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updateLinks="never" codeName="DieseArbeitsmappe" autoCompressPictures="0"/>
  <mc:AlternateContent xmlns:mc="http://schemas.openxmlformats.org/markup-compatibility/2006">
    <mc:Choice Requires="x15">
      <x15ac:absPath xmlns:x15ac="http://schemas.microsoft.com/office/spreadsheetml/2010/11/ac" url="C:\Users\griesptr\Documents\Brieden Aktuell\Aktionen\Margenübersichten neu\2026\Aug 26\Org\"/>
    </mc:Choice>
  </mc:AlternateContent>
  <xr:revisionPtr revIDLastSave="0" documentId="13_ncr:1_{9B35648E-2005-43ED-8D2F-A6748D684EC7}" xr6:coauthVersionLast="47" xr6:coauthVersionMax="47" xr10:uidLastSave="{00000000-0000-0000-0000-000000000000}"/>
  <bookViews>
    <workbookView xWindow="-108" yWindow="-108" windowWidth="30936" windowHeight="16776" tabRatio="826" xr2:uid="{00000000-000D-0000-FFFF-FFFF00000000}"/>
  </bookViews>
  <sheets>
    <sheet name="Tarif u. Aktionsübersicht" sheetId="29" r:id="rId1"/>
    <sheet name="FN Tarif u. Aktionsübersicht" sheetId="30" r:id="rId2"/>
    <sheet name="KM Tarif u. Aktionsübersicht" sheetId="31" r:id="rId3"/>
    <sheet name="freenet KuBi nach Tarif Ausgabe" sheetId="27" r:id="rId4"/>
    <sheet name="klarmobil KuBi" sheetId="24" r:id="rId5"/>
  </sheets>
  <definedNames>
    <definedName name="_xlnm._FilterDatabase" localSheetId="1" hidden="1">'FN Tarif u. Aktionsübersicht'!$A$5:$AS$5</definedName>
    <definedName name="_xlnm._FilterDatabase" localSheetId="3" hidden="1">'freenet KuBi nach Tarif Ausgabe'!$A$5:$AF$332</definedName>
    <definedName name="_xlnm._FilterDatabase" localSheetId="2" hidden="1">'KM Tarif u. Aktionsübersicht'!$A$5:$BH$5</definedName>
    <definedName name="_xlnm._FilterDatabase" localSheetId="0" hidden="1">'Tarif u. Aktionsübersicht'!$A$5:$BK$5</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6" i="31" l="1"/>
  <c r="AW6" i="31" s="1"/>
  <c r="AM6" i="31"/>
  <c r="AX6" i="31" s="1"/>
  <c r="AN6" i="31"/>
  <c r="AY6" i="31" s="1"/>
  <c r="AO6" i="31"/>
  <c r="AZ6" i="31" s="1"/>
  <c r="AP6" i="31"/>
  <c r="BA6" i="31" s="1"/>
  <c r="AQ6" i="31"/>
  <c r="BB6" i="31" s="1"/>
  <c r="AR6" i="31"/>
  <c r="BC6" i="31" s="1"/>
  <c r="AS6" i="31"/>
  <c r="BD6" i="31" s="1"/>
  <c r="AL7" i="31"/>
  <c r="AW7" i="31" s="1"/>
  <c r="AM7" i="31"/>
  <c r="AX7" i="31" s="1"/>
  <c r="AN7" i="31"/>
  <c r="AY7" i="31" s="1"/>
  <c r="AO7" i="31"/>
  <c r="AZ7" i="31" s="1"/>
  <c r="AP7" i="31"/>
  <c r="BA7" i="31" s="1"/>
  <c r="AQ7" i="31"/>
  <c r="BB7" i="31" s="1"/>
  <c r="AR7" i="31"/>
  <c r="BC7" i="31" s="1"/>
  <c r="AS7" i="31"/>
  <c r="BD7" i="31" s="1"/>
  <c r="AN8" i="31"/>
  <c r="AY8" i="31" s="1"/>
  <c r="AO8" i="31"/>
  <c r="AZ8" i="31" s="1"/>
  <c r="AP8" i="31"/>
  <c r="BA8" i="31" s="1"/>
  <c r="AQ8" i="31"/>
  <c r="BB8" i="31" s="1"/>
  <c r="AR8" i="31"/>
  <c r="BC8" i="31" s="1"/>
  <c r="AS8" i="31"/>
  <c r="BD8" i="31" s="1"/>
  <c r="AN9" i="31"/>
  <c r="AY9" i="31" s="1"/>
  <c r="AO9" i="31"/>
  <c r="AZ9" i="31" s="1"/>
  <c r="AP9" i="31"/>
  <c r="BA9" i="31" s="1"/>
  <c r="AQ9" i="31"/>
  <c r="BB9" i="31" s="1"/>
  <c r="AR9" i="31"/>
  <c r="BC9" i="31" s="1"/>
  <c r="AS9" i="31"/>
  <c r="BD9" i="31" s="1"/>
  <c r="AN10" i="31"/>
  <c r="AY10" i="31" s="1"/>
  <c r="AO10" i="31"/>
  <c r="AZ10" i="31" s="1"/>
  <c r="AP10" i="31"/>
  <c r="BA10" i="31" s="1"/>
  <c r="AQ10" i="31"/>
  <c r="BB10" i="31" s="1"/>
  <c r="AR10" i="31"/>
  <c r="BC10" i="31" s="1"/>
  <c r="AS10" i="31"/>
  <c r="BD10" i="31" s="1"/>
  <c r="AL11" i="31"/>
  <c r="AW11" i="31" s="1"/>
  <c r="AM11" i="31"/>
  <c r="AX11" i="31" s="1"/>
  <c r="AN11" i="31"/>
  <c r="AY11" i="31" s="1"/>
  <c r="AO11" i="31"/>
  <c r="AZ11" i="31" s="1"/>
  <c r="AP11" i="31"/>
  <c r="BA11" i="31" s="1"/>
  <c r="AQ11" i="31"/>
  <c r="BB11" i="31" s="1"/>
  <c r="AR11" i="31"/>
  <c r="BC11" i="31" s="1"/>
  <c r="AS11" i="31"/>
  <c r="BD11" i="31" s="1"/>
  <c r="AL12" i="31"/>
  <c r="AW12" i="31" s="1"/>
  <c r="AM12" i="31"/>
  <c r="AX12" i="31" s="1"/>
  <c r="AN12" i="31"/>
  <c r="AY12" i="31" s="1"/>
  <c r="AO12" i="31"/>
  <c r="AZ12" i="31" s="1"/>
  <c r="AP12" i="31"/>
  <c r="BA12" i="31" s="1"/>
  <c r="AQ12" i="31"/>
  <c r="BB12" i="31" s="1"/>
  <c r="AR12" i="31"/>
  <c r="BC12" i="31" s="1"/>
  <c r="AS12" i="31"/>
  <c r="BD12" i="31" s="1"/>
  <c r="AN13" i="31"/>
  <c r="AY13" i="31" s="1"/>
  <c r="AO13" i="31"/>
  <c r="AZ13" i="31" s="1"/>
  <c r="AP13" i="31"/>
  <c r="BA13" i="31" s="1"/>
  <c r="AQ13" i="31"/>
  <c r="BB13" i="31" s="1"/>
  <c r="AR13" i="31"/>
  <c r="BC13" i="31" s="1"/>
  <c r="AS13" i="31"/>
  <c r="BD13" i="31" s="1"/>
  <c r="AJ15" i="31"/>
  <c r="AU15" i="31" s="1"/>
  <c r="AK15" i="31"/>
  <c r="AV15" i="31" s="1"/>
  <c r="AL15" i="31"/>
  <c r="AW15" i="31" s="1"/>
  <c r="AM15" i="31"/>
  <c r="AX15" i="31" s="1"/>
  <c r="AN15" i="31"/>
  <c r="AY15" i="31" s="1"/>
  <c r="AO15" i="31"/>
  <c r="AZ15" i="31" s="1"/>
  <c r="AP15" i="31"/>
  <c r="BA15" i="31" s="1"/>
  <c r="AQ15" i="31"/>
  <c r="BB15" i="31" s="1"/>
  <c r="AR15" i="31"/>
  <c r="BC15" i="31" s="1"/>
  <c r="AS15" i="31"/>
  <c r="BD15" i="31" s="1"/>
  <c r="AN17" i="31"/>
  <c r="AY17" i="31" s="1"/>
  <c r="AO17" i="31"/>
  <c r="AZ17" i="31" s="1"/>
  <c r="AP17" i="31"/>
  <c r="BA17" i="31" s="1"/>
  <c r="AQ17" i="31"/>
  <c r="BB17" i="31" s="1"/>
  <c r="AR17" i="31"/>
  <c r="BC17" i="31" s="1"/>
  <c r="AS17" i="31"/>
  <c r="BD17" i="31" s="1"/>
  <c r="AN18" i="31"/>
  <c r="AY18" i="31" s="1"/>
  <c r="AO18" i="31"/>
  <c r="AZ18" i="31" s="1"/>
  <c r="AP18" i="31"/>
  <c r="BA18" i="31" s="1"/>
  <c r="AQ18" i="31"/>
  <c r="BB18" i="31" s="1"/>
  <c r="AR18" i="31"/>
  <c r="BC18" i="31" s="1"/>
  <c r="AS18" i="31"/>
  <c r="BD18" i="31" s="1"/>
  <c r="AJ20" i="31"/>
  <c r="AU20" i="31" s="1"/>
  <c r="AK20" i="31"/>
  <c r="AV20" i="31" s="1"/>
  <c r="AL20" i="31"/>
  <c r="AW20" i="31" s="1"/>
  <c r="AM20" i="31"/>
  <c r="AX20" i="31" s="1"/>
  <c r="AN20" i="31"/>
  <c r="AY20" i="31" s="1"/>
  <c r="AO20" i="31"/>
  <c r="AZ20" i="31" s="1"/>
  <c r="AP20" i="31"/>
  <c r="BA20" i="31" s="1"/>
  <c r="AQ20" i="31"/>
  <c r="BB20" i="31" s="1"/>
  <c r="AR20" i="31"/>
  <c r="BC20" i="31" s="1"/>
  <c r="AS20" i="31"/>
  <c r="BD20" i="31" s="1"/>
  <c r="AL21" i="31"/>
  <c r="AW21" i="31" s="1"/>
  <c r="AM21" i="31"/>
  <c r="AX21" i="31" s="1"/>
  <c r="AN21" i="31"/>
  <c r="AY21" i="31" s="1"/>
  <c r="AO21" i="31"/>
  <c r="AZ21" i="31" s="1"/>
  <c r="AP21" i="31"/>
  <c r="BA21" i="31" s="1"/>
  <c r="AQ21" i="31"/>
  <c r="BB21" i="31" s="1"/>
  <c r="AR21" i="31"/>
  <c r="BC21" i="31" s="1"/>
  <c r="AS21" i="31"/>
  <c r="BD21" i="31" s="1"/>
  <c r="AL22" i="31"/>
  <c r="AW22" i="31" s="1"/>
  <c r="AM22" i="31"/>
  <c r="AX22" i="31" s="1"/>
  <c r="AN22" i="31"/>
  <c r="AY22" i="31" s="1"/>
  <c r="AO22" i="31"/>
  <c r="AZ22" i="31" s="1"/>
  <c r="AP22" i="31"/>
  <c r="BA22" i="31" s="1"/>
  <c r="AQ22" i="31"/>
  <c r="BB22" i="31" s="1"/>
  <c r="AR22" i="31"/>
  <c r="BC22" i="31" s="1"/>
  <c r="AS22" i="31"/>
  <c r="BD22" i="31" s="1"/>
  <c r="AN23" i="31"/>
  <c r="AY23" i="31" s="1"/>
  <c r="AO23" i="31"/>
  <c r="AZ23" i="31" s="1"/>
  <c r="AP23" i="31"/>
  <c r="BA23" i="31" s="1"/>
  <c r="AQ23" i="31"/>
  <c r="BB23" i="31" s="1"/>
  <c r="AR23" i="31"/>
  <c r="BC23" i="31" s="1"/>
  <c r="AS23" i="31"/>
  <c r="BD23" i="31" s="1"/>
  <c r="AN24" i="31"/>
  <c r="AY24" i="31" s="1"/>
  <c r="AO24" i="31"/>
  <c r="AZ24" i="31" s="1"/>
  <c r="AP24" i="31"/>
  <c r="BA24" i="31" s="1"/>
  <c r="AQ24" i="31"/>
  <c r="BB24" i="31" s="1"/>
  <c r="AR24" i="31"/>
  <c r="BC24" i="31" s="1"/>
  <c r="AS24" i="31"/>
  <c r="BD24" i="31" s="1"/>
  <c r="AN25" i="31"/>
  <c r="AY25" i="31" s="1"/>
  <c r="AO25" i="31"/>
  <c r="AZ25" i="31" s="1"/>
  <c r="AP25" i="31"/>
  <c r="BA25" i="31" s="1"/>
  <c r="AQ25" i="31"/>
  <c r="BB25" i="31" s="1"/>
  <c r="AR25" i="31"/>
  <c r="BC25" i="31" s="1"/>
  <c r="AS25" i="31"/>
  <c r="BD25" i="31" s="1"/>
  <c r="AJ27" i="31"/>
  <c r="AU27" i="31" s="1"/>
  <c r="AK27" i="31"/>
  <c r="AV27" i="31" s="1"/>
  <c r="AL27" i="31"/>
  <c r="AW27" i="31" s="1"/>
  <c r="AM27" i="31"/>
  <c r="AX27" i="31" s="1"/>
  <c r="AN27" i="31"/>
  <c r="AY27" i="31" s="1"/>
  <c r="AO27" i="31"/>
  <c r="AZ27" i="31" s="1"/>
  <c r="AP27" i="31"/>
  <c r="BA27" i="31" s="1"/>
  <c r="AQ27" i="31"/>
  <c r="BB27" i="31" s="1"/>
  <c r="AR27" i="31"/>
  <c r="BC27" i="31" s="1"/>
  <c r="AS27" i="31"/>
  <c r="BD27" i="31" s="1"/>
  <c r="AJ30" i="31"/>
  <c r="AU30" i="31" s="1"/>
  <c r="AK30" i="31"/>
  <c r="AV30" i="31" s="1"/>
  <c r="AL30" i="31"/>
  <c r="AW30" i="31" s="1"/>
  <c r="AM30" i="31"/>
  <c r="AX30" i="31" s="1"/>
  <c r="AN30" i="31"/>
  <c r="AY30" i="31" s="1"/>
  <c r="AO30" i="31"/>
  <c r="AZ30" i="31" s="1"/>
  <c r="AP30" i="31"/>
  <c r="BA30" i="31" s="1"/>
  <c r="AQ30" i="31"/>
  <c r="BB30" i="31" s="1"/>
  <c r="AR30" i="31"/>
  <c r="BC30" i="31" s="1"/>
  <c r="AS30" i="31"/>
  <c r="BD30" i="31" s="1"/>
  <c r="AJ33" i="31"/>
  <c r="AU33" i="31" s="1"/>
  <c r="AK33" i="31"/>
  <c r="AV33" i="31" s="1"/>
  <c r="AL33" i="31"/>
  <c r="AW33" i="31" s="1"/>
  <c r="AM33" i="31"/>
  <c r="AX33" i="31" s="1"/>
  <c r="AN33" i="31"/>
  <c r="AY33" i="31" s="1"/>
  <c r="AO33" i="31"/>
  <c r="AZ33" i="31" s="1"/>
  <c r="AP33" i="31"/>
  <c r="BA33" i="31" s="1"/>
  <c r="AQ33" i="31"/>
  <c r="BB33" i="31" s="1"/>
  <c r="AR33" i="31"/>
  <c r="BC33" i="31" s="1"/>
  <c r="AS33" i="31"/>
  <c r="BD33" i="31" s="1"/>
  <c r="AJ36" i="31"/>
  <c r="AU36" i="31" s="1"/>
  <c r="AK36" i="31"/>
  <c r="AV36" i="31" s="1"/>
  <c r="AL36" i="31"/>
  <c r="AW36" i="31" s="1"/>
  <c r="AM36" i="31"/>
  <c r="AX36" i="31" s="1"/>
  <c r="AN36" i="31"/>
  <c r="AY36" i="31" s="1"/>
  <c r="AO36" i="31"/>
  <c r="AZ36" i="31" s="1"/>
  <c r="AP36" i="31"/>
  <c r="BA36" i="31" s="1"/>
  <c r="AQ36" i="31"/>
  <c r="BB36" i="31" s="1"/>
  <c r="AR36" i="31"/>
  <c r="BC36" i="31" s="1"/>
  <c r="AS36" i="31"/>
  <c r="BD36" i="31" s="1"/>
  <c r="AL37" i="31"/>
  <c r="AW37" i="31" s="1"/>
  <c r="AM37" i="31"/>
  <c r="AX37" i="31" s="1"/>
  <c r="AN37" i="31"/>
  <c r="AY37" i="31" s="1"/>
  <c r="AO37" i="31"/>
  <c r="AZ37" i="31" s="1"/>
  <c r="AP37" i="31"/>
  <c r="BA37" i="31" s="1"/>
  <c r="AQ37" i="31"/>
  <c r="BB37" i="31" s="1"/>
  <c r="AR37" i="31"/>
  <c r="BC37" i="31" s="1"/>
  <c r="AS37" i="31"/>
  <c r="BD37" i="31" s="1"/>
  <c r="AL38" i="31"/>
  <c r="AW38" i="31" s="1"/>
  <c r="AM38" i="31"/>
  <c r="AX38" i="31" s="1"/>
  <c r="AN38" i="31"/>
  <c r="AY38" i="31" s="1"/>
  <c r="AO38" i="31"/>
  <c r="AZ38" i="31" s="1"/>
  <c r="AP38" i="31"/>
  <c r="BA38" i="31" s="1"/>
  <c r="AQ38" i="31"/>
  <c r="BB38" i="31" s="1"/>
  <c r="AR38" i="31"/>
  <c r="BC38" i="31" s="1"/>
  <c r="AS38" i="31"/>
  <c r="BD38" i="31" s="1"/>
  <c r="AN39" i="31"/>
  <c r="AY39" i="31" s="1"/>
  <c r="AO39" i="31"/>
  <c r="AZ39" i="31" s="1"/>
  <c r="AP39" i="31"/>
  <c r="BA39" i="31" s="1"/>
  <c r="AQ39" i="31"/>
  <c r="BB39" i="31" s="1"/>
  <c r="AR39" i="31"/>
  <c r="BC39" i="31" s="1"/>
  <c r="AS39" i="31"/>
  <c r="BD39" i="31" s="1"/>
  <c r="AN41" i="31"/>
  <c r="AY41" i="31" s="1"/>
  <c r="AO41" i="31"/>
  <c r="AZ41" i="31" s="1"/>
  <c r="AP41" i="31"/>
  <c r="BA41" i="31" s="1"/>
  <c r="AQ41" i="31"/>
  <c r="BB41" i="31" s="1"/>
  <c r="AR41" i="31"/>
  <c r="BC41" i="31" s="1"/>
  <c r="AS41" i="31"/>
  <c r="BD41" i="31" s="1"/>
  <c r="AN42" i="31"/>
  <c r="AY42" i="31" s="1"/>
  <c r="AO42" i="31"/>
  <c r="AZ42" i="31" s="1"/>
  <c r="AP42" i="31"/>
  <c r="BA42" i="31" s="1"/>
  <c r="AQ42" i="31"/>
  <c r="BB42" i="31" s="1"/>
  <c r="AR42" i="31"/>
  <c r="BC42" i="31" s="1"/>
  <c r="AS42" i="31"/>
  <c r="BD42" i="31" s="1"/>
  <c r="AJ44" i="31"/>
  <c r="AU44" i="31" s="1"/>
  <c r="AK44" i="31"/>
  <c r="AV44" i="31" s="1"/>
  <c r="AL44" i="31"/>
  <c r="AW44" i="31" s="1"/>
  <c r="AM44" i="31"/>
  <c r="AX44" i="31" s="1"/>
  <c r="AN44" i="31"/>
  <c r="AY44" i="31" s="1"/>
  <c r="AO44" i="31"/>
  <c r="AZ44" i="31" s="1"/>
  <c r="AP44" i="31"/>
  <c r="BA44" i="31" s="1"/>
  <c r="AQ44" i="31"/>
  <c r="BB44" i="31" s="1"/>
  <c r="AR44" i="31"/>
  <c r="BC44" i="31" s="1"/>
  <c r="AS44" i="31"/>
  <c r="BD44" i="31" s="1"/>
  <c r="AJ46" i="31"/>
  <c r="AU46" i="31" s="1"/>
  <c r="AK46" i="31"/>
  <c r="AV46" i="31" s="1"/>
  <c r="AL46" i="31"/>
  <c r="AW46" i="31" s="1"/>
  <c r="AM46" i="31"/>
  <c r="AX46" i="31" s="1"/>
  <c r="AN46" i="31"/>
  <c r="AY46" i="31" s="1"/>
  <c r="AO46" i="31"/>
  <c r="AZ46" i="31" s="1"/>
  <c r="AP46" i="31"/>
  <c r="BA46" i="31" s="1"/>
  <c r="AQ46" i="31"/>
  <c r="BB46" i="31" s="1"/>
  <c r="AR46" i="31"/>
  <c r="BC46" i="31" s="1"/>
  <c r="AS46" i="31"/>
  <c r="BD46" i="31" s="1"/>
  <c r="AJ48" i="31"/>
  <c r="AU48" i="31" s="1"/>
  <c r="AK48" i="31"/>
  <c r="AV48" i="31" s="1"/>
  <c r="AL48" i="31"/>
  <c r="AW48" i="31" s="1"/>
  <c r="AM48" i="31"/>
  <c r="AX48" i="31" s="1"/>
  <c r="AN48" i="31"/>
  <c r="AY48" i="31" s="1"/>
  <c r="AO48" i="31"/>
  <c r="AZ48" i="31" s="1"/>
  <c r="AP48" i="31"/>
  <c r="BA48" i="31" s="1"/>
  <c r="AQ48" i="31"/>
  <c r="BB48" i="31" s="1"/>
  <c r="AR48" i="31"/>
  <c r="BC48" i="31" s="1"/>
  <c r="AS48" i="31"/>
  <c r="BD48" i="31" s="1"/>
  <c r="AJ54" i="31"/>
  <c r="AU54" i="31" s="1"/>
  <c r="AK54" i="31"/>
  <c r="AV54" i="31" s="1"/>
  <c r="AL54" i="31"/>
  <c r="AW54" i="31" s="1"/>
  <c r="AM54" i="31"/>
  <c r="AX54" i="31" s="1"/>
  <c r="AN54" i="31"/>
  <c r="AY54" i="31" s="1"/>
  <c r="AO54" i="31"/>
  <c r="AZ54" i="31" s="1"/>
  <c r="AP54" i="31"/>
  <c r="BA54" i="31" s="1"/>
  <c r="AQ54" i="31"/>
  <c r="BB54" i="31" s="1"/>
  <c r="AR54" i="31"/>
  <c r="BC54" i="31" s="1"/>
  <c r="AS54" i="31"/>
  <c r="BD54" i="31" s="1"/>
  <c r="AJ59" i="31"/>
  <c r="AU59" i="31" s="1"/>
  <c r="AK59" i="31"/>
  <c r="AV59" i="31" s="1"/>
  <c r="AL59" i="31"/>
  <c r="AW59" i="31" s="1"/>
  <c r="AM59" i="31"/>
  <c r="AX59" i="31" s="1"/>
  <c r="AN59" i="31"/>
  <c r="AY59" i="31" s="1"/>
  <c r="AO59" i="31"/>
  <c r="AZ59" i="31" s="1"/>
  <c r="AP59" i="31"/>
  <c r="BA59" i="31" s="1"/>
  <c r="AQ59" i="31"/>
  <c r="BB59" i="31" s="1"/>
  <c r="AR59" i="31"/>
  <c r="BC59" i="31" s="1"/>
  <c r="AS59" i="31"/>
  <c r="BD59" i="31" s="1"/>
  <c r="AJ62" i="31"/>
  <c r="AU62" i="31" s="1"/>
  <c r="AK62" i="31"/>
  <c r="AV62" i="31" s="1"/>
  <c r="AL62" i="31"/>
  <c r="AW62" i="31" s="1"/>
  <c r="AM62" i="31"/>
  <c r="AX62" i="31" s="1"/>
  <c r="AN62" i="31"/>
  <c r="AY62" i="31" s="1"/>
  <c r="AO62" i="31"/>
  <c r="AZ62" i="31" s="1"/>
  <c r="AP62" i="31"/>
  <c r="BA62" i="31" s="1"/>
  <c r="AQ62" i="31"/>
  <c r="BB62" i="31" s="1"/>
  <c r="AR62" i="31"/>
  <c r="BC62" i="31" s="1"/>
  <c r="AS62" i="31"/>
  <c r="BD62" i="31" s="1"/>
  <c r="AN90" i="31"/>
  <c r="AY90" i="31" s="1"/>
  <c r="AO90" i="31"/>
  <c r="AZ90" i="31" s="1"/>
  <c r="AP90" i="31"/>
  <c r="BA90" i="31" s="1"/>
  <c r="AQ90" i="31"/>
  <c r="BB90" i="31" s="1"/>
  <c r="AR90" i="31"/>
  <c r="BC90" i="31" s="1"/>
  <c r="AS90" i="31"/>
  <c r="BD90" i="31" s="1"/>
  <c r="AN91" i="31"/>
  <c r="AY91" i="31" s="1"/>
  <c r="AO91" i="31"/>
  <c r="AZ91" i="31" s="1"/>
  <c r="AP91" i="31"/>
  <c r="BA91" i="31" s="1"/>
  <c r="AQ91" i="31"/>
  <c r="BB91" i="31" s="1"/>
  <c r="AR91" i="31"/>
  <c r="BC91" i="31" s="1"/>
  <c r="AS91" i="31"/>
  <c r="BD91" i="31" s="1"/>
  <c r="AN92" i="31"/>
  <c r="AY92" i="31" s="1"/>
  <c r="AO92" i="31"/>
  <c r="AZ92" i="31" s="1"/>
  <c r="AP92" i="31"/>
  <c r="BA92" i="31" s="1"/>
  <c r="AQ92" i="31"/>
  <c r="BB92" i="31" s="1"/>
  <c r="AR92" i="31"/>
  <c r="BC92" i="31" s="1"/>
  <c r="AS92" i="31"/>
  <c r="BD92" i="31" s="1"/>
  <c r="AN93" i="31"/>
  <c r="AY93" i="31" s="1"/>
  <c r="AO93" i="31"/>
  <c r="AZ93" i="31" s="1"/>
  <c r="AP93" i="31"/>
  <c r="BA93" i="31" s="1"/>
  <c r="AQ93" i="31"/>
  <c r="BB93" i="31" s="1"/>
  <c r="AR93" i="31"/>
  <c r="BC93" i="31" s="1"/>
  <c r="AS93" i="31"/>
  <c r="BD93" i="31" s="1"/>
  <c r="AN95" i="31"/>
  <c r="AY95" i="31" s="1"/>
  <c r="AO95" i="31"/>
  <c r="AZ95" i="31" s="1"/>
  <c r="AP95" i="31"/>
  <c r="BA95" i="31" s="1"/>
  <c r="AQ95" i="31"/>
  <c r="BB95" i="31" s="1"/>
  <c r="AR95" i="31"/>
  <c r="BC95" i="31" s="1"/>
  <c r="AS95" i="31"/>
  <c r="BD95" i="31" s="1"/>
  <c r="AN96" i="31"/>
  <c r="AY96" i="31" s="1"/>
  <c r="AO96" i="31"/>
  <c r="AZ96" i="31" s="1"/>
  <c r="AP96" i="31"/>
  <c r="BA96" i="31" s="1"/>
  <c r="AQ96" i="31"/>
  <c r="BB96" i="31" s="1"/>
  <c r="AR96" i="31"/>
  <c r="BC96" i="31" s="1"/>
  <c r="AS96" i="31"/>
  <c r="BD96" i="31" s="1"/>
  <c r="AN97" i="31"/>
  <c r="AY97" i="31" s="1"/>
  <c r="AO97" i="31"/>
  <c r="AZ97" i="31" s="1"/>
  <c r="AP97" i="31"/>
  <c r="BA97" i="31" s="1"/>
  <c r="AQ97" i="31"/>
  <c r="BB97" i="31" s="1"/>
  <c r="AR97" i="31"/>
  <c r="BC97" i="31" s="1"/>
  <c r="AS97" i="31"/>
  <c r="BD97" i="31" s="1"/>
  <c r="AN98" i="31"/>
  <c r="AY98" i="31" s="1"/>
  <c r="AO98" i="31"/>
  <c r="AZ98" i="31" s="1"/>
  <c r="AP98" i="31"/>
  <c r="BA98" i="31" s="1"/>
  <c r="AQ98" i="31"/>
  <c r="BB98" i="31" s="1"/>
  <c r="AR98" i="31"/>
  <c r="BC98" i="31" s="1"/>
  <c r="AS98" i="31"/>
  <c r="BD98" i="31" s="1"/>
  <c r="AN102" i="31"/>
  <c r="AY102" i="31" s="1"/>
  <c r="AO102" i="31"/>
  <c r="AZ102" i="31" s="1"/>
  <c r="AP102" i="31"/>
  <c r="BA102" i="31" s="1"/>
  <c r="AQ102" i="31"/>
  <c r="BB102" i="31" s="1"/>
  <c r="AR102" i="31"/>
  <c r="BC102" i="31" s="1"/>
  <c r="AS102" i="31"/>
  <c r="BD102" i="31" s="1"/>
  <c r="AN103" i="31"/>
  <c r="AY103" i="31" s="1"/>
  <c r="AO103" i="31"/>
  <c r="AZ103" i="31" s="1"/>
  <c r="AP103" i="31"/>
  <c r="BA103" i="31" s="1"/>
  <c r="AQ103" i="31"/>
  <c r="BB103" i="31" s="1"/>
  <c r="AR103" i="31"/>
  <c r="BC103" i="31" s="1"/>
  <c r="AS103" i="31"/>
  <c r="BD103" i="31" s="1"/>
  <c r="AN104" i="31"/>
  <c r="AY104" i="31" s="1"/>
  <c r="AO104" i="31"/>
  <c r="AZ104" i="31" s="1"/>
  <c r="AP104" i="31"/>
  <c r="BA104" i="31" s="1"/>
  <c r="AQ104" i="31"/>
  <c r="BB104" i="31" s="1"/>
  <c r="AR104" i="31"/>
  <c r="BC104" i="31" s="1"/>
  <c r="AS104" i="31"/>
  <c r="BD104" i="31" s="1"/>
  <c r="AN105" i="31"/>
  <c r="AY105" i="31" s="1"/>
  <c r="AO105" i="31"/>
  <c r="AZ105" i="31" s="1"/>
  <c r="AP105" i="31"/>
  <c r="BA105" i="31" s="1"/>
  <c r="AQ105" i="31"/>
  <c r="BB105" i="31" s="1"/>
  <c r="AR105" i="31"/>
  <c r="BC105" i="31" s="1"/>
  <c r="AS105" i="31"/>
  <c r="BD105" i="31" s="1"/>
  <c r="AJ107" i="31"/>
  <c r="AU107" i="31" s="1"/>
  <c r="AK107" i="31"/>
  <c r="AV107" i="31" s="1"/>
  <c r="AL107" i="31"/>
  <c r="AW107" i="31" s="1"/>
  <c r="AM107" i="31"/>
  <c r="AX107" i="31" s="1"/>
  <c r="AN107" i="31"/>
  <c r="AY107" i="31" s="1"/>
  <c r="AO107" i="31"/>
  <c r="AZ107" i="31" s="1"/>
  <c r="AP107" i="31"/>
  <c r="BA107" i="31" s="1"/>
  <c r="AQ107" i="31"/>
  <c r="BB107" i="31" s="1"/>
  <c r="AR107" i="31"/>
  <c r="BC107" i="31" s="1"/>
  <c r="AS107" i="31"/>
  <c r="BD107" i="31" s="1"/>
  <c r="AJ111" i="31"/>
  <c r="AU111" i="31" s="1"/>
  <c r="AK111" i="31"/>
  <c r="AV111" i="31" s="1"/>
  <c r="AL111" i="31"/>
  <c r="AW111" i="31" s="1"/>
  <c r="AM111" i="31"/>
  <c r="AX111" i="31" s="1"/>
  <c r="AN111" i="31"/>
  <c r="AY111" i="31" s="1"/>
  <c r="AO111" i="31"/>
  <c r="AZ111" i="31" s="1"/>
  <c r="AP111" i="31"/>
  <c r="BA111" i="31" s="1"/>
  <c r="AQ111" i="31"/>
  <c r="BB111" i="31" s="1"/>
  <c r="AR111" i="31"/>
  <c r="BC111" i="31" s="1"/>
  <c r="AS111" i="31"/>
  <c r="BD111" i="31" s="1"/>
  <c r="AJ112" i="31"/>
  <c r="AU112" i="31" s="1"/>
  <c r="AK112" i="31"/>
  <c r="AV112" i="31" s="1"/>
  <c r="AL112" i="31"/>
  <c r="AW112" i="31" s="1"/>
  <c r="AM112" i="31"/>
  <c r="AX112" i="31" s="1"/>
  <c r="AN112" i="31"/>
  <c r="AY112" i="31" s="1"/>
  <c r="AO112" i="31"/>
  <c r="AZ112" i="31" s="1"/>
  <c r="AP112" i="31"/>
  <c r="BA112" i="31" s="1"/>
  <c r="AQ112" i="31"/>
  <c r="BB112" i="31" s="1"/>
  <c r="AR112" i="31"/>
  <c r="BC112" i="31" s="1"/>
  <c r="AS112" i="31"/>
  <c r="BD112" i="31" s="1"/>
  <c r="AN116" i="31"/>
  <c r="AY116" i="31" s="1"/>
  <c r="AO116" i="31"/>
  <c r="AZ116" i="31" s="1"/>
  <c r="AP116" i="31"/>
  <c r="BA116" i="31" s="1"/>
  <c r="AQ116" i="31"/>
  <c r="BB116" i="31" s="1"/>
  <c r="AR116" i="31"/>
  <c r="BC116" i="31" s="1"/>
  <c r="AS116" i="31"/>
  <c r="BD116" i="31" s="1"/>
  <c r="AN117" i="31"/>
  <c r="AY117" i="31" s="1"/>
  <c r="AO117" i="31"/>
  <c r="AZ117" i="31" s="1"/>
  <c r="AP117" i="31"/>
  <c r="BA117" i="31" s="1"/>
  <c r="AQ117" i="31"/>
  <c r="BB117" i="31" s="1"/>
  <c r="AR117" i="31"/>
  <c r="BC117" i="31" s="1"/>
  <c r="AS117" i="31"/>
  <c r="BD117" i="31" s="1"/>
  <c r="AN118" i="31"/>
  <c r="AY118" i="31" s="1"/>
  <c r="AO118" i="31"/>
  <c r="AZ118" i="31" s="1"/>
  <c r="AP118" i="31"/>
  <c r="BA118" i="31" s="1"/>
  <c r="AQ118" i="31"/>
  <c r="BB118" i="31" s="1"/>
  <c r="AR118" i="31"/>
  <c r="BC118" i="31" s="1"/>
  <c r="AS118" i="31"/>
  <c r="BD118" i="31" s="1"/>
  <c r="AN119" i="31"/>
  <c r="AY119" i="31" s="1"/>
  <c r="AO119" i="31"/>
  <c r="AZ119" i="31" s="1"/>
  <c r="AP119" i="31"/>
  <c r="BA119" i="31" s="1"/>
  <c r="AQ119" i="31"/>
  <c r="BB119" i="31" s="1"/>
  <c r="AR119" i="31"/>
  <c r="BC119" i="31" s="1"/>
  <c r="AS119" i="31"/>
  <c r="BD119" i="31" s="1"/>
  <c r="AJ122" i="31"/>
  <c r="AU122" i="31" s="1"/>
  <c r="AK122" i="31"/>
  <c r="AV122" i="31" s="1"/>
  <c r="AL122" i="31"/>
  <c r="AW122" i="31" s="1"/>
  <c r="AM122" i="31"/>
  <c r="AX122" i="31" s="1"/>
  <c r="AN122" i="31"/>
  <c r="AY122" i="31" s="1"/>
  <c r="AO122" i="31"/>
  <c r="AZ122" i="31" s="1"/>
  <c r="AP122" i="31"/>
  <c r="BA122" i="31" s="1"/>
  <c r="AQ122" i="31"/>
  <c r="BB122" i="31" s="1"/>
  <c r="AR122" i="31"/>
  <c r="BC122" i="31" s="1"/>
  <c r="AS122" i="31"/>
  <c r="BD122" i="31" s="1"/>
  <c r="AJ125" i="31"/>
  <c r="AU125" i="31" s="1"/>
  <c r="AK125" i="31"/>
  <c r="AV125" i="31" s="1"/>
  <c r="AL125" i="31"/>
  <c r="AW125" i="31" s="1"/>
  <c r="AM125" i="31"/>
  <c r="AX125" i="31" s="1"/>
  <c r="AN125" i="31"/>
  <c r="AY125" i="31" s="1"/>
  <c r="AO125" i="31"/>
  <c r="AZ125" i="31" s="1"/>
  <c r="AP125" i="31"/>
  <c r="BA125" i="31" s="1"/>
  <c r="AQ125" i="31"/>
  <c r="BB125" i="31" s="1"/>
  <c r="AR125" i="31"/>
  <c r="BC125" i="31" s="1"/>
  <c r="AS125" i="31"/>
  <c r="BD125" i="31" s="1"/>
  <c r="AJ127" i="31"/>
  <c r="AU127" i="31" s="1"/>
  <c r="AK127" i="31"/>
  <c r="AV127" i="31" s="1"/>
  <c r="AL127" i="31"/>
  <c r="AW127" i="31" s="1"/>
  <c r="AM127" i="31"/>
  <c r="AX127" i="31" s="1"/>
  <c r="AN127" i="31"/>
  <c r="AY127" i="31" s="1"/>
  <c r="AO127" i="31"/>
  <c r="AZ127" i="31" s="1"/>
  <c r="AP127" i="31"/>
  <c r="BA127" i="31" s="1"/>
  <c r="AQ127" i="31"/>
  <c r="BB127" i="31" s="1"/>
  <c r="AR127" i="31"/>
  <c r="BC127" i="31" s="1"/>
  <c r="AS127" i="31"/>
  <c r="BD127" i="31" s="1"/>
  <c r="AJ137" i="31"/>
  <c r="AU137" i="31" s="1"/>
  <c r="AK137" i="31"/>
  <c r="AV137" i="31" s="1"/>
  <c r="AL137" i="31"/>
  <c r="AW137" i="31" s="1"/>
  <c r="AM137" i="31"/>
  <c r="AX137" i="31" s="1"/>
  <c r="AN137" i="31"/>
  <c r="AY137" i="31" s="1"/>
  <c r="AO137" i="31"/>
  <c r="AZ137" i="31" s="1"/>
  <c r="AP137" i="31"/>
  <c r="BA137" i="31" s="1"/>
  <c r="AQ137" i="31"/>
  <c r="BB137" i="31" s="1"/>
  <c r="AR137" i="31"/>
  <c r="BC137" i="31" s="1"/>
  <c r="AS137" i="31"/>
  <c r="BD137" i="31" s="1"/>
  <c r="AJ138" i="31"/>
  <c r="AU138" i="31" s="1"/>
  <c r="AK138" i="31"/>
  <c r="AV138" i="31" s="1"/>
  <c r="AL138" i="31"/>
  <c r="AW138" i="31" s="1"/>
  <c r="AM138" i="31"/>
  <c r="AX138" i="31" s="1"/>
  <c r="AN138" i="31"/>
  <c r="AY138" i="31" s="1"/>
  <c r="AO138" i="31"/>
  <c r="AZ138" i="31" s="1"/>
  <c r="AP138" i="31"/>
  <c r="BA138" i="31" s="1"/>
  <c r="AQ138" i="31"/>
  <c r="BB138" i="31" s="1"/>
  <c r="AR138" i="31"/>
  <c r="BC138" i="31" s="1"/>
  <c r="AS138" i="31"/>
  <c r="BD138" i="31" s="1"/>
  <c r="AJ141" i="31"/>
  <c r="AU141" i="31" s="1"/>
  <c r="AK141" i="31"/>
  <c r="AV141" i="31" s="1"/>
  <c r="AL141" i="31"/>
  <c r="AW141" i="31" s="1"/>
  <c r="AM141" i="31"/>
  <c r="AX141" i="31" s="1"/>
  <c r="AN141" i="31"/>
  <c r="AY141" i="31" s="1"/>
  <c r="AO141" i="31"/>
  <c r="AZ141" i="31" s="1"/>
  <c r="AP141" i="31"/>
  <c r="BA141" i="31" s="1"/>
  <c r="AQ141" i="31"/>
  <c r="BB141" i="31" s="1"/>
  <c r="AR141" i="31"/>
  <c r="BC141" i="31" s="1"/>
  <c r="AS141" i="31"/>
  <c r="BD141" i="31" s="1"/>
  <c r="AJ154" i="31"/>
  <c r="AU154" i="31" s="1"/>
  <c r="AK154" i="31"/>
  <c r="AV154" i="31" s="1"/>
  <c r="AL154" i="31"/>
  <c r="AW154" i="31" s="1"/>
  <c r="AM154" i="31"/>
  <c r="AX154" i="31" s="1"/>
  <c r="AN154" i="31"/>
  <c r="AY154" i="31" s="1"/>
  <c r="AO154" i="31"/>
  <c r="AZ154" i="31" s="1"/>
  <c r="AP154" i="31"/>
  <c r="BA154" i="31" s="1"/>
  <c r="AQ154" i="31"/>
  <c r="BB154" i="31" s="1"/>
  <c r="AR154" i="31"/>
  <c r="BC154" i="31" s="1"/>
  <c r="AS154" i="31"/>
  <c r="BD154" i="31" s="1"/>
  <c r="AJ160" i="31"/>
  <c r="AU160" i="31" s="1"/>
  <c r="AK160" i="31"/>
  <c r="AV160" i="31" s="1"/>
  <c r="AL160" i="31"/>
  <c r="AW160" i="31" s="1"/>
  <c r="AM160" i="31"/>
  <c r="AX160" i="31" s="1"/>
  <c r="AN160" i="31"/>
  <c r="AY160" i="31" s="1"/>
  <c r="AO160" i="31"/>
  <c r="AZ160" i="31" s="1"/>
  <c r="AP160" i="31"/>
  <c r="BA160" i="31" s="1"/>
  <c r="AQ160" i="31"/>
  <c r="BB160" i="31" s="1"/>
  <c r="AR160" i="31"/>
  <c r="BC160" i="31" s="1"/>
  <c r="AS160" i="31"/>
  <c r="BD160" i="31" s="1"/>
  <c r="AJ162" i="31"/>
  <c r="AU162" i="31" s="1"/>
  <c r="AK162" i="31"/>
  <c r="AV162" i="31" s="1"/>
  <c r="AL162" i="31"/>
  <c r="AW162" i="31" s="1"/>
  <c r="AM162" i="31"/>
  <c r="AX162" i="31" s="1"/>
  <c r="AN162" i="31"/>
  <c r="AY162" i="31" s="1"/>
  <c r="AO162" i="31"/>
  <c r="AZ162" i="31" s="1"/>
  <c r="AP162" i="31"/>
  <c r="BA162" i="31" s="1"/>
  <c r="AQ162" i="31"/>
  <c r="BB162" i="31" s="1"/>
  <c r="AR162" i="31"/>
  <c r="BC162" i="31" s="1"/>
  <c r="AS162" i="31"/>
  <c r="BD162" i="31" s="1"/>
  <c r="AJ168" i="31"/>
  <c r="AU168" i="31" s="1"/>
  <c r="AK168" i="31"/>
  <c r="AV168" i="31" s="1"/>
  <c r="AL168" i="31"/>
  <c r="AW168" i="31" s="1"/>
  <c r="AM168" i="31"/>
  <c r="AX168" i="31" s="1"/>
  <c r="AN168" i="31"/>
  <c r="AY168" i="31" s="1"/>
  <c r="AO168" i="31"/>
  <c r="AZ168" i="31" s="1"/>
  <c r="AP168" i="31"/>
  <c r="BA168" i="31" s="1"/>
  <c r="AQ168" i="31"/>
  <c r="BB168" i="31" s="1"/>
  <c r="AR168" i="31"/>
  <c r="BC168" i="31" s="1"/>
  <c r="AS168" i="31"/>
  <c r="BD168" i="31" s="1"/>
  <c r="AJ174" i="31"/>
  <c r="AU174" i="31" s="1"/>
  <c r="AK174" i="31"/>
  <c r="AV174" i="31" s="1"/>
  <c r="AL174" i="31"/>
  <c r="AW174" i="31" s="1"/>
  <c r="AM174" i="31"/>
  <c r="AX174" i="31" s="1"/>
  <c r="AN174" i="31"/>
  <c r="AY174" i="31" s="1"/>
  <c r="AO174" i="31"/>
  <c r="AZ174" i="31" s="1"/>
  <c r="AP174" i="31"/>
  <c r="BA174" i="31" s="1"/>
  <c r="AQ174" i="31"/>
  <c r="BB174" i="31" s="1"/>
  <c r="AR174" i="31"/>
  <c r="BC174" i="31" s="1"/>
  <c r="AS174" i="31"/>
  <c r="BD174" i="31" s="1"/>
  <c r="AN188" i="31"/>
  <c r="AY188" i="31" s="1"/>
  <c r="AO188" i="31"/>
  <c r="AZ188" i="31" s="1"/>
  <c r="AP188" i="31"/>
  <c r="BA188" i="31" s="1"/>
  <c r="AQ188" i="31"/>
  <c r="BB188" i="31" s="1"/>
  <c r="AR188" i="31"/>
  <c r="BC188" i="31" s="1"/>
  <c r="AS188" i="31"/>
  <c r="BD188" i="31" s="1"/>
  <c r="AN189" i="31"/>
  <c r="AY189" i="31" s="1"/>
  <c r="AO189" i="31"/>
  <c r="AZ189" i="31" s="1"/>
  <c r="AP189" i="31"/>
  <c r="BA189" i="31" s="1"/>
  <c r="AQ189" i="31"/>
  <c r="BB189" i="31" s="1"/>
  <c r="AR189" i="31"/>
  <c r="BC189" i="31" s="1"/>
  <c r="AS189" i="31"/>
  <c r="BD189" i="31" s="1"/>
  <c r="AJ190" i="31"/>
  <c r="AU190" i="31" s="1"/>
  <c r="AK190" i="31"/>
  <c r="AV190" i="31" s="1"/>
  <c r="AL190" i="31"/>
  <c r="AW190" i="31" s="1"/>
  <c r="AM190" i="31"/>
  <c r="AX190" i="31" s="1"/>
  <c r="AN190" i="31"/>
  <c r="AY190" i="31" s="1"/>
  <c r="AO190" i="31"/>
  <c r="AZ190" i="31" s="1"/>
  <c r="AP190" i="31"/>
  <c r="BA190" i="31" s="1"/>
  <c r="AQ190" i="31"/>
  <c r="BB190" i="31" s="1"/>
  <c r="AR190" i="31"/>
  <c r="BC190" i="31" s="1"/>
  <c r="AS190" i="31"/>
  <c r="BD190" i="31" s="1"/>
  <c r="AN191" i="31"/>
  <c r="AY191" i="31" s="1"/>
  <c r="AO191" i="31"/>
  <c r="AZ191" i="31" s="1"/>
  <c r="AP191" i="31"/>
  <c r="BA191" i="31" s="1"/>
  <c r="AQ191" i="31"/>
  <c r="BB191" i="31" s="1"/>
  <c r="AR191" i="31"/>
  <c r="BC191" i="31" s="1"/>
  <c r="AS191" i="31"/>
  <c r="BD191" i="31" s="1"/>
  <c r="AJ192" i="31"/>
  <c r="AU192" i="31" s="1"/>
  <c r="AK192" i="31"/>
  <c r="AV192" i="31" s="1"/>
  <c r="AL192" i="31"/>
  <c r="AW192" i="31" s="1"/>
  <c r="AM192" i="31"/>
  <c r="AX192" i="31" s="1"/>
  <c r="AN192" i="31"/>
  <c r="AY192" i="31" s="1"/>
  <c r="AO192" i="31"/>
  <c r="AZ192" i="31" s="1"/>
  <c r="AP192" i="31"/>
  <c r="BA192" i="31" s="1"/>
  <c r="AQ192" i="31"/>
  <c r="BB192" i="31" s="1"/>
  <c r="AR192" i="31"/>
  <c r="BC192" i="31" s="1"/>
  <c r="AS192" i="31"/>
  <c r="BD192" i="31" s="1"/>
  <c r="AN193" i="31"/>
  <c r="AY193" i="31" s="1"/>
  <c r="AO193" i="31"/>
  <c r="AZ193" i="31" s="1"/>
  <c r="AP193" i="31"/>
  <c r="BA193" i="31" s="1"/>
  <c r="AQ193" i="31"/>
  <c r="BB193" i="31" s="1"/>
  <c r="AR193" i="31"/>
  <c r="BC193" i="31" s="1"/>
  <c r="AS193" i="31"/>
  <c r="BD193" i="31" s="1"/>
  <c r="AJ195" i="31"/>
  <c r="AU195" i="31" s="1"/>
  <c r="AK195" i="31"/>
  <c r="AV195" i="31" s="1"/>
  <c r="AL195" i="31"/>
  <c r="AW195" i="31" s="1"/>
  <c r="AM195" i="31"/>
  <c r="AX195" i="31" s="1"/>
  <c r="AN195" i="31"/>
  <c r="AY195" i="31" s="1"/>
  <c r="AO195" i="31"/>
  <c r="AZ195" i="31" s="1"/>
  <c r="AP195" i="31"/>
  <c r="BA195" i="31" s="1"/>
  <c r="AQ195" i="31"/>
  <c r="BB195" i="31" s="1"/>
  <c r="AR195" i="31"/>
  <c r="BC195" i="31" s="1"/>
  <c r="AS195" i="31"/>
  <c r="BD195" i="31" s="1"/>
  <c r="AJ197" i="31"/>
  <c r="AU197" i="31" s="1"/>
  <c r="AK197" i="31"/>
  <c r="AV197" i="31" s="1"/>
  <c r="AL197" i="31"/>
  <c r="AW197" i="31" s="1"/>
  <c r="AM197" i="31"/>
  <c r="AX197" i="31" s="1"/>
  <c r="AN197" i="31"/>
  <c r="AY197" i="31" s="1"/>
  <c r="AO197" i="31"/>
  <c r="AZ197" i="31" s="1"/>
  <c r="AP197" i="31"/>
  <c r="BA197" i="31" s="1"/>
  <c r="AQ197" i="31"/>
  <c r="BB197" i="31" s="1"/>
  <c r="AR197" i="31"/>
  <c r="BC197" i="31" s="1"/>
  <c r="AS197" i="31"/>
  <c r="BD197" i="31" s="1"/>
  <c r="AN198" i="31"/>
  <c r="AY198" i="31" s="1"/>
  <c r="AO198" i="31"/>
  <c r="AZ198" i="31" s="1"/>
  <c r="AP198" i="31"/>
  <c r="BA198" i="31" s="1"/>
  <c r="AQ198" i="31"/>
  <c r="BB198" i="31" s="1"/>
  <c r="AR198" i="31"/>
  <c r="BC198" i="31" s="1"/>
  <c r="AS198" i="31"/>
  <c r="BD198" i="31" s="1"/>
  <c r="AN199" i="31"/>
  <c r="AY199" i="31" s="1"/>
  <c r="AO199" i="31"/>
  <c r="AZ199" i="31" s="1"/>
  <c r="AP199" i="31"/>
  <c r="BA199" i="31" s="1"/>
  <c r="AQ199" i="31"/>
  <c r="BB199" i="31" s="1"/>
  <c r="AR199" i="31"/>
  <c r="BC199" i="31" s="1"/>
  <c r="AS199" i="31"/>
  <c r="BD199" i="31" s="1"/>
  <c r="AN200" i="31"/>
  <c r="AY200" i="31" s="1"/>
  <c r="AO200" i="31"/>
  <c r="AZ200" i="31" s="1"/>
  <c r="AP200" i="31"/>
  <c r="BA200" i="31" s="1"/>
  <c r="AQ200" i="31"/>
  <c r="BB200" i="31" s="1"/>
  <c r="AR200" i="31"/>
  <c r="BC200" i="31" s="1"/>
  <c r="AS200" i="31"/>
  <c r="BD200" i="31" s="1"/>
  <c r="AJ203" i="31"/>
  <c r="AU203" i="31" s="1"/>
  <c r="AK203" i="31"/>
  <c r="AV203" i="31" s="1"/>
  <c r="AL203" i="31"/>
  <c r="AW203" i="31" s="1"/>
  <c r="AM203" i="31"/>
  <c r="AX203" i="31" s="1"/>
  <c r="AN203" i="31"/>
  <c r="AY203" i="31" s="1"/>
  <c r="AO203" i="31"/>
  <c r="AZ203" i="31" s="1"/>
  <c r="AP203" i="31"/>
  <c r="BA203" i="31" s="1"/>
  <c r="AQ203" i="31"/>
  <c r="BB203" i="31" s="1"/>
  <c r="AR203" i="31"/>
  <c r="BC203" i="31" s="1"/>
  <c r="AS203" i="31"/>
  <c r="BD203" i="31" s="1"/>
  <c r="AJ206" i="31"/>
  <c r="AU206" i="31" s="1"/>
  <c r="AK206" i="31"/>
  <c r="AV206" i="31" s="1"/>
  <c r="AL206" i="31"/>
  <c r="AW206" i="31" s="1"/>
  <c r="AM206" i="31"/>
  <c r="AX206" i="31" s="1"/>
  <c r="AN206" i="31"/>
  <c r="AY206" i="31" s="1"/>
  <c r="AO206" i="31"/>
  <c r="AZ206" i="31" s="1"/>
  <c r="AP206" i="31"/>
  <c r="BA206" i="31" s="1"/>
  <c r="AQ206" i="31"/>
  <c r="BB206" i="31" s="1"/>
  <c r="AR206" i="31"/>
  <c r="BC206" i="31" s="1"/>
  <c r="AS206" i="31"/>
  <c r="BD206" i="31" s="1"/>
  <c r="AN207" i="31"/>
  <c r="AY207" i="31" s="1"/>
  <c r="AO207" i="31"/>
  <c r="AZ207" i="31" s="1"/>
  <c r="AP207" i="31"/>
  <c r="BA207" i="31" s="1"/>
  <c r="AQ207" i="31"/>
  <c r="BB207" i="31" s="1"/>
  <c r="AR207" i="31"/>
  <c r="BC207" i="31" s="1"/>
  <c r="AS207" i="31"/>
  <c r="BD207" i="31" s="1"/>
  <c r="AN208" i="31"/>
  <c r="AY208" i="31" s="1"/>
  <c r="AO208" i="31"/>
  <c r="AZ208" i="31" s="1"/>
  <c r="AP208" i="31"/>
  <c r="BA208" i="31" s="1"/>
  <c r="AQ208" i="31"/>
  <c r="BB208" i="31" s="1"/>
  <c r="AR208" i="31"/>
  <c r="BC208" i="31" s="1"/>
  <c r="AS208" i="31"/>
  <c r="BD208" i="31" s="1"/>
  <c r="AN209" i="31"/>
  <c r="AY209" i="31" s="1"/>
  <c r="AO209" i="31"/>
  <c r="AZ209" i="31" s="1"/>
  <c r="AP209" i="31"/>
  <c r="BA209" i="31" s="1"/>
  <c r="AQ209" i="31"/>
  <c r="BB209" i="31" s="1"/>
  <c r="AR209" i="31"/>
  <c r="BC209" i="31" s="1"/>
  <c r="AS209" i="31"/>
  <c r="BD209" i="31" s="1"/>
  <c r="AJ213" i="31"/>
  <c r="AU213" i="31" s="1"/>
  <c r="AK213" i="31"/>
  <c r="AV213" i="31" s="1"/>
  <c r="AL213" i="31"/>
  <c r="AW213" i="31" s="1"/>
  <c r="AM213" i="31"/>
  <c r="AX213" i="31" s="1"/>
  <c r="AN213" i="31"/>
  <c r="AY213" i="31" s="1"/>
  <c r="AO213" i="31"/>
  <c r="AZ213" i="31" s="1"/>
  <c r="AP213" i="31"/>
  <c r="BA213" i="31" s="1"/>
  <c r="AQ213" i="31"/>
  <c r="BB213" i="31" s="1"/>
  <c r="AR213" i="31"/>
  <c r="BC213" i="31" s="1"/>
  <c r="AS213" i="31"/>
  <c r="BD213" i="31" s="1"/>
  <c r="AJ217" i="31"/>
  <c r="AU217" i="31" s="1"/>
  <c r="AK217" i="31"/>
  <c r="AV217" i="31" s="1"/>
  <c r="AL217" i="31"/>
  <c r="AW217" i="31" s="1"/>
  <c r="AM217" i="31"/>
  <c r="AX217" i="31" s="1"/>
  <c r="AN217" i="31"/>
  <c r="AY217" i="31" s="1"/>
  <c r="AO217" i="31"/>
  <c r="AZ217" i="31" s="1"/>
  <c r="AP217" i="31"/>
  <c r="BA217" i="31" s="1"/>
  <c r="AQ217" i="31"/>
  <c r="BB217" i="31" s="1"/>
  <c r="AR217" i="31"/>
  <c r="BC217" i="31" s="1"/>
  <c r="AS217" i="31"/>
  <c r="BD217" i="31" s="1"/>
  <c r="AN218" i="31"/>
  <c r="AY218" i="31" s="1"/>
  <c r="AO218" i="31"/>
  <c r="AZ218" i="31" s="1"/>
  <c r="AP218" i="31"/>
  <c r="BA218" i="31" s="1"/>
  <c r="AQ218" i="31"/>
  <c r="BB218" i="31" s="1"/>
  <c r="AR218" i="31"/>
  <c r="BC218" i="31" s="1"/>
  <c r="AS218" i="31"/>
  <c r="BD218" i="31" s="1"/>
  <c r="AN219" i="31"/>
  <c r="AY219" i="31" s="1"/>
  <c r="AO219" i="31"/>
  <c r="AZ219" i="31" s="1"/>
  <c r="AP219" i="31"/>
  <c r="BA219" i="31" s="1"/>
  <c r="AQ219" i="31"/>
  <c r="BB219" i="31" s="1"/>
  <c r="AR219" i="31"/>
  <c r="BC219" i="31" s="1"/>
  <c r="AS219" i="31"/>
  <c r="BD219" i="31" s="1"/>
  <c r="AJ227" i="31"/>
  <c r="AU227" i="31" s="1"/>
  <c r="AK227" i="31"/>
  <c r="AV227" i="31" s="1"/>
  <c r="AL227" i="31"/>
  <c r="AW227" i="31" s="1"/>
  <c r="AM227" i="31"/>
  <c r="AX227" i="31" s="1"/>
  <c r="AN227" i="31"/>
  <c r="AY227" i="31" s="1"/>
  <c r="AO227" i="31"/>
  <c r="AZ227" i="31" s="1"/>
  <c r="AP227" i="31"/>
  <c r="BA227" i="31" s="1"/>
  <c r="AQ227" i="31"/>
  <c r="BB227" i="31" s="1"/>
  <c r="AR227" i="31"/>
  <c r="BC227" i="31" s="1"/>
  <c r="AS227" i="31"/>
  <c r="BD227" i="31" s="1"/>
  <c r="AJ229" i="31"/>
  <c r="AU229" i="31" s="1"/>
  <c r="AK229" i="31"/>
  <c r="AV229" i="31" s="1"/>
  <c r="AL229" i="31"/>
  <c r="AW229" i="31" s="1"/>
  <c r="AM229" i="31"/>
  <c r="AX229" i="31" s="1"/>
  <c r="AN229" i="31"/>
  <c r="AY229" i="31" s="1"/>
  <c r="AO229" i="31"/>
  <c r="AZ229" i="31" s="1"/>
  <c r="AP229" i="31"/>
  <c r="BA229" i="31" s="1"/>
  <c r="AQ229" i="31"/>
  <c r="BB229" i="31" s="1"/>
  <c r="AR229" i="31"/>
  <c r="BC229" i="31" s="1"/>
  <c r="AS229" i="31"/>
  <c r="BD229" i="31" s="1"/>
  <c r="AF241" i="31"/>
  <c r="AG241" i="31" s="1"/>
  <c r="AH241" i="31" s="1"/>
  <c r="AI241" i="31" s="1"/>
  <c r="P241" i="31"/>
  <c r="T241" i="31" s="1"/>
  <c r="M241" i="31"/>
  <c r="AF240" i="31"/>
  <c r="AG240" i="31" s="1"/>
  <c r="AH240" i="31" s="1"/>
  <c r="AI240" i="31" s="1"/>
  <c r="P240" i="31"/>
  <c r="T240" i="31" s="1"/>
  <c r="AM240" i="31" s="1"/>
  <c r="M240" i="31"/>
  <c r="AF239" i="31"/>
  <c r="AG239" i="31" s="1"/>
  <c r="AH239" i="31" s="1"/>
  <c r="AI239" i="31" s="1"/>
  <c r="P239" i="31"/>
  <c r="Q239" i="31" s="1"/>
  <c r="M239" i="31"/>
  <c r="AF238" i="31"/>
  <c r="AG238" i="31" s="1"/>
  <c r="AH238" i="31" s="1"/>
  <c r="AI238" i="31" s="1"/>
  <c r="P238" i="31"/>
  <c r="S238" i="31" s="1"/>
  <c r="M238" i="31"/>
  <c r="AF237" i="31"/>
  <c r="AG237" i="31" s="1"/>
  <c r="AH237" i="31" s="1"/>
  <c r="AI237" i="31" s="1"/>
  <c r="P237" i="31"/>
  <c r="X237" i="31" s="1"/>
  <c r="M237" i="31"/>
  <c r="AF236" i="31"/>
  <c r="AG236" i="31" s="1"/>
  <c r="AH236" i="31" s="1"/>
  <c r="AI236" i="31" s="1"/>
  <c r="P236" i="31"/>
  <c r="T236" i="31" s="1"/>
  <c r="M236" i="31"/>
  <c r="AF235" i="31"/>
  <c r="AG235" i="31" s="1"/>
  <c r="AH235" i="31" s="1"/>
  <c r="AI235" i="31" s="1"/>
  <c r="P235" i="31"/>
  <c r="Q235" i="31" s="1"/>
  <c r="M235" i="31"/>
  <c r="AF234" i="31"/>
  <c r="AG234" i="31" s="1"/>
  <c r="AH234" i="31" s="1"/>
  <c r="AI234" i="31" s="1"/>
  <c r="P234" i="31"/>
  <c r="S234" i="31" s="1"/>
  <c r="M234" i="31"/>
  <c r="AF233" i="31"/>
  <c r="AG233" i="31" s="1"/>
  <c r="AH233" i="31" s="1"/>
  <c r="AI233" i="31" s="1"/>
  <c r="P233" i="31"/>
  <c r="T233" i="31" s="1"/>
  <c r="M233" i="31"/>
  <c r="AF232" i="31"/>
  <c r="AG232" i="31" s="1"/>
  <c r="AH232" i="31" s="1"/>
  <c r="AI232" i="31" s="1"/>
  <c r="P232" i="31"/>
  <c r="M232" i="31"/>
  <c r="AF231" i="31"/>
  <c r="AG231" i="31" s="1"/>
  <c r="AH231" i="31" s="1"/>
  <c r="AI231" i="31" s="1"/>
  <c r="P231" i="31"/>
  <c r="Z231" i="31" s="1"/>
  <c r="M231" i="31"/>
  <c r="AF230" i="31"/>
  <c r="AG230" i="31" s="1"/>
  <c r="AH230" i="31" s="1"/>
  <c r="AI230" i="31" s="1"/>
  <c r="P230" i="31"/>
  <c r="Q230" i="31" s="1"/>
  <c r="M230" i="31"/>
  <c r="AF229" i="31"/>
  <c r="AG229" i="31" s="1"/>
  <c r="AH229" i="31" s="1"/>
  <c r="AI229" i="31" s="1"/>
  <c r="P229" i="31"/>
  <c r="M229" i="31"/>
  <c r="AF228" i="31"/>
  <c r="AG228" i="31" s="1"/>
  <c r="AH228" i="31" s="1"/>
  <c r="AI228" i="31" s="1"/>
  <c r="P228" i="31"/>
  <c r="Q228" i="31" s="1"/>
  <c r="M228" i="31"/>
  <c r="AF227" i="31"/>
  <c r="AG227" i="31" s="1"/>
  <c r="AH227" i="31" s="1"/>
  <c r="AI227" i="31" s="1"/>
  <c r="P227" i="31"/>
  <c r="M227" i="31"/>
  <c r="AF226" i="31"/>
  <c r="AG226" i="31" s="1"/>
  <c r="AH226" i="31" s="1"/>
  <c r="AI226" i="31" s="1"/>
  <c r="P226" i="31"/>
  <c r="Y226" i="31" s="1"/>
  <c r="M226" i="31"/>
  <c r="AF225" i="31"/>
  <c r="AG225" i="31" s="1"/>
  <c r="AH225" i="31" s="1"/>
  <c r="AI225" i="31" s="1"/>
  <c r="P225" i="31"/>
  <c r="M225" i="31"/>
  <c r="AF224" i="31"/>
  <c r="AG224" i="31" s="1"/>
  <c r="AH224" i="31" s="1"/>
  <c r="AI224" i="31" s="1"/>
  <c r="P224" i="31"/>
  <c r="V224" i="31" s="1"/>
  <c r="M224" i="31"/>
  <c r="AF223" i="31"/>
  <c r="AG223" i="31" s="1"/>
  <c r="AH223" i="31" s="1"/>
  <c r="AI223" i="31" s="1"/>
  <c r="P223" i="31"/>
  <c r="Y223" i="31" s="1"/>
  <c r="M223" i="31"/>
  <c r="AF222" i="31"/>
  <c r="AG222" i="31" s="1"/>
  <c r="AH222" i="31" s="1"/>
  <c r="AI222" i="31" s="1"/>
  <c r="P222" i="31"/>
  <c r="S222" i="31" s="1"/>
  <c r="M222" i="31"/>
  <c r="AF221" i="31"/>
  <c r="P221" i="31"/>
  <c r="X221" i="31" s="1"/>
  <c r="M221" i="31"/>
  <c r="AF220" i="31"/>
  <c r="AG220" i="31" s="1"/>
  <c r="AH220" i="31" s="1"/>
  <c r="AI220" i="31" s="1"/>
  <c r="P220" i="31"/>
  <c r="U220" i="31" s="1"/>
  <c r="M220" i="31"/>
  <c r="AF219" i="31"/>
  <c r="AG219" i="31" s="1"/>
  <c r="AH219" i="31" s="1"/>
  <c r="AI219" i="31" s="1"/>
  <c r="P219" i="31"/>
  <c r="T219" i="31" s="1"/>
  <c r="M219" i="31"/>
  <c r="AF218" i="31"/>
  <c r="AG218" i="31" s="1"/>
  <c r="AH218" i="31" s="1"/>
  <c r="AI218" i="31" s="1"/>
  <c r="P218" i="31"/>
  <c r="T218" i="31" s="1"/>
  <c r="M218" i="31"/>
  <c r="AF217" i="31"/>
  <c r="AG217" i="31" s="1"/>
  <c r="AH217" i="31" s="1"/>
  <c r="AI217" i="31" s="1"/>
  <c r="P217" i="31"/>
  <c r="M217" i="31"/>
  <c r="AF216" i="31"/>
  <c r="P216" i="31"/>
  <c r="M216" i="31"/>
  <c r="AF215" i="31"/>
  <c r="AG215" i="31" s="1"/>
  <c r="AH215" i="31" s="1"/>
  <c r="AI215" i="31" s="1"/>
  <c r="P215" i="31"/>
  <c r="M215" i="31"/>
  <c r="AF214" i="31"/>
  <c r="AG214" i="31" s="1"/>
  <c r="AH214" i="31" s="1"/>
  <c r="AI214" i="31" s="1"/>
  <c r="P214" i="31"/>
  <c r="M214" i="31"/>
  <c r="AF213" i="31"/>
  <c r="AG213" i="31" s="1"/>
  <c r="AH213" i="31" s="1"/>
  <c r="AI213" i="31" s="1"/>
  <c r="P213" i="31"/>
  <c r="M213" i="31"/>
  <c r="AF212" i="31"/>
  <c r="AG212" i="31" s="1"/>
  <c r="AH212" i="31" s="1"/>
  <c r="AI212" i="31" s="1"/>
  <c r="P212" i="31"/>
  <c r="S212" i="31" s="1"/>
  <c r="M212" i="31"/>
  <c r="AF211" i="31"/>
  <c r="AG211" i="31" s="1"/>
  <c r="AH211" i="31" s="1"/>
  <c r="AI211" i="31" s="1"/>
  <c r="P211" i="31"/>
  <c r="M211" i="31"/>
  <c r="AF210" i="31"/>
  <c r="AG210" i="31" s="1"/>
  <c r="AH210" i="31" s="1"/>
  <c r="AI210" i="31" s="1"/>
  <c r="P210" i="31"/>
  <c r="M210" i="31"/>
  <c r="AF209" i="31"/>
  <c r="AG209" i="31" s="1"/>
  <c r="AH209" i="31" s="1"/>
  <c r="AI209" i="31" s="1"/>
  <c r="N209" i="31"/>
  <c r="P209" i="31" s="1"/>
  <c r="R209" i="31" s="1"/>
  <c r="M209" i="31"/>
  <c r="AF208" i="31"/>
  <c r="AG208" i="31" s="1"/>
  <c r="AH208" i="31" s="1"/>
  <c r="AI208" i="31" s="1"/>
  <c r="P208" i="31"/>
  <c r="S208" i="31" s="1"/>
  <c r="M208" i="31"/>
  <c r="AF207" i="31"/>
  <c r="AG207" i="31" s="1"/>
  <c r="AH207" i="31" s="1"/>
  <c r="AI207" i="31" s="1"/>
  <c r="P207" i="31"/>
  <c r="R207" i="31" s="1"/>
  <c r="M207" i="31"/>
  <c r="AF206" i="31"/>
  <c r="AG206" i="31" s="1"/>
  <c r="AH206" i="31" s="1"/>
  <c r="AI206" i="31" s="1"/>
  <c r="P206" i="31"/>
  <c r="M206" i="31"/>
  <c r="AF205" i="31"/>
  <c r="AG205" i="31" s="1"/>
  <c r="AH205" i="31" s="1"/>
  <c r="AI205" i="31" s="1"/>
  <c r="P205" i="31"/>
  <c r="S205" i="31" s="1"/>
  <c r="M205" i="31"/>
  <c r="AF204" i="31"/>
  <c r="AG204" i="31" s="1"/>
  <c r="AH204" i="31" s="1"/>
  <c r="AI204" i="31" s="1"/>
  <c r="P204" i="31"/>
  <c r="U204" i="31" s="1"/>
  <c r="M204" i="31"/>
  <c r="AF203" i="31"/>
  <c r="AG203" i="31" s="1"/>
  <c r="AH203" i="31" s="1"/>
  <c r="AI203" i="31" s="1"/>
  <c r="P203" i="31"/>
  <c r="M203" i="31"/>
  <c r="AF202" i="31"/>
  <c r="AG202" i="31" s="1"/>
  <c r="AH202" i="31" s="1"/>
  <c r="AI202" i="31" s="1"/>
  <c r="P202" i="31"/>
  <c r="S202" i="31" s="1"/>
  <c r="M202" i="31"/>
  <c r="AF201" i="31"/>
  <c r="AG201" i="31" s="1"/>
  <c r="AH201" i="31" s="1"/>
  <c r="AI201" i="31" s="1"/>
  <c r="P201" i="31"/>
  <c r="M201" i="31"/>
  <c r="AF200" i="31"/>
  <c r="AG200" i="31" s="1"/>
  <c r="AH200" i="31" s="1"/>
  <c r="AI200" i="31" s="1"/>
  <c r="N200" i="31"/>
  <c r="P200" i="31" s="1"/>
  <c r="M200" i="31"/>
  <c r="AF199" i="31"/>
  <c r="P199" i="31"/>
  <c r="T199" i="31" s="1"/>
  <c r="M199" i="31"/>
  <c r="AF198" i="31"/>
  <c r="AG198" i="31" s="1"/>
  <c r="AH198" i="31" s="1"/>
  <c r="AI198" i="31" s="1"/>
  <c r="P198" i="31"/>
  <c r="Q198" i="31" s="1"/>
  <c r="M198" i="31"/>
  <c r="AF197" i="31"/>
  <c r="AG197" i="31" s="1"/>
  <c r="AH197" i="31" s="1"/>
  <c r="AI197" i="31" s="1"/>
  <c r="P197" i="31"/>
  <c r="M197" i="31"/>
  <c r="AF196" i="31"/>
  <c r="AG196" i="31" s="1"/>
  <c r="AH196" i="31" s="1"/>
  <c r="AI196" i="31" s="1"/>
  <c r="P196" i="31"/>
  <c r="U196" i="31" s="1"/>
  <c r="M196" i="31"/>
  <c r="AF195" i="31"/>
  <c r="AG195" i="31" s="1"/>
  <c r="AH195" i="31" s="1"/>
  <c r="AI195" i="31" s="1"/>
  <c r="P195" i="31"/>
  <c r="M195" i="31"/>
  <c r="AF194" i="31"/>
  <c r="AG194" i="31" s="1"/>
  <c r="AH194" i="31" s="1"/>
  <c r="AI194" i="31" s="1"/>
  <c r="P194" i="31"/>
  <c r="Q194" i="31" s="1"/>
  <c r="M194" i="31"/>
  <c r="AF193" i="31"/>
  <c r="AG193" i="31" s="1"/>
  <c r="AH193" i="31" s="1"/>
  <c r="AI193" i="31" s="1"/>
  <c r="N193" i="31"/>
  <c r="M193" i="31"/>
  <c r="AF192" i="31"/>
  <c r="AG192" i="31" s="1"/>
  <c r="AH192" i="31" s="1"/>
  <c r="AI192" i="31" s="1"/>
  <c r="P192" i="31"/>
  <c r="M192" i="31"/>
  <c r="AF191" i="31"/>
  <c r="AG191" i="31" s="1"/>
  <c r="AH191" i="31" s="1"/>
  <c r="AI191" i="31" s="1"/>
  <c r="P191" i="31"/>
  <c r="M191" i="31"/>
  <c r="AF190" i="31"/>
  <c r="AG190" i="31" s="1"/>
  <c r="AH190" i="31" s="1"/>
  <c r="AI190" i="31" s="1"/>
  <c r="P190" i="31"/>
  <c r="M190" i="31"/>
  <c r="AF189" i="31"/>
  <c r="AG189" i="31" s="1"/>
  <c r="AH189" i="31" s="1"/>
  <c r="AI189" i="31" s="1"/>
  <c r="P189" i="31"/>
  <c r="S189" i="31" s="1"/>
  <c r="M189" i="31"/>
  <c r="AF188" i="31"/>
  <c r="AG188" i="31" s="1"/>
  <c r="AH188" i="31" s="1"/>
  <c r="AI188" i="31" s="1"/>
  <c r="N188" i="31"/>
  <c r="P188" i="31" s="1"/>
  <c r="M188" i="31"/>
  <c r="AF187" i="31"/>
  <c r="AG187" i="31" s="1"/>
  <c r="AH187" i="31" s="1"/>
  <c r="AI187" i="31" s="1"/>
  <c r="P187" i="31"/>
  <c r="W187" i="31" s="1"/>
  <c r="M187" i="31"/>
  <c r="AF186" i="31"/>
  <c r="AG186" i="31" s="1"/>
  <c r="AH186" i="31" s="1"/>
  <c r="AI186" i="31" s="1"/>
  <c r="P186" i="31"/>
  <c r="M186" i="31"/>
  <c r="AF185" i="31"/>
  <c r="AG185" i="31" s="1"/>
  <c r="AH185" i="31" s="1"/>
  <c r="AI185" i="31" s="1"/>
  <c r="P185" i="31"/>
  <c r="M185" i="31"/>
  <c r="AF184" i="31"/>
  <c r="AG184" i="31" s="1"/>
  <c r="AH184" i="31" s="1"/>
  <c r="AI184" i="31" s="1"/>
  <c r="P184" i="31"/>
  <c r="Z184" i="31" s="1"/>
  <c r="M184" i="31"/>
  <c r="AF183" i="31"/>
  <c r="AG183" i="31" s="1"/>
  <c r="AH183" i="31" s="1"/>
  <c r="AI183" i="31" s="1"/>
  <c r="P183" i="31"/>
  <c r="Z183" i="31" s="1"/>
  <c r="M183" i="31"/>
  <c r="AF182" i="31"/>
  <c r="P182" i="31"/>
  <c r="S182" i="31" s="1"/>
  <c r="M182" i="31"/>
  <c r="AF181" i="31"/>
  <c r="AG181" i="31" s="1"/>
  <c r="AH181" i="31" s="1"/>
  <c r="AI181" i="31" s="1"/>
  <c r="P181" i="31"/>
  <c r="Q181" i="31" s="1"/>
  <c r="M181" i="31"/>
  <c r="AF180" i="31"/>
  <c r="AG180" i="31" s="1"/>
  <c r="AH180" i="31" s="1"/>
  <c r="AI180" i="31" s="1"/>
  <c r="N180" i="31"/>
  <c r="M180" i="31"/>
  <c r="AF179" i="31"/>
  <c r="AG179" i="31" s="1"/>
  <c r="AH179" i="31" s="1"/>
  <c r="AI179" i="31" s="1"/>
  <c r="P179" i="31"/>
  <c r="W179" i="31" s="1"/>
  <c r="M179" i="31"/>
  <c r="AF178" i="31"/>
  <c r="AG178" i="31" s="1"/>
  <c r="AH178" i="31" s="1"/>
  <c r="AI178" i="31" s="1"/>
  <c r="P178" i="31"/>
  <c r="M178" i="31"/>
  <c r="AF177" i="31"/>
  <c r="AG177" i="31" s="1"/>
  <c r="AH177" i="31" s="1"/>
  <c r="AI177" i="31" s="1"/>
  <c r="P177" i="31"/>
  <c r="V177" i="31" s="1"/>
  <c r="M177" i="31"/>
  <c r="AF176" i="31"/>
  <c r="AG176" i="31" s="1"/>
  <c r="AH176" i="31" s="1"/>
  <c r="AI176" i="31" s="1"/>
  <c r="P176" i="31"/>
  <c r="R176" i="31" s="1"/>
  <c r="M176" i="31"/>
  <c r="AF175" i="31"/>
  <c r="AG175" i="31" s="1"/>
  <c r="AH175" i="31" s="1"/>
  <c r="AI175" i="31" s="1"/>
  <c r="P175" i="31"/>
  <c r="Y175" i="31" s="1"/>
  <c r="M175" i="31"/>
  <c r="AF174" i="31"/>
  <c r="AG174" i="31" s="1"/>
  <c r="AH174" i="31" s="1"/>
  <c r="AI174" i="31" s="1"/>
  <c r="P174" i="31"/>
  <c r="M174" i="31"/>
  <c r="AF173" i="31"/>
  <c r="AG173" i="31" s="1"/>
  <c r="AH173" i="31" s="1"/>
  <c r="AI173" i="31" s="1"/>
  <c r="P173" i="31"/>
  <c r="Z173" i="31" s="1"/>
  <c r="M173" i="31"/>
  <c r="AF172" i="31"/>
  <c r="AG172" i="31" s="1"/>
  <c r="AH172" i="31" s="1"/>
  <c r="AI172" i="31" s="1"/>
  <c r="N172" i="31"/>
  <c r="P172" i="31" s="1"/>
  <c r="M172" i="31"/>
  <c r="AF171" i="31"/>
  <c r="AG171" i="31" s="1"/>
  <c r="AH171" i="31" s="1"/>
  <c r="AI171" i="31" s="1"/>
  <c r="N171" i="31"/>
  <c r="M171" i="31"/>
  <c r="AF170" i="31"/>
  <c r="AG170" i="31" s="1"/>
  <c r="AH170" i="31" s="1"/>
  <c r="AI170" i="31" s="1"/>
  <c r="P170" i="31"/>
  <c r="W170" i="31" s="1"/>
  <c r="M170" i="31"/>
  <c r="AF169" i="31"/>
  <c r="AG169" i="31" s="1"/>
  <c r="P169" i="31"/>
  <c r="Z169" i="31" s="1"/>
  <c r="M169" i="31"/>
  <c r="AF168" i="31"/>
  <c r="AG168" i="31" s="1"/>
  <c r="AH168" i="31" s="1"/>
  <c r="AI168" i="31" s="1"/>
  <c r="P168" i="31"/>
  <c r="M168" i="31"/>
  <c r="AF167" i="31"/>
  <c r="AG167" i="31" s="1"/>
  <c r="AH167" i="31" s="1"/>
  <c r="AI167" i="31" s="1"/>
  <c r="P167" i="31"/>
  <c r="M167" i="31"/>
  <c r="AF166" i="31"/>
  <c r="AG166" i="31" s="1"/>
  <c r="AH166" i="31" s="1"/>
  <c r="AI166" i="31" s="1"/>
  <c r="P166" i="31"/>
  <c r="M166" i="31"/>
  <c r="AF165" i="31"/>
  <c r="AG165" i="31" s="1"/>
  <c r="AH165" i="31" s="1"/>
  <c r="AI165" i="31" s="1"/>
  <c r="P165" i="31"/>
  <c r="M165" i="31"/>
  <c r="AF164" i="31"/>
  <c r="P164" i="31"/>
  <c r="Y164" i="31" s="1"/>
  <c r="M164" i="31"/>
  <c r="AF163" i="31"/>
  <c r="AG163" i="31" s="1"/>
  <c r="AH163" i="31" s="1"/>
  <c r="AI163" i="31" s="1"/>
  <c r="P163" i="31"/>
  <c r="Z163" i="31" s="1"/>
  <c r="M163" i="31"/>
  <c r="AF162" i="31"/>
  <c r="AG162" i="31" s="1"/>
  <c r="AH162" i="31" s="1"/>
  <c r="AI162" i="31" s="1"/>
  <c r="P162" i="31"/>
  <c r="M162" i="31"/>
  <c r="AF161" i="31"/>
  <c r="AG161" i="31" s="1"/>
  <c r="AH161" i="31" s="1"/>
  <c r="AI161" i="31" s="1"/>
  <c r="P161" i="31"/>
  <c r="R161" i="31" s="1"/>
  <c r="M161" i="31"/>
  <c r="AF160" i="31"/>
  <c r="AG160" i="31" s="1"/>
  <c r="AH160" i="31" s="1"/>
  <c r="AI160" i="31" s="1"/>
  <c r="P160" i="31"/>
  <c r="M160" i="31"/>
  <c r="AF159" i="31"/>
  <c r="AG159" i="31" s="1"/>
  <c r="AH159" i="31" s="1"/>
  <c r="AI159" i="31" s="1"/>
  <c r="N159" i="31"/>
  <c r="M159" i="31"/>
  <c r="AF158" i="31"/>
  <c r="AG158" i="31" s="1"/>
  <c r="AH158" i="31" s="1"/>
  <c r="AI158" i="31" s="1"/>
  <c r="N158" i="31"/>
  <c r="P158" i="31" s="1"/>
  <c r="M158" i="31"/>
  <c r="AF157" i="31"/>
  <c r="AG157" i="31" s="1"/>
  <c r="AH157" i="31" s="1"/>
  <c r="AI157" i="31" s="1"/>
  <c r="P157" i="31"/>
  <c r="Q157" i="31" s="1"/>
  <c r="M157" i="31"/>
  <c r="AF156" i="31"/>
  <c r="AG156" i="31" s="1"/>
  <c r="AH156" i="31" s="1"/>
  <c r="AI156" i="31" s="1"/>
  <c r="N156" i="31"/>
  <c r="P156" i="31" s="1"/>
  <c r="M156" i="31"/>
  <c r="AF155" i="31"/>
  <c r="AG155" i="31" s="1"/>
  <c r="AH155" i="31" s="1"/>
  <c r="AI155" i="31" s="1"/>
  <c r="P155" i="31"/>
  <c r="S155" i="31" s="1"/>
  <c r="M155" i="31"/>
  <c r="AF154" i="31"/>
  <c r="AG154" i="31" s="1"/>
  <c r="AH154" i="31" s="1"/>
  <c r="AI154" i="31" s="1"/>
  <c r="P154" i="31"/>
  <c r="M154" i="31"/>
  <c r="AF153" i="31"/>
  <c r="AG153" i="31" s="1"/>
  <c r="AH153" i="31" s="1"/>
  <c r="AI153" i="31" s="1"/>
  <c r="P153" i="31"/>
  <c r="Z153" i="31" s="1"/>
  <c r="M153" i="31"/>
  <c r="AF152" i="31"/>
  <c r="AG152" i="31" s="1"/>
  <c r="AH152" i="31" s="1"/>
  <c r="AI152" i="31" s="1"/>
  <c r="P152" i="31"/>
  <c r="M152" i="31"/>
  <c r="AF151" i="31"/>
  <c r="AG151" i="31" s="1"/>
  <c r="AH151" i="31" s="1"/>
  <c r="AI151" i="31" s="1"/>
  <c r="P151" i="31"/>
  <c r="T151" i="31" s="1"/>
  <c r="M151" i="31"/>
  <c r="AF150" i="31"/>
  <c r="AG150" i="31" s="1"/>
  <c r="AH150" i="31" s="1"/>
  <c r="AI150" i="31" s="1"/>
  <c r="P150" i="31"/>
  <c r="M150" i="31"/>
  <c r="AF149" i="31"/>
  <c r="P149" i="31"/>
  <c r="S149" i="31" s="1"/>
  <c r="M149" i="31"/>
  <c r="AF148" i="31"/>
  <c r="AG148" i="31" s="1"/>
  <c r="AH148" i="31" s="1"/>
  <c r="AI148" i="31" s="1"/>
  <c r="P148" i="31"/>
  <c r="Z148" i="31" s="1"/>
  <c r="M148" i="31"/>
  <c r="AF147" i="31"/>
  <c r="AG147" i="31" s="1"/>
  <c r="AH147" i="31" s="1"/>
  <c r="AI147" i="31" s="1"/>
  <c r="P147" i="31"/>
  <c r="M147" i="31"/>
  <c r="AF146" i="31"/>
  <c r="AG146" i="31" s="1"/>
  <c r="AH146" i="31" s="1"/>
  <c r="AI146" i="31" s="1"/>
  <c r="N146" i="31"/>
  <c r="P146" i="31" s="1"/>
  <c r="M146" i="31"/>
  <c r="AF145" i="31"/>
  <c r="AG145" i="31" s="1"/>
  <c r="AH145" i="31" s="1"/>
  <c r="AI145" i="31" s="1"/>
  <c r="N145" i="31"/>
  <c r="O145" i="31" s="1"/>
  <c r="M145" i="31"/>
  <c r="AF144" i="31"/>
  <c r="AG144" i="31" s="1"/>
  <c r="AH144" i="31" s="1"/>
  <c r="AI144" i="31" s="1"/>
  <c r="N144" i="31"/>
  <c r="P144" i="31" s="1"/>
  <c r="W144" i="31" s="1"/>
  <c r="M144" i="31"/>
  <c r="AF143" i="31"/>
  <c r="AG143" i="31" s="1"/>
  <c r="AH143" i="31" s="1"/>
  <c r="AI143" i="31" s="1"/>
  <c r="N143" i="31"/>
  <c r="P143" i="31" s="1"/>
  <c r="M143" i="31"/>
  <c r="AF142" i="31"/>
  <c r="AG142" i="31" s="1"/>
  <c r="AH142" i="31" s="1"/>
  <c r="AI142" i="31" s="1"/>
  <c r="N142" i="31"/>
  <c r="O142" i="31" s="1"/>
  <c r="M142" i="31"/>
  <c r="AF141" i="31"/>
  <c r="AG141" i="31" s="1"/>
  <c r="AH141" i="31" s="1"/>
  <c r="AI141" i="31" s="1"/>
  <c r="P141" i="31"/>
  <c r="M141" i="31"/>
  <c r="AF140" i="31"/>
  <c r="AG140" i="31" s="1"/>
  <c r="AH140" i="31" s="1"/>
  <c r="AI140" i="31" s="1"/>
  <c r="P140" i="31"/>
  <c r="W140" i="31" s="1"/>
  <c r="M140" i="31"/>
  <c r="AF139" i="31"/>
  <c r="AG139" i="31" s="1"/>
  <c r="AH139" i="31" s="1"/>
  <c r="AI139" i="31" s="1"/>
  <c r="P139" i="31"/>
  <c r="M139" i="31"/>
  <c r="AF138" i="31"/>
  <c r="AG138" i="31" s="1"/>
  <c r="AH138" i="31" s="1"/>
  <c r="AI138" i="31" s="1"/>
  <c r="P138" i="31"/>
  <c r="M138" i="31"/>
  <c r="AF137" i="31"/>
  <c r="AG137" i="31" s="1"/>
  <c r="AH137" i="31" s="1"/>
  <c r="AI137" i="31" s="1"/>
  <c r="P137" i="31"/>
  <c r="M137" i="31"/>
  <c r="AF136" i="31"/>
  <c r="AG136" i="31" s="1"/>
  <c r="AH136" i="31" s="1"/>
  <c r="AI136" i="31" s="1"/>
  <c r="P136" i="31"/>
  <c r="M136" i="31"/>
  <c r="AF135" i="31"/>
  <c r="AG135" i="31" s="1"/>
  <c r="AH135" i="31" s="1"/>
  <c r="AI135" i="31" s="1"/>
  <c r="P135" i="31"/>
  <c r="S135" i="31" s="1"/>
  <c r="M135" i="31"/>
  <c r="AF134" i="31"/>
  <c r="AG134" i="31" s="1"/>
  <c r="AH134" i="31" s="1"/>
  <c r="AI134" i="31" s="1"/>
  <c r="P134" i="31"/>
  <c r="U134" i="31" s="1"/>
  <c r="M134" i="31"/>
  <c r="AF133" i="31"/>
  <c r="AG133" i="31" s="1"/>
  <c r="AH133" i="31" s="1"/>
  <c r="AI133" i="31" s="1"/>
  <c r="P133" i="31"/>
  <c r="R133" i="31" s="1"/>
  <c r="M133" i="31"/>
  <c r="AF132" i="31"/>
  <c r="AG132" i="31" s="1"/>
  <c r="AH132" i="31" s="1"/>
  <c r="AI132" i="31" s="1"/>
  <c r="P132" i="31"/>
  <c r="V132" i="31" s="1"/>
  <c r="M132" i="31"/>
  <c r="AF131" i="31"/>
  <c r="AG131" i="31" s="1"/>
  <c r="AH131" i="31" s="1"/>
  <c r="AI131" i="31" s="1"/>
  <c r="P131" i="31"/>
  <c r="Z131" i="31" s="1"/>
  <c r="M131" i="31"/>
  <c r="AF130" i="31"/>
  <c r="AG130" i="31" s="1"/>
  <c r="AH130" i="31" s="1"/>
  <c r="AI130" i="31" s="1"/>
  <c r="N130" i="31"/>
  <c r="O130" i="31" s="1"/>
  <c r="M130" i="31"/>
  <c r="AF129" i="31"/>
  <c r="AG129" i="31" s="1"/>
  <c r="AH129" i="31" s="1"/>
  <c r="AI129" i="31" s="1"/>
  <c r="N129" i="31"/>
  <c r="P129" i="31" s="1"/>
  <c r="R129" i="31" s="1"/>
  <c r="M129" i="31"/>
  <c r="AF128" i="31"/>
  <c r="AG128" i="31" s="1"/>
  <c r="AH128" i="31" s="1"/>
  <c r="AI128" i="31" s="1"/>
  <c r="N128" i="31"/>
  <c r="P128" i="31" s="1"/>
  <c r="M128" i="31"/>
  <c r="AF127" i="31"/>
  <c r="AG127" i="31" s="1"/>
  <c r="AH127" i="31" s="1"/>
  <c r="AI127" i="31" s="1"/>
  <c r="P127" i="31"/>
  <c r="M127" i="31"/>
  <c r="AF126" i="31"/>
  <c r="AG126" i="31" s="1"/>
  <c r="AH126" i="31" s="1"/>
  <c r="AI126" i="31" s="1"/>
  <c r="P126" i="31"/>
  <c r="X126" i="31" s="1"/>
  <c r="M126" i="31"/>
  <c r="AF125" i="31"/>
  <c r="AG125" i="31" s="1"/>
  <c r="AH125" i="31" s="1"/>
  <c r="AI125" i="31" s="1"/>
  <c r="P125" i="31"/>
  <c r="M125" i="31"/>
  <c r="AF124" i="31"/>
  <c r="AG124" i="31" s="1"/>
  <c r="AH124" i="31" s="1"/>
  <c r="AI124" i="31" s="1"/>
  <c r="N124" i="31"/>
  <c r="P124" i="31" s="1"/>
  <c r="M124" i="31"/>
  <c r="AF123" i="31"/>
  <c r="AG123" i="31" s="1"/>
  <c r="AH123" i="31" s="1"/>
  <c r="AI123" i="31" s="1"/>
  <c r="P123" i="31"/>
  <c r="M123" i="31"/>
  <c r="AF122" i="31"/>
  <c r="AG122" i="31" s="1"/>
  <c r="AH122" i="31" s="1"/>
  <c r="AI122" i="31" s="1"/>
  <c r="P122" i="31"/>
  <c r="M122" i="31"/>
  <c r="AF121" i="31"/>
  <c r="AG121" i="31" s="1"/>
  <c r="AH121" i="31" s="1"/>
  <c r="AI121" i="31" s="1"/>
  <c r="P121" i="31"/>
  <c r="Z121" i="31" s="1"/>
  <c r="M121" i="31"/>
  <c r="AF120" i="31"/>
  <c r="AG120" i="31" s="1"/>
  <c r="AH120" i="31" s="1"/>
  <c r="AI120" i="31" s="1"/>
  <c r="P120" i="31"/>
  <c r="Y120" i="31" s="1"/>
  <c r="M120" i="31"/>
  <c r="AF119" i="31"/>
  <c r="AG119" i="31" s="1"/>
  <c r="AH119" i="31" s="1"/>
  <c r="AI119" i="31" s="1"/>
  <c r="P119" i="31"/>
  <c r="R119" i="31" s="1"/>
  <c r="M119" i="31"/>
  <c r="AF118" i="31"/>
  <c r="AG118" i="31" s="1"/>
  <c r="AH118" i="31" s="1"/>
  <c r="AI118" i="31" s="1"/>
  <c r="P118" i="31"/>
  <c r="R118" i="31" s="1"/>
  <c r="M118" i="31"/>
  <c r="AF117" i="31"/>
  <c r="AG117" i="31" s="1"/>
  <c r="AH117" i="31" s="1"/>
  <c r="AI117" i="31" s="1"/>
  <c r="P117" i="31"/>
  <c r="M117" i="31"/>
  <c r="AF116" i="31"/>
  <c r="AG116" i="31" s="1"/>
  <c r="AH116" i="31" s="1"/>
  <c r="AI116" i="31" s="1"/>
  <c r="P116" i="31"/>
  <c r="R116" i="31" s="1"/>
  <c r="M116" i="31"/>
  <c r="AF115" i="31"/>
  <c r="AG115" i="31" s="1"/>
  <c r="AH115" i="31" s="1"/>
  <c r="AI115" i="31" s="1"/>
  <c r="P115" i="31"/>
  <c r="M115" i="31"/>
  <c r="AF114" i="31"/>
  <c r="AG114" i="31" s="1"/>
  <c r="AH114" i="31" s="1"/>
  <c r="AI114" i="31" s="1"/>
  <c r="P114" i="31"/>
  <c r="Y114" i="31" s="1"/>
  <c r="M114" i="31"/>
  <c r="AF113" i="31"/>
  <c r="AG113" i="31" s="1"/>
  <c r="AH113" i="31" s="1"/>
  <c r="AI113" i="31" s="1"/>
  <c r="N113" i="31"/>
  <c r="O113" i="31" s="1"/>
  <c r="M113" i="31"/>
  <c r="AF112" i="31"/>
  <c r="AG112" i="31" s="1"/>
  <c r="AH112" i="31" s="1"/>
  <c r="AI112" i="31" s="1"/>
  <c r="P112" i="31"/>
  <c r="M112" i="31"/>
  <c r="AF111" i="31"/>
  <c r="AG111" i="31" s="1"/>
  <c r="AH111" i="31" s="1"/>
  <c r="AI111" i="31" s="1"/>
  <c r="P111" i="31"/>
  <c r="M111" i="31"/>
  <c r="AF110" i="31"/>
  <c r="AG110" i="31" s="1"/>
  <c r="AH110" i="31" s="1"/>
  <c r="AI110" i="31" s="1"/>
  <c r="P110" i="31"/>
  <c r="R110" i="31" s="1"/>
  <c r="M110" i="31"/>
  <c r="AF109" i="31"/>
  <c r="AG109" i="31" s="1"/>
  <c r="AH109" i="31" s="1"/>
  <c r="AI109" i="31" s="1"/>
  <c r="N109" i="31"/>
  <c r="P109" i="31" s="1"/>
  <c r="M109" i="31"/>
  <c r="AF108" i="31"/>
  <c r="AG108" i="31" s="1"/>
  <c r="AH108" i="31" s="1"/>
  <c r="AI108" i="31" s="1"/>
  <c r="N108" i="31"/>
  <c r="P108" i="31" s="1"/>
  <c r="M108" i="31"/>
  <c r="AF107" i="31"/>
  <c r="AG107" i="31" s="1"/>
  <c r="AH107" i="31" s="1"/>
  <c r="AI107" i="31" s="1"/>
  <c r="P107" i="31"/>
  <c r="M107" i="31"/>
  <c r="AF106" i="31"/>
  <c r="AG106" i="31" s="1"/>
  <c r="AH106" i="31" s="1"/>
  <c r="AI106" i="31" s="1"/>
  <c r="P106" i="31"/>
  <c r="M106" i="31"/>
  <c r="AF105" i="31"/>
  <c r="AG105" i="31" s="1"/>
  <c r="AH105" i="31" s="1"/>
  <c r="AI105" i="31" s="1"/>
  <c r="P105" i="31"/>
  <c r="Q105" i="31" s="1"/>
  <c r="M105" i="31"/>
  <c r="AF104" i="31"/>
  <c r="AG104" i="31" s="1"/>
  <c r="AH104" i="31" s="1"/>
  <c r="AI104" i="31" s="1"/>
  <c r="P104" i="31"/>
  <c r="M104" i="31"/>
  <c r="AF103" i="31"/>
  <c r="AG103" i="31" s="1"/>
  <c r="AH103" i="31" s="1"/>
  <c r="AI103" i="31" s="1"/>
  <c r="P103" i="31"/>
  <c r="S103" i="31" s="1"/>
  <c r="M103" i="31"/>
  <c r="AF102" i="31"/>
  <c r="P102" i="31"/>
  <c r="T102" i="31" s="1"/>
  <c r="M102" i="31"/>
  <c r="AF101" i="31"/>
  <c r="AG101" i="31" s="1"/>
  <c r="P101" i="31"/>
  <c r="X101" i="31" s="1"/>
  <c r="M101" i="31"/>
  <c r="AF100" i="31"/>
  <c r="AG100" i="31" s="1"/>
  <c r="AH100" i="31" s="1"/>
  <c r="AI100" i="31" s="1"/>
  <c r="P100" i="31"/>
  <c r="Z100" i="31" s="1"/>
  <c r="M100" i="31"/>
  <c r="AF99" i="31"/>
  <c r="AG99" i="31" s="1"/>
  <c r="AH99" i="31" s="1"/>
  <c r="AI99" i="31" s="1"/>
  <c r="N99" i="31"/>
  <c r="P99" i="31" s="1"/>
  <c r="V99" i="31" s="1"/>
  <c r="M99" i="31"/>
  <c r="AF98" i="31"/>
  <c r="AG98" i="31" s="1"/>
  <c r="AH98" i="31" s="1"/>
  <c r="AI98" i="31" s="1"/>
  <c r="P98" i="31"/>
  <c r="R98" i="31" s="1"/>
  <c r="M98" i="31"/>
  <c r="AF97" i="31"/>
  <c r="AG97" i="31" s="1"/>
  <c r="AH97" i="31" s="1"/>
  <c r="AI97" i="31" s="1"/>
  <c r="P97" i="31"/>
  <c r="Q97" i="31" s="1"/>
  <c r="M97" i="31"/>
  <c r="AF96" i="31"/>
  <c r="AG96" i="31" s="1"/>
  <c r="AH96" i="31" s="1"/>
  <c r="AI96" i="31" s="1"/>
  <c r="P96" i="31"/>
  <c r="T96" i="31" s="1"/>
  <c r="M96" i="31"/>
  <c r="AF95" i="31"/>
  <c r="AG95" i="31" s="1"/>
  <c r="AH95" i="31" s="1"/>
  <c r="AI95" i="31" s="1"/>
  <c r="P95" i="31"/>
  <c r="T95" i="31" s="1"/>
  <c r="M95" i="31"/>
  <c r="AF94" i="31"/>
  <c r="AG94" i="31" s="1"/>
  <c r="AH94" i="31" s="1"/>
  <c r="AI94" i="31" s="1"/>
  <c r="N94" i="31"/>
  <c r="P94" i="31" s="1"/>
  <c r="W94" i="31" s="1"/>
  <c r="M94" i="31"/>
  <c r="AF93" i="31"/>
  <c r="AG93" i="31" s="1"/>
  <c r="AH93" i="31" s="1"/>
  <c r="AI93" i="31" s="1"/>
  <c r="P93" i="31"/>
  <c r="M93" i="31"/>
  <c r="AF92" i="31"/>
  <c r="P92" i="31"/>
  <c r="T92" i="31" s="1"/>
  <c r="M92" i="31"/>
  <c r="AF91" i="31"/>
  <c r="AG91" i="31" s="1"/>
  <c r="AH91" i="31" s="1"/>
  <c r="AI91" i="31" s="1"/>
  <c r="P91" i="31"/>
  <c r="M91" i="31"/>
  <c r="AF90" i="31"/>
  <c r="P90" i="31"/>
  <c r="T90" i="31" s="1"/>
  <c r="M90" i="31"/>
  <c r="AF89" i="31"/>
  <c r="P89" i="31"/>
  <c r="M89" i="31"/>
  <c r="AF88" i="31"/>
  <c r="P88" i="31"/>
  <c r="U88" i="31" s="1"/>
  <c r="M88" i="31"/>
  <c r="AF87" i="31"/>
  <c r="AG87" i="31" s="1"/>
  <c r="AH87" i="31" s="1"/>
  <c r="AI87" i="31" s="1"/>
  <c r="P87" i="31"/>
  <c r="M87" i="31"/>
  <c r="AF86" i="31"/>
  <c r="AG86" i="31" s="1"/>
  <c r="AH86" i="31" s="1"/>
  <c r="AI86" i="31" s="1"/>
  <c r="P86" i="31"/>
  <c r="M86" i="31"/>
  <c r="AF85" i="31"/>
  <c r="AG85" i="31" s="1"/>
  <c r="AH85" i="31" s="1"/>
  <c r="AI85" i="31" s="1"/>
  <c r="P85" i="31"/>
  <c r="V85" i="31" s="1"/>
  <c r="M85" i="31"/>
  <c r="AF84" i="31"/>
  <c r="AG84" i="31" s="1"/>
  <c r="AH84" i="31" s="1"/>
  <c r="AI84" i="31" s="1"/>
  <c r="P84" i="31"/>
  <c r="U84" i="31" s="1"/>
  <c r="M84" i="31"/>
  <c r="AF83" i="31"/>
  <c r="AG83" i="31" s="1"/>
  <c r="AH83" i="31" s="1"/>
  <c r="AI83" i="31" s="1"/>
  <c r="P83" i="31"/>
  <c r="M83" i="31"/>
  <c r="AF82" i="31"/>
  <c r="AG82" i="31" s="1"/>
  <c r="AH82" i="31" s="1"/>
  <c r="AI82" i="31" s="1"/>
  <c r="P82" i="31"/>
  <c r="V82" i="31" s="1"/>
  <c r="M82" i="31"/>
  <c r="AF81" i="31"/>
  <c r="AG81" i="31" s="1"/>
  <c r="AH81" i="31" s="1"/>
  <c r="AI81" i="31" s="1"/>
  <c r="N81" i="31"/>
  <c r="P81" i="31" s="1"/>
  <c r="X81" i="31" s="1"/>
  <c r="M81" i="31"/>
  <c r="AF80" i="31"/>
  <c r="AG80" i="31" s="1"/>
  <c r="AH80" i="31" s="1"/>
  <c r="AI80" i="31" s="1"/>
  <c r="P80" i="31"/>
  <c r="T80" i="31" s="1"/>
  <c r="M80" i="31"/>
  <c r="AF79" i="31"/>
  <c r="AG79" i="31" s="1"/>
  <c r="AH79" i="31" s="1"/>
  <c r="AI79" i="31" s="1"/>
  <c r="P79" i="31"/>
  <c r="V79" i="31" s="1"/>
  <c r="M79" i="31"/>
  <c r="AF78" i="31"/>
  <c r="AG78" i="31" s="1"/>
  <c r="AH78" i="31" s="1"/>
  <c r="AI78" i="31" s="1"/>
  <c r="N78" i="31"/>
  <c r="M78" i="31"/>
  <c r="AF77" i="31"/>
  <c r="AG77" i="31" s="1"/>
  <c r="AH77" i="31" s="1"/>
  <c r="AI77" i="31" s="1"/>
  <c r="P77" i="31"/>
  <c r="X77" i="31" s="1"/>
  <c r="M77" i="31"/>
  <c r="AF76" i="31"/>
  <c r="AG76" i="31" s="1"/>
  <c r="AH76" i="31" s="1"/>
  <c r="AI76" i="31" s="1"/>
  <c r="P76" i="31"/>
  <c r="Q76" i="31" s="1"/>
  <c r="M76" i="31"/>
  <c r="AF75" i="31"/>
  <c r="AG75" i="31" s="1"/>
  <c r="AH75" i="31" s="1"/>
  <c r="AI75" i="31" s="1"/>
  <c r="P75" i="31"/>
  <c r="R75" i="31" s="1"/>
  <c r="M75" i="31"/>
  <c r="AF74" i="31"/>
  <c r="AG74" i="31" s="1"/>
  <c r="AH74" i="31" s="1"/>
  <c r="AI74" i="31" s="1"/>
  <c r="P74" i="31"/>
  <c r="M74" i="31"/>
  <c r="AF73" i="31"/>
  <c r="AG73" i="31" s="1"/>
  <c r="P73" i="31"/>
  <c r="V73" i="31" s="1"/>
  <c r="M73" i="31"/>
  <c r="AF72" i="31"/>
  <c r="AG72" i="31" s="1"/>
  <c r="AH72" i="31" s="1"/>
  <c r="AI72" i="31" s="1"/>
  <c r="P72" i="31"/>
  <c r="Z72" i="31" s="1"/>
  <c r="M72" i="31"/>
  <c r="AF71" i="31"/>
  <c r="AG71" i="31" s="1"/>
  <c r="AH71" i="31" s="1"/>
  <c r="AI71" i="31" s="1"/>
  <c r="N71" i="31"/>
  <c r="M71" i="31"/>
  <c r="AF70" i="31"/>
  <c r="AG70" i="31" s="1"/>
  <c r="AH70" i="31" s="1"/>
  <c r="AI70" i="31" s="1"/>
  <c r="N70" i="31"/>
  <c r="P70" i="31" s="1"/>
  <c r="X70" i="31" s="1"/>
  <c r="M70" i="31"/>
  <c r="AF69" i="31"/>
  <c r="AG69" i="31" s="1"/>
  <c r="AH69" i="31" s="1"/>
  <c r="AI69" i="31" s="1"/>
  <c r="P69" i="31"/>
  <c r="M69" i="31"/>
  <c r="AF68" i="31"/>
  <c r="AG68" i="31" s="1"/>
  <c r="AH68" i="31" s="1"/>
  <c r="AI68" i="31" s="1"/>
  <c r="P68" i="31"/>
  <c r="V68" i="31" s="1"/>
  <c r="M68" i="31"/>
  <c r="AF67" i="31"/>
  <c r="AG67" i="31" s="1"/>
  <c r="AH67" i="31" s="1"/>
  <c r="AI67" i="31" s="1"/>
  <c r="N67" i="31"/>
  <c r="O67" i="31" s="1"/>
  <c r="M67" i="31"/>
  <c r="AF66" i="31"/>
  <c r="AG66" i="31" s="1"/>
  <c r="AH66" i="31" s="1"/>
  <c r="AI66" i="31" s="1"/>
  <c r="N66" i="31"/>
  <c r="M66" i="31"/>
  <c r="AF65" i="31"/>
  <c r="AG65" i="31" s="1"/>
  <c r="AH65" i="31" s="1"/>
  <c r="AI65" i="31" s="1"/>
  <c r="N65" i="31"/>
  <c r="M65" i="31"/>
  <c r="AF64" i="31"/>
  <c r="AG64" i="31" s="1"/>
  <c r="AH64" i="31" s="1"/>
  <c r="AI64" i="31" s="1"/>
  <c r="P64" i="31"/>
  <c r="S64" i="31" s="1"/>
  <c r="M64" i="31"/>
  <c r="AF63" i="31"/>
  <c r="AG63" i="31" s="1"/>
  <c r="AH63" i="31" s="1"/>
  <c r="AI63" i="31" s="1"/>
  <c r="P63" i="31"/>
  <c r="M63" i="31"/>
  <c r="AF62" i="31"/>
  <c r="AG62" i="31" s="1"/>
  <c r="AH62" i="31" s="1"/>
  <c r="AI62" i="31" s="1"/>
  <c r="P62" i="31"/>
  <c r="M62" i="31"/>
  <c r="AF61" i="31"/>
  <c r="AG61" i="31" s="1"/>
  <c r="AH61" i="31" s="1"/>
  <c r="AI61" i="31" s="1"/>
  <c r="P61" i="31"/>
  <c r="V61" i="31" s="1"/>
  <c r="M61" i="31"/>
  <c r="AF60" i="31"/>
  <c r="AG60" i="31" s="1"/>
  <c r="AH60" i="31" s="1"/>
  <c r="AI60" i="31" s="1"/>
  <c r="P60" i="31"/>
  <c r="Z60" i="31" s="1"/>
  <c r="M60" i="31"/>
  <c r="AF59" i="31"/>
  <c r="AG59" i="31" s="1"/>
  <c r="AH59" i="31" s="1"/>
  <c r="AI59" i="31" s="1"/>
  <c r="P59" i="31"/>
  <c r="M59" i="31"/>
  <c r="AF58" i="31"/>
  <c r="AG58" i="31" s="1"/>
  <c r="AH58" i="31" s="1"/>
  <c r="AI58" i="31" s="1"/>
  <c r="P58" i="31"/>
  <c r="T58" i="31" s="1"/>
  <c r="M58" i="31"/>
  <c r="AF57" i="31"/>
  <c r="P57" i="31"/>
  <c r="Y57" i="31" s="1"/>
  <c r="M57" i="31"/>
  <c r="AF56" i="31"/>
  <c r="AG56" i="31" s="1"/>
  <c r="AH56" i="31" s="1"/>
  <c r="AI56" i="31" s="1"/>
  <c r="N56" i="31"/>
  <c r="P56" i="31" s="1"/>
  <c r="M56" i="31"/>
  <c r="AF55" i="31"/>
  <c r="N55" i="31"/>
  <c r="P55" i="31" s="1"/>
  <c r="W55" i="31" s="1"/>
  <c r="M55" i="31"/>
  <c r="AF54" i="31"/>
  <c r="AG54" i="31" s="1"/>
  <c r="AH54" i="31" s="1"/>
  <c r="AI54" i="31" s="1"/>
  <c r="P54" i="31"/>
  <c r="M54" i="31"/>
  <c r="AF53" i="31"/>
  <c r="AG53" i="31" s="1"/>
  <c r="AH53" i="31" s="1"/>
  <c r="AI53" i="31" s="1"/>
  <c r="P53" i="31"/>
  <c r="M53" i="31"/>
  <c r="AF52" i="31"/>
  <c r="AG52" i="31" s="1"/>
  <c r="AH52" i="31" s="1"/>
  <c r="AI52" i="31" s="1"/>
  <c r="P52" i="31"/>
  <c r="S52" i="31" s="1"/>
  <c r="M52" i="31"/>
  <c r="AF51" i="31"/>
  <c r="AG51" i="31" s="1"/>
  <c r="AH51" i="31" s="1"/>
  <c r="AI51" i="31" s="1"/>
  <c r="N51" i="31"/>
  <c r="M51" i="31"/>
  <c r="AF50" i="31"/>
  <c r="AG50" i="31" s="1"/>
  <c r="AH50" i="31" s="1"/>
  <c r="AI50" i="31" s="1"/>
  <c r="N50" i="31"/>
  <c r="M50" i="31"/>
  <c r="AF49" i="31"/>
  <c r="AG49" i="31" s="1"/>
  <c r="AH49" i="31" s="1"/>
  <c r="AI49" i="31" s="1"/>
  <c r="N49" i="31"/>
  <c r="P49" i="31" s="1"/>
  <c r="M49" i="31"/>
  <c r="AF48" i="31"/>
  <c r="AG48" i="31" s="1"/>
  <c r="AH48" i="31" s="1"/>
  <c r="AI48" i="31" s="1"/>
  <c r="P48" i="31"/>
  <c r="M48" i="31"/>
  <c r="AF47" i="31"/>
  <c r="AG47" i="31" s="1"/>
  <c r="AH47" i="31" s="1"/>
  <c r="AI47" i="31" s="1"/>
  <c r="P47" i="31"/>
  <c r="M47" i="31"/>
  <c r="AF46" i="31"/>
  <c r="AG46" i="31" s="1"/>
  <c r="AH46" i="31" s="1"/>
  <c r="AI46" i="31" s="1"/>
  <c r="P46" i="31"/>
  <c r="M46" i="31"/>
  <c r="AF45" i="31"/>
  <c r="AG45" i="31" s="1"/>
  <c r="AH45" i="31" s="1"/>
  <c r="AI45" i="31" s="1"/>
  <c r="P45" i="31"/>
  <c r="M45" i="31"/>
  <c r="AF44" i="31"/>
  <c r="AG44" i="31" s="1"/>
  <c r="AH44" i="31" s="1"/>
  <c r="AI44" i="31" s="1"/>
  <c r="P44" i="31"/>
  <c r="M44" i="31"/>
  <c r="AF43" i="31"/>
  <c r="AG43" i="31" s="1"/>
  <c r="AH43" i="31" s="1"/>
  <c r="AI43" i="31" s="1"/>
  <c r="P43" i="31"/>
  <c r="Y43" i="31" s="1"/>
  <c r="M43" i="31"/>
  <c r="AF42" i="31"/>
  <c r="AG42" i="31" s="1"/>
  <c r="AH42" i="31" s="1"/>
  <c r="AI42" i="31" s="1"/>
  <c r="P42" i="31"/>
  <c r="Q42" i="31" s="1"/>
  <c r="M42" i="31"/>
  <c r="AF41" i="31"/>
  <c r="AG41" i="31" s="1"/>
  <c r="AH41" i="31" s="1"/>
  <c r="AI41" i="31" s="1"/>
  <c r="P41" i="31"/>
  <c r="T41" i="31" s="1"/>
  <c r="M41" i="31"/>
  <c r="AF40" i="31"/>
  <c r="AG40" i="31" s="1"/>
  <c r="AH40" i="31" s="1"/>
  <c r="AI40" i="31" s="1"/>
  <c r="P40" i="31"/>
  <c r="Z40" i="31" s="1"/>
  <c r="M40" i="31"/>
  <c r="AF39" i="31"/>
  <c r="AG39" i="31" s="1"/>
  <c r="AH39" i="31" s="1"/>
  <c r="AI39" i="31" s="1"/>
  <c r="N39" i="31"/>
  <c r="P39" i="31" s="1"/>
  <c r="M39" i="31"/>
  <c r="AF38" i="31"/>
  <c r="AG38" i="31" s="1"/>
  <c r="AH38" i="31" s="1"/>
  <c r="AI38" i="31" s="1"/>
  <c r="P38" i="31"/>
  <c r="M38" i="31"/>
  <c r="AF37" i="31"/>
  <c r="AG37" i="31" s="1"/>
  <c r="AH37" i="31" s="1"/>
  <c r="AI37" i="31" s="1"/>
  <c r="P37" i="31"/>
  <c r="R37" i="31" s="1"/>
  <c r="M37" i="31"/>
  <c r="AF36" i="31"/>
  <c r="AG36" i="31" s="1"/>
  <c r="AH36" i="31" s="1"/>
  <c r="AI36" i="31" s="1"/>
  <c r="N36" i="31"/>
  <c r="P36" i="31" s="1"/>
  <c r="M36" i="31"/>
  <c r="AF35" i="31"/>
  <c r="AG35" i="31" s="1"/>
  <c r="AH35" i="31" s="1"/>
  <c r="AI35" i="31" s="1"/>
  <c r="N35" i="31"/>
  <c r="P35" i="31" s="1"/>
  <c r="Y35" i="31" s="1"/>
  <c r="M35" i="31"/>
  <c r="AF34" i="31"/>
  <c r="AG34" i="31" s="1"/>
  <c r="AH34" i="31" s="1"/>
  <c r="AI34" i="31" s="1"/>
  <c r="N34" i="31"/>
  <c r="P34" i="31" s="1"/>
  <c r="M34" i="31"/>
  <c r="AF33" i="31"/>
  <c r="AG33" i="31" s="1"/>
  <c r="AH33" i="31" s="1"/>
  <c r="AI33" i="31" s="1"/>
  <c r="P33" i="31"/>
  <c r="M33" i="31"/>
  <c r="AF32" i="31"/>
  <c r="AG32" i="31" s="1"/>
  <c r="AH32" i="31" s="1"/>
  <c r="AI32" i="31" s="1"/>
  <c r="P32" i="31"/>
  <c r="M32" i="31"/>
  <c r="AF31" i="31"/>
  <c r="AG31" i="31" s="1"/>
  <c r="AH31" i="31" s="1"/>
  <c r="AI31" i="31" s="1"/>
  <c r="N31" i="31"/>
  <c r="P31" i="31" s="1"/>
  <c r="M31" i="31"/>
  <c r="AF30" i="31"/>
  <c r="AG30" i="31" s="1"/>
  <c r="AH30" i="31" s="1"/>
  <c r="AI30" i="31" s="1"/>
  <c r="N30" i="31"/>
  <c r="O30" i="31" s="1"/>
  <c r="M30" i="31"/>
  <c r="AF29" i="31"/>
  <c r="N29" i="31"/>
  <c r="P29" i="31" s="1"/>
  <c r="M29" i="31"/>
  <c r="AF28" i="31"/>
  <c r="AG28" i="31" s="1"/>
  <c r="AH28" i="31" s="1"/>
  <c r="AI28" i="31" s="1"/>
  <c r="N28" i="31"/>
  <c r="P28" i="31" s="1"/>
  <c r="U28" i="31" s="1"/>
  <c r="M28" i="31"/>
  <c r="AF27" i="31"/>
  <c r="AG27" i="31" s="1"/>
  <c r="AH27" i="31" s="1"/>
  <c r="AI27" i="31" s="1"/>
  <c r="P27" i="31"/>
  <c r="M27" i="31"/>
  <c r="AF26" i="31"/>
  <c r="AG26" i="31" s="1"/>
  <c r="AH26" i="31" s="1"/>
  <c r="AI26" i="31" s="1"/>
  <c r="P26" i="31"/>
  <c r="Z26" i="31" s="1"/>
  <c r="M26" i="31"/>
  <c r="AF25" i="31"/>
  <c r="P25" i="31"/>
  <c r="M25" i="31"/>
  <c r="AF24" i="31"/>
  <c r="AG24" i="31" s="1"/>
  <c r="AH24" i="31" s="1"/>
  <c r="AI24" i="31" s="1"/>
  <c r="P24" i="31"/>
  <c r="S24" i="31" s="1"/>
  <c r="M24" i="31"/>
  <c r="AF23" i="31"/>
  <c r="AG23" i="31" s="1"/>
  <c r="AH23" i="31" s="1"/>
  <c r="AI23" i="31" s="1"/>
  <c r="N23" i="31"/>
  <c r="P23" i="31" s="1"/>
  <c r="M23" i="31"/>
  <c r="AF22" i="31"/>
  <c r="AG22" i="31" s="1"/>
  <c r="AH22" i="31" s="1"/>
  <c r="AI22" i="31" s="1"/>
  <c r="P22" i="31"/>
  <c r="R22" i="31" s="1"/>
  <c r="M22" i="31"/>
  <c r="AF21" i="31"/>
  <c r="AG21" i="31" s="1"/>
  <c r="AH21" i="31" s="1"/>
  <c r="AI21" i="31" s="1"/>
  <c r="P21" i="31"/>
  <c r="M21" i="31"/>
  <c r="AF20" i="31"/>
  <c r="AG20" i="31" s="1"/>
  <c r="AH20" i="31" s="1"/>
  <c r="AI20" i="31" s="1"/>
  <c r="N20" i="31"/>
  <c r="O20" i="31" s="1"/>
  <c r="M20" i="31"/>
  <c r="AF19" i="31"/>
  <c r="AG19" i="31" s="1"/>
  <c r="AH19" i="31" s="1"/>
  <c r="AI19" i="31" s="1"/>
  <c r="N19" i="31"/>
  <c r="O19" i="31" s="1"/>
  <c r="M19" i="31"/>
  <c r="AF18" i="31"/>
  <c r="AG18" i="31" s="1"/>
  <c r="AH18" i="31" s="1"/>
  <c r="AI18" i="31" s="1"/>
  <c r="P18" i="31"/>
  <c r="S18" i="31" s="1"/>
  <c r="M18" i="31"/>
  <c r="AF17" i="31"/>
  <c r="AG17" i="31" s="1"/>
  <c r="AH17" i="31" s="1"/>
  <c r="AI17" i="31" s="1"/>
  <c r="P17" i="31"/>
  <c r="M17" i="31"/>
  <c r="AF16" i="31"/>
  <c r="AG16" i="31" s="1"/>
  <c r="AH16" i="31" s="1"/>
  <c r="AI16" i="31" s="1"/>
  <c r="N16" i="31"/>
  <c r="O16" i="31" s="1"/>
  <c r="M16" i="31"/>
  <c r="AF15" i="31"/>
  <c r="AG15" i="31" s="1"/>
  <c r="AH15" i="31" s="1"/>
  <c r="AI15" i="31" s="1"/>
  <c r="N15" i="31"/>
  <c r="P15" i="31" s="1"/>
  <c r="M15" i="31"/>
  <c r="AF14" i="31"/>
  <c r="AG14" i="31" s="1"/>
  <c r="AH14" i="31" s="1"/>
  <c r="AI14" i="31" s="1"/>
  <c r="N14" i="31"/>
  <c r="P14" i="31" s="1"/>
  <c r="M14" i="31"/>
  <c r="AF13" i="31"/>
  <c r="AG13" i="31" s="1"/>
  <c r="AH13" i="31" s="1"/>
  <c r="AI13" i="31" s="1"/>
  <c r="N13" i="31"/>
  <c r="O13" i="31" s="1"/>
  <c r="M13" i="31"/>
  <c r="AF12" i="31"/>
  <c r="AG12" i="31" s="1"/>
  <c r="AH12" i="31" s="1"/>
  <c r="AI12" i="31" s="1"/>
  <c r="P12" i="31"/>
  <c r="Q12" i="31" s="1"/>
  <c r="M12" i="31"/>
  <c r="AF11" i="31"/>
  <c r="AG11" i="31" s="1"/>
  <c r="AH11" i="31" s="1"/>
  <c r="AI11" i="31" s="1"/>
  <c r="P11" i="31"/>
  <c r="R11" i="31" s="1"/>
  <c r="M11" i="31"/>
  <c r="AF10" i="31"/>
  <c r="AG10" i="31" s="1"/>
  <c r="AH10" i="31" s="1"/>
  <c r="AI10" i="31" s="1"/>
  <c r="P10" i="31"/>
  <c r="Q10" i="31" s="1"/>
  <c r="M10" i="31"/>
  <c r="AF9" i="31"/>
  <c r="P9" i="31"/>
  <c r="Q9" i="31" s="1"/>
  <c r="M9" i="31"/>
  <c r="AF8" i="31"/>
  <c r="AG8" i="31" s="1"/>
  <c r="AH8" i="31" s="1"/>
  <c r="AI8" i="31" s="1"/>
  <c r="N8" i="31"/>
  <c r="P8" i="31" s="1"/>
  <c r="M8" i="31"/>
  <c r="AF7" i="31"/>
  <c r="AG7" i="31" s="1"/>
  <c r="AH7" i="31" s="1"/>
  <c r="AI7" i="31" s="1"/>
  <c r="P7" i="31"/>
  <c r="R7" i="31" s="1"/>
  <c r="M7" i="31"/>
  <c r="AF6" i="31"/>
  <c r="P6" i="31"/>
  <c r="Q6" i="31" s="1"/>
  <c r="M6" i="31"/>
  <c r="AE7" i="30"/>
  <c r="AK7" i="30" s="1"/>
  <c r="AF7" i="30"/>
  <c r="AL7" i="30" s="1"/>
  <c r="AG7" i="30"/>
  <c r="AM7" i="30" s="1"/>
  <c r="AH7" i="30"/>
  <c r="AN7" i="30" s="1"/>
  <c r="AI7" i="30"/>
  <c r="AO7" i="30" s="1"/>
  <c r="AE8" i="30"/>
  <c r="AK8" i="30" s="1"/>
  <c r="AF8" i="30"/>
  <c r="AL8" i="30" s="1"/>
  <c r="AG8" i="30"/>
  <c r="AM8" i="30" s="1"/>
  <c r="AH8" i="30"/>
  <c r="AN8" i="30" s="1"/>
  <c r="AI8" i="30"/>
  <c r="AO8" i="30" s="1"/>
  <c r="AE9" i="30"/>
  <c r="AK9" i="30" s="1"/>
  <c r="AF9" i="30"/>
  <c r="AL9" i="30" s="1"/>
  <c r="AG9" i="30"/>
  <c r="AM9" i="30" s="1"/>
  <c r="AH9" i="30"/>
  <c r="AN9" i="30" s="1"/>
  <c r="AI9" i="30"/>
  <c r="AO9" i="30" s="1"/>
  <c r="AE10" i="30"/>
  <c r="AK10" i="30" s="1"/>
  <c r="AF10" i="30"/>
  <c r="AL10" i="30" s="1"/>
  <c r="AG10" i="30"/>
  <c r="AM10" i="30" s="1"/>
  <c r="AH10" i="30"/>
  <c r="AN10" i="30" s="1"/>
  <c r="AI10" i="30"/>
  <c r="AO10" i="30" s="1"/>
  <c r="AE11" i="30"/>
  <c r="AK11" i="30" s="1"/>
  <c r="AF11" i="30"/>
  <c r="AL11" i="30" s="1"/>
  <c r="AG11" i="30"/>
  <c r="AM11" i="30" s="1"/>
  <c r="AH11" i="30"/>
  <c r="AN11" i="30" s="1"/>
  <c r="AI11" i="30"/>
  <c r="AO11" i="30" s="1"/>
  <c r="AE12" i="30"/>
  <c r="AK12" i="30" s="1"/>
  <c r="AF12" i="30"/>
  <c r="AL12" i="30" s="1"/>
  <c r="AG12" i="30"/>
  <c r="AM12" i="30" s="1"/>
  <c r="AH12" i="30"/>
  <c r="AN12" i="30" s="1"/>
  <c r="AI12" i="30"/>
  <c r="AO12" i="30" s="1"/>
  <c r="AG13" i="30"/>
  <c r="AM13" i="30" s="1"/>
  <c r="AH13" i="30"/>
  <c r="AN13" i="30" s="1"/>
  <c r="AI13" i="30"/>
  <c r="AO13" i="30" s="1"/>
  <c r="AH14" i="30"/>
  <c r="AN14" i="30" s="1"/>
  <c r="AI14" i="30"/>
  <c r="AO14" i="30" s="1"/>
  <c r="AE15" i="30"/>
  <c r="AK15" i="30" s="1"/>
  <c r="AF15" i="30"/>
  <c r="AL15" i="30" s="1"/>
  <c r="AG15" i="30"/>
  <c r="AM15" i="30" s="1"/>
  <c r="AH15" i="30"/>
  <c r="AN15" i="30" s="1"/>
  <c r="AI15" i="30"/>
  <c r="AO15" i="30" s="1"/>
  <c r="AE16" i="30"/>
  <c r="AK16" i="30" s="1"/>
  <c r="AF16" i="30"/>
  <c r="AL16" i="30" s="1"/>
  <c r="AG16" i="30"/>
  <c r="AM16" i="30" s="1"/>
  <c r="AH16" i="30"/>
  <c r="AN16" i="30" s="1"/>
  <c r="AI16" i="30"/>
  <c r="AO16" i="30" s="1"/>
  <c r="AH17" i="30"/>
  <c r="AN17" i="30" s="1"/>
  <c r="AI17" i="30"/>
  <c r="AO17" i="30" s="1"/>
  <c r="AG18" i="30"/>
  <c r="AM18" i="30" s="1"/>
  <c r="AH18" i="30"/>
  <c r="AN18" i="30" s="1"/>
  <c r="AI18" i="30"/>
  <c r="AO18" i="30" s="1"/>
  <c r="AG19" i="30"/>
  <c r="AM19" i="30" s="1"/>
  <c r="AH19" i="30"/>
  <c r="AN19" i="30" s="1"/>
  <c r="AI19" i="30"/>
  <c r="AO19" i="30" s="1"/>
  <c r="AH20" i="30"/>
  <c r="AN20" i="30" s="1"/>
  <c r="AI20" i="30"/>
  <c r="AO20" i="30" s="1"/>
  <c r="AH21" i="30"/>
  <c r="AN21" i="30" s="1"/>
  <c r="AI21" i="30"/>
  <c r="AO21" i="30" s="1"/>
  <c r="AH22" i="30"/>
  <c r="AN22" i="30" s="1"/>
  <c r="AI22" i="30"/>
  <c r="AO22" i="30" s="1"/>
  <c r="AI23" i="30"/>
  <c r="AO23" i="30" s="1"/>
  <c r="AH24" i="30"/>
  <c r="AN24" i="30" s="1"/>
  <c r="AI24" i="30"/>
  <c r="AO24" i="30" s="1"/>
  <c r="AH25" i="30"/>
  <c r="AN25" i="30" s="1"/>
  <c r="AI25" i="30"/>
  <c r="AO25" i="30" s="1"/>
  <c r="AE26" i="30"/>
  <c r="AK26" i="30" s="1"/>
  <c r="AF26" i="30"/>
  <c r="AL26" i="30" s="1"/>
  <c r="AG26" i="30"/>
  <c r="AM26" i="30" s="1"/>
  <c r="AH26" i="30"/>
  <c r="AN26" i="30" s="1"/>
  <c r="AI26" i="30"/>
  <c r="AO26" i="30" s="1"/>
  <c r="AI27" i="30"/>
  <c r="AO27" i="30" s="1"/>
  <c r="AI28" i="30"/>
  <c r="AO28" i="30" s="1"/>
  <c r="AI29" i="30"/>
  <c r="AO29" i="30" s="1"/>
  <c r="AG30" i="30"/>
  <c r="AM30" i="30" s="1"/>
  <c r="AH30" i="30"/>
  <c r="AN30" i="30" s="1"/>
  <c r="AI30" i="30"/>
  <c r="AO30" i="30" s="1"/>
  <c r="AH31" i="30"/>
  <c r="AN31" i="30" s="1"/>
  <c r="AI31" i="30"/>
  <c r="AO31" i="30" s="1"/>
  <c r="AH32" i="30"/>
  <c r="AN32" i="30" s="1"/>
  <c r="AI32" i="30"/>
  <c r="AO32" i="30" s="1"/>
  <c r="AH33" i="30"/>
  <c r="AN33" i="30" s="1"/>
  <c r="AI33" i="30"/>
  <c r="AO33" i="30" s="1"/>
  <c r="AI34" i="30"/>
  <c r="AO34" i="30" s="1"/>
  <c r="AI35" i="30"/>
  <c r="AO35" i="30" s="1"/>
  <c r="AI36" i="30"/>
  <c r="AO36" i="30" s="1"/>
  <c r="AH37" i="30"/>
  <c r="AN37" i="30" s="1"/>
  <c r="AI37" i="30"/>
  <c r="AO37" i="30" s="1"/>
  <c r="AH38" i="30"/>
  <c r="AN38" i="30" s="1"/>
  <c r="AI38" i="30"/>
  <c r="AO38" i="30" s="1"/>
  <c r="AH39" i="30"/>
  <c r="AN39" i="30" s="1"/>
  <c r="AI39" i="30"/>
  <c r="AO39" i="30" s="1"/>
  <c r="AH40" i="30"/>
  <c r="AN40" i="30" s="1"/>
  <c r="AI40" i="30"/>
  <c r="AO40" i="30" s="1"/>
  <c r="AI41" i="30"/>
  <c r="AO41" i="30" s="1"/>
  <c r="AH42" i="30"/>
  <c r="AN42" i="30" s="1"/>
  <c r="AI42" i="30"/>
  <c r="AO42" i="30" s="1"/>
  <c r="AI43" i="30"/>
  <c r="AO43" i="30" s="1"/>
  <c r="AI44" i="30"/>
  <c r="AO44" i="30" s="1"/>
  <c r="AH45" i="30"/>
  <c r="AN45" i="30" s="1"/>
  <c r="AI45" i="30"/>
  <c r="AO45" i="30" s="1"/>
  <c r="AI46" i="30"/>
  <c r="AO46" i="30" s="1"/>
  <c r="AH47" i="30"/>
  <c r="AN47" i="30" s="1"/>
  <c r="AI47" i="30"/>
  <c r="AO47" i="30" s="1"/>
  <c r="AI48" i="30"/>
  <c r="AO48" i="30" s="1"/>
  <c r="AG49" i="30"/>
  <c r="AM49" i="30" s="1"/>
  <c r="AH49" i="30"/>
  <c r="AN49" i="30" s="1"/>
  <c r="AI49" i="30"/>
  <c r="AO49" i="30" s="1"/>
  <c r="AG50" i="30"/>
  <c r="AM50" i="30" s="1"/>
  <c r="AH50" i="30"/>
  <c r="AN50" i="30" s="1"/>
  <c r="AI50" i="30"/>
  <c r="AO50" i="30" s="1"/>
  <c r="AH51" i="30"/>
  <c r="AN51" i="30" s="1"/>
  <c r="AI51" i="30"/>
  <c r="AO51" i="30" s="1"/>
  <c r="AI52" i="30"/>
  <c r="AO52" i="30" s="1"/>
  <c r="AH53" i="30"/>
  <c r="AN53" i="30" s="1"/>
  <c r="AI53" i="30"/>
  <c r="AO53" i="30" s="1"/>
  <c r="AH54" i="30"/>
  <c r="AN54" i="30" s="1"/>
  <c r="AI54" i="30"/>
  <c r="AO54" i="30" s="1"/>
  <c r="AI55" i="30"/>
  <c r="AO55" i="30" s="1"/>
  <c r="AI56" i="30"/>
  <c r="AO56" i="30" s="1"/>
  <c r="AI57" i="30"/>
  <c r="AO57" i="30" s="1"/>
  <c r="AI60" i="30"/>
  <c r="AO60" i="30" s="1"/>
  <c r="AH61" i="30"/>
  <c r="AN61" i="30" s="1"/>
  <c r="AI61" i="30"/>
  <c r="AO61" i="30" s="1"/>
  <c r="AH62" i="30"/>
  <c r="AN62" i="30" s="1"/>
  <c r="AI62" i="30"/>
  <c r="AO62" i="30" s="1"/>
  <c r="AH63" i="30"/>
  <c r="AN63" i="30" s="1"/>
  <c r="AI63" i="30"/>
  <c r="AO63" i="30" s="1"/>
  <c r="AI64" i="30"/>
  <c r="AO64" i="30" s="1"/>
  <c r="AI65" i="30"/>
  <c r="AO65" i="30" s="1"/>
  <c r="AH66" i="30"/>
  <c r="AN66" i="30" s="1"/>
  <c r="AI66" i="30"/>
  <c r="AO66" i="30" s="1"/>
  <c r="AG67" i="30"/>
  <c r="AM67" i="30" s="1"/>
  <c r="AH67" i="30"/>
  <c r="AN67" i="30" s="1"/>
  <c r="AI67" i="30"/>
  <c r="AO67" i="30" s="1"/>
  <c r="AI68" i="30"/>
  <c r="AO68" i="30" s="1"/>
  <c r="AI69" i="30"/>
  <c r="AO69" i="30" s="1"/>
  <c r="AH70" i="30"/>
  <c r="AN70" i="30" s="1"/>
  <c r="AI70" i="30"/>
  <c r="AO70" i="30" s="1"/>
  <c r="AI72" i="30"/>
  <c r="AO72" i="30" s="1"/>
  <c r="AH73" i="30"/>
  <c r="AN73" i="30" s="1"/>
  <c r="AI73" i="30"/>
  <c r="AO73" i="30" s="1"/>
  <c r="AG74" i="30"/>
  <c r="AM74" i="30" s="1"/>
  <c r="AH74" i="30"/>
  <c r="AN74" i="30" s="1"/>
  <c r="AI74" i="30"/>
  <c r="AO74" i="30" s="1"/>
  <c r="AG75" i="30"/>
  <c r="AM75" i="30" s="1"/>
  <c r="AH75" i="30"/>
  <c r="AN75" i="30" s="1"/>
  <c r="AI75" i="30"/>
  <c r="AO75" i="30" s="1"/>
  <c r="AI76" i="30"/>
  <c r="AO76" i="30" s="1"/>
  <c r="AI77" i="30"/>
  <c r="AO77" i="30" s="1"/>
  <c r="AI78" i="30"/>
  <c r="AO78" i="30" s="1"/>
  <c r="AI79" i="30"/>
  <c r="AO79" i="30" s="1"/>
  <c r="AH80" i="30"/>
  <c r="AN80" i="30" s="1"/>
  <c r="AI80" i="30"/>
  <c r="AO80" i="30" s="1"/>
  <c r="AI81" i="30"/>
  <c r="AO81" i="30" s="1"/>
  <c r="AI82" i="30"/>
  <c r="AO82" i="30" s="1"/>
  <c r="AH83" i="30"/>
  <c r="AN83" i="30" s="1"/>
  <c r="AI83" i="30"/>
  <c r="AO83" i="30" s="1"/>
  <c r="AI84" i="30"/>
  <c r="AO84" i="30" s="1"/>
  <c r="AI85" i="30"/>
  <c r="AO85" i="30" s="1"/>
  <c r="AI86" i="30"/>
  <c r="AO86" i="30" s="1"/>
  <c r="AI87" i="30"/>
  <c r="AO87" i="30" s="1"/>
  <c r="AI88" i="30"/>
  <c r="AO88" i="30" s="1"/>
  <c r="AI92" i="30"/>
  <c r="AO92" i="30" s="1"/>
  <c r="AH94" i="30"/>
  <c r="AN94" i="30" s="1"/>
  <c r="AI94" i="30"/>
  <c r="AO94" i="30" s="1"/>
  <c r="AH95" i="30"/>
  <c r="AN95" i="30" s="1"/>
  <c r="AI95" i="30"/>
  <c r="AO95" i="30" s="1"/>
  <c r="AI96" i="30"/>
  <c r="AO96" i="30" s="1"/>
  <c r="AI98" i="30"/>
  <c r="AO98" i="30" s="1"/>
  <c r="AI99" i="30"/>
  <c r="AO99" i="30" s="1"/>
  <c r="AI101" i="30"/>
  <c r="AO101" i="30" s="1"/>
  <c r="AI102" i="30"/>
  <c r="AO102" i="30" s="1"/>
  <c r="AI103" i="30"/>
  <c r="AO103" i="30" s="1"/>
  <c r="AI104" i="30"/>
  <c r="AO104" i="30" s="1"/>
  <c r="AI106" i="30"/>
  <c r="AO106" i="30" s="1"/>
  <c r="AI107" i="30"/>
  <c r="AO107" i="30" s="1"/>
  <c r="AI108" i="30"/>
  <c r="AO108" i="30" s="1"/>
  <c r="AI117" i="30"/>
  <c r="AO117" i="30" s="1"/>
  <c r="AI118" i="30"/>
  <c r="AO118" i="30" s="1"/>
  <c r="AI121" i="30"/>
  <c r="AO121" i="30" s="1"/>
  <c r="AI122" i="30"/>
  <c r="AO122" i="30" s="1"/>
  <c r="AE123" i="30"/>
  <c r="AK123" i="30" s="1"/>
  <c r="AF123" i="30"/>
  <c r="AL123" i="30" s="1"/>
  <c r="AG123" i="30"/>
  <c r="AM123" i="30" s="1"/>
  <c r="AH123" i="30"/>
  <c r="AN123" i="30" s="1"/>
  <c r="AI123" i="30"/>
  <c r="AO123" i="30" s="1"/>
  <c r="AI124" i="30"/>
  <c r="AO124" i="30" s="1"/>
  <c r="AI125" i="30"/>
  <c r="AO125" i="30" s="1"/>
  <c r="AI126" i="30"/>
  <c r="AO126" i="30" s="1"/>
  <c r="AI127" i="30"/>
  <c r="AO127" i="30" s="1"/>
  <c r="AI128" i="30"/>
  <c r="AO128" i="30" s="1"/>
  <c r="AI129" i="30"/>
  <c r="AO129" i="30" s="1"/>
  <c r="AI130" i="30"/>
  <c r="AO130" i="30" s="1"/>
  <c r="AI133" i="30"/>
  <c r="AO133" i="30" s="1"/>
  <c r="AI134" i="30"/>
  <c r="AO134" i="30" s="1"/>
  <c r="AI160" i="30"/>
  <c r="AO160" i="30" s="1"/>
  <c r="AI165" i="30"/>
  <c r="AO165" i="30" s="1"/>
  <c r="AI166" i="30"/>
  <c r="AO166" i="30" s="1"/>
  <c r="AI167" i="30"/>
  <c r="AO167" i="30" s="1"/>
  <c r="AI168" i="30"/>
  <c r="AO168" i="30" s="1"/>
  <c r="AI169" i="30"/>
  <c r="AO169" i="30" s="1"/>
  <c r="AI170" i="30"/>
  <c r="AO170" i="30" s="1"/>
  <c r="AI171" i="30"/>
  <c r="AO171" i="30" s="1"/>
  <c r="AI185" i="30"/>
  <c r="AO185" i="30" s="1"/>
  <c r="AI194" i="30"/>
  <c r="AO194" i="30" s="1"/>
  <c r="AI195" i="30"/>
  <c r="AO195" i="30" s="1"/>
  <c r="AI196" i="30"/>
  <c r="AO196" i="30" s="1"/>
  <c r="AI197" i="30"/>
  <c r="AO197" i="30" s="1"/>
  <c r="AI198" i="30"/>
  <c r="AO198" i="30" s="1"/>
  <c r="AI203" i="30"/>
  <c r="AO203" i="30" s="1"/>
  <c r="AI206" i="30"/>
  <c r="AO206" i="30" s="1"/>
  <c r="AI207" i="30"/>
  <c r="AO207" i="30" s="1"/>
  <c r="AI208" i="30"/>
  <c r="AO208" i="30" s="1"/>
  <c r="AI209" i="30"/>
  <c r="AO209" i="30" s="1"/>
  <c r="AI210" i="30"/>
  <c r="AO210" i="30" s="1"/>
  <c r="AI211" i="30"/>
  <c r="AO211" i="30" s="1"/>
  <c r="AI212" i="30"/>
  <c r="AO212" i="30" s="1"/>
  <c r="AI213" i="30"/>
  <c r="AO213" i="30" s="1"/>
  <c r="AE214" i="30"/>
  <c r="AK214" i="30" s="1"/>
  <c r="AF214" i="30"/>
  <c r="AL214" i="30" s="1"/>
  <c r="AG214" i="30"/>
  <c r="AM214" i="30" s="1"/>
  <c r="AH214" i="30"/>
  <c r="AN214" i="30" s="1"/>
  <c r="AI214" i="30"/>
  <c r="AO214" i="30" s="1"/>
  <c r="AE215" i="30"/>
  <c r="AK215" i="30" s="1"/>
  <c r="AF215" i="30"/>
  <c r="AL215" i="30" s="1"/>
  <c r="AG215" i="30"/>
  <c r="AM215" i="30" s="1"/>
  <c r="AH215" i="30"/>
  <c r="AN215" i="30" s="1"/>
  <c r="AI215" i="30"/>
  <c r="AO215" i="30" s="1"/>
  <c r="AE216" i="30"/>
  <c r="AK216" i="30" s="1"/>
  <c r="AF216" i="30"/>
  <c r="AL216" i="30" s="1"/>
  <c r="AG216" i="30"/>
  <c r="AM216" i="30" s="1"/>
  <c r="AH216" i="30"/>
  <c r="AN216" i="30" s="1"/>
  <c r="AI216" i="30"/>
  <c r="AO216" i="30" s="1"/>
  <c r="AE217" i="30"/>
  <c r="AK217" i="30" s="1"/>
  <c r="AF217" i="30"/>
  <c r="AL217" i="30" s="1"/>
  <c r="AG217" i="30"/>
  <c r="AM217" i="30" s="1"/>
  <c r="AH217" i="30"/>
  <c r="AN217" i="30" s="1"/>
  <c r="AI217" i="30"/>
  <c r="AO217" i="30" s="1"/>
  <c r="AE218" i="30"/>
  <c r="AK218" i="30" s="1"/>
  <c r="AF218" i="30"/>
  <c r="AL218" i="30" s="1"/>
  <c r="AG218" i="30"/>
  <c r="AM218" i="30" s="1"/>
  <c r="AH218" i="30"/>
  <c r="AN218" i="30" s="1"/>
  <c r="AI218" i="30"/>
  <c r="AO218" i="30" s="1"/>
  <c r="AE219" i="30"/>
  <c r="AK219" i="30" s="1"/>
  <c r="AF219" i="30"/>
  <c r="AL219" i="30" s="1"/>
  <c r="AG219" i="30"/>
  <c r="AM219" i="30" s="1"/>
  <c r="AH219" i="30"/>
  <c r="AN219" i="30" s="1"/>
  <c r="AI219" i="30"/>
  <c r="AO219" i="30" s="1"/>
  <c r="AE220" i="30"/>
  <c r="AK220" i="30" s="1"/>
  <c r="AF220" i="30"/>
  <c r="AL220" i="30" s="1"/>
  <c r="AG220" i="30"/>
  <c r="AM220" i="30" s="1"/>
  <c r="AH220" i="30"/>
  <c r="AN220" i="30" s="1"/>
  <c r="AI220" i="30"/>
  <c r="AO220" i="30" s="1"/>
  <c r="AE221" i="30"/>
  <c r="AK221" i="30" s="1"/>
  <c r="AF221" i="30"/>
  <c r="AL221" i="30" s="1"/>
  <c r="AG221" i="30"/>
  <c r="AM221" i="30" s="1"/>
  <c r="AH221" i="30"/>
  <c r="AN221" i="30" s="1"/>
  <c r="AI221" i="30"/>
  <c r="AO221" i="30" s="1"/>
  <c r="AE222" i="30"/>
  <c r="AK222" i="30" s="1"/>
  <c r="AF222" i="30"/>
  <c r="AL222" i="30" s="1"/>
  <c r="AG222" i="30"/>
  <c r="AM222" i="30" s="1"/>
  <c r="AH222" i="30"/>
  <c r="AN222" i="30" s="1"/>
  <c r="AI222" i="30"/>
  <c r="AO222" i="30" s="1"/>
  <c r="AE223" i="30"/>
  <c r="AK223" i="30" s="1"/>
  <c r="AF223" i="30"/>
  <c r="AL223" i="30" s="1"/>
  <c r="AG223" i="30"/>
  <c r="AM223" i="30" s="1"/>
  <c r="AH223" i="30"/>
  <c r="AN223" i="30" s="1"/>
  <c r="AI223" i="30"/>
  <c r="AO223" i="30" s="1"/>
  <c r="AG224" i="30"/>
  <c r="AM224" i="30" s="1"/>
  <c r="AH224" i="30"/>
  <c r="AN224" i="30" s="1"/>
  <c r="AI224" i="30"/>
  <c r="AO224" i="30" s="1"/>
  <c r="AI225" i="30"/>
  <c r="AO225" i="30" s="1"/>
  <c r="AE226" i="30"/>
  <c r="AK226" i="30" s="1"/>
  <c r="AF226" i="30"/>
  <c r="AL226" i="30" s="1"/>
  <c r="AG226" i="30"/>
  <c r="AM226" i="30" s="1"/>
  <c r="AH226" i="30"/>
  <c r="AN226" i="30" s="1"/>
  <c r="AI226" i="30"/>
  <c r="AO226" i="30" s="1"/>
  <c r="AE227" i="30"/>
  <c r="AK227" i="30" s="1"/>
  <c r="AF227" i="30"/>
  <c r="AL227" i="30" s="1"/>
  <c r="AG227" i="30"/>
  <c r="AM227" i="30" s="1"/>
  <c r="AH227" i="30"/>
  <c r="AN227" i="30" s="1"/>
  <c r="AI227" i="30"/>
  <c r="AO227" i="30" s="1"/>
  <c r="AE228" i="30"/>
  <c r="AK228" i="30" s="1"/>
  <c r="AF228" i="30"/>
  <c r="AL228" i="30" s="1"/>
  <c r="AG228" i="30"/>
  <c r="AM228" i="30" s="1"/>
  <c r="AH228" i="30"/>
  <c r="AN228" i="30" s="1"/>
  <c r="AI228" i="30"/>
  <c r="AO228" i="30" s="1"/>
  <c r="AI229" i="30"/>
  <c r="AO229" i="30" s="1"/>
  <c r="AE231" i="30"/>
  <c r="AK231" i="30" s="1"/>
  <c r="AF231" i="30"/>
  <c r="AL231" i="30" s="1"/>
  <c r="AG231" i="30"/>
  <c r="AM231" i="30" s="1"/>
  <c r="AH231" i="30"/>
  <c r="AN231" i="30" s="1"/>
  <c r="AI231" i="30"/>
  <c r="AO231" i="30" s="1"/>
  <c r="AI232" i="30"/>
  <c r="AO232" i="30" s="1"/>
  <c r="AI233" i="30"/>
  <c r="AO233" i="30" s="1"/>
  <c r="AI234" i="30"/>
  <c r="AO234" i="30" s="1"/>
  <c r="AI235" i="30"/>
  <c r="AO235" i="30" s="1"/>
  <c r="AI236" i="30"/>
  <c r="AO236" i="30" s="1"/>
  <c r="AI237" i="30"/>
  <c r="AO237" i="30" s="1"/>
  <c r="AI240" i="30"/>
  <c r="AO240" i="30" s="1"/>
  <c r="AI242" i="30"/>
  <c r="AO242" i="30" s="1"/>
  <c r="AI243" i="30"/>
  <c r="AO243" i="30" s="1"/>
  <c r="AI244" i="30"/>
  <c r="AO244" i="30" s="1"/>
  <c r="AI245" i="30"/>
  <c r="AO245" i="30" s="1"/>
  <c r="AI246" i="30"/>
  <c r="AO246" i="30" s="1"/>
  <c r="AI249" i="30"/>
  <c r="AO249" i="30" s="1"/>
  <c r="AI250" i="30"/>
  <c r="AO250" i="30" s="1"/>
  <c r="AI255" i="30"/>
  <c r="AO255" i="30" s="1"/>
  <c r="AI257" i="30"/>
  <c r="AO257" i="30" s="1"/>
  <c r="AI258" i="30"/>
  <c r="AO258" i="30" s="1"/>
  <c r="AE259" i="30"/>
  <c r="AK259" i="30" s="1"/>
  <c r="AF259" i="30"/>
  <c r="AL259" i="30" s="1"/>
  <c r="AG259" i="30"/>
  <c r="AM259" i="30" s="1"/>
  <c r="AH259" i="30"/>
  <c r="AN259" i="30" s="1"/>
  <c r="AI259" i="30"/>
  <c r="AO259" i="30" s="1"/>
  <c r="AI260" i="30"/>
  <c r="AO260" i="30" s="1"/>
  <c r="AI261" i="30"/>
  <c r="AO261" i="30" s="1"/>
  <c r="AI262" i="30"/>
  <c r="AO262" i="30" s="1"/>
  <c r="AI263" i="30"/>
  <c r="AO263" i="30" s="1"/>
  <c r="AI264" i="30"/>
  <c r="AO264" i="30" s="1"/>
  <c r="AI270" i="30"/>
  <c r="AO270" i="30" s="1"/>
  <c r="AI278" i="30"/>
  <c r="AO278" i="30" s="1"/>
  <c r="AI279" i="30"/>
  <c r="AO279" i="30" s="1"/>
  <c r="AI280" i="30"/>
  <c r="AO280" i="30" s="1"/>
  <c r="AI281" i="30"/>
  <c r="AO281" i="30" s="1"/>
  <c r="AI294" i="30"/>
  <c r="AO294" i="30" s="1"/>
  <c r="AI295" i="30"/>
  <c r="AO295" i="30" s="1"/>
  <c r="AI296" i="30"/>
  <c r="AO296" i="30" s="1"/>
  <c r="AI309" i="30"/>
  <c r="AO309" i="30" s="1"/>
  <c r="AI310" i="30"/>
  <c r="AO310" i="30" s="1"/>
  <c r="AI342" i="30"/>
  <c r="AO342" i="30" s="1"/>
  <c r="AI343" i="30"/>
  <c r="AO343" i="30" s="1"/>
  <c r="AE346" i="30"/>
  <c r="AK346" i="30" s="1"/>
  <c r="AF346" i="30"/>
  <c r="AL346" i="30" s="1"/>
  <c r="AG346" i="30"/>
  <c r="AM346" i="30" s="1"/>
  <c r="AH346" i="30"/>
  <c r="AN346" i="30" s="1"/>
  <c r="AI346" i="30"/>
  <c r="AO346" i="30" s="1"/>
  <c r="AE347" i="30"/>
  <c r="AK347" i="30" s="1"/>
  <c r="AF347" i="30"/>
  <c r="AL347" i="30" s="1"/>
  <c r="AG347" i="30"/>
  <c r="AM347" i="30" s="1"/>
  <c r="AH347" i="30"/>
  <c r="AN347" i="30" s="1"/>
  <c r="AI347" i="30"/>
  <c r="AO347" i="30" s="1"/>
  <c r="AG348" i="30"/>
  <c r="AM348" i="30" s="1"/>
  <c r="AH348" i="30"/>
  <c r="AN348" i="30" s="1"/>
  <c r="AI348" i="30"/>
  <c r="AO348" i="30" s="1"/>
  <c r="AE349" i="30"/>
  <c r="AK349" i="30" s="1"/>
  <c r="AF349" i="30"/>
  <c r="AL349" i="30" s="1"/>
  <c r="AG349" i="30"/>
  <c r="AM349" i="30" s="1"/>
  <c r="AH349" i="30"/>
  <c r="AN349" i="30" s="1"/>
  <c r="AI349" i="30"/>
  <c r="AO349" i="30" s="1"/>
  <c r="AH350" i="30"/>
  <c r="AN350" i="30" s="1"/>
  <c r="AI350" i="30"/>
  <c r="AO350" i="30" s="1"/>
  <c r="AH351" i="30"/>
  <c r="AN351" i="30" s="1"/>
  <c r="AI351" i="30"/>
  <c r="AO351" i="30" s="1"/>
  <c r="AG352" i="30"/>
  <c r="AM352" i="30" s="1"/>
  <c r="AH352" i="30"/>
  <c r="AN352" i="30" s="1"/>
  <c r="AI352" i="30"/>
  <c r="AO352" i="30" s="1"/>
  <c r="AG353" i="30"/>
  <c r="AM353" i="30" s="1"/>
  <c r="AH353" i="30"/>
  <c r="AN353" i="30" s="1"/>
  <c r="AI353" i="30"/>
  <c r="AO353" i="30" s="1"/>
  <c r="AG354" i="30"/>
  <c r="AM354" i="30" s="1"/>
  <c r="AH354" i="30"/>
  <c r="AN354" i="30" s="1"/>
  <c r="AI354" i="30"/>
  <c r="AO354" i="30" s="1"/>
  <c r="AG355" i="30"/>
  <c r="AM355" i="30" s="1"/>
  <c r="AH355" i="30"/>
  <c r="AN355" i="30" s="1"/>
  <c r="AI355" i="30"/>
  <c r="AO355" i="30" s="1"/>
  <c r="AG356" i="30"/>
  <c r="AM356" i="30" s="1"/>
  <c r="AH356" i="30"/>
  <c r="AN356" i="30" s="1"/>
  <c r="AI356" i="30"/>
  <c r="AO356" i="30" s="1"/>
  <c r="AE357" i="30"/>
  <c r="AK357" i="30" s="1"/>
  <c r="AF357" i="30"/>
  <c r="AL357" i="30" s="1"/>
  <c r="AG357" i="30"/>
  <c r="AM357" i="30" s="1"/>
  <c r="AH357" i="30"/>
  <c r="AN357" i="30" s="1"/>
  <c r="AI357" i="30"/>
  <c r="AO357" i="30" s="1"/>
  <c r="AG358" i="30"/>
  <c r="AM358" i="30" s="1"/>
  <c r="AH358" i="30"/>
  <c r="AN358" i="30" s="1"/>
  <c r="AI358" i="30"/>
  <c r="AO358" i="30" s="1"/>
  <c r="AE359" i="30"/>
  <c r="AK359" i="30" s="1"/>
  <c r="AF359" i="30"/>
  <c r="AL359" i="30" s="1"/>
  <c r="AG359" i="30"/>
  <c r="AM359" i="30" s="1"/>
  <c r="AH359" i="30"/>
  <c r="AN359" i="30" s="1"/>
  <c r="AI359" i="30"/>
  <c r="AO359" i="30" s="1"/>
  <c r="AG360" i="30"/>
  <c r="AM360" i="30" s="1"/>
  <c r="AH360" i="30"/>
  <c r="AN360" i="30" s="1"/>
  <c r="AI360" i="30"/>
  <c r="AO360" i="30" s="1"/>
  <c r="AG361" i="30"/>
  <c r="AM361" i="30" s="1"/>
  <c r="AH361" i="30"/>
  <c r="AN361" i="30" s="1"/>
  <c r="AI361" i="30"/>
  <c r="AO361" i="30" s="1"/>
  <c r="AG362" i="30"/>
  <c r="AM362" i="30" s="1"/>
  <c r="AH362" i="30"/>
  <c r="AN362" i="30" s="1"/>
  <c r="AI362" i="30"/>
  <c r="AO362" i="30" s="1"/>
  <c r="AE363" i="30"/>
  <c r="AK363" i="30" s="1"/>
  <c r="AF363" i="30"/>
  <c r="AL363" i="30" s="1"/>
  <c r="AG363" i="30"/>
  <c r="AM363" i="30" s="1"/>
  <c r="AH363" i="30"/>
  <c r="AN363" i="30" s="1"/>
  <c r="AI363" i="30"/>
  <c r="AO363" i="30" s="1"/>
  <c r="AG364" i="30"/>
  <c r="AM364" i="30" s="1"/>
  <c r="AH364" i="30"/>
  <c r="AN364" i="30" s="1"/>
  <c r="AI364" i="30"/>
  <c r="AO364" i="30" s="1"/>
  <c r="AG365" i="30"/>
  <c r="AM365" i="30" s="1"/>
  <c r="AH365" i="30"/>
  <c r="AN365" i="30" s="1"/>
  <c r="AI365" i="30"/>
  <c r="AO365" i="30" s="1"/>
  <c r="AG366" i="30"/>
  <c r="AM366" i="30" s="1"/>
  <c r="AH366" i="30"/>
  <c r="AN366" i="30" s="1"/>
  <c r="AI366" i="30"/>
  <c r="AO366" i="30" s="1"/>
  <c r="AG367" i="30"/>
  <c r="AM367" i="30" s="1"/>
  <c r="AH367" i="30"/>
  <c r="AN367" i="30" s="1"/>
  <c r="AI367" i="30"/>
  <c r="AO367" i="30" s="1"/>
  <c r="AI368" i="30"/>
  <c r="AO368" i="30" s="1"/>
  <c r="AI369" i="30"/>
  <c r="AO369" i="30" s="1"/>
  <c r="AG370" i="30"/>
  <c r="AM370" i="30" s="1"/>
  <c r="AH370" i="30"/>
  <c r="AN370" i="30" s="1"/>
  <c r="AI370" i="30"/>
  <c r="AO370" i="30" s="1"/>
  <c r="AG371" i="30"/>
  <c r="AM371" i="30" s="1"/>
  <c r="AH371" i="30"/>
  <c r="AN371" i="30" s="1"/>
  <c r="AI371" i="30"/>
  <c r="AO371" i="30" s="1"/>
  <c r="AE372" i="30"/>
  <c r="AK372" i="30" s="1"/>
  <c r="AF372" i="30"/>
  <c r="AL372" i="30" s="1"/>
  <c r="AG372" i="30"/>
  <c r="AM372" i="30" s="1"/>
  <c r="AH372" i="30"/>
  <c r="AN372" i="30" s="1"/>
  <c r="AI372" i="30"/>
  <c r="AO372" i="30" s="1"/>
  <c r="AG373" i="30"/>
  <c r="AM373" i="30" s="1"/>
  <c r="AH373" i="30"/>
  <c r="AN373" i="30" s="1"/>
  <c r="AI373" i="30"/>
  <c r="AO373" i="30" s="1"/>
  <c r="AG374" i="30"/>
  <c r="AM374" i="30" s="1"/>
  <c r="AH374" i="30"/>
  <c r="AN374" i="30" s="1"/>
  <c r="AI374" i="30"/>
  <c r="AO374" i="30" s="1"/>
  <c r="AG375" i="30"/>
  <c r="AM375" i="30" s="1"/>
  <c r="AH375" i="30"/>
  <c r="AN375" i="30" s="1"/>
  <c r="AI375" i="30"/>
  <c r="AO375" i="30" s="1"/>
  <c r="AG376" i="30"/>
  <c r="AM376" i="30" s="1"/>
  <c r="AH376" i="30"/>
  <c r="AN376" i="30" s="1"/>
  <c r="AI376" i="30"/>
  <c r="AO376" i="30" s="1"/>
  <c r="AG377" i="30"/>
  <c r="AM377" i="30" s="1"/>
  <c r="AH377" i="30"/>
  <c r="AN377" i="30" s="1"/>
  <c r="AI377" i="30"/>
  <c r="AO377" i="30" s="1"/>
  <c r="AG378" i="30"/>
  <c r="AM378" i="30" s="1"/>
  <c r="AH378" i="30"/>
  <c r="AN378" i="30" s="1"/>
  <c r="AI378" i="30"/>
  <c r="AO378" i="30" s="1"/>
  <c r="AI379" i="30"/>
  <c r="AO379" i="30" s="1"/>
  <c r="AG380" i="30"/>
  <c r="AM380" i="30" s="1"/>
  <c r="AH380" i="30"/>
  <c r="AN380" i="30" s="1"/>
  <c r="AI380" i="30"/>
  <c r="AO380" i="30" s="1"/>
  <c r="AG381" i="30"/>
  <c r="AM381" i="30" s="1"/>
  <c r="AH381" i="30"/>
  <c r="AN381" i="30" s="1"/>
  <c r="AI381" i="30"/>
  <c r="AO381" i="30" s="1"/>
  <c r="AI382" i="30"/>
  <c r="AO382" i="30" s="1"/>
  <c r="AG383" i="30"/>
  <c r="AM383" i="30" s="1"/>
  <c r="AH383" i="30"/>
  <c r="AN383" i="30" s="1"/>
  <c r="AI383" i="30"/>
  <c r="AO383" i="30" s="1"/>
  <c r="AG384" i="30"/>
  <c r="AM384" i="30" s="1"/>
  <c r="AH384" i="30"/>
  <c r="AN384" i="30" s="1"/>
  <c r="AI384" i="30"/>
  <c r="AO384" i="30" s="1"/>
  <c r="AG385" i="30"/>
  <c r="AM385" i="30" s="1"/>
  <c r="AH385" i="30"/>
  <c r="AN385" i="30" s="1"/>
  <c r="AI385" i="30"/>
  <c r="AO385" i="30" s="1"/>
  <c r="AG386" i="30"/>
  <c r="AM386" i="30" s="1"/>
  <c r="AH386" i="30"/>
  <c r="AN386" i="30" s="1"/>
  <c r="AI386" i="30"/>
  <c r="AO386" i="30" s="1"/>
  <c r="AI387" i="30"/>
  <c r="AO387" i="30" s="1"/>
  <c r="AE388" i="30"/>
  <c r="AK388" i="30" s="1"/>
  <c r="AF388" i="30"/>
  <c r="AL388" i="30" s="1"/>
  <c r="AG388" i="30"/>
  <c r="AM388" i="30" s="1"/>
  <c r="AH388" i="30"/>
  <c r="AN388" i="30" s="1"/>
  <c r="AI388" i="30"/>
  <c r="AO388" i="30" s="1"/>
  <c r="AG389" i="30"/>
  <c r="AM389" i="30" s="1"/>
  <c r="AH389" i="30"/>
  <c r="AN389" i="30" s="1"/>
  <c r="AI389" i="30"/>
  <c r="AO389" i="30" s="1"/>
  <c r="AG390" i="30"/>
  <c r="AM390" i="30" s="1"/>
  <c r="AH390" i="30"/>
  <c r="AN390" i="30" s="1"/>
  <c r="AI390" i="30"/>
  <c r="AO390" i="30" s="1"/>
  <c r="AI391" i="30"/>
  <c r="AO391" i="30" s="1"/>
  <c r="AG392" i="30"/>
  <c r="AM392" i="30" s="1"/>
  <c r="AH392" i="30"/>
  <c r="AN392" i="30" s="1"/>
  <c r="AI392" i="30"/>
  <c r="AO392" i="30" s="1"/>
  <c r="AG393" i="30"/>
  <c r="AM393" i="30" s="1"/>
  <c r="AH393" i="30"/>
  <c r="AN393" i="30" s="1"/>
  <c r="AI393" i="30"/>
  <c r="AO393" i="30" s="1"/>
  <c r="AG394" i="30"/>
  <c r="AM394" i="30" s="1"/>
  <c r="AH394" i="30"/>
  <c r="AN394" i="30" s="1"/>
  <c r="AI394" i="30"/>
  <c r="AO394" i="30" s="1"/>
  <c r="AI395" i="30"/>
  <c r="AO395" i="30" s="1"/>
  <c r="AI397" i="30"/>
  <c r="AO397" i="30" s="1"/>
  <c r="AG398" i="30"/>
  <c r="AM398" i="30" s="1"/>
  <c r="AH398" i="30"/>
  <c r="AN398" i="30" s="1"/>
  <c r="AI398" i="30"/>
  <c r="AO398" i="30" s="1"/>
  <c r="AI399" i="30"/>
  <c r="AO399" i="30" s="1"/>
  <c r="AG400" i="30"/>
  <c r="AM400" i="30" s="1"/>
  <c r="AH400" i="30"/>
  <c r="AN400" i="30" s="1"/>
  <c r="AI400" i="30"/>
  <c r="AO400" i="30" s="1"/>
  <c r="AE401" i="30"/>
  <c r="AK401" i="30" s="1"/>
  <c r="AF401" i="30"/>
  <c r="AL401" i="30" s="1"/>
  <c r="AG401" i="30"/>
  <c r="AM401" i="30" s="1"/>
  <c r="AH401" i="30"/>
  <c r="AN401" i="30" s="1"/>
  <c r="AI401" i="30"/>
  <c r="AO401" i="30" s="1"/>
  <c r="AI402" i="30"/>
  <c r="AO402" i="30" s="1"/>
  <c r="AI403" i="30"/>
  <c r="AO403" i="30" s="1"/>
  <c r="AG404" i="30"/>
  <c r="AM404" i="30" s="1"/>
  <c r="AH404" i="30"/>
  <c r="AN404" i="30" s="1"/>
  <c r="AI404" i="30"/>
  <c r="AO404" i="30" s="1"/>
  <c r="AI405" i="30"/>
  <c r="AO405" i="30" s="1"/>
  <c r="AI406" i="30"/>
  <c r="AO406" i="30" s="1"/>
  <c r="AE407" i="30"/>
  <c r="AK407" i="30" s="1"/>
  <c r="AF407" i="30"/>
  <c r="AL407" i="30" s="1"/>
  <c r="AG407" i="30"/>
  <c r="AM407" i="30" s="1"/>
  <c r="AH407" i="30"/>
  <c r="AN407" i="30" s="1"/>
  <c r="AI407" i="30"/>
  <c r="AO407" i="30" s="1"/>
  <c r="AG408" i="30"/>
  <c r="AM408" i="30" s="1"/>
  <c r="AH408" i="30"/>
  <c r="AN408" i="30" s="1"/>
  <c r="AI408" i="30"/>
  <c r="AO408" i="30" s="1"/>
  <c r="AI409" i="30"/>
  <c r="AO409" i="30" s="1"/>
  <c r="AI410" i="30"/>
  <c r="AO410" i="30" s="1"/>
  <c r="AG411" i="30"/>
  <c r="AM411" i="30" s="1"/>
  <c r="AH411" i="30"/>
  <c r="AN411" i="30" s="1"/>
  <c r="AI411" i="30"/>
  <c r="AO411" i="30" s="1"/>
  <c r="AI412" i="30"/>
  <c r="AO412" i="30" s="1"/>
  <c r="AG413" i="30"/>
  <c r="AM413" i="30" s="1"/>
  <c r="AH413" i="30"/>
  <c r="AN413" i="30" s="1"/>
  <c r="AI413" i="30"/>
  <c r="AO413" i="30" s="1"/>
  <c r="AI414" i="30"/>
  <c r="AO414" i="30" s="1"/>
  <c r="AI415" i="30"/>
  <c r="AO415" i="30" s="1"/>
  <c r="AI416" i="30"/>
  <c r="AO416" i="30" s="1"/>
  <c r="AI417" i="30"/>
  <c r="AO417" i="30" s="1"/>
  <c r="AI418" i="30"/>
  <c r="AO418" i="30" s="1"/>
  <c r="AI419" i="30"/>
  <c r="AO419" i="30" s="1"/>
  <c r="AI420" i="30"/>
  <c r="AO420" i="30" s="1"/>
  <c r="AE422" i="30"/>
  <c r="AK422" i="30" s="1"/>
  <c r="AF422" i="30"/>
  <c r="AL422" i="30" s="1"/>
  <c r="AG422" i="30"/>
  <c r="AM422" i="30" s="1"/>
  <c r="AH422" i="30"/>
  <c r="AN422" i="30" s="1"/>
  <c r="AI422" i="30"/>
  <c r="AO422" i="30" s="1"/>
  <c r="AI423" i="30"/>
  <c r="AO423" i="30" s="1"/>
  <c r="AI424" i="30"/>
  <c r="AO424" i="30" s="1"/>
  <c r="AI426" i="30"/>
  <c r="AO426" i="30" s="1"/>
  <c r="AI428" i="30"/>
  <c r="AO428" i="30" s="1"/>
  <c r="AE432" i="30"/>
  <c r="AK432" i="30" s="1"/>
  <c r="AF432" i="30"/>
  <c r="AL432" i="30" s="1"/>
  <c r="AG432" i="30"/>
  <c r="AM432" i="30" s="1"/>
  <c r="AH432" i="30"/>
  <c r="AN432" i="30" s="1"/>
  <c r="AI432" i="30"/>
  <c r="AO432" i="30" s="1"/>
  <c r="AI437" i="30"/>
  <c r="AO437" i="30" s="1"/>
  <c r="AI438" i="30"/>
  <c r="AO438" i="30" s="1"/>
  <c r="AI439" i="30"/>
  <c r="AO439" i="30" s="1"/>
  <c r="AI441" i="30"/>
  <c r="AO441" i="30" s="1"/>
  <c r="AI444" i="30"/>
  <c r="AO444" i="30" s="1"/>
  <c r="AI446" i="30"/>
  <c r="AO446" i="30" s="1"/>
  <c r="AE447" i="30"/>
  <c r="AK447" i="30" s="1"/>
  <c r="AF447" i="30"/>
  <c r="AL447" i="30" s="1"/>
  <c r="AG447" i="30"/>
  <c r="AM447" i="30" s="1"/>
  <c r="AH447" i="30"/>
  <c r="AN447" i="30" s="1"/>
  <c r="AI447" i="30"/>
  <c r="AO447" i="30" s="1"/>
  <c r="AI449" i="30"/>
  <c r="AO449" i="30" s="1"/>
  <c r="AI458" i="30"/>
  <c r="AO458" i="30" s="1"/>
  <c r="AI460" i="30"/>
  <c r="AO460" i="30" s="1"/>
  <c r="AI466" i="30"/>
  <c r="AO466" i="30" s="1"/>
  <c r="AI467" i="30"/>
  <c r="AO467" i="30" s="1"/>
  <c r="AE473" i="30"/>
  <c r="AK473" i="30" s="1"/>
  <c r="AF473" i="30"/>
  <c r="AL473" i="30" s="1"/>
  <c r="AG473" i="30"/>
  <c r="AM473" i="30" s="1"/>
  <c r="AH473" i="30"/>
  <c r="AN473" i="30" s="1"/>
  <c r="AI473" i="30"/>
  <c r="AO473" i="30" s="1"/>
  <c r="AA480" i="30"/>
  <c r="AB480" i="30" s="1"/>
  <c r="AC480" i="30" s="1"/>
  <c r="AD480" i="30" s="1"/>
  <c r="P480" i="30"/>
  <c r="S480" i="30" s="1"/>
  <c r="M480" i="30"/>
  <c r="AA479" i="30"/>
  <c r="P479" i="30"/>
  <c r="U479" i="30" s="1"/>
  <c r="M479" i="30"/>
  <c r="AA478" i="30"/>
  <c r="AB478" i="30" s="1"/>
  <c r="AC478" i="30" s="1"/>
  <c r="AD478" i="30" s="1"/>
  <c r="P478" i="30"/>
  <c r="R478" i="30" s="1"/>
  <c r="M478" i="30"/>
  <c r="AA477" i="30"/>
  <c r="AB477" i="30" s="1"/>
  <c r="AC477" i="30" s="1"/>
  <c r="AD477" i="30" s="1"/>
  <c r="P477" i="30"/>
  <c r="Q477" i="30" s="1"/>
  <c r="M477" i="30"/>
  <c r="AA476" i="30"/>
  <c r="AB476" i="30" s="1"/>
  <c r="AC476" i="30" s="1"/>
  <c r="AD476" i="30" s="1"/>
  <c r="P476" i="30"/>
  <c r="M476" i="30"/>
  <c r="AA475" i="30"/>
  <c r="AB475" i="30" s="1"/>
  <c r="AC475" i="30" s="1"/>
  <c r="AD475" i="30" s="1"/>
  <c r="P475" i="30"/>
  <c r="U475" i="30" s="1"/>
  <c r="M475" i="30"/>
  <c r="AA474" i="30"/>
  <c r="P474" i="30"/>
  <c r="R474" i="30" s="1"/>
  <c r="M474" i="30"/>
  <c r="AA473" i="30"/>
  <c r="AB473" i="30" s="1"/>
  <c r="AC473" i="30" s="1"/>
  <c r="AD473" i="30" s="1"/>
  <c r="P473" i="30"/>
  <c r="M473" i="30"/>
  <c r="AA472" i="30"/>
  <c r="AB472" i="30" s="1"/>
  <c r="AC472" i="30" s="1"/>
  <c r="AD472" i="30" s="1"/>
  <c r="P472" i="30"/>
  <c r="M472" i="30"/>
  <c r="AA471" i="30"/>
  <c r="AB471" i="30" s="1"/>
  <c r="P471" i="30"/>
  <c r="S471" i="30" s="1"/>
  <c r="M471" i="30"/>
  <c r="AA470" i="30"/>
  <c r="AB470" i="30" s="1"/>
  <c r="AC470" i="30" s="1"/>
  <c r="AD470" i="30" s="1"/>
  <c r="P470" i="30"/>
  <c r="U470" i="30" s="1"/>
  <c r="M470" i="30"/>
  <c r="AA469" i="30"/>
  <c r="AB469" i="30" s="1"/>
  <c r="P469" i="30"/>
  <c r="U469" i="30" s="1"/>
  <c r="M469" i="30"/>
  <c r="AA468" i="30"/>
  <c r="AB468" i="30" s="1"/>
  <c r="AC468" i="30" s="1"/>
  <c r="AD468" i="30" s="1"/>
  <c r="P468" i="30"/>
  <c r="M468" i="30"/>
  <c r="AA467" i="30"/>
  <c r="AB467" i="30" s="1"/>
  <c r="AC467" i="30" s="1"/>
  <c r="AD467" i="30" s="1"/>
  <c r="P467" i="30"/>
  <c r="T467" i="30" s="1"/>
  <c r="M467" i="30"/>
  <c r="AA466" i="30"/>
  <c r="AB466" i="30" s="1"/>
  <c r="AC466" i="30" s="1"/>
  <c r="AD466" i="30" s="1"/>
  <c r="P466" i="30"/>
  <c r="Q466" i="30" s="1"/>
  <c r="M466" i="30"/>
  <c r="AA465" i="30"/>
  <c r="AB465" i="30" s="1"/>
  <c r="AC465" i="30" s="1"/>
  <c r="AD465" i="30" s="1"/>
  <c r="P465" i="30"/>
  <c r="Q465" i="30" s="1"/>
  <c r="M465" i="30"/>
  <c r="AA464" i="30"/>
  <c r="AB464" i="30" s="1"/>
  <c r="AC464" i="30" s="1"/>
  <c r="AD464" i="30" s="1"/>
  <c r="P464" i="30"/>
  <c r="Q464" i="30" s="1"/>
  <c r="M464" i="30"/>
  <c r="AA463" i="30"/>
  <c r="AB463" i="30" s="1"/>
  <c r="AC463" i="30" s="1"/>
  <c r="AD463" i="30" s="1"/>
  <c r="P463" i="30"/>
  <c r="Q463" i="30" s="1"/>
  <c r="M463" i="30"/>
  <c r="AA462" i="30"/>
  <c r="P462" i="30"/>
  <c r="T462" i="30" s="1"/>
  <c r="M462" i="30"/>
  <c r="AA461" i="30"/>
  <c r="AB461" i="30" s="1"/>
  <c r="AC461" i="30" s="1"/>
  <c r="AD461" i="30" s="1"/>
  <c r="P461" i="30"/>
  <c r="M461" i="30"/>
  <c r="AA460" i="30"/>
  <c r="AB460" i="30" s="1"/>
  <c r="P460" i="30"/>
  <c r="T460" i="30" s="1"/>
  <c r="M460" i="30"/>
  <c r="AA459" i="30"/>
  <c r="P459" i="30"/>
  <c r="R459" i="30" s="1"/>
  <c r="M459" i="30"/>
  <c r="AA458" i="30"/>
  <c r="AB458" i="30" s="1"/>
  <c r="AC458" i="30" s="1"/>
  <c r="AD458" i="30" s="1"/>
  <c r="P458" i="30"/>
  <c r="T458" i="30" s="1"/>
  <c r="M458" i="30"/>
  <c r="AA457" i="30"/>
  <c r="P457" i="30"/>
  <c r="R457" i="30" s="1"/>
  <c r="M457" i="30"/>
  <c r="AA456" i="30"/>
  <c r="AB456" i="30" s="1"/>
  <c r="AC456" i="30" s="1"/>
  <c r="AD456" i="30" s="1"/>
  <c r="P456" i="30"/>
  <c r="M456" i="30"/>
  <c r="AA455" i="30"/>
  <c r="AB455" i="30" s="1"/>
  <c r="AC455" i="30" s="1"/>
  <c r="AD455" i="30" s="1"/>
  <c r="P455" i="30"/>
  <c r="M455" i="30"/>
  <c r="AA454" i="30"/>
  <c r="AB454" i="30" s="1"/>
  <c r="AC454" i="30" s="1"/>
  <c r="AD454" i="30" s="1"/>
  <c r="P454" i="30"/>
  <c r="M454" i="30"/>
  <c r="AA453" i="30"/>
  <c r="AB453" i="30" s="1"/>
  <c r="AC453" i="30" s="1"/>
  <c r="AD453" i="30" s="1"/>
  <c r="P453" i="30"/>
  <c r="U453" i="30" s="1"/>
  <c r="M453" i="30"/>
  <c r="AA452" i="30"/>
  <c r="AB452" i="30" s="1"/>
  <c r="AC452" i="30" s="1"/>
  <c r="AD452" i="30" s="1"/>
  <c r="P452" i="30"/>
  <c r="T452" i="30" s="1"/>
  <c r="M452" i="30"/>
  <c r="AA451" i="30"/>
  <c r="AB451" i="30" s="1"/>
  <c r="AC451" i="30" s="1"/>
  <c r="AD451" i="30" s="1"/>
  <c r="N451" i="30"/>
  <c r="P451" i="30" s="1"/>
  <c r="M451" i="30"/>
  <c r="AA450" i="30"/>
  <c r="AB450" i="30" s="1"/>
  <c r="AC450" i="30" s="1"/>
  <c r="AD450" i="30" s="1"/>
  <c r="P450" i="30"/>
  <c r="M450" i="30"/>
  <c r="AA449" i="30"/>
  <c r="AB449" i="30" s="1"/>
  <c r="AC449" i="30" s="1"/>
  <c r="AD449" i="30" s="1"/>
  <c r="P449" i="30"/>
  <c r="M449" i="30"/>
  <c r="AA448" i="30"/>
  <c r="AB448" i="30" s="1"/>
  <c r="AC448" i="30" s="1"/>
  <c r="AD448" i="30" s="1"/>
  <c r="P448" i="30"/>
  <c r="T448" i="30" s="1"/>
  <c r="M448" i="30"/>
  <c r="AA447" i="30"/>
  <c r="AB447" i="30" s="1"/>
  <c r="AC447" i="30" s="1"/>
  <c r="AD447" i="30" s="1"/>
  <c r="P447" i="30"/>
  <c r="M447" i="30"/>
  <c r="AA446" i="30"/>
  <c r="AB446" i="30" s="1"/>
  <c r="AC446" i="30" s="1"/>
  <c r="AD446" i="30" s="1"/>
  <c r="P446" i="30"/>
  <c r="T446" i="30" s="1"/>
  <c r="M446" i="30"/>
  <c r="AA445" i="30"/>
  <c r="AB445" i="30" s="1"/>
  <c r="AC445" i="30" s="1"/>
  <c r="AD445" i="30" s="1"/>
  <c r="P445" i="30"/>
  <c r="M445" i="30"/>
  <c r="AA444" i="30"/>
  <c r="AB444" i="30" s="1"/>
  <c r="AC444" i="30" s="1"/>
  <c r="AD444" i="30" s="1"/>
  <c r="P444" i="30"/>
  <c r="M444" i="30"/>
  <c r="AA443" i="30"/>
  <c r="AB443" i="30" s="1"/>
  <c r="AC443" i="30" s="1"/>
  <c r="AD443" i="30" s="1"/>
  <c r="P443" i="30"/>
  <c r="S443" i="30" s="1"/>
  <c r="M443" i="30"/>
  <c r="AA442" i="30"/>
  <c r="AB442" i="30" s="1"/>
  <c r="AC442" i="30" s="1"/>
  <c r="AD442" i="30" s="1"/>
  <c r="P442" i="30"/>
  <c r="U442" i="30" s="1"/>
  <c r="M442" i="30"/>
  <c r="AA441" i="30"/>
  <c r="P441" i="30"/>
  <c r="R441" i="30" s="1"/>
  <c r="M441" i="30"/>
  <c r="AA440" i="30"/>
  <c r="AB440" i="30" s="1"/>
  <c r="AC440" i="30" s="1"/>
  <c r="AD440" i="30" s="1"/>
  <c r="P440" i="30"/>
  <c r="T440" i="30" s="1"/>
  <c r="M440" i="30"/>
  <c r="AA439" i="30"/>
  <c r="P439" i="30"/>
  <c r="T439" i="30" s="1"/>
  <c r="M439" i="30"/>
  <c r="AA438" i="30"/>
  <c r="P438" i="30"/>
  <c r="S438" i="30" s="1"/>
  <c r="M438" i="30"/>
  <c r="AA437" i="30"/>
  <c r="AB437" i="30" s="1"/>
  <c r="AC437" i="30" s="1"/>
  <c r="AD437" i="30" s="1"/>
  <c r="P437" i="30"/>
  <c r="T437" i="30" s="1"/>
  <c r="M437" i="30"/>
  <c r="AA436" i="30"/>
  <c r="AB436" i="30" s="1"/>
  <c r="AC436" i="30" s="1"/>
  <c r="AD436" i="30" s="1"/>
  <c r="P436" i="30"/>
  <c r="M436" i="30"/>
  <c r="AA435" i="30"/>
  <c r="AB435" i="30" s="1"/>
  <c r="AC435" i="30" s="1"/>
  <c r="AD435" i="30" s="1"/>
  <c r="P435" i="30"/>
  <c r="R435" i="30" s="1"/>
  <c r="M435" i="30"/>
  <c r="AA434" i="30"/>
  <c r="AB434" i="30" s="1"/>
  <c r="AC434" i="30" s="1"/>
  <c r="AD434" i="30" s="1"/>
  <c r="N434" i="30"/>
  <c r="O434" i="30" s="1"/>
  <c r="M434" i="30"/>
  <c r="AA433" i="30"/>
  <c r="AB433" i="30" s="1"/>
  <c r="AC433" i="30" s="1"/>
  <c r="AD433" i="30" s="1"/>
  <c r="P433" i="30"/>
  <c r="S433" i="30" s="1"/>
  <c r="M433" i="30"/>
  <c r="AA432" i="30"/>
  <c r="AB432" i="30" s="1"/>
  <c r="AC432" i="30" s="1"/>
  <c r="AD432" i="30" s="1"/>
  <c r="P432" i="30"/>
  <c r="M432" i="30"/>
  <c r="AA431" i="30"/>
  <c r="AB431" i="30" s="1"/>
  <c r="AC431" i="30" s="1"/>
  <c r="AD431" i="30" s="1"/>
  <c r="P431" i="30"/>
  <c r="T431" i="30" s="1"/>
  <c r="M431" i="30"/>
  <c r="AA430" i="30"/>
  <c r="AB430" i="30" s="1"/>
  <c r="AC430" i="30" s="1"/>
  <c r="AD430" i="30" s="1"/>
  <c r="N430" i="30"/>
  <c r="P430" i="30" s="1"/>
  <c r="M430" i="30"/>
  <c r="AA429" i="30"/>
  <c r="AB429" i="30" s="1"/>
  <c r="AC429" i="30" s="1"/>
  <c r="AD429" i="30" s="1"/>
  <c r="P429" i="30"/>
  <c r="Q429" i="30" s="1"/>
  <c r="M429" i="30"/>
  <c r="AA428" i="30"/>
  <c r="AB428" i="30" s="1"/>
  <c r="AC428" i="30" s="1"/>
  <c r="AD428" i="30" s="1"/>
  <c r="N428" i="30"/>
  <c r="P428" i="30" s="1"/>
  <c r="T428" i="30" s="1"/>
  <c r="M428" i="30"/>
  <c r="AA427" i="30"/>
  <c r="AB427" i="30" s="1"/>
  <c r="AC427" i="30" s="1"/>
  <c r="AD427" i="30" s="1"/>
  <c r="P427" i="30"/>
  <c r="M427" i="30"/>
  <c r="AA426" i="30"/>
  <c r="AB426" i="30" s="1"/>
  <c r="AC426" i="30" s="1"/>
  <c r="AD426" i="30" s="1"/>
  <c r="P426" i="30"/>
  <c r="Q426" i="30" s="1"/>
  <c r="M426" i="30"/>
  <c r="AA425" i="30"/>
  <c r="AB425" i="30" s="1"/>
  <c r="AC425" i="30" s="1"/>
  <c r="AD425" i="30" s="1"/>
  <c r="P425" i="30"/>
  <c r="U425" i="30" s="1"/>
  <c r="M425" i="30"/>
  <c r="AA424" i="30"/>
  <c r="AB424" i="30" s="1"/>
  <c r="AC424" i="30" s="1"/>
  <c r="AD424" i="30" s="1"/>
  <c r="P424" i="30"/>
  <c r="S424" i="30" s="1"/>
  <c r="M424" i="30"/>
  <c r="AA423" i="30"/>
  <c r="AB423" i="30" s="1"/>
  <c r="AC423" i="30" s="1"/>
  <c r="AD423" i="30" s="1"/>
  <c r="P423" i="30"/>
  <c r="T423" i="30" s="1"/>
  <c r="M423" i="30"/>
  <c r="AA422" i="30"/>
  <c r="AB422" i="30" s="1"/>
  <c r="AC422" i="30" s="1"/>
  <c r="AD422" i="30" s="1"/>
  <c r="P422" i="30"/>
  <c r="M422" i="30"/>
  <c r="AA421" i="30"/>
  <c r="AB421" i="30" s="1"/>
  <c r="AC421" i="30" s="1"/>
  <c r="AD421" i="30" s="1"/>
  <c r="P421" i="30"/>
  <c r="U421" i="30" s="1"/>
  <c r="M421" i="30"/>
  <c r="AA420" i="30"/>
  <c r="P420" i="30"/>
  <c r="M420" i="30"/>
  <c r="AA419" i="30"/>
  <c r="AB419" i="30" s="1"/>
  <c r="AC419" i="30" s="1"/>
  <c r="AD419" i="30" s="1"/>
  <c r="P419" i="30"/>
  <c r="T419" i="30" s="1"/>
  <c r="M419" i="30"/>
  <c r="AA418" i="30"/>
  <c r="AB418" i="30" s="1"/>
  <c r="AC418" i="30" s="1"/>
  <c r="AD418" i="30" s="1"/>
  <c r="P418" i="30"/>
  <c r="M418" i="30"/>
  <c r="AA417" i="30"/>
  <c r="AB417" i="30" s="1"/>
  <c r="AC417" i="30" s="1"/>
  <c r="AD417" i="30" s="1"/>
  <c r="P417" i="30"/>
  <c r="M417" i="30"/>
  <c r="AA416" i="30"/>
  <c r="AB416" i="30" s="1"/>
  <c r="AC416" i="30" s="1"/>
  <c r="AD416" i="30" s="1"/>
  <c r="N416" i="30"/>
  <c r="O416" i="30" s="1"/>
  <c r="M416" i="30"/>
  <c r="AA415" i="30"/>
  <c r="AB415" i="30" s="1"/>
  <c r="AC415" i="30" s="1"/>
  <c r="AD415" i="30" s="1"/>
  <c r="N415" i="30"/>
  <c r="P415" i="30" s="1"/>
  <c r="M415" i="30"/>
  <c r="AA414" i="30"/>
  <c r="AB414" i="30" s="1"/>
  <c r="AC414" i="30" s="1"/>
  <c r="AD414" i="30" s="1"/>
  <c r="N414" i="30"/>
  <c r="M414" i="30"/>
  <c r="AA413" i="30"/>
  <c r="AB413" i="30" s="1"/>
  <c r="AC413" i="30" s="1"/>
  <c r="AD413" i="30" s="1"/>
  <c r="P413" i="30"/>
  <c r="Q413" i="30" s="1"/>
  <c r="M413" i="30"/>
  <c r="AA412" i="30"/>
  <c r="AB412" i="30" s="1"/>
  <c r="AC412" i="30" s="1"/>
  <c r="AD412" i="30" s="1"/>
  <c r="P412" i="30"/>
  <c r="M412" i="30"/>
  <c r="AA411" i="30"/>
  <c r="AB411" i="30" s="1"/>
  <c r="AC411" i="30" s="1"/>
  <c r="AD411" i="30" s="1"/>
  <c r="P411" i="30"/>
  <c r="R411" i="30" s="1"/>
  <c r="M411" i="30"/>
  <c r="AA410" i="30"/>
  <c r="AB410" i="30" s="1"/>
  <c r="AC410" i="30" s="1"/>
  <c r="AD410" i="30" s="1"/>
  <c r="P410" i="30"/>
  <c r="T410" i="30" s="1"/>
  <c r="M410" i="30"/>
  <c r="AA409" i="30"/>
  <c r="AB409" i="30" s="1"/>
  <c r="AC409" i="30" s="1"/>
  <c r="AD409" i="30" s="1"/>
  <c r="P409" i="30"/>
  <c r="M409" i="30"/>
  <c r="AA408" i="30"/>
  <c r="AB408" i="30" s="1"/>
  <c r="AC408" i="30" s="1"/>
  <c r="AD408" i="30" s="1"/>
  <c r="P408" i="30"/>
  <c r="M408" i="30"/>
  <c r="AA407" i="30"/>
  <c r="AB407" i="30" s="1"/>
  <c r="AC407" i="30" s="1"/>
  <c r="AD407" i="30" s="1"/>
  <c r="P407" i="30"/>
  <c r="M407" i="30"/>
  <c r="AA406" i="30"/>
  <c r="AB406" i="30" s="1"/>
  <c r="AC406" i="30" s="1"/>
  <c r="AD406" i="30" s="1"/>
  <c r="P406" i="30"/>
  <c r="T406" i="30" s="1"/>
  <c r="M406" i="30"/>
  <c r="AA405" i="30"/>
  <c r="AB405" i="30" s="1"/>
  <c r="AC405" i="30" s="1"/>
  <c r="AD405" i="30" s="1"/>
  <c r="P405" i="30"/>
  <c r="S405" i="30" s="1"/>
  <c r="M405" i="30"/>
  <c r="AA404" i="30"/>
  <c r="AB404" i="30" s="1"/>
  <c r="AC404" i="30" s="1"/>
  <c r="AD404" i="30" s="1"/>
  <c r="P404" i="30"/>
  <c r="Q404" i="30" s="1"/>
  <c r="M404" i="30"/>
  <c r="AA403" i="30"/>
  <c r="AB403" i="30" s="1"/>
  <c r="AC403" i="30" s="1"/>
  <c r="AD403" i="30" s="1"/>
  <c r="P403" i="30"/>
  <c r="M403" i="30"/>
  <c r="AA402" i="30"/>
  <c r="P402" i="30"/>
  <c r="M402" i="30"/>
  <c r="AA401" i="30"/>
  <c r="AB401" i="30" s="1"/>
  <c r="AC401" i="30" s="1"/>
  <c r="AD401" i="30" s="1"/>
  <c r="P401" i="30"/>
  <c r="M401" i="30"/>
  <c r="AA400" i="30"/>
  <c r="AB400" i="30" s="1"/>
  <c r="AC400" i="30" s="1"/>
  <c r="AD400" i="30" s="1"/>
  <c r="N400" i="30"/>
  <c r="P400" i="30" s="1"/>
  <c r="Q400" i="30" s="1"/>
  <c r="M400" i="30"/>
  <c r="AA399" i="30"/>
  <c r="AB399" i="30" s="1"/>
  <c r="AC399" i="30" s="1"/>
  <c r="AD399" i="30" s="1"/>
  <c r="N399" i="30"/>
  <c r="M399" i="30"/>
  <c r="AA398" i="30"/>
  <c r="AB398" i="30" s="1"/>
  <c r="AC398" i="30" s="1"/>
  <c r="AD398" i="30" s="1"/>
  <c r="N398" i="30"/>
  <c r="O398" i="30" s="1"/>
  <c r="M398" i="30"/>
  <c r="AA397" i="30"/>
  <c r="AB397" i="30" s="1"/>
  <c r="AC397" i="30" s="1"/>
  <c r="AD397" i="30" s="1"/>
  <c r="N397" i="30"/>
  <c r="M397" i="30"/>
  <c r="AA396" i="30"/>
  <c r="AB396" i="30" s="1"/>
  <c r="AC396" i="30" s="1"/>
  <c r="AD396" i="30" s="1"/>
  <c r="N396" i="30"/>
  <c r="P396" i="30" s="1"/>
  <c r="R396" i="30" s="1"/>
  <c r="M396" i="30"/>
  <c r="AA395" i="30"/>
  <c r="AB395" i="30" s="1"/>
  <c r="AC395" i="30" s="1"/>
  <c r="AD395" i="30" s="1"/>
  <c r="N395" i="30"/>
  <c r="O395" i="30" s="1"/>
  <c r="M395" i="30"/>
  <c r="AA394" i="30"/>
  <c r="AB394" i="30" s="1"/>
  <c r="AC394" i="30" s="1"/>
  <c r="AD394" i="30" s="1"/>
  <c r="P394" i="30"/>
  <c r="M394" i="30"/>
  <c r="AA393" i="30"/>
  <c r="AB393" i="30" s="1"/>
  <c r="AC393" i="30" s="1"/>
  <c r="AD393" i="30" s="1"/>
  <c r="P393" i="30"/>
  <c r="M393" i="30"/>
  <c r="AA392" i="30"/>
  <c r="AB392" i="30" s="1"/>
  <c r="AC392" i="30" s="1"/>
  <c r="AD392" i="30" s="1"/>
  <c r="P392" i="30"/>
  <c r="R392" i="30" s="1"/>
  <c r="M392" i="30"/>
  <c r="AA391" i="30"/>
  <c r="AB391" i="30" s="1"/>
  <c r="AC391" i="30" s="1"/>
  <c r="AD391" i="30" s="1"/>
  <c r="P391" i="30"/>
  <c r="S391" i="30" s="1"/>
  <c r="M391" i="30"/>
  <c r="AA390" i="30"/>
  <c r="P390" i="30"/>
  <c r="R390" i="30" s="1"/>
  <c r="M390" i="30"/>
  <c r="AA389" i="30"/>
  <c r="AB389" i="30" s="1"/>
  <c r="AC389" i="30" s="1"/>
  <c r="AD389" i="30" s="1"/>
  <c r="P389" i="30"/>
  <c r="M389" i="30"/>
  <c r="AA388" i="30"/>
  <c r="AB388" i="30" s="1"/>
  <c r="AC388" i="30" s="1"/>
  <c r="AD388" i="30" s="1"/>
  <c r="P388" i="30"/>
  <c r="M388" i="30"/>
  <c r="AA387" i="30"/>
  <c r="AB387" i="30" s="1"/>
  <c r="AC387" i="30" s="1"/>
  <c r="AD387" i="30" s="1"/>
  <c r="P387" i="30"/>
  <c r="S387" i="30" s="1"/>
  <c r="M387" i="30"/>
  <c r="AA386" i="30"/>
  <c r="AB386" i="30" s="1"/>
  <c r="AC386" i="30" s="1"/>
  <c r="AD386" i="30" s="1"/>
  <c r="P386" i="30"/>
  <c r="Q386" i="30" s="1"/>
  <c r="M386" i="30"/>
  <c r="AA385" i="30"/>
  <c r="AB385" i="30" s="1"/>
  <c r="AC385" i="30" s="1"/>
  <c r="AD385" i="30" s="1"/>
  <c r="P385" i="30"/>
  <c r="M385" i="30"/>
  <c r="AA384" i="30"/>
  <c r="AB384" i="30" s="1"/>
  <c r="AC384" i="30" s="1"/>
  <c r="AD384" i="30" s="1"/>
  <c r="N384" i="30"/>
  <c r="M384" i="30"/>
  <c r="AA383" i="30"/>
  <c r="AB383" i="30" s="1"/>
  <c r="AC383" i="30" s="1"/>
  <c r="AD383" i="30" s="1"/>
  <c r="N383" i="30"/>
  <c r="M383" i="30"/>
  <c r="AA382" i="30"/>
  <c r="AB382" i="30" s="1"/>
  <c r="AC382" i="30" s="1"/>
  <c r="AD382" i="30" s="1"/>
  <c r="N382" i="30"/>
  <c r="O382" i="30" s="1"/>
  <c r="M382" i="30"/>
  <c r="AA381" i="30"/>
  <c r="AB381" i="30" s="1"/>
  <c r="AC381" i="30" s="1"/>
  <c r="AD381" i="30" s="1"/>
  <c r="N381" i="30"/>
  <c r="O381" i="30" s="1"/>
  <c r="M381" i="30"/>
  <c r="AA380" i="30"/>
  <c r="AB380" i="30" s="1"/>
  <c r="AC380" i="30" s="1"/>
  <c r="AD380" i="30" s="1"/>
  <c r="N380" i="30"/>
  <c r="P380" i="30" s="1"/>
  <c r="M380" i="30"/>
  <c r="AA379" i="30"/>
  <c r="AB379" i="30" s="1"/>
  <c r="AC379" i="30" s="1"/>
  <c r="AD379" i="30" s="1"/>
  <c r="N379" i="30"/>
  <c r="P379" i="30" s="1"/>
  <c r="M379" i="30"/>
  <c r="AA378" i="30"/>
  <c r="AB378" i="30" s="1"/>
  <c r="AC378" i="30" s="1"/>
  <c r="AD378" i="30" s="1"/>
  <c r="P378" i="30"/>
  <c r="M378" i="30"/>
  <c r="AA377" i="30"/>
  <c r="AB377" i="30" s="1"/>
  <c r="AC377" i="30" s="1"/>
  <c r="AD377" i="30" s="1"/>
  <c r="P377" i="30"/>
  <c r="R377" i="30" s="1"/>
  <c r="M377" i="30"/>
  <c r="AA376" i="30"/>
  <c r="AB376" i="30" s="1"/>
  <c r="AC376" i="30" s="1"/>
  <c r="AD376" i="30" s="1"/>
  <c r="N376" i="30"/>
  <c r="O376" i="30" s="1"/>
  <c r="M376" i="30"/>
  <c r="AA375" i="30"/>
  <c r="AB375" i="30" s="1"/>
  <c r="AC375" i="30" s="1"/>
  <c r="AD375" i="30" s="1"/>
  <c r="P375" i="30"/>
  <c r="Q375" i="30" s="1"/>
  <c r="M375" i="30"/>
  <c r="AA374" i="30"/>
  <c r="AB374" i="30" s="1"/>
  <c r="AC374" i="30" s="1"/>
  <c r="AD374" i="30" s="1"/>
  <c r="P374" i="30"/>
  <c r="R374" i="30" s="1"/>
  <c r="M374" i="30"/>
  <c r="AA373" i="30"/>
  <c r="AB373" i="30" s="1"/>
  <c r="AC373" i="30" s="1"/>
  <c r="AD373" i="30" s="1"/>
  <c r="P373" i="30"/>
  <c r="Q373" i="30" s="1"/>
  <c r="M373" i="30"/>
  <c r="AA372" i="30"/>
  <c r="AB372" i="30" s="1"/>
  <c r="AC372" i="30" s="1"/>
  <c r="AD372" i="30" s="1"/>
  <c r="P372" i="30"/>
  <c r="M372" i="30"/>
  <c r="AA371" i="30"/>
  <c r="AB371" i="30" s="1"/>
  <c r="AC371" i="30" s="1"/>
  <c r="AD371" i="30" s="1"/>
  <c r="P371" i="30"/>
  <c r="R371" i="30" s="1"/>
  <c r="M371" i="30"/>
  <c r="AA370" i="30"/>
  <c r="AB370" i="30" s="1"/>
  <c r="AC370" i="30" s="1"/>
  <c r="AD370" i="30" s="1"/>
  <c r="P370" i="30"/>
  <c r="R370" i="30" s="1"/>
  <c r="M370" i="30"/>
  <c r="AA369" i="30"/>
  <c r="AB369" i="30" s="1"/>
  <c r="AC369" i="30" s="1"/>
  <c r="AD369" i="30" s="1"/>
  <c r="P369" i="30"/>
  <c r="Q369" i="30" s="1"/>
  <c r="M369" i="30"/>
  <c r="AA368" i="30"/>
  <c r="AB368" i="30" s="1"/>
  <c r="AC368" i="30" s="1"/>
  <c r="AD368" i="30" s="1"/>
  <c r="P368" i="30"/>
  <c r="M368" i="30"/>
  <c r="AA367" i="30"/>
  <c r="AB367" i="30" s="1"/>
  <c r="AC367" i="30" s="1"/>
  <c r="AD367" i="30" s="1"/>
  <c r="N367" i="30"/>
  <c r="O367" i="30" s="1"/>
  <c r="M367" i="30"/>
  <c r="AA366" i="30"/>
  <c r="AB366" i="30" s="1"/>
  <c r="AC366" i="30" s="1"/>
  <c r="AD366" i="30" s="1"/>
  <c r="N366" i="30"/>
  <c r="O366" i="30" s="1"/>
  <c r="M366" i="30"/>
  <c r="AA365" i="30"/>
  <c r="AB365" i="30" s="1"/>
  <c r="AC365" i="30" s="1"/>
  <c r="AD365" i="30" s="1"/>
  <c r="N365" i="30"/>
  <c r="P365" i="30" s="1"/>
  <c r="M365" i="30"/>
  <c r="AA364" i="30"/>
  <c r="AB364" i="30" s="1"/>
  <c r="AC364" i="30" s="1"/>
  <c r="AD364" i="30" s="1"/>
  <c r="N364" i="30"/>
  <c r="O364" i="30" s="1"/>
  <c r="M364" i="30"/>
  <c r="AA363" i="30"/>
  <c r="AB363" i="30" s="1"/>
  <c r="AC363" i="30" s="1"/>
  <c r="AD363" i="30" s="1"/>
  <c r="P363" i="30"/>
  <c r="M363" i="30"/>
  <c r="AA362" i="30"/>
  <c r="AB362" i="30" s="1"/>
  <c r="AC362" i="30" s="1"/>
  <c r="AD362" i="30" s="1"/>
  <c r="N362" i="30"/>
  <c r="O362" i="30" s="1"/>
  <c r="M362" i="30"/>
  <c r="AA361" i="30"/>
  <c r="AB361" i="30" s="1"/>
  <c r="AC361" i="30" s="1"/>
  <c r="AD361" i="30" s="1"/>
  <c r="P361" i="30"/>
  <c r="Q361" i="30" s="1"/>
  <c r="M361" i="30"/>
  <c r="AA360" i="30"/>
  <c r="AB360" i="30" s="1"/>
  <c r="AC360" i="30" s="1"/>
  <c r="AD360" i="30" s="1"/>
  <c r="P360" i="30"/>
  <c r="Q360" i="30" s="1"/>
  <c r="M360" i="30"/>
  <c r="AA359" i="30"/>
  <c r="AB359" i="30" s="1"/>
  <c r="AC359" i="30" s="1"/>
  <c r="AD359" i="30" s="1"/>
  <c r="P359" i="30"/>
  <c r="M359" i="30"/>
  <c r="AA358" i="30"/>
  <c r="AB358" i="30" s="1"/>
  <c r="AC358" i="30" s="1"/>
  <c r="AD358" i="30" s="1"/>
  <c r="P358" i="30"/>
  <c r="R358" i="30" s="1"/>
  <c r="M358" i="30"/>
  <c r="AA357" i="30"/>
  <c r="AB357" i="30" s="1"/>
  <c r="AC357" i="30" s="1"/>
  <c r="AD357" i="30" s="1"/>
  <c r="P357" i="30"/>
  <c r="M357" i="30"/>
  <c r="AA356" i="30"/>
  <c r="AB356" i="30" s="1"/>
  <c r="AC356" i="30" s="1"/>
  <c r="AD356" i="30" s="1"/>
  <c r="N356" i="30"/>
  <c r="O356" i="30" s="1"/>
  <c r="M356" i="30"/>
  <c r="AA355" i="30"/>
  <c r="AB355" i="30" s="1"/>
  <c r="AC355" i="30" s="1"/>
  <c r="AD355" i="30" s="1"/>
  <c r="N355" i="30"/>
  <c r="P355" i="30" s="1"/>
  <c r="M355" i="30"/>
  <c r="AA354" i="30"/>
  <c r="AB354" i="30" s="1"/>
  <c r="AC354" i="30" s="1"/>
  <c r="AD354" i="30" s="1"/>
  <c r="N354" i="30"/>
  <c r="M354" i="30"/>
  <c r="AA353" i="30"/>
  <c r="AB353" i="30" s="1"/>
  <c r="AC353" i="30" s="1"/>
  <c r="AD353" i="30" s="1"/>
  <c r="N353" i="30"/>
  <c r="O353" i="30" s="1"/>
  <c r="M353" i="30"/>
  <c r="AA352" i="30"/>
  <c r="AB352" i="30" s="1"/>
  <c r="AC352" i="30" s="1"/>
  <c r="AD352" i="30" s="1"/>
  <c r="N352" i="30"/>
  <c r="O352" i="30" s="1"/>
  <c r="M352" i="30"/>
  <c r="AA351" i="30"/>
  <c r="AB351" i="30" s="1"/>
  <c r="AC351" i="30" s="1"/>
  <c r="AD351" i="30" s="1"/>
  <c r="P351" i="30"/>
  <c r="R351" i="30" s="1"/>
  <c r="M351" i="30"/>
  <c r="AA350" i="30"/>
  <c r="AB350" i="30" s="1"/>
  <c r="AC350" i="30" s="1"/>
  <c r="AD350" i="30" s="1"/>
  <c r="P350" i="30"/>
  <c r="S350" i="30" s="1"/>
  <c r="M350" i="30"/>
  <c r="AA349" i="30"/>
  <c r="AB349" i="30" s="1"/>
  <c r="AC349" i="30" s="1"/>
  <c r="AD349" i="30" s="1"/>
  <c r="N349" i="30"/>
  <c r="O349" i="30" s="1"/>
  <c r="M349" i="30"/>
  <c r="AA348" i="30"/>
  <c r="AB348" i="30" s="1"/>
  <c r="AC348" i="30" s="1"/>
  <c r="AD348" i="30" s="1"/>
  <c r="N348" i="30"/>
  <c r="O348" i="30" s="1"/>
  <c r="M348" i="30"/>
  <c r="AA347" i="30"/>
  <c r="AB347" i="30" s="1"/>
  <c r="AC347" i="30" s="1"/>
  <c r="AD347" i="30" s="1"/>
  <c r="N347" i="30"/>
  <c r="O347" i="30" s="1"/>
  <c r="M347" i="30"/>
  <c r="AA346" i="30"/>
  <c r="AB346" i="30" s="1"/>
  <c r="AC346" i="30" s="1"/>
  <c r="AD346" i="30" s="1"/>
  <c r="N346" i="30"/>
  <c r="O346" i="30" s="1"/>
  <c r="M346" i="30"/>
  <c r="AA345" i="30"/>
  <c r="AB345" i="30" s="1"/>
  <c r="AC345" i="30" s="1"/>
  <c r="AD345" i="30" s="1"/>
  <c r="P345" i="30"/>
  <c r="T345" i="30" s="1"/>
  <c r="M345" i="30"/>
  <c r="AA344" i="30"/>
  <c r="AB344" i="30" s="1"/>
  <c r="AC344" i="30" s="1"/>
  <c r="AD344" i="30" s="1"/>
  <c r="P344" i="30"/>
  <c r="U344" i="30" s="1"/>
  <c r="M344" i="30"/>
  <c r="AA343" i="30"/>
  <c r="P343" i="30"/>
  <c r="R343" i="30" s="1"/>
  <c r="M343" i="30"/>
  <c r="AA342" i="30"/>
  <c r="AB342" i="30" s="1"/>
  <c r="AC342" i="30" s="1"/>
  <c r="AD342" i="30" s="1"/>
  <c r="P342" i="30"/>
  <c r="T342" i="30" s="1"/>
  <c r="M342" i="30"/>
  <c r="AA341" i="30"/>
  <c r="P341" i="30"/>
  <c r="T341" i="30" s="1"/>
  <c r="M341" i="30"/>
  <c r="AA340" i="30"/>
  <c r="P340" i="30"/>
  <c r="U340" i="30" s="1"/>
  <c r="M340" i="30"/>
  <c r="AA339" i="30"/>
  <c r="AB339" i="30" s="1"/>
  <c r="AC339" i="30" s="1"/>
  <c r="AD339" i="30" s="1"/>
  <c r="P339" i="30"/>
  <c r="U339" i="30" s="1"/>
  <c r="M339" i="30"/>
  <c r="AA338" i="30"/>
  <c r="P338" i="30"/>
  <c r="T338" i="30" s="1"/>
  <c r="M338" i="30"/>
  <c r="AA337" i="30"/>
  <c r="P337" i="30"/>
  <c r="U337" i="30" s="1"/>
  <c r="M337" i="30"/>
  <c r="AA336" i="30"/>
  <c r="P336" i="30"/>
  <c r="S336" i="30" s="1"/>
  <c r="M336" i="30"/>
  <c r="AA335" i="30"/>
  <c r="AB335" i="30" s="1"/>
  <c r="AC335" i="30" s="1"/>
  <c r="AD335" i="30" s="1"/>
  <c r="P335" i="30"/>
  <c r="U335" i="30" s="1"/>
  <c r="M335" i="30"/>
  <c r="AA334" i="30"/>
  <c r="AB334" i="30" s="1"/>
  <c r="AC334" i="30" s="1"/>
  <c r="AD334" i="30" s="1"/>
  <c r="P334" i="30"/>
  <c r="T334" i="30" s="1"/>
  <c r="M334" i="30"/>
  <c r="AA333" i="30"/>
  <c r="P333" i="30"/>
  <c r="U333" i="30" s="1"/>
  <c r="M333" i="30"/>
  <c r="AA332" i="30"/>
  <c r="AB332" i="30" s="1"/>
  <c r="AC332" i="30" s="1"/>
  <c r="AD332" i="30" s="1"/>
  <c r="P332" i="30"/>
  <c r="U332" i="30" s="1"/>
  <c r="M332" i="30"/>
  <c r="AA331" i="30"/>
  <c r="AB331" i="30" s="1"/>
  <c r="AC331" i="30" s="1"/>
  <c r="AD331" i="30" s="1"/>
  <c r="P331" i="30"/>
  <c r="M331" i="30"/>
  <c r="AA330" i="30"/>
  <c r="AB330" i="30" s="1"/>
  <c r="AC330" i="30" s="1"/>
  <c r="AD330" i="30" s="1"/>
  <c r="P330" i="30"/>
  <c r="M330" i="30"/>
  <c r="AA329" i="30"/>
  <c r="AB329" i="30" s="1"/>
  <c r="AC329" i="30" s="1"/>
  <c r="AD329" i="30" s="1"/>
  <c r="P329" i="30"/>
  <c r="M329" i="30"/>
  <c r="AA328" i="30"/>
  <c r="AB328" i="30" s="1"/>
  <c r="AC328" i="30" s="1"/>
  <c r="AD328" i="30" s="1"/>
  <c r="P328" i="30"/>
  <c r="U328" i="30" s="1"/>
  <c r="M328" i="30"/>
  <c r="AA327" i="30"/>
  <c r="AB327" i="30" s="1"/>
  <c r="AC327" i="30" s="1"/>
  <c r="AD327" i="30" s="1"/>
  <c r="P327" i="30"/>
  <c r="R327" i="30" s="1"/>
  <c r="M327" i="30"/>
  <c r="AA326" i="30"/>
  <c r="AB326" i="30" s="1"/>
  <c r="AC326" i="30" s="1"/>
  <c r="AD326" i="30" s="1"/>
  <c r="P326" i="30"/>
  <c r="U326" i="30" s="1"/>
  <c r="M326" i="30"/>
  <c r="AA325" i="30"/>
  <c r="AB325" i="30" s="1"/>
  <c r="AC325" i="30" s="1"/>
  <c r="AD325" i="30" s="1"/>
  <c r="P325" i="30"/>
  <c r="M325" i="30"/>
  <c r="AA324" i="30"/>
  <c r="AB324" i="30" s="1"/>
  <c r="AC324" i="30" s="1"/>
  <c r="AD324" i="30" s="1"/>
  <c r="P324" i="30"/>
  <c r="R324" i="30" s="1"/>
  <c r="M324" i="30"/>
  <c r="AA323" i="30"/>
  <c r="AB323" i="30" s="1"/>
  <c r="AC323" i="30" s="1"/>
  <c r="AD323" i="30" s="1"/>
  <c r="P323" i="30"/>
  <c r="S323" i="30" s="1"/>
  <c r="M323" i="30"/>
  <c r="AA322" i="30"/>
  <c r="AB322" i="30" s="1"/>
  <c r="AC322" i="30" s="1"/>
  <c r="AD322" i="30" s="1"/>
  <c r="P322" i="30"/>
  <c r="S322" i="30" s="1"/>
  <c r="M322" i="30"/>
  <c r="AA321" i="30"/>
  <c r="AB321" i="30" s="1"/>
  <c r="AC321" i="30" s="1"/>
  <c r="AD321" i="30" s="1"/>
  <c r="P321" i="30"/>
  <c r="U321" i="30" s="1"/>
  <c r="M321" i="30"/>
  <c r="AA320" i="30"/>
  <c r="AB320" i="30" s="1"/>
  <c r="AC320" i="30" s="1"/>
  <c r="AD320" i="30" s="1"/>
  <c r="P320" i="30"/>
  <c r="T320" i="30" s="1"/>
  <c r="M320" i="30"/>
  <c r="AA319" i="30"/>
  <c r="AB319" i="30" s="1"/>
  <c r="AC319" i="30" s="1"/>
  <c r="AD319" i="30" s="1"/>
  <c r="P319" i="30"/>
  <c r="S319" i="30" s="1"/>
  <c r="M319" i="30"/>
  <c r="AA318" i="30"/>
  <c r="AB318" i="30" s="1"/>
  <c r="AC318" i="30" s="1"/>
  <c r="AD318" i="30" s="1"/>
  <c r="P318" i="30"/>
  <c r="U318" i="30" s="1"/>
  <c r="M318" i="30"/>
  <c r="AA317" i="30"/>
  <c r="AB317" i="30" s="1"/>
  <c r="AC317" i="30" s="1"/>
  <c r="AD317" i="30" s="1"/>
  <c r="P317" i="30"/>
  <c r="T317" i="30" s="1"/>
  <c r="M317" i="30"/>
  <c r="AA316" i="30"/>
  <c r="AB316" i="30" s="1"/>
  <c r="AC316" i="30" s="1"/>
  <c r="AD316" i="30" s="1"/>
  <c r="P316" i="30"/>
  <c r="U316" i="30" s="1"/>
  <c r="M316" i="30"/>
  <c r="AA315" i="30"/>
  <c r="P315" i="30"/>
  <c r="T315" i="30" s="1"/>
  <c r="M315" i="30"/>
  <c r="AA314" i="30"/>
  <c r="AB314" i="30" s="1"/>
  <c r="AC314" i="30" s="1"/>
  <c r="AD314" i="30" s="1"/>
  <c r="P314" i="30"/>
  <c r="Q314" i="30" s="1"/>
  <c r="M314" i="30"/>
  <c r="AA313" i="30"/>
  <c r="AB313" i="30" s="1"/>
  <c r="P313" i="30"/>
  <c r="M313" i="30"/>
  <c r="AA312" i="30"/>
  <c r="AB312" i="30" s="1"/>
  <c r="AC312" i="30" s="1"/>
  <c r="AD312" i="30" s="1"/>
  <c r="P312" i="30"/>
  <c r="Q312" i="30" s="1"/>
  <c r="M312" i="30"/>
  <c r="AA311" i="30"/>
  <c r="AB311" i="30" s="1"/>
  <c r="AC311" i="30" s="1"/>
  <c r="AD311" i="30" s="1"/>
  <c r="P311" i="30"/>
  <c r="Q311" i="30" s="1"/>
  <c r="M311" i="30"/>
  <c r="AA310" i="30"/>
  <c r="AB310" i="30" s="1"/>
  <c r="AC310" i="30" s="1"/>
  <c r="AD310" i="30" s="1"/>
  <c r="P310" i="30"/>
  <c r="T310" i="30" s="1"/>
  <c r="M310" i="30"/>
  <c r="AA309" i="30"/>
  <c r="AB309" i="30" s="1"/>
  <c r="AC309" i="30" s="1"/>
  <c r="AD309" i="30" s="1"/>
  <c r="P309" i="30"/>
  <c r="M309" i="30"/>
  <c r="AA308" i="30"/>
  <c r="AB308" i="30" s="1"/>
  <c r="AC308" i="30" s="1"/>
  <c r="AD308" i="30" s="1"/>
  <c r="P308" i="30"/>
  <c r="M308" i="30"/>
  <c r="AA307" i="30"/>
  <c r="AB307" i="30" s="1"/>
  <c r="AC307" i="30" s="1"/>
  <c r="AD307" i="30" s="1"/>
  <c r="P307" i="30"/>
  <c r="R307" i="30" s="1"/>
  <c r="M307" i="30"/>
  <c r="AA306" i="30"/>
  <c r="AB306" i="30" s="1"/>
  <c r="AC306" i="30" s="1"/>
  <c r="AD306" i="30" s="1"/>
  <c r="P306" i="30"/>
  <c r="Q306" i="30" s="1"/>
  <c r="M306" i="30"/>
  <c r="AA305" i="30"/>
  <c r="AB305" i="30" s="1"/>
  <c r="AC305" i="30" s="1"/>
  <c r="AD305" i="30" s="1"/>
  <c r="P305" i="30"/>
  <c r="U305" i="30" s="1"/>
  <c r="M305" i="30"/>
  <c r="AA304" i="30"/>
  <c r="AB304" i="30" s="1"/>
  <c r="AC304" i="30" s="1"/>
  <c r="AD304" i="30" s="1"/>
  <c r="P304" i="30"/>
  <c r="M304" i="30"/>
  <c r="AA303" i="30"/>
  <c r="AB303" i="30" s="1"/>
  <c r="AC303" i="30" s="1"/>
  <c r="AD303" i="30" s="1"/>
  <c r="N303" i="30"/>
  <c r="M303" i="30"/>
  <c r="AA302" i="30"/>
  <c r="AB302" i="30" s="1"/>
  <c r="AC302" i="30" s="1"/>
  <c r="AD302" i="30" s="1"/>
  <c r="P302" i="30"/>
  <c r="M302" i="30"/>
  <c r="AA301" i="30"/>
  <c r="AB301" i="30" s="1"/>
  <c r="AC301" i="30" s="1"/>
  <c r="AD301" i="30" s="1"/>
  <c r="P301" i="30"/>
  <c r="M301" i="30"/>
  <c r="AA300" i="30"/>
  <c r="P300" i="30"/>
  <c r="U300" i="30" s="1"/>
  <c r="M300" i="30"/>
  <c r="AA299" i="30"/>
  <c r="AB299" i="30" s="1"/>
  <c r="AC299" i="30" s="1"/>
  <c r="AD299" i="30" s="1"/>
  <c r="P299" i="30"/>
  <c r="U299" i="30" s="1"/>
  <c r="M299" i="30"/>
  <c r="AA298" i="30"/>
  <c r="AB298" i="30" s="1"/>
  <c r="AC298" i="30" s="1"/>
  <c r="AD298" i="30" s="1"/>
  <c r="P298" i="30"/>
  <c r="M298" i="30"/>
  <c r="AA297" i="30"/>
  <c r="AB297" i="30" s="1"/>
  <c r="AC297" i="30" s="1"/>
  <c r="AD297" i="30" s="1"/>
  <c r="P297" i="30"/>
  <c r="M297" i="30"/>
  <c r="AA296" i="30"/>
  <c r="AB296" i="30" s="1"/>
  <c r="AC296" i="30" s="1"/>
  <c r="AD296" i="30" s="1"/>
  <c r="P296" i="30"/>
  <c r="Q296" i="30" s="1"/>
  <c r="M296" i="30"/>
  <c r="AA295" i="30"/>
  <c r="AB295" i="30" s="1"/>
  <c r="AC295" i="30" s="1"/>
  <c r="AD295" i="30" s="1"/>
  <c r="P295" i="30"/>
  <c r="M295" i="30"/>
  <c r="AA294" i="30"/>
  <c r="AB294" i="30" s="1"/>
  <c r="AC294" i="30" s="1"/>
  <c r="AD294" i="30" s="1"/>
  <c r="P294" i="30"/>
  <c r="Q294" i="30" s="1"/>
  <c r="M294" i="30"/>
  <c r="AA293" i="30"/>
  <c r="AB293" i="30" s="1"/>
  <c r="AC293" i="30" s="1"/>
  <c r="AD293" i="30" s="1"/>
  <c r="P293" i="30"/>
  <c r="T293" i="30" s="1"/>
  <c r="M293" i="30"/>
  <c r="AA292" i="30"/>
  <c r="P292" i="30"/>
  <c r="M292" i="30"/>
  <c r="AA291" i="30"/>
  <c r="AB291" i="30" s="1"/>
  <c r="AC291" i="30" s="1"/>
  <c r="AD291" i="30" s="1"/>
  <c r="N291" i="30"/>
  <c r="P291" i="30" s="1"/>
  <c r="R291" i="30" s="1"/>
  <c r="M291" i="30"/>
  <c r="AA290" i="30"/>
  <c r="AB290" i="30" s="1"/>
  <c r="AC290" i="30" s="1"/>
  <c r="AD290" i="30" s="1"/>
  <c r="P290" i="30"/>
  <c r="U290" i="30" s="1"/>
  <c r="M290" i="30"/>
  <c r="AA289" i="30"/>
  <c r="AB289" i="30" s="1"/>
  <c r="AC289" i="30" s="1"/>
  <c r="AD289" i="30" s="1"/>
  <c r="P289" i="30"/>
  <c r="M289" i="30"/>
  <c r="AA288" i="30"/>
  <c r="AB288" i="30" s="1"/>
  <c r="AC288" i="30" s="1"/>
  <c r="AD288" i="30" s="1"/>
  <c r="P288" i="30"/>
  <c r="U288" i="30" s="1"/>
  <c r="M288" i="30"/>
  <c r="AA287" i="30"/>
  <c r="AB287" i="30" s="1"/>
  <c r="AC287" i="30" s="1"/>
  <c r="AD287" i="30" s="1"/>
  <c r="P287" i="30"/>
  <c r="M287" i="30"/>
  <c r="AA286" i="30"/>
  <c r="AB286" i="30" s="1"/>
  <c r="AC286" i="30" s="1"/>
  <c r="AD286" i="30" s="1"/>
  <c r="P286" i="30"/>
  <c r="U286" i="30" s="1"/>
  <c r="M286" i="30"/>
  <c r="AA285" i="30"/>
  <c r="AB285" i="30" s="1"/>
  <c r="AC285" i="30" s="1"/>
  <c r="AD285" i="30" s="1"/>
  <c r="P285" i="30"/>
  <c r="M285" i="30"/>
  <c r="AA284" i="30"/>
  <c r="AB284" i="30" s="1"/>
  <c r="AC284" i="30" s="1"/>
  <c r="AD284" i="30" s="1"/>
  <c r="N284" i="30"/>
  <c r="P284" i="30" s="1"/>
  <c r="M284" i="30"/>
  <c r="AA283" i="30"/>
  <c r="AB283" i="30" s="1"/>
  <c r="AC283" i="30" s="1"/>
  <c r="AD283" i="30" s="1"/>
  <c r="P283" i="30"/>
  <c r="U283" i="30" s="1"/>
  <c r="M283" i="30"/>
  <c r="AA282" i="30"/>
  <c r="AB282" i="30" s="1"/>
  <c r="AC282" i="30" s="1"/>
  <c r="AD282" i="30" s="1"/>
  <c r="P282" i="30"/>
  <c r="M282" i="30"/>
  <c r="AA281" i="30"/>
  <c r="AB281" i="30" s="1"/>
  <c r="AC281" i="30" s="1"/>
  <c r="AD281" i="30" s="1"/>
  <c r="P281" i="30"/>
  <c r="M281" i="30"/>
  <c r="AA280" i="30"/>
  <c r="AB280" i="30" s="1"/>
  <c r="AC280" i="30" s="1"/>
  <c r="AD280" i="30" s="1"/>
  <c r="P280" i="30"/>
  <c r="M280" i="30"/>
  <c r="AA279" i="30"/>
  <c r="AB279" i="30" s="1"/>
  <c r="AC279" i="30" s="1"/>
  <c r="AD279" i="30" s="1"/>
  <c r="P279" i="30"/>
  <c r="M279" i="30"/>
  <c r="AA278" i="30"/>
  <c r="AB278" i="30" s="1"/>
  <c r="AC278" i="30" s="1"/>
  <c r="AD278" i="30" s="1"/>
  <c r="P278" i="30"/>
  <c r="M278" i="30"/>
  <c r="AA277" i="30"/>
  <c r="AB277" i="30" s="1"/>
  <c r="AC277" i="30" s="1"/>
  <c r="AD277" i="30" s="1"/>
  <c r="N277" i="30"/>
  <c r="P277" i="30" s="1"/>
  <c r="Q277" i="30" s="1"/>
  <c r="M277" i="30"/>
  <c r="AA276" i="30"/>
  <c r="AB276" i="30" s="1"/>
  <c r="AC276" i="30" s="1"/>
  <c r="AD276" i="30" s="1"/>
  <c r="N276" i="30"/>
  <c r="P276" i="30" s="1"/>
  <c r="M276" i="30"/>
  <c r="AA275" i="30"/>
  <c r="AB275" i="30" s="1"/>
  <c r="AC275" i="30" s="1"/>
  <c r="AD275" i="30" s="1"/>
  <c r="N275" i="30"/>
  <c r="P275" i="30" s="1"/>
  <c r="M275" i="30"/>
  <c r="AA274" i="30"/>
  <c r="AB274" i="30" s="1"/>
  <c r="AC274" i="30" s="1"/>
  <c r="AD274" i="30" s="1"/>
  <c r="N274" i="30"/>
  <c r="M274" i="30"/>
  <c r="AA273" i="30"/>
  <c r="AB273" i="30" s="1"/>
  <c r="AC273" i="30" s="1"/>
  <c r="AD273" i="30" s="1"/>
  <c r="N273" i="30"/>
  <c r="P273" i="30" s="1"/>
  <c r="M273" i="30"/>
  <c r="AA272" i="30"/>
  <c r="AB272" i="30" s="1"/>
  <c r="AC272" i="30" s="1"/>
  <c r="AD272" i="30" s="1"/>
  <c r="N272" i="30"/>
  <c r="P272" i="30" s="1"/>
  <c r="S272" i="30" s="1"/>
  <c r="M272" i="30"/>
  <c r="AA271" i="30"/>
  <c r="AB271" i="30" s="1"/>
  <c r="AC271" i="30" s="1"/>
  <c r="AD271" i="30" s="1"/>
  <c r="N271" i="30"/>
  <c r="P271" i="30" s="1"/>
  <c r="T271" i="30" s="1"/>
  <c r="M271" i="30"/>
  <c r="AA270" i="30"/>
  <c r="AB270" i="30" s="1"/>
  <c r="AC270" i="30" s="1"/>
  <c r="AD270" i="30" s="1"/>
  <c r="N270" i="30"/>
  <c r="O270" i="30" s="1"/>
  <c r="M270" i="30"/>
  <c r="AA269" i="30"/>
  <c r="AB269" i="30" s="1"/>
  <c r="AC269" i="30" s="1"/>
  <c r="AD269" i="30" s="1"/>
  <c r="P269" i="30"/>
  <c r="U269" i="30" s="1"/>
  <c r="M269" i="30"/>
  <c r="AA268" i="30"/>
  <c r="P268" i="30"/>
  <c r="U268" i="30" s="1"/>
  <c r="M268" i="30"/>
  <c r="AA267" i="30"/>
  <c r="AB267" i="30" s="1"/>
  <c r="AC267" i="30" s="1"/>
  <c r="AD267" i="30" s="1"/>
  <c r="P267" i="30"/>
  <c r="R267" i="30" s="1"/>
  <c r="M267" i="30"/>
  <c r="AA266" i="30"/>
  <c r="AB266" i="30" s="1"/>
  <c r="AC266" i="30" s="1"/>
  <c r="AD266" i="30" s="1"/>
  <c r="P266" i="30"/>
  <c r="U266" i="30" s="1"/>
  <c r="M266" i="30"/>
  <c r="AA265" i="30"/>
  <c r="AB265" i="30" s="1"/>
  <c r="AC265" i="30" s="1"/>
  <c r="AD265" i="30" s="1"/>
  <c r="P265" i="30"/>
  <c r="U265" i="30" s="1"/>
  <c r="M265" i="30"/>
  <c r="AA264" i="30"/>
  <c r="AB264" i="30" s="1"/>
  <c r="AC264" i="30" s="1"/>
  <c r="AD264" i="30" s="1"/>
  <c r="P264" i="30"/>
  <c r="M264" i="30"/>
  <c r="AA263" i="30"/>
  <c r="AB263" i="30" s="1"/>
  <c r="AC263" i="30" s="1"/>
  <c r="AD263" i="30" s="1"/>
  <c r="P263" i="30"/>
  <c r="T263" i="30" s="1"/>
  <c r="M263" i="30"/>
  <c r="AA262" i="30"/>
  <c r="AB262" i="30" s="1"/>
  <c r="AC262" i="30" s="1"/>
  <c r="AD262" i="30" s="1"/>
  <c r="P262" i="30"/>
  <c r="Q262" i="30" s="1"/>
  <c r="M262" i="30"/>
  <c r="AA261" i="30"/>
  <c r="AB261" i="30" s="1"/>
  <c r="AC261" i="30" s="1"/>
  <c r="AD261" i="30" s="1"/>
  <c r="P261" i="30"/>
  <c r="M261" i="30"/>
  <c r="AA260" i="30"/>
  <c r="AB260" i="30" s="1"/>
  <c r="AC260" i="30" s="1"/>
  <c r="AD260" i="30" s="1"/>
  <c r="P260" i="30"/>
  <c r="Q260" i="30" s="1"/>
  <c r="M260" i="30"/>
  <c r="AA259" i="30"/>
  <c r="AB259" i="30" s="1"/>
  <c r="AC259" i="30" s="1"/>
  <c r="AD259" i="30" s="1"/>
  <c r="P259" i="30"/>
  <c r="M259" i="30"/>
  <c r="AA258" i="30"/>
  <c r="AB258" i="30" s="1"/>
  <c r="AC258" i="30" s="1"/>
  <c r="AD258" i="30" s="1"/>
  <c r="P258" i="30"/>
  <c r="M258" i="30"/>
  <c r="AA257" i="30"/>
  <c r="AB257" i="30" s="1"/>
  <c r="AC257" i="30" s="1"/>
  <c r="AD257" i="30" s="1"/>
  <c r="N257" i="30"/>
  <c r="P257" i="30" s="1"/>
  <c r="M257" i="30"/>
  <c r="AA256" i="30"/>
  <c r="AB256" i="30" s="1"/>
  <c r="AC256" i="30" s="1"/>
  <c r="AD256" i="30" s="1"/>
  <c r="N256" i="30"/>
  <c r="O256" i="30" s="1"/>
  <c r="M256" i="30"/>
  <c r="AA255" i="30"/>
  <c r="AB255" i="30" s="1"/>
  <c r="AC255" i="30" s="1"/>
  <c r="AD255" i="30" s="1"/>
  <c r="N255" i="30"/>
  <c r="P255" i="30" s="1"/>
  <c r="M255" i="30"/>
  <c r="AA254" i="30"/>
  <c r="AB254" i="30" s="1"/>
  <c r="AC254" i="30" s="1"/>
  <c r="AD254" i="30" s="1"/>
  <c r="N254" i="30"/>
  <c r="P254" i="30" s="1"/>
  <c r="M254" i="30"/>
  <c r="AA253" i="30"/>
  <c r="AB253" i="30" s="1"/>
  <c r="AC253" i="30" s="1"/>
  <c r="AD253" i="30" s="1"/>
  <c r="N253" i="30"/>
  <c r="M253" i="30"/>
  <c r="AA252" i="30"/>
  <c r="AB252" i="30" s="1"/>
  <c r="AC252" i="30" s="1"/>
  <c r="AD252" i="30" s="1"/>
  <c r="N252" i="30"/>
  <c r="P252" i="30" s="1"/>
  <c r="U252" i="30" s="1"/>
  <c r="M252" i="30"/>
  <c r="AA251" i="30"/>
  <c r="AB251" i="30" s="1"/>
  <c r="AC251" i="30" s="1"/>
  <c r="AD251" i="30" s="1"/>
  <c r="N251" i="30"/>
  <c r="M251" i="30"/>
  <c r="AA250" i="30"/>
  <c r="AB250" i="30" s="1"/>
  <c r="AC250" i="30" s="1"/>
  <c r="AD250" i="30" s="1"/>
  <c r="N250" i="30"/>
  <c r="M250" i="30"/>
  <c r="AA249" i="30"/>
  <c r="AB249" i="30" s="1"/>
  <c r="AC249" i="30" s="1"/>
  <c r="AD249" i="30" s="1"/>
  <c r="N249" i="30"/>
  <c r="M249" i="30"/>
  <c r="AA248" i="30"/>
  <c r="AB248" i="30" s="1"/>
  <c r="AC248" i="30" s="1"/>
  <c r="AD248" i="30" s="1"/>
  <c r="P248" i="30"/>
  <c r="R248" i="30" s="1"/>
  <c r="M248" i="30"/>
  <c r="AA247" i="30"/>
  <c r="AB247" i="30" s="1"/>
  <c r="AC247" i="30" s="1"/>
  <c r="AD247" i="30" s="1"/>
  <c r="P247" i="30"/>
  <c r="M247" i="30"/>
  <c r="AA246" i="30"/>
  <c r="AB246" i="30" s="1"/>
  <c r="AC246" i="30" s="1"/>
  <c r="AD246" i="30" s="1"/>
  <c r="P246" i="30"/>
  <c r="T246" i="30" s="1"/>
  <c r="M246" i="30"/>
  <c r="AA245" i="30"/>
  <c r="AB245" i="30" s="1"/>
  <c r="AC245" i="30" s="1"/>
  <c r="AD245" i="30" s="1"/>
  <c r="P245" i="30"/>
  <c r="Q245" i="30" s="1"/>
  <c r="M245" i="30"/>
  <c r="AA244" i="30"/>
  <c r="AB244" i="30" s="1"/>
  <c r="AC244" i="30" s="1"/>
  <c r="AD244" i="30" s="1"/>
  <c r="P244" i="30"/>
  <c r="M244" i="30"/>
  <c r="AA243" i="30"/>
  <c r="AB243" i="30" s="1"/>
  <c r="AC243" i="30" s="1"/>
  <c r="AD243" i="30" s="1"/>
  <c r="P243" i="30"/>
  <c r="S243" i="30" s="1"/>
  <c r="M243" i="30"/>
  <c r="AA242" i="30"/>
  <c r="AB242" i="30" s="1"/>
  <c r="AC242" i="30" s="1"/>
  <c r="AD242" i="30" s="1"/>
  <c r="N242" i="30"/>
  <c r="P242" i="30" s="1"/>
  <c r="T242" i="30" s="1"/>
  <c r="M242" i="30"/>
  <c r="AA241" i="30"/>
  <c r="AB241" i="30" s="1"/>
  <c r="AC241" i="30" s="1"/>
  <c r="AD241" i="30" s="1"/>
  <c r="N241" i="30"/>
  <c r="P241" i="30" s="1"/>
  <c r="M241" i="30"/>
  <c r="AA240" i="30"/>
  <c r="AB240" i="30" s="1"/>
  <c r="AC240" i="30" s="1"/>
  <c r="AD240" i="30" s="1"/>
  <c r="N240" i="30"/>
  <c r="O240" i="30" s="1"/>
  <c r="M240" i="30"/>
  <c r="AA239" i="30"/>
  <c r="N239" i="30"/>
  <c r="P239" i="30" s="1"/>
  <c r="M239" i="30"/>
  <c r="AA238" i="30"/>
  <c r="AB238" i="30" s="1"/>
  <c r="AC238" i="30" s="1"/>
  <c r="AD238" i="30" s="1"/>
  <c r="N238" i="30"/>
  <c r="M238" i="30"/>
  <c r="AA237" i="30"/>
  <c r="AB237" i="30" s="1"/>
  <c r="AC237" i="30" s="1"/>
  <c r="AD237" i="30" s="1"/>
  <c r="N237" i="30"/>
  <c r="O237" i="30" s="1"/>
  <c r="M237" i="30"/>
  <c r="AA236" i="30"/>
  <c r="AB236" i="30" s="1"/>
  <c r="AC236" i="30" s="1"/>
  <c r="AD236" i="30" s="1"/>
  <c r="N236" i="30"/>
  <c r="P236" i="30" s="1"/>
  <c r="T236" i="30" s="1"/>
  <c r="M236" i="30"/>
  <c r="AA235" i="30"/>
  <c r="AB235" i="30" s="1"/>
  <c r="AC235" i="30" s="1"/>
  <c r="AD235" i="30" s="1"/>
  <c r="P235" i="30"/>
  <c r="S235" i="30" s="1"/>
  <c r="M235" i="30"/>
  <c r="AA234" i="30"/>
  <c r="AB234" i="30" s="1"/>
  <c r="AC234" i="30" s="1"/>
  <c r="AD234" i="30" s="1"/>
  <c r="P234" i="30"/>
  <c r="T234" i="30" s="1"/>
  <c r="M234" i="30"/>
  <c r="AA233" i="30"/>
  <c r="AB233" i="30" s="1"/>
  <c r="AC233" i="30" s="1"/>
  <c r="AD233" i="30" s="1"/>
  <c r="P233" i="30"/>
  <c r="S233" i="30" s="1"/>
  <c r="M233" i="30"/>
  <c r="AA232" i="30"/>
  <c r="AB232" i="30" s="1"/>
  <c r="AC232" i="30" s="1"/>
  <c r="AD232" i="30" s="1"/>
  <c r="N232" i="30"/>
  <c r="P232" i="30" s="1"/>
  <c r="M232" i="30"/>
  <c r="AA231" i="30"/>
  <c r="AB231" i="30" s="1"/>
  <c r="AC231" i="30" s="1"/>
  <c r="AD231" i="30" s="1"/>
  <c r="P231" i="30"/>
  <c r="M231" i="30"/>
  <c r="AA230" i="30"/>
  <c r="AB230" i="30" s="1"/>
  <c r="AC230" i="30" s="1"/>
  <c r="AD230" i="30" s="1"/>
  <c r="N230" i="30"/>
  <c r="P230" i="30" s="1"/>
  <c r="M230" i="30"/>
  <c r="AA229" i="30"/>
  <c r="AB229" i="30" s="1"/>
  <c r="AC229" i="30" s="1"/>
  <c r="AD229" i="30" s="1"/>
  <c r="N229" i="30"/>
  <c r="M229" i="30"/>
  <c r="AA228" i="30"/>
  <c r="AB228" i="30" s="1"/>
  <c r="AC228" i="30" s="1"/>
  <c r="AD228" i="30" s="1"/>
  <c r="P228" i="30"/>
  <c r="M228" i="30"/>
  <c r="AA227" i="30"/>
  <c r="AB227" i="30" s="1"/>
  <c r="AC227" i="30" s="1"/>
  <c r="AD227" i="30" s="1"/>
  <c r="P227" i="30"/>
  <c r="M227" i="30"/>
  <c r="AA226" i="30"/>
  <c r="AB226" i="30" s="1"/>
  <c r="AC226" i="30" s="1"/>
  <c r="AD226" i="30" s="1"/>
  <c r="P226" i="30"/>
  <c r="M226" i="30"/>
  <c r="AA225" i="30"/>
  <c r="AB225" i="30" s="1"/>
  <c r="AC225" i="30" s="1"/>
  <c r="AD225" i="30" s="1"/>
  <c r="N225" i="30"/>
  <c r="P225" i="30" s="1"/>
  <c r="R225" i="30" s="1"/>
  <c r="M225" i="30"/>
  <c r="AA224" i="30"/>
  <c r="AB224" i="30" s="1"/>
  <c r="AC224" i="30" s="1"/>
  <c r="AD224" i="30" s="1"/>
  <c r="P224" i="30"/>
  <c r="R224" i="30" s="1"/>
  <c r="M224" i="30"/>
  <c r="AA223" i="30"/>
  <c r="AB223" i="30" s="1"/>
  <c r="AC223" i="30" s="1"/>
  <c r="AD223" i="30" s="1"/>
  <c r="P223" i="30"/>
  <c r="M223" i="30"/>
  <c r="AA222" i="30"/>
  <c r="AB222" i="30" s="1"/>
  <c r="AC222" i="30" s="1"/>
  <c r="AD222" i="30" s="1"/>
  <c r="P222" i="30"/>
  <c r="M222" i="30"/>
  <c r="AA221" i="30"/>
  <c r="AB221" i="30" s="1"/>
  <c r="AC221" i="30" s="1"/>
  <c r="AD221" i="30" s="1"/>
  <c r="P221" i="30"/>
  <c r="M221" i="30"/>
  <c r="AA220" i="30"/>
  <c r="AB220" i="30" s="1"/>
  <c r="AC220" i="30" s="1"/>
  <c r="AD220" i="30" s="1"/>
  <c r="P220" i="30"/>
  <c r="M220" i="30"/>
  <c r="AA219" i="30"/>
  <c r="AB219" i="30" s="1"/>
  <c r="AC219" i="30" s="1"/>
  <c r="AD219" i="30" s="1"/>
  <c r="N219" i="30"/>
  <c r="O219" i="30" s="1"/>
  <c r="M219" i="30"/>
  <c r="AA218" i="30"/>
  <c r="AB218" i="30" s="1"/>
  <c r="AC218" i="30" s="1"/>
  <c r="AD218" i="30" s="1"/>
  <c r="N218" i="30"/>
  <c r="P218" i="30" s="1"/>
  <c r="M218" i="30"/>
  <c r="AA217" i="30"/>
  <c r="AB217" i="30" s="1"/>
  <c r="AC217" i="30" s="1"/>
  <c r="AD217" i="30" s="1"/>
  <c r="N217" i="30"/>
  <c r="O217" i="30" s="1"/>
  <c r="M217" i="30"/>
  <c r="AA216" i="30"/>
  <c r="AB216" i="30" s="1"/>
  <c r="AC216" i="30" s="1"/>
  <c r="AD216" i="30" s="1"/>
  <c r="P216" i="30"/>
  <c r="M216" i="30"/>
  <c r="AA215" i="30"/>
  <c r="AB215" i="30" s="1"/>
  <c r="AC215" i="30" s="1"/>
  <c r="AD215" i="30" s="1"/>
  <c r="P215" i="30"/>
  <c r="M215" i="30"/>
  <c r="AA214" i="30"/>
  <c r="AB214" i="30" s="1"/>
  <c r="AC214" i="30" s="1"/>
  <c r="AD214" i="30" s="1"/>
  <c r="P214" i="30"/>
  <c r="M214" i="30"/>
  <c r="AA213" i="30"/>
  <c r="AB213" i="30" s="1"/>
  <c r="AC213" i="30" s="1"/>
  <c r="AD213" i="30" s="1"/>
  <c r="P213" i="30"/>
  <c r="R213" i="30" s="1"/>
  <c r="M213" i="30"/>
  <c r="AA212" i="30"/>
  <c r="AB212" i="30" s="1"/>
  <c r="AC212" i="30" s="1"/>
  <c r="AD212" i="30" s="1"/>
  <c r="P212" i="30"/>
  <c r="M212" i="30"/>
  <c r="AA211" i="30"/>
  <c r="AB211" i="30" s="1"/>
  <c r="AC211" i="30" s="1"/>
  <c r="AD211" i="30" s="1"/>
  <c r="N211" i="30"/>
  <c r="P211" i="30" s="1"/>
  <c r="M211" i="30"/>
  <c r="AA210" i="30"/>
  <c r="AB210" i="30" s="1"/>
  <c r="AC210" i="30" s="1"/>
  <c r="AD210" i="30" s="1"/>
  <c r="P210" i="30"/>
  <c r="Q210" i="30" s="1"/>
  <c r="M210" i="30"/>
  <c r="AA209" i="30"/>
  <c r="AB209" i="30" s="1"/>
  <c r="AC209" i="30" s="1"/>
  <c r="AD209" i="30" s="1"/>
  <c r="P209" i="30"/>
  <c r="M209" i="30"/>
  <c r="AA208" i="30"/>
  <c r="P208" i="30"/>
  <c r="M208" i="30"/>
  <c r="AA207" i="30"/>
  <c r="AB207" i="30" s="1"/>
  <c r="AC207" i="30" s="1"/>
  <c r="AD207" i="30" s="1"/>
  <c r="P207" i="30"/>
  <c r="R207" i="30" s="1"/>
  <c r="M207" i="30"/>
  <c r="AA206" i="30"/>
  <c r="AB206" i="30" s="1"/>
  <c r="AC206" i="30" s="1"/>
  <c r="AD206" i="30" s="1"/>
  <c r="P206" i="30"/>
  <c r="T206" i="30" s="1"/>
  <c r="M206" i="30"/>
  <c r="AA205" i="30"/>
  <c r="AB205" i="30" s="1"/>
  <c r="P205" i="30"/>
  <c r="T205" i="30" s="1"/>
  <c r="M205" i="30"/>
  <c r="AA204" i="30"/>
  <c r="P204" i="30"/>
  <c r="R204" i="30" s="1"/>
  <c r="M204" i="30"/>
  <c r="AA203" i="30"/>
  <c r="AB203" i="30" s="1"/>
  <c r="AC203" i="30" s="1"/>
  <c r="AD203" i="30" s="1"/>
  <c r="N203" i="30"/>
  <c r="P203" i="30" s="1"/>
  <c r="M203" i="30"/>
  <c r="AA202" i="30"/>
  <c r="P202" i="30"/>
  <c r="S202" i="30" s="1"/>
  <c r="M202" i="30"/>
  <c r="AA201" i="30"/>
  <c r="AB201" i="30" s="1"/>
  <c r="AC201" i="30" s="1"/>
  <c r="AD201" i="30" s="1"/>
  <c r="P201" i="30"/>
  <c r="M201" i="30"/>
  <c r="AA200" i="30"/>
  <c r="P200" i="30"/>
  <c r="Q200" i="30" s="1"/>
  <c r="M200" i="30"/>
  <c r="AA199" i="30"/>
  <c r="P199" i="30"/>
  <c r="R199" i="30" s="1"/>
  <c r="M199" i="30"/>
  <c r="AA198" i="30"/>
  <c r="AB198" i="30" s="1"/>
  <c r="AC198" i="30" s="1"/>
  <c r="AD198" i="30" s="1"/>
  <c r="P198" i="30"/>
  <c r="T198" i="30" s="1"/>
  <c r="M198" i="30"/>
  <c r="AA197" i="30"/>
  <c r="AB197" i="30" s="1"/>
  <c r="AC197" i="30" s="1"/>
  <c r="AD197" i="30" s="1"/>
  <c r="P197" i="30"/>
  <c r="Q197" i="30" s="1"/>
  <c r="M197" i="30"/>
  <c r="AA196" i="30"/>
  <c r="AB196" i="30" s="1"/>
  <c r="AC196" i="30" s="1"/>
  <c r="AD196" i="30" s="1"/>
  <c r="P196" i="30"/>
  <c r="S196" i="30" s="1"/>
  <c r="M196" i="30"/>
  <c r="AA195" i="30"/>
  <c r="AB195" i="30" s="1"/>
  <c r="AC195" i="30" s="1"/>
  <c r="AD195" i="30" s="1"/>
  <c r="P195" i="30"/>
  <c r="R195" i="30" s="1"/>
  <c r="M195" i="30"/>
  <c r="AA194" i="30"/>
  <c r="AB194" i="30" s="1"/>
  <c r="AC194" i="30" s="1"/>
  <c r="AD194" i="30" s="1"/>
  <c r="P194" i="30"/>
  <c r="M194" i="30"/>
  <c r="AA193" i="30"/>
  <c r="AB193" i="30" s="1"/>
  <c r="AC193" i="30" s="1"/>
  <c r="AD193" i="30" s="1"/>
  <c r="N193" i="30"/>
  <c r="M193" i="30"/>
  <c r="AA192" i="30"/>
  <c r="AB192" i="30" s="1"/>
  <c r="AC192" i="30" s="1"/>
  <c r="AD192" i="30" s="1"/>
  <c r="N192" i="30"/>
  <c r="P192" i="30" s="1"/>
  <c r="Q192" i="30" s="1"/>
  <c r="M192" i="30"/>
  <c r="AA191" i="30"/>
  <c r="AB191" i="30" s="1"/>
  <c r="AC191" i="30" s="1"/>
  <c r="AD191" i="30" s="1"/>
  <c r="P191" i="30"/>
  <c r="U191" i="30" s="1"/>
  <c r="M191" i="30"/>
  <c r="AA190" i="30"/>
  <c r="AB190" i="30" s="1"/>
  <c r="AC190" i="30" s="1"/>
  <c r="AD190" i="30" s="1"/>
  <c r="P190" i="30"/>
  <c r="M190" i="30"/>
  <c r="AA189" i="30"/>
  <c r="AB189" i="30" s="1"/>
  <c r="AC189" i="30" s="1"/>
  <c r="AD189" i="30" s="1"/>
  <c r="P189" i="30"/>
  <c r="U189" i="30" s="1"/>
  <c r="M189" i="30"/>
  <c r="AA188" i="30"/>
  <c r="AB188" i="30" s="1"/>
  <c r="AC188" i="30" s="1"/>
  <c r="AD188" i="30" s="1"/>
  <c r="P188" i="30"/>
  <c r="M188" i="30"/>
  <c r="AA187" i="30"/>
  <c r="AB187" i="30" s="1"/>
  <c r="AC187" i="30" s="1"/>
  <c r="AD187" i="30" s="1"/>
  <c r="P187" i="30"/>
  <c r="M187" i="30"/>
  <c r="AA186" i="30"/>
  <c r="AB186" i="30" s="1"/>
  <c r="AC186" i="30" s="1"/>
  <c r="AD186" i="30" s="1"/>
  <c r="P186" i="30"/>
  <c r="U186" i="30" s="1"/>
  <c r="M186" i="30"/>
  <c r="AA185" i="30"/>
  <c r="AB185" i="30" s="1"/>
  <c r="AC185" i="30" s="1"/>
  <c r="AD185" i="30" s="1"/>
  <c r="N185" i="30"/>
  <c r="P185" i="30" s="1"/>
  <c r="M185" i="30"/>
  <c r="AA184" i="30"/>
  <c r="AB184" i="30" s="1"/>
  <c r="AC184" i="30" s="1"/>
  <c r="AD184" i="30" s="1"/>
  <c r="N184" i="30"/>
  <c r="P184" i="30" s="1"/>
  <c r="M184" i="30"/>
  <c r="AA183" i="30"/>
  <c r="AB183" i="30" s="1"/>
  <c r="AC183" i="30" s="1"/>
  <c r="AD183" i="30" s="1"/>
  <c r="N183" i="30"/>
  <c r="O183" i="30" s="1"/>
  <c r="M183" i="30"/>
  <c r="AA182" i="30"/>
  <c r="AB182" i="30" s="1"/>
  <c r="AC182" i="30" s="1"/>
  <c r="AD182" i="30" s="1"/>
  <c r="N182" i="30"/>
  <c r="O182" i="30" s="1"/>
  <c r="M182" i="30"/>
  <c r="AA181" i="30"/>
  <c r="AB181" i="30" s="1"/>
  <c r="AC181" i="30" s="1"/>
  <c r="AD181" i="30" s="1"/>
  <c r="N181" i="30"/>
  <c r="M181" i="30"/>
  <c r="AA180" i="30"/>
  <c r="AB180" i="30" s="1"/>
  <c r="AC180" i="30" s="1"/>
  <c r="AD180" i="30" s="1"/>
  <c r="N180" i="30"/>
  <c r="P180" i="30" s="1"/>
  <c r="M180" i="30"/>
  <c r="AA179" i="30"/>
  <c r="AB179" i="30" s="1"/>
  <c r="AC179" i="30" s="1"/>
  <c r="AD179" i="30" s="1"/>
  <c r="N179" i="30"/>
  <c r="P179" i="30" s="1"/>
  <c r="M179" i="30"/>
  <c r="AA178" i="30"/>
  <c r="AB178" i="30" s="1"/>
  <c r="AC178" i="30" s="1"/>
  <c r="AD178" i="30" s="1"/>
  <c r="P178" i="30"/>
  <c r="R178" i="30" s="1"/>
  <c r="M178" i="30"/>
  <c r="AA177" i="30"/>
  <c r="P177" i="30"/>
  <c r="S177" i="30" s="1"/>
  <c r="M177" i="30"/>
  <c r="AA176" i="30"/>
  <c r="AB176" i="30" s="1"/>
  <c r="AC176" i="30" s="1"/>
  <c r="AD176" i="30" s="1"/>
  <c r="P176" i="30"/>
  <c r="M176" i="30"/>
  <c r="AA175" i="30"/>
  <c r="AB175" i="30" s="1"/>
  <c r="AC175" i="30" s="1"/>
  <c r="AD175" i="30" s="1"/>
  <c r="P175" i="30"/>
  <c r="R175" i="30" s="1"/>
  <c r="M175" i="30"/>
  <c r="AA174" i="30"/>
  <c r="AB174" i="30" s="1"/>
  <c r="AC174" i="30" s="1"/>
  <c r="AD174" i="30" s="1"/>
  <c r="P174" i="30"/>
  <c r="M174" i="30"/>
  <c r="AA173" i="30"/>
  <c r="AB173" i="30" s="1"/>
  <c r="AC173" i="30" s="1"/>
  <c r="AD173" i="30" s="1"/>
  <c r="P173" i="30"/>
  <c r="U173" i="30" s="1"/>
  <c r="M173" i="30"/>
  <c r="AA172" i="30"/>
  <c r="AB172" i="30" s="1"/>
  <c r="AC172" i="30" s="1"/>
  <c r="AD172" i="30" s="1"/>
  <c r="P172" i="30"/>
  <c r="S172" i="30" s="1"/>
  <c r="M172" i="30"/>
  <c r="AA171" i="30"/>
  <c r="AB171" i="30" s="1"/>
  <c r="AC171" i="30" s="1"/>
  <c r="AD171" i="30" s="1"/>
  <c r="N171" i="30"/>
  <c r="P171" i="30" s="1"/>
  <c r="M171" i="30"/>
  <c r="AA170" i="30"/>
  <c r="AB170" i="30" s="1"/>
  <c r="AC170" i="30" s="1"/>
  <c r="AD170" i="30" s="1"/>
  <c r="P170" i="30"/>
  <c r="T170" i="30" s="1"/>
  <c r="M170" i="30"/>
  <c r="AA169" i="30"/>
  <c r="AB169" i="30" s="1"/>
  <c r="AC169" i="30" s="1"/>
  <c r="AD169" i="30" s="1"/>
  <c r="N169" i="30"/>
  <c r="M169" i="30"/>
  <c r="AA168" i="30"/>
  <c r="AB168" i="30" s="1"/>
  <c r="AC168" i="30" s="1"/>
  <c r="AD168" i="30" s="1"/>
  <c r="P168" i="30"/>
  <c r="T168" i="30" s="1"/>
  <c r="M168" i="30"/>
  <c r="AA167" i="30"/>
  <c r="AB167" i="30" s="1"/>
  <c r="AC167" i="30" s="1"/>
  <c r="AD167" i="30" s="1"/>
  <c r="P167" i="30"/>
  <c r="M167" i="30"/>
  <c r="AA166" i="30"/>
  <c r="AB166" i="30" s="1"/>
  <c r="AC166" i="30" s="1"/>
  <c r="AD166" i="30" s="1"/>
  <c r="P166" i="30"/>
  <c r="T166" i="30" s="1"/>
  <c r="M166" i="30"/>
  <c r="AA165" i="30"/>
  <c r="AB165" i="30" s="1"/>
  <c r="AC165" i="30" s="1"/>
  <c r="AD165" i="30" s="1"/>
  <c r="P165" i="30"/>
  <c r="T165" i="30" s="1"/>
  <c r="M165" i="30"/>
  <c r="AA164" i="30"/>
  <c r="AB164" i="30" s="1"/>
  <c r="AC164" i="30" s="1"/>
  <c r="AD164" i="30" s="1"/>
  <c r="N164" i="30"/>
  <c r="P164" i="30" s="1"/>
  <c r="M164" i="30"/>
  <c r="AA163" i="30"/>
  <c r="AB163" i="30" s="1"/>
  <c r="AC163" i="30" s="1"/>
  <c r="AD163" i="30" s="1"/>
  <c r="N163" i="30"/>
  <c r="O163" i="30" s="1"/>
  <c r="M163" i="30"/>
  <c r="AA162" i="30"/>
  <c r="AB162" i="30" s="1"/>
  <c r="AC162" i="30" s="1"/>
  <c r="AD162" i="30" s="1"/>
  <c r="N162" i="30"/>
  <c r="M162" i="30"/>
  <c r="AA161" i="30"/>
  <c r="AB161" i="30" s="1"/>
  <c r="AC161" i="30" s="1"/>
  <c r="AD161" i="30" s="1"/>
  <c r="N161" i="30"/>
  <c r="P161" i="30" s="1"/>
  <c r="M161" i="30"/>
  <c r="AA160" i="30"/>
  <c r="AB160" i="30" s="1"/>
  <c r="AC160" i="30" s="1"/>
  <c r="AD160" i="30" s="1"/>
  <c r="N160" i="30"/>
  <c r="P160" i="30" s="1"/>
  <c r="T160" i="30" s="1"/>
  <c r="M160" i="30"/>
  <c r="AA159" i="30"/>
  <c r="AB159" i="30" s="1"/>
  <c r="AC159" i="30" s="1"/>
  <c r="AD159" i="30" s="1"/>
  <c r="N159" i="30"/>
  <c r="O159" i="30" s="1"/>
  <c r="M159" i="30"/>
  <c r="AA158" i="30"/>
  <c r="AB158" i="30" s="1"/>
  <c r="AC158" i="30" s="1"/>
  <c r="AD158" i="30" s="1"/>
  <c r="N158" i="30"/>
  <c r="O158" i="30" s="1"/>
  <c r="M158" i="30"/>
  <c r="AA157" i="30"/>
  <c r="AB157" i="30" s="1"/>
  <c r="AC157" i="30" s="1"/>
  <c r="AD157" i="30" s="1"/>
  <c r="N157" i="30"/>
  <c r="P157" i="30" s="1"/>
  <c r="U157" i="30" s="1"/>
  <c r="M157" i="30"/>
  <c r="AA156" i="30"/>
  <c r="AB156" i="30" s="1"/>
  <c r="AC156" i="30" s="1"/>
  <c r="AD156" i="30" s="1"/>
  <c r="N156" i="30"/>
  <c r="P156" i="30" s="1"/>
  <c r="U156" i="30" s="1"/>
  <c r="M156" i="30"/>
  <c r="AA155" i="30"/>
  <c r="AB155" i="30" s="1"/>
  <c r="AC155" i="30" s="1"/>
  <c r="AD155" i="30" s="1"/>
  <c r="P155" i="30"/>
  <c r="Q155" i="30" s="1"/>
  <c r="M155" i="30"/>
  <c r="AA154" i="30"/>
  <c r="AB154" i="30" s="1"/>
  <c r="AC154" i="30" s="1"/>
  <c r="AD154" i="30" s="1"/>
  <c r="P154" i="30"/>
  <c r="T154" i="30" s="1"/>
  <c r="M154" i="30"/>
  <c r="AA153" i="30"/>
  <c r="AB153" i="30" s="1"/>
  <c r="AC153" i="30" s="1"/>
  <c r="AD153" i="30" s="1"/>
  <c r="P153" i="30"/>
  <c r="M153" i="30"/>
  <c r="AA152" i="30"/>
  <c r="AB152" i="30" s="1"/>
  <c r="AC152" i="30" s="1"/>
  <c r="AD152" i="30" s="1"/>
  <c r="P152" i="30"/>
  <c r="M152" i="30"/>
  <c r="AA151" i="30"/>
  <c r="AB151" i="30" s="1"/>
  <c r="AC151" i="30" s="1"/>
  <c r="AD151" i="30" s="1"/>
  <c r="P151" i="30"/>
  <c r="M151" i="30"/>
  <c r="AA150" i="30"/>
  <c r="AB150" i="30" s="1"/>
  <c r="AC150" i="30" s="1"/>
  <c r="AD150" i="30" s="1"/>
  <c r="P150" i="30"/>
  <c r="M150" i="30"/>
  <c r="AA149" i="30"/>
  <c r="AB149" i="30" s="1"/>
  <c r="P149" i="30"/>
  <c r="R149" i="30" s="1"/>
  <c r="M149" i="30"/>
  <c r="AA148" i="30"/>
  <c r="AB148" i="30" s="1"/>
  <c r="AC148" i="30" s="1"/>
  <c r="AD148" i="30" s="1"/>
  <c r="P148" i="30"/>
  <c r="U148" i="30" s="1"/>
  <c r="M148" i="30"/>
  <c r="AA147" i="30"/>
  <c r="AB147" i="30" s="1"/>
  <c r="AC147" i="30" s="1"/>
  <c r="AD147" i="30" s="1"/>
  <c r="N147" i="30"/>
  <c r="P147" i="30" s="1"/>
  <c r="M147" i="30"/>
  <c r="AA146" i="30"/>
  <c r="AB146" i="30" s="1"/>
  <c r="AC146" i="30" s="1"/>
  <c r="AD146" i="30" s="1"/>
  <c r="N146" i="30"/>
  <c r="P146" i="30" s="1"/>
  <c r="M146" i="30"/>
  <c r="AA145" i="30"/>
  <c r="AB145" i="30" s="1"/>
  <c r="AC145" i="30" s="1"/>
  <c r="AD145" i="30" s="1"/>
  <c r="N145" i="30"/>
  <c r="O145" i="30" s="1"/>
  <c r="M145" i="30"/>
  <c r="AA144" i="30"/>
  <c r="AB144" i="30" s="1"/>
  <c r="AC144" i="30" s="1"/>
  <c r="AD144" i="30" s="1"/>
  <c r="N144" i="30"/>
  <c r="O144" i="30" s="1"/>
  <c r="M144" i="30"/>
  <c r="AA143" i="30"/>
  <c r="AB143" i="30" s="1"/>
  <c r="AC143" i="30" s="1"/>
  <c r="AD143" i="30" s="1"/>
  <c r="N143" i="30"/>
  <c r="M143" i="30"/>
  <c r="AA142" i="30"/>
  <c r="AB142" i="30" s="1"/>
  <c r="AC142" i="30" s="1"/>
  <c r="AD142" i="30" s="1"/>
  <c r="N142" i="30"/>
  <c r="M142" i="30"/>
  <c r="AA141" i="30"/>
  <c r="AB141" i="30" s="1"/>
  <c r="AC141" i="30" s="1"/>
  <c r="AD141" i="30" s="1"/>
  <c r="N141" i="30"/>
  <c r="P141" i="30" s="1"/>
  <c r="U141" i="30" s="1"/>
  <c r="M141" i="30"/>
  <c r="AA140" i="30"/>
  <c r="AB140" i="30" s="1"/>
  <c r="AC140" i="30" s="1"/>
  <c r="AD140" i="30" s="1"/>
  <c r="N140" i="30"/>
  <c r="M140" i="30"/>
  <c r="AA139" i="30"/>
  <c r="AB139" i="30" s="1"/>
  <c r="AC139" i="30" s="1"/>
  <c r="AD139" i="30" s="1"/>
  <c r="N139" i="30"/>
  <c r="O139" i="30" s="1"/>
  <c r="M139" i="30"/>
  <c r="AA138" i="30"/>
  <c r="P138" i="30"/>
  <c r="M138" i="30"/>
  <c r="AA137" i="30"/>
  <c r="AB137" i="30" s="1"/>
  <c r="AC137" i="30" s="1"/>
  <c r="AD137" i="30" s="1"/>
  <c r="P137" i="30"/>
  <c r="M137" i="30"/>
  <c r="AA136" i="30"/>
  <c r="P136" i="30"/>
  <c r="T136" i="30" s="1"/>
  <c r="M136" i="30"/>
  <c r="AA135" i="30"/>
  <c r="AB135" i="30" s="1"/>
  <c r="AC135" i="30" s="1"/>
  <c r="AD135" i="30" s="1"/>
  <c r="P135" i="30"/>
  <c r="M135" i="30"/>
  <c r="AA134" i="30"/>
  <c r="AB134" i="30" s="1"/>
  <c r="AC134" i="30" s="1"/>
  <c r="AD134" i="30" s="1"/>
  <c r="P134" i="30"/>
  <c r="Q134" i="30" s="1"/>
  <c r="M134" i="30"/>
  <c r="AA133" i="30"/>
  <c r="AB133" i="30" s="1"/>
  <c r="AC133" i="30" s="1"/>
  <c r="AD133" i="30" s="1"/>
  <c r="P133" i="30"/>
  <c r="R133" i="30" s="1"/>
  <c r="M133" i="30"/>
  <c r="AA132" i="30"/>
  <c r="AB132" i="30" s="1"/>
  <c r="AC132" i="30" s="1"/>
  <c r="AD132" i="30" s="1"/>
  <c r="P132" i="30"/>
  <c r="U132" i="30" s="1"/>
  <c r="M132" i="30"/>
  <c r="AA131" i="30"/>
  <c r="AB131" i="30" s="1"/>
  <c r="AC131" i="30" s="1"/>
  <c r="AD131" i="30" s="1"/>
  <c r="P131" i="30"/>
  <c r="R131" i="30" s="1"/>
  <c r="M131" i="30"/>
  <c r="AA130" i="30"/>
  <c r="AB130" i="30" s="1"/>
  <c r="AC130" i="30" s="1"/>
  <c r="AD130" i="30" s="1"/>
  <c r="P130" i="30"/>
  <c r="Q130" i="30" s="1"/>
  <c r="M130" i="30"/>
  <c r="AA129" i="30"/>
  <c r="AB129" i="30" s="1"/>
  <c r="AC129" i="30" s="1"/>
  <c r="AD129" i="30" s="1"/>
  <c r="P129" i="30"/>
  <c r="R129" i="30" s="1"/>
  <c r="M129" i="30"/>
  <c r="AA128" i="30"/>
  <c r="AB128" i="30" s="1"/>
  <c r="AC128" i="30" s="1"/>
  <c r="AD128" i="30" s="1"/>
  <c r="P128" i="30"/>
  <c r="Q128" i="30" s="1"/>
  <c r="M128" i="30"/>
  <c r="AA127" i="30"/>
  <c r="AB127" i="30" s="1"/>
  <c r="AC127" i="30" s="1"/>
  <c r="AD127" i="30" s="1"/>
  <c r="N127" i="30"/>
  <c r="P127" i="30" s="1"/>
  <c r="M127" i="30"/>
  <c r="AA126" i="30"/>
  <c r="AB126" i="30" s="1"/>
  <c r="AC126" i="30" s="1"/>
  <c r="AD126" i="30" s="1"/>
  <c r="N126" i="30"/>
  <c r="P126" i="30" s="1"/>
  <c r="R126" i="30" s="1"/>
  <c r="M126" i="30"/>
  <c r="AA125" i="30"/>
  <c r="AB125" i="30" s="1"/>
  <c r="AC125" i="30" s="1"/>
  <c r="AD125" i="30" s="1"/>
  <c r="P125" i="30"/>
  <c r="S125" i="30" s="1"/>
  <c r="M125" i="30"/>
  <c r="AA124" i="30"/>
  <c r="AB124" i="30" s="1"/>
  <c r="AC124" i="30" s="1"/>
  <c r="AD124" i="30" s="1"/>
  <c r="P124" i="30"/>
  <c r="Q124" i="30" s="1"/>
  <c r="M124" i="30"/>
  <c r="AA123" i="30"/>
  <c r="AB123" i="30" s="1"/>
  <c r="AC123" i="30" s="1"/>
  <c r="AD123" i="30" s="1"/>
  <c r="P123" i="30"/>
  <c r="M123" i="30"/>
  <c r="AA122" i="30"/>
  <c r="AB122" i="30" s="1"/>
  <c r="AC122" i="30" s="1"/>
  <c r="AD122" i="30" s="1"/>
  <c r="P122" i="30"/>
  <c r="Q122" i="30" s="1"/>
  <c r="M122" i="30"/>
  <c r="AA121" i="30"/>
  <c r="AB121" i="30" s="1"/>
  <c r="AC121" i="30" s="1"/>
  <c r="AD121" i="30" s="1"/>
  <c r="P121" i="30"/>
  <c r="S121" i="30" s="1"/>
  <c r="M121" i="30"/>
  <c r="AA120" i="30"/>
  <c r="AB120" i="30" s="1"/>
  <c r="AC120" i="30" s="1"/>
  <c r="AD120" i="30" s="1"/>
  <c r="N120" i="30"/>
  <c r="O120" i="30" s="1"/>
  <c r="M120" i="30"/>
  <c r="AA119" i="30"/>
  <c r="AB119" i="30" s="1"/>
  <c r="AC119" i="30" s="1"/>
  <c r="AD119" i="30" s="1"/>
  <c r="N119" i="30"/>
  <c r="P119" i="30" s="1"/>
  <c r="M119" i="30"/>
  <c r="AA118" i="30"/>
  <c r="AB118" i="30" s="1"/>
  <c r="AC118" i="30" s="1"/>
  <c r="AD118" i="30" s="1"/>
  <c r="N118" i="30"/>
  <c r="P118" i="30" s="1"/>
  <c r="M118" i="30"/>
  <c r="AA117" i="30"/>
  <c r="AB117" i="30" s="1"/>
  <c r="AC117" i="30" s="1"/>
  <c r="AD117" i="30" s="1"/>
  <c r="N117" i="30"/>
  <c r="M117" i="30"/>
  <c r="AA116" i="30"/>
  <c r="AB116" i="30" s="1"/>
  <c r="AC116" i="30" s="1"/>
  <c r="AD116" i="30" s="1"/>
  <c r="N116" i="30"/>
  <c r="M116" i="30"/>
  <c r="AA115" i="30"/>
  <c r="AB115" i="30" s="1"/>
  <c r="AC115" i="30" s="1"/>
  <c r="AD115" i="30" s="1"/>
  <c r="N115" i="30"/>
  <c r="P115" i="30" s="1"/>
  <c r="M115" i="30"/>
  <c r="AA114" i="30"/>
  <c r="AB114" i="30" s="1"/>
  <c r="AC114" i="30" s="1"/>
  <c r="AD114" i="30" s="1"/>
  <c r="N114" i="30"/>
  <c r="P114" i="30" s="1"/>
  <c r="M114" i="30"/>
  <c r="AA113" i="30"/>
  <c r="AB113" i="30" s="1"/>
  <c r="AC113" i="30" s="1"/>
  <c r="AD113" i="30" s="1"/>
  <c r="N113" i="30"/>
  <c r="O113" i="30" s="1"/>
  <c r="M113" i="30"/>
  <c r="AA112" i="30"/>
  <c r="AB112" i="30" s="1"/>
  <c r="AC112" i="30" s="1"/>
  <c r="AD112" i="30" s="1"/>
  <c r="N112" i="30"/>
  <c r="P112" i="30" s="1"/>
  <c r="M112" i="30"/>
  <c r="AA111" i="30"/>
  <c r="AB111" i="30" s="1"/>
  <c r="AC111" i="30" s="1"/>
  <c r="AD111" i="30" s="1"/>
  <c r="P111" i="30"/>
  <c r="U111" i="30" s="1"/>
  <c r="M111" i="30"/>
  <c r="AA110" i="30"/>
  <c r="N110" i="30"/>
  <c r="P110" i="30" s="1"/>
  <c r="R110" i="30" s="1"/>
  <c r="M110" i="30"/>
  <c r="AA109" i="30"/>
  <c r="AB109" i="30" s="1"/>
  <c r="AC109" i="30" s="1"/>
  <c r="AD109" i="30" s="1"/>
  <c r="P109" i="30"/>
  <c r="M109" i="30"/>
  <c r="AA108" i="30"/>
  <c r="P108" i="30"/>
  <c r="R108" i="30" s="1"/>
  <c r="M108" i="30"/>
  <c r="AA107" i="30"/>
  <c r="P107" i="30"/>
  <c r="T107" i="30" s="1"/>
  <c r="M107" i="30"/>
  <c r="AA106" i="30"/>
  <c r="AB106" i="30" s="1"/>
  <c r="AC106" i="30" s="1"/>
  <c r="AD106" i="30" s="1"/>
  <c r="P106" i="30"/>
  <c r="T106" i="30" s="1"/>
  <c r="M106" i="30"/>
  <c r="AA105" i="30"/>
  <c r="AB105" i="30" s="1"/>
  <c r="AC105" i="30" s="1"/>
  <c r="AD105" i="30" s="1"/>
  <c r="P105" i="30"/>
  <c r="U105" i="30" s="1"/>
  <c r="M105" i="30"/>
  <c r="AA104" i="30"/>
  <c r="AB104" i="30" s="1"/>
  <c r="AC104" i="30" s="1"/>
  <c r="AD104" i="30" s="1"/>
  <c r="P104" i="30"/>
  <c r="Q104" i="30" s="1"/>
  <c r="M104" i="30"/>
  <c r="AA103" i="30"/>
  <c r="AB103" i="30" s="1"/>
  <c r="AC103" i="30" s="1"/>
  <c r="AD103" i="30" s="1"/>
  <c r="P103" i="30"/>
  <c r="M103" i="30"/>
  <c r="AA102" i="30"/>
  <c r="AB102" i="30" s="1"/>
  <c r="AC102" i="30" s="1"/>
  <c r="AD102" i="30" s="1"/>
  <c r="N102" i="30"/>
  <c r="P102" i="30" s="1"/>
  <c r="M102" i="30"/>
  <c r="AA101" i="30"/>
  <c r="AB101" i="30" s="1"/>
  <c r="AC101" i="30" s="1"/>
  <c r="AD101" i="30" s="1"/>
  <c r="N101" i="30"/>
  <c r="M101" i="30"/>
  <c r="AA100" i="30"/>
  <c r="AB100" i="30" s="1"/>
  <c r="AC100" i="30" s="1"/>
  <c r="AD100" i="30" s="1"/>
  <c r="N100" i="30"/>
  <c r="M100" i="30"/>
  <c r="AA99" i="30"/>
  <c r="AB99" i="30" s="1"/>
  <c r="AC99" i="30" s="1"/>
  <c r="AD99" i="30" s="1"/>
  <c r="N99" i="30"/>
  <c r="P99" i="30" s="1"/>
  <c r="M99" i="30"/>
  <c r="AA98" i="30"/>
  <c r="AB98" i="30" s="1"/>
  <c r="AC98" i="30" s="1"/>
  <c r="AD98" i="30" s="1"/>
  <c r="N98" i="30"/>
  <c r="P98" i="30" s="1"/>
  <c r="M98" i="30"/>
  <c r="AA97" i="30"/>
  <c r="AB97" i="30" s="1"/>
  <c r="AC97" i="30" s="1"/>
  <c r="AD97" i="30" s="1"/>
  <c r="N97" i="30"/>
  <c r="O97" i="30" s="1"/>
  <c r="M97" i="30"/>
  <c r="AA96" i="30"/>
  <c r="AB96" i="30" s="1"/>
  <c r="AC96" i="30" s="1"/>
  <c r="AD96" i="30" s="1"/>
  <c r="N96" i="30"/>
  <c r="M96" i="30"/>
  <c r="AA95" i="30"/>
  <c r="AB95" i="30" s="1"/>
  <c r="AC95" i="30" s="1"/>
  <c r="AD95" i="30" s="1"/>
  <c r="P95" i="30"/>
  <c r="M95" i="30"/>
  <c r="AA94" i="30"/>
  <c r="AB94" i="30" s="1"/>
  <c r="AC94" i="30" s="1"/>
  <c r="AD94" i="30" s="1"/>
  <c r="P94" i="30"/>
  <c r="M94" i="30"/>
  <c r="AA93" i="30"/>
  <c r="AB93" i="30" s="1"/>
  <c r="AC93" i="30" s="1"/>
  <c r="AD93" i="30" s="1"/>
  <c r="N93" i="30"/>
  <c r="O93" i="30" s="1"/>
  <c r="M93" i="30"/>
  <c r="AA92" i="30"/>
  <c r="AB92" i="30" s="1"/>
  <c r="AC92" i="30" s="1"/>
  <c r="AD92" i="30" s="1"/>
  <c r="N92" i="30"/>
  <c r="P92" i="30" s="1"/>
  <c r="Q92" i="30" s="1"/>
  <c r="M92" i="30"/>
  <c r="AA91" i="30"/>
  <c r="AB91" i="30" s="1"/>
  <c r="AC91" i="30" s="1"/>
  <c r="AD91" i="30" s="1"/>
  <c r="N91" i="30"/>
  <c r="O91" i="30" s="1"/>
  <c r="M91" i="30"/>
  <c r="AA90" i="30"/>
  <c r="AB90" i="30" s="1"/>
  <c r="AC90" i="30" s="1"/>
  <c r="AD90" i="30" s="1"/>
  <c r="N90" i="30"/>
  <c r="M90" i="30"/>
  <c r="AA89" i="30"/>
  <c r="N89" i="30"/>
  <c r="O89" i="30" s="1"/>
  <c r="M89" i="30"/>
  <c r="AA88" i="30"/>
  <c r="AB88" i="30" s="1"/>
  <c r="AC88" i="30" s="1"/>
  <c r="AD88" i="30" s="1"/>
  <c r="N88" i="30"/>
  <c r="P88" i="30" s="1"/>
  <c r="M88" i="30"/>
  <c r="AA87" i="30"/>
  <c r="AB87" i="30" s="1"/>
  <c r="AC87" i="30" s="1"/>
  <c r="AD87" i="30" s="1"/>
  <c r="N87" i="30"/>
  <c r="P87" i="30" s="1"/>
  <c r="T87" i="30" s="1"/>
  <c r="M87" i="30"/>
  <c r="AA86" i="30"/>
  <c r="P86" i="30"/>
  <c r="R86" i="30" s="1"/>
  <c r="M86" i="30"/>
  <c r="AA85" i="30"/>
  <c r="AB85" i="30" s="1"/>
  <c r="AC85" i="30" s="1"/>
  <c r="AD85" i="30" s="1"/>
  <c r="P85" i="30"/>
  <c r="S85" i="30" s="1"/>
  <c r="M85" i="30"/>
  <c r="AA84" i="30"/>
  <c r="AB84" i="30" s="1"/>
  <c r="AC84" i="30" s="1"/>
  <c r="AD84" i="30" s="1"/>
  <c r="P84" i="30"/>
  <c r="T84" i="30" s="1"/>
  <c r="M84" i="30"/>
  <c r="AA83" i="30"/>
  <c r="AB83" i="30" s="1"/>
  <c r="AC83" i="30" s="1"/>
  <c r="AD83" i="30" s="1"/>
  <c r="P83" i="30"/>
  <c r="Q83" i="30" s="1"/>
  <c r="M83" i="30"/>
  <c r="AA82" i="30"/>
  <c r="AB82" i="30" s="1"/>
  <c r="AC82" i="30" s="1"/>
  <c r="AD82" i="30" s="1"/>
  <c r="P82" i="30"/>
  <c r="M82" i="30"/>
  <c r="AA81" i="30"/>
  <c r="AB81" i="30" s="1"/>
  <c r="AC81" i="30" s="1"/>
  <c r="AD81" i="30" s="1"/>
  <c r="P81" i="30"/>
  <c r="T81" i="30" s="1"/>
  <c r="M81" i="30"/>
  <c r="AA80" i="30"/>
  <c r="AB80" i="30" s="1"/>
  <c r="AC80" i="30" s="1"/>
  <c r="AD80" i="30" s="1"/>
  <c r="P80" i="30"/>
  <c r="S80" i="30" s="1"/>
  <c r="M80" i="30"/>
  <c r="AA79" i="30"/>
  <c r="AB79" i="30" s="1"/>
  <c r="AC79" i="30" s="1"/>
  <c r="AD79" i="30" s="1"/>
  <c r="P79" i="30"/>
  <c r="T79" i="30" s="1"/>
  <c r="M79" i="30"/>
  <c r="AA78" i="30"/>
  <c r="AB78" i="30" s="1"/>
  <c r="AC78" i="30" s="1"/>
  <c r="AD78" i="30" s="1"/>
  <c r="P78" i="30"/>
  <c r="T78" i="30" s="1"/>
  <c r="M78" i="30"/>
  <c r="AA77" i="30"/>
  <c r="AB77" i="30" s="1"/>
  <c r="AC77" i="30" s="1"/>
  <c r="AD77" i="30" s="1"/>
  <c r="P77" i="30"/>
  <c r="M77" i="30"/>
  <c r="AA76" i="30"/>
  <c r="AB76" i="30" s="1"/>
  <c r="AC76" i="30" s="1"/>
  <c r="AD76" i="30" s="1"/>
  <c r="P76" i="30"/>
  <c r="T76" i="30" s="1"/>
  <c r="M76" i="30"/>
  <c r="AA75" i="30"/>
  <c r="AB75" i="30" s="1"/>
  <c r="AC75" i="30" s="1"/>
  <c r="AD75" i="30" s="1"/>
  <c r="P75" i="30"/>
  <c r="Q75" i="30" s="1"/>
  <c r="M75" i="30"/>
  <c r="AA74" i="30"/>
  <c r="AB74" i="30" s="1"/>
  <c r="AC74" i="30" s="1"/>
  <c r="AD74" i="30" s="1"/>
  <c r="P74" i="30"/>
  <c r="R74" i="30" s="1"/>
  <c r="M74" i="30"/>
  <c r="AA73" i="30"/>
  <c r="AB73" i="30" s="1"/>
  <c r="AC73" i="30" s="1"/>
  <c r="AD73" i="30" s="1"/>
  <c r="N73" i="30"/>
  <c r="O73" i="30" s="1"/>
  <c r="M73" i="30"/>
  <c r="AA72" i="30"/>
  <c r="AB72" i="30" s="1"/>
  <c r="AC72" i="30" s="1"/>
  <c r="AD72" i="30" s="1"/>
  <c r="N72" i="30"/>
  <c r="O72" i="30" s="1"/>
  <c r="M72" i="30"/>
  <c r="AA71" i="30"/>
  <c r="AB71" i="30" s="1"/>
  <c r="AC71" i="30" s="1"/>
  <c r="AD71" i="30" s="1"/>
  <c r="N71" i="30"/>
  <c r="O71" i="30" s="1"/>
  <c r="M71" i="30"/>
  <c r="AA70" i="30"/>
  <c r="AB70" i="30" s="1"/>
  <c r="AC70" i="30" s="1"/>
  <c r="AD70" i="30" s="1"/>
  <c r="N70" i="30"/>
  <c r="P70" i="30" s="1"/>
  <c r="M70" i="30"/>
  <c r="AA69" i="30"/>
  <c r="AB69" i="30" s="1"/>
  <c r="AC69" i="30" s="1"/>
  <c r="AD69" i="30" s="1"/>
  <c r="N69" i="30"/>
  <c r="M69" i="30"/>
  <c r="AA68" i="30"/>
  <c r="AB68" i="30" s="1"/>
  <c r="AC68" i="30" s="1"/>
  <c r="AD68" i="30" s="1"/>
  <c r="N68" i="30"/>
  <c r="O68" i="30" s="1"/>
  <c r="M68" i="30"/>
  <c r="AA67" i="30"/>
  <c r="AB67" i="30" s="1"/>
  <c r="AC67" i="30" s="1"/>
  <c r="AD67" i="30" s="1"/>
  <c r="N67" i="30"/>
  <c r="O67" i="30" s="1"/>
  <c r="M67" i="30"/>
  <c r="AA66" i="30"/>
  <c r="AB66" i="30" s="1"/>
  <c r="AC66" i="30" s="1"/>
  <c r="AD66" i="30" s="1"/>
  <c r="N66" i="30"/>
  <c r="P66" i="30" s="1"/>
  <c r="S66" i="30" s="1"/>
  <c r="M66" i="30"/>
  <c r="AA65" i="30"/>
  <c r="AB65" i="30" s="1"/>
  <c r="AC65" i="30" s="1"/>
  <c r="AD65" i="30" s="1"/>
  <c r="N65" i="30"/>
  <c r="M65" i="30"/>
  <c r="AA64" i="30"/>
  <c r="AB64" i="30" s="1"/>
  <c r="AC64" i="30" s="1"/>
  <c r="AD64" i="30" s="1"/>
  <c r="N64" i="30"/>
  <c r="P64" i="30" s="1"/>
  <c r="M64" i="30"/>
  <c r="AA63" i="30"/>
  <c r="AB63" i="30" s="1"/>
  <c r="AC63" i="30" s="1"/>
  <c r="AD63" i="30" s="1"/>
  <c r="P63" i="30"/>
  <c r="M63" i="30"/>
  <c r="AA62" i="30"/>
  <c r="AB62" i="30" s="1"/>
  <c r="AC62" i="30" s="1"/>
  <c r="AD62" i="30" s="1"/>
  <c r="P62" i="30"/>
  <c r="Q62" i="30" s="1"/>
  <c r="M62" i="30"/>
  <c r="AA61" i="30"/>
  <c r="AB61" i="30" s="1"/>
  <c r="AC61" i="30" s="1"/>
  <c r="AD61" i="30" s="1"/>
  <c r="N61" i="30"/>
  <c r="O61" i="30" s="1"/>
  <c r="M61" i="30"/>
  <c r="AA60" i="30"/>
  <c r="AB60" i="30" s="1"/>
  <c r="AC60" i="30" s="1"/>
  <c r="AD60" i="30" s="1"/>
  <c r="N60" i="30"/>
  <c r="P60" i="30" s="1"/>
  <c r="M60" i="30"/>
  <c r="AA59" i="30"/>
  <c r="AB59" i="30" s="1"/>
  <c r="AC59" i="30" s="1"/>
  <c r="AD59" i="30" s="1"/>
  <c r="N59" i="30"/>
  <c r="P59" i="30" s="1"/>
  <c r="M59" i="30"/>
  <c r="AA58" i="30"/>
  <c r="AB58" i="30" s="1"/>
  <c r="AC58" i="30" s="1"/>
  <c r="AD58" i="30" s="1"/>
  <c r="N58" i="30"/>
  <c r="P58" i="30" s="1"/>
  <c r="T58" i="30" s="1"/>
  <c r="M58" i="30"/>
  <c r="AA57" i="30"/>
  <c r="AB57" i="30" s="1"/>
  <c r="AC57" i="30" s="1"/>
  <c r="AD57" i="30" s="1"/>
  <c r="N57" i="30"/>
  <c r="P57" i="30" s="1"/>
  <c r="S57" i="30" s="1"/>
  <c r="M57" i="30"/>
  <c r="AA56" i="30"/>
  <c r="AB56" i="30" s="1"/>
  <c r="AC56" i="30" s="1"/>
  <c r="AD56" i="30" s="1"/>
  <c r="N56" i="30"/>
  <c r="O56" i="30" s="1"/>
  <c r="M56" i="30"/>
  <c r="AA55" i="30"/>
  <c r="AB55" i="30" s="1"/>
  <c r="AC55" i="30" s="1"/>
  <c r="AD55" i="30" s="1"/>
  <c r="P55" i="30"/>
  <c r="T55" i="30" s="1"/>
  <c r="M55" i="30"/>
  <c r="AA54" i="30"/>
  <c r="AB54" i="30" s="1"/>
  <c r="AC54" i="30" s="1"/>
  <c r="AD54" i="30" s="1"/>
  <c r="N54" i="30"/>
  <c r="O54" i="30" s="1"/>
  <c r="M54" i="30"/>
  <c r="AA53" i="30"/>
  <c r="AB53" i="30" s="1"/>
  <c r="AC53" i="30" s="1"/>
  <c r="AD53" i="30" s="1"/>
  <c r="P53" i="30"/>
  <c r="M53" i="30"/>
  <c r="AA52" i="30"/>
  <c r="AB52" i="30" s="1"/>
  <c r="AC52" i="30" s="1"/>
  <c r="AD52" i="30" s="1"/>
  <c r="P52" i="30"/>
  <c r="S52" i="30" s="1"/>
  <c r="M52" i="30"/>
  <c r="AA51" i="30"/>
  <c r="AB51" i="30" s="1"/>
  <c r="AC51" i="30" s="1"/>
  <c r="AD51" i="30" s="1"/>
  <c r="P51" i="30"/>
  <c r="M51" i="30"/>
  <c r="AA50" i="30"/>
  <c r="AB50" i="30" s="1"/>
  <c r="AC50" i="30" s="1"/>
  <c r="AD50" i="30" s="1"/>
  <c r="P50" i="30"/>
  <c r="M50" i="30"/>
  <c r="AA49" i="30"/>
  <c r="AB49" i="30" s="1"/>
  <c r="AC49" i="30" s="1"/>
  <c r="AD49" i="30" s="1"/>
  <c r="P49" i="30"/>
  <c r="R49" i="30" s="1"/>
  <c r="M49" i="30"/>
  <c r="AA48" i="30"/>
  <c r="AB48" i="30" s="1"/>
  <c r="AC48" i="30" s="1"/>
  <c r="AD48" i="30" s="1"/>
  <c r="N48" i="30"/>
  <c r="P48" i="30" s="1"/>
  <c r="R48" i="30" s="1"/>
  <c r="M48" i="30"/>
  <c r="AA47" i="30"/>
  <c r="AB47" i="30" s="1"/>
  <c r="AC47" i="30" s="1"/>
  <c r="AD47" i="30" s="1"/>
  <c r="N47" i="30"/>
  <c r="O47" i="30" s="1"/>
  <c r="M47" i="30"/>
  <c r="AA46" i="30"/>
  <c r="AB46" i="30" s="1"/>
  <c r="AC46" i="30" s="1"/>
  <c r="AD46" i="30" s="1"/>
  <c r="N46" i="30"/>
  <c r="P46" i="30" s="1"/>
  <c r="S46" i="30" s="1"/>
  <c r="M46" i="30"/>
  <c r="AA45" i="30"/>
  <c r="AB45" i="30" s="1"/>
  <c r="AC45" i="30" s="1"/>
  <c r="AD45" i="30" s="1"/>
  <c r="N45" i="30"/>
  <c r="P45" i="30" s="1"/>
  <c r="M45" i="30"/>
  <c r="AA44" i="30"/>
  <c r="AB44" i="30" s="1"/>
  <c r="AC44" i="30" s="1"/>
  <c r="AD44" i="30" s="1"/>
  <c r="N44" i="30"/>
  <c r="P44" i="30" s="1"/>
  <c r="T44" i="30" s="1"/>
  <c r="M44" i="30"/>
  <c r="AA43" i="30"/>
  <c r="AB43" i="30" s="1"/>
  <c r="AC43" i="30" s="1"/>
  <c r="AD43" i="30" s="1"/>
  <c r="N43" i="30"/>
  <c r="O43" i="30" s="1"/>
  <c r="M43" i="30"/>
  <c r="AA42" i="30"/>
  <c r="AB42" i="30" s="1"/>
  <c r="AC42" i="30" s="1"/>
  <c r="AD42" i="30" s="1"/>
  <c r="N42" i="30"/>
  <c r="M42" i="30"/>
  <c r="AA41" i="30"/>
  <c r="AB41" i="30" s="1"/>
  <c r="AC41" i="30" s="1"/>
  <c r="AD41" i="30" s="1"/>
  <c r="N41" i="30"/>
  <c r="M41" i="30"/>
  <c r="AA40" i="30"/>
  <c r="AB40" i="30" s="1"/>
  <c r="AC40" i="30" s="1"/>
  <c r="AD40" i="30" s="1"/>
  <c r="N40" i="30"/>
  <c r="P40" i="30" s="1"/>
  <c r="R40" i="30" s="1"/>
  <c r="M40" i="30"/>
  <c r="AA39" i="30"/>
  <c r="AB39" i="30" s="1"/>
  <c r="AC39" i="30" s="1"/>
  <c r="AD39" i="30" s="1"/>
  <c r="P39" i="30"/>
  <c r="M39" i="30"/>
  <c r="AA38" i="30"/>
  <c r="AB38" i="30" s="1"/>
  <c r="AC38" i="30" s="1"/>
  <c r="AD38" i="30" s="1"/>
  <c r="P38" i="30"/>
  <c r="Q38" i="30" s="1"/>
  <c r="M38" i="30"/>
  <c r="AA37" i="30"/>
  <c r="AB37" i="30" s="1"/>
  <c r="AC37" i="30" s="1"/>
  <c r="AD37" i="30" s="1"/>
  <c r="N37" i="30"/>
  <c r="O37" i="30" s="1"/>
  <c r="M37" i="30"/>
  <c r="AA36" i="30"/>
  <c r="AB36" i="30" s="1"/>
  <c r="AC36" i="30" s="1"/>
  <c r="AD36" i="30" s="1"/>
  <c r="N36" i="30"/>
  <c r="O36" i="30" s="1"/>
  <c r="M36" i="30"/>
  <c r="AA35" i="30"/>
  <c r="AB35" i="30" s="1"/>
  <c r="AC35" i="30" s="1"/>
  <c r="AD35" i="30" s="1"/>
  <c r="N35" i="30"/>
  <c r="P35" i="30" s="1"/>
  <c r="M35" i="30"/>
  <c r="AA34" i="30"/>
  <c r="AB34" i="30" s="1"/>
  <c r="AC34" i="30" s="1"/>
  <c r="AD34" i="30" s="1"/>
  <c r="N34" i="30"/>
  <c r="P34" i="30" s="1"/>
  <c r="S34" i="30" s="1"/>
  <c r="M34" i="30"/>
  <c r="AA33" i="30"/>
  <c r="AB33" i="30" s="1"/>
  <c r="AC33" i="30" s="1"/>
  <c r="AD33" i="30" s="1"/>
  <c r="N33" i="30"/>
  <c r="P33" i="30" s="1"/>
  <c r="R33" i="30" s="1"/>
  <c r="M33" i="30"/>
  <c r="AA32" i="30"/>
  <c r="AB32" i="30" s="1"/>
  <c r="AC32" i="30" s="1"/>
  <c r="AD32" i="30" s="1"/>
  <c r="P32" i="30"/>
  <c r="M32" i="30"/>
  <c r="AA31" i="30"/>
  <c r="AB31" i="30" s="1"/>
  <c r="P31" i="30"/>
  <c r="R31" i="30" s="1"/>
  <c r="M31" i="30"/>
  <c r="AA30" i="30"/>
  <c r="AB30" i="30" s="1"/>
  <c r="AC30" i="30" s="1"/>
  <c r="AD30" i="30" s="1"/>
  <c r="P30" i="30"/>
  <c r="R30" i="30" s="1"/>
  <c r="M30" i="30"/>
  <c r="AA29" i="30"/>
  <c r="AB29" i="30" s="1"/>
  <c r="AC29" i="30" s="1"/>
  <c r="AD29" i="30" s="1"/>
  <c r="P29" i="30"/>
  <c r="T29" i="30" s="1"/>
  <c r="M29" i="30"/>
  <c r="AA28" i="30"/>
  <c r="AB28" i="30" s="1"/>
  <c r="AC28" i="30" s="1"/>
  <c r="AD28" i="30" s="1"/>
  <c r="P28" i="30"/>
  <c r="Q28" i="30" s="1"/>
  <c r="M28" i="30"/>
  <c r="AA27" i="30"/>
  <c r="AB27" i="30" s="1"/>
  <c r="AC27" i="30" s="1"/>
  <c r="AD27" i="30" s="1"/>
  <c r="N27" i="30"/>
  <c r="O27" i="30" s="1"/>
  <c r="M27" i="30"/>
  <c r="AA26" i="30"/>
  <c r="AB26" i="30" s="1"/>
  <c r="AC26" i="30" s="1"/>
  <c r="AD26" i="30" s="1"/>
  <c r="P26" i="30"/>
  <c r="M26" i="30"/>
  <c r="AA25" i="30"/>
  <c r="AB25" i="30" s="1"/>
  <c r="AC25" i="30" s="1"/>
  <c r="AD25" i="30" s="1"/>
  <c r="N25" i="30"/>
  <c r="P25" i="30" s="1"/>
  <c r="S25" i="30" s="1"/>
  <c r="M25" i="30"/>
  <c r="AA24" i="30"/>
  <c r="AB24" i="30" s="1"/>
  <c r="AC24" i="30" s="1"/>
  <c r="AD24" i="30" s="1"/>
  <c r="N24" i="30"/>
  <c r="P24" i="30" s="1"/>
  <c r="M24" i="30"/>
  <c r="AA23" i="30"/>
  <c r="AB23" i="30" s="1"/>
  <c r="AC23" i="30" s="1"/>
  <c r="AD23" i="30" s="1"/>
  <c r="N23" i="30"/>
  <c r="P23" i="30" s="1"/>
  <c r="M23" i="30"/>
  <c r="AA22" i="30"/>
  <c r="AB22" i="30" s="1"/>
  <c r="AC22" i="30" s="1"/>
  <c r="AD22" i="30" s="1"/>
  <c r="N22" i="30"/>
  <c r="P22" i="30" s="1"/>
  <c r="M22" i="30"/>
  <c r="AA21" i="30"/>
  <c r="AB21" i="30" s="1"/>
  <c r="AC21" i="30" s="1"/>
  <c r="AD21" i="30" s="1"/>
  <c r="N21" i="30"/>
  <c r="P21" i="30" s="1"/>
  <c r="M21" i="30"/>
  <c r="AA20" i="30"/>
  <c r="AB20" i="30" s="1"/>
  <c r="AC20" i="30" s="1"/>
  <c r="AD20" i="30" s="1"/>
  <c r="N20" i="30"/>
  <c r="P20" i="30" s="1"/>
  <c r="M20" i="30"/>
  <c r="AA19" i="30"/>
  <c r="AB19" i="30" s="1"/>
  <c r="AC19" i="30" s="1"/>
  <c r="AD19" i="30" s="1"/>
  <c r="P19" i="30"/>
  <c r="R19" i="30" s="1"/>
  <c r="M19" i="30"/>
  <c r="AA18" i="30"/>
  <c r="AB18" i="30" s="1"/>
  <c r="AC18" i="30" s="1"/>
  <c r="AD18" i="30" s="1"/>
  <c r="P18" i="30"/>
  <c r="R18" i="30" s="1"/>
  <c r="M18" i="30"/>
  <c r="AA17" i="30"/>
  <c r="AB17" i="30" s="1"/>
  <c r="AC17" i="30" s="1"/>
  <c r="AD17" i="30" s="1"/>
  <c r="N17" i="30"/>
  <c r="O17" i="30" s="1"/>
  <c r="M17" i="30"/>
  <c r="AA16" i="30"/>
  <c r="AB16" i="30" s="1"/>
  <c r="AC16" i="30" s="1"/>
  <c r="AD16" i="30" s="1"/>
  <c r="P16" i="30"/>
  <c r="M16" i="30"/>
  <c r="AA15" i="30"/>
  <c r="AB15" i="30" s="1"/>
  <c r="AC15" i="30" s="1"/>
  <c r="AD15" i="30" s="1"/>
  <c r="P15" i="30"/>
  <c r="M15" i="30"/>
  <c r="AA14" i="30"/>
  <c r="AB14" i="30" s="1"/>
  <c r="AC14" i="30" s="1"/>
  <c r="AD14" i="30" s="1"/>
  <c r="N14" i="30"/>
  <c r="P14" i="30" s="1"/>
  <c r="M14" i="30"/>
  <c r="AA13" i="30"/>
  <c r="AB13" i="30" s="1"/>
  <c r="AC13" i="30" s="1"/>
  <c r="AD13" i="30" s="1"/>
  <c r="P13" i="30"/>
  <c r="Q13" i="30" s="1"/>
  <c r="M13" i="30"/>
  <c r="AA12" i="30"/>
  <c r="AB12" i="30" s="1"/>
  <c r="AC12" i="30" s="1"/>
  <c r="AD12" i="30" s="1"/>
  <c r="P12" i="30"/>
  <c r="M12" i="30"/>
  <c r="AA11" i="30"/>
  <c r="AB11" i="30" s="1"/>
  <c r="AC11" i="30" s="1"/>
  <c r="AD11" i="30" s="1"/>
  <c r="P11" i="30"/>
  <c r="M11" i="30"/>
  <c r="AA10" i="30"/>
  <c r="AB10" i="30" s="1"/>
  <c r="AC10" i="30" s="1"/>
  <c r="AD10" i="30" s="1"/>
  <c r="P10" i="30"/>
  <c r="M10" i="30"/>
  <c r="AA9" i="30"/>
  <c r="AB9" i="30" s="1"/>
  <c r="AC9" i="30" s="1"/>
  <c r="AD9" i="30" s="1"/>
  <c r="P9" i="30"/>
  <c r="M9" i="30"/>
  <c r="AA8" i="30"/>
  <c r="AB8" i="30" s="1"/>
  <c r="AC8" i="30" s="1"/>
  <c r="AD8" i="30" s="1"/>
  <c r="P8" i="30"/>
  <c r="M8" i="30"/>
  <c r="AA7" i="30"/>
  <c r="AB7" i="30" s="1"/>
  <c r="AC7" i="30" s="1"/>
  <c r="AD7" i="30" s="1"/>
  <c r="P7" i="30"/>
  <c r="M7" i="30"/>
  <c r="AI6" i="30"/>
  <c r="AO6" i="30" s="1"/>
  <c r="AH6" i="30"/>
  <c r="AN6" i="30" s="1"/>
  <c r="AG6" i="30"/>
  <c r="AM6" i="30" s="1"/>
  <c r="AF6" i="30"/>
  <c r="AL6" i="30" s="1"/>
  <c r="AE6" i="30"/>
  <c r="AK6" i="30" s="1"/>
  <c r="AA6" i="30"/>
  <c r="AB6" i="30" s="1"/>
  <c r="AC6" i="30" s="1"/>
  <c r="AD6" i="30" s="1"/>
  <c r="P6" i="30"/>
  <c r="M6" i="30"/>
  <c r="AJ235" i="31" l="1"/>
  <c r="AU235" i="31" s="1"/>
  <c r="AK7" i="31"/>
  <c r="AV7" i="31" s="1"/>
  <c r="AK209" i="31"/>
  <c r="AV209" i="31" s="1"/>
  <c r="AL212" i="31"/>
  <c r="AW212" i="31" s="1"/>
  <c r="AQ77" i="31"/>
  <c r="BB77" i="31" s="1"/>
  <c r="AQ126" i="31"/>
  <c r="BB126" i="31" s="1"/>
  <c r="AO132" i="31"/>
  <c r="AZ132" i="31" s="1"/>
  <c r="AL135" i="31"/>
  <c r="AW135" i="31" s="1"/>
  <c r="AS40" i="31"/>
  <c r="BD40" i="31" s="1"/>
  <c r="AQ221" i="31"/>
  <c r="AX240" i="31"/>
  <c r="AL149" i="31"/>
  <c r="AS169" i="31"/>
  <c r="BD169" i="31" s="1"/>
  <c r="Y72" i="31"/>
  <c r="AR72" i="31" s="1"/>
  <c r="BC72" i="31" s="1"/>
  <c r="X85" i="31"/>
  <c r="AQ85" i="31" s="1"/>
  <c r="BB85" i="31" s="1"/>
  <c r="AM92" i="31"/>
  <c r="AK11" i="31"/>
  <c r="AV11" i="31" s="1"/>
  <c r="AR164" i="31"/>
  <c r="AK110" i="31"/>
  <c r="AV110" i="31" s="1"/>
  <c r="AL238" i="31"/>
  <c r="AW238" i="31" s="1"/>
  <c r="AO73" i="31"/>
  <c r="AZ73" i="31" s="1"/>
  <c r="AS173" i="31"/>
  <c r="BD173" i="31" s="1"/>
  <c r="AR114" i="31"/>
  <c r="BC114" i="31" s="1"/>
  <c r="AR223" i="31"/>
  <c r="BC223" i="31" s="1"/>
  <c r="AJ228" i="31"/>
  <c r="AU228" i="31" s="1"/>
  <c r="AS231" i="31"/>
  <c r="BD231" i="31" s="1"/>
  <c r="AJ6" i="31"/>
  <c r="AM41" i="31"/>
  <c r="AX41" i="31" s="1"/>
  <c r="AM80" i="31"/>
  <c r="AX80" i="31" s="1"/>
  <c r="X60" i="31"/>
  <c r="AQ60" i="31" s="1"/>
  <c r="BB60" i="31" s="1"/>
  <c r="R42" i="31"/>
  <c r="AK42" i="31" s="1"/>
  <c r="AV42" i="31" s="1"/>
  <c r="AL52" i="31"/>
  <c r="AW52" i="31" s="1"/>
  <c r="AL202" i="31"/>
  <c r="AW202" i="31" s="1"/>
  <c r="AL208" i="31"/>
  <c r="AW208" i="31" s="1"/>
  <c r="AL222" i="31"/>
  <c r="AW222" i="31" s="1"/>
  <c r="AM241" i="31"/>
  <c r="AX241" i="31" s="1"/>
  <c r="AQ101" i="31"/>
  <c r="BB101" i="31" s="1"/>
  <c r="AM236" i="31"/>
  <c r="AX236" i="31" s="1"/>
  <c r="AJ239" i="31"/>
  <c r="AU239" i="31" s="1"/>
  <c r="AK37" i="31"/>
  <c r="AV37" i="31" s="1"/>
  <c r="AQ70" i="31"/>
  <c r="BB70" i="31" s="1"/>
  <c r="AM96" i="31"/>
  <c r="AX96" i="31" s="1"/>
  <c r="AM102" i="31"/>
  <c r="AR120" i="31"/>
  <c r="BC120" i="31" s="1"/>
  <c r="AJ9" i="31"/>
  <c r="AK22" i="31"/>
  <c r="AV22" i="31" s="1"/>
  <c r="AK161" i="31"/>
  <c r="AV161" i="31" s="1"/>
  <c r="AS163" i="31"/>
  <c r="BD163" i="31" s="1"/>
  <c r="W169" i="31"/>
  <c r="AP169" i="31" s="1"/>
  <c r="BA169" i="31" s="1"/>
  <c r="X100" i="31"/>
  <c r="U223" i="31"/>
  <c r="AN223" i="31" s="1"/>
  <c r="AY223" i="31" s="1"/>
  <c r="AJ10" i="31"/>
  <c r="AU10" i="31" s="1"/>
  <c r="U77" i="31"/>
  <c r="AN77" i="31" s="1"/>
  <c r="AY77" i="31" s="1"/>
  <c r="AS121" i="31"/>
  <c r="BD121" i="31" s="1"/>
  <c r="AK75" i="31"/>
  <c r="AV75" i="31" s="1"/>
  <c r="P130" i="31"/>
  <c r="Q130" i="31" s="1"/>
  <c r="AJ130" i="31" s="1"/>
  <c r="AU130" i="31" s="1"/>
  <c r="AS131" i="31"/>
  <c r="BD131" i="31" s="1"/>
  <c r="AN134" i="31"/>
  <c r="AY134" i="31" s="1"/>
  <c r="AN220" i="31"/>
  <c r="AY220" i="31" s="1"/>
  <c r="AS60" i="31"/>
  <c r="BD60" i="31" s="1"/>
  <c r="AP140" i="31"/>
  <c r="BA140" i="31" s="1"/>
  <c r="AS153" i="31"/>
  <c r="BD153" i="31" s="1"/>
  <c r="AO177" i="31"/>
  <c r="AZ177" i="31" s="1"/>
  <c r="AL182" i="31"/>
  <c r="AQ237" i="31"/>
  <c r="BB237" i="31" s="1"/>
  <c r="T76" i="31"/>
  <c r="AM76" i="31" s="1"/>
  <c r="AX76" i="31" s="1"/>
  <c r="AM90" i="31"/>
  <c r="AR175" i="31"/>
  <c r="BC175" i="31" s="1"/>
  <c r="AR226" i="31"/>
  <c r="BC226" i="31" s="1"/>
  <c r="AP179" i="31"/>
  <c r="BA179" i="31" s="1"/>
  <c r="AS184" i="31"/>
  <c r="BD184" i="31" s="1"/>
  <c r="AJ194" i="31"/>
  <c r="AU194" i="31" s="1"/>
  <c r="AM219" i="31"/>
  <c r="AX219" i="31" s="1"/>
  <c r="AL234" i="31"/>
  <c r="AW234" i="31" s="1"/>
  <c r="T10" i="31"/>
  <c r="AM10" i="31" s="1"/>
  <c r="AX10" i="31" s="1"/>
  <c r="AL18" i="31"/>
  <c r="AW18" i="31" s="1"/>
  <c r="AR57" i="31"/>
  <c r="Y73" i="31"/>
  <c r="AR73" i="31" s="1"/>
  <c r="BC73" i="31" s="1"/>
  <c r="V80" i="31"/>
  <c r="AO80" i="31" s="1"/>
  <c r="AZ80" i="31" s="1"/>
  <c r="W82" i="31"/>
  <c r="AP82" i="31" s="1"/>
  <c r="BA82" i="31" s="1"/>
  <c r="AM95" i="31"/>
  <c r="AX95" i="31" s="1"/>
  <c r="AJ157" i="31"/>
  <c r="AU157" i="31" s="1"/>
  <c r="AM233" i="31"/>
  <c r="AX233" i="31" s="1"/>
  <c r="W80" i="31"/>
  <c r="AP80" i="31" s="1"/>
  <c r="BA80" i="31" s="1"/>
  <c r="AN88" i="31"/>
  <c r="AN204" i="31"/>
  <c r="AY204" i="31" s="1"/>
  <c r="Z80" i="31"/>
  <c r="AS80" i="31" s="1"/>
  <c r="BD80" i="31" s="1"/>
  <c r="AP144" i="31"/>
  <c r="BA144" i="31" s="1"/>
  <c r="AS148" i="31"/>
  <c r="BD148" i="31" s="1"/>
  <c r="AM151" i="31"/>
  <c r="AX151" i="31" s="1"/>
  <c r="AP187" i="31"/>
  <c r="BA187" i="31" s="1"/>
  <c r="X204" i="31"/>
  <c r="AQ204" i="31" s="1"/>
  <c r="BB204" i="31" s="1"/>
  <c r="AJ230" i="31"/>
  <c r="AU230" i="31" s="1"/>
  <c r="X94" i="31"/>
  <c r="AQ94" i="31" s="1"/>
  <c r="BB94" i="31" s="1"/>
  <c r="AL24" i="31"/>
  <c r="AW24" i="31" s="1"/>
  <c r="Q70" i="31"/>
  <c r="AJ70" i="31" s="1"/>
  <c r="AU70" i="31" s="1"/>
  <c r="AP170" i="31"/>
  <c r="BA170" i="31" s="1"/>
  <c r="R173" i="31"/>
  <c r="AK173" i="31" s="1"/>
  <c r="AV173" i="31" s="1"/>
  <c r="AN196" i="31"/>
  <c r="AY196" i="31" s="1"/>
  <c r="AM199" i="31"/>
  <c r="AK119" i="31"/>
  <c r="AV119" i="31" s="1"/>
  <c r="U170" i="31"/>
  <c r="AN170" i="31" s="1"/>
  <c r="AY170" i="31" s="1"/>
  <c r="T173" i="31"/>
  <c r="AM173" i="31" s="1"/>
  <c r="AX173" i="31" s="1"/>
  <c r="V77" i="31"/>
  <c r="AO77" i="31" s="1"/>
  <c r="AZ77" i="31" s="1"/>
  <c r="U173" i="31"/>
  <c r="AN173" i="31" s="1"/>
  <c r="AY173" i="31" s="1"/>
  <c r="V205" i="31"/>
  <c r="AO205" i="31" s="1"/>
  <c r="AZ205" i="31" s="1"/>
  <c r="AO224" i="31"/>
  <c r="AZ224" i="31" s="1"/>
  <c r="Q231" i="31"/>
  <c r="AJ231" i="31" s="1"/>
  <c r="AU231" i="31" s="1"/>
  <c r="Z240" i="31"/>
  <c r="AS240" i="31" s="1"/>
  <c r="BD240" i="31" s="1"/>
  <c r="T103" i="31"/>
  <c r="AM103" i="31" s="1"/>
  <c r="AX103" i="31" s="1"/>
  <c r="Q131" i="31"/>
  <c r="AJ131" i="31" s="1"/>
  <c r="AU131" i="31" s="1"/>
  <c r="W173" i="31"/>
  <c r="AP173" i="31" s="1"/>
  <c r="BA173" i="31" s="1"/>
  <c r="AS183" i="31"/>
  <c r="BD183" i="31" s="1"/>
  <c r="AM218" i="31"/>
  <c r="AX218" i="31" s="1"/>
  <c r="R224" i="31"/>
  <c r="AK224" i="31" s="1"/>
  <c r="AV224" i="31" s="1"/>
  <c r="T79" i="31"/>
  <c r="AM79" i="31" s="1"/>
  <c r="AX79" i="31" s="1"/>
  <c r="X173" i="31"/>
  <c r="AQ173" i="31" s="1"/>
  <c r="BB173" i="31" s="1"/>
  <c r="X236" i="31"/>
  <c r="AQ236" i="31" s="1"/>
  <c r="BB236" i="31" s="1"/>
  <c r="AR43" i="31"/>
  <c r="BC43" i="31" s="1"/>
  <c r="AO68" i="31"/>
  <c r="AZ68" i="31" s="1"/>
  <c r="AN84" i="31"/>
  <c r="AY84" i="31" s="1"/>
  <c r="AJ97" i="31"/>
  <c r="AU97" i="31" s="1"/>
  <c r="AO99" i="31"/>
  <c r="AZ99" i="31" s="1"/>
  <c r="AJ105" i="31"/>
  <c r="AU105" i="31" s="1"/>
  <c r="AK176" i="31"/>
  <c r="AV176" i="31" s="1"/>
  <c r="AN28" i="31"/>
  <c r="AY28" i="31" s="1"/>
  <c r="S42" i="31"/>
  <c r="AL42" i="31" s="1"/>
  <c r="AW42" i="31" s="1"/>
  <c r="AP55" i="31"/>
  <c r="AO61" i="31"/>
  <c r="AZ61" i="31" s="1"/>
  <c r="AL64" i="31"/>
  <c r="AW64" i="31" s="1"/>
  <c r="W76" i="31"/>
  <c r="AP76" i="31" s="1"/>
  <c r="BA76" i="31" s="1"/>
  <c r="T77" i="31"/>
  <c r="AM77" i="31" s="1"/>
  <c r="AX77" i="31" s="1"/>
  <c r="Z79" i="31"/>
  <c r="AS79" i="31" s="1"/>
  <c r="BD79" i="31" s="1"/>
  <c r="AQ81" i="31"/>
  <c r="BB81" i="31" s="1"/>
  <c r="Z82" i="31"/>
  <c r="AS82" i="31" s="1"/>
  <c r="BD82" i="31" s="1"/>
  <c r="AO85" i="31"/>
  <c r="AZ85" i="31" s="1"/>
  <c r="AP94" i="31"/>
  <c r="BA94" i="31" s="1"/>
  <c r="AK98" i="31"/>
  <c r="AV98" i="31" s="1"/>
  <c r="AK118" i="31"/>
  <c r="AV118" i="31" s="1"/>
  <c r="AL155" i="31"/>
  <c r="AW155" i="31" s="1"/>
  <c r="W77" i="31"/>
  <c r="AP77" i="31" s="1"/>
  <c r="BA77" i="31" s="1"/>
  <c r="W88" i="31"/>
  <c r="AP88" i="31" s="1"/>
  <c r="R96" i="31"/>
  <c r="AK96" i="31" s="1"/>
  <c r="AV96" i="31" s="1"/>
  <c r="S101" i="31"/>
  <c r="AL101" i="31" s="1"/>
  <c r="AW101" i="31" s="1"/>
  <c r="AK116" i="31"/>
  <c r="AV116" i="31" s="1"/>
  <c r="V134" i="31"/>
  <c r="AO134" i="31" s="1"/>
  <c r="AZ134" i="31" s="1"/>
  <c r="W161" i="31"/>
  <c r="AP161" i="31" s="1"/>
  <c r="BA161" i="31" s="1"/>
  <c r="Q199" i="31"/>
  <c r="AJ199" i="31" s="1"/>
  <c r="Q220" i="31"/>
  <c r="AJ220" i="31" s="1"/>
  <c r="AU220" i="31" s="1"/>
  <c r="Z77" i="31"/>
  <c r="AS77" i="31" s="1"/>
  <c r="BD77" i="31" s="1"/>
  <c r="S80" i="31"/>
  <c r="AL80" i="31" s="1"/>
  <c r="AW80" i="31" s="1"/>
  <c r="T101" i="31"/>
  <c r="AM101" i="31" s="1"/>
  <c r="AX101" i="31" s="1"/>
  <c r="W134" i="31"/>
  <c r="AP134" i="31" s="1"/>
  <c r="BA134" i="31" s="1"/>
  <c r="X161" i="31"/>
  <c r="AQ161" i="31" s="1"/>
  <c r="BB161" i="31" s="1"/>
  <c r="R169" i="31"/>
  <c r="AK169" i="31" s="1"/>
  <c r="AV169" i="31" s="1"/>
  <c r="AJ181" i="31"/>
  <c r="AU181" i="31" s="1"/>
  <c r="R199" i="31"/>
  <c r="AK199" i="31" s="1"/>
  <c r="V220" i="31"/>
  <c r="AO220" i="31" s="1"/>
  <c r="AZ220" i="31" s="1"/>
  <c r="P30" i="31"/>
  <c r="AS26" i="31"/>
  <c r="BD26" i="31" s="1"/>
  <c r="AM58" i="31"/>
  <c r="AX58" i="31" s="1"/>
  <c r="U80" i="31"/>
  <c r="AN80" i="31" s="1"/>
  <c r="AY80" i="31" s="1"/>
  <c r="U101" i="31"/>
  <c r="AN101" i="31" s="1"/>
  <c r="AY101" i="31" s="1"/>
  <c r="AL103" i="31"/>
  <c r="AW103" i="31" s="1"/>
  <c r="Z134" i="31"/>
  <c r="AS134" i="31" s="1"/>
  <c r="BD134" i="31" s="1"/>
  <c r="S169" i="31"/>
  <c r="AL169" i="31" s="1"/>
  <c r="AW169" i="31" s="1"/>
  <c r="U181" i="31"/>
  <c r="AN181" i="31" s="1"/>
  <c r="AY181" i="31" s="1"/>
  <c r="S199" i="31"/>
  <c r="AL199" i="31" s="1"/>
  <c r="W204" i="31"/>
  <c r="AP204" i="31" s="1"/>
  <c r="BA204" i="31" s="1"/>
  <c r="W220" i="31"/>
  <c r="AP220" i="31" s="1"/>
  <c r="BA220" i="31" s="1"/>
  <c r="AJ76" i="31"/>
  <c r="AU76" i="31" s="1"/>
  <c r="AO79" i="31"/>
  <c r="AZ79" i="31" s="1"/>
  <c r="AO82" i="31"/>
  <c r="AZ82" i="31" s="1"/>
  <c r="W101" i="31"/>
  <c r="AP101" i="31" s="1"/>
  <c r="BA101" i="31" s="1"/>
  <c r="X220" i="31"/>
  <c r="AQ220" i="31" s="1"/>
  <c r="BB220" i="31" s="1"/>
  <c r="R101" i="31"/>
  <c r="AK101" i="31" s="1"/>
  <c r="AV101" i="31" s="1"/>
  <c r="AR35" i="31"/>
  <c r="BC35" i="31" s="1"/>
  <c r="R60" i="31"/>
  <c r="AK60" i="31" s="1"/>
  <c r="AV60" i="31" s="1"/>
  <c r="R76" i="31"/>
  <c r="AK76" i="31" s="1"/>
  <c r="AV76" i="31" s="1"/>
  <c r="R79" i="31"/>
  <c r="AK79" i="31" s="1"/>
  <c r="AV79" i="31" s="1"/>
  <c r="S82" i="31"/>
  <c r="AL82" i="31" s="1"/>
  <c r="AW82" i="31" s="1"/>
  <c r="Q92" i="31"/>
  <c r="AJ92" i="31" s="1"/>
  <c r="Y101" i="31"/>
  <c r="AR101" i="31" s="1"/>
  <c r="BC101" i="31" s="1"/>
  <c r="V140" i="31"/>
  <c r="AO140" i="31" s="1"/>
  <c r="AZ140" i="31" s="1"/>
  <c r="T176" i="31"/>
  <c r="AM176" i="31" s="1"/>
  <c r="AX176" i="31" s="1"/>
  <c r="Z182" i="31"/>
  <c r="AS182" i="31" s="1"/>
  <c r="Z187" i="31"/>
  <c r="AS187" i="31" s="1"/>
  <c r="BD187" i="31" s="1"/>
  <c r="Y204" i="31"/>
  <c r="AR204" i="31" s="1"/>
  <c r="BC204" i="31" s="1"/>
  <c r="Y220" i="31"/>
  <c r="AR220" i="31" s="1"/>
  <c r="BC220" i="31" s="1"/>
  <c r="O35" i="31"/>
  <c r="S60" i="31"/>
  <c r="AL60" i="31" s="1"/>
  <c r="AW60" i="31" s="1"/>
  <c r="O70" i="31"/>
  <c r="U73" i="31"/>
  <c r="AN73" i="31" s="1"/>
  <c r="AY73" i="31" s="1"/>
  <c r="S76" i="31"/>
  <c r="AL76" i="31" s="1"/>
  <c r="AW76" i="31" s="1"/>
  <c r="S79" i="31"/>
  <c r="AL79" i="31" s="1"/>
  <c r="AW79" i="31" s="1"/>
  <c r="Y80" i="31"/>
  <c r="AR80" i="31" s="1"/>
  <c r="BC80" i="31" s="1"/>
  <c r="U82" i="31"/>
  <c r="AN82" i="31" s="1"/>
  <c r="AY82" i="31" s="1"/>
  <c r="R90" i="31"/>
  <c r="AK90" i="31" s="1"/>
  <c r="S92" i="31"/>
  <c r="AL92" i="31" s="1"/>
  <c r="Z101" i="31"/>
  <c r="AS101" i="31" s="1"/>
  <c r="BD101" i="31" s="1"/>
  <c r="Z204" i="31"/>
  <c r="AS204" i="31" s="1"/>
  <c r="BD204" i="31" s="1"/>
  <c r="Z220" i="31"/>
  <c r="AS220" i="31" s="1"/>
  <c r="BD220" i="31" s="1"/>
  <c r="AS100" i="31"/>
  <c r="BD100" i="31" s="1"/>
  <c r="Q173" i="31"/>
  <c r="AJ173" i="31" s="1"/>
  <c r="AU173" i="31" s="1"/>
  <c r="X179" i="31"/>
  <c r="AQ179" i="31" s="1"/>
  <c r="BB179" i="31" s="1"/>
  <c r="Q196" i="31"/>
  <c r="AJ196" i="31" s="1"/>
  <c r="AU196" i="31" s="1"/>
  <c r="S10" i="31"/>
  <c r="AL10" i="31" s="1"/>
  <c r="AW10" i="31" s="1"/>
  <c r="AJ12" i="31"/>
  <c r="AU12" i="31" s="1"/>
  <c r="AJ42" i="31"/>
  <c r="AU42" i="31" s="1"/>
  <c r="T70" i="31"/>
  <c r="AM70" i="31" s="1"/>
  <c r="AX70" i="31" s="1"/>
  <c r="U76" i="31"/>
  <c r="AN76" i="31" s="1"/>
  <c r="AY76" i="31" s="1"/>
  <c r="R77" i="31"/>
  <c r="AK77" i="31" s="1"/>
  <c r="AV77" i="31" s="1"/>
  <c r="U79" i="31"/>
  <c r="AN79" i="31" s="1"/>
  <c r="AY79" i="31" s="1"/>
  <c r="X82" i="31"/>
  <c r="AQ82" i="31" s="1"/>
  <c r="BB82" i="31" s="1"/>
  <c r="AQ100" i="31"/>
  <c r="BB100" i="31" s="1"/>
  <c r="S120" i="31"/>
  <c r="AL120" i="31" s="1"/>
  <c r="AW120" i="31" s="1"/>
  <c r="AK133" i="31"/>
  <c r="AV133" i="31" s="1"/>
  <c r="Y179" i="31"/>
  <c r="AR179" i="31" s="1"/>
  <c r="BC179" i="31" s="1"/>
  <c r="AL189" i="31"/>
  <c r="AW189" i="31" s="1"/>
  <c r="O209" i="31"/>
  <c r="AK207" i="31"/>
  <c r="AV207" i="31" s="1"/>
  <c r="AK129" i="31"/>
  <c r="AV129" i="31" s="1"/>
  <c r="AS72" i="31"/>
  <c r="BD72" i="31" s="1"/>
  <c r="V76" i="31"/>
  <c r="AO76" i="31" s="1"/>
  <c r="AZ76" i="31" s="1"/>
  <c r="S77" i="31"/>
  <c r="AL77" i="31" s="1"/>
  <c r="AW77" i="31" s="1"/>
  <c r="Y79" i="31"/>
  <c r="AR79" i="31" s="1"/>
  <c r="BC79" i="31" s="1"/>
  <c r="Y82" i="31"/>
  <c r="AR82" i="31" s="1"/>
  <c r="BC82" i="31" s="1"/>
  <c r="X133" i="31"/>
  <c r="AQ133" i="31" s="1"/>
  <c r="BB133" i="31" s="1"/>
  <c r="O158" i="31"/>
  <c r="S173" i="31"/>
  <c r="AL173" i="31" s="1"/>
  <c r="AW173" i="31" s="1"/>
  <c r="AJ198" i="31"/>
  <c r="AU198" i="31" s="1"/>
  <c r="AL205" i="31"/>
  <c r="AW205" i="31" s="1"/>
  <c r="R9" i="31"/>
  <c r="AK9" i="31" s="1"/>
  <c r="T87" i="31"/>
  <c r="AM87" i="31" s="1"/>
  <c r="AX87" i="31" s="1"/>
  <c r="Y87" i="31"/>
  <c r="AR87" i="31" s="1"/>
  <c r="BC87" i="31" s="1"/>
  <c r="V87" i="31"/>
  <c r="AO87" i="31" s="1"/>
  <c r="AZ87" i="31" s="1"/>
  <c r="U87" i="31"/>
  <c r="AN87" i="31" s="1"/>
  <c r="AY87" i="31" s="1"/>
  <c r="R87" i="31"/>
  <c r="AK87" i="31" s="1"/>
  <c r="AV87" i="31" s="1"/>
  <c r="Q87" i="31"/>
  <c r="AJ87" i="31" s="1"/>
  <c r="AU87" i="31" s="1"/>
  <c r="S89" i="31"/>
  <c r="AL89" i="31" s="1"/>
  <c r="X89" i="31"/>
  <c r="AQ89" i="31" s="1"/>
  <c r="W89" i="31"/>
  <c r="AP89" i="31" s="1"/>
  <c r="U89" i="31"/>
  <c r="AN89" i="31" s="1"/>
  <c r="S9" i="31"/>
  <c r="AL9" i="31" s="1"/>
  <c r="T9" i="31"/>
  <c r="AM9" i="31" s="1"/>
  <c r="Y29" i="31"/>
  <c r="AR29" i="31" s="1"/>
  <c r="Z29" i="31"/>
  <c r="AS29" i="31" s="1"/>
  <c r="O14" i="31"/>
  <c r="P20" i="31"/>
  <c r="P50" i="31"/>
  <c r="S50" i="31" s="1"/>
  <c r="AL50" i="31" s="1"/>
  <c r="AW50" i="31" s="1"/>
  <c r="O50" i="31"/>
  <c r="P13" i="31"/>
  <c r="R13" i="31" s="1"/>
  <c r="AK13" i="31" s="1"/>
  <c r="AV13" i="31" s="1"/>
  <c r="Q123" i="31"/>
  <c r="AJ123" i="31" s="1"/>
  <c r="AU123" i="31" s="1"/>
  <c r="T123" i="31"/>
  <c r="AM123" i="31" s="1"/>
  <c r="AX123" i="31" s="1"/>
  <c r="S123" i="31"/>
  <c r="AL123" i="31" s="1"/>
  <c r="AW123" i="31" s="1"/>
  <c r="Q40" i="31"/>
  <c r="AJ40" i="31" s="1"/>
  <c r="AU40" i="31" s="1"/>
  <c r="Q57" i="31"/>
  <c r="AJ57" i="31" s="1"/>
  <c r="Y70" i="31"/>
  <c r="AR70" i="31" s="1"/>
  <c r="BC70" i="31" s="1"/>
  <c r="R40" i="31"/>
  <c r="AK40" i="31" s="1"/>
  <c r="AV40" i="31" s="1"/>
  <c r="O56" i="31"/>
  <c r="Z68" i="31"/>
  <c r="AS68" i="31" s="1"/>
  <c r="BD68" i="31" s="1"/>
  <c r="Z70" i="31"/>
  <c r="AS70" i="31" s="1"/>
  <c r="BD70" i="31" s="1"/>
  <c r="Y76" i="31"/>
  <c r="AR76" i="31" s="1"/>
  <c r="BC76" i="31" s="1"/>
  <c r="V28" i="31"/>
  <c r="AO28" i="31" s="1"/>
  <c r="AZ28" i="31" s="1"/>
  <c r="Z76" i="31"/>
  <c r="AS76" i="31" s="1"/>
  <c r="BD76" i="31" s="1"/>
  <c r="P67" i="31"/>
  <c r="T67" i="31" s="1"/>
  <c r="AM67" i="31" s="1"/>
  <c r="AX67" i="31" s="1"/>
  <c r="Q82" i="31"/>
  <c r="AJ82" i="31" s="1"/>
  <c r="AU82" i="31" s="1"/>
  <c r="T225" i="31"/>
  <c r="AM225" i="31" s="1"/>
  <c r="AX225" i="31" s="1"/>
  <c r="R225" i="31"/>
  <c r="AK225" i="31" s="1"/>
  <c r="AV225" i="31" s="1"/>
  <c r="S26" i="31"/>
  <c r="AL26" i="31" s="1"/>
  <c r="AW26" i="31" s="1"/>
  <c r="Z58" i="31"/>
  <c r="AS58" i="31" s="1"/>
  <c r="BD58" i="31" s="1"/>
  <c r="Q73" i="31"/>
  <c r="AJ73" i="31" s="1"/>
  <c r="AU73" i="31" s="1"/>
  <c r="R82" i="31"/>
  <c r="AK82" i="31" s="1"/>
  <c r="AV82" i="31" s="1"/>
  <c r="Q85" i="31"/>
  <c r="AJ85" i="31" s="1"/>
  <c r="AU85" i="31" s="1"/>
  <c r="S191" i="31"/>
  <c r="AL191" i="31" s="1"/>
  <c r="AW191" i="31" s="1"/>
  <c r="T191" i="31"/>
  <c r="AM191" i="31" s="1"/>
  <c r="AX191" i="31" s="1"/>
  <c r="Q191" i="31"/>
  <c r="AJ191" i="31" s="1"/>
  <c r="AU191" i="31" s="1"/>
  <c r="T24" i="31"/>
  <c r="AM24" i="31" s="1"/>
  <c r="AX24" i="31" s="1"/>
  <c r="T26" i="31"/>
  <c r="AM26" i="31" s="1"/>
  <c r="AX26" i="31" s="1"/>
  <c r="R73" i="31"/>
  <c r="AK73" i="31" s="1"/>
  <c r="AV73" i="31" s="1"/>
  <c r="Q80" i="31"/>
  <c r="AJ80" i="31" s="1"/>
  <c r="AU80" i="31" s="1"/>
  <c r="O81" i="31"/>
  <c r="R85" i="31"/>
  <c r="AK85" i="31" s="1"/>
  <c r="AV85" i="31" s="1"/>
  <c r="S55" i="31"/>
  <c r="AL55" i="31" s="1"/>
  <c r="T73" i="31"/>
  <c r="AM73" i="31" s="1"/>
  <c r="AX73" i="31" s="1"/>
  <c r="R80" i="31"/>
  <c r="AK80" i="31" s="1"/>
  <c r="AV80" i="31" s="1"/>
  <c r="Y81" i="31"/>
  <c r="AR81" i="31" s="1"/>
  <c r="BC81" i="31" s="1"/>
  <c r="T82" i="31"/>
  <c r="AM82" i="31" s="1"/>
  <c r="AX82" i="31" s="1"/>
  <c r="U85" i="31"/>
  <c r="AN85" i="31" s="1"/>
  <c r="AY85" i="31" s="1"/>
  <c r="W85" i="31"/>
  <c r="AP85" i="31" s="1"/>
  <c r="BA85" i="31" s="1"/>
  <c r="P113" i="31"/>
  <c r="R113" i="31" s="1"/>
  <c r="AK113" i="31" s="1"/>
  <c r="AV113" i="31" s="1"/>
  <c r="X144" i="31"/>
  <c r="AQ144" i="31" s="1"/>
  <c r="BB144" i="31" s="1"/>
  <c r="U161" i="31"/>
  <c r="AN161" i="31" s="1"/>
  <c r="AY161" i="31" s="1"/>
  <c r="X169" i="31"/>
  <c r="AQ169" i="31" s="1"/>
  <c r="BB169" i="31" s="1"/>
  <c r="R179" i="31"/>
  <c r="AK179" i="31" s="1"/>
  <c r="AV179" i="31" s="1"/>
  <c r="R181" i="31"/>
  <c r="AK181" i="31" s="1"/>
  <c r="AV181" i="31" s="1"/>
  <c r="Y187" i="31"/>
  <c r="AR187" i="31" s="1"/>
  <c r="BC187" i="31" s="1"/>
  <c r="Q101" i="31"/>
  <c r="AJ101" i="31" s="1"/>
  <c r="AU101" i="31" s="1"/>
  <c r="R105" i="31"/>
  <c r="AK105" i="31" s="1"/>
  <c r="AV105" i="31" s="1"/>
  <c r="V164" i="31"/>
  <c r="AO164" i="31" s="1"/>
  <c r="Z179" i="31"/>
  <c r="AS179" i="31" s="1"/>
  <c r="BD179" i="31" s="1"/>
  <c r="S105" i="31"/>
  <c r="AL105" i="31" s="1"/>
  <c r="AW105" i="31" s="1"/>
  <c r="Y121" i="31"/>
  <c r="AR121" i="31" s="1"/>
  <c r="BC121" i="31" s="1"/>
  <c r="O128" i="31"/>
  <c r="W164" i="31"/>
  <c r="AP164" i="31" s="1"/>
  <c r="T208" i="31"/>
  <c r="AM208" i="31" s="1"/>
  <c r="AX208" i="31" s="1"/>
  <c r="S226" i="31"/>
  <c r="AL226" i="31" s="1"/>
  <c r="AW226" i="31" s="1"/>
  <c r="T237" i="31"/>
  <c r="AM237" i="31" s="1"/>
  <c r="AX237" i="31" s="1"/>
  <c r="U241" i="31"/>
  <c r="AN241" i="31" s="1"/>
  <c r="AY241" i="31" s="1"/>
  <c r="Q96" i="31"/>
  <c r="AJ96" i="31" s="1"/>
  <c r="AU96" i="31" s="1"/>
  <c r="T105" i="31"/>
  <c r="AM105" i="31" s="1"/>
  <c r="AX105" i="31" s="1"/>
  <c r="S133" i="31"/>
  <c r="AL133" i="31" s="1"/>
  <c r="AW133" i="31" s="1"/>
  <c r="O146" i="31"/>
  <c r="R151" i="31"/>
  <c r="AK151" i="31" s="1"/>
  <c r="AV151" i="31" s="1"/>
  <c r="X226" i="31"/>
  <c r="AQ226" i="31" s="1"/>
  <c r="BB226" i="31" s="1"/>
  <c r="Y237" i="31"/>
  <c r="AR237" i="31" s="1"/>
  <c r="BC237" i="31" s="1"/>
  <c r="V241" i="31"/>
  <c r="AO241" i="31" s="1"/>
  <c r="AZ241" i="31" s="1"/>
  <c r="U99" i="31"/>
  <c r="AN99" i="31" s="1"/>
  <c r="AY99" i="31" s="1"/>
  <c r="T133" i="31"/>
  <c r="AM133" i="31" s="1"/>
  <c r="AX133" i="31" s="1"/>
  <c r="Q149" i="31"/>
  <c r="AJ149" i="31" s="1"/>
  <c r="S151" i="31"/>
  <c r="AL151" i="31" s="1"/>
  <c r="AW151" i="31" s="1"/>
  <c r="Q169" i="31"/>
  <c r="AJ169" i="31" s="1"/>
  <c r="AU169" i="31" s="1"/>
  <c r="Q176" i="31"/>
  <c r="AJ176" i="31" s="1"/>
  <c r="AU176" i="31" s="1"/>
  <c r="V196" i="31"/>
  <c r="AO196" i="31" s="1"/>
  <c r="AZ196" i="31" s="1"/>
  <c r="W205" i="31"/>
  <c r="AP205" i="31" s="1"/>
  <c r="BA205" i="31" s="1"/>
  <c r="Q212" i="31"/>
  <c r="AJ212" i="31" s="1"/>
  <c r="AU212" i="31" s="1"/>
  <c r="Z226" i="31"/>
  <c r="AS226" i="31" s="1"/>
  <c r="BD226" i="31" s="1"/>
  <c r="U233" i="31"/>
  <c r="AN233" i="31" s="1"/>
  <c r="AY233" i="31" s="1"/>
  <c r="Z237" i="31"/>
  <c r="AS237" i="31" s="1"/>
  <c r="BD237" i="31" s="1"/>
  <c r="W241" i="31"/>
  <c r="AP241" i="31" s="1"/>
  <c r="BA241" i="31" s="1"/>
  <c r="S96" i="31"/>
  <c r="AL96" i="31" s="1"/>
  <c r="AW96" i="31" s="1"/>
  <c r="T149" i="31"/>
  <c r="AM149" i="31" s="1"/>
  <c r="S176" i="31"/>
  <c r="AL176" i="31" s="1"/>
  <c r="AW176" i="31" s="1"/>
  <c r="Q184" i="31"/>
  <c r="AJ184" i="31" s="1"/>
  <c r="AU184" i="31" s="1"/>
  <c r="Q187" i="31"/>
  <c r="AJ187" i="31" s="1"/>
  <c r="AU187" i="31" s="1"/>
  <c r="W196" i="31"/>
  <c r="AP196" i="31" s="1"/>
  <c r="BA196" i="31" s="1"/>
  <c r="X205" i="31"/>
  <c r="AQ205" i="31" s="1"/>
  <c r="BB205" i="31" s="1"/>
  <c r="S90" i="31"/>
  <c r="AL90" i="31" s="1"/>
  <c r="R92" i="31"/>
  <c r="AK92" i="31" s="1"/>
  <c r="O129" i="31"/>
  <c r="T144" i="31"/>
  <c r="AM144" i="31" s="1"/>
  <c r="AX144" i="31" s="1"/>
  <c r="U149" i="31"/>
  <c r="AN149" i="31" s="1"/>
  <c r="Q163" i="31"/>
  <c r="AJ163" i="31" s="1"/>
  <c r="AU163" i="31" s="1"/>
  <c r="R187" i="31"/>
  <c r="AK187" i="31" s="1"/>
  <c r="AV187" i="31" s="1"/>
  <c r="Y205" i="31"/>
  <c r="AR205" i="31" s="1"/>
  <c r="BC205" i="31" s="1"/>
  <c r="T120" i="31"/>
  <c r="AM120" i="31" s="1"/>
  <c r="AX120" i="31" s="1"/>
  <c r="U144" i="31"/>
  <c r="AN144" i="31" s="1"/>
  <c r="AY144" i="31" s="1"/>
  <c r="X149" i="31"/>
  <c r="AQ149" i="31" s="1"/>
  <c r="T155" i="31"/>
  <c r="AM155" i="31" s="1"/>
  <c r="AX155" i="31" s="1"/>
  <c r="Q161" i="31"/>
  <c r="AJ161" i="31" s="1"/>
  <c r="AU161" i="31" s="1"/>
  <c r="X163" i="31"/>
  <c r="AQ163" i="31" s="1"/>
  <c r="BB163" i="31" s="1"/>
  <c r="T169" i="31"/>
  <c r="AM169" i="31" s="1"/>
  <c r="AX169" i="31" s="1"/>
  <c r="U176" i="31"/>
  <c r="AN176" i="31" s="1"/>
  <c r="AY176" i="31" s="1"/>
  <c r="S187" i="31"/>
  <c r="AL187" i="31" s="1"/>
  <c r="AW187" i="31" s="1"/>
  <c r="Z205" i="31"/>
  <c r="AS205" i="31" s="1"/>
  <c r="BD205" i="31" s="1"/>
  <c r="Y221" i="31"/>
  <c r="AR221" i="31" s="1"/>
  <c r="R231" i="31"/>
  <c r="AK231" i="31" s="1"/>
  <c r="AV231" i="31" s="1"/>
  <c r="S119" i="31"/>
  <c r="AL119" i="31" s="1"/>
  <c r="AW119" i="31" s="1"/>
  <c r="U120" i="31"/>
  <c r="AN120" i="31" s="1"/>
  <c r="AY120" i="31" s="1"/>
  <c r="V144" i="31"/>
  <c r="AO144" i="31" s="1"/>
  <c r="AZ144" i="31" s="1"/>
  <c r="Y149" i="31"/>
  <c r="AR149" i="31" s="1"/>
  <c r="S161" i="31"/>
  <c r="AL161" i="31" s="1"/>
  <c r="AW161" i="31" s="1"/>
  <c r="Y163" i="31"/>
  <c r="AR163" i="31" s="1"/>
  <c r="BC163" i="31" s="1"/>
  <c r="U169" i="31"/>
  <c r="AN169" i="31" s="1"/>
  <c r="AY169" i="31" s="1"/>
  <c r="W176" i="31"/>
  <c r="AP176" i="31" s="1"/>
  <c r="BA176" i="31" s="1"/>
  <c r="T182" i="31"/>
  <c r="AM182" i="31" s="1"/>
  <c r="T187" i="31"/>
  <c r="AM187" i="31" s="1"/>
  <c r="AX187" i="31" s="1"/>
  <c r="Z221" i="31"/>
  <c r="AS221" i="31" s="1"/>
  <c r="Y231" i="31"/>
  <c r="AR231" i="31" s="1"/>
  <c r="BC231" i="31" s="1"/>
  <c r="X120" i="31"/>
  <c r="AQ120" i="31" s="1"/>
  <c r="BB120" i="31" s="1"/>
  <c r="T161" i="31"/>
  <c r="AM161" i="31" s="1"/>
  <c r="AX161" i="31" s="1"/>
  <c r="X176" i="31"/>
  <c r="AQ176" i="31" s="1"/>
  <c r="BB176" i="31" s="1"/>
  <c r="Q179" i="31"/>
  <c r="AJ179" i="31" s="1"/>
  <c r="AU179" i="31" s="1"/>
  <c r="V187" i="31"/>
  <c r="AO187" i="31" s="1"/>
  <c r="AZ187" i="31" s="1"/>
  <c r="T189" i="31"/>
  <c r="AM189" i="31" s="1"/>
  <c r="AX189" i="31" s="1"/>
  <c r="Y240" i="31"/>
  <c r="AR240" i="31" s="1"/>
  <c r="BC240" i="31" s="1"/>
  <c r="T25" i="31"/>
  <c r="AM25" i="31" s="1"/>
  <c r="S25" i="31"/>
  <c r="AL25" i="31" s="1"/>
  <c r="R25" i="31"/>
  <c r="AK25" i="31" s="1"/>
  <c r="Q25" i="31"/>
  <c r="AJ25" i="31" s="1"/>
  <c r="AH73" i="31"/>
  <c r="AI73" i="31" s="1"/>
  <c r="P16" i="31"/>
  <c r="U16" i="31" s="1"/>
  <c r="AN16" i="31" s="1"/>
  <c r="AY16" i="31" s="1"/>
  <c r="P19" i="31"/>
  <c r="Y19" i="31" s="1"/>
  <c r="AR19" i="31" s="1"/>
  <c r="BC19" i="31" s="1"/>
  <c r="P78" i="31"/>
  <c r="Q78" i="31" s="1"/>
  <c r="AJ78" i="31" s="1"/>
  <c r="AU78" i="31" s="1"/>
  <c r="O78" i="31"/>
  <c r="Q32" i="31"/>
  <c r="AJ32" i="31" s="1"/>
  <c r="AU32" i="31" s="1"/>
  <c r="Y32" i="31"/>
  <c r="AR32" i="31" s="1"/>
  <c r="BC32" i="31" s="1"/>
  <c r="X32" i="31"/>
  <c r="AQ32" i="31" s="1"/>
  <c r="BB32" i="31" s="1"/>
  <c r="W32" i="31"/>
  <c r="AP32" i="31" s="1"/>
  <c r="BA32" i="31" s="1"/>
  <c r="V32" i="31"/>
  <c r="AO32" i="31" s="1"/>
  <c r="AZ32" i="31" s="1"/>
  <c r="U32" i="31"/>
  <c r="AN32" i="31" s="1"/>
  <c r="AY32" i="31" s="1"/>
  <c r="T32" i="31"/>
  <c r="AM32" i="31" s="1"/>
  <c r="AX32" i="31" s="1"/>
  <c r="S32" i="31"/>
  <c r="AL32" i="31" s="1"/>
  <c r="AW32" i="31" s="1"/>
  <c r="R32" i="31"/>
  <c r="AK32" i="31" s="1"/>
  <c r="AV32" i="31" s="1"/>
  <c r="Z45" i="31"/>
  <c r="AS45" i="31" s="1"/>
  <c r="BD45" i="31" s="1"/>
  <c r="Y45" i="31"/>
  <c r="AR45" i="31" s="1"/>
  <c r="BC45" i="31" s="1"/>
  <c r="X45" i="31"/>
  <c r="AQ45" i="31" s="1"/>
  <c r="BB45" i="31" s="1"/>
  <c r="W45" i="31"/>
  <c r="AP45" i="31" s="1"/>
  <c r="BA45" i="31" s="1"/>
  <c r="T45" i="31"/>
  <c r="AM45" i="31" s="1"/>
  <c r="AX45" i="31" s="1"/>
  <c r="Z64" i="31"/>
  <c r="AS64" i="31" s="1"/>
  <c r="BD64" i="31" s="1"/>
  <c r="X64" i="31"/>
  <c r="AQ64" i="31" s="1"/>
  <c r="BB64" i="31" s="1"/>
  <c r="W64" i="31"/>
  <c r="AP64" i="31" s="1"/>
  <c r="BA64" i="31" s="1"/>
  <c r="U64" i="31"/>
  <c r="AN64" i="31" s="1"/>
  <c r="AY64" i="31" s="1"/>
  <c r="T64" i="31"/>
  <c r="AM64" i="31" s="1"/>
  <c r="AX64" i="31" s="1"/>
  <c r="R64" i="31"/>
  <c r="AK64" i="31" s="1"/>
  <c r="AV64" i="31" s="1"/>
  <c r="Q64" i="31"/>
  <c r="AJ64" i="31" s="1"/>
  <c r="AU64" i="31" s="1"/>
  <c r="Q49" i="31"/>
  <c r="AJ49" i="31" s="1"/>
  <c r="AU49" i="31" s="1"/>
  <c r="S49" i="31"/>
  <c r="AL49" i="31" s="1"/>
  <c r="AW49" i="31" s="1"/>
  <c r="Q14" i="31"/>
  <c r="AJ14" i="31" s="1"/>
  <c r="AU14" i="31" s="1"/>
  <c r="Y14" i="31"/>
  <c r="AR14" i="31" s="1"/>
  <c r="BC14" i="31" s="1"/>
  <c r="X14" i="31"/>
  <c r="AQ14" i="31" s="1"/>
  <c r="BB14" i="31" s="1"/>
  <c r="W14" i="31"/>
  <c r="AP14" i="31" s="1"/>
  <c r="BA14" i="31" s="1"/>
  <c r="V14" i="31"/>
  <c r="AO14" i="31" s="1"/>
  <c r="AZ14" i="31" s="1"/>
  <c r="U14" i="31"/>
  <c r="AN14" i="31" s="1"/>
  <c r="AY14" i="31" s="1"/>
  <c r="T14" i="31"/>
  <c r="AM14" i="31" s="1"/>
  <c r="AX14" i="31" s="1"/>
  <c r="S14" i="31"/>
  <c r="AL14" i="31" s="1"/>
  <c r="AW14" i="31" s="1"/>
  <c r="R14" i="31"/>
  <c r="AK14" i="31" s="1"/>
  <c r="AV14" i="31" s="1"/>
  <c r="R38" i="31"/>
  <c r="AK38" i="31" s="1"/>
  <c r="AV38" i="31" s="1"/>
  <c r="Q38" i="31"/>
  <c r="AJ38" i="31" s="1"/>
  <c r="AU38" i="31" s="1"/>
  <c r="R49" i="31"/>
  <c r="AK49" i="31" s="1"/>
  <c r="AV49" i="31" s="1"/>
  <c r="R52" i="31"/>
  <c r="AK52" i="31" s="1"/>
  <c r="AV52" i="31" s="1"/>
  <c r="Q52" i="31"/>
  <c r="AJ52" i="31" s="1"/>
  <c r="AU52" i="31" s="1"/>
  <c r="AG9" i="31"/>
  <c r="AH9" i="31" s="1"/>
  <c r="AI9" i="31" s="1"/>
  <c r="P51" i="31"/>
  <c r="R51" i="31" s="1"/>
  <c r="AK51" i="31" s="1"/>
  <c r="AV51" i="31" s="1"/>
  <c r="O51" i="31"/>
  <c r="Y31" i="31"/>
  <c r="AR31" i="31" s="1"/>
  <c r="BC31" i="31" s="1"/>
  <c r="W31" i="31"/>
  <c r="AP31" i="31" s="1"/>
  <c r="BA31" i="31" s="1"/>
  <c r="Z55" i="31"/>
  <c r="AS55" i="31" s="1"/>
  <c r="R55" i="31"/>
  <c r="AK55" i="31" s="1"/>
  <c r="Q55" i="31"/>
  <c r="AJ55" i="31" s="1"/>
  <c r="X55" i="31"/>
  <c r="AQ55" i="31" s="1"/>
  <c r="U55" i="31"/>
  <c r="AN55" i="31" s="1"/>
  <c r="T55" i="31"/>
  <c r="AM55" i="31" s="1"/>
  <c r="P65" i="31"/>
  <c r="V65" i="31" s="1"/>
  <c r="AO65" i="31" s="1"/>
  <c r="AZ65" i="31" s="1"/>
  <c r="O65" i="31"/>
  <c r="Z81" i="31"/>
  <c r="AS81" i="31" s="1"/>
  <c r="BD81" i="31" s="1"/>
  <c r="Y88" i="31"/>
  <c r="AR88" i="31" s="1"/>
  <c r="V88" i="31"/>
  <c r="AO88" i="31" s="1"/>
  <c r="T88" i="31"/>
  <c r="AM88" i="31" s="1"/>
  <c r="S88" i="31"/>
  <c r="AL88" i="31" s="1"/>
  <c r="R57" i="31"/>
  <c r="AK57" i="31" s="1"/>
  <c r="Q81" i="31"/>
  <c r="AJ81" i="31" s="1"/>
  <c r="AU81" i="31" s="1"/>
  <c r="Z84" i="31"/>
  <c r="AS84" i="31" s="1"/>
  <c r="BD84" i="31" s="1"/>
  <c r="Y84" i="31"/>
  <c r="AR84" i="31" s="1"/>
  <c r="BC84" i="31" s="1"/>
  <c r="V84" i="31"/>
  <c r="AO84" i="31" s="1"/>
  <c r="AZ84" i="31" s="1"/>
  <c r="T84" i="31"/>
  <c r="AM84" i="31" s="1"/>
  <c r="AX84" i="31" s="1"/>
  <c r="S84" i="31"/>
  <c r="AL84" i="31" s="1"/>
  <c r="AW84" i="31" s="1"/>
  <c r="R6" i="31"/>
  <c r="AK6" i="31" s="1"/>
  <c r="Q22" i="31"/>
  <c r="AJ22" i="31" s="1"/>
  <c r="AU22" i="31" s="1"/>
  <c r="O23" i="31"/>
  <c r="O29" i="31"/>
  <c r="V57" i="31"/>
  <c r="AO57" i="31" s="1"/>
  <c r="Q75" i="31"/>
  <c r="AJ75" i="31" s="1"/>
  <c r="AU75" i="31" s="1"/>
  <c r="R81" i="31"/>
  <c r="AK81" i="31" s="1"/>
  <c r="AV81" i="31" s="1"/>
  <c r="Q84" i="31"/>
  <c r="AJ84" i="31" s="1"/>
  <c r="AU84" i="31" s="1"/>
  <c r="R10" i="31"/>
  <c r="AK10" i="31" s="1"/>
  <c r="AV10" i="31" s="1"/>
  <c r="Q60" i="31"/>
  <c r="AJ60" i="31" s="1"/>
  <c r="AU60" i="31" s="1"/>
  <c r="T75" i="31"/>
  <c r="AM75" i="31" s="1"/>
  <c r="AX75" i="31" s="1"/>
  <c r="X76" i="31"/>
  <c r="AQ76" i="31" s="1"/>
  <c r="BB76" i="31" s="1"/>
  <c r="Y77" i="31"/>
  <c r="AR77" i="31" s="1"/>
  <c r="BC77" i="31" s="1"/>
  <c r="X80" i="31"/>
  <c r="AQ80" i="31" s="1"/>
  <c r="BB80" i="31" s="1"/>
  <c r="S81" i="31"/>
  <c r="AL81" i="31" s="1"/>
  <c r="AW81" i="31" s="1"/>
  <c r="R84" i="31"/>
  <c r="AK84" i="31" s="1"/>
  <c r="AV84" i="31" s="1"/>
  <c r="T81" i="31"/>
  <c r="AM81" i="31" s="1"/>
  <c r="AX81" i="31" s="1"/>
  <c r="R12" i="31"/>
  <c r="AK12" i="31" s="1"/>
  <c r="AV12" i="31" s="1"/>
  <c r="O55" i="31"/>
  <c r="U81" i="31"/>
  <c r="AN81" i="31" s="1"/>
  <c r="AY81" i="31" s="1"/>
  <c r="W84" i="31"/>
  <c r="AP84" i="31" s="1"/>
  <c r="BA84" i="31" s="1"/>
  <c r="Q24" i="31"/>
  <c r="AJ24" i="31" s="1"/>
  <c r="AU24" i="31" s="1"/>
  <c r="O36" i="31"/>
  <c r="S40" i="31"/>
  <c r="AL40" i="31" s="1"/>
  <c r="AW40" i="31" s="1"/>
  <c r="T42" i="31"/>
  <c r="AM42" i="31" s="1"/>
  <c r="AX42" i="31" s="1"/>
  <c r="O49" i="31"/>
  <c r="T60" i="31"/>
  <c r="AM60" i="31" s="1"/>
  <c r="AX60" i="31" s="1"/>
  <c r="R61" i="31"/>
  <c r="AK61" i="31" s="1"/>
  <c r="AV61" i="31" s="1"/>
  <c r="V81" i="31"/>
  <c r="AO81" i="31" s="1"/>
  <c r="AZ81" i="31" s="1"/>
  <c r="X84" i="31"/>
  <c r="AQ84" i="31" s="1"/>
  <c r="BB84" i="31" s="1"/>
  <c r="R24" i="31"/>
  <c r="AK24" i="31" s="1"/>
  <c r="AV24" i="31" s="1"/>
  <c r="Q26" i="31"/>
  <c r="AJ26" i="31" s="1"/>
  <c r="AU26" i="31" s="1"/>
  <c r="U60" i="31"/>
  <c r="AN60" i="31" s="1"/>
  <c r="AY60" i="31" s="1"/>
  <c r="S61" i="31"/>
  <c r="AL61" i="31" s="1"/>
  <c r="AW61" i="31" s="1"/>
  <c r="W81" i="31"/>
  <c r="AP81" i="31" s="1"/>
  <c r="BA81" i="31" s="1"/>
  <c r="Z83" i="31"/>
  <c r="AS83" i="31" s="1"/>
  <c r="BD83" i="31" s="1"/>
  <c r="W83" i="31"/>
  <c r="AP83" i="31" s="1"/>
  <c r="BA83" i="31" s="1"/>
  <c r="R26" i="31"/>
  <c r="AK26" i="31" s="1"/>
  <c r="AV26" i="31" s="1"/>
  <c r="W60" i="31"/>
  <c r="AP60" i="31" s="1"/>
  <c r="BA60" i="31" s="1"/>
  <c r="Y68" i="31"/>
  <c r="AR68" i="31" s="1"/>
  <c r="BC68" i="31" s="1"/>
  <c r="X72" i="31"/>
  <c r="AQ72" i="31" s="1"/>
  <c r="BB72" i="31" s="1"/>
  <c r="Q77" i="31"/>
  <c r="AJ77" i="31" s="1"/>
  <c r="AU77" i="31" s="1"/>
  <c r="W79" i="31"/>
  <c r="AP79" i="31" s="1"/>
  <c r="BA79" i="31" s="1"/>
  <c r="Y83" i="31"/>
  <c r="AR83" i="31" s="1"/>
  <c r="BC83" i="31" s="1"/>
  <c r="W87" i="31"/>
  <c r="AP87" i="31" s="1"/>
  <c r="BA87" i="31" s="1"/>
  <c r="X87" i="31"/>
  <c r="AQ87" i="31" s="1"/>
  <c r="BB87" i="31" s="1"/>
  <c r="S85" i="31"/>
  <c r="AL85" i="31" s="1"/>
  <c r="AW85" i="31" s="1"/>
  <c r="Q89" i="31"/>
  <c r="AJ89" i="31" s="1"/>
  <c r="AG88" i="31"/>
  <c r="AH88" i="31" s="1"/>
  <c r="AI88" i="31" s="1"/>
  <c r="R89" i="31"/>
  <c r="AK89" i="31" s="1"/>
  <c r="Z165" i="31"/>
  <c r="AS165" i="31" s="1"/>
  <c r="BD165" i="31" s="1"/>
  <c r="Y165" i="31"/>
  <c r="AR165" i="31" s="1"/>
  <c r="BC165" i="31" s="1"/>
  <c r="X165" i="31"/>
  <c r="AQ165" i="31" s="1"/>
  <c r="BB165" i="31" s="1"/>
  <c r="W165" i="31"/>
  <c r="AP165" i="31" s="1"/>
  <c r="BA165" i="31" s="1"/>
  <c r="V165" i="31"/>
  <c r="AO165" i="31" s="1"/>
  <c r="AZ165" i="31" s="1"/>
  <c r="T165" i="31"/>
  <c r="AM165" i="31" s="1"/>
  <c r="AX165" i="31" s="1"/>
  <c r="S165" i="31"/>
  <c r="AL165" i="31" s="1"/>
  <c r="AW165" i="31" s="1"/>
  <c r="Q165" i="31"/>
  <c r="AJ165" i="31" s="1"/>
  <c r="AU165" i="31" s="1"/>
  <c r="U165" i="31"/>
  <c r="AN165" i="31" s="1"/>
  <c r="AY165" i="31" s="1"/>
  <c r="R165" i="31"/>
  <c r="AK165" i="31" s="1"/>
  <c r="AV165" i="31" s="1"/>
  <c r="AG149" i="31"/>
  <c r="AH149" i="31" s="1"/>
  <c r="AI149" i="31" s="1"/>
  <c r="AG90" i="31"/>
  <c r="AH90" i="31" s="1"/>
  <c r="AI90" i="31" s="1"/>
  <c r="R128" i="31"/>
  <c r="AK128" i="31" s="1"/>
  <c r="AV128" i="31" s="1"/>
  <c r="X128" i="31"/>
  <c r="AQ128" i="31" s="1"/>
  <c r="BB128" i="31" s="1"/>
  <c r="W128" i="31"/>
  <c r="AP128" i="31" s="1"/>
  <c r="BA128" i="31" s="1"/>
  <c r="V128" i="31"/>
  <c r="AO128" i="31" s="1"/>
  <c r="AZ128" i="31" s="1"/>
  <c r="U128" i="31"/>
  <c r="AN128" i="31" s="1"/>
  <c r="AY128" i="31" s="1"/>
  <c r="S128" i="31"/>
  <c r="AL128" i="31" s="1"/>
  <c r="AW128" i="31" s="1"/>
  <c r="V108" i="31"/>
  <c r="AO108" i="31" s="1"/>
  <c r="AZ108" i="31" s="1"/>
  <c r="U108" i="31"/>
  <c r="AN108" i="31" s="1"/>
  <c r="AY108" i="31" s="1"/>
  <c r="T108" i="31"/>
  <c r="AM108" i="31" s="1"/>
  <c r="AX108" i="31" s="1"/>
  <c r="S108" i="31"/>
  <c r="AL108" i="31" s="1"/>
  <c r="AW108" i="31" s="1"/>
  <c r="T99" i="31"/>
  <c r="AM99" i="31" s="1"/>
  <c r="AX99" i="31" s="1"/>
  <c r="S99" i="31"/>
  <c r="AL99" i="31" s="1"/>
  <c r="AW99" i="31" s="1"/>
  <c r="Z99" i="31"/>
  <c r="AS99" i="31" s="1"/>
  <c r="BD99" i="31" s="1"/>
  <c r="X99" i="31"/>
  <c r="AQ99" i="31" s="1"/>
  <c r="BB99" i="31" s="1"/>
  <c r="W99" i="31"/>
  <c r="AP99" i="31" s="1"/>
  <c r="BA99" i="31" s="1"/>
  <c r="R117" i="31"/>
  <c r="AK117" i="31" s="1"/>
  <c r="AV117" i="31" s="1"/>
  <c r="S117" i="31"/>
  <c r="AL117" i="31" s="1"/>
  <c r="AW117" i="31" s="1"/>
  <c r="T128" i="31"/>
  <c r="AM128" i="31" s="1"/>
  <c r="AX128" i="31" s="1"/>
  <c r="W183" i="31"/>
  <c r="AP183" i="31" s="1"/>
  <c r="BA183" i="31" s="1"/>
  <c r="V183" i="31"/>
  <c r="AO183" i="31" s="1"/>
  <c r="AZ183" i="31" s="1"/>
  <c r="T183" i="31"/>
  <c r="AM183" i="31" s="1"/>
  <c r="AX183" i="31" s="1"/>
  <c r="S183" i="31"/>
  <c r="AL183" i="31" s="1"/>
  <c r="AW183" i="31" s="1"/>
  <c r="Q183" i="31"/>
  <c r="AJ183" i="31" s="1"/>
  <c r="AU183" i="31" s="1"/>
  <c r="Q90" i="31"/>
  <c r="AJ90" i="31" s="1"/>
  <c r="AH101" i="31"/>
  <c r="AI101" i="31" s="1"/>
  <c r="S144" i="31"/>
  <c r="AL144" i="31" s="1"/>
  <c r="AW144" i="31" s="1"/>
  <c r="Q144" i="31"/>
  <c r="AJ144" i="31" s="1"/>
  <c r="AU144" i="31" s="1"/>
  <c r="Y144" i="31"/>
  <c r="AR144" i="31" s="1"/>
  <c r="BC144" i="31" s="1"/>
  <c r="Y183" i="31"/>
  <c r="AR183" i="31" s="1"/>
  <c r="BC183" i="31" s="1"/>
  <c r="X134" i="31"/>
  <c r="AQ134" i="31" s="1"/>
  <c r="BB134" i="31" s="1"/>
  <c r="S134" i="31"/>
  <c r="AL134" i="31" s="1"/>
  <c r="AW134" i="31" s="1"/>
  <c r="R134" i="31"/>
  <c r="AK134" i="31" s="1"/>
  <c r="AV134" i="31" s="1"/>
  <c r="Q134" i="31"/>
  <c r="AJ134" i="31" s="1"/>
  <c r="AU134" i="31" s="1"/>
  <c r="AG221" i="31"/>
  <c r="AH221" i="31" s="1"/>
  <c r="AI221" i="31" s="1"/>
  <c r="Q102" i="31"/>
  <c r="AJ102" i="31" s="1"/>
  <c r="T134" i="31"/>
  <c r="AM134" i="31" s="1"/>
  <c r="AX134" i="31" s="1"/>
  <c r="U164" i="31"/>
  <c r="AN164" i="31" s="1"/>
  <c r="T164" i="31"/>
  <c r="AM164" i="31" s="1"/>
  <c r="S164" i="31"/>
  <c r="AL164" i="31" s="1"/>
  <c r="R164" i="31"/>
  <c r="AK164" i="31" s="1"/>
  <c r="Q164" i="31"/>
  <c r="AJ164" i="31" s="1"/>
  <c r="Z164" i="31"/>
  <c r="AS164" i="31" s="1"/>
  <c r="X164" i="31"/>
  <c r="AQ164" i="31" s="1"/>
  <c r="O171" i="31"/>
  <c r="P171" i="31"/>
  <c r="W171" i="31" s="1"/>
  <c r="AP171" i="31" s="1"/>
  <c r="BA171" i="31" s="1"/>
  <c r="Z211" i="31"/>
  <c r="AS211" i="31" s="1"/>
  <c r="BD211" i="31" s="1"/>
  <c r="Y211" i="31"/>
  <c r="AR211" i="31" s="1"/>
  <c r="BC211" i="31" s="1"/>
  <c r="X211" i="31"/>
  <c r="AQ211" i="31" s="1"/>
  <c r="BB211" i="31" s="1"/>
  <c r="W211" i="31"/>
  <c r="AP211" i="31" s="1"/>
  <c r="BA211" i="31" s="1"/>
  <c r="V211" i="31"/>
  <c r="AO211" i="31" s="1"/>
  <c r="AZ211" i="31" s="1"/>
  <c r="Q150" i="31"/>
  <c r="AJ150" i="31" s="1"/>
  <c r="AU150" i="31" s="1"/>
  <c r="V150" i="31"/>
  <c r="AO150" i="31" s="1"/>
  <c r="AZ150" i="31" s="1"/>
  <c r="U150" i="31"/>
  <c r="AN150" i="31" s="1"/>
  <c r="AY150" i="31" s="1"/>
  <c r="T150" i="31"/>
  <c r="AM150" i="31" s="1"/>
  <c r="AX150" i="31" s="1"/>
  <c r="S150" i="31"/>
  <c r="AL150" i="31" s="1"/>
  <c r="AW150" i="31" s="1"/>
  <c r="R150" i="31"/>
  <c r="AK150" i="31" s="1"/>
  <c r="AV150" i="31" s="1"/>
  <c r="S118" i="31"/>
  <c r="AL118" i="31" s="1"/>
  <c r="AW118" i="31" s="1"/>
  <c r="O124" i="31"/>
  <c r="W126" i="31"/>
  <c r="AP126" i="31" s="1"/>
  <c r="BA126" i="31" s="1"/>
  <c r="X132" i="31"/>
  <c r="AQ132" i="31" s="1"/>
  <c r="BB132" i="31" s="1"/>
  <c r="W150" i="31"/>
  <c r="AP150" i="31" s="1"/>
  <c r="BA150" i="31" s="1"/>
  <c r="T118" i="31"/>
  <c r="AM118" i="31" s="1"/>
  <c r="AX118" i="31" s="1"/>
  <c r="Z132" i="31"/>
  <c r="AS132" i="31" s="1"/>
  <c r="BD132" i="31" s="1"/>
  <c r="T140" i="31"/>
  <c r="AM140" i="31" s="1"/>
  <c r="AX140" i="31" s="1"/>
  <c r="Z140" i="31"/>
  <c r="AS140" i="31" s="1"/>
  <c r="BD140" i="31" s="1"/>
  <c r="Y140" i="31"/>
  <c r="AR140" i="31" s="1"/>
  <c r="BC140" i="31" s="1"/>
  <c r="X140" i="31"/>
  <c r="AQ140" i="31" s="1"/>
  <c r="BB140" i="31" s="1"/>
  <c r="U140" i="31"/>
  <c r="AN140" i="31" s="1"/>
  <c r="AY140" i="31" s="1"/>
  <c r="S146" i="31"/>
  <c r="AL146" i="31" s="1"/>
  <c r="AW146" i="31" s="1"/>
  <c r="Y146" i="31"/>
  <c r="AR146" i="31" s="1"/>
  <c r="BC146" i="31" s="1"/>
  <c r="X146" i="31"/>
  <c r="AQ146" i="31" s="1"/>
  <c r="BB146" i="31" s="1"/>
  <c r="V146" i="31"/>
  <c r="AO146" i="31" s="1"/>
  <c r="AZ146" i="31" s="1"/>
  <c r="U146" i="31"/>
  <c r="AN146" i="31" s="1"/>
  <c r="AY146" i="31" s="1"/>
  <c r="Y150" i="31"/>
  <c r="AR150" i="31" s="1"/>
  <c r="BC150" i="31" s="1"/>
  <c r="O99" i="31"/>
  <c r="Y100" i="31"/>
  <c r="AR100" i="31" s="1"/>
  <c r="BC100" i="31" s="1"/>
  <c r="V101" i="31"/>
  <c r="AO101" i="31" s="1"/>
  <c r="AZ101" i="31" s="1"/>
  <c r="Q103" i="31"/>
  <c r="AJ103" i="31" s="1"/>
  <c r="AU103" i="31" s="1"/>
  <c r="S116" i="31"/>
  <c r="AL116" i="31" s="1"/>
  <c r="AW116" i="31" s="1"/>
  <c r="W120" i="31"/>
  <c r="AP120" i="31" s="1"/>
  <c r="BA120" i="31" s="1"/>
  <c r="Y134" i="31"/>
  <c r="AR134" i="31" s="1"/>
  <c r="BC134" i="31" s="1"/>
  <c r="Q140" i="31"/>
  <c r="AJ140" i="31" s="1"/>
  <c r="AU140" i="31" s="1"/>
  <c r="O143" i="31"/>
  <c r="Q146" i="31"/>
  <c r="AJ146" i="31" s="1"/>
  <c r="AU146" i="31" s="1"/>
  <c r="Z150" i="31"/>
  <c r="AS150" i="31" s="1"/>
  <c r="BD150" i="31" s="1"/>
  <c r="U157" i="31"/>
  <c r="AN157" i="31" s="1"/>
  <c r="AY157" i="31" s="1"/>
  <c r="Z157" i="31"/>
  <c r="AS157" i="31" s="1"/>
  <c r="BD157" i="31" s="1"/>
  <c r="Y157" i="31"/>
  <c r="AR157" i="31" s="1"/>
  <c r="BC157" i="31" s="1"/>
  <c r="X157" i="31"/>
  <c r="AQ157" i="31" s="1"/>
  <c r="BB157" i="31" s="1"/>
  <c r="W157" i="31"/>
  <c r="AP157" i="31" s="1"/>
  <c r="BA157" i="31" s="1"/>
  <c r="V157" i="31"/>
  <c r="AO157" i="31" s="1"/>
  <c r="AZ157" i="31" s="1"/>
  <c r="S157" i="31"/>
  <c r="AL157" i="31" s="1"/>
  <c r="AW157" i="31" s="1"/>
  <c r="R157" i="31"/>
  <c r="AK157" i="31" s="1"/>
  <c r="AV157" i="31" s="1"/>
  <c r="R103" i="31"/>
  <c r="AK103" i="31" s="1"/>
  <c r="AV103" i="31" s="1"/>
  <c r="T116" i="31"/>
  <c r="AM116" i="31" s="1"/>
  <c r="AX116" i="31" s="1"/>
  <c r="Z136" i="31"/>
  <c r="AS136" i="31" s="1"/>
  <c r="BD136" i="31" s="1"/>
  <c r="Q136" i="31"/>
  <c r="AJ136" i="31" s="1"/>
  <c r="AU136" i="31" s="1"/>
  <c r="R140" i="31"/>
  <c r="AK140" i="31" s="1"/>
  <c r="AV140" i="31" s="1"/>
  <c r="T146" i="31"/>
  <c r="AM146" i="31" s="1"/>
  <c r="AX146" i="31" s="1"/>
  <c r="Y178" i="31"/>
  <c r="AR178" i="31" s="1"/>
  <c r="BC178" i="31" s="1"/>
  <c r="Z178" i="31"/>
  <c r="AS178" i="31" s="1"/>
  <c r="BD178" i="31" s="1"/>
  <c r="T178" i="31"/>
  <c r="AM178" i="31" s="1"/>
  <c r="AX178" i="31" s="1"/>
  <c r="S178" i="31"/>
  <c r="AL178" i="31" s="1"/>
  <c r="AW178" i="31" s="1"/>
  <c r="Q178" i="31"/>
  <c r="AJ178" i="31" s="1"/>
  <c r="AU178" i="31" s="1"/>
  <c r="S140" i="31"/>
  <c r="AL140" i="31" s="1"/>
  <c r="AW140" i="31" s="1"/>
  <c r="W146" i="31"/>
  <c r="AP146" i="31" s="1"/>
  <c r="BA146" i="31" s="1"/>
  <c r="T157" i="31"/>
  <c r="AM157" i="31" s="1"/>
  <c r="AX157" i="31" s="1"/>
  <c r="AG182" i="31"/>
  <c r="AH182" i="31" s="1"/>
  <c r="AI182" i="31" s="1"/>
  <c r="V161" i="31"/>
  <c r="AO161" i="31" s="1"/>
  <c r="AZ161" i="31" s="1"/>
  <c r="V169" i="31"/>
  <c r="AO169" i="31" s="1"/>
  <c r="AZ169" i="31" s="1"/>
  <c r="V173" i="31"/>
  <c r="AO173" i="31" s="1"/>
  <c r="AZ173" i="31" s="1"/>
  <c r="V176" i="31"/>
  <c r="AO176" i="31" s="1"/>
  <c r="AZ176" i="31" s="1"/>
  <c r="S181" i="31"/>
  <c r="AL181" i="31" s="1"/>
  <c r="AW181" i="31" s="1"/>
  <c r="T181" i="31"/>
  <c r="AM181" i="31" s="1"/>
  <c r="AX181" i="31" s="1"/>
  <c r="Z201" i="31"/>
  <c r="AS201" i="31" s="1"/>
  <c r="BD201" i="31" s="1"/>
  <c r="Y201" i="31"/>
  <c r="AR201" i="31" s="1"/>
  <c r="BC201" i="31" s="1"/>
  <c r="X201" i="31"/>
  <c r="AQ201" i="31" s="1"/>
  <c r="BB201" i="31" s="1"/>
  <c r="W201" i="31"/>
  <c r="AP201" i="31" s="1"/>
  <c r="BA201" i="31" s="1"/>
  <c r="V201" i="31"/>
  <c r="AO201" i="31" s="1"/>
  <c r="AZ201" i="31" s="1"/>
  <c r="U201" i="31"/>
  <c r="AN201" i="31" s="1"/>
  <c r="AY201" i="31" s="1"/>
  <c r="T201" i="31"/>
  <c r="AM201" i="31" s="1"/>
  <c r="AX201" i="31" s="1"/>
  <c r="S201" i="31"/>
  <c r="AL201" i="31" s="1"/>
  <c r="AW201" i="31" s="1"/>
  <c r="R201" i="31"/>
  <c r="AK201" i="31" s="1"/>
  <c r="AV201" i="31" s="1"/>
  <c r="Q201" i="31"/>
  <c r="AJ201" i="31" s="1"/>
  <c r="AU201" i="31" s="1"/>
  <c r="U133" i="31"/>
  <c r="AN133" i="31" s="1"/>
  <c r="AY133" i="31" s="1"/>
  <c r="Y161" i="31"/>
  <c r="AR161" i="31" s="1"/>
  <c r="BC161" i="31" s="1"/>
  <c r="Y169" i="31"/>
  <c r="AR169" i="31" s="1"/>
  <c r="BC169" i="31" s="1"/>
  <c r="V170" i="31"/>
  <c r="AO170" i="31" s="1"/>
  <c r="AZ170" i="31" s="1"/>
  <c r="Y173" i="31"/>
  <c r="AR173" i="31" s="1"/>
  <c r="BC173" i="31" s="1"/>
  <c r="Y176" i="31"/>
  <c r="AR176" i="31" s="1"/>
  <c r="BC176" i="31" s="1"/>
  <c r="V181" i="31"/>
  <c r="AO181" i="31" s="1"/>
  <c r="AZ181" i="31" s="1"/>
  <c r="U182" i="31"/>
  <c r="AN182" i="31" s="1"/>
  <c r="Y184" i="31"/>
  <c r="AR184" i="31" s="1"/>
  <c r="BC184" i="31" s="1"/>
  <c r="V133" i="31"/>
  <c r="AO133" i="31" s="1"/>
  <c r="AZ133" i="31" s="1"/>
  <c r="O144" i="31"/>
  <c r="V149" i="31"/>
  <c r="AO149" i="31" s="1"/>
  <c r="O156" i="31"/>
  <c r="Z161" i="31"/>
  <c r="AS161" i="31" s="1"/>
  <c r="BD161" i="31" s="1"/>
  <c r="Z176" i="31"/>
  <c r="AS176" i="31" s="1"/>
  <c r="BD176" i="31" s="1"/>
  <c r="W181" i="31"/>
  <c r="AP181" i="31" s="1"/>
  <c r="BA181" i="31" s="1"/>
  <c r="V182" i="31"/>
  <c r="AO182" i="31" s="1"/>
  <c r="W133" i="31"/>
  <c r="AP133" i="31" s="1"/>
  <c r="BA133" i="31" s="1"/>
  <c r="P142" i="31"/>
  <c r="X142" i="31" s="1"/>
  <c r="AQ142" i="31" s="1"/>
  <c r="BB142" i="31" s="1"/>
  <c r="P145" i="31"/>
  <c r="Z145" i="31" s="1"/>
  <c r="AS145" i="31" s="1"/>
  <c r="BD145" i="31" s="1"/>
  <c r="W149" i="31"/>
  <c r="AP149" i="31" s="1"/>
  <c r="X181" i="31"/>
  <c r="AQ181" i="31" s="1"/>
  <c r="BB181" i="31" s="1"/>
  <c r="W182" i="31"/>
  <c r="AP182" i="31" s="1"/>
  <c r="Y181" i="31"/>
  <c r="AR181" i="31" s="1"/>
  <c r="BC181" i="31" s="1"/>
  <c r="X182" i="31"/>
  <c r="AQ182" i="31" s="1"/>
  <c r="Y182" i="31"/>
  <c r="AR182" i="31" s="1"/>
  <c r="U216" i="31"/>
  <c r="AN216" i="31" s="1"/>
  <c r="Z216" i="31"/>
  <c r="AS216" i="31" s="1"/>
  <c r="Y216" i="31"/>
  <c r="AR216" i="31" s="1"/>
  <c r="X216" i="31"/>
  <c r="AQ216" i="31" s="1"/>
  <c r="W216" i="31"/>
  <c r="AP216" i="31" s="1"/>
  <c r="V216" i="31"/>
  <c r="AO216" i="31" s="1"/>
  <c r="Q216" i="31"/>
  <c r="AJ216" i="31" s="1"/>
  <c r="S209" i="31"/>
  <c r="AL209" i="31" s="1"/>
  <c r="AW209" i="31" s="1"/>
  <c r="T212" i="31"/>
  <c r="AM212" i="31" s="1"/>
  <c r="AX212" i="31" s="1"/>
  <c r="V233" i="31"/>
  <c r="AO233" i="31" s="1"/>
  <c r="AZ233" i="31" s="1"/>
  <c r="X196" i="31"/>
  <c r="AQ196" i="31" s="1"/>
  <c r="BB196" i="31" s="1"/>
  <c r="T209" i="31"/>
  <c r="AM209" i="31" s="1"/>
  <c r="AX209" i="31" s="1"/>
  <c r="U212" i="31"/>
  <c r="AN212" i="31" s="1"/>
  <c r="AY212" i="31" s="1"/>
  <c r="Q218" i="31"/>
  <c r="AJ218" i="31" s="1"/>
  <c r="AU218" i="31" s="1"/>
  <c r="Q223" i="31"/>
  <c r="AJ223" i="31" s="1"/>
  <c r="AU223" i="31" s="1"/>
  <c r="W233" i="31"/>
  <c r="AP233" i="31" s="1"/>
  <c r="BA233" i="31" s="1"/>
  <c r="X241" i="31"/>
  <c r="AQ241" i="31" s="1"/>
  <c r="BB241" i="31" s="1"/>
  <c r="Y196" i="31"/>
  <c r="AR196" i="31" s="1"/>
  <c r="BC196" i="31" s="1"/>
  <c r="Q208" i="31"/>
  <c r="AJ208" i="31" s="1"/>
  <c r="AU208" i="31" s="1"/>
  <c r="V212" i="31"/>
  <c r="AO212" i="31" s="1"/>
  <c r="AZ212" i="31" s="1"/>
  <c r="R223" i="31"/>
  <c r="AK223" i="31" s="1"/>
  <c r="AV223" i="31" s="1"/>
  <c r="X233" i="31"/>
  <c r="AQ233" i="31" s="1"/>
  <c r="BB233" i="31" s="1"/>
  <c r="U236" i="31"/>
  <c r="AN236" i="31" s="1"/>
  <c r="AY236" i="31" s="1"/>
  <c r="Q237" i="31"/>
  <c r="AJ237" i="31" s="1"/>
  <c r="AU237" i="31" s="1"/>
  <c r="Y241" i="31"/>
  <c r="AR241" i="31" s="1"/>
  <c r="BC241" i="31" s="1"/>
  <c r="O188" i="31"/>
  <c r="Z196" i="31"/>
  <c r="AS196" i="31" s="1"/>
  <c r="BD196" i="31" s="1"/>
  <c r="R208" i="31"/>
  <c r="AK208" i="31" s="1"/>
  <c r="AV208" i="31" s="1"/>
  <c r="W212" i="31"/>
  <c r="AP212" i="31" s="1"/>
  <c r="BA212" i="31" s="1"/>
  <c r="S223" i="31"/>
  <c r="AL223" i="31" s="1"/>
  <c r="AW223" i="31" s="1"/>
  <c r="Q226" i="31"/>
  <c r="AJ226" i="31" s="1"/>
  <c r="AU226" i="31" s="1"/>
  <c r="Y233" i="31"/>
  <c r="AR233" i="31" s="1"/>
  <c r="BC233" i="31" s="1"/>
  <c r="V236" i="31"/>
  <c r="AO236" i="31" s="1"/>
  <c r="AZ236" i="31" s="1"/>
  <c r="R237" i="31"/>
  <c r="AK237" i="31" s="1"/>
  <c r="AV237" i="31" s="1"/>
  <c r="Z241" i="31"/>
  <c r="AS241" i="31" s="1"/>
  <c r="BD241" i="31" s="1"/>
  <c r="O200" i="31"/>
  <c r="X212" i="31"/>
  <c r="AQ212" i="31" s="1"/>
  <c r="BB212" i="31" s="1"/>
  <c r="T223" i="31"/>
  <c r="AM223" i="31" s="1"/>
  <c r="AX223" i="31" s="1"/>
  <c r="Q224" i="31"/>
  <c r="AJ224" i="31" s="1"/>
  <c r="AU224" i="31" s="1"/>
  <c r="Q225" i="31"/>
  <c r="AJ225" i="31" s="1"/>
  <c r="AU225" i="31" s="1"/>
  <c r="R226" i="31"/>
  <c r="AK226" i="31" s="1"/>
  <c r="AV226" i="31" s="1"/>
  <c r="Z233" i="31"/>
  <c r="AS233" i="31" s="1"/>
  <c r="BD233" i="31" s="1"/>
  <c r="W236" i="31"/>
  <c r="AP236" i="31" s="1"/>
  <c r="BA236" i="31" s="1"/>
  <c r="S237" i="31"/>
  <c r="AL237" i="31" s="1"/>
  <c r="AW237" i="31" s="1"/>
  <c r="Y212" i="31"/>
  <c r="AR212" i="31" s="1"/>
  <c r="BC212" i="31" s="1"/>
  <c r="Z212" i="31"/>
  <c r="AS212" i="31" s="1"/>
  <c r="BD212" i="31" s="1"/>
  <c r="V223" i="31"/>
  <c r="AO223" i="31" s="1"/>
  <c r="AZ223" i="31" s="1"/>
  <c r="S224" i="31"/>
  <c r="AL224" i="31" s="1"/>
  <c r="AW224" i="31" s="1"/>
  <c r="T226" i="31"/>
  <c r="AM226" i="31" s="1"/>
  <c r="AX226" i="31" s="1"/>
  <c r="Y236" i="31"/>
  <c r="AR236" i="31" s="1"/>
  <c r="BC236" i="31" s="1"/>
  <c r="U237" i="31"/>
  <c r="AN237" i="31" s="1"/>
  <c r="AY237" i="31" s="1"/>
  <c r="U240" i="31"/>
  <c r="AN240" i="31" s="1"/>
  <c r="AY240" i="31" s="1"/>
  <c r="Q241" i="31"/>
  <c r="AJ241" i="31" s="1"/>
  <c r="AU241" i="31" s="1"/>
  <c r="T205" i="31"/>
  <c r="AM205" i="31" s="1"/>
  <c r="AX205" i="31" s="1"/>
  <c r="W223" i="31"/>
  <c r="AP223" i="31" s="1"/>
  <c r="BA223" i="31" s="1"/>
  <c r="T224" i="31"/>
  <c r="AM224" i="31" s="1"/>
  <c r="AX224" i="31" s="1"/>
  <c r="U226" i="31"/>
  <c r="AN226" i="31" s="1"/>
  <c r="AY226" i="31" s="1"/>
  <c r="Z236" i="31"/>
  <c r="AS236" i="31" s="1"/>
  <c r="BD236" i="31" s="1"/>
  <c r="V237" i="31"/>
  <c r="AO237" i="31" s="1"/>
  <c r="AZ237" i="31" s="1"/>
  <c r="V240" i="31"/>
  <c r="AO240" i="31" s="1"/>
  <c r="AZ240" i="31" s="1"/>
  <c r="R241" i="31"/>
  <c r="AK241" i="31" s="1"/>
  <c r="AV241" i="31" s="1"/>
  <c r="Q189" i="31"/>
  <c r="AJ189" i="31" s="1"/>
  <c r="AU189" i="31" s="1"/>
  <c r="V204" i="31"/>
  <c r="AO204" i="31" s="1"/>
  <c r="AZ204" i="31" s="1"/>
  <c r="U205" i="31"/>
  <c r="AN205" i="31" s="1"/>
  <c r="AY205" i="31" s="1"/>
  <c r="X223" i="31"/>
  <c r="AQ223" i="31" s="1"/>
  <c r="BB223" i="31" s="1"/>
  <c r="U224" i="31"/>
  <c r="AN224" i="31" s="1"/>
  <c r="AY224" i="31" s="1"/>
  <c r="V226" i="31"/>
  <c r="AO226" i="31" s="1"/>
  <c r="AZ226" i="31" s="1"/>
  <c r="W237" i="31"/>
  <c r="AP237" i="31" s="1"/>
  <c r="BA237" i="31" s="1"/>
  <c r="W240" i="31"/>
  <c r="AP240" i="31" s="1"/>
  <c r="BA240" i="31" s="1"/>
  <c r="S241" i="31"/>
  <c r="AL241" i="31" s="1"/>
  <c r="AW241" i="31" s="1"/>
  <c r="Z223" i="31"/>
  <c r="AS223" i="31" s="1"/>
  <c r="BD223" i="31" s="1"/>
  <c r="W226" i="31"/>
  <c r="AP226" i="31" s="1"/>
  <c r="BA226" i="31" s="1"/>
  <c r="X240" i="31"/>
  <c r="AQ240" i="31" s="1"/>
  <c r="BB240" i="31" s="1"/>
  <c r="T8" i="31"/>
  <c r="AM8" i="31" s="1"/>
  <c r="AX8" i="31" s="1"/>
  <c r="S8" i="31"/>
  <c r="AL8" i="31" s="1"/>
  <c r="AW8" i="31" s="1"/>
  <c r="R8" i="31"/>
  <c r="AK8" i="31" s="1"/>
  <c r="AV8" i="31" s="1"/>
  <c r="Q8" i="31"/>
  <c r="AJ8" i="31" s="1"/>
  <c r="AU8" i="31" s="1"/>
  <c r="R21" i="31"/>
  <c r="AK21" i="31" s="1"/>
  <c r="AV21" i="31" s="1"/>
  <c r="Q21" i="31"/>
  <c r="AJ21" i="31" s="1"/>
  <c r="AU21" i="31" s="1"/>
  <c r="AG29" i="31"/>
  <c r="AH29" i="31" s="1"/>
  <c r="AI29" i="31" s="1"/>
  <c r="AG6" i="31"/>
  <c r="AH6" i="31" s="1"/>
  <c r="AI6" i="31" s="1"/>
  <c r="U31" i="31"/>
  <c r="AN31" i="31" s="1"/>
  <c r="AY31" i="31" s="1"/>
  <c r="T31" i="31"/>
  <c r="AM31" i="31" s="1"/>
  <c r="AX31" i="31" s="1"/>
  <c r="S31" i="31"/>
  <c r="AL31" i="31" s="1"/>
  <c r="AW31" i="31" s="1"/>
  <c r="R31" i="31"/>
  <c r="AK31" i="31" s="1"/>
  <c r="AV31" i="31" s="1"/>
  <c r="Q31" i="31"/>
  <c r="AJ31" i="31" s="1"/>
  <c r="AU31" i="31" s="1"/>
  <c r="Z31" i="31"/>
  <c r="AS31" i="31" s="1"/>
  <c r="BD31" i="31" s="1"/>
  <c r="V31" i="31"/>
  <c r="AO31" i="31" s="1"/>
  <c r="AZ31" i="31" s="1"/>
  <c r="X31" i="31"/>
  <c r="AQ31" i="31" s="1"/>
  <c r="BB31" i="31" s="1"/>
  <c r="T23" i="31"/>
  <c r="AM23" i="31" s="1"/>
  <c r="AX23" i="31" s="1"/>
  <c r="S23" i="31"/>
  <c r="AL23" i="31" s="1"/>
  <c r="AW23" i="31" s="1"/>
  <c r="R23" i="31"/>
  <c r="AK23" i="31" s="1"/>
  <c r="AV23" i="31" s="1"/>
  <c r="Q23" i="31"/>
  <c r="AJ23" i="31" s="1"/>
  <c r="AU23" i="31" s="1"/>
  <c r="AG25" i="31"/>
  <c r="AH25" i="31" s="1"/>
  <c r="AI25" i="31" s="1"/>
  <c r="T39" i="31"/>
  <c r="AM39" i="31" s="1"/>
  <c r="AX39" i="31" s="1"/>
  <c r="S39" i="31"/>
  <c r="AL39" i="31" s="1"/>
  <c r="AW39" i="31" s="1"/>
  <c r="R39" i="31"/>
  <c r="AK39" i="31" s="1"/>
  <c r="AV39" i="31" s="1"/>
  <c r="Q39" i="31"/>
  <c r="AJ39" i="31" s="1"/>
  <c r="AU39" i="31" s="1"/>
  <c r="AG55" i="31"/>
  <c r="AH55" i="31" s="1"/>
  <c r="AI55" i="31" s="1"/>
  <c r="Q7" i="31"/>
  <c r="AJ7" i="31" s="1"/>
  <c r="AU7" i="31" s="1"/>
  <c r="O8" i="31"/>
  <c r="S28" i="31"/>
  <c r="AL28" i="31" s="1"/>
  <c r="AW28" i="31" s="1"/>
  <c r="R28" i="31"/>
  <c r="AK28" i="31" s="1"/>
  <c r="AV28" i="31" s="1"/>
  <c r="Q28" i="31"/>
  <c r="AJ28" i="31" s="1"/>
  <c r="AU28" i="31" s="1"/>
  <c r="Z28" i="31"/>
  <c r="AS28" i="31" s="1"/>
  <c r="BD28" i="31" s="1"/>
  <c r="Y28" i="31"/>
  <c r="AR28" i="31" s="1"/>
  <c r="BC28" i="31" s="1"/>
  <c r="X28" i="31"/>
  <c r="AQ28" i="31" s="1"/>
  <c r="BB28" i="31" s="1"/>
  <c r="T28" i="31"/>
  <c r="AM28" i="31" s="1"/>
  <c r="AX28" i="31" s="1"/>
  <c r="T17" i="31"/>
  <c r="AM17" i="31" s="1"/>
  <c r="AX17" i="31" s="1"/>
  <c r="R17" i="31"/>
  <c r="AK17" i="31" s="1"/>
  <c r="AV17" i="31" s="1"/>
  <c r="Q11" i="31"/>
  <c r="AJ11" i="31" s="1"/>
  <c r="AU11" i="31" s="1"/>
  <c r="Q17" i="31"/>
  <c r="AJ17" i="31" s="1"/>
  <c r="AU17" i="31" s="1"/>
  <c r="X86" i="31"/>
  <c r="AQ86" i="31" s="1"/>
  <c r="BB86" i="31" s="1"/>
  <c r="W86" i="31"/>
  <c r="AP86" i="31" s="1"/>
  <c r="BA86" i="31" s="1"/>
  <c r="R86" i="31"/>
  <c r="AK86" i="31" s="1"/>
  <c r="AV86" i="31" s="1"/>
  <c r="Z86" i="31"/>
  <c r="AS86" i="31" s="1"/>
  <c r="BD86" i="31" s="1"/>
  <c r="Y86" i="31"/>
  <c r="AR86" i="31" s="1"/>
  <c r="BC86" i="31" s="1"/>
  <c r="V86" i="31"/>
  <c r="AO86" i="31" s="1"/>
  <c r="AZ86" i="31" s="1"/>
  <c r="U86" i="31"/>
  <c r="AN86" i="31" s="1"/>
  <c r="AY86" i="31" s="1"/>
  <c r="T86" i="31"/>
  <c r="AM86" i="31" s="1"/>
  <c r="AX86" i="31" s="1"/>
  <c r="S86" i="31"/>
  <c r="AL86" i="31" s="1"/>
  <c r="AW86" i="31" s="1"/>
  <c r="Q86" i="31"/>
  <c r="AJ86" i="31" s="1"/>
  <c r="AU86" i="31" s="1"/>
  <c r="O15" i="31"/>
  <c r="S17" i="31"/>
  <c r="AL17" i="31" s="1"/>
  <c r="AW17" i="31" s="1"/>
  <c r="W28" i="31"/>
  <c r="AP28" i="31" s="1"/>
  <c r="BA28" i="31" s="1"/>
  <c r="T56" i="31"/>
  <c r="AM56" i="31" s="1"/>
  <c r="AX56" i="31" s="1"/>
  <c r="R56" i="31"/>
  <c r="AK56" i="31" s="1"/>
  <c r="AV56" i="31" s="1"/>
  <c r="Q56" i="31"/>
  <c r="AJ56" i="31" s="1"/>
  <c r="AU56" i="31" s="1"/>
  <c r="Z56" i="31"/>
  <c r="AS56" i="31" s="1"/>
  <c r="BD56" i="31" s="1"/>
  <c r="Y56" i="31"/>
  <c r="AR56" i="31" s="1"/>
  <c r="BC56" i="31" s="1"/>
  <c r="X56" i="31"/>
  <c r="AQ56" i="31" s="1"/>
  <c r="BB56" i="31" s="1"/>
  <c r="W56" i="31"/>
  <c r="AP56" i="31" s="1"/>
  <c r="BA56" i="31" s="1"/>
  <c r="V56" i="31"/>
  <c r="AO56" i="31" s="1"/>
  <c r="AZ56" i="31" s="1"/>
  <c r="U56" i="31"/>
  <c r="AN56" i="31" s="1"/>
  <c r="AY56" i="31" s="1"/>
  <c r="S56" i="31"/>
  <c r="AL56" i="31" s="1"/>
  <c r="AW56" i="31" s="1"/>
  <c r="Q18" i="31"/>
  <c r="AJ18" i="31" s="1"/>
  <c r="AU18" i="31" s="1"/>
  <c r="W29" i="31"/>
  <c r="AP29" i="31" s="1"/>
  <c r="V29" i="31"/>
  <c r="AO29" i="31" s="1"/>
  <c r="U29" i="31"/>
  <c r="AN29" i="31" s="1"/>
  <c r="T29" i="31"/>
  <c r="AM29" i="31" s="1"/>
  <c r="AX29" i="31" s="1"/>
  <c r="S29" i="31"/>
  <c r="AL29" i="31" s="1"/>
  <c r="R29" i="31"/>
  <c r="AK29" i="31" s="1"/>
  <c r="AV29" i="31" s="1"/>
  <c r="Q29" i="31"/>
  <c r="AJ29" i="31" s="1"/>
  <c r="X29" i="31"/>
  <c r="AQ29" i="31" s="1"/>
  <c r="R18" i="31"/>
  <c r="AK18" i="31" s="1"/>
  <c r="AV18" i="31" s="1"/>
  <c r="U34" i="31"/>
  <c r="AN34" i="31" s="1"/>
  <c r="AY34" i="31" s="1"/>
  <c r="T34" i="31"/>
  <c r="AM34" i="31" s="1"/>
  <c r="AX34" i="31" s="1"/>
  <c r="S34" i="31"/>
  <c r="AL34" i="31" s="1"/>
  <c r="AW34" i="31" s="1"/>
  <c r="R34" i="31"/>
  <c r="AK34" i="31" s="1"/>
  <c r="AV34" i="31" s="1"/>
  <c r="Q34" i="31"/>
  <c r="AJ34" i="31" s="1"/>
  <c r="AU34" i="31" s="1"/>
  <c r="Z34" i="31"/>
  <c r="AS34" i="31" s="1"/>
  <c r="BD34" i="31" s="1"/>
  <c r="Y34" i="31"/>
  <c r="AR34" i="31" s="1"/>
  <c r="BC34" i="31" s="1"/>
  <c r="X34" i="31"/>
  <c r="AQ34" i="31" s="1"/>
  <c r="BB34" i="31" s="1"/>
  <c r="V34" i="31"/>
  <c r="AO34" i="31" s="1"/>
  <c r="AZ34" i="31" s="1"/>
  <c r="T18" i="31"/>
  <c r="AM18" i="31" s="1"/>
  <c r="AX18" i="31" s="1"/>
  <c r="W34" i="31"/>
  <c r="AP34" i="31" s="1"/>
  <c r="BA34" i="31" s="1"/>
  <c r="Z35" i="31"/>
  <c r="AS35" i="31" s="1"/>
  <c r="BD35" i="31" s="1"/>
  <c r="Z43" i="31"/>
  <c r="AS43" i="31" s="1"/>
  <c r="BD43" i="31" s="1"/>
  <c r="Z49" i="31"/>
  <c r="AS49" i="31" s="1"/>
  <c r="BD49" i="31" s="1"/>
  <c r="Y49" i="31"/>
  <c r="AR49" i="31" s="1"/>
  <c r="BC49" i="31" s="1"/>
  <c r="V49" i="31"/>
  <c r="AO49" i="31" s="1"/>
  <c r="AZ49" i="31" s="1"/>
  <c r="Z52" i="31"/>
  <c r="AS52" i="31" s="1"/>
  <c r="BD52" i="31" s="1"/>
  <c r="X52" i="31"/>
  <c r="AQ52" i="31" s="1"/>
  <c r="BB52" i="31" s="1"/>
  <c r="W52" i="31"/>
  <c r="AP52" i="31" s="1"/>
  <c r="BA52" i="31" s="1"/>
  <c r="T52" i="31"/>
  <c r="AM52" i="31" s="1"/>
  <c r="AX52" i="31" s="1"/>
  <c r="V47" i="31"/>
  <c r="AO47" i="31" s="1"/>
  <c r="AZ47" i="31" s="1"/>
  <c r="U47" i="31"/>
  <c r="AN47" i="31" s="1"/>
  <c r="AY47" i="31" s="1"/>
  <c r="Q50" i="31"/>
  <c r="AJ50" i="31" s="1"/>
  <c r="AU50" i="31" s="1"/>
  <c r="X53" i="31"/>
  <c r="AQ53" i="31" s="1"/>
  <c r="BB53" i="31" s="1"/>
  <c r="V53" i="31"/>
  <c r="AO53" i="31" s="1"/>
  <c r="AZ53" i="31" s="1"/>
  <c r="U53" i="31"/>
  <c r="AN53" i="31" s="1"/>
  <c r="AY53" i="31" s="1"/>
  <c r="R53" i="31"/>
  <c r="AK53" i="31" s="1"/>
  <c r="AV53" i="31" s="1"/>
  <c r="T63" i="31"/>
  <c r="AM63" i="31" s="1"/>
  <c r="AX63" i="31" s="1"/>
  <c r="S63" i="31"/>
  <c r="AL63" i="31" s="1"/>
  <c r="AW63" i="31" s="1"/>
  <c r="R63" i="31"/>
  <c r="AK63" i="31" s="1"/>
  <c r="AV63" i="31" s="1"/>
  <c r="Q63" i="31"/>
  <c r="AJ63" i="31" s="1"/>
  <c r="AU63" i="31" s="1"/>
  <c r="Z63" i="31"/>
  <c r="AS63" i="31" s="1"/>
  <c r="BD63" i="31" s="1"/>
  <c r="W63" i="31"/>
  <c r="AP63" i="31" s="1"/>
  <c r="BA63" i="31" s="1"/>
  <c r="Q35" i="31"/>
  <c r="AJ35" i="31" s="1"/>
  <c r="AU35" i="31" s="1"/>
  <c r="Q37" i="31"/>
  <c r="AJ37" i="31" s="1"/>
  <c r="AU37" i="31" s="1"/>
  <c r="O39" i="31"/>
  <c r="Q41" i="31"/>
  <c r="AJ41" i="31" s="1"/>
  <c r="AU41" i="31" s="1"/>
  <c r="Q43" i="31"/>
  <c r="AJ43" i="31" s="1"/>
  <c r="AU43" i="31" s="1"/>
  <c r="Q47" i="31"/>
  <c r="AJ47" i="31" s="1"/>
  <c r="AU47" i="31" s="1"/>
  <c r="Q53" i="31"/>
  <c r="AJ53" i="31" s="1"/>
  <c r="AU53" i="31" s="1"/>
  <c r="AG57" i="31"/>
  <c r="AH57" i="31" s="1"/>
  <c r="AI57" i="31" s="1"/>
  <c r="U63" i="31"/>
  <c r="AN63" i="31" s="1"/>
  <c r="AY63" i="31" s="1"/>
  <c r="T74" i="31"/>
  <c r="AM74" i="31" s="1"/>
  <c r="AX74" i="31" s="1"/>
  <c r="Z74" i="31"/>
  <c r="AS74" i="31" s="1"/>
  <c r="BD74" i="31" s="1"/>
  <c r="Y74" i="31"/>
  <c r="AR74" i="31" s="1"/>
  <c r="BC74" i="31" s="1"/>
  <c r="X74" i="31"/>
  <c r="AQ74" i="31" s="1"/>
  <c r="BB74" i="31" s="1"/>
  <c r="W74" i="31"/>
  <c r="AP74" i="31" s="1"/>
  <c r="BA74" i="31" s="1"/>
  <c r="V74" i="31"/>
  <c r="AO74" i="31" s="1"/>
  <c r="AZ74" i="31" s="1"/>
  <c r="U74" i="31"/>
  <c r="AN74" i="31" s="1"/>
  <c r="AY74" i="31" s="1"/>
  <c r="S74" i="31"/>
  <c r="AL74" i="31" s="1"/>
  <c r="AW74" i="31" s="1"/>
  <c r="Q74" i="31"/>
  <c r="AJ74" i="31" s="1"/>
  <c r="AU74" i="31" s="1"/>
  <c r="R35" i="31"/>
  <c r="AK35" i="31" s="1"/>
  <c r="AV35" i="31" s="1"/>
  <c r="T40" i="31"/>
  <c r="AM40" i="31" s="1"/>
  <c r="AX40" i="31" s="1"/>
  <c r="R41" i="31"/>
  <c r="AK41" i="31" s="1"/>
  <c r="AV41" i="31" s="1"/>
  <c r="R43" i="31"/>
  <c r="AK43" i="31" s="1"/>
  <c r="AV43" i="31" s="1"/>
  <c r="R47" i="31"/>
  <c r="AK47" i="31" s="1"/>
  <c r="AV47" i="31" s="1"/>
  <c r="T49" i="31"/>
  <c r="AM49" i="31" s="1"/>
  <c r="AX49" i="31" s="1"/>
  <c r="T50" i="31"/>
  <c r="AM50" i="31" s="1"/>
  <c r="AX50" i="31" s="1"/>
  <c r="V51" i="31"/>
  <c r="AO51" i="31" s="1"/>
  <c r="AZ51" i="31" s="1"/>
  <c r="U52" i="31"/>
  <c r="AN52" i="31" s="1"/>
  <c r="AY52" i="31" s="1"/>
  <c r="S53" i="31"/>
  <c r="AL53" i="31" s="1"/>
  <c r="AW53" i="31" s="1"/>
  <c r="V63" i="31"/>
  <c r="AO63" i="31" s="1"/>
  <c r="AZ63" i="31" s="1"/>
  <c r="P71" i="31"/>
  <c r="O71" i="31"/>
  <c r="R74" i="31"/>
  <c r="AK74" i="31" s="1"/>
  <c r="AV74" i="31" s="1"/>
  <c r="U26" i="31"/>
  <c r="AN26" i="31" s="1"/>
  <c r="AY26" i="31" s="1"/>
  <c r="O31" i="31"/>
  <c r="O34" i="31"/>
  <c r="S35" i="31"/>
  <c r="AL35" i="31" s="1"/>
  <c r="AW35" i="31" s="1"/>
  <c r="U40" i="31"/>
  <c r="AN40" i="31" s="1"/>
  <c r="AY40" i="31" s="1"/>
  <c r="S41" i="31"/>
  <c r="AL41" i="31" s="1"/>
  <c r="AW41" i="31" s="1"/>
  <c r="S43" i="31"/>
  <c r="AL43" i="31" s="1"/>
  <c r="AW43" i="31" s="1"/>
  <c r="S47" i="31"/>
  <c r="AL47" i="31" s="1"/>
  <c r="AW47" i="31" s="1"/>
  <c r="U49" i="31"/>
  <c r="AN49" i="31" s="1"/>
  <c r="AY49" i="31" s="1"/>
  <c r="W51" i="31"/>
  <c r="AP51" i="31" s="1"/>
  <c r="BA51" i="31" s="1"/>
  <c r="V52" i="31"/>
  <c r="AO52" i="31" s="1"/>
  <c r="AZ52" i="31" s="1"/>
  <c r="T53" i="31"/>
  <c r="AM53" i="31" s="1"/>
  <c r="AX53" i="31" s="1"/>
  <c r="X63" i="31"/>
  <c r="AQ63" i="31" s="1"/>
  <c r="BB63" i="31" s="1"/>
  <c r="V26" i="31"/>
  <c r="AO26" i="31" s="1"/>
  <c r="AZ26" i="31" s="1"/>
  <c r="T35" i="31"/>
  <c r="AM35" i="31" s="1"/>
  <c r="AX35" i="31" s="1"/>
  <c r="V40" i="31"/>
  <c r="AO40" i="31" s="1"/>
  <c r="AZ40" i="31" s="1"/>
  <c r="T43" i="31"/>
  <c r="AM43" i="31" s="1"/>
  <c r="AX43" i="31" s="1"/>
  <c r="T47" i="31"/>
  <c r="AM47" i="31" s="1"/>
  <c r="AX47" i="31" s="1"/>
  <c r="W49" i="31"/>
  <c r="AP49" i="31" s="1"/>
  <c r="BA49" i="31" s="1"/>
  <c r="Y52" i="31"/>
  <c r="AR52" i="31" s="1"/>
  <c r="BC52" i="31" s="1"/>
  <c r="W53" i="31"/>
  <c r="AP53" i="31" s="1"/>
  <c r="BA53" i="31" s="1"/>
  <c r="Y63" i="31"/>
  <c r="AR63" i="31" s="1"/>
  <c r="BC63" i="31" s="1"/>
  <c r="W26" i="31"/>
  <c r="AP26" i="31" s="1"/>
  <c r="BA26" i="31" s="1"/>
  <c r="O28" i="31"/>
  <c r="U35" i="31"/>
  <c r="AN35" i="31" s="1"/>
  <c r="AY35" i="31" s="1"/>
  <c r="W40" i="31"/>
  <c r="AP40" i="31" s="1"/>
  <c r="BA40" i="31" s="1"/>
  <c r="U43" i="31"/>
  <c r="AN43" i="31" s="1"/>
  <c r="AY43" i="31" s="1"/>
  <c r="R45" i="31"/>
  <c r="AK45" i="31" s="1"/>
  <c r="AV45" i="31" s="1"/>
  <c r="Q45" i="31"/>
  <c r="AJ45" i="31" s="1"/>
  <c r="AU45" i="31" s="1"/>
  <c r="W47" i="31"/>
  <c r="AP47" i="31" s="1"/>
  <c r="BA47" i="31" s="1"/>
  <c r="X49" i="31"/>
  <c r="AQ49" i="31" s="1"/>
  <c r="BB49" i="31" s="1"/>
  <c r="Y51" i="31"/>
  <c r="AR51" i="31" s="1"/>
  <c r="BC51" i="31" s="1"/>
  <c r="Y53" i="31"/>
  <c r="AR53" i="31" s="1"/>
  <c r="BC53" i="31" s="1"/>
  <c r="X58" i="31"/>
  <c r="AQ58" i="31" s="1"/>
  <c r="BB58" i="31" s="1"/>
  <c r="V58" i="31"/>
  <c r="AO58" i="31" s="1"/>
  <c r="AZ58" i="31" s="1"/>
  <c r="U58" i="31"/>
  <c r="AN58" i="31" s="1"/>
  <c r="AY58" i="31" s="1"/>
  <c r="S58" i="31"/>
  <c r="AL58" i="31" s="1"/>
  <c r="AW58" i="31" s="1"/>
  <c r="R58" i="31"/>
  <c r="AK58" i="31" s="1"/>
  <c r="AV58" i="31" s="1"/>
  <c r="T69" i="31"/>
  <c r="AM69" i="31" s="1"/>
  <c r="AX69" i="31" s="1"/>
  <c r="Y69" i="31"/>
  <c r="AR69" i="31" s="1"/>
  <c r="BC69" i="31" s="1"/>
  <c r="X69" i="31"/>
  <c r="AQ69" i="31" s="1"/>
  <c r="BB69" i="31" s="1"/>
  <c r="W69" i="31"/>
  <c r="AP69" i="31" s="1"/>
  <c r="BA69" i="31" s="1"/>
  <c r="V69" i="31"/>
  <c r="AO69" i="31" s="1"/>
  <c r="AZ69" i="31" s="1"/>
  <c r="U69" i="31"/>
  <c r="AN69" i="31" s="1"/>
  <c r="AY69" i="31" s="1"/>
  <c r="S69" i="31"/>
  <c r="AL69" i="31" s="1"/>
  <c r="AW69" i="31" s="1"/>
  <c r="R69" i="31"/>
  <c r="AK69" i="31" s="1"/>
  <c r="AV69" i="31" s="1"/>
  <c r="Q69" i="31"/>
  <c r="AJ69" i="31" s="1"/>
  <c r="AU69" i="31" s="1"/>
  <c r="Z14" i="31"/>
  <c r="AS14" i="31" s="1"/>
  <c r="BD14" i="31" s="1"/>
  <c r="X26" i="31"/>
  <c r="AQ26" i="31" s="1"/>
  <c r="BB26" i="31" s="1"/>
  <c r="Z32" i="31"/>
  <c r="AS32" i="31" s="1"/>
  <c r="BD32" i="31" s="1"/>
  <c r="V35" i="31"/>
  <c r="AO35" i="31" s="1"/>
  <c r="AZ35" i="31" s="1"/>
  <c r="X40" i="31"/>
  <c r="AQ40" i="31" s="1"/>
  <c r="BB40" i="31" s="1"/>
  <c r="V43" i="31"/>
  <c r="AO43" i="31" s="1"/>
  <c r="AZ43" i="31" s="1"/>
  <c r="S45" i="31"/>
  <c r="AL45" i="31" s="1"/>
  <c r="AW45" i="31" s="1"/>
  <c r="X47" i="31"/>
  <c r="AQ47" i="31" s="1"/>
  <c r="BB47" i="31" s="1"/>
  <c r="Z53" i="31"/>
  <c r="AS53" i="31" s="1"/>
  <c r="BD53" i="31" s="1"/>
  <c r="Z57" i="31"/>
  <c r="AS57" i="31" s="1"/>
  <c r="X57" i="31"/>
  <c r="AQ57" i="31" s="1"/>
  <c r="W57" i="31"/>
  <c r="AP57" i="31" s="1"/>
  <c r="U57" i="31"/>
  <c r="AN57" i="31" s="1"/>
  <c r="T57" i="31"/>
  <c r="AM57" i="31" s="1"/>
  <c r="Q58" i="31"/>
  <c r="AJ58" i="31" s="1"/>
  <c r="AU58" i="31" s="1"/>
  <c r="P66" i="31"/>
  <c r="O66" i="31"/>
  <c r="Z69" i="31"/>
  <c r="AS69" i="31" s="1"/>
  <c r="BD69" i="31" s="1"/>
  <c r="Y26" i="31"/>
  <c r="AR26" i="31" s="1"/>
  <c r="BC26" i="31" s="1"/>
  <c r="W35" i="31"/>
  <c r="AP35" i="31" s="1"/>
  <c r="BA35" i="31" s="1"/>
  <c r="Y40" i="31"/>
  <c r="AR40" i="31" s="1"/>
  <c r="BC40" i="31" s="1"/>
  <c r="W43" i="31"/>
  <c r="AP43" i="31" s="1"/>
  <c r="BA43" i="31" s="1"/>
  <c r="Y47" i="31"/>
  <c r="AR47" i="31" s="1"/>
  <c r="BC47" i="31" s="1"/>
  <c r="Y50" i="31"/>
  <c r="AR50" i="31" s="1"/>
  <c r="BC50" i="31" s="1"/>
  <c r="X35" i="31"/>
  <c r="AQ35" i="31" s="1"/>
  <c r="BB35" i="31" s="1"/>
  <c r="X43" i="31"/>
  <c r="AQ43" i="31" s="1"/>
  <c r="BB43" i="31" s="1"/>
  <c r="U45" i="31"/>
  <c r="AN45" i="31" s="1"/>
  <c r="AY45" i="31" s="1"/>
  <c r="Z47" i="31"/>
  <c r="AS47" i="31" s="1"/>
  <c r="BD47" i="31" s="1"/>
  <c r="W58" i="31"/>
  <c r="AP58" i="31" s="1"/>
  <c r="BA58" i="31" s="1"/>
  <c r="V45" i="31"/>
  <c r="AO45" i="31" s="1"/>
  <c r="AZ45" i="31" s="1"/>
  <c r="S57" i="31"/>
  <c r="AL57" i="31" s="1"/>
  <c r="Y58" i="31"/>
  <c r="AR58" i="31" s="1"/>
  <c r="BC58" i="31" s="1"/>
  <c r="Z61" i="31"/>
  <c r="AS61" i="31" s="1"/>
  <c r="BD61" i="31" s="1"/>
  <c r="Y61" i="31"/>
  <c r="AR61" i="31" s="1"/>
  <c r="BC61" i="31" s="1"/>
  <c r="X61" i="31"/>
  <c r="AQ61" i="31" s="1"/>
  <c r="BB61" i="31" s="1"/>
  <c r="W61" i="31"/>
  <c r="AP61" i="31" s="1"/>
  <c r="BA61" i="31" s="1"/>
  <c r="U61" i="31"/>
  <c r="AN61" i="31" s="1"/>
  <c r="AY61" i="31" s="1"/>
  <c r="T61" i="31"/>
  <c r="AM61" i="31" s="1"/>
  <c r="AX61" i="31" s="1"/>
  <c r="Q61" i="31"/>
  <c r="AJ61" i="31" s="1"/>
  <c r="AU61" i="31" s="1"/>
  <c r="S75" i="31"/>
  <c r="AL75" i="31" s="1"/>
  <c r="AW75" i="31" s="1"/>
  <c r="U75" i="31"/>
  <c r="AN75" i="31" s="1"/>
  <c r="AY75" i="31" s="1"/>
  <c r="AG89" i="31"/>
  <c r="AH89" i="31" s="1"/>
  <c r="AI89" i="31" s="1"/>
  <c r="V55" i="31"/>
  <c r="AO55" i="31" s="1"/>
  <c r="V60" i="31"/>
  <c r="AO60" i="31" s="1"/>
  <c r="AZ60" i="31" s="1"/>
  <c r="V64" i="31"/>
  <c r="AO64" i="31" s="1"/>
  <c r="AZ64" i="31" s="1"/>
  <c r="Q68" i="31"/>
  <c r="AJ68" i="31" s="1"/>
  <c r="AU68" i="31" s="1"/>
  <c r="R70" i="31"/>
  <c r="AK70" i="31" s="1"/>
  <c r="AV70" i="31" s="1"/>
  <c r="Q72" i="31"/>
  <c r="AJ72" i="31" s="1"/>
  <c r="AU72" i="31" s="1"/>
  <c r="S73" i="31"/>
  <c r="AL73" i="31" s="1"/>
  <c r="AW73" i="31" s="1"/>
  <c r="V75" i="31"/>
  <c r="AO75" i="31" s="1"/>
  <c r="AZ75" i="31" s="1"/>
  <c r="X79" i="31"/>
  <c r="AQ79" i="31" s="1"/>
  <c r="BB79" i="31" s="1"/>
  <c r="R68" i="31"/>
  <c r="AK68" i="31" s="1"/>
  <c r="AV68" i="31" s="1"/>
  <c r="S70" i="31"/>
  <c r="AL70" i="31" s="1"/>
  <c r="AW70" i="31" s="1"/>
  <c r="R72" i="31"/>
  <c r="AK72" i="31" s="1"/>
  <c r="AV72" i="31" s="1"/>
  <c r="W75" i="31"/>
  <c r="AP75" i="31" s="1"/>
  <c r="BA75" i="31" s="1"/>
  <c r="S68" i="31"/>
  <c r="AL68" i="31" s="1"/>
  <c r="AW68" i="31" s="1"/>
  <c r="S72" i="31"/>
  <c r="AL72" i="31" s="1"/>
  <c r="AW72" i="31" s="1"/>
  <c r="X75" i="31"/>
  <c r="AQ75" i="31" s="1"/>
  <c r="BB75" i="31" s="1"/>
  <c r="R83" i="31"/>
  <c r="AK83" i="31" s="1"/>
  <c r="AV83" i="31" s="1"/>
  <c r="Q83" i="31"/>
  <c r="AJ83" i="31" s="1"/>
  <c r="AU83" i="31" s="1"/>
  <c r="X83" i="31"/>
  <c r="AQ83" i="31" s="1"/>
  <c r="BB83" i="31" s="1"/>
  <c r="Y55" i="31"/>
  <c r="AR55" i="31" s="1"/>
  <c r="Y60" i="31"/>
  <c r="AR60" i="31" s="1"/>
  <c r="BC60" i="31" s="1"/>
  <c r="Y64" i="31"/>
  <c r="AR64" i="31" s="1"/>
  <c r="BC64" i="31" s="1"/>
  <c r="T68" i="31"/>
  <c r="AM68" i="31" s="1"/>
  <c r="AX68" i="31" s="1"/>
  <c r="U70" i="31"/>
  <c r="AN70" i="31" s="1"/>
  <c r="AY70" i="31" s="1"/>
  <c r="T72" i="31"/>
  <c r="AM72" i="31" s="1"/>
  <c r="AX72" i="31" s="1"/>
  <c r="W73" i="31"/>
  <c r="AP73" i="31" s="1"/>
  <c r="BA73" i="31" s="1"/>
  <c r="Y75" i="31"/>
  <c r="AR75" i="31" s="1"/>
  <c r="BC75" i="31" s="1"/>
  <c r="S83" i="31"/>
  <c r="AL83" i="31" s="1"/>
  <c r="AW83" i="31" s="1"/>
  <c r="Z85" i="31"/>
  <c r="AS85" i="31" s="1"/>
  <c r="BD85" i="31" s="1"/>
  <c r="Y85" i="31"/>
  <c r="AR85" i="31" s="1"/>
  <c r="BC85" i="31" s="1"/>
  <c r="T85" i="31"/>
  <c r="AM85" i="31" s="1"/>
  <c r="AX85" i="31" s="1"/>
  <c r="Z89" i="31"/>
  <c r="AS89" i="31" s="1"/>
  <c r="Y89" i="31"/>
  <c r="AR89" i="31" s="1"/>
  <c r="BC89" i="31" s="1"/>
  <c r="V89" i="31"/>
  <c r="AO89" i="31" s="1"/>
  <c r="T89" i="31"/>
  <c r="AM89" i="31" s="1"/>
  <c r="U68" i="31"/>
  <c r="AN68" i="31" s="1"/>
  <c r="AY68" i="31" s="1"/>
  <c r="V70" i="31"/>
  <c r="AO70" i="31" s="1"/>
  <c r="AZ70" i="31" s="1"/>
  <c r="U72" i="31"/>
  <c r="AN72" i="31" s="1"/>
  <c r="AY72" i="31" s="1"/>
  <c r="X73" i="31"/>
  <c r="AQ73" i="31" s="1"/>
  <c r="BB73" i="31" s="1"/>
  <c r="Z75" i="31"/>
  <c r="AS75" i="31" s="1"/>
  <c r="BD75" i="31" s="1"/>
  <c r="T83" i="31"/>
  <c r="AM83" i="31" s="1"/>
  <c r="AX83" i="31" s="1"/>
  <c r="W68" i="31"/>
  <c r="AP68" i="31" s="1"/>
  <c r="BA68" i="31" s="1"/>
  <c r="W70" i="31"/>
  <c r="AP70" i="31" s="1"/>
  <c r="BA70" i="31" s="1"/>
  <c r="V72" i="31"/>
  <c r="AO72" i="31" s="1"/>
  <c r="AZ72" i="31" s="1"/>
  <c r="U83" i="31"/>
  <c r="AN83" i="31" s="1"/>
  <c r="AY83" i="31" s="1"/>
  <c r="X68" i="31"/>
  <c r="AQ68" i="31" s="1"/>
  <c r="BB68" i="31" s="1"/>
  <c r="W72" i="31"/>
  <c r="AP72" i="31" s="1"/>
  <c r="BA72" i="31" s="1"/>
  <c r="Z73" i="31"/>
  <c r="AS73" i="31" s="1"/>
  <c r="BD73" i="31" s="1"/>
  <c r="Q79" i="31"/>
  <c r="AJ79" i="31" s="1"/>
  <c r="AU79" i="31" s="1"/>
  <c r="V83" i="31"/>
  <c r="AO83" i="31" s="1"/>
  <c r="AZ83" i="31" s="1"/>
  <c r="R88" i="31"/>
  <c r="AK88" i="31" s="1"/>
  <c r="Q88" i="31"/>
  <c r="AJ88" i="31" s="1"/>
  <c r="Z88" i="31"/>
  <c r="AS88" i="31" s="1"/>
  <c r="X88" i="31"/>
  <c r="AQ88" i="31" s="1"/>
  <c r="Z87" i="31"/>
  <c r="AS87" i="31" s="1"/>
  <c r="BD87" i="31" s="1"/>
  <c r="S87" i="31"/>
  <c r="AL87" i="31" s="1"/>
  <c r="AW87" i="31" s="1"/>
  <c r="AG92" i="31"/>
  <c r="AH92" i="31" s="1"/>
  <c r="AI92" i="31" s="1"/>
  <c r="V94" i="31"/>
  <c r="AO94" i="31" s="1"/>
  <c r="AZ94" i="31" s="1"/>
  <c r="U94" i="31"/>
  <c r="AN94" i="31" s="1"/>
  <c r="AY94" i="31" s="1"/>
  <c r="T94" i="31"/>
  <c r="AM94" i="31" s="1"/>
  <c r="AX94" i="31" s="1"/>
  <c r="S94" i="31"/>
  <c r="AL94" i="31" s="1"/>
  <c r="AW94" i="31" s="1"/>
  <c r="R94" i="31"/>
  <c r="AK94" i="31" s="1"/>
  <c r="AV94" i="31" s="1"/>
  <c r="Q94" i="31"/>
  <c r="AJ94" i="31" s="1"/>
  <c r="AU94" i="31" s="1"/>
  <c r="Z94" i="31"/>
  <c r="AS94" i="31" s="1"/>
  <c r="BD94" i="31" s="1"/>
  <c r="Y94" i="31"/>
  <c r="AR94" i="31" s="1"/>
  <c r="BC94" i="31" s="1"/>
  <c r="X109" i="31"/>
  <c r="AQ109" i="31" s="1"/>
  <c r="BB109" i="31" s="1"/>
  <c r="W109" i="31"/>
  <c r="AP109" i="31" s="1"/>
  <c r="BA109" i="31" s="1"/>
  <c r="V109" i="31"/>
  <c r="AO109" i="31" s="1"/>
  <c r="AZ109" i="31" s="1"/>
  <c r="U109" i="31"/>
  <c r="AN109" i="31" s="1"/>
  <c r="AY109" i="31" s="1"/>
  <c r="T109" i="31"/>
  <c r="AM109" i="31" s="1"/>
  <c r="AX109" i="31" s="1"/>
  <c r="S109" i="31"/>
  <c r="AL109" i="31" s="1"/>
  <c r="AW109" i="31" s="1"/>
  <c r="Y109" i="31"/>
  <c r="AR109" i="31" s="1"/>
  <c r="BC109" i="31" s="1"/>
  <c r="R109" i="31"/>
  <c r="AK109" i="31" s="1"/>
  <c r="AV109" i="31" s="1"/>
  <c r="Q109" i="31"/>
  <c r="AJ109" i="31" s="1"/>
  <c r="AU109" i="31" s="1"/>
  <c r="Z109" i="31"/>
  <c r="AS109" i="31" s="1"/>
  <c r="BD109" i="31" s="1"/>
  <c r="T93" i="31"/>
  <c r="AM93" i="31" s="1"/>
  <c r="AX93" i="31" s="1"/>
  <c r="S93" i="31"/>
  <c r="AL93" i="31" s="1"/>
  <c r="AW93" i="31" s="1"/>
  <c r="R93" i="31"/>
  <c r="AK93" i="31" s="1"/>
  <c r="AV93" i="31" s="1"/>
  <c r="Q93" i="31"/>
  <c r="AJ93" i="31" s="1"/>
  <c r="AU93" i="31" s="1"/>
  <c r="T97" i="31"/>
  <c r="AM97" i="31" s="1"/>
  <c r="AX97" i="31" s="1"/>
  <c r="S97" i="31"/>
  <c r="AL97" i="31" s="1"/>
  <c r="AW97" i="31" s="1"/>
  <c r="R97" i="31"/>
  <c r="AK97" i="31" s="1"/>
  <c r="AV97" i="31" s="1"/>
  <c r="AG102" i="31"/>
  <c r="AH102" i="31" s="1"/>
  <c r="AI102" i="31" s="1"/>
  <c r="T91" i="31"/>
  <c r="AM91" i="31" s="1"/>
  <c r="AX91" i="31" s="1"/>
  <c r="S91" i="31"/>
  <c r="AL91" i="31" s="1"/>
  <c r="AW91" i="31" s="1"/>
  <c r="R91" i="31"/>
  <c r="AK91" i="31" s="1"/>
  <c r="AV91" i="31" s="1"/>
  <c r="Q91" i="31"/>
  <c r="AJ91" i="31" s="1"/>
  <c r="AU91" i="31" s="1"/>
  <c r="X114" i="31"/>
  <c r="AQ114" i="31" s="1"/>
  <c r="BB114" i="31" s="1"/>
  <c r="W114" i="31"/>
  <c r="AP114" i="31" s="1"/>
  <c r="BA114" i="31" s="1"/>
  <c r="V114" i="31"/>
  <c r="AO114" i="31" s="1"/>
  <c r="AZ114" i="31" s="1"/>
  <c r="U114" i="31"/>
  <c r="AN114" i="31" s="1"/>
  <c r="AY114" i="31" s="1"/>
  <c r="T114" i="31"/>
  <c r="AM114" i="31" s="1"/>
  <c r="AX114" i="31" s="1"/>
  <c r="S114" i="31"/>
  <c r="AL114" i="31" s="1"/>
  <c r="AW114" i="31" s="1"/>
  <c r="R114" i="31"/>
  <c r="AK114" i="31" s="1"/>
  <c r="AV114" i="31" s="1"/>
  <c r="Q114" i="31"/>
  <c r="AJ114" i="31" s="1"/>
  <c r="AU114" i="31" s="1"/>
  <c r="Z114" i="31"/>
  <c r="AS114" i="31" s="1"/>
  <c r="BD114" i="31" s="1"/>
  <c r="T104" i="31"/>
  <c r="AM104" i="31" s="1"/>
  <c r="AX104" i="31" s="1"/>
  <c r="S104" i="31"/>
  <c r="AL104" i="31" s="1"/>
  <c r="AW104" i="31" s="1"/>
  <c r="X106" i="31"/>
  <c r="AQ106" i="31" s="1"/>
  <c r="BB106" i="31" s="1"/>
  <c r="W106" i="31"/>
  <c r="AP106" i="31" s="1"/>
  <c r="BA106" i="31" s="1"/>
  <c r="V106" i="31"/>
  <c r="AO106" i="31" s="1"/>
  <c r="AZ106" i="31" s="1"/>
  <c r="U106" i="31"/>
  <c r="AN106" i="31" s="1"/>
  <c r="AY106" i="31" s="1"/>
  <c r="T106" i="31"/>
  <c r="AM106" i="31" s="1"/>
  <c r="AX106" i="31" s="1"/>
  <c r="S106" i="31"/>
  <c r="AL106" i="31" s="1"/>
  <c r="AW106" i="31" s="1"/>
  <c r="O94" i="31"/>
  <c r="Q95" i="31"/>
  <c r="AJ95" i="31" s="1"/>
  <c r="AU95" i="31" s="1"/>
  <c r="Q104" i="31"/>
  <c r="AJ104" i="31" s="1"/>
  <c r="AU104" i="31" s="1"/>
  <c r="Q106" i="31"/>
  <c r="AJ106" i="31" s="1"/>
  <c r="AU106" i="31" s="1"/>
  <c r="R95" i="31"/>
  <c r="AK95" i="31" s="1"/>
  <c r="AV95" i="31" s="1"/>
  <c r="Y99" i="31"/>
  <c r="AR99" i="31" s="1"/>
  <c r="BC99" i="31" s="1"/>
  <c r="R104" i="31"/>
  <c r="AK104" i="31" s="1"/>
  <c r="AV104" i="31" s="1"/>
  <c r="R106" i="31"/>
  <c r="AK106" i="31" s="1"/>
  <c r="AV106" i="31" s="1"/>
  <c r="S95" i="31"/>
  <c r="AL95" i="31" s="1"/>
  <c r="AW95" i="31" s="1"/>
  <c r="R100" i="31"/>
  <c r="AK100" i="31" s="1"/>
  <c r="AV100" i="31" s="1"/>
  <c r="Q100" i="31"/>
  <c r="AJ100" i="31" s="1"/>
  <c r="AU100" i="31" s="1"/>
  <c r="Y106" i="31"/>
  <c r="AR106" i="31" s="1"/>
  <c r="BC106" i="31" s="1"/>
  <c r="Q98" i="31"/>
  <c r="AJ98" i="31" s="1"/>
  <c r="AU98" i="31" s="1"/>
  <c r="S100" i="31"/>
  <c r="AL100" i="31" s="1"/>
  <c r="AW100" i="31" s="1"/>
  <c r="Z106" i="31"/>
  <c r="AS106" i="31" s="1"/>
  <c r="BD106" i="31" s="1"/>
  <c r="O109" i="31"/>
  <c r="W113" i="31"/>
  <c r="AP113" i="31" s="1"/>
  <c r="BA113" i="31" s="1"/>
  <c r="T113" i="31"/>
  <c r="AM113" i="31" s="1"/>
  <c r="AX113" i="31" s="1"/>
  <c r="S98" i="31"/>
  <c r="AL98" i="31" s="1"/>
  <c r="AW98" i="31" s="1"/>
  <c r="T100" i="31"/>
  <c r="AM100" i="31" s="1"/>
  <c r="AX100" i="31" s="1"/>
  <c r="Z110" i="31"/>
  <c r="AS110" i="31" s="1"/>
  <c r="BD110" i="31" s="1"/>
  <c r="Y110" i="31"/>
  <c r="AR110" i="31" s="1"/>
  <c r="BC110" i="31" s="1"/>
  <c r="X110" i="31"/>
  <c r="AQ110" i="31" s="1"/>
  <c r="BB110" i="31" s="1"/>
  <c r="W110" i="31"/>
  <c r="AP110" i="31" s="1"/>
  <c r="BA110" i="31" s="1"/>
  <c r="V110" i="31"/>
  <c r="AO110" i="31" s="1"/>
  <c r="AZ110" i="31" s="1"/>
  <c r="U110" i="31"/>
  <c r="AN110" i="31" s="1"/>
  <c r="AY110" i="31" s="1"/>
  <c r="S110" i="31"/>
  <c r="AL110" i="31" s="1"/>
  <c r="AW110" i="31" s="1"/>
  <c r="Q110" i="31"/>
  <c r="AJ110" i="31" s="1"/>
  <c r="AU110" i="31" s="1"/>
  <c r="T98" i="31"/>
  <c r="AM98" i="31" s="1"/>
  <c r="AX98" i="31" s="1"/>
  <c r="U100" i="31"/>
  <c r="AN100" i="31" s="1"/>
  <c r="AY100" i="31" s="1"/>
  <c r="Z108" i="31"/>
  <c r="AS108" i="31" s="1"/>
  <c r="BD108" i="31" s="1"/>
  <c r="Y108" i="31"/>
  <c r="AR108" i="31" s="1"/>
  <c r="BC108" i="31" s="1"/>
  <c r="X108" i="31"/>
  <c r="AQ108" i="31" s="1"/>
  <c r="BB108" i="31" s="1"/>
  <c r="W108" i="31"/>
  <c r="AP108" i="31" s="1"/>
  <c r="BA108" i="31" s="1"/>
  <c r="Q99" i="31"/>
  <c r="AJ99" i="31" s="1"/>
  <c r="AU99" i="31" s="1"/>
  <c r="V100" i="31"/>
  <c r="AO100" i="31" s="1"/>
  <c r="AZ100" i="31" s="1"/>
  <c r="R102" i="31"/>
  <c r="AK102" i="31" s="1"/>
  <c r="Q108" i="31"/>
  <c r="AJ108" i="31" s="1"/>
  <c r="AU108" i="31" s="1"/>
  <c r="T110" i="31"/>
  <c r="AM110" i="31" s="1"/>
  <c r="AX110" i="31" s="1"/>
  <c r="R115" i="31"/>
  <c r="AK115" i="31" s="1"/>
  <c r="AV115" i="31" s="1"/>
  <c r="Y115" i="31"/>
  <c r="AR115" i="31" s="1"/>
  <c r="BC115" i="31" s="1"/>
  <c r="X115" i="31"/>
  <c r="AQ115" i="31" s="1"/>
  <c r="BB115" i="31" s="1"/>
  <c r="W115" i="31"/>
  <c r="AP115" i="31" s="1"/>
  <c r="BA115" i="31" s="1"/>
  <c r="V115" i="31"/>
  <c r="AO115" i="31" s="1"/>
  <c r="AZ115" i="31" s="1"/>
  <c r="U115" i="31"/>
  <c r="AN115" i="31" s="1"/>
  <c r="AY115" i="31" s="1"/>
  <c r="T115" i="31"/>
  <c r="AM115" i="31" s="1"/>
  <c r="AX115" i="31" s="1"/>
  <c r="S115" i="31"/>
  <c r="AL115" i="31" s="1"/>
  <c r="AW115" i="31" s="1"/>
  <c r="Q115" i="31"/>
  <c r="AJ115" i="31" s="1"/>
  <c r="AU115" i="31" s="1"/>
  <c r="Z124" i="31"/>
  <c r="AS124" i="31" s="1"/>
  <c r="BD124" i="31" s="1"/>
  <c r="Y124" i="31"/>
  <c r="AR124" i="31" s="1"/>
  <c r="BC124" i="31" s="1"/>
  <c r="V124" i="31"/>
  <c r="AO124" i="31" s="1"/>
  <c r="AZ124" i="31" s="1"/>
  <c r="X124" i="31"/>
  <c r="AQ124" i="31" s="1"/>
  <c r="BB124" i="31" s="1"/>
  <c r="W124" i="31"/>
  <c r="AP124" i="31" s="1"/>
  <c r="BA124" i="31" s="1"/>
  <c r="U124" i="31"/>
  <c r="AN124" i="31" s="1"/>
  <c r="AY124" i="31" s="1"/>
  <c r="T124" i="31"/>
  <c r="AM124" i="31" s="1"/>
  <c r="AX124" i="31" s="1"/>
  <c r="S124" i="31"/>
  <c r="AL124" i="31" s="1"/>
  <c r="AW124" i="31" s="1"/>
  <c r="R124" i="31"/>
  <c r="AK124" i="31" s="1"/>
  <c r="AV124" i="31" s="1"/>
  <c r="Q124" i="31"/>
  <c r="AJ124" i="31" s="1"/>
  <c r="AU124" i="31" s="1"/>
  <c r="R99" i="31"/>
  <c r="AK99" i="31" s="1"/>
  <c r="AV99" i="31" s="1"/>
  <c r="W100" i="31"/>
  <c r="AP100" i="31" s="1"/>
  <c r="BA100" i="31" s="1"/>
  <c r="S102" i="31"/>
  <c r="AL102" i="31" s="1"/>
  <c r="R108" i="31"/>
  <c r="AK108" i="31" s="1"/>
  <c r="AV108" i="31" s="1"/>
  <c r="Z115" i="31"/>
  <c r="AS115" i="31" s="1"/>
  <c r="BD115" i="31" s="1"/>
  <c r="Z129" i="31"/>
  <c r="AS129" i="31" s="1"/>
  <c r="BD129" i="31" s="1"/>
  <c r="Y129" i="31"/>
  <c r="AR129" i="31" s="1"/>
  <c r="BC129" i="31" s="1"/>
  <c r="X129" i="31"/>
  <c r="AQ129" i="31" s="1"/>
  <c r="BB129" i="31" s="1"/>
  <c r="W129" i="31"/>
  <c r="AP129" i="31" s="1"/>
  <c r="BA129" i="31" s="1"/>
  <c r="V129" i="31"/>
  <c r="AO129" i="31" s="1"/>
  <c r="AZ129" i="31" s="1"/>
  <c r="U129" i="31"/>
  <c r="AN129" i="31" s="1"/>
  <c r="AY129" i="31" s="1"/>
  <c r="Z135" i="31"/>
  <c r="AS135" i="31" s="1"/>
  <c r="BD135" i="31" s="1"/>
  <c r="Y135" i="31"/>
  <c r="AR135" i="31" s="1"/>
  <c r="BC135" i="31" s="1"/>
  <c r="X135" i="31"/>
  <c r="AQ135" i="31" s="1"/>
  <c r="BB135" i="31" s="1"/>
  <c r="W135" i="31"/>
  <c r="AP135" i="31" s="1"/>
  <c r="BA135" i="31" s="1"/>
  <c r="V135" i="31"/>
  <c r="AO135" i="31" s="1"/>
  <c r="AZ135" i="31" s="1"/>
  <c r="U135" i="31"/>
  <c r="AN135" i="31" s="1"/>
  <c r="AY135" i="31" s="1"/>
  <c r="T135" i="31"/>
  <c r="AM135" i="31" s="1"/>
  <c r="AX135" i="31" s="1"/>
  <c r="Q135" i="31"/>
  <c r="AJ135" i="31" s="1"/>
  <c r="AU135" i="31" s="1"/>
  <c r="Q117" i="31"/>
  <c r="AJ117" i="31" s="1"/>
  <c r="AU117" i="31" s="1"/>
  <c r="Q119" i="31"/>
  <c r="AJ119" i="31" s="1"/>
  <c r="AU119" i="31" s="1"/>
  <c r="R123" i="31"/>
  <c r="AK123" i="31" s="1"/>
  <c r="AV123" i="31" s="1"/>
  <c r="Z123" i="31"/>
  <c r="AS123" i="31" s="1"/>
  <c r="BD123" i="31" s="1"/>
  <c r="Q129" i="31"/>
  <c r="AJ129" i="31" s="1"/>
  <c r="AU129" i="31" s="1"/>
  <c r="R135" i="31"/>
  <c r="AK135" i="31" s="1"/>
  <c r="AV135" i="31" s="1"/>
  <c r="X136" i="31"/>
  <c r="AQ136" i="31" s="1"/>
  <c r="BB136" i="31" s="1"/>
  <c r="W136" i="31"/>
  <c r="AP136" i="31" s="1"/>
  <c r="BA136" i="31" s="1"/>
  <c r="V136" i="31"/>
  <c r="AO136" i="31" s="1"/>
  <c r="AZ136" i="31" s="1"/>
  <c r="U136" i="31"/>
  <c r="AN136" i="31" s="1"/>
  <c r="AY136" i="31" s="1"/>
  <c r="T136" i="31"/>
  <c r="AM136" i="31" s="1"/>
  <c r="AX136" i="31" s="1"/>
  <c r="S136" i="31"/>
  <c r="AL136" i="31" s="1"/>
  <c r="AW136" i="31" s="1"/>
  <c r="R136" i="31"/>
  <c r="AK136" i="31" s="1"/>
  <c r="AV136" i="31" s="1"/>
  <c r="Y136" i="31"/>
  <c r="AR136" i="31" s="1"/>
  <c r="BC136" i="31" s="1"/>
  <c r="T117" i="31"/>
  <c r="AM117" i="31" s="1"/>
  <c r="AX117" i="31" s="1"/>
  <c r="T119" i="31"/>
  <c r="AM119" i="31" s="1"/>
  <c r="AX119" i="31" s="1"/>
  <c r="S129" i="31"/>
  <c r="AL129" i="31" s="1"/>
  <c r="AW129" i="31" s="1"/>
  <c r="X121" i="31"/>
  <c r="AQ121" i="31" s="1"/>
  <c r="BB121" i="31" s="1"/>
  <c r="T121" i="31"/>
  <c r="AM121" i="31" s="1"/>
  <c r="AX121" i="31" s="1"/>
  <c r="T129" i="31"/>
  <c r="AM129" i="31" s="1"/>
  <c r="AX129" i="31" s="1"/>
  <c r="Q158" i="31"/>
  <c r="AJ158" i="31" s="1"/>
  <c r="AU158" i="31" s="1"/>
  <c r="Z158" i="31"/>
  <c r="AS158" i="31" s="1"/>
  <c r="BD158" i="31" s="1"/>
  <c r="Y158" i="31"/>
  <c r="AR158" i="31" s="1"/>
  <c r="BC158" i="31" s="1"/>
  <c r="X158" i="31"/>
  <c r="AQ158" i="31" s="1"/>
  <c r="BB158" i="31" s="1"/>
  <c r="W158" i="31"/>
  <c r="AP158" i="31" s="1"/>
  <c r="BA158" i="31" s="1"/>
  <c r="V158" i="31"/>
  <c r="AO158" i="31" s="1"/>
  <c r="AZ158" i="31" s="1"/>
  <c r="U158" i="31"/>
  <c r="AN158" i="31" s="1"/>
  <c r="AY158" i="31" s="1"/>
  <c r="S158" i="31"/>
  <c r="AL158" i="31" s="1"/>
  <c r="AW158" i="31" s="1"/>
  <c r="T158" i="31"/>
  <c r="AM158" i="31" s="1"/>
  <c r="AX158" i="31" s="1"/>
  <c r="R158" i="31"/>
  <c r="AK158" i="31" s="1"/>
  <c r="AV158" i="31" s="1"/>
  <c r="Q121" i="31"/>
  <c r="AJ121" i="31" s="1"/>
  <c r="AU121" i="31" s="1"/>
  <c r="U123" i="31"/>
  <c r="AN123" i="31" s="1"/>
  <c r="AY123" i="31" s="1"/>
  <c r="Z126" i="31"/>
  <c r="AS126" i="31" s="1"/>
  <c r="BD126" i="31" s="1"/>
  <c r="Y126" i="31"/>
  <c r="AR126" i="31" s="1"/>
  <c r="BC126" i="31" s="1"/>
  <c r="V126" i="31"/>
  <c r="AO126" i="31" s="1"/>
  <c r="AZ126" i="31" s="1"/>
  <c r="R121" i="31"/>
  <c r="AK121" i="31" s="1"/>
  <c r="AV121" i="31" s="1"/>
  <c r="V123" i="31"/>
  <c r="AO123" i="31" s="1"/>
  <c r="AZ123" i="31" s="1"/>
  <c r="Q126" i="31"/>
  <c r="AJ126" i="31" s="1"/>
  <c r="AU126" i="31" s="1"/>
  <c r="S121" i="31"/>
  <c r="AL121" i="31" s="1"/>
  <c r="AW121" i="31" s="1"/>
  <c r="W123" i="31"/>
  <c r="AP123" i="31" s="1"/>
  <c r="BA123" i="31" s="1"/>
  <c r="R126" i="31"/>
  <c r="AK126" i="31" s="1"/>
  <c r="AV126" i="31" s="1"/>
  <c r="X139" i="31"/>
  <c r="AQ139" i="31" s="1"/>
  <c r="BB139" i="31" s="1"/>
  <c r="W139" i="31"/>
  <c r="AP139" i="31" s="1"/>
  <c r="BA139" i="31" s="1"/>
  <c r="V139" i="31"/>
  <c r="AO139" i="31" s="1"/>
  <c r="AZ139" i="31" s="1"/>
  <c r="U139" i="31"/>
  <c r="AN139" i="31" s="1"/>
  <c r="AY139" i="31" s="1"/>
  <c r="T139" i="31"/>
  <c r="AM139" i="31" s="1"/>
  <c r="AX139" i="31" s="1"/>
  <c r="S139" i="31"/>
  <c r="AL139" i="31" s="1"/>
  <c r="AW139" i="31" s="1"/>
  <c r="R139" i="31"/>
  <c r="AK139" i="31" s="1"/>
  <c r="AV139" i="31" s="1"/>
  <c r="Q139" i="31"/>
  <c r="AJ139" i="31" s="1"/>
  <c r="AU139" i="31" s="1"/>
  <c r="Y139" i="31"/>
  <c r="AR139" i="31" s="1"/>
  <c r="BC139" i="31" s="1"/>
  <c r="Z120" i="31"/>
  <c r="AS120" i="31" s="1"/>
  <c r="BD120" i="31" s="1"/>
  <c r="V120" i="31"/>
  <c r="AO120" i="31" s="1"/>
  <c r="AZ120" i="31" s="1"/>
  <c r="U121" i="31"/>
  <c r="AN121" i="31" s="1"/>
  <c r="AY121" i="31" s="1"/>
  <c r="X123" i="31"/>
  <c r="AQ123" i="31" s="1"/>
  <c r="BB123" i="31" s="1"/>
  <c r="S126" i="31"/>
  <c r="AL126" i="31" s="1"/>
  <c r="AW126" i="31" s="1"/>
  <c r="Z139" i="31"/>
  <c r="AS139" i="31" s="1"/>
  <c r="BD139" i="31" s="1"/>
  <c r="O108" i="31"/>
  <c r="Q116" i="31"/>
  <c r="AJ116" i="31" s="1"/>
  <c r="AU116" i="31" s="1"/>
  <c r="Q118" i="31"/>
  <c r="AJ118" i="31" s="1"/>
  <c r="AU118" i="31" s="1"/>
  <c r="Q120" i="31"/>
  <c r="AJ120" i="31" s="1"/>
  <c r="AU120" i="31" s="1"/>
  <c r="V121" i="31"/>
  <c r="AO121" i="31" s="1"/>
  <c r="AZ121" i="31" s="1"/>
  <c r="Y123" i="31"/>
  <c r="AR123" i="31" s="1"/>
  <c r="BC123" i="31" s="1"/>
  <c r="T126" i="31"/>
  <c r="AM126" i="31" s="1"/>
  <c r="AX126" i="31" s="1"/>
  <c r="R120" i="31"/>
  <c r="AK120" i="31" s="1"/>
  <c r="AV120" i="31" s="1"/>
  <c r="W121" i="31"/>
  <c r="AP121" i="31" s="1"/>
  <c r="BA121" i="31" s="1"/>
  <c r="U126" i="31"/>
  <c r="AN126" i="31" s="1"/>
  <c r="AY126" i="31" s="1"/>
  <c r="X131" i="31"/>
  <c r="AQ131" i="31" s="1"/>
  <c r="BB131" i="31" s="1"/>
  <c r="W131" i="31"/>
  <c r="AP131" i="31" s="1"/>
  <c r="BA131" i="31" s="1"/>
  <c r="V131" i="31"/>
  <c r="AO131" i="31" s="1"/>
  <c r="AZ131" i="31" s="1"/>
  <c r="U131" i="31"/>
  <c r="AN131" i="31" s="1"/>
  <c r="AY131" i="31" s="1"/>
  <c r="T131" i="31"/>
  <c r="AM131" i="31" s="1"/>
  <c r="AX131" i="31" s="1"/>
  <c r="S131" i="31"/>
  <c r="AL131" i="31" s="1"/>
  <c r="AW131" i="31" s="1"/>
  <c r="R131" i="31"/>
  <c r="AK131" i="31" s="1"/>
  <c r="AV131" i="31" s="1"/>
  <c r="Y131" i="31"/>
  <c r="AR131" i="31" s="1"/>
  <c r="BC131" i="31" s="1"/>
  <c r="O159" i="31"/>
  <c r="P159" i="31"/>
  <c r="W132" i="31"/>
  <c r="AP132" i="31" s="1"/>
  <c r="BA132" i="31" s="1"/>
  <c r="Y132" i="31"/>
  <c r="AR132" i="31" s="1"/>
  <c r="BC132" i="31" s="1"/>
  <c r="Y147" i="31"/>
  <c r="AR147" i="31" s="1"/>
  <c r="BC147" i="31" s="1"/>
  <c r="X147" i="31"/>
  <c r="AQ147" i="31" s="1"/>
  <c r="BB147" i="31" s="1"/>
  <c r="W147" i="31"/>
  <c r="AP147" i="31" s="1"/>
  <c r="BA147" i="31" s="1"/>
  <c r="V147" i="31"/>
  <c r="AO147" i="31" s="1"/>
  <c r="AZ147" i="31" s="1"/>
  <c r="U147" i="31"/>
  <c r="AN147" i="31" s="1"/>
  <c r="AY147" i="31" s="1"/>
  <c r="T147" i="31"/>
  <c r="AM147" i="31" s="1"/>
  <c r="AX147" i="31" s="1"/>
  <c r="Y166" i="31"/>
  <c r="AR166" i="31" s="1"/>
  <c r="BC166" i="31" s="1"/>
  <c r="X166" i="31"/>
  <c r="AQ166" i="31" s="1"/>
  <c r="BB166" i="31" s="1"/>
  <c r="W166" i="31"/>
  <c r="AP166" i="31" s="1"/>
  <c r="BA166" i="31" s="1"/>
  <c r="V166" i="31"/>
  <c r="AO166" i="31" s="1"/>
  <c r="AZ166" i="31" s="1"/>
  <c r="Z166" i="31"/>
  <c r="AS166" i="31" s="1"/>
  <c r="BD166" i="31" s="1"/>
  <c r="U166" i="31"/>
  <c r="AN166" i="31" s="1"/>
  <c r="AY166" i="31" s="1"/>
  <c r="T166" i="31"/>
  <c r="AM166" i="31" s="1"/>
  <c r="AX166" i="31" s="1"/>
  <c r="S166" i="31"/>
  <c r="AL166" i="31" s="1"/>
  <c r="AW166" i="31" s="1"/>
  <c r="R166" i="31"/>
  <c r="AK166" i="31" s="1"/>
  <c r="AV166" i="31" s="1"/>
  <c r="Q166" i="31"/>
  <c r="AJ166" i="31" s="1"/>
  <c r="AU166" i="31" s="1"/>
  <c r="W143" i="31"/>
  <c r="AP143" i="31" s="1"/>
  <c r="BA143" i="31" s="1"/>
  <c r="V143" i="31"/>
  <c r="AO143" i="31" s="1"/>
  <c r="AZ143" i="31" s="1"/>
  <c r="T143" i="31"/>
  <c r="AM143" i="31" s="1"/>
  <c r="AX143" i="31" s="1"/>
  <c r="R143" i="31"/>
  <c r="AK143" i="31" s="1"/>
  <c r="AV143" i="31" s="1"/>
  <c r="Q147" i="31"/>
  <c r="AJ147" i="31" s="1"/>
  <c r="AU147" i="31" s="1"/>
  <c r="Y152" i="31"/>
  <c r="AR152" i="31" s="1"/>
  <c r="BC152" i="31" s="1"/>
  <c r="X152" i="31"/>
  <c r="AQ152" i="31" s="1"/>
  <c r="BB152" i="31" s="1"/>
  <c r="W152" i="31"/>
  <c r="AP152" i="31" s="1"/>
  <c r="BA152" i="31" s="1"/>
  <c r="V152" i="31"/>
  <c r="AO152" i="31" s="1"/>
  <c r="AZ152" i="31" s="1"/>
  <c r="U152" i="31"/>
  <c r="AN152" i="31" s="1"/>
  <c r="AY152" i="31" s="1"/>
  <c r="T152" i="31"/>
  <c r="AM152" i="31" s="1"/>
  <c r="AX152" i="31" s="1"/>
  <c r="S152" i="31"/>
  <c r="AL152" i="31" s="1"/>
  <c r="AW152" i="31" s="1"/>
  <c r="W156" i="31"/>
  <c r="AP156" i="31" s="1"/>
  <c r="BA156" i="31" s="1"/>
  <c r="V156" i="31"/>
  <c r="AO156" i="31" s="1"/>
  <c r="AZ156" i="31" s="1"/>
  <c r="U156" i="31"/>
  <c r="AN156" i="31" s="1"/>
  <c r="AY156" i="31" s="1"/>
  <c r="T156" i="31"/>
  <c r="AM156" i="31" s="1"/>
  <c r="AX156" i="31" s="1"/>
  <c r="S156" i="31"/>
  <c r="AL156" i="31" s="1"/>
  <c r="AW156" i="31" s="1"/>
  <c r="R156" i="31"/>
  <c r="AK156" i="31" s="1"/>
  <c r="AV156" i="31" s="1"/>
  <c r="Q156" i="31"/>
  <c r="AJ156" i="31" s="1"/>
  <c r="AU156" i="31" s="1"/>
  <c r="Y156" i="31"/>
  <c r="AR156" i="31" s="1"/>
  <c r="BC156" i="31" s="1"/>
  <c r="Q143" i="31"/>
  <c r="AJ143" i="31" s="1"/>
  <c r="AU143" i="31" s="1"/>
  <c r="R147" i="31"/>
  <c r="AK147" i="31" s="1"/>
  <c r="AV147" i="31" s="1"/>
  <c r="Q152" i="31"/>
  <c r="AJ152" i="31" s="1"/>
  <c r="AU152" i="31" s="1"/>
  <c r="X156" i="31"/>
  <c r="AQ156" i="31" s="1"/>
  <c r="BB156" i="31" s="1"/>
  <c r="Y128" i="31"/>
  <c r="AR128" i="31" s="1"/>
  <c r="BC128" i="31" s="1"/>
  <c r="Q132" i="31"/>
  <c r="AJ132" i="31" s="1"/>
  <c r="AU132" i="31" s="1"/>
  <c r="Y133" i="31"/>
  <c r="AR133" i="31" s="1"/>
  <c r="BC133" i="31" s="1"/>
  <c r="S143" i="31"/>
  <c r="AL143" i="31" s="1"/>
  <c r="AW143" i="31" s="1"/>
  <c r="S147" i="31"/>
  <c r="AL147" i="31" s="1"/>
  <c r="AW147" i="31" s="1"/>
  <c r="R152" i="31"/>
  <c r="AK152" i="31" s="1"/>
  <c r="AV152" i="31" s="1"/>
  <c r="Z156" i="31"/>
  <c r="AS156" i="31" s="1"/>
  <c r="BD156" i="31" s="1"/>
  <c r="Z128" i="31"/>
  <c r="AS128" i="31" s="1"/>
  <c r="BD128" i="31" s="1"/>
  <c r="R132" i="31"/>
  <c r="AK132" i="31" s="1"/>
  <c r="AV132" i="31" s="1"/>
  <c r="Z133" i="31"/>
  <c r="AS133" i="31" s="1"/>
  <c r="BD133" i="31" s="1"/>
  <c r="U143" i="31"/>
  <c r="AN143" i="31" s="1"/>
  <c r="AY143" i="31" s="1"/>
  <c r="Z147" i="31"/>
  <c r="AS147" i="31" s="1"/>
  <c r="BD147" i="31" s="1"/>
  <c r="Z152" i="31"/>
  <c r="AS152" i="31" s="1"/>
  <c r="BD152" i="31" s="1"/>
  <c r="S132" i="31"/>
  <c r="AL132" i="31" s="1"/>
  <c r="AW132" i="31" s="1"/>
  <c r="X143" i="31"/>
  <c r="AQ143" i="31" s="1"/>
  <c r="BB143" i="31" s="1"/>
  <c r="AH169" i="31"/>
  <c r="AI169" i="31" s="1"/>
  <c r="T132" i="31"/>
  <c r="AM132" i="31" s="1"/>
  <c r="AX132" i="31" s="1"/>
  <c r="Y143" i="31"/>
  <c r="AR143" i="31" s="1"/>
  <c r="BC143" i="31" s="1"/>
  <c r="W148" i="31"/>
  <c r="AP148" i="31" s="1"/>
  <c r="BA148" i="31" s="1"/>
  <c r="V148" i="31"/>
  <c r="AO148" i="31" s="1"/>
  <c r="AZ148" i="31" s="1"/>
  <c r="U148" i="31"/>
  <c r="AN148" i="31" s="1"/>
  <c r="AY148" i="31" s="1"/>
  <c r="T148" i="31"/>
  <c r="AM148" i="31" s="1"/>
  <c r="AX148" i="31" s="1"/>
  <c r="S148" i="31"/>
  <c r="AL148" i="31" s="1"/>
  <c r="AW148" i="31" s="1"/>
  <c r="R148" i="31"/>
  <c r="AK148" i="31" s="1"/>
  <c r="AV148" i="31" s="1"/>
  <c r="Q148" i="31"/>
  <c r="AJ148" i="31" s="1"/>
  <c r="AU148" i="31" s="1"/>
  <c r="W153" i="31"/>
  <c r="AP153" i="31" s="1"/>
  <c r="BA153" i="31" s="1"/>
  <c r="V153" i="31"/>
  <c r="AO153" i="31" s="1"/>
  <c r="AZ153" i="31" s="1"/>
  <c r="U153" i="31"/>
  <c r="AN153" i="31" s="1"/>
  <c r="AY153" i="31" s="1"/>
  <c r="T153" i="31"/>
  <c r="AM153" i="31" s="1"/>
  <c r="AX153" i="31" s="1"/>
  <c r="S153" i="31"/>
  <c r="AL153" i="31" s="1"/>
  <c r="AW153" i="31" s="1"/>
  <c r="R153" i="31"/>
  <c r="AK153" i="31" s="1"/>
  <c r="AV153" i="31" s="1"/>
  <c r="Q153" i="31"/>
  <c r="AJ153" i="31" s="1"/>
  <c r="AU153" i="31" s="1"/>
  <c r="Q128" i="31"/>
  <c r="AJ128" i="31" s="1"/>
  <c r="AU128" i="31" s="1"/>
  <c r="U132" i="31"/>
  <c r="AN132" i="31" s="1"/>
  <c r="AY132" i="31" s="1"/>
  <c r="Q133" i="31"/>
  <c r="AJ133" i="31" s="1"/>
  <c r="AU133" i="31" s="1"/>
  <c r="Z143" i="31"/>
  <c r="AS143" i="31" s="1"/>
  <c r="BD143" i="31" s="1"/>
  <c r="X148" i="31"/>
  <c r="AQ148" i="31" s="1"/>
  <c r="BB148" i="31" s="1"/>
  <c r="Z151" i="31"/>
  <c r="AS151" i="31" s="1"/>
  <c r="BD151" i="31" s="1"/>
  <c r="Y151" i="31"/>
  <c r="AR151" i="31" s="1"/>
  <c r="BC151" i="31" s="1"/>
  <c r="X151" i="31"/>
  <c r="AQ151" i="31" s="1"/>
  <c r="BB151" i="31" s="1"/>
  <c r="W151" i="31"/>
  <c r="AP151" i="31" s="1"/>
  <c r="BA151" i="31" s="1"/>
  <c r="V151" i="31"/>
  <c r="AO151" i="31" s="1"/>
  <c r="AZ151" i="31" s="1"/>
  <c r="U151" i="31"/>
  <c r="AN151" i="31" s="1"/>
  <c r="AY151" i="31" s="1"/>
  <c r="X153" i="31"/>
  <c r="AQ153" i="31" s="1"/>
  <c r="BB153" i="31" s="1"/>
  <c r="Z155" i="31"/>
  <c r="AS155" i="31" s="1"/>
  <c r="BD155" i="31" s="1"/>
  <c r="Y155" i="31"/>
  <c r="AR155" i="31" s="1"/>
  <c r="BC155" i="31" s="1"/>
  <c r="X155" i="31"/>
  <c r="AQ155" i="31" s="1"/>
  <c r="BB155" i="31" s="1"/>
  <c r="W155" i="31"/>
  <c r="AP155" i="31" s="1"/>
  <c r="BA155" i="31" s="1"/>
  <c r="V155" i="31"/>
  <c r="AO155" i="31" s="1"/>
  <c r="AZ155" i="31" s="1"/>
  <c r="U155" i="31"/>
  <c r="AN155" i="31" s="1"/>
  <c r="AY155" i="31" s="1"/>
  <c r="Q155" i="31"/>
  <c r="AJ155" i="31" s="1"/>
  <c r="AU155" i="31" s="1"/>
  <c r="V142" i="31"/>
  <c r="AO142" i="31" s="1"/>
  <c r="AZ142" i="31" s="1"/>
  <c r="Y148" i="31"/>
  <c r="AR148" i="31" s="1"/>
  <c r="BC148" i="31" s="1"/>
  <c r="Q151" i="31"/>
  <c r="AJ151" i="31" s="1"/>
  <c r="AU151" i="31" s="1"/>
  <c r="Y153" i="31"/>
  <c r="AR153" i="31" s="1"/>
  <c r="BC153" i="31" s="1"/>
  <c r="R155" i="31"/>
  <c r="AK155" i="31" s="1"/>
  <c r="AV155" i="31" s="1"/>
  <c r="W167" i="31"/>
  <c r="AP167" i="31" s="1"/>
  <c r="BA167" i="31" s="1"/>
  <c r="V167" i="31"/>
  <c r="AO167" i="31" s="1"/>
  <c r="AZ167" i="31" s="1"/>
  <c r="U167" i="31"/>
  <c r="AN167" i="31" s="1"/>
  <c r="AY167" i="31" s="1"/>
  <c r="T167" i="31"/>
  <c r="AM167" i="31" s="1"/>
  <c r="AX167" i="31" s="1"/>
  <c r="S172" i="31"/>
  <c r="AL172" i="31" s="1"/>
  <c r="AW172" i="31" s="1"/>
  <c r="R172" i="31"/>
  <c r="AK172" i="31" s="1"/>
  <c r="AV172" i="31" s="1"/>
  <c r="Q172" i="31"/>
  <c r="AJ172" i="31" s="1"/>
  <c r="AU172" i="31" s="1"/>
  <c r="Q167" i="31"/>
  <c r="AJ167" i="31" s="1"/>
  <c r="AU167" i="31" s="1"/>
  <c r="O172" i="31"/>
  <c r="R167" i="31"/>
  <c r="AK167" i="31" s="1"/>
  <c r="AV167" i="31" s="1"/>
  <c r="T172" i="31"/>
  <c r="AM172" i="31" s="1"/>
  <c r="AX172" i="31" s="1"/>
  <c r="S167" i="31"/>
  <c r="AL167" i="31" s="1"/>
  <c r="AW167" i="31" s="1"/>
  <c r="U172" i="31"/>
  <c r="AN172" i="31" s="1"/>
  <c r="AY172" i="31" s="1"/>
  <c r="Z144" i="31"/>
  <c r="AS144" i="31" s="1"/>
  <c r="BD144" i="31" s="1"/>
  <c r="Z146" i="31"/>
  <c r="AS146" i="31" s="1"/>
  <c r="BD146" i="31" s="1"/>
  <c r="Z149" i="31"/>
  <c r="AS149" i="31" s="1"/>
  <c r="X150" i="31"/>
  <c r="AQ150" i="31" s="1"/>
  <c r="BB150" i="31" s="1"/>
  <c r="X167" i="31"/>
  <c r="AQ167" i="31" s="1"/>
  <c r="BB167" i="31" s="1"/>
  <c r="V172" i="31"/>
  <c r="AO172" i="31" s="1"/>
  <c r="AZ172" i="31" s="1"/>
  <c r="Y167" i="31"/>
  <c r="AR167" i="31" s="1"/>
  <c r="BC167" i="31" s="1"/>
  <c r="Z170" i="31"/>
  <c r="AS170" i="31" s="1"/>
  <c r="BD170" i="31" s="1"/>
  <c r="Y170" i="31"/>
  <c r="AR170" i="31" s="1"/>
  <c r="BC170" i="31" s="1"/>
  <c r="X170" i="31"/>
  <c r="AQ170" i="31" s="1"/>
  <c r="BB170" i="31" s="1"/>
  <c r="W172" i="31"/>
  <c r="AP172" i="31" s="1"/>
  <c r="BA172" i="31" s="1"/>
  <c r="U163" i="31"/>
  <c r="AN163" i="31" s="1"/>
  <c r="AY163" i="31" s="1"/>
  <c r="T163" i="31"/>
  <c r="AM163" i="31" s="1"/>
  <c r="AX163" i="31" s="1"/>
  <c r="S163" i="31"/>
  <c r="AL163" i="31" s="1"/>
  <c r="AW163" i="31" s="1"/>
  <c r="R163" i="31"/>
  <c r="AK163" i="31" s="1"/>
  <c r="AV163" i="31" s="1"/>
  <c r="Z167" i="31"/>
  <c r="AS167" i="31" s="1"/>
  <c r="BD167" i="31" s="1"/>
  <c r="Q170" i="31"/>
  <c r="AJ170" i="31" s="1"/>
  <c r="AU170" i="31" s="1"/>
  <c r="X172" i="31"/>
  <c r="AQ172" i="31" s="1"/>
  <c r="BB172" i="31" s="1"/>
  <c r="P180" i="31"/>
  <c r="O180" i="31"/>
  <c r="AG164" i="31"/>
  <c r="BC164" i="31" s="1"/>
  <c r="R170" i="31"/>
  <c r="AK170" i="31" s="1"/>
  <c r="AV170" i="31" s="1"/>
  <c r="Y172" i="31"/>
  <c r="AR172" i="31" s="1"/>
  <c r="BC172" i="31" s="1"/>
  <c r="U175" i="31"/>
  <c r="AN175" i="31" s="1"/>
  <c r="AY175" i="31" s="1"/>
  <c r="T175" i="31"/>
  <c r="AM175" i="31" s="1"/>
  <c r="AX175" i="31" s="1"/>
  <c r="S175" i="31"/>
  <c r="AL175" i="31" s="1"/>
  <c r="AW175" i="31" s="1"/>
  <c r="R175" i="31"/>
  <c r="AK175" i="31" s="1"/>
  <c r="AV175" i="31" s="1"/>
  <c r="Q175" i="31"/>
  <c r="AJ175" i="31" s="1"/>
  <c r="AU175" i="31" s="1"/>
  <c r="Z175" i="31"/>
  <c r="AS175" i="31" s="1"/>
  <c r="BD175" i="31" s="1"/>
  <c r="X175" i="31"/>
  <c r="AQ175" i="31" s="1"/>
  <c r="BB175" i="31" s="1"/>
  <c r="Z177" i="31"/>
  <c r="AS177" i="31" s="1"/>
  <c r="BD177" i="31" s="1"/>
  <c r="Y177" i="31"/>
  <c r="AR177" i="31" s="1"/>
  <c r="BC177" i="31" s="1"/>
  <c r="X177" i="31"/>
  <c r="AQ177" i="31" s="1"/>
  <c r="BB177" i="31" s="1"/>
  <c r="W177" i="31"/>
  <c r="AP177" i="31" s="1"/>
  <c r="BA177" i="31" s="1"/>
  <c r="U177" i="31"/>
  <c r="AN177" i="31" s="1"/>
  <c r="AY177" i="31" s="1"/>
  <c r="T177" i="31"/>
  <c r="AM177" i="31" s="1"/>
  <c r="AX177" i="31" s="1"/>
  <c r="R177" i="31"/>
  <c r="AK177" i="31" s="1"/>
  <c r="AV177" i="31" s="1"/>
  <c r="T185" i="31"/>
  <c r="AM185" i="31" s="1"/>
  <c r="AX185" i="31" s="1"/>
  <c r="Q185" i="31"/>
  <c r="AJ185" i="31" s="1"/>
  <c r="AU185" i="31" s="1"/>
  <c r="Z185" i="31"/>
  <c r="AS185" i="31" s="1"/>
  <c r="BD185" i="31" s="1"/>
  <c r="Y185" i="31"/>
  <c r="AR185" i="31" s="1"/>
  <c r="BC185" i="31" s="1"/>
  <c r="X185" i="31"/>
  <c r="AQ185" i="31" s="1"/>
  <c r="BB185" i="31" s="1"/>
  <c r="W185" i="31"/>
  <c r="AP185" i="31" s="1"/>
  <c r="BA185" i="31" s="1"/>
  <c r="V185" i="31"/>
  <c r="AO185" i="31" s="1"/>
  <c r="AZ185" i="31" s="1"/>
  <c r="U185" i="31"/>
  <c r="AN185" i="31" s="1"/>
  <c r="AY185" i="31" s="1"/>
  <c r="S185" i="31"/>
  <c r="AL185" i="31" s="1"/>
  <c r="AW185" i="31" s="1"/>
  <c r="R185" i="31"/>
  <c r="AK185" i="31" s="1"/>
  <c r="AV185" i="31" s="1"/>
  <c r="R144" i="31"/>
  <c r="AK144" i="31" s="1"/>
  <c r="AV144" i="31" s="1"/>
  <c r="R146" i="31"/>
  <c r="AK146" i="31" s="1"/>
  <c r="AV146" i="31" s="1"/>
  <c r="R149" i="31"/>
  <c r="AK149" i="31" s="1"/>
  <c r="V163" i="31"/>
  <c r="AO163" i="31" s="1"/>
  <c r="AZ163" i="31" s="1"/>
  <c r="S170" i="31"/>
  <c r="AL170" i="31" s="1"/>
  <c r="AW170" i="31" s="1"/>
  <c r="Z172" i="31"/>
  <c r="AS172" i="31" s="1"/>
  <c r="BD172" i="31" s="1"/>
  <c r="V175" i="31"/>
  <c r="AO175" i="31" s="1"/>
  <c r="AZ175" i="31" s="1"/>
  <c r="Q177" i="31"/>
  <c r="AJ177" i="31" s="1"/>
  <c r="AU177" i="31" s="1"/>
  <c r="W163" i="31"/>
  <c r="AP163" i="31" s="1"/>
  <c r="BA163" i="31" s="1"/>
  <c r="T170" i="31"/>
  <c r="AM170" i="31" s="1"/>
  <c r="AX170" i="31" s="1"/>
  <c r="W175" i="31"/>
  <c r="AP175" i="31" s="1"/>
  <c r="BA175" i="31" s="1"/>
  <c r="S177" i="31"/>
  <c r="AL177" i="31" s="1"/>
  <c r="AW177" i="31" s="1"/>
  <c r="Z186" i="31"/>
  <c r="AS186" i="31" s="1"/>
  <c r="BD186" i="31" s="1"/>
  <c r="W186" i="31"/>
  <c r="AP186" i="31" s="1"/>
  <c r="BA186" i="31" s="1"/>
  <c r="R178" i="31"/>
  <c r="AK178" i="31" s="1"/>
  <c r="AV178" i="31" s="1"/>
  <c r="Q186" i="31"/>
  <c r="AJ186" i="31" s="1"/>
  <c r="AU186" i="31" s="1"/>
  <c r="V184" i="31"/>
  <c r="AO184" i="31" s="1"/>
  <c r="AZ184" i="31" s="1"/>
  <c r="S184" i="31"/>
  <c r="AL184" i="31" s="1"/>
  <c r="AW184" i="31" s="1"/>
  <c r="R186" i="31"/>
  <c r="AK186" i="31" s="1"/>
  <c r="AV186" i="31" s="1"/>
  <c r="S186" i="31"/>
  <c r="AL186" i="31" s="1"/>
  <c r="AW186" i="31" s="1"/>
  <c r="U178" i="31"/>
  <c r="AN178" i="31" s="1"/>
  <c r="AY178" i="31" s="1"/>
  <c r="S179" i="31"/>
  <c r="AL179" i="31" s="1"/>
  <c r="AW179" i="31" s="1"/>
  <c r="R184" i="31"/>
  <c r="AK184" i="31" s="1"/>
  <c r="AV184" i="31" s="1"/>
  <c r="T186" i="31"/>
  <c r="AM186" i="31" s="1"/>
  <c r="AX186" i="31" s="1"/>
  <c r="V178" i="31"/>
  <c r="AO178" i="31" s="1"/>
  <c r="AZ178" i="31" s="1"/>
  <c r="T179" i="31"/>
  <c r="AM179" i="31" s="1"/>
  <c r="AX179" i="31" s="1"/>
  <c r="Z181" i="31"/>
  <c r="AS181" i="31" s="1"/>
  <c r="BD181" i="31" s="1"/>
  <c r="T184" i="31"/>
  <c r="AM184" i="31" s="1"/>
  <c r="AX184" i="31" s="1"/>
  <c r="U186" i="31"/>
  <c r="AN186" i="31" s="1"/>
  <c r="AY186" i="31" s="1"/>
  <c r="W178" i="31"/>
  <c r="AP178" i="31" s="1"/>
  <c r="BA178" i="31" s="1"/>
  <c r="U179" i="31"/>
  <c r="AN179" i="31" s="1"/>
  <c r="AY179" i="31" s="1"/>
  <c r="Q182" i="31"/>
  <c r="AJ182" i="31" s="1"/>
  <c r="X183" i="31"/>
  <c r="AQ183" i="31" s="1"/>
  <c r="BB183" i="31" s="1"/>
  <c r="U183" i="31"/>
  <c r="AN183" i="31" s="1"/>
  <c r="AY183" i="31" s="1"/>
  <c r="U184" i="31"/>
  <c r="AN184" i="31" s="1"/>
  <c r="AY184" i="31" s="1"/>
  <c r="V186" i="31"/>
  <c r="AO186" i="31" s="1"/>
  <c r="AZ186" i="31" s="1"/>
  <c r="X178" i="31"/>
  <c r="AQ178" i="31" s="1"/>
  <c r="BB178" i="31" s="1"/>
  <c r="V179" i="31"/>
  <c r="AO179" i="31" s="1"/>
  <c r="AZ179" i="31" s="1"/>
  <c r="R182" i="31"/>
  <c r="AK182" i="31" s="1"/>
  <c r="W184" i="31"/>
  <c r="AP184" i="31" s="1"/>
  <c r="BA184" i="31" s="1"/>
  <c r="X186" i="31"/>
  <c r="AQ186" i="31" s="1"/>
  <c r="BB186" i="31" s="1"/>
  <c r="R183" i="31"/>
  <c r="AK183" i="31" s="1"/>
  <c r="AV183" i="31" s="1"/>
  <c r="X184" i="31"/>
  <c r="AQ184" i="31" s="1"/>
  <c r="BB184" i="31" s="1"/>
  <c r="Y186" i="31"/>
  <c r="AR186" i="31" s="1"/>
  <c r="BC186" i="31" s="1"/>
  <c r="X187" i="31"/>
  <c r="AQ187" i="31" s="1"/>
  <c r="BB187" i="31" s="1"/>
  <c r="U187" i="31"/>
  <c r="AN187" i="31" s="1"/>
  <c r="AY187" i="31" s="1"/>
  <c r="AG199" i="31"/>
  <c r="AH199" i="31" s="1"/>
  <c r="AI199" i="31" s="1"/>
  <c r="S188" i="31"/>
  <c r="AL188" i="31" s="1"/>
  <c r="AW188" i="31" s="1"/>
  <c r="R188" i="31"/>
  <c r="AK188" i="31" s="1"/>
  <c r="AV188" i="31" s="1"/>
  <c r="Q188" i="31"/>
  <c r="AJ188" i="31" s="1"/>
  <c r="AU188" i="31" s="1"/>
  <c r="T188" i="31"/>
  <c r="AM188" i="31" s="1"/>
  <c r="AX188" i="31" s="1"/>
  <c r="Z194" i="31"/>
  <c r="AS194" i="31" s="1"/>
  <c r="BD194" i="31" s="1"/>
  <c r="X194" i="31"/>
  <c r="AQ194" i="31" s="1"/>
  <c r="BB194" i="31" s="1"/>
  <c r="W194" i="31"/>
  <c r="AP194" i="31" s="1"/>
  <c r="BA194" i="31" s="1"/>
  <c r="V194" i="31"/>
  <c r="AO194" i="31" s="1"/>
  <c r="AZ194" i="31" s="1"/>
  <c r="U194" i="31"/>
  <c r="AN194" i="31" s="1"/>
  <c r="AY194" i="31" s="1"/>
  <c r="T194" i="31"/>
  <c r="AM194" i="31" s="1"/>
  <c r="AX194" i="31" s="1"/>
  <c r="T198" i="31"/>
  <c r="AM198" i="31" s="1"/>
  <c r="AX198" i="31" s="1"/>
  <c r="S198" i="31"/>
  <c r="AL198" i="31" s="1"/>
  <c r="AW198" i="31" s="1"/>
  <c r="R198" i="31"/>
  <c r="AK198" i="31" s="1"/>
  <c r="AV198" i="31" s="1"/>
  <c r="P193" i="31"/>
  <c r="O193" i="31"/>
  <c r="R194" i="31"/>
  <c r="AK194" i="31" s="1"/>
  <c r="AV194" i="31" s="1"/>
  <c r="S194" i="31"/>
  <c r="AL194" i="31" s="1"/>
  <c r="AW194" i="31" s="1"/>
  <c r="W215" i="31"/>
  <c r="AP215" i="31" s="1"/>
  <c r="BA215" i="31" s="1"/>
  <c r="V215" i="31"/>
  <c r="AO215" i="31" s="1"/>
  <c r="AZ215" i="31" s="1"/>
  <c r="U215" i="31"/>
  <c r="AN215" i="31" s="1"/>
  <c r="AY215" i="31" s="1"/>
  <c r="T215" i="31"/>
  <c r="AM215" i="31" s="1"/>
  <c r="AX215" i="31" s="1"/>
  <c r="S215" i="31"/>
  <c r="AL215" i="31" s="1"/>
  <c r="AW215" i="31" s="1"/>
  <c r="R215" i="31"/>
  <c r="AK215" i="31" s="1"/>
  <c r="AV215" i="31" s="1"/>
  <c r="Z215" i="31"/>
  <c r="AS215" i="31" s="1"/>
  <c r="BD215" i="31" s="1"/>
  <c r="X215" i="31"/>
  <c r="AQ215" i="31" s="1"/>
  <c r="BB215" i="31" s="1"/>
  <c r="Q215" i="31"/>
  <c r="AJ215" i="31" s="1"/>
  <c r="AU215" i="31" s="1"/>
  <c r="Y194" i="31"/>
  <c r="AR194" i="31" s="1"/>
  <c r="BC194" i="31" s="1"/>
  <c r="Y215" i="31"/>
  <c r="AR215" i="31" s="1"/>
  <c r="BC215" i="31" s="1"/>
  <c r="Z202" i="31"/>
  <c r="AS202" i="31" s="1"/>
  <c r="BD202" i="31" s="1"/>
  <c r="Y202" i="31"/>
  <c r="AR202" i="31" s="1"/>
  <c r="BC202" i="31" s="1"/>
  <c r="X202" i="31"/>
  <c r="AQ202" i="31" s="1"/>
  <c r="BB202" i="31" s="1"/>
  <c r="W202" i="31"/>
  <c r="AP202" i="31" s="1"/>
  <c r="BA202" i="31" s="1"/>
  <c r="V202" i="31"/>
  <c r="AO202" i="31" s="1"/>
  <c r="AZ202" i="31" s="1"/>
  <c r="U202" i="31"/>
  <c r="AN202" i="31" s="1"/>
  <c r="AY202" i="31" s="1"/>
  <c r="T202" i="31"/>
  <c r="AM202" i="31" s="1"/>
  <c r="AX202" i="31" s="1"/>
  <c r="R202" i="31"/>
  <c r="AK202" i="31" s="1"/>
  <c r="AV202" i="31" s="1"/>
  <c r="Q202" i="31"/>
  <c r="AJ202" i="31" s="1"/>
  <c r="AU202" i="31" s="1"/>
  <c r="AG216" i="31"/>
  <c r="AH216" i="31" s="1"/>
  <c r="AI216" i="31" s="1"/>
  <c r="T200" i="31"/>
  <c r="AM200" i="31" s="1"/>
  <c r="AX200" i="31" s="1"/>
  <c r="S200" i="31"/>
  <c r="AL200" i="31" s="1"/>
  <c r="AW200" i="31" s="1"/>
  <c r="R200" i="31"/>
  <c r="AK200" i="31" s="1"/>
  <c r="AV200" i="31" s="1"/>
  <c r="Q200" i="31"/>
  <c r="AJ200" i="31" s="1"/>
  <c r="AU200" i="31" s="1"/>
  <c r="W210" i="31"/>
  <c r="AP210" i="31" s="1"/>
  <c r="BA210" i="31" s="1"/>
  <c r="V210" i="31"/>
  <c r="AO210" i="31" s="1"/>
  <c r="AZ210" i="31" s="1"/>
  <c r="T210" i="31"/>
  <c r="AM210" i="31" s="1"/>
  <c r="AX210" i="31" s="1"/>
  <c r="Y214" i="31"/>
  <c r="AR214" i="31" s="1"/>
  <c r="BC214" i="31" s="1"/>
  <c r="X214" i="31"/>
  <c r="AQ214" i="31" s="1"/>
  <c r="BB214" i="31" s="1"/>
  <c r="W214" i="31"/>
  <c r="AP214" i="31" s="1"/>
  <c r="BA214" i="31" s="1"/>
  <c r="V214" i="31"/>
  <c r="AO214" i="31" s="1"/>
  <c r="AZ214" i="31" s="1"/>
  <c r="U214" i="31"/>
  <c r="AN214" i="31" s="1"/>
  <c r="AY214" i="31" s="1"/>
  <c r="T214" i="31"/>
  <c r="AM214" i="31" s="1"/>
  <c r="AX214" i="31" s="1"/>
  <c r="Q210" i="31"/>
  <c r="AJ210" i="31" s="1"/>
  <c r="AU210" i="31" s="1"/>
  <c r="Q214" i="31"/>
  <c r="AJ214" i="31" s="1"/>
  <c r="AU214" i="31" s="1"/>
  <c r="Q207" i="31"/>
  <c r="AJ207" i="31" s="1"/>
  <c r="AU207" i="31" s="1"/>
  <c r="R210" i="31"/>
  <c r="AK210" i="31" s="1"/>
  <c r="AV210" i="31" s="1"/>
  <c r="R214" i="31"/>
  <c r="AK214" i="31" s="1"/>
  <c r="AV214" i="31" s="1"/>
  <c r="Q204" i="31"/>
  <c r="AJ204" i="31" s="1"/>
  <c r="AU204" i="31" s="1"/>
  <c r="S207" i="31"/>
  <c r="AL207" i="31" s="1"/>
  <c r="AW207" i="31" s="1"/>
  <c r="S210" i="31"/>
  <c r="AL210" i="31" s="1"/>
  <c r="AW210" i="31" s="1"/>
  <c r="S214" i="31"/>
  <c r="AL214" i="31" s="1"/>
  <c r="AW214" i="31" s="1"/>
  <c r="Q219" i="31"/>
  <c r="AJ219" i="31" s="1"/>
  <c r="AU219" i="31" s="1"/>
  <c r="R196" i="31"/>
  <c r="AK196" i="31" s="1"/>
  <c r="AV196" i="31" s="1"/>
  <c r="R204" i="31"/>
  <c r="AK204" i="31" s="1"/>
  <c r="AV204" i="31" s="1"/>
  <c r="T207" i="31"/>
  <c r="AM207" i="31" s="1"/>
  <c r="AX207" i="31" s="1"/>
  <c r="U210" i="31"/>
  <c r="AN210" i="31" s="1"/>
  <c r="AY210" i="31" s="1"/>
  <c r="Z214" i="31"/>
  <c r="AS214" i="31" s="1"/>
  <c r="BD214" i="31" s="1"/>
  <c r="R219" i="31"/>
  <c r="AK219" i="31" s="1"/>
  <c r="AV219" i="31" s="1"/>
  <c r="R222" i="31"/>
  <c r="AK222" i="31" s="1"/>
  <c r="AV222" i="31" s="1"/>
  <c r="Q222" i="31"/>
  <c r="AJ222" i="31" s="1"/>
  <c r="AU222" i="31" s="1"/>
  <c r="Z222" i="31"/>
  <c r="AS222" i="31" s="1"/>
  <c r="BD222" i="31" s="1"/>
  <c r="Y222" i="31"/>
  <c r="AR222" i="31" s="1"/>
  <c r="BC222" i="31" s="1"/>
  <c r="X222" i="31"/>
  <c r="AQ222" i="31" s="1"/>
  <c r="BB222" i="31" s="1"/>
  <c r="W222" i="31"/>
  <c r="AP222" i="31" s="1"/>
  <c r="BA222" i="31" s="1"/>
  <c r="U222" i="31"/>
  <c r="AN222" i="31" s="1"/>
  <c r="AY222" i="31" s="1"/>
  <c r="S196" i="31"/>
  <c r="AL196" i="31" s="1"/>
  <c r="AW196" i="31" s="1"/>
  <c r="S204" i="31"/>
  <c r="AL204" i="31" s="1"/>
  <c r="AW204" i="31" s="1"/>
  <c r="Q205" i="31"/>
  <c r="AJ205" i="31" s="1"/>
  <c r="AU205" i="31" s="1"/>
  <c r="X210" i="31"/>
  <c r="AQ210" i="31" s="1"/>
  <c r="BB210" i="31" s="1"/>
  <c r="U211" i="31"/>
  <c r="AN211" i="31" s="1"/>
  <c r="AY211" i="31" s="1"/>
  <c r="T211" i="31"/>
  <c r="AM211" i="31" s="1"/>
  <c r="AX211" i="31" s="1"/>
  <c r="R211" i="31"/>
  <c r="AK211" i="31" s="1"/>
  <c r="AV211" i="31" s="1"/>
  <c r="S219" i="31"/>
  <c r="AL219" i="31" s="1"/>
  <c r="AW219" i="31" s="1"/>
  <c r="R189" i="31"/>
  <c r="AK189" i="31" s="1"/>
  <c r="AV189" i="31" s="1"/>
  <c r="R191" i="31"/>
  <c r="AK191" i="31" s="1"/>
  <c r="AV191" i="31" s="1"/>
  <c r="T196" i="31"/>
  <c r="AM196" i="31" s="1"/>
  <c r="AX196" i="31" s="1"/>
  <c r="T204" i="31"/>
  <c r="AM204" i="31" s="1"/>
  <c r="AX204" i="31" s="1"/>
  <c r="R205" i="31"/>
  <c r="AK205" i="31" s="1"/>
  <c r="AV205" i="31" s="1"/>
  <c r="Q209" i="31"/>
  <c r="AJ209" i="31" s="1"/>
  <c r="AU209" i="31" s="1"/>
  <c r="Y210" i="31"/>
  <c r="AR210" i="31" s="1"/>
  <c r="BC210" i="31" s="1"/>
  <c r="Q211" i="31"/>
  <c r="AJ211" i="31" s="1"/>
  <c r="AU211" i="31" s="1"/>
  <c r="T222" i="31"/>
  <c r="AM222" i="31" s="1"/>
  <c r="AX222" i="31" s="1"/>
  <c r="X225" i="31"/>
  <c r="AQ225" i="31" s="1"/>
  <c r="BB225" i="31" s="1"/>
  <c r="W225" i="31"/>
  <c r="AP225" i="31" s="1"/>
  <c r="BA225" i="31" s="1"/>
  <c r="V225" i="31"/>
  <c r="AO225" i="31" s="1"/>
  <c r="AZ225" i="31" s="1"/>
  <c r="U225" i="31"/>
  <c r="AN225" i="31" s="1"/>
  <c r="AY225" i="31" s="1"/>
  <c r="Z225" i="31"/>
  <c r="AS225" i="31" s="1"/>
  <c r="BD225" i="31" s="1"/>
  <c r="Y225" i="31"/>
  <c r="AR225" i="31" s="1"/>
  <c r="BC225" i="31" s="1"/>
  <c r="S225" i="31"/>
  <c r="AL225" i="31" s="1"/>
  <c r="AW225" i="31" s="1"/>
  <c r="Z210" i="31"/>
  <c r="AS210" i="31" s="1"/>
  <c r="BD210" i="31" s="1"/>
  <c r="S211" i="31"/>
  <c r="AL211" i="31" s="1"/>
  <c r="AW211" i="31" s="1"/>
  <c r="V222" i="31"/>
  <c r="AO222" i="31" s="1"/>
  <c r="AZ222" i="31" s="1"/>
  <c r="Z230" i="31"/>
  <c r="AS230" i="31" s="1"/>
  <c r="BD230" i="31" s="1"/>
  <c r="Y230" i="31"/>
  <c r="AR230" i="31" s="1"/>
  <c r="BC230" i="31" s="1"/>
  <c r="X230" i="31"/>
  <c r="AQ230" i="31" s="1"/>
  <c r="BB230" i="31" s="1"/>
  <c r="W230" i="31"/>
  <c r="AP230" i="31" s="1"/>
  <c r="BA230" i="31" s="1"/>
  <c r="V230" i="31"/>
  <c r="AO230" i="31" s="1"/>
  <c r="AZ230" i="31" s="1"/>
  <c r="U230" i="31"/>
  <c r="AN230" i="31" s="1"/>
  <c r="AY230" i="31" s="1"/>
  <c r="X235" i="31"/>
  <c r="AQ235" i="31" s="1"/>
  <c r="BB235" i="31" s="1"/>
  <c r="W235" i="31"/>
  <c r="AP235" i="31" s="1"/>
  <c r="BA235" i="31" s="1"/>
  <c r="V235" i="31"/>
  <c r="AO235" i="31" s="1"/>
  <c r="AZ235" i="31" s="1"/>
  <c r="U235" i="31"/>
  <c r="AN235" i="31" s="1"/>
  <c r="AY235" i="31" s="1"/>
  <c r="T235" i="31"/>
  <c r="AM235" i="31" s="1"/>
  <c r="AX235" i="31" s="1"/>
  <c r="S235" i="31"/>
  <c r="AL235" i="31" s="1"/>
  <c r="AW235" i="31" s="1"/>
  <c r="R235" i="31"/>
  <c r="AK235" i="31" s="1"/>
  <c r="AV235" i="31" s="1"/>
  <c r="X239" i="31"/>
  <c r="AQ239" i="31" s="1"/>
  <c r="BB239" i="31" s="1"/>
  <c r="W239" i="31"/>
  <c r="AP239" i="31" s="1"/>
  <c r="BA239" i="31" s="1"/>
  <c r="V239" i="31"/>
  <c r="AO239" i="31" s="1"/>
  <c r="AZ239" i="31" s="1"/>
  <c r="U239" i="31"/>
  <c r="AN239" i="31" s="1"/>
  <c r="AY239" i="31" s="1"/>
  <c r="T239" i="31"/>
  <c r="AM239" i="31" s="1"/>
  <c r="AX239" i="31" s="1"/>
  <c r="S239" i="31"/>
  <c r="AL239" i="31" s="1"/>
  <c r="AW239" i="31" s="1"/>
  <c r="R239" i="31"/>
  <c r="AK239" i="31" s="1"/>
  <c r="AV239" i="31" s="1"/>
  <c r="V228" i="31"/>
  <c r="AO228" i="31" s="1"/>
  <c r="AZ228" i="31" s="1"/>
  <c r="U228" i="31"/>
  <c r="AN228" i="31" s="1"/>
  <c r="AY228" i="31" s="1"/>
  <c r="T228" i="31"/>
  <c r="AM228" i="31" s="1"/>
  <c r="AX228" i="31" s="1"/>
  <c r="S228" i="31"/>
  <c r="AL228" i="31" s="1"/>
  <c r="AW228" i="31" s="1"/>
  <c r="R228" i="31"/>
  <c r="AK228" i="31" s="1"/>
  <c r="AV228" i="31" s="1"/>
  <c r="R230" i="31"/>
  <c r="AK230" i="31" s="1"/>
  <c r="AV230" i="31" s="1"/>
  <c r="Y235" i="31"/>
  <c r="AR235" i="31" s="1"/>
  <c r="BC235" i="31" s="1"/>
  <c r="Y239" i="31"/>
  <c r="AR239" i="31" s="1"/>
  <c r="BC239" i="31" s="1"/>
  <c r="S230" i="31"/>
  <c r="AL230" i="31" s="1"/>
  <c r="AW230" i="31" s="1"/>
  <c r="Z235" i="31"/>
  <c r="AS235" i="31" s="1"/>
  <c r="BD235" i="31" s="1"/>
  <c r="Z239" i="31"/>
  <c r="AS239" i="31" s="1"/>
  <c r="BD239" i="31" s="1"/>
  <c r="W228" i="31"/>
  <c r="AP228" i="31" s="1"/>
  <c r="BA228" i="31" s="1"/>
  <c r="T230" i="31"/>
  <c r="AM230" i="31" s="1"/>
  <c r="AX230" i="31" s="1"/>
  <c r="V232" i="31"/>
  <c r="AO232" i="31" s="1"/>
  <c r="AZ232" i="31" s="1"/>
  <c r="U232" i="31"/>
  <c r="AN232" i="31" s="1"/>
  <c r="AY232" i="31" s="1"/>
  <c r="T232" i="31"/>
  <c r="AM232" i="31" s="1"/>
  <c r="AX232" i="31" s="1"/>
  <c r="S232" i="31"/>
  <c r="AL232" i="31" s="1"/>
  <c r="AW232" i="31" s="1"/>
  <c r="R232" i="31"/>
  <c r="AK232" i="31" s="1"/>
  <c r="AV232" i="31" s="1"/>
  <c r="Q232" i="31"/>
  <c r="AJ232" i="31" s="1"/>
  <c r="AU232" i="31" s="1"/>
  <c r="T221" i="31"/>
  <c r="AM221" i="31" s="1"/>
  <c r="S221" i="31"/>
  <c r="AL221" i="31" s="1"/>
  <c r="Q221" i="31"/>
  <c r="AJ221" i="31" s="1"/>
  <c r="X228" i="31"/>
  <c r="AQ228" i="31" s="1"/>
  <c r="BB228" i="31" s="1"/>
  <c r="W232" i="31"/>
  <c r="AP232" i="31" s="1"/>
  <c r="BA232" i="31" s="1"/>
  <c r="R216" i="31"/>
  <c r="AK216" i="31" s="1"/>
  <c r="R218" i="31"/>
  <c r="AK218" i="31" s="1"/>
  <c r="AV218" i="31" s="1"/>
  <c r="R220" i="31"/>
  <c r="AK220" i="31" s="1"/>
  <c r="AV220" i="31" s="1"/>
  <c r="R221" i="31"/>
  <c r="AK221" i="31" s="1"/>
  <c r="AV221" i="31" s="1"/>
  <c r="Y228" i="31"/>
  <c r="AR228" i="31" s="1"/>
  <c r="BC228" i="31" s="1"/>
  <c r="X232" i="31"/>
  <c r="AQ232" i="31" s="1"/>
  <c r="BB232" i="31" s="1"/>
  <c r="S216" i="31"/>
  <c r="AL216" i="31" s="1"/>
  <c r="S218" i="31"/>
  <c r="AL218" i="31" s="1"/>
  <c r="AW218" i="31" s="1"/>
  <c r="S220" i="31"/>
  <c r="AL220" i="31" s="1"/>
  <c r="AW220" i="31" s="1"/>
  <c r="U221" i="31"/>
  <c r="AN221" i="31" s="1"/>
  <c r="Z228" i="31"/>
  <c r="AS228" i="31" s="1"/>
  <c r="BD228" i="31" s="1"/>
  <c r="Y232" i="31"/>
  <c r="AR232" i="31" s="1"/>
  <c r="BC232" i="31" s="1"/>
  <c r="Z234" i="31"/>
  <c r="AS234" i="31" s="1"/>
  <c r="BD234" i="31" s="1"/>
  <c r="Y234" i="31"/>
  <c r="AR234" i="31" s="1"/>
  <c r="BC234" i="31" s="1"/>
  <c r="X234" i="31"/>
  <c r="AQ234" i="31" s="1"/>
  <c r="BB234" i="31" s="1"/>
  <c r="W234" i="31"/>
  <c r="AP234" i="31" s="1"/>
  <c r="BA234" i="31" s="1"/>
  <c r="V234" i="31"/>
  <c r="AO234" i="31" s="1"/>
  <c r="AZ234" i="31" s="1"/>
  <c r="U234" i="31"/>
  <c r="AN234" i="31" s="1"/>
  <c r="AY234" i="31" s="1"/>
  <c r="T234" i="31"/>
  <c r="AM234" i="31" s="1"/>
  <c r="AX234" i="31" s="1"/>
  <c r="Z238" i="31"/>
  <c r="AS238" i="31" s="1"/>
  <c r="BD238" i="31" s="1"/>
  <c r="Y238" i="31"/>
  <c r="AR238" i="31" s="1"/>
  <c r="BC238" i="31" s="1"/>
  <c r="X238" i="31"/>
  <c r="AQ238" i="31" s="1"/>
  <c r="BB238" i="31" s="1"/>
  <c r="W238" i="31"/>
  <c r="AP238" i="31" s="1"/>
  <c r="BA238" i="31" s="1"/>
  <c r="V238" i="31"/>
  <c r="AO238" i="31" s="1"/>
  <c r="AZ238" i="31" s="1"/>
  <c r="U238" i="31"/>
  <c r="AN238" i="31" s="1"/>
  <c r="AY238" i="31" s="1"/>
  <c r="T238" i="31"/>
  <c r="AM238" i="31" s="1"/>
  <c r="AX238" i="31" s="1"/>
  <c r="R212" i="31"/>
  <c r="AK212" i="31" s="1"/>
  <c r="AV212" i="31" s="1"/>
  <c r="T216" i="31"/>
  <c r="AM216" i="31" s="1"/>
  <c r="T220" i="31"/>
  <c r="AM220" i="31" s="1"/>
  <c r="AX220" i="31" s="1"/>
  <c r="V221" i="31"/>
  <c r="AO221" i="31" s="1"/>
  <c r="X231" i="31"/>
  <c r="AQ231" i="31" s="1"/>
  <c r="BB231" i="31" s="1"/>
  <c r="W231" i="31"/>
  <c r="AP231" i="31" s="1"/>
  <c r="BA231" i="31" s="1"/>
  <c r="V231" i="31"/>
  <c r="AO231" i="31" s="1"/>
  <c r="AZ231" i="31" s="1"/>
  <c r="U231" i="31"/>
  <c r="AN231" i="31" s="1"/>
  <c r="AY231" i="31" s="1"/>
  <c r="T231" i="31"/>
  <c r="AM231" i="31" s="1"/>
  <c r="AX231" i="31" s="1"/>
  <c r="S231" i="31"/>
  <c r="AL231" i="31" s="1"/>
  <c r="AW231" i="31" s="1"/>
  <c r="Z232" i="31"/>
  <c r="AS232" i="31" s="1"/>
  <c r="BD232" i="31" s="1"/>
  <c r="Q234" i="31"/>
  <c r="AJ234" i="31" s="1"/>
  <c r="AU234" i="31" s="1"/>
  <c r="Q238" i="31"/>
  <c r="AJ238" i="31" s="1"/>
  <c r="AU238" i="31" s="1"/>
  <c r="W221" i="31"/>
  <c r="AP221" i="31" s="1"/>
  <c r="BA221" i="31" s="1"/>
  <c r="Z224" i="31"/>
  <c r="AS224" i="31" s="1"/>
  <c r="BD224" i="31" s="1"/>
  <c r="Y224" i="31"/>
  <c r="AR224" i="31" s="1"/>
  <c r="BC224" i="31" s="1"/>
  <c r="X224" i="31"/>
  <c r="AQ224" i="31" s="1"/>
  <c r="BB224" i="31" s="1"/>
  <c r="W224" i="31"/>
  <c r="AP224" i="31" s="1"/>
  <c r="BA224" i="31" s="1"/>
  <c r="R234" i="31"/>
  <c r="AK234" i="31" s="1"/>
  <c r="AV234" i="31" s="1"/>
  <c r="R238" i="31"/>
  <c r="AK238" i="31" s="1"/>
  <c r="AV238" i="31" s="1"/>
  <c r="Q233" i="31"/>
  <c r="AJ233" i="31" s="1"/>
  <c r="AU233" i="31" s="1"/>
  <c r="Q236" i="31"/>
  <c r="AJ236" i="31" s="1"/>
  <c r="AU236" i="31" s="1"/>
  <c r="Q240" i="31"/>
  <c r="AJ240" i="31" s="1"/>
  <c r="AU240" i="31" s="1"/>
  <c r="R233" i="31"/>
  <c r="AK233" i="31" s="1"/>
  <c r="AV233" i="31" s="1"/>
  <c r="R236" i="31"/>
  <c r="AK236" i="31" s="1"/>
  <c r="AV236" i="31" s="1"/>
  <c r="R240" i="31"/>
  <c r="AK240" i="31" s="1"/>
  <c r="AV240" i="31" s="1"/>
  <c r="S233" i="31"/>
  <c r="AL233" i="31" s="1"/>
  <c r="AW233" i="31" s="1"/>
  <c r="S236" i="31"/>
  <c r="AL236" i="31" s="1"/>
  <c r="AW236" i="31" s="1"/>
  <c r="S240" i="31"/>
  <c r="AL240" i="31" s="1"/>
  <c r="AW240" i="31" s="1"/>
  <c r="AF474" i="30"/>
  <c r="AF33" i="30"/>
  <c r="AL33" i="30" s="1"/>
  <c r="AG34" i="30"/>
  <c r="AM34" i="30" s="1"/>
  <c r="AE38" i="30"/>
  <c r="AK38" i="30" s="1"/>
  <c r="AH44" i="30"/>
  <c r="AN44" i="30" s="1"/>
  <c r="AF49" i="30"/>
  <c r="AL49" i="30" s="1"/>
  <c r="AG52" i="30"/>
  <c r="AM52" i="30" s="1"/>
  <c r="AH58" i="30"/>
  <c r="AN58" i="30" s="1"/>
  <c r="AG66" i="30"/>
  <c r="AM66" i="30" s="1"/>
  <c r="AH76" i="30"/>
  <c r="AN76" i="30" s="1"/>
  <c r="AH79" i="30"/>
  <c r="AN79" i="30" s="1"/>
  <c r="AH87" i="30"/>
  <c r="AN87" i="30" s="1"/>
  <c r="AE92" i="30"/>
  <c r="AK92" i="30" s="1"/>
  <c r="AE104" i="30"/>
  <c r="AK104" i="30" s="1"/>
  <c r="AH107" i="30"/>
  <c r="AF18" i="30"/>
  <c r="AL18" i="30" s="1"/>
  <c r="AF30" i="30"/>
  <c r="AL30" i="30" s="1"/>
  <c r="AF74" i="30"/>
  <c r="AL74" i="30" s="1"/>
  <c r="AE83" i="30"/>
  <c r="AK83" i="30" s="1"/>
  <c r="AH84" i="30"/>
  <c r="AN84" i="30" s="1"/>
  <c r="AF86" i="30"/>
  <c r="AE124" i="30"/>
  <c r="AK124" i="30" s="1"/>
  <c r="AF126" i="30"/>
  <c r="AL126" i="30" s="1"/>
  <c r="AE128" i="30"/>
  <c r="AK128" i="30" s="1"/>
  <c r="AE28" i="30"/>
  <c r="AK28" i="30" s="1"/>
  <c r="AF31" i="30"/>
  <c r="AL31" i="30" s="1"/>
  <c r="AG46" i="30"/>
  <c r="AM46" i="30" s="1"/>
  <c r="AF48" i="30"/>
  <c r="AL48" i="30" s="1"/>
  <c r="AE62" i="30"/>
  <c r="AK62" i="30" s="1"/>
  <c r="AE75" i="30"/>
  <c r="AK75" i="30" s="1"/>
  <c r="AG80" i="30"/>
  <c r="AM80" i="30" s="1"/>
  <c r="AH106" i="30"/>
  <c r="AN106" i="30" s="1"/>
  <c r="AF108" i="30"/>
  <c r="AG121" i="30"/>
  <c r="AM121" i="30" s="1"/>
  <c r="AF129" i="30"/>
  <c r="AL129" i="30" s="1"/>
  <c r="AE134" i="30"/>
  <c r="AK134" i="30" s="1"/>
  <c r="AI148" i="30"/>
  <c r="AO148" i="30" s="1"/>
  <c r="AE155" i="30"/>
  <c r="AK155" i="30" s="1"/>
  <c r="AH165" i="30"/>
  <c r="AN165" i="30" s="1"/>
  <c r="AH168" i="30"/>
  <c r="AN168" i="30" s="1"/>
  <c r="AH170" i="30"/>
  <c r="AN170" i="30" s="1"/>
  <c r="AG172" i="30"/>
  <c r="AM172" i="30" s="1"/>
  <c r="AF178" i="30"/>
  <c r="AL178" i="30" s="1"/>
  <c r="AE245" i="30"/>
  <c r="AK245" i="30" s="1"/>
  <c r="AG350" i="30"/>
  <c r="AM350" i="30" s="1"/>
  <c r="AE369" i="30"/>
  <c r="AK369" i="30" s="1"/>
  <c r="AE373" i="30"/>
  <c r="AK373" i="30" s="1"/>
  <c r="AE386" i="30"/>
  <c r="AK386" i="30" s="1"/>
  <c r="AF390" i="30"/>
  <c r="AF396" i="30"/>
  <c r="AL396" i="30" s="1"/>
  <c r="AE400" i="30"/>
  <c r="AK400" i="30" s="1"/>
  <c r="AE404" i="30"/>
  <c r="AK404" i="30" s="1"/>
  <c r="AF411" i="30"/>
  <c r="AL411" i="30" s="1"/>
  <c r="AH419" i="30"/>
  <c r="AN419" i="30" s="1"/>
  <c r="AH423" i="30"/>
  <c r="AN423" i="30" s="1"/>
  <c r="AH431" i="30"/>
  <c r="AN431" i="30" s="1"/>
  <c r="AF435" i="30"/>
  <c r="AL435" i="30" s="1"/>
  <c r="AH439" i="30"/>
  <c r="AG443" i="30"/>
  <c r="AM443" i="30" s="1"/>
  <c r="AF459" i="30"/>
  <c r="AE463" i="30"/>
  <c r="AK463" i="30" s="1"/>
  <c r="AE296" i="30"/>
  <c r="AK296" i="30" s="1"/>
  <c r="AF370" i="30"/>
  <c r="AL370" i="30" s="1"/>
  <c r="AG424" i="30"/>
  <c r="AM424" i="30" s="1"/>
  <c r="AH440" i="30"/>
  <c r="AN440" i="30" s="1"/>
  <c r="AH448" i="30"/>
  <c r="AN448" i="30" s="1"/>
  <c r="AH452" i="30"/>
  <c r="AN452" i="30" s="1"/>
  <c r="AH460" i="30"/>
  <c r="AN460" i="30" s="1"/>
  <c r="AE464" i="30"/>
  <c r="AK464" i="30" s="1"/>
  <c r="AG480" i="30"/>
  <c r="AM480" i="30" s="1"/>
  <c r="AE426" i="30"/>
  <c r="AK426" i="30" s="1"/>
  <c r="AI442" i="30"/>
  <c r="AO442" i="30" s="1"/>
  <c r="AH467" i="30"/>
  <c r="AN467" i="30" s="1"/>
  <c r="AG471" i="30"/>
  <c r="AM471" i="30" s="1"/>
  <c r="AI475" i="30"/>
  <c r="AO475" i="30" s="1"/>
  <c r="AI479" i="30"/>
  <c r="AI105" i="30"/>
  <c r="AO105" i="30" s="1"/>
  <c r="AI111" i="30"/>
  <c r="AO111" i="30" s="1"/>
  <c r="AH310" i="30"/>
  <c r="AN310" i="30" s="1"/>
  <c r="AI316" i="30"/>
  <c r="AO316" i="30" s="1"/>
  <c r="AF324" i="30"/>
  <c r="AL324" i="30" s="1"/>
  <c r="AF327" i="30"/>
  <c r="AL327" i="30" s="1"/>
  <c r="AF351" i="30"/>
  <c r="AL351" i="30" s="1"/>
  <c r="AE360" i="30"/>
  <c r="AK360" i="30" s="1"/>
  <c r="AF374" i="30"/>
  <c r="AL374" i="30" s="1"/>
  <c r="AG387" i="30"/>
  <c r="AM387" i="30" s="1"/>
  <c r="AG391" i="30"/>
  <c r="AM391" i="30" s="1"/>
  <c r="AG405" i="30"/>
  <c r="AM405" i="30" s="1"/>
  <c r="AH428" i="30"/>
  <c r="AN428" i="30" s="1"/>
  <c r="AF457" i="30"/>
  <c r="AI286" i="30"/>
  <c r="AO286" i="30" s="1"/>
  <c r="AI299" i="30"/>
  <c r="AO299" i="30" s="1"/>
  <c r="AI305" i="30"/>
  <c r="AO305" i="30" s="1"/>
  <c r="AI318" i="30"/>
  <c r="AO318" i="30" s="1"/>
  <c r="AI321" i="30"/>
  <c r="AO321" i="30" s="1"/>
  <c r="AI326" i="30"/>
  <c r="AO326" i="30" s="1"/>
  <c r="AI335" i="30"/>
  <c r="AO335" i="30" s="1"/>
  <c r="AI339" i="30"/>
  <c r="AO339" i="30" s="1"/>
  <c r="AH234" i="30"/>
  <c r="AN234" i="30" s="1"/>
  <c r="AI283" i="30"/>
  <c r="AO283" i="30" s="1"/>
  <c r="AF291" i="30"/>
  <c r="AL291" i="30" s="1"/>
  <c r="AE294" i="30"/>
  <c r="AK294" i="30" s="1"/>
  <c r="AI300" i="30"/>
  <c r="AE306" i="30"/>
  <c r="AK306" i="30" s="1"/>
  <c r="AE311" i="30"/>
  <c r="AK311" i="30" s="1"/>
  <c r="AE314" i="30"/>
  <c r="AK314" i="30" s="1"/>
  <c r="AG319" i="30"/>
  <c r="AM319" i="30" s="1"/>
  <c r="AG322" i="30"/>
  <c r="AM322" i="30" s="1"/>
  <c r="AG323" i="30"/>
  <c r="AM323" i="30" s="1"/>
  <c r="AI328" i="30"/>
  <c r="AO328" i="30" s="1"/>
  <c r="AI333" i="30"/>
  <c r="AG336" i="30"/>
  <c r="AI337" i="30"/>
  <c r="AI340" i="30"/>
  <c r="AH342" i="30"/>
  <c r="AN342" i="30" s="1"/>
  <c r="AI344" i="30"/>
  <c r="AO344" i="30" s="1"/>
  <c r="AE361" i="30"/>
  <c r="AK361" i="30" s="1"/>
  <c r="AF371" i="30"/>
  <c r="AL371" i="30" s="1"/>
  <c r="AE375" i="30"/>
  <c r="AK375" i="30" s="1"/>
  <c r="AF392" i="30"/>
  <c r="AL392" i="30" s="1"/>
  <c r="AH406" i="30"/>
  <c r="AN406" i="30" s="1"/>
  <c r="AH410" i="30"/>
  <c r="AN410" i="30" s="1"/>
  <c r="AE413" i="30"/>
  <c r="AK413" i="30" s="1"/>
  <c r="AI421" i="30"/>
  <c r="AO421" i="30" s="1"/>
  <c r="AI425" i="30"/>
  <c r="AO425" i="30" s="1"/>
  <c r="AE429" i="30"/>
  <c r="AK429" i="30" s="1"/>
  <c r="AH437" i="30"/>
  <c r="AN437" i="30" s="1"/>
  <c r="AF441" i="30"/>
  <c r="AI453" i="30"/>
  <c r="AO453" i="30" s="1"/>
  <c r="AE465" i="30"/>
  <c r="AK465" i="30" s="1"/>
  <c r="AI469" i="30"/>
  <c r="AO469" i="30" s="1"/>
  <c r="AE477" i="30"/>
  <c r="AK477" i="30" s="1"/>
  <c r="AE197" i="30"/>
  <c r="AK197" i="30" s="1"/>
  <c r="AF204" i="30"/>
  <c r="AF207" i="30"/>
  <c r="AL207" i="30" s="1"/>
  <c r="AF225" i="30"/>
  <c r="AL225" i="30" s="1"/>
  <c r="AF307" i="30"/>
  <c r="AL307" i="30" s="1"/>
  <c r="AF343" i="30"/>
  <c r="AF358" i="30"/>
  <c r="AL358" i="30" s="1"/>
  <c r="AF377" i="30"/>
  <c r="AL377" i="30" s="1"/>
  <c r="AG438" i="30"/>
  <c r="AH446" i="30"/>
  <c r="AN446" i="30" s="1"/>
  <c r="AH458" i="30"/>
  <c r="AN458" i="30" s="1"/>
  <c r="AH462" i="30"/>
  <c r="AE466" i="30"/>
  <c r="AK466" i="30" s="1"/>
  <c r="AI470" i="30"/>
  <c r="AO470" i="30" s="1"/>
  <c r="AF478" i="30"/>
  <c r="AL478" i="30" s="1"/>
  <c r="AI141" i="30"/>
  <c r="AO141" i="30" s="1"/>
  <c r="AG235" i="30"/>
  <c r="AM235" i="30" s="1"/>
  <c r="AH242" i="30"/>
  <c r="AN242" i="30" s="1"/>
  <c r="AF248" i="30"/>
  <c r="AL248" i="30" s="1"/>
  <c r="AI252" i="30"/>
  <c r="AO252" i="30" s="1"/>
  <c r="AE260" i="30"/>
  <c r="AK260" i="30" s="1"/>
  <c r="AH263" i="30"/>
  <c r="AN263" i="30" s="1"/>
  <c r="AI266" i="30"/>
  <c r="AO266" i="30" s="1"/>
  <c r="AH271" i="30"/>
  <c r="AN271" i="30" s="1"/>
  <c r="AG25" i="30"/>
  <c r="AM25" i="30" s="1"/>
  <c r="AI189" i="30"/>
  <c r="AO189" i="30" s="1"/>
  <c r="AI191" i="30"/>
  <c r="AO191" i="30" s="1"/>
  <c r="AE192" i="30"/>
  <c r="AK192" i="30" s="1"/>
  <c r="AG196" i="30"/>
  <c r="AM196" i="30" s="1"/>
  <c r="AH198" i="30"/>
  <c r="AN198" i="30" s="1"/>
  <c r="AF199" i="30"/>
  <c r="AG202" i="30"/>
  <c r="AH246" i="30"/>
  <c r="AN246" i="30" s="1"/>
  <c r="AE13" i="30"/>
  <c r="AK13" i="30" s="1"/>
  <c r="AF19" i="30"/>
  <c r="AL19" i="30" s="1"/>
  <c r="AG233" i="30"/>
  <c r="AM233" i="30" s="1"/>
  <c r="AH236" i="30"/>
  <c r="AN236" i="30" s="1"/>
  <c r="AG243" i="30"/>
  <c r="AM243" i="30" s="1"/>
  <c r="AI269" i="30"/>
  <c r="AO269" i="30" s="1"/>
  <c r="AG272" i="30"/>
  <c r="AM272" i="30" s="1"/>
  <c r="AE277" i="30"/>
  <c r="AK277" i="30" s="1"/>
  <c r="AG433" i="30"/>
  <c r="AM433" i="30" s="1"/>
  <c r="AF131" i="30"/>
  <c r="AL131" i="30" s="1"/>
  <c r="AF133" i="30"/>
  <c r="AL133" i="30" s="1"/>
  <c r="AI156" i="30"/>
  <c r="AO156" i="30" s="1"/>
  <c r="AI157" i="30"/>
  <c r="AO157" i="30" s="1"/>
  <c r="AG177" i="30"/>
  <c r="AI186" i="30"/>
  <c r="AO186" i="30" s="1"/>
  <c r="AE200" i="30"/>
  <c r="AH206" i="30"/>
  <c r="AN206" i="30" s="1"/>
  <c r="AF267" i="30"/>
  <c r="AL267" i="30" s="1"/>
  <c r="AI132" i="30"/>
  <c r="AO132" i="30" s="1"/>
  <c r="AF224" i="30"/>
  <c r="AL224" i="30" s="1"/>
  <c r="AE262" i="30"/>
  <c r="AK262" i="30" s="1"/>
  <c r="AI265" i="30"/>
  <c r="AO265" i="30" s="1"/>
  <c r="AI268" i="30"/>
  <c r="AH29" i="30"/>
  <c r="AN29" i="30" s="1"/>
  <c r="AF40" i="30"/>
  <c r="AL40" i="30" s="1"/>
  <c r="AH55" i="30"/>
  <c r="AN55" i="30" s="1"/>
  <c r="AG57" i="30"/>
  <c r="AM57" i="30" s="1"/>
  <c r="AH78" i="30"/>
  <c r="AN78" i="30" s="1"/>
  <c r="AH81" i="30"/>
  <c r="AN81" i="30" s="1"/>
  <c r="AG85" i="30"/>
  <c r="AM85" i="30" s="1"/>
  <c r="AF110" i="30"/>
  <c r="AE122" i="30"/>
  <c r="AK122" i="30" s="1"/>
  <c r="AG125" i="30"/>
  <c r="AM125" i="30" s="1"/>
  <c r="AI288" i="30"/>
  <c r="AO288" i="30" s="1"/>
  <c r="AI290" i="30"/>
  <c r="AO290" i="30" s="1"/>
  <c r="AE312" i="30"/>
  <c r="AK312" i="30" s="1"/>
  <c r="AH317" i="30"/>
  <c r="AN317" i="30" s="1"/>
  <c r="AH320" i="30"/>
  <c r="AN320" i="30" s="1"/>
  <c r="AI332" i="30"/>
  <c r="AO332" i="30" s="1"/>
  <c r="AH334" i="30"/>
  <c r="AN334" i="30" s="1"/>
  <c r="AH338" i="30"/>
  <c r="AH341" i="30"/>
  <c r="AH345" i="30"/>
  <c r="AN345" i="30" s="1"/>
  <c r="AF195" i="30"/>
  <c r="AL195" i="30" s="1"/>
  <c r="AH205" i="30"/>
  <c r="AN205" i="30" s="1"/>
  <c r="AE210" i="30"/>
  <c r="AK210" i="30" s="1"/>
  <c r="AF213" i="30"/>
  <c r="AL213" i="30" s="1"/>
  <c r="AH293" i="30"/>
  <c r="AN293" i="30" s="1"/>
  <c r="AH315" i="30"/>
  <c r="AE130" i="30"/>
  <c r="AK130" i="30" s="1"/>
  <c r="AH136" i="30"/>
  <c r="AF149" i="30"/>
  <c r="AL149" i="30" s="1"/>
  <c r="AH154" i="30"/>
  <c r="AN154" i="30" s="1"/>
  <c r="AH160" i="30"/>
  <c r="AN160" i="30" s="1"/>
  <c r="AH166" i="30"/>
  <c r="AN166" i="30" s="1"/>
  <c r="AI173" i="30"/>
  <c r="AO173" i="30" s="1"/>
  <c r="AF175" i="30"/>
  <c r="AL175" i="30" s="1"/>
  <c r="R404" i="30"/>
  <c r="AF404" i="30" s="1"/>
  <c r="AL404" i="30" s="1"/>
  <c r="U200" i="30"/>
  <c r="AI200" i="30" s="1"/>
  <c r="Q79" i="30"/>
  <c r="AE79" i="30" s="1"/>
  <c r="AK79" i="30" s="1"/>
  <c r="P37" i="30"/>
  <c r="Q37" i="30" s="1"/>
  <c r="AE37" i="30" s="1"/>
  <c r="AK37" i="30" s="1"/>
  <c r="R233" i="30"/>
  <c r="AF233" i="30" s="1"/>
  <c r="AL233" i="30" s="1"/>
  <c r="R475" i="30"/>
  <c r="AF475" i="30" s="1"/>
  <c r="AL475" i="30" s="1"/>
  <c r="O66" i="30"/>
  <c r="U205" i="30"/>
  <c r="AI205" i="30" s="1"/>
  <c r="AO205" i="30" s="1"/>
  <c r="R83" i="30"/>
  <c r="AF83" i="30" s="1"/>
  <c r="AL83" i="30" s="1"/>
  <c r="O180" i="30"/>
  <c r="P71" i="30"/>
  <c r="U71" i="30" s="1"/>
  <c r="AI71" i="30" s="1"/>
  <c r="AO71" i="30" s="1"/>
  <c r="O99" i="30"/>
  <c r="S133" i="30"/>
  <c r="AG133" i="30" s="1"/>
  <c r="AM133" i="30" s="1"/>
  <c r="Q108" i="30"/>
  <c r="AE108" i="30" s="1"/>
  <c r="Q149" i="30"/>
  <c r="AE149" i="30" s="1"/>
  <c r="AK149" i="30" s="1"/>
  <c r="S263" i="30"/>
  <c r="AG263" i="30" s="1"/>
  <c r="AM263" i="30" s="1"/>
  <c r="S149" i="30"/>
  <c r="AG149" i="30" s="1"/>
  <c r="AM149" i="30" s="1"/>
  <c r="O35" i="30"/>
  <c r="R79" i="30"/>
  <c r="AF79" i="30" s="1"/>
  <c r="AL79" i="30" s="1"/>
  <c r="S79" i="30"/>
  <c r="AG79" i="30" s="1"/>
  <c r="AM79" i="30" s="1"/>
  <c r="Q224" i="30"/>
  <c r="AE224" i="30" s="1"/>
  <c r="AK224" i="30" s="1"/>
  <c r="R400" i="30"/>
  <c r="AF400" i="30" s="1"/>
  <c r="AL400" i="30" s="1"/>
  <c r="Q424" i="30"/>
  <c r="AE424" i="30" s="1"/>
  <c r="AK424" i="30" s="1"/>
  <c r="Q410" i="30"/>
  <c r="AE410" i="30" s="1"/>
  <c r="AK410" i="30" s="1"/>
  <c r="O34" i="30"/>
  <c r="Q351" i="30"/>
  <c r="AE351" i="30" s="1"/>
  <c r="AK351" i="30" s="1"/>
  <c r="P356" i="30"/>
  <c r="R356" i="30" s="1"/>
  <c r="AF356" i="30" s="1"/>
  <c r="AL356" i="30" s="1"/>
  <c r="R419" i="30"/>
  <c r="AF419" i="30" s="1"/>
  <c r="AL419" i="30" s="1"/>
  <c r="S262" i="30"/>
  <c r="AG262" i="30" s="1"/>
  <c r="AM262" i="30" s="1"/>
  <c r="Q213" i="30"/>
  <c r="AE213" i="30" s="1"/>
  <c r="AK213" i="30" s="1"/>
  <c r="T129" i="30"/>
  <c r="AH129" i="30" s="1"/>
  <c r="AN129" i="30" s="1"/>
  <c r="O179" i="30"/>
  <c r="S213" i="30"/>
  <c r="AG213" i="30" s="1"/>
  <c r="AM213" i="30" s="1"/>
  <c r="Q269" i="30"/>
  <c r="AE269" i="30" s="1"/>
  <c r="AK269" i="30" s="1"/>
  <c r="R293" i="30"/>
  <c r="AF293" i="30" s="1"/>
  <c r="AL293" i="30" s="1"/>
  <c r="P382" i="30"/>
  <c r="R382" i="30" s="1"/>
  <c r="AF382" i="30" s="1"/>
  <c r="AL382" i="30" s="1"/>
  <c r="R235" i="30"/>
  <c r="AF235" i="30" s="1"/>
  <c r="AL235" i="30" s="1"/>
  <c r="O275" i="30"/>
  <c r="P17" i="30"/>
  <c r="S17" i="30" s="1"/>
  <c r="AG17" i="30" s="1"/>
  <c r="AM17" i="30" s="1"/>
  <c r="R104" i="30"/>
  <c r="AF104" i="30" s="1"/>
  <c r="AL104" i="30" s="1"/>
  <c r="Q121" i="30"/>
  <c r="AE121" i="30" s="1"/>
  <c r="AK121" i="30" s="1"/>
  <c r="T149" i="30"/>
  <c r="AH149" i="30" s="1"/>
  <c r="AN149" i="30" s="1"/>
  <c r="U272" i="30"/>
  <c r="AI272" i="30" s="1"/>
  <c r="AO272" i="30" s="1"/>
  <c r="T426" i="30"/>
  <c r="AH426" i="30" s="1"/>
  <c r="AN426" i="30" s="1"/>
  <c r="R121" i="30"/>
  <c r="AF121" i="30" s="1"/>
  <c r="AL121" i="30" s="1"/>
  <c r="T457" i="30"/>
  <c r="AH457" i="30" s="1"/>
  <c r="T92" i="30"/>
  <c r="AH92" i="30" s="1"/>
  <c r="AN92" i="30" s="1"/>
  <c r="T121" i="30"/>
  <c r="AH121" i="30" s="1"/>
  <c r="AN121" i="30" s="1"/>
  <c r="O127" i="30"/>
  <c r="R268" i="30"/>
  <c r="AF268" i="30" s="1"/>
  <c r="U457" i="30"/>
  <c r="AI457" i="30" s="1"/>
  <c r="S200" i="30"/>
  <c r="AG200" i="30" s="1"/>
  <c r="U345" i="30"/>
  <c r="AI345" i="30" s="1"/>
  <c r="AO345" i="30" s="1"/>
  <c r="R424" i="30"/>
  <c r="AF424" i="30" s="1"/>
  <c r="AL424" i="30" s="1"/>
  <c r="P54" i="30"/>
  <c r="S54" i="30" s="1"/>
  <c r="AG54" i="30" s="1"/>
  <c r="AM54" i="30" s="1"/>
  <c r="S126" i="30"/>
  <c r="AG126" i="30" s="1"/>
  <c r="AM126" i="30" s="1"/>
  <c r="T435" i="30"/>
  <c r="AH435" i="30" s="1"/>
  <c r="AN435" i="30" s="1"/>
  <c r="P67" i="30"/>
  <c r="R67" i="30" s="1"/>
  <c r="AF67" i="30" s="1"/>
  <c r="AL67" i="30" s="1"/>
  <c r="R440" i="30"/>
  <c r="AF440" i="30" s="1"/>
  <c r="AL440" i="30" s="1"/>
  <c r="S180" i="30"/>
  <c r="AG180" i="30" s="1"/>
  <c r="AM180" i="30" s="1"/>
  <c r="U180" i="30"/>
  <c r="AI180" i="30" s="1"/>
  <c r="AO180" i="30" s="1"/>
  <c r="Q204" i="30"/>
  <c r="AE204" i="30" s="1"/>
  <c r="T235" i="30"/>
  <c r="AH235" i="30" s="1"/>
  <c r="AN235" i="30" s="1"/>
  <c r="O242" i="30"/>
  <c r="Q433" i="30"/>
  <c r="AE433" i="30" s="1"/>
  <c r="AK433" i="30" s="1"/>
  <c r="P434" i="30"/>
  <c r="U434" i="30" s="1"/>
  <c r="AI434" i="30" s="1"/>
  <c r="AO434" i="30" s="1"/>
  <c r="T433" i="30"/>
  <c r="AH433" i="30" s="1"/>
  <c r="AN433" i="30" s="1"/>
  <c r="O110" i="30"/>
  <c r="T204" i="30"/>
  <c r="AH204" i="30" s="1"/>
  <c r="Q419" i="30"/>
  <c r="AE419" i="30" s="1"/>
  <c r="AK419" i="30" s="1"/>
  <c r="U433" i="30"/>
  <c r="AI433" i="30" s="1"/>
  <c r="AO433" i="30" s="1"/>
  <c r="R13" i="30"/>
  <c r="AF13" i="30" s="1"/>
  <c r="AL13" i="30" s="1"/>
  <c r="O48" i="30"/>
  <c r="U204" i="30"/>
  <c r="AI204" i="30" s="1"/>
  <c r="Q48" i="30"/>
  <c r="AE48" i="30" s="1"/>
  <c r="AK48" i="30" s="1"/>
  <c r="T243" i="30"/>
  <c r="AH243" i="30" s="1"/>
  <c r="AN243" i="30" s="1"/>
  <c r="R269" i="30"/>
  <c r="AF269" i="30" s="1"/>
  <c r="AL269" i="30" s="1"/>
  <c r="Q310" i="30"/>
  <c r="AE310" i="30" s="1"/>
  <c r="AK310" i="30" s="1"/>
  <c r="S312" i="30"/>
  <c r="AG312" i="30" s="1"/>
  <c r="AM312" i="30" s="1"/>
  <c r="Q19" i="30"/>
  <c r="AE19" i="30" s="1"/>
  <c r="AK19" i="30" s="1"/>
  <c r="O59" i="30"/>
  <c r="Q66" i="30"/>
  <c r="AE66" i="30" s="1"/>
  <c r="AK66" i="30" s="1"/>
  <c r="T86" i="30"/>
  <c r="AH86" i="30" s="1"/>
  <c r="O98" i="30"/>
  <c r="R310" i="30"/>
  <c r="AF310" i="30" s="1"/>
  <c r="AL310" i="30" s="1"/>
  <c r="U336" i="30"/>
  <c r="AI336" i="30" s="1"/>
  <c r="Q443" i="30"/>
  <c r="AE443" i="30" s="1"/>
  <c r="AK443" i="30" s="1"/>
  <c r="Q471" i="30"/>
  <c r="AE471" i="30" s="1"/>
  <c r="AK471" i="30" s="1"/>
  <c r="S131" i="30"/>
  <c r="AG131" i="30" s="1"/>
  <c r="AM131" i="30" s="1"/>
  <c r="Q166" i="30"/>
  <c r="AE166" i="30" s="1"/>
  <c r="AK166" i="30" s="1"/>
  <c r="P240" i="30"/>
  <c r="Q240" i="30" s="1"/>
  <c r="AE240" i="30" s="1"/>
  <c r="AK240" i="30" s="1"/>
  <c r="Q268" i="30"/>
  <c r="AE268" i="30" s="1"/>
  <c r="R471" i="30"/>
  <c r="AF471" i="30" s="1"/>
  <c r="AL471" i="30" s="1"/>
  <c r="S474" i="30"/>
  <c r="AG474" i="30" s="1"/>
  <c r="S204" i="30"/>
  <c r="AG204" i="30" s="1"/>
  <c r="Q165" i="30"/>
  <c r="AE165" i="30" s="1"/>
  <c r="AK165" i="30" s="1"/>
  <c r="T471" i="30"/>
  <c r="AH471" i="30" s="1"/>
  <c r="AN471" i="30" s="1"/>
  <c r="T474" i="30"/>
  <c r="AH474" i="30" s="1"/>
  <c r="T262" i="30"/>
  <c r="AH262" i="30" s="1"/>
  <c r="AN262" i="30" s="1"/>
  <c r="T268" i="30"/>
  <c r="AH268" i="30" s="1"/>
  <c r="R426" i="30"/>
  <c r="AF426" i="30" s="1"/>
  <c r="AL426" i="30" s="1"/>
  <c r="R84" i="30"/>
  <c r="AF84" i="30" s="1"/>
  <c r="AL84" i="30" s="1"/>
  <c r="P93" i="30"/>
  <c r="R93" i="30" s="1"/>
  <c r="AF93" i="30" s="1"/>
  <c r="AL93" i="30" s="1"/>
  <c r="R170" i="30"/>
  <c r="AF170" i="30" s="1"/>
  <c r="AL170" i="30" s="1"/>
  <c r="T272" i="30"/>
  <c r="AH272" i="30" s="1"/>
  <c r="AN272" i="30" s="1"/>
  <c r="S426" i="30"/>
  <c r="AG426" i="30" s="1"/>
  <c r="AM426" i="30" s="1"/>
  <c r="T459" i="30"/>
  <c r="AH459" i="30" s="1"/>
  <c r="S59" i="30"/>
  <c r="AG59" i="30" s="1"/>
  <c r="AM59" i="30" s="1"/>
  <c r="T59" i="30"/>
  <c r="AH59" i="30" s="1"/>
  <c r="AN59" i="30" s="1"/>
  <c r="S23" i="30"/>
  <c r="AG23" i="30" s="1"/>
  <c r="AM23" i="30" s="1"/>
  <c r="T23" i="30"/>
  <c r="AH23" i="30" s="1"/>
  <c r="AN23" i="30" s="1"/>
  <c r="Q23" i="30"/>
  <c r="AE23" i="30" s="1"/>
  <c r="AK23" i="30" s="1"/>
  <c r="O25" i="30"/>
  <c r="O87" i="30"/>
  <c r="P89" i="30"/>
  <c r="T89" i="30" s="1"/>
  <c r="AH89" i="30" s="1"/>
  <c r="O142" i="30"/>
  <c r="P142" i="30"/>
  <c r="U142" i="30" s="1"/>
  <c r="AI142" i="30" s="1"/>
  <c r="AO142" i="30" s="1"/>
  <c r="R29" i="30"/>
  <c r="AF29" i="30" s="1"/>
  <c r="AL29" i="30" s="1"/>
  <c r="S29" i="30"/>
  <c r="AG29" i="30" s="1"/>
  <c r="AM29" i="30" s="1"/>
  <c r="Q30" i="30"/>
  <c r="AE30" i="30" s="1"/>
  <c r="AK30" i="30" s="1"/>
  <c r="R66" i="30"/>
  <c r="AF66" i="30" s="1"/>
  <c r="AL66" i="30" s="1"/>
  <c r="T85" i="30"/>
  <c r="AH85" i="30" s="1"/>
  <c r="AN85" i="30" s="1"/>
  <c r="Q86" i="30"/>
  <c r="AE86" i="30" s="1"/>
  <c r="T109" i="30"/>
  <c r="AH109" i="30" s="1"/>
  <c r="AN109" i="30" s="1"/>
  <c r="U109" i="30"/>
  <c r="AI109" i="30" s="1"/>
  <c r="AO109" i="30" s="1"/>
  <c r="S112" i="30"/>
  <c r="AG112" i="30" s="1"/>
  <c r="AM112" i="30" s="1"/>
  <c r="R112" i="30"/>
  <c r="AF112" i="30" s="1"/>
  <c r="AL112" i="30" s="1"/>
  <c r="O171" i="30"/>
  <c r="P253" i="30"/>
  <c r="T253" i="30" s="1"/>
  <c r="AH253" i="30" s="1"/>
  <c r="AN253" i="30" s="1"/>
  <c r="O253" i="30"/>
  <c r="R257" i="30"/>
  <c r="AF257" i="30" s="1"/>
  <c r="AL257" i="30" s="1"/>
  <c r="S257" i="30"/>
  <c r="AG257" i="30" s="1"/>
  <c r="AM257" i="30" s="1"/>
  <c r="O23" i="30"/>
  <c r="R80" i="30"/>
  <c r="AF80" i="30" s="1"/>
  <c r="AL80" i="30" s="1"/>
  <c r="T104" i="30"/>
  <c r="AH104" i="30" s="1"/>
  <c r="AN104" i="30" s="1"/>
  <c r="AB107" i="30"/>
  <c r="AC107" i="30" s="1"/>
  <c r="AD107" i="30" s="1"/>
  <c r="S108" i="30"/>
  <c r="AG108" i="30" s="1"/>
  <c r="U152" i="30"/>
  <c r="AI152" i="30" s="1"/>
  <c r="AO152" i="30" s="1"/>
  <c r="T152" i="30"/>
  <c r="AH152" i="30" s="1"/>
  <c r="AN152" i="30" s="1"/>
  <c r="P36" i="30"/>
  <c r="S36" i="30" s="1"/>
  <c r="AG36" i="30" s="1"/>
  <c r="AM36" i="30" s="1"/>
  <c r="T108" i="30"/>
  <c r="AH108" i="30" s="1"/>
  <c r="O117" i="30"/>
  <c r="P117" i="30"/>
  <c r="R117" i="30" s="1"/>
  <c r="AF117" i="30" s="1"/>
  <c r="AL117" i="30" s="1"/>
  <c r="S152" i="30"/>
  <c r="AG152" i="30" s="1"/>
  <c r="AM152" i="30" s="1"/>
  <c r="P169" i="30"/>
  <c r="S169" i="30" s="1"/>
  <c r="AG169" i="30" s="1"/>
  <c r="AM169" i="30" s="1"/>
  <c r="O169" i="30"/>
  <c r="O20" i="30"/>
  <c r="R255" i="30"/>
  <c r="AF255" i="30" s="1"/>
  <c r="AL255" i="30" s="1"/>
  <c r="S255" i="30"/>
  <c r="AG255" i="30" s="1"/>
  <c r="AM255" i="30" s="1"/>
  <c r="O21" i="30"/>
  <c r="Q34" i="30"/>
  <c r="AE34" i="30" s="1"/>
  <c r="AK34" i="30" s="1"/>
  <c r="R81" i="30"/>
  <c r="AF81" i="30" s="1"/>
  <c r="AL81" i="30" s="1"/>
  <c r="S83" i="30"/>
  <c r="AG83" i="30" s="1"/>
  <c r="AM83" i="30" s="1"/>
  <c r="R125" i="30"/>
  <c r="AF125" i="30" s="1"/>
  <c r="AL125" i="30" s="1"/>
  <c r="S81" i="30"/>
  <c r="AG81" i="30" s="1"/>
  <c r="AM81" i="30" s="1"/>
  <c r="T125" i="30"/>
  <c r="AH125" i="30" s="1"/>
  <c r="AN125" i="30" s="1"/>
  <c r="T138" i="30"/>
  <c r="AH138" i="30" s="1"/>
  <c r="R138" i="30"/>
  <c r="AF138" i="30" s="1"/>
  <c r="Q167" i="30"/>
  <c r="AE167" i="30" s="1"/>
  <c r="AK167" i="30" s="1"/>
  <c r="T167" i="30"/>
  <c r="AH167" i="30" s="1"/>
  <c r="AN167" i="30" s="1"/>
  <c r="S44" i="30"/>
  <c r="AG44" i="30" s="1"/>
  <c r="AM44" i="30" s="1"/>
  <c r="S167" i="30"/>
  <c r="AG167" i="30" s="1"/>
  <c r="AM167" i="30" s="1"/>
  <c r="U297" i="30"/>
  <c r="AI297" i="30" s="1"/>
  <c r="AO297" i="30" s="1"/>
  <c r="T297" i="30"/>
  <c r="AH297" i="30" s="1"/>
  <c r="AN297" i="30" s="1"/>
  <c r="T155" i="30"/>
  <c r="AH155" i="30" s="1"/>
  <c r="AN155" i="30" s="1"/>
  <c r="S155" i="30"/>
  <c r="AG155" i="30" s="1"/>
  <c r="AM155" i="30" s="1"/>
  <c r="R155" i="30"/>
  <c r="AF155" i="30" s="1"/>
  <c r="AL155" i="30" s="1"/>
  <c r="U131" i="30"/>
  <c r="AI131" i="30" s="1"/>
  <c r="AO131" i="30" s="1"/>
  <c r="T180" i="30"/>
  <c r="AH180" i="30" s="1"/>
  <c r="AN180" i="30" s="1"/>
  <c r="R205" i="30"/>
  <c r="AF205" i="30" s="1"/>
  <c r="AL205" i="30" s="1"/>
  <c r="R304" i="30"/>
  <c r="AF304" i="30" s="1"/>
  <c r="AL304" i="30" s="1"/>
  <c r="U304" i="30"/>
  <c r="AI304" i="30" s="1"/>
  <c r="AO304" i="30" s="1"/>
  <c r="R330" i="30"/>
  <c r="AF330" i="30" s="1"/>
  <c r="AL330" i="30" s="1"/>
  <c r="U330" i="30"/>
  <c r="AI330" i="30" s="1"/>
  <c r="AO330" i="30" s="1"/>
  <c r="T330" i="30"/>
  <c r="AH330" i="30" s="1"/>
  <c r="AN330" i="30" s="1"/>
  <c r="T304" i="30"/>
  <c r="AH304" i="30" s="1"/>
  <c r="AN304" i="30" s="1"/>
  <c r="O164" i="30"/>
  <c r="Q177" i="30"/>
  <c r="AE177" i="30" s="1"/>
  <c r="Q198" i="30"/>
  <c r="AE198" i="30" s="1"/>
  <c r="AK198" i="30" s="1"/>
  <c r="O255" i="30"/>
  <c r="T449" i="30"/>
  <c r="AH449" i="30" s="1"/>
  <c r="AN449" i="30" s="1"/>
  <c r="R449" i="30"/>
  <c r="AF449" i="30" s="1"/>
  <c r="AL449" i="30" s="1"/>
  <c r="S175" i="30"/>
  <c r="AG175" i="30" s="1"/>
  <c r="AM175" i="30" s="1"/>
  <c r="T177" i="30"/>
  <c r="AH177" i="30" s="1"/>
  <c r="P183" i="30"/>
  <c r="Q183" i="30" s="1"/>
  <c r="AE183" i="30" s="1"/>
  <c r="AK183" i="30" s="1"/>
  <c r="R198" i="30"/>
  <c r="AF198" i="30" s="1"/>
  <c r="AL198" i="30" s="1"/>
  <c r="R260" i="30"/>
  <c r="AF260" i="30" s="1"/>
  <c r="AL260" i="30" s="1"/>
  <c r="P270" i="30"/>
  <c r="T270" i="30" s="1"/>
  <c r="AH270" i="30" s="1"/>
  <c r="AN270" i="30" s="1"/>
  <c r="U302" i="30"/>
  <c r="AI302" i="30" s="1"/>
  <c r="AO302" i="30" s="1"/>
  <c r="T302" i="30"/>
  <c r="AH302" i="30" s="1"/>
  <c r="AN302" i="30" s="1"/>
  <c r="T175" i="30"/>
  <c r="AH175" i="30" s="1"/>
  <c r="AN175" i="30" s="1"/>
  <c r="U177" i="30"/>
  <c r="AI177" i="30" s="1"/>
  <c r="S198" i="30"/>
  <c r="AG198" i="30" s="1"/>
  <c r="AM198" i="30" s="1"/>
  <c r="S260" i="30"/>
  <c r="AG260" i="30" s="1"/>
  <c r="AM260" i="30" s="1"/>
  <c r="R262" i="30"/>
  <c r="AF262" i="30" s="1"/>
  <c r="AL262" i="30" s="1"/>
  <c r="S302" i="30"/>
  <c r="AG302" i="30" s="1"/>
  <c r="AM302" i="30" s="1"/>
  <c r="U175" i="30"/>
  <c r="AI175" i="30" s="1"/>
  <c r="AO175" i="30" s="1"/>
  <c r="S195" i="30"/>
  <c r="AG195" i="30" s="1"/>
  <c r="AM195" i="30" s="1"/>
  <c r="R295" i="30"/>
  <c r="AF295" i="30" s="1"/>
  <c r="AL295" i="30" s="1"/>
  <c r="T295" i="30"/>
  <c r="AH295" i="30" s="1"/>
  <c r="AN295" i="30" s="1"/>
  <c r="O211" i="30"/>
  <c r="O232" i="30"/>
  <c r="T248" i="30"/>
  <c r="AH248" i="30" s="1"/>
  <c r="AN248" i="30" s="1"/>
  <c r="O257" i="30"/>
  <c r="Q263" i="30"/>
  <c r="AE263" i="30" s="1"/>
  <c r="AK263" i="30" s="1"/>
  <c r="U267" i="30"/>
  <c r="AI267" i="30" s="1"/>
  <c r="AO267" i="30" s="1"/>
  <c r="P376" i="30"/>
  <c r="R200" i="30"/>
  <c r="AF200" i="30" s="1"/>
  <c r="R263" i="30"/>
  <c r="AF263" i="30" s="1"/>
  <c r="AL263" i="30" s="1"/>
  <c r="S286" i="30"/>
  <c r="AG286" i="30" s="1"/>
  <c r="AM286" i="30" s="1"/>
  <c r="T444" i="30"/>
  <c r="AH444" i="30" s="1"/>
  <c r="AN444" i="30" s="1"/>
  <c r="S444" i="30"/>
  <c r="AG444" i="30" s="1"/>
  <c r="AM444" i="30" s="1"/>
  <c r="R444" i="30"/>
  <c r="AF444" i="30" s="1"/>
  <c r="AL444" i="30" s="1"/>
  <c r="Q444" i="30"/>
  <c r="AE444" i="30" s="1"/>
  <c r="AK444" i="30" s="1"/>
  <c r="U456" i="30"/>
  <c r="AI456" i="30" s="1"/>
  <c r="AO456" i="30" s="1"/>
  <c r="S456" i="30"/>
  <c r="AG456" i="30" s="1"/>
  <c r="AM456" i="30" s="1"/>
  <c r="U301" i="30"/>
  <c r="AI301" i="30" s="1"/>
  <c r="AO301" i="30" s="1"/>
  <c r="T301" i="30"/>
  <c r="AH301" i="30" s="1"/>
  <c r="AN301" i="30" s="1"/>
  <c r="S301" i="30"/>
  <c r="AG301" i="30" s="1"/>
  <c r="AM301" i="30" s="1"/>
  <c r="R301" i="30"/>
  <c r="AF301" i="30" s="1"/>
  <c r="AL301" i="30" s="1"/>
  <c r="Q378" i="30"/>
  <c r="AE378" i="30" s="1"/>
  <c r="AK378" i="30" s="1"/>
  <c r="R378" i="30"/>
  <c r="AF378" i="30" s="1"/>
  <c r="AL378" i="30" s="1"/>
  <c r="T131" i="30"/>
  <c r="AH131" i="30" s="1"/>
  <c r="AN131" i="30" s="1"/>
  <c r="O161" i="30"/>
  <c r="Q180" i="30"/>
  <c r="AE180" i="30" s="1"/>
  <c r="AK180" i="30" s="1"/>
  <c r="P182" i="30"/>
  <c r="U182" i="30" s="1"/>
  <c r="AI182" i="30" s="1"/>
  <c r="AO182" i="30" s="1"/>
  <c r="T200" i="30"/>
  <c r="AH200" i="30" s="1"/>
  <c r="Q205" i="30"/>
  <c r="AE205" i="30" s="1"/>
  <c r="AK205" i="30" s="1"/>
  <c r="T213" i="30"/>
  <c r="AH213" i="30" s="1"/>
  <c r="AN213" i="30" s="1"/>
  <c r="R246" i="30"/>
  <c r="AF246" i="30" s="1"/>
  <c r="AL246" i="30" s="1"/>
  <c r="Q252" i="30"/>
  <c r="AE252" i="30" s="1"/>
  <c r="AK252" i="30" s="1"/>
  <c r="S310" i="30"/>
  <c r="AG310" i="30" s="1"/>
  <c r="AM310" i="30" s="1"/>
  <c r="Q458" i="30"/>
  <c r="AE458" i="30" s="1"/>
  <c r="AK458" i="30" s="1"/>
  <c r="Q462" i="30"/>
  <c r="AE462" i="30" s="1"/>
  <c r="R464" i="30"/>
  <c r="AF464" i="30" s="1"/>
  <c r="AL464" i="30" s="1"/>
  <c r="R466" i="30"/>
  <c r="AF466" i="30" s="1"/>
  <c r="AL466" i="30" s="1"/>
  <c r="S469" i="30"/>
  <c r="AG469" i="30" s="1"/>
  <c r="AM469" i="30" s="1"/>
  <c r="S406" i="30"/>
  <c r="AG406" i="30" s="1"/>
  <c r="AM406" i="30" s="1"/>
  <c r="R413" i="30"/>
  <c r="AF413" i="30" s="1"/>
  <c r="AL413" i="30" s="1"/>
  <c r="S464" i="30"/>
  <c r="AG464" i="30" s="1"/>
  <c r="AM464" i="30" s="1"/>
  <c r="Q467" i="30"/>
  <c r="AE467" i="30" s="1"/>
  <c r="AK467" i="30" s="1"/>
  <c r="T469" i="30"/>
  <c r="AH469" i="30" s="1"/>
  <c r="AN469" i="30" s="1"/>
  <c r="T480" i="30"/>
  <c r="AH480" i="30" s="1"/>
  <c r="AN480" i="30" s="1"/>
  <c r="T300" i="30"/>
  <c r="AH300" i="30" s="1"/>
  <c r="U464" i="30"/>
  <c r="AI464" i="30" s="1"/>
  <c r="AO464" i="30" s="1"/>
  <c r="Q470" i="30"/>
  <c r="AE470" i="30" s="1"/>
  <c r="AK470" i="30" s="1"/>
  <c r="R479" i="30"/>
  <c r="AF479" i="30" s="1"/>
  <c r="U480" i="30"/>
  <c r="AI480" i="30" s="1"/>
  <c r="AO480" i="30" s="1"/>
  <c r="R375" i="30"/>
  <c r="AF375" i="30" s="1"/>
  <c r="AL375" i="30" s="1"/>
  <c r="O379" i="30"/>
  <c r="Q459" i="30"/>
  <c r="AE459" i="30" s="1"/>
  <c r="T470" i="30"/>
  <c r="AH470" i="30" s="1"/>
  <c r="AN470" i="30" s="1"/>
  <c r="Q344" i="30"/>
  <c r="AE344" i="30" s="1"/>
  <c r="AK344" i="30" s="1"/>
  <c r="S345" i="30"/>
  <c r="AG345" i="30" s="1"/>
  <c r="AM345" i="30" s="1"/>
  <c r="Q453" i="30"/>
  <c r="AE453" i="30" s="1"/>
  <c r="AK453" i="30" s="1"/>
  <c r="S459" i="30"/>
  <c r="AG459" i="30" s="1"/>
  <c r="Q333" i="30"/>
  <c r="AE333" i="30" s="1"/>
  <c r="Q340" i="30"/>
  <c r="AE340" i="30" s="1"/>
  <c r="S351" i="30"/>
  <c r="AG351" i="30" s="1"/>
  <c r="AM351" i="30" s="1"/>
  <c r="Q438" i="30"/>
  <c r="AE438" i="30" s="1"/>
  <c r="U471" i="30"/>
  <c r="AI471" i="30" s="1"/>
  <c r="AO471" i="30" s="1"/>
  <c r="T312" i="30"/>
  <c r="AH312" i="30" s="1"/>
  <c r="AN312" i="30" s="1"/>
  <c r="R340" i="30"/>
  <c r="AF340" i="30" s="1"/>
  <c r="P348" i="30"/>
  <c r="R386" i="30"/>
  <c r="AF386" i="30" s="1"/>
  <c r="AL386" i="30" s="1"/>
  <c r="U431" i="30"/>
  <c r="AI431" i="30" s="1"/>
  <c r="AO431" i="30" s="1"/>
  <c r="R438" i="30"/>
  <c r="AF438" i="30" s="1"/>
  <c r="U459" i="30"/>
  <c r="AI459" i="30" s="1"/>
  <c r="U312" i="30"/>
  <c r="AI312" i="30" s="1"/>
  <c r="AO312" i="30" s="1"/>
  <c r="T438" i="30"/>
  <c r="AH438" i="30" s="1"/>
  <c r="Q440" i="30"/>
  <c r="AE440" i="30" s="1"/>
  <c r="AK440" i="30" s="1"/>
  <c r="T327" i="30"/>
  <c r="AH327" i="30" s="1"/>
  <c r="AN327" i="30" s="1"/>
  <c r="R360" i="30"/>
  <c r="AF360" i="30" s="1"/>
  <c r="AL360" i="30" s="1"/>
  <c r="Q387" i="30"/>
  <c r="AE387" i="30" s="1"/>
  <c r="AK387" i="30" s="1"/>
  <c r="S277" i="30"/>
  <c r="AG277" i="30" s="1"/>
  <c r="AM277" i="30" s="1"/>
  <c r="Q326" i="30"/>
  <c r="AE326" i="30" s="1"/>
  <c r="AK326" i="30" s="1"/>
  <c r="T336" i="30"/>
  <c r="AH336" i="30" s="1"/>
  <c r="S435" i="30"/>
  <c r="AG435" i="30" s="1"/>
  <c r="AM435" i="30" s="1"/>
  <c r="U440" i="30"/>
  <c r="AI440" i="30" s="1"/>
  <c r="AO440" i="30" s="1"/>
  <c r="T441" i="30"/>
  <c r="AH441" i="30" s="1"/>
  <c r="S457" i="30"/>
  <c r="AG457" i="30" s="1"/>
  <c r="R14" i="30"/>
  <c r="AF14" i="30" s="1"/>
  <c r="AL14" i="30" s="1"/>
  <c r="S14" i="30"/>
  <c r="AG14" i="30" s="1"/>
  <c r="AM14" i="30" s="1"/>
  <c r="Q14" i="30"/>
  <c r="AE14" i="30" s="1"/>
  <c r="AK14" i="30" s="1"/>
  <c r="S35" i="30"/>
  <c r="AG35" i="30" s="1"/>
  <c r="AM35" i="30" s="1"/>
  <c r="R35" i="30"/>
  <c r="AF35" i="30" s="1"/>
  <c r="AL35" i="30" s="1"/>
  <c r="S70" i="30"/>
  <c r="AG70" i="30" s="1"/>
  <c r="AM70" i="30" s="1"/>
  <c r="Q70" i="30"/>
  <c r="AE70" i="30" s="1"/>
  <c r="AK70" i="30" s="1"/>
  <c r="O101" i="30"/>
  <c r="P101" i="30"/>
  <c r="Q99" i="30"/>
  <c r="AE99" i="30" s="1"/>
  <c r="AK99" i="30" s="1"/>
  <c r="T99" i="30"/>
  <c r="AH99" i="30" s="1"/>
  <c r="AN99" i="30" s="1"/>
  <c r="R23" i="30"/>
  <c r="AF23" i="30" s="1"/>
  <c r="AL23" i="30" s="1"/>
  <c r="S51" i="30"/>
  <c r="AG51" i="30" s="1"/>
  <c r="AM51" i="30" s="1"/>
  <c r="R51" i="30"/>
  <c r="AF51" i="30" s="1"/>
  <c r="AL51" i="30" s="1"/>
  <c r="R53" i="30"/>
  <c r="AF53" i="30" s="1"/>
  <c r="AL53" i="30" s="1"/>
  <c r="Q53" i="30"/>
  <c r="AE53" i="30" s="1"/>
  <c r="AK53" i="30" s="1"/>
  <c r="Q29" i="30"/>
  <c r="AE29" i="30" s="1"/>
  <c r="AK29" i="30" s="1"/>
  <c r="Q51" i="30"/>
  <c r="AE51" i="30" s="1"/>
  <c r="AK51" i="30" s="1"/>
  <c r="T52" i="30"/>
  <c r="AH52" i="30" s="1"/>
  <c r="AN52" i="30" s="1"/>
  <c r="S53" i="30"/>
  <c r="AG53" i="30" s="1"/>
  <c r="AM53" i="30" s="1"/>
  <c r="Q63" i="30"/>
  <c r="AE63" i="30" s="1"/>
  <c r="AK63" i="30" s="1"/>
  <c r="S63" i="30"/>
  <c r="AG63" i="30" s="1"/>
  <c r="AM63" i="30" s="1"/>
  <c r="R63" i="30"/>
  <c r="AF63" i="30" s="1"/>
  <c r="AL63" i="30" s="1"/>
  <c r="R82" i="30"/>
  <c r="AF82" i="30" s="1"/>
  <c r="AL82" i="30" s="1"/>
  <c r="T82" i="30"/>
  <c r="AH82" i="30" s="1"/>
  <c r="AN82" i="30" s="1"/>
  <c r="S82" i="30"/>
  <c r="AG82" i="30" s="1"/>
  <c r="AM82" i="30" s="1"/>
  <c r="R99" i="30"/>
  <c r="AF99" i="30" s="1"/>
  <c r="AL99" i="30" s="1"/>
  <c r="T77" i="30"/>
  <c r="AH77" i="30" s="1"/>
  <c r="AN77" i="30" s="1"/>
  <c r="S77" i="30"/>
  <c r="AG77" i="30" s="1"/>
  <c r="AM77" i="30" s="1"/>
  <c r="R77" i="30"/>
  <c r="AF77" i="30" s="1"/>
  <c r="AL77" i="30" s="1"/>
  <c r="O14" i="30"/>
  <c r="O24" i="30"/>
  <c r="Q31" i="30"/>
  <c r="AE31" i="30" s="1"/>
  <c r="AK31" i="30" s="1"/>
  <c r="Q77" i="30"/>
  <c r="AE77" i="30" s="1"/>
  <c r="AK77" i="30" s="1"/>
  <c r="S88" i="30"/>
  <c r="AG88" i="30" s="1"/>
  <c r="AM88" i="30" s="1"/>
  <c r="R88" i="30"/>
  <c r="AF88" i="30" s="1"/>
  <c r="AL88" i="30" s="1"/>
  <c r="S31" i="30"/>
  <c r="AG31" i="30" s="1"/>
  <c r="AM31" i="30" s="1"/>
  <c r="P42" i="30"/>
  <c r="O42" i="30"/>
  <c r="R44" i="30"/>
  <c r="AF44" i="30" s="1"/>
  <c r="AL44" i="30" s="1"/>
  <c r="Q44" i="30"/>
  <c r="AE44" i="30" s="1"/>
  <c r="AK44" i="30" s="1"/>
  <c r="R50" i="30"/>
  <c r="AF50" i="30" s="1"/>
  <c r="AL50" i="30" s="1"/>
  <c r="Q50" i="30"/>
  <c r="AE50" i="30" s="1"/>
  <c r="AK50" i="30" s="1"/>
  <c r="S99" i="30"/>
  <c r="AG99" i="30" s="1"/>
  <c r="AM99" i="30" s="1"/>
  <c r="P27" i="30"/>
  <c r="S27" i="30" s="1"/>
  <c r="AG27" i="30" s="1"/>
  <c r="AM27" i="30" s="1"/>
  <c r="O44" i="30"/>
  <c r="P56" i="30"/>
  <c r="Q56" i="30" s="1"/>
  <c r="AE56" i="30" s="1"/>
  <c r="AK56" i="30" s="1"/>
  <c r="T57" i="30"/>
  <c r="AH57" i="30" s="1"/>
  <c r="AN57" i="30" s="1"/>
  <c r="T309" i="30"/>
  <c r="AH309" i="30" s="1"/>
  <c r="AN309" i="30" s="1"/>
  <c r="S309" i="30"/>
  <c r="AG309" i="30" s="1"/>
  <c r="AM309" i="30" s="1"/>
  <c r="Q309" i="30"/>
  <c r="AE309" i="30" s="1"/>
  <c r="AK309" i="30" s="1"/>
  <c r="P68" i="30"/>
  <c r="O70" i="30"/>
  <c r="R78" i="30"/>
  <c r="AF78" i="30" s="1"/>
  <c r="AL78" i="30" s="1"/>
  <c r="Q85" i="30"/>
  <c r="AE85" i="30" s="1"/>
  <c r="AK85" i="30" s="1"/>
  <c r="O88" i="30"/>
  <c r="O92" i="30"/>
  <c r="R107" i="30"/>
  <c r="AF107" i="30" s="1"/>
  <c r="P43" i="30"/>
  <c r="T43" i="30" s="1"/>
  <c r="AH43" i="30" s="1"/>
  <c r="AN43" i="30" s="1"/>
  <c r="P61" i="30"/>
  <c r="S61" i="30" s="1"/>
  <c r="AG61" i="30" s="1"/>
  <c r="AM61" i="30" s="1"/>
  <c r="Q74" i="30"/>
  <c r="AE74" i="30" s="1"/>
  <c r="AK74" i="30" s="1"/>
  <c r="Q84" i="30"/>
  <c r="AE84" i="30" s="1"/>
  <c r="AK84" i="30" s="1"/>
  <c r="R85" i="30"/>
  <c r="AF85" i="30" s="1"/>
  <c r="AL85" i="30" s="1"/>
  <c r="Q106" i="30"/>
  <c r="AE106" i="30" s="1"/>
  <c r="AK106" i="30" s="1"/>
  <c r="P116" i="30"/>
  <c r="U116" i="30" s="1"/>
  <c r="AI116" i="30" s="1"/>
  <c r="AO116" i="30" s="1"/>
  <c r="O116" i="30"/>
  <c r="S84" i="30"/>
  <c r="AG84" i="30" s="1"/>
  <c r="AM84" i="30" s="1"/>
  <c r="T110" i="30"/>
  <c r="AH110" i="30" s="1"/>
  <c r="U110" i="30"/>
  <c r="AI110" i="30" s="1"/>
  <c r="Q109" i="30"/>
  <c r="AE109" i="30" s="1"/>
  <c r="AK109" i="30" s="1"/>
  <c r="AB110" i="30"/>
  <c r="AC110" i="30" s="1"/>
  <c r="AD110" i="30" s="1"/>
  <c r="T127" i="30"/>
  <c r="AH127" i="30" s="1"/>
  <c r="AN127" i="30" s="1"/>
  <c r="S127" i="30"/>
  <c r="AG127" i="30" s="1"/>
  <c r="AM127" i="30" s="1"/>
  <c r="R127" i="30"/>
  <c r="AF127" i="30" s="1"/>
  <c r="AL127" i="30" s="1"/>
  <c r="P73" i="30"/>
  <c r="S73" i="30" s="1"/>
  <c r="AG73" i="30" s="1"/>
  <c r="AM73" i="30" s="1"/>
  <c r="R109" i="30"/>
  <c r="AF109" i="30" s="1"/>
  <c r="AL109" i="30" s="1"/>
  <c r="Q55" i="30"/>
  <c r="AE55" i="30" s="1"/>
  <c r="AK55" i="30" s="1"/>
  <c r="O57" i="30"/>
  <c r="S109" i="30"/>
  <c r="AG109" i="30" s="1"/>
  <c r="AM109" i="30" s="1"/>
  <c r="P140" i="30"/>
  <c r="O140" i="30"/>
  <c r="Q164" i="30"/>
  <c r="AE164" i="30" s="1"/>
  <c r="AK164" i="30" s="1"/>
  <c r="U164" i="30"/>
  <c r="AI164" i="30" s="1"/>
  <c r="AO164" i="30" s="1"/>
  <c r="T164" i="30"/>
  <c r="AH164" i="30" s="1"/>
  <c r="AN164" i="30" s="1"/>
  <c r="S164" i="30"/>
  <c r="AG164" i="30" s="1"/>
  <c r="AM164" i="30" s="1"/>
  <c r="R164" i="30"/>
  <c r="AF164" i="30" s="1"/>
  <c r="AL164" i="30" s="1"/>
  <c r="P47" i="30"/>
  <c r="S47" i="30" s="1"/>
  <c r="AG47" i="30" s="1"/>
  <c r="AM47" i="30" s="1"/>
  <c r="R55" i="30"/>
  <c r="AF55" i="30" s="1"/>
  <c r="AL55" i="30" s="1"/>
  <c r="P72" i="30"/>
  <c r="R75" i="30"/>
  <c r="AF75" i="30" s="1"/>
  <c r="AL75" i="30" s="1"/>
  <c r="R76" i="30"/>
  <c r="AF76" i="30" s="1"/>
  <c r="AL76" i="30" s="1"/>
  <c r="S86" i="30"/>
  <c r="AG86" i="30" s="1"/>
  <c r="S104" i="30"/>
  <c r="AG104" i="30" s="1"/>
  <c r="AM104" i="30" s="1"/>
  <c r="O118" i="30"/>
  <c r="P120" i="30"/>
  <c r="Q125" i="30"/>
  <c r="AE125" i="30" s="1"/>
  <c r="AK125" i="30" s="1"/>
  <c r="U149" i="30"/>
  <c r="AI149" i="30" s="1"/>
  <c r="AO149" i="30" s="1"/>
  <c r="P193" i="30"/>
  <c r="U193" i="30" s="1"/>
  <c r="AI193" i="30" s="1"/>
  <c r="AO193" i="30" s="1"/>
  <c r="O193" i="30"/>
  <c r="T133" i="30"/>
  <c r="AH133" i="30" s="1"/>
  <c r="AN133" i="30" s="1"/>
  <c r="T197" i="30"/>
  <c r="AH197" i="30" s="1"/>
  <c r="AN197" i="30" s="1"/>
  <c r="R197" i="30"/>
  <c r="AF197" i="30" s="1"/>
  <c r="AL197" i="30" s="1"/>
  <c r="R136" i="30"/>
  <c r="AF136" i="30" s="1"/>
  <c r="S138" i="30"/>
  <c r="AG138" i="30" s="1"/>
  <c r="P145" i="30"/>
  <c r="U145" i="30" s="1"/>
  <c r="AI145" i="30" s="1"/>
  <c r="AO145" i="30" s="1"/>
  <c r="O146" i="30"/>
  <c r="P163" i="30"/>
  <c r="U163" i="30" s="1"/>
  <c r="AI163" i="30" s="1"/>
  <c r="AO163" i="30" s="1"/>
  <c r="S165" i="30"/>
  <c r="AG165" i="30" s="1"/>
  <c r="AM165" i="30" s="1"/>
  <c r="Q168" i="30"/>
  <c r="AE168" i="30" s="1"/>
  <c r="AK168" i="30" s="1"/>
  <c r="Q173" i="30"/>
  <c r="AE173" i="30" s="1"/>
  <c r="AK173" i="30" s="1"/>
  <c r="S187" i="30"/>
  <c r="AG187" i="30" s="1"/>
  <c r="AM187" i="30" s="1"/>
  <c r="Q187" i="30"/>
  <c r="AE187" i="30" s="1"/>
  <c r="AK187" i="30" s="1"/>
  <c r="S136" i="30"/>
  <c r="AG136" i="30" s="1"/>
  <c r="U138" i="30"/>
  <c r="AI138" i="30" s="1"/>
  <c r="Q157" i="30"/>
  <c r="AE157" i="30" s="1"/>
  <c r="AK157" i="30" s="1"/>
  <c r="R173" i="30"/>
  <c r="AF173" i="30" s="1"/>
  <c r="AL173" i="30" s="1"/>
  <c r="O184" i="30"/>
  <c r="R187" i="30"/>
  <c r="AF187" i="30" s="1"/>
  <c r="AL187" i="30" s="1"/>
  <c r="R202" i="30"/>
  <c r="AF202" i="30" s="1"/>
  <c r="U202" i="30"/>
  <c r="AI202" i="30" s="1"/>
  <c r="T202" i="30"/>
  <c r="AH202" i="30" s="1"/>
  <c r="Q202" i="30"/>
  <c r="AE202" i="30" s="1"/>
  <c r="U136" i="30"/>
  <c r="AI136" i="30" s="1"/>
  <c r="S173" i="30"/>
  <c r="AG173" i="30" s="1"/>
  <c r="AM173" i="30" s="1"/>
  <c r="T187" i="30"/>
  <c r="AH187" i="30" s="1"/>
  <c r="AN187" i="30" s="1"/>
  <c r="S188" i="30"/>
  <c r="AG188" i="30" s="1"/>
  <c r="AM188" i="30" s="1"/>
  <c r="T188" i="30"/>
  <c r="AH188" i="30" s="1"/>
  <c r="AN188" i="30" s="1"/>
  <c r="Q188" i="30"/>
  <c r="AE188" i="30" s="1"/>
  <c r="AK188" i="30" s="1"/>
  <c r="S190" i="30"/>
  <c r="AG190" i="30" s="1"/>
  <c r="AM190" i="30" s="1"/>
  <c r="Q190" i="30"/>
  <c r="AE190" i="30" s="1"/>
  <c r="AK190" i="30" s="1"/>
  <c r="O160" i="30"/>
  <c r="T173" i="30"/>
  <c r="AH173" i="30" s="1"/>
  <c r="AN173" i="30" s="1"/>
  <c r="U187" i="30"/>
  <c r="AI187" i="30" s="1"/>
  <c r="AO187" i="30" s="1"/>
  <c r="U188" i="30"/>
  <c r="AI188" i="30" s="1"/>
  <c r="AO188" i="30" s="1"/>
  <c r="R190" i="30"/>
  <c r="AF190" i="30" s="1"/>
  <c r="AL190" i="30" s="1"/>
  <c r="P139" i="30"/>
  <c r="T139" i="30" s="1"/>
  <c r="AH139" i="30" s="1"/>
  <c r="AN139" i="30" s="1"/>
  <c r="O156" i="30"/>
  <c r="P158" i="30"/>
  <c r="T158" i="30" s="1"/>
  <c r="AH158" i="30" s="1"/>
  <c r="AN158" i="30" s="1"/>
  <c r="T190" i="30"/>
  <c r="AH190" i="30" s="1"/>
  <c r="AN190" i="30" s="1"/>
  <c r="T208" i="30"/>
  <c r="AH208" i="30" s="1"/>
  <c r="S208" i="30"/>
  <c r="AG208" i="30" s="1"/>
  <c r="R208" i="30"/>
  <c r="AF208" i="30" s="1"/>
  <c r="P113" i="30"/>
  <c r="Q113" i="30" s="1"/>
  <c r="AE113" i="30" s="1"/>
  <c r="AK113" i="30" s="1"/>
  <c r="P144" i="30"/>
  <c r="T144" i="30" s="1"/>
  <c r="AH144" i="30" s="1"/>
  <c r="AN144" i="30" s="1"/>
  <c r="T156" i="30"/>
  <c r="AH156" i="30" s="1"/>
  <c r="AN156" i="30" s="1"/>
  <c r="P159" i="30"/>
  <c r="T159" i="30" s="1"/>
  <c r="AH159" i="30" s="1"/>
  <c r="AN159" i="30" s="1"/>
  <c r="Q175" i="30"/>
  <c r="AE175" i="30" s="1"/>
  <c r="AK175" i="30" s="1"/>
  <c r="U190" i="30"/>
  <c r="AI190" i="30" s="1"/>
  <c r="AO190" i="30" s="1"/>
  <c r="AC205" i="30"/>
  <c r="AD205" i="30" s="1"/>
  <c r="Q208" i="30"/>
  <c r="AE208" i="30" s="1"/>
  <c r="O115" i="30"/>
  <c r="R167" i="30"/>
  <c r="AF167" i="30" s="1"/>
  <c r="AL167" i="30" s="1"/>
  <c r="T195" i="30"/>
  <c r="AH195" i="30" s="1"/>
  <c r="AN195" i="30" s="1"/>
  <c r="Q206" i="30"/>
  <c r="AE206" i="30" s="1"/>
  <c r="AK206" i="30" s="1"/>
  <c r="R206" i="30"/>
  <c r="AF206" i="30" s="1"/>
  <c r="AL206" i="30" s="1"/>
  <c r="Q199" i="30"/>
  <c r="AE199" i="30" s="1"/>
  <c r="S206" i="30"/>
  <c r="AG206" i="30" s="1"/>
  <c r="AM206" i="30" s="1"/>
  <c r="S210" i="30"/>
  <c r="AG210" i="30" s="1"/>
  <c r="AM210" i="30" s="1"/>
  <c r="P219" i="30"/>
  <c r="S199" i="30"/>
  <c r="AG199" i="30" s="1"/>
  <c r="AB202" i="30"/>
  <c r="AC202" i="30" s="1"/>
  <c r="AD202" i="30" s="1"/>
  <c r="S205" i="30"/>
  <c r="AG205" i="30" s="1"/>
  <c r="AM205" i="30" s="1"/>
  <c r="T210" i="30"/>
  <c r="AH210" i="30" s="1"/>
  <c r="AN210" i="30" s="1"/>
  <c r="S239" i="30"/>
  <c r="AG239" i="30" s="1"/>
  <c r="T239" i="30"/>
  <c r="AH239" i="30" s="1"/>
  <c r="R239" i="30"/>
  <c r="AF239" i="30" s="1"/>
  <c r="S241" i="30"/>
  <c r="AG241" i="30" s="1"/>
  <c r="AM241" i="30" s="1"/>
  <c r="T241" i="30"/>
  <c r="AH241" i="30" s="1"/>
  <c r="AN241" i="30" s="1"/>
  <c r="R241" i="30"/>
  <c r="AF241" i="30" s="1"/>
  <c r="AL241" i="30" s="1"/>
  <c r="U292" i="30"/>
  <c r="AI292" i="30" s="1"/>
  <c r="T292" i="30"/>
  <c r="AH292" i="30" s="1"/>
  <c r="S292" i="30"/>
  <c r="AG292" i="30" s="1"/>
  <c r="R292" i="30"/>
  <c r="AF292" i="30" s="1"/>
  <c r="Q292" i="30"/>
  <c r="AE292" i="30" s="1"/>
  <c r="T199" i="30"/>
  <c r="AH199" i="30" s="1"/>
  <c r="O239" i="30"/>
  <c r="O241" i="30"/>
  <c r="U199" i="30"/>
  <c r="AI199" i="30" s="1"/>
  <c r="P238" i="30"/>
  <c r="R238" i="30" s="1"/>
  <c r="AF238" i="30" s="1"/>
  <c r="AL238" i="30" s="1"/>
  <c r="O238" i="30"/>
  <c r="P237" i="30"/>
  <c r="T237" i="30" s="1"/>
  <c r="AH237" i="30" s="1"/>
  <c r="AN237" i="30" s="1"/>
  <c r="R242" i="30"/>
  <c r="AF242" i="30" s="1"/>
  <c r="AL242" i="30" s="1"/>
  <c r="Q243" i="30"/>
  <c r="AE243" i="30" s="1"/>
  <c r="AK243" i="30" s="1"/>
  <c r="S275" i="30"/>
  <c r="AG275" i="30" s="1"/>
  <c r="AM275" i="30" s="1"/>
  <c r="U275" i="30"/>
  <c r="AI275" i="30" s="1"/>
  <c r="AO275" i="30" s="1"/>
  <c r="T275" i="30"/>
  <c r="AH275" i="30" s="1"/>
  <c r="AN275" i="30" s="1"/>
  <c r="Q258" i="30"/>
  <c r="AE258" i="30" s="1"/>
  <c r="AK258" i="30" s="1"/>
  <c r="T258" i="30"/>
  <c r="AH258" i="30" s="1"/>
  <c r="AN258" i="30" s="1"/>
  <c r="S258" i="30"/>
  <c r="AG258" i="30" s="1"/>
  <c r="AM258" i="30" s="1"/>
  <c r="R258" i="30"/>
  <c r="AF258" i="30" s="1"/>
  <c r="AL258" i="30" s="1"/>
  <c r="U306" i="30"/>
  <c r="AI306" i="30" s="1"/>
  <c r="AO306" i="30" s="1"/>
  <c r="S306" i="30"/>
  <c r="AG306" i="30" s="1"/>
  <c r="AM306" i="30" s="1"/>
  <c r="R306" i="30"/>
  <c r="AF306" i="30" s="1"/>
  <c r="AL306" i="30" s="1"/>
  <c r="O251" i="30"/>
  <c r="P251" i="30"/>
  <c r="P217" i="30"/>
  <c r="O225" i="30"/>
  <c r="P249" i="30"/>
  <c r="O249" i="30"/>
  <c r="O218" i="30"/>
  <c r="T233" i="30"/>
  <c r="AH233" i="30" s="1"/>
  <c r="AN233" i="30" s="1"/>
  <c r="U313" i="30"/>
  <c r="AI313" i="30" s="1"/>
  <c r="AO313" i="30" s="1"/>
  <c r="S313" i="30"/>
  <c r="AG313" i="30" s="1"/>
  <c r="AM313" i="30" s="1"/>
  <c r="Q313" i="30"/>
  <c r="AE313" i="30" s="1"/>
  <c r="AK313" i="30" s="1"/>
  <c r="T276" i="30"/>
  <c r="AH276" i="30" s="1"/>
  <c r="AN276" i="30" s="1"/>
  <c r="U276" i="30"/>
  <c r="AI276" i="30" s="1"/>
  <c r="AO276" i="30" s="1"/>
  <c r="Q276" i="30"/>
  <c r="AE276" i="30" s="1"/>
  <c r="AK276" i="30" s="1"/>
  <c r="S245" i="30"/>
  <c r="AG245" i="30" s="1"/>
  <c r="AM245" i="30" s="1"/>
  <c r="T245" i="30"/>
  <c r="AH245" i="30" s="1"/>
  <c r="AN245" i="30" s="1"/>
  <c r="U247" i="30"/>
  <c r="AI247" i="30" s="1"/>
  <c r="AO247" i="30" s="1"/>
  <c r="T247" i="30"/>
  <c r="AH247" i="30" s="1"/>
  <c r="AN247" i="30" s="1"/>
  <c r="Q247" i="30"/>
  <c r="AE247" i="30" s="1"/>
  <c r="AK247" i="30" s="1"/>
  <c r="T260" i="30"/>
  <c r="AH260" i="30" s="1"/>
  <c r="AN260" i="30" s="1"/>
  <c r="S268" i="30"/>
  <c r="AG268" i="30" s="1"/>
  <c r="S307" i="30"/>
  <c r="AG307" i="30" s="1"/>
  <c r="AM307" i="30" s="1"/>
  <c r="AB268" i="30"/>
  <c r="AC268" i="30" s="1"/>
  <c r="AD268" i="30" s="1"/>
  <c r="O277" i="30"/>
  <c r="Q297" i="30"/>
  <c r="AE297" i="30" s="1"/>
  <c r="AK297" i="30" s="1"/>
  <c r="T307" i="30"/>
  <c r="AH307" i="30" s="1"/>
  <c r="AN307" i="30" s="1"/>
  <c r="O254" i="30"/>
  <c r="P256" i="30"/>
  <c r="T256" i="30" s="1"/>
  <c r="AH256" i="30" s="1"/>
  <c r="AN256" i="30" s="1"/>
  <c r="R277" i="30"/>
  <c r="AF277" i="30" s="1"/>
  <c r="AL277" i="30" s="1"/>
  <c r="S297" i="30"/>
  <c r="AG297" i="30" s="1"/>
  <c r="AM297" i="30" s="1"/>
  <c r="Q301" i="30"/>
  <c r="AE301" i="30" s="1"/>
  <c r="AK301" i="30" s="1"/>
  <c r="S304" i="30"/>
  <c r="AG304" i="30" s="1"/>
  <c r="AM304" i="30" s="1"/>
  <c r="U307" i="30"/>
  <c r="AI307" i="30" s="1"/>
  <c r="AO307" i="30" s="1"/>
  <c r="R312" i="30"/>
  <c r="AF312" i="30" s="1"/>
  <c r="AL312" i="30" s="1"/>
  <c r="S252" i="30"/>
  <c r="AG252" i="30" s="1"/>
  <c r="AM252" i="30" s="1"/>
  <c r="Q265" i="30"/>
  <c r="AE265" i="30" s="1"/>
  <c r="AK265" i="30" s="1"/>
  <c r="O276" i="30"/>
  <c r="T277" i="30"/>
  <c r="AH277" i="30" s="1"/>
  <c r="AN277" i="30" s="1"/>
  <c r="S283" i="30"/>
  <c r="AG283" i="30" s="1"/>
  <c r="AM283" i="30" s="1"/>
  <c r="Q305" i="30"/>
  <c r="AE305" i="30" s="1"/>
  <c r="AK305" i="30" s="1"/>
  <c r="R265" i="30"/>
  <c r="AF265" i="30" s="1"/>
  <c r="AL265" i="30" s="1"/>
  <c r="S267" i="30"/>
  <c r="AG267" i="30" s="1"/>
  <c r="AM267" i="30" s="1"/>
  <c r="S269" i="30"/>
  <c r="AG269" i="30" s="1"/>
  <c r="AM269" i="30" s="1"/>
  <c r="O271" i="30"/>
  <c r="U277" i="30"/>
  <c r="AI277" i="30" s="1"/>
  <c r="AO277" i="30" s="1"/>
  <c r="S305" i="30"/>
  <c r="AG305" i="30" s="1"/>
  <c r="AM305" i="30" s="1"/>
  <c r="Q248" i="30"/>
  <c r="AE248" i="30" s="1"/>
  <c r="AK248" i="30" s="1"/>
  <c r="T255" i="30"/>
  <c r="AH255" i="30" s="1"/>
  <c r="AN255" i="30" s="1"/>
  <c r="T257" i="30"/>
  <c r="AH257" i="30" s="1"/>
  <c r="AN257" i="30" s="1"/>
  <c r="S265" i="30"/>
  <c r="AG265" i="30" s="1"/>
  <c r="AM265" i="30" s="1"/>
  <c r="T267" i="30"/>
  <c r="AH267" i="30" s="1"/>
  <c r="AN267" i="30" s="1"/>
  <c r="O272" i="30"/>
  <c r="Q291" i="30"/>
  <c r="AE291" i="30" s="1"/>
  <c r="AK291" i="30" s="1"/>
  <c r="Q295" i="30"/>
  <c r="AE295" i="30" s="1"/>
  <c r="AK295" i="30" s="1"/>
  <c r="Q300" i="30"/>
  <c r="AE300" i="30" s="1"/>
  <c r="T305" i="30"/>
  <c r="AH305" i="30" s="1"/>
  <c r="AN305" i="30" s="1"/>
  <c r="T265" i="30"/>
  <c r="AH265" i="30" s="1"/>
  <c r="AN265" i="30" s="1"/>
  <c r="S295" i="30"/>
  <c r="AG295" i="30" s="1"/>
  <c r="AM295" i="30" s="1"/>
  <c r="S300" i="30"/>
  <c r="AG300" i="30" s="1"/>
  <c r="Q302" i="30"/>
  <c r="AE302" i="30" s="1"/>
  <c r="AK302" i="30" s="1"/>
  <c r="S316" i="30"/>
  <c r="AG316" i="30" s="1"/>
  <c r="AM316" i="30" s="1"/>
  <c r="R333" i="30"/>
  <c r="AF333" i="30" s="1"/>
  <c r="Q342" i="30"/>
  <c r="AE342" i="30" s="1"/>
  <c r="AK342" i="30" s="1"/>
  <c r="S417" i="30"/>
  <c r="AG417" i="30" s="1"/>
  <c r="AM417" i="30" s="1"/>
  <c r="T417" i="30"/>
  <c r="AH417" i="30" s="1"/>
  <c r="AN417" i="30" s="1"/>
  <c r="Q417" i="30"/>
  <c r="AE417" i="30" s="1"/>
  <c r="AK417" i="30" s="1"/>
  <c r="T418" i="30"/>
  <c r="AH418" i="30" s="1"/>
  <c r="AN418" i="30" s="1"/>
  <c r="Q418" i="30"/>
  <c r="AE418" i="30" s="1"/>
  <c r="AK418" i="30" s="1"/>
  <c r="S420" i="30"/>
  <c r="AG420" i="30" s="1"/>
  <c r="T420" i="30"/>
  <c r="AH420" i="30" s="1"/>
  <c r="Q420" i="30"/>
  <c r="AE420" i="30" s="1"/>
  <c r="T324" i="30"/>
  <c r="AH324" i="30" s="1"/>
  <c r="AN324" i="30" s="1"/>
  <c r="S333" i="30"/>
  <c r="AG333" i="30" s="1"/>
  <c r="R342" i="30"/>
  <c r="AF342" i="30" s="1"/>
  <c r="AL342" i="30" s="1"/>
  <c r="U324" i="30"/>
  <c r="AI324" i="30" s="1"/>
  <c r="AO324" i="30" s="1"/>
  <c r="T333" i="30"/>
  <c r="AH333" i="30" s="1"/>
  <c r="S342" i="30"/>
  <c r="AG342" i="30" s="1"/>
  <c r="AM342" i="30" s="1"/>
  <c r="T412" i="30"/>
  <c r="AH412" i="30" s="1"/>
  <c r="AN412" i="30" s="1"/>
  <c r="R412" i="30"/>
  <c r="AF412" i="30" s="1"/>
  <c r="AL412" i="30" s="1"/>
  <c r="Q412" i="30"/>
  <c r="AE412" i="30" s="1"/>
  <c r="AK412" i="30" s="1"/>
  <c r="S340" i="30"/>
  <c r="AG340" i="30" s="1"/>
  <c r="O354" i="30"/>
  <c r="P354" i="30"/>
  <c r="R354" i="30" s="1"/>
  <c r="AF354" i="30" s="1"/>
  <c r="AL354" i="30" s="1"/>
  <c r="R326" i="30"/>
  <c r="AF326" i="30" s="1"/>
  <c r="AL326" i="30" s="1"/>
  <c r="Q337" i="30"/>
  <c r="AE337" i="30" s="1"/>
  <c r="T340" i="30"/>
  <c r="AH340" i="30" s="1"/>
  <c r="S326" i="30"/>
  <c r="AG326" i="30" s="1"/>
  <c r="AM326" i="30" s="1"/>
  <c r="R337" i="30"/>
  <c r="AF337" i="30" s="1"/>
  <c r="Q343" i="30"/>
  <c r="AE343" i="30" s="1"/>
  <c r="T326" i="30"/>
  <c r="AH326" i="30" s="1"/>
  <c r="AN326" i="30" s="1"/>
  <c r="S337" i="30"/>
  <c r="AG337" i="30" s="1"/>
  <c r="U341" i="30"/>
  <c r="AI341" i="30" s="1"/>
  <c r="S343" i="30"/>
  <c r="AG343" i="30" s="1"/>
  <c r="Q345" i="30"/>
  <c r="AE345" i="30" s="1"/>
  <c r="AK345" i="30" s="1"/>
  <c r="Q379" i="30"/>
  <c r="AE379" i="30" s="1"/>
  <c r="AK379" i="30" s="1"/>
  <c r="T379" i="30"/>
  <c r="AH379" i="30" s="1"/>
  <c r="AN379" i="30" s="1"/>
  <c r="S379" i="30"/>
  <c r="AG379" i="30" s="1"/>
  <c r="AM379" i="30" s="1"/>
  <c r="U327" i="30"/>
  <c r="AI327" i="30" s="1"/>
  <c r="AO327" i="30" s="1"/>
  <c r="Q336" i="30"/>
  <c r="AE336" i="30" s="1"/>
  <c r="T337" i="30"/>
  <c r="AH337" i="30" s="1"/>
  <c r="T343" i="30"/>
  <c r="AH343" i="30" s="1"/>
  <c r="R345" i="30"/>
  <c r="AF345" i="30" s="1"/>
  <c r="AL345" i="30" s="1"/>
  <c r="R379" i="30"/>
  <c r="AF379" i="30" s="1"/>
  <c r="AL379" i="30" s="1"/>
  <c r="P398" i="30"/>
  <c r="O399" i="30"/>
  <c r="P399" i="30"/>
  <c r="S399" i="30" s="1"/>
  <c r="AG399" i="30" s="1"/>
  <c r="AM399" i="30" s="1"/>
  <c r="U315" i="30"/>
  <c r="AI315" i="30" s="1"/>
  <c r="Q317" i="30"/>
  <c r="AE317" i="30" s="1"/>
  <c r="AK317" i="30" s="1"/>
  <c r="R336" i="30"/>
  <c r="AF336" i="30" s="1"/>
  <c r="P397" i="30"/>
  <c r="T397" i="30" s="1"/>
  <c r="AH397" i="30" s="1"/>
  <c r="AN397" i="30" s="1"/>
  <c r="O397" i="30"/>
  <c r="Q316" i="30"/>
  <c r="AE316" i="30" s="1"/>
  <c r="AK316" i="30" s="1"/>
  <c r="S330" i="30"/>
  <c r="AG330" i="30" s="1"/>
  <c r="AM330" i="30" s="1"/>
  <c r="U338" i="30"/>
  <c r="AI338" i="30" s="1"/>
  <c r="S368" i="30"/>
  <c r="AG368" i="30" s="1"/>
  <c r="AM368" i="30" s="1"/>
  <c r="T368" i="30"/>
  <c r="AH368" i="30" s="1"/>
  <c r="AN368" i="30" s="1"/>
  <c r="R368" i="30"/>
  <c r="AF368" i="30" s="1"/>
  <c r="AL368" i="30" s="1"/>
  <c r="S452" i="30"/>
  <c r="AG452" i="30" s="1"/>
  <c r="AM452" i="30" s="1"/>
  <c r="U452" i="30"/>
  <c r="AI452" i="30" s="1"/>
  <c r="AO452" i="30" s="1"/>
  <c r="AC460" i="30"/>
  <c r="AD460" i="30" s="1"/>
  <c r="P367" i="30"/>
  <c r="Q371" i="30"/>
  <c r="AE371" i="30" s="1"/>
  <c r="AK371" i="30" s="1"/>
  <c r="R373" i="30"/>
  <c r="AF373" i="30" s="1"/>
  <c r="AL373" i="30" s="1"/>
  <c r="S409" i="30"/>
  <c r="AG409" i="30" s="1"/>
  <c r="AM409" i="30" s="1"/>
  <c r="T409" i="30"/>
  <c r="AH409" i="30" s="1"/>
  <c r="AN409" i="30" s="1"/>
  <c r="R409" i="30"/>
  <c r="AF409" i="30" s="1"/>
  <c r="AL409" i="30" s="1"/>
  <c r="Q409" i="30"/>
  <c r="AE409" i="30" s="1"/>
  <c r="AK409" i="30" s="1"/>
  <c r="Q445" i="30"/>
  <c r="AE445" i="30" s="1"/>
  <c r="AK445" i="30" s="1"/>
  <c r="U445" i="30"/>
  <c r="AI445" i="30" s="1"/>
  <c r="AO445" i="30" s="1"/>
  <c r="T445" i="30"/>
  <c r="AH445" i="30" s="1"/>
  <c r="AN445" i="30" s="1"/>
  <c r="S445" i="30"/>
  <c r="AG445" i="30" s="1"/>
  <c r="AM445" i="30" s="1"/>
  <c r="R445" i="30"/>
  <c r="AF445" i="30" s="1"/>
  <c r="AL445" i="30" s="1"/>
  <c r="P346" i="30"/>
  <c r="R369" i="30"/>
  <c r="AF369" i="30" s="1"/>
  <c r="AL369" i="30" s="1"/>
  <c r="O380" i="30"/>
  <c r="S402" i="30"/>
  <c r="AG402" i="30" s="1"/>
  <c r="T402" i="30"/>
  <c r="AH402" i="30" s="1"/>
  <c r="R402" i="30"/>
  <c r="AF402" i="30" s="1"/>
  <c r="T403" i="30"/>
  <c r="AH403" i="30" s="1"/>
  <c r="AN403" i="30" s="1"/>
  <c r="S403" i="30"/>
  <c r="AG403" i="30" s="1"/>
  <c r="AM403" i="30" s="1"/>
  <c r="R403" i="30"/>
  <c r="AF403" i="30" s="1"/>
  <c r="AL403" i="30" s="1"/>
  <c r="Q403" i="30"/>
  <c r="AE403" i="30" s="1"/>
  <c r="AK403" i="30" s="1"/>
  <c r="P352" i="30"/>
  <c r="R352" i="30" s="1"/>
  <c r="AF352" i="30" s="1"/>
  <c r="AL352" i="30" s="1"/>
  <c r="S369" i="30"/>
  <c r="AG369" i="30" s="1"/>
  <c r="AM369" i="30" s="1"/>
  <c r="Q377" i="30"/>
  <c r="AE377" i="30" s="1"/>
  <c r="AK377" i="30" s="1"/>
  <c r="P381" i="30"/>
  <c r="R381" i="30" s="1"/>
  <c r="AF381" i="30" s="1"/>
  <c r="AL381" i="30" s="1"/>
  <c r="Q402" i="30"/>
  <c r="AE402" i="30" s="1"/>
  <c r="R361" i="30"/>
  <c r="AF361" i="30" s="1"/>
  <c r="AL361" i="30" s="1"/>
  <c r="T369" i="30"/>
  <c r="AH369" i="30" s="1"/>
  <c r="AN369" i="30" s="1"/>
  <c r="S455" i="30"/>
  <c r="AG455" i="30" s="1"/>
  <c r="AM455" i="30" s="1"/>
  <c r="U455" i="30"/>
  <c r="AI455" i="30" s="1"/>
  <c r="AO455" i="30" s="1"/>
  <c r="R350" i="30"/>
  <c r="AF350" i="30" s="1"/>
  <c r="AL350" i="30" s="1"/>
  <c r="P353" i="30"/>
  <c r="R353" i="30" s="1"/>
  <c r="AF353" i="30" s="1"/>
  <c r="AL353" i="30" s="1"/>
  <c r="P362" i="30"/>
  <c r="P366" i="30"/>
  <c r="T455" i="30"/>
  <c r="AH455" i="30" s="1"/>
  <c r="AN455" i="30" s="1"/>
  <c r="O355" i="30"/>
  <c r="P364" i="30"/>
  <c r="R364" i="30" s="1"/>
  <c r="AF364" i="30" s="1"/>
  <c r="AL364" i="30" s="1"/>
  <c r="Q370" i="30"/>
  <c r="AE370" i="30" s="1"/>
  <c r="AK370" i="30" s="1"/>
  <c r="U435" i="30"/>
  <c r="AI435" i="30" s="1"/>
  <c r="AO435" i="30" s="1"/>
  <c r="S440" i="30"/>
  <c r="AG440" i="30" s="1"/>
  <c r="AM440" i="30" s="1"/>
  <c r="S478" i="30"/>
  <c r="AG478" i="30" s="1"/>
  <c r="AM478" i="30" s="1"/>
  <c r="T478" i="30"/>
  <c r="AH478" i="30" s="1"/>
  <c r="AN478" i="30" s="1"/>
  <c r="O400" i="30"/>
  <c r="R410" i="30"/>
  <c r="AF410" i="30" s="1"/>
  <c r="AL410" i="30" s="1"/>
  <c r="R433" i="30"/>
  <c r="AF433" i="30" s="1"/>
  <c r="AL433" i="30" s="1"/>
  <c r="U462" i="30"/>
  <c r="AI462" i="30" s="1"/>
  <c r="Q469" i="30"/>
  <c r="AE469" i="30" s="1"/>
  <c r="AK469" i="30" s="1"/>
  <c r="U478" i="30"/>
  <c r="AI478" i="30" s="1"/>
  <c r="AO478" i="30" s="1"/>
  <c r="S410" i="30"/>
  <c r="AG410" i="30" s="1"/>
  <c r="AM410" i="30" s="1"/>
  <c r="R469" i="30"/>
  <c r="AF469" i="30" s="1"/>
  <c r="AL469" i="30" s="1"/>
  <c r="Q479" i="30"/>
  <c r="AE479" i="30" s="1"/>
  <c r="Q421" i="30"/>
  <c r="AE421" i="30" s="1"/>
  <c r="AK421" i="30" s="1"/>
  <c r="Q446" i="30"/>
  <c r="AE446" i="30" s="1"/>
  <c r="AK446" i="30" s="1"/>
  <c r="Q439" i="30"/>
  <c r="AE439" i="30" s="1"/>
  <c r="R446" i="30"/>
  <c r="AF446" i="30" s="1"/>
  <c r="AL446" i="30" s="1"/>
  <c r="Q460" i="30"/>
  <c r="AE460" i="30" s="1"/>
  <c r="AK460" i="30" s="1"/>
  <c r="T464" i="30"/>
  <c r="AH464" i="30" s="1"/>
  <c r="AN464" i="30" s="1"/>
  <c r="Q390" i="30"/>
  <c r="AE390" i="30" s="1"/>
  <c r="Q437" i="30"/>
  <c r="AE437" i="30" s="1"/>
  <c r="AK437" i="30" s="1"/>
  <c r="R439" i="30"/>
  <c r="AF439" i="30" s="1"/>
  <c r="T442" i="30"/>
  <c r="AH442" i="30" s="1"/>
  <c r="AN442" i="30" s="1"/>
  <c r="Q448" i="30"/>
  <c r="AE448" i="30" s="1"/>
  <c r="AK448" i="30" s="1"/>
  <c r="R460" i="30"/>
  <c r="AF460" i="30" s="1"/>
  <c r="AL460" i="30" s="1"/>
  <c r="O415" i="30"/>
  <c r="R437" i="30"/>
  <c r="AF437" i="30" s="1"/>
  <c r="AL437" i="30" s="1"/>
  <c r="U448" i="30"/>
  <c r="AI448" i="30" s="1"/>
  <c r="AO448" i="30" s="1"/>
  <c r="R458" i="30"/>
  <c r="AF458" i="30" s="1"/>
  <c r="AL458" i="30" s="1"/>
  <c r="S460" i="30"/>
  <c r="AG460" i="30" s="1"/>
  <c r="AM460" i="30" s="1"/>
  <c r="P395" i="30"/>
  <c r="Q395" i="30" s="1"/>
  <c r="AE395" i="30" s="1"/>
  <c r="AK395" i="30" s="1"/>
  <c r="AB402" i="30"/>
  <c r="AC402" i="30" s="1"/>
  <c r="AD402" i="30" s="1"/>
  <c r="P416" i="30"/>
  <c r="S416" i="30" s="1"/>
  <c r="AG416" i="30" s="1"/>
  <c r="AM416" i="30" s="1"/>
  <c r="Q449" i="30"/>
  <c r="AE449" i="30" s="1"/>
  <c r="AK449" i="30" s="1"/>
  <c r="U474" i="30"/>
  <c r="AI474" i="30" s="1"/>
  <c r="Q475" i="30"/>
  <c r="AE475" i="30" s="1"/>
  <c r="AK475" i="30" s="1"/>
  <c r="S20" i="30"/>
  <c r="AG20" i="30" s="1"/>
  <c r="AM20" i="30" s="1"/>
  <c r="R20" i="30"/>
  <c r="AF20" i="30" s="1"/>
  <c r="AL20" i="30" s="1"/>
  <c r="Q20" i="30"/>
  <c r="AE20" i="30" s="1"/>
  <c r="AK20" i="30" s="1"/>
  <c r="Q22" i="30"/>
  <c r="AE22" i="30" s="1"/>
  <c r="AK22" i="30" s="1"/>
  <c r="S22" i="30"/>
  <c r="AG22" i="30" s="1"/>
  <c r="AM22" i="30" s="1"/>
  <c r="R22" i="30"/>
  <c r="AF22" i="30" s="1"/>
  <c r="AL22" i="30" s="1"/>
  <c r="S21" i="30"/>
  <c r="AG21" i="30" s="1"/>
  <c r="AM21" i="30" s="1"/>
  <c r="R21" i="30"/>
  <c r="AF21" i="30" s="1"/>
  <c r="AL21" i="30" s="1"/>
  <c r="Q21" i="30"/>
  <c r="AE21" i="30" s="1"/>
  <c r="AK21" i="30" s="1"/>
  <c r="Q24" i="30"/>
  <c r="AE24" i="30" s="1"/>
  <c r="AK24" i="30" s="1"/>
  <c r="S24" i="30"/>
  <c r="AG24" i="30" s="1"/>
  <c r="AM24" i="30" s="1"/>
  <c r="R24" i="30"/>
  <c r="AF24" i="30" s="1"/>
  <c r="AL24" i="30" s="1"/>
  <c r="T34" i="30"/>
  <c r="AH34" i="30" s="1"/>
  <c r="AN34" i="30" s="1"/>
  <c r="R34" i="30"/>
  <c r="AF34" i="30" s="1"/>
  <c r="AL34" i="30" s="1"/>
  <c r="S28" i="30"/>
  <c r="AG28" i="30" s="1"/>
  <c r="AM28" i="30" s="1"/>
  <c r="R28" i="30"/>
  <c r="AF28" i="30" s="1"/>
  <c r="AL28" i="30" s="1"/>
  <c r="AC31" i="30"/>
  <c r="AD31" i="30" s="1"/>
  <c r="O45" i="30"/>
  <c r="O60" i="30"/>
  <c r="P65" i="30"/>
  <c r="O65" i="30"/>
  <c r="P96" i="30"/>
  <c r="O96" i="30"/>
  <c r="Q25" i="30"/>
  <c r="AE25" i="30" s="1"/>
  <c r="AK25" i="30" s="1"/>
  <c r="T28" i="30"/>
  <c r="AH28" i="30" s="1"/>
  <c r="AN28" i="30" s="1"/>
  <c r="S64" i="30"/>
  <c r="AG64" i="30" s="1"/>
  <c r="AM64" i="30" s="1"/>
  <c r="R64" i="30"/>
  <c r="AF64" i="30" s="1"/>
  <c r="AL64" i="30" s="1"/>
  <c r="Q64" i="30"/>
  <c r="AE64" i="30" s="1"/>
  <c r="AK64" i="30" s="1"/>
  <c r="T64" i="30"/>
  <c r="AH64" i="30" s="1"/>
  <c r="AN64" i="30" s="1"/>
  <c r="S45" i="30"/>
  <c r="AG45" i="30" s="1"/>
  <c r="AM45" i="30" s="1"/>
  <c r="R45" i="30"/>
  <c r="AF45" i="30" s="1"/>
  <c r="AL45" i="30" s="1"/>
  <c r="Q45" i="30"/>
  <c r="AE45" i="30" s="1"/>
  <c r="AK45" i="30" s="1"/>
  <c r="R25" i="30"/>
  <c r="AF25" i="30" s="1"/>
  <c r="AL25" i="30" s="1"/>
  <c r="R38" i="30"/>
  <c r="AF38" i="30" s="1"/>
  <c r="AL38" i="30" s="1"/>
  <c r="P91" i="30"/>
  <c r="T60" i="30"/>
  <c r="AH60" i="30" s="1"/>
  <c r="AN60" i="30" s="1"/>
  <c r="S60" i="30"/>
  <c r="AG60" i="30" s="1"/>
  <c r="AM60" i="30" s="1"/>
  <c r="R60" i="30"/>
  <c r="AF60" i="30" s="1"/>
  <c r="AL60" i="30" s="1"/>
  <c r="Q60" i="30"/>
  <c r="AE60" i="30" s="1"/>
  <c r="AK60" i="30" s="1"/>
  <c r="S37" i="30"/>
  <c r="AG37" i="30" s="1"/>
  <c r="AM37" i="30" s="1"/>
  <c r="S38" i="30"/>
  <c r="AG38" i="30" s="1"/>
  <c r="AM38" i="30" s="1"/>
  <c r="O33" i="30"/>
  <c r="R37" i="30"/>
  <c r="AF37" i="30" s="1"/>
  <c r="AL37" i="30" s="1"/>
  <c r="Q46" i="30"/>
  <c r="AE46" i="30" s="1"/>
  <c r="AK46" i="30" s="1"/>
  <c r="R46" i="30"/>
  <c r="AF46" i="30" s="1"/>
  <c r="AL46" i="30" s="1"/>
  <c r="R58" i="30"/>
  <c r="AF58" i="30" s="1"/>
  <c r="AL58" i="30" s="1"/>
  <c r="Q58" i="30"/>
  <c r="AE58" i="30" s="1"/>
  <c r="AK58" i="30" s="1"/>
  <c r="S58" i="30"/>
  <c r="AG58" i="30" s="1"/>
  <c r="AM58" i="30" s="1"/>
  <c r="P69" i="30"/>
  <c r="O69" i="30"/>
  <c r="AB89" i="30"/>
  <c r="AC89" i="30" s="1"/>
  <c r="AD89" i="30" s="1"/>
  <c r="AC149" i="30"/>
  <c r="AD149" i="30" s="1"/>
  <c r="S39" i="30"/>
  <c r="AG39" i="30" s="1"/>
  <c r="AM39" i="30" s="1"/>
  <c r="R39" i="30"/>
  <c r="AF39" i="30" s="1"/>
  <c r="AL39" i="30" s="1"/>
  <c r="Q39" i="30"/>
  <c r="AE39" i="30" s="1"/>
  <c r="AK39" i="30" s="1"/>
  <c r="R32" i="30"/>
  <c r="AF32" i="30" s="1"/>
  <c r="AL32" i="30" s="1"/>
  <c r="Q32" i="30"/>
  <c r="AE32" i="30" s="1"/>
  <c r="AK32" i="30" s="1"/>
  <c r="Q33" i="30"/>
  <c r="AE33" i="30" s="1"/>
  <c r="AK33" i="30" s="1"/>
  <c r="Q18" i="30"/>
  <c r="AE18" i="30" s="1"/>
  <c r="AK18" i="30" s="1"/>
  <c r="O22" i="30"/>
  <c r="S32" i="30"/>
  <c r="AG32" i="30" s="1"/>
  <c r="AM32" i="30" s="1"/>
  <c r="S33" i="30"/>
  <c r="AG33" i="30" s="1"/>
  <c r="AM33" i="30" s="1"/>
  <c r="Q40" i="30"/>
  <c r="AE40" i="30" s="1"/>
  <c r="AK40" i="30" s="1"/>
  <c r="T46" i="30"/>
  <c r="AH46" i="30" s="1"/>
  <c r="AN46" i="30" s="1"/>
  <c r="U58" i="30"/>
  <c r="AI58" i="30" s="1"/>
  <c r="AO58" i="30" s="1"/>
  <c r="S62" i="30"/>
  <c r="AG62" i="30" s="1"/>
  <c r="AM62" i="30" s="1"/>
  <c r="R62" i="30"/>
  <c r="AF62" i="30" s="1"/>
  <c r="AL62" i="30" s="1"/>
  <c r="AB86" i="30"/>
  <c r="AC86" i="30" s="1"/>
  <c r="AD86" i="30" s="1"/>
  <c r="S40" i="30"/>
  <c r="AG40" i="30" s="1"/>
  <c r="AM40" i="30" s="1"/>
  <c r="T48" i="30"/>
  <c r="AH48" i="30" s="1"/>
  <c r="AN48" i="30" s="1"/>
  <c r="S48" i="30"/>
  <c r="AG48" i="30" s="1"/>
  <c r="AM48" i="30" s="1"/>
  <c r="U119" i="30"/>
  <c r="AI119" i="30" s="1"/>
  <c r="AO119" i="30" s="1"/>
  <c r="T119" i="30"/>
  <c r="AH119" i="30" s="1"/>
  <c r="AN119" i="30" s="1"/>
  <c r="Q119" i="30"/>
  <c r="AE119" i="30" s="1"/>
  <c r="AK119" i="30" s="1"/>
  <c r="S119" i="30"/>
  <c r="AG119" i="30" s="1"/>
  <c r="AM119" i="30" s="1"/>
  <c r="R119" i="30"/>
  <c r="AF119" i="30" s="1"/>
  <c r="AL119" i="30" s="1"/>
  <c r="T35" i="30"/>
  <c r="AH35" i="30" s="1"/>
  <c r="AN35" i="30" s="1"/>
  <c r="Q35" i="30"/>
  <c r="AE35" i="30" s="1"/>
  <c r="AK35" i="30" s="1"/>
  <c r="P41" i="30"/>
  <c r="O41" i="30"/>
  <c r="U59" i="30"/>
  <c r="AI59" i="30" s="1"/>
  <c r="AO59" i="30" s="1"/>
  <c r="Q81" i="30"/>
  <c r="AE81" i="30" s="1"/>
  <c r="AK81" i="30" s="1"/>
  <c r="T118" i="30"/>
  <c r="AH118" i="30" s="1"/>
  <c r="AN118" i="30" s="1"/>
  <c r="S118" i="30"/>
  <c r="AG118" i="30" s="1"/>
  <c r="AM118" i="30" s="1"/>
  <c r="R118" i="30"/>
  <c r="AF118" i="30" s="1"/>
  <c r="AL118" i="30" s="1"/>
  <c r="Q118" i="30"/>
  <c r="AE118" i="30" s="1"/>
  <c r="AK118" i="30" s="1"/>
  <c r="T130" i="30"/>
  <c r="AH130" i="30" s="1"/>
  <c r="AN130" i="30" s="1"/>
  <c r="S130" i="30"/>
  <c r="AG130" i="30" s="1"/>
  <c r="AM130" i="30" s="1"/>
  <c r="R130" i="30"/>
  <c r="AF130" i="30" s="1"/>
  <c r="AL130" i="30" s="1"/>
  <c r="T88" i="30"/>
  <c r="AH88" i="30" s="1"/>
  <c r="AN88" i="30" s="1"/>
  <c r="Q88" i="30"/>
  <c r="AE88" i="30" s="1"/>
  <c r="AK88" i="30" s="1"/>
  <c r="T124" i="30"/>
  <c r="AH124" i="30" s="1"/>
  <c r="AN124" i="30" s="1"/>
  <c r="S124" i="30"/>
  <c r="AG124" i="30" s="1"/>
  <c r="AM124" i="30" s="1"/>
  <c r="R124" i="30"/>
  <c r="AF124" i="30" s="1"/>
  <c r="AL124" i="30" s="1"/>
  <c r="T126" i="30"/>
  <c r="AH126" i="30" s="1"/>
  <c r="AN126" i="30" s="1"/>
  <c r="Q126" i="30"/>
  <c r="AE126" i="30" s="1"/>
  <c r="AK126" i="30" s="1"/>
  <c r="T98" i="30"/>
  <c r="AH98" i="30" s="1"/>
  <c r="AN98" i="30" s="1"/>
  <c r="S98" i="30"/>
  <c r="AG98" i="30" s="1"/>
  <c r="AM98" i="30" s="1"/>
  <c r="Q98" i="30"/>
  <c r="AE98" i="30" s="1"/>
  <c r="AK98" i="30" s="1"/>
  <c r="P100" i="30"/>
  <c r="O100" i="30"/>
  <c r="U135" i="30"/>
  <c r="AI135" i="30" s="1"/>
  <c r="AO135" i="30" s="1"/>
  <c r="T135" i="30"/>
  <c r="AH135" i="30" s="1"/>
  <c r="AN135" i="30" s="1"/>
  <c r="S135" i="30"/>
  <c r="AG135" i="30" s="1"/>
  <c r="AM135" i="30" s="1"/>
  <c r="R135" i="30"/>
  <c r="AF135" i="30" s="1"/>
  <c r="AL135" i="30" s="1"/>
  <c r="U137" i="30"/>
  <c r="AI137" i="30" s="1"/>
  <c r="AO137" i="30" s="1"/>
  <c r="T137" i="30"/>
  <c r="AH137" i="30" s="1"/>
  <c r="AN137" i="30" s="1"/>
  <c r="S137" i="30"/>
  <c r="AG137" i="30" s="1"/>
  <c r="AM137" i="30" s="1"/>
  <c r="R137" i="30"/>
  <c r="AF137" i="30" s="1"/>
  <c r="AL137" i="30" s="1"/>
  <c r="U146" i="30"/>
  <c r="AI146" i="30" s="1"/>
  <c r="AO146" i="30" s="1"/>
  <c r="T146" i="30"/>
  <c r="AH146" i="30" s="1"/>
  <c r="AN146" i="30" s="1"/>
  <c r="S146" i="30"/>
  <c r="AG146" i="30" s="1"/>
  <c r="AM146" i="30" s="1"/>
  <c r="R146" i="30"/>
  <c r="AF146" i="30" s="1"/>
  <c r="AL146" i="30" s="1"/>
  <c r="Q146" i="30"/>
  <c r="AE146" i="30" s="1"/>
  <c r="AK146" i="30" s="1"/>
  <c r="Q76" i="30"/>
  <c r="AE76" i="30" s="1"/>
  <c r="AK76" i="30" s="1"/>
  <c r="Q78" i="30"/>
  <c r="AE78" i="30" s="1"/>
  <c r="AK78" i="30" s="1"/>
  <c r="Q80" i="30"/>
  <c r="AE80" i="30" s="1"/>
  <c r="AK80" i="30" s="1"/>
  <c r="R98" i="30"/>
  <c r="AF98" i="30" s="1"/>
  <c r="AL98" i="30" s="1"/>
  <c r="T128" i="30"/>
  <c r="AH128" i="30" s="1"/>
  <c r="AN128" i="30" s="1"/>
  <c r="S128" i="30"/>
  <c r="AG128" i="30" s="1"/>
  <c r="AM128" i="30" s="1"/>
  <c r="R128" i="30"/>
  <c r="AF128" i="30" s="1"/>
  <c r="AL128" i="30" s="1"/>
  <c r="Q135" i="30"/>
  <c r="AE135" i="30" s="1"/>
  <c r="AK135" i="30" s="1"/>
  <c r="Q137" i="30"/>
  <c r="AE137" i="30" s="1"/>
  <c r="AK137" i="30" s="1"/>
  <c r="S95" i="30"/>
  <c r="AG95" i="30" s="1"/>
  <c r="AM95" i="30" s="1"/>
  <c r="Q95" i="30"/>
  <c r="AE95" i="30" s="1"/>
  <c r="AK95" i="30" s="1"/>
  <c r="Q49" i="30"/>
  <c r="AE49" i="30" s="1"/>
  <c r="AK49" i="30" s="1"/>
  <c r="O64" i="30"/>
  <c r="R70" i="30"/>
  <c r="AF70" i="30" s="1"/>
  <c r="AL70" i="30" s="1"/>
  <c r="S76" i="30"/>
  <c r="AG76" i="30" s="1"/>
  <c r="AM76" i="30" s="1"/>
  <c r="S78" i="30"/>
  <c r="AG78" i="30" s="1"/>
  <c r="AM78" i="30" s="1"/>
  <c r="Q87" i="30"/>
  <c r="AE87" i="30" s="1"/>
  <c r="AK87" i="30" s="1"/>
  <c r="R95" i="30"/>
  <c r="AF95" i="30" s="1"/>
  <c r="AL95" i="30" s="1"/>
  <c r="P97" i="30"/>
  <c r="P143" i="30"/>
  <c r="O143" i="30"/>
  <c r="R43" i="30"/>
  <c r="AF43" i="30" s="1"/>
  <c r="AL43" i="30" s="1"/>
  <c r="Q52" i="30"/>
  <c r="AE52" i="30" s="1"/>
  <c r="AK52" i="30" s="1"/>
  <c r="S55" i="30"/>
  <c r="AG55" i="30" s="1"/>
  <c r="AM55" i="30" s="1"/>
  <c r="Q57" i="30"/>
  <c r="AE57" i="30" s="1"/>
  <c r="AK57" i="30" s="1"/>
  <c r="O58" i="30"/>
  <c r="Q59" i="30"/>
  <c r="AE59" i="30" s="1"/>
  <c r="AK59" i="30" s="1"/>
  <c r="Q82" i="30"/>
  <c r="AE82" i="30" s="1"/>
  <c r="AK82" i="30" s="1"/>
  <c r="R87" i="30"/>
  <c r="AF87" i="30" s="1"/>
  <c r="AL87" i="30" s="1"/>
  <c r="R94" i="30"/>
  <c r="AF94" i="30" s="1"/>
  <c r="AL94" i="30" s="1"/>
  <c r="Q94" i="30"/>
  <c r="AE94" i="30" s="1"/>
  <c r="AK94" i="30" s="1"/>
  <c r="S94" i="30"/>
  <c r="AG94" i="30" s="1"/>
  <c r="AM94" i="30" s="1"/>
  <c r="U112" i="30"/>
  <c r="AI112" i="30" s="1"/>
  <c r="AO112" i="30" s="1"/>
  <c r="T112" i="30"/>
  <c r="AH112" i="30" s="1"/>
  <c r="AN112" i="30" s="1"/>
  <c r="Q112" i="30"/>
  <c r="AE112" i="30" s="1"/>
  <c r="AK112" i="30" s="1"/>
  <c r="U115" i="30"/>
  <c r="AI115" i="30" s="1"/>
  <c r="AO115" i="30" s="1"/>
  <c r="T115" i="30"/>
  <c r="AH115" i="30" s="1"/>
  <c r="AN115" i="30" s="1"/>
  <c r="S115" i="30"/>
  <c r="AG115" i="30" s="1"/>
  <c r="AM115" i="30" s="1"/>
  <c r="R115" i="30"/>
  <c r="AF115" i="30" s="1"/>
  <c r="AL115" i="30" s="1"/>
  <c r="Q115" i="30"/>
  <c r="AE115" i="30" s="1"/>
  <c r="AK115" i="30" s="1"/>
  <c r="T134" i="30"/>
  <c r="AH134" i="30" s="1"/>
  <c r="AN134" i="30" s="1"/>
  <c r="S134" i="30"/>
  <c r="AG134" i="30" s="1"/>
  <c r="AM134" i="30" s="1"/>
  <c r="R134" i="30"/>
  <c r="AF134" i="30" s="1"/>
  <c r="AL134" i="30" s="1"/>
  <c r="AB136" i="30"/>
  <c r="AC136" i="30" s="1"/>
  <c r="AD136" i="30" s="1"/>
  <c r="AB138" i="30"/>
  <c r="AC138" i="30" s="1"/>
  <c r="AD138" i="30" s="1"/>
  <c r="O40" i="30"/>
  <c r="O46" i="30"/>
  <c r="R52" i="30"/>
  <c r="AF52" i="30" s="1"/>
  <c r="AL52" i="30" s="1"/>
  <c r="R57" i="30"/>
  <c r="AF57" i="30" s="1"/>
  <c r="AL57" i="30" s="1"/>
  <c r="R59" i="30"/>
  <c r="AF59" i="30" s="1"/>
  <c r="AL59" i="30" s="1"/>
  <c r="S87" i="30"/>
  <c r="AG87" i="30" s="1"/>
  <c r="AM87" i="30" s="1"/>
  <c r="P90" i="30"/>
  <c r="O90" i="30"/>
  <c r="S92" i="30"/>
  <c r="AG92" i="30" s="1"/>
  <c r="AM92" i="30" s="1"/>
  <c r="R92" i="30"/>
  <c r="AF92" i="30" s="1"/>
  <c r="AL92" i="30" s="1"/>
  <c r="S102" i="30"/>
  <c r="AG102" i="30" s="1"/>
  <c r="AM102" i="30" s="1"/>
  <c r="R102" i="30"/>
  <c r="AF102" i="30" s="1"/>
  <c r="AL102" i="30" s="1"/>
  <c r="Q102" i="30"/>
  <c r="AE102" i="30" s="1"/>
  <c r="AK102" i="30" s="1"/>
  <c r="T102" i="30"/>
  <c r="AH102" i="30" s="1"/>
  <c r="AN102" i="30" s="1"/>
  <c r="T103" i="30"/>
  <c r="AH103" i="30" s="1"/>
  <c r="AN103" i="30" s="1"/>
  <c r="S103" i="30"/>
  <c r="AG103" i="30" s="1"/>
  <c r="AM103" i="30" s="1"/>
  <c r="R103" i="30"/>
  <c r="AF103" i="30" s="1"/>
  <c r="AL103" i="30" s="1"/>
  <c r="Q103" i="30"/>
  <c r="AE103" i="30" s="1"/>
  <c r="AK103" i="30" s="1"/>
  <c r="U114" i="30"/>
  <c r="AI114" i="30" s="1"/>
  <c r="AO114" i="30" s="1"/>
  <c r="T114" i="30"/>
  <c r="AH114" i="30" s="1"/>
  <c r="AN114" i="30" s="1"/>
  <c r="S114" i="30"/>
  <c r="AG114" i="30" s="1"/>
  <c r="AM114" i="30" s="1"/>
  <c r="R114" i="30"/>
  <c r="AF114" i="30" s="1"/>
  <c r="AL114" i="30" s="1"/>
  <c r="Q114" i="30"/>
  <c r="AE114" i="30" s="1"/>
  <c r="AK114" i="30" s="1"/>
  <c r="T122" i="30"/>
  <c r="AH122" i="30" s="1"/>
  <c r="AN122" i="30" s="1"/>
  <c r="S122" i="30"/>
  <c r="AG122" i="30" s="1"/>
  <c r="AM122" i="30" s="1"/>
  <c r="R122" i="30"/>
  <c r="AF122" i="30" s="1"/>
  <c r="AL122" i="30" s="1"/>
  <c r="S141" i="30"/>
  <c r="AG141" i="30" s="1"/>
  <c r="AM141" i="30" s="1"/>
  <c r="R141" i="30"/>
  <c r="AF141" i="30" s="1"/>
  <c r="AL141" i="30" s="1"/>
  <c r="Q141" i="30"/>
  <c r="AE141" i="30" s="1"/>
  <c r="AK141" i="30" s="1"/>
  <c r="T141" i="30"/>
  <c r="AH141" i="30" s="1"/>
  <c r="AN141" i="30" s="1"/>
  <c r="T147" i="30"/>
  <c r="AH147" i="30" s="1"/>
  <c r="AN147" i="30" s="1"/>
  <c r="S147" i="30"/>
  <c r="AG147" i="30" s="1"/>
  <c r="AM147" i="30" s="1"/>
  <c r="R147" i="30"/>
  <c r="AF147" i="30" s="1"/>
  <c r="AL147" i="30" s="1"/>
  <c r="Q147" i="30"/>
  <c r="AE147" i="30" s="1"/>
  <c r="AK147" i="30" s="1"/>
  <c r="U147" i="30"/>
  <c r="AI147" i="30" s="1"/>
  <c r="AO147" i="30" s="1"/>
  <c r="S129" i="30"/>
  <c r="AG129" i="30" s="1"/>
  <c r="AM129" i="30" s="1"/>
  <c r="U161" i="30"/>
  <c r="AI161" i="30" s="1"/>
  <c r="AO161" i="30" s="1"/>
  <c r="T161" i="30"/>
  <c r="AH161" i="30" s="1"/>
  <c r="AN161" i="30" s="1"/>
  <c r="S161" i="30"/>
  <c r="AG161" i="30" s="1"/>
  <c r="AM161" i="30" s="1"/>
  <c r="R161" i="30"/>
  <c r="AF161" i="30" s="1"/>
  <c r="AL161" i="30" s="1"/>
  <c r="Q161" i="30"/>
  <c r="AE161" i="30" s="1"/>
  <c r="AK161" i="30" s="1"/>
  <c r="U150" i="30"/>
  <c r="AI150" i="30" s="1"/>
  <c r="AO150" i="30" s="1"/>
  <c r="R150" i="30"/>
  <c r="AF150" i="30" s="1"/>
  <c r="AL150" i="30" s="1"/>
  <c r="Q111" i="30"/>
  <c r="AE111" i="30" s="1"/>
  <c r="AK111" i="30" s="1"/>
  <c r="O114" i="30"/>
  <c r="Q150" i="30"/>
  <c r="AE150" i="30" s="1"/>
  <c r="AK150" i="30" s="1"/>
  <c r="R154" i="30"/>
  <c r="AF154" i="30" s="1"/>
  <c r="AL154" i="30" s="1"/>
  <c r="Q154" i="30"/>
  <c r="AE154" i="30" s="1"/>
  <c r="AK154" i="30" s="1"/>
  <c r="U155" i="30"/>
  <c r="AI155" i="30" s="1"/>
  <c r="AO155" i="30" s="1"/>
  <c r="AB177" i="30"/>
  <c r="AC177" i="30" s="1"/>
  <c r="AD177" i="30" s="1"/>
  <c r="R106" i="30"/>
  <c r="AF106" i="30" s="1"/>
  <c r="AL106" i="30" s="1"/>
  <c r="AB108" i="30"/>
  <c r="AC108" i="30" s="1"/>
  <c r="AD108" i="30" s="1"/>
  <c r="R111" i="30"/>
  <c r="AF111" i="30" s="1"/>
  <c r="AL111" i="30" s="1"/>
  <c r="S150" i="30"/>
  <c r="AG150" i="30" s="1"/>
  <c r="AM150" i="30" s="1"/>
  <c r="S154" i="30"/>
  <c r="AG154" i="30" s="1"/>
  <c r="AM154" i="30" s="1"/>
  <c r="U174" i="30"/>
  <c r="AI174" i="30" s="1"/>
  <c r="AO174" i="30" s="1"/>
  <c r="T174" i="30"/>
  <c r="AH174" i="30" s="1"/>
  <c r="AN174" i="30" s="1"/>
  <c r="Q174" i="30"/>
  <c r="AE174" i="30" s="1"/>
  <c r="AK174" i="30" s="1"/>
  <c r="S174" i="30"/>
  <c r="AG174" i="30" s="1"/>
  <c r="AM174" i="30" s="1"/>
  <c r="R174" i="30"/>
  <c r="AF174" i="30" s="1"/>
  <c r="AL174" i="30" s="1"/>
  <c r="S106" i="30"/>
  <c r="AG106" i="30" s="1"/>
  <c r="AM106" i="30" s="1"/>
  <c r="S111" i="30"/>
  <c r="AG111" i="30" s="1"/>
  <c r="AM111" i="30" s="1"/>
  <c r="T150" i="30"/>
  <c r="AH150" i="30" s="1"/>
  <c r="AN150" i="30" s="1"/>
  <c r="U151" i="30"/>
  <c r="AI151" i="30" s="1"/>
  <c r="AO151" i="30" s="1"/>
  <c r="S151" i="30"/>
  <c r="AG151" i="30" s="1"/>
  <c r="AM151" i="30" s="1"/>
  <c r="U153" i="30"/>
  <c r="AI153" i="30" s="1"/>
  <c r="AO153" i="30" s="1"/>
  <c r="S153" i="30"/>
  <c r="AG153" i="30" s="1"/>
  <c r="AM153" i="30" s="1"/>
  <c r="Q153" i="30"/>
  <c r="AE153" i="30" s="1"/>
  <c r="AK153" i="30" s="1"/>
  <c r="O102" i="30"/>
  <c r="Q105" i="30"/>
  <c r="AE105" i="30" s="1"/>
  <c r="AK105" i="30" s="1"/>
  <c r="T111" i="30"/>
  <c r="AH111" i="30" s="1"/>
  <c r="AN111" i="30" s="1"/>
  <c r="Q132" i="30"/>
  <c r="AE132" i="30" s="1"/>
  <c r="AK132" i="30" s="1"/>
  <c r="O141" i="30"/>
  <c r="O147" i="30"/>
  <c r="Q148" i="30"/>
  <c r="AE148" i="30" s="1"/>
  <c r="AK148" i="30" s="1"/>
  <c r="Q151" i="30"/>
  <c r="AE151" i="30" s="1"/>
  <c r="AK151" i="30" s="1"/>
  <c r="R153" i="30"/>
  <c r="AF153" i="30" s="1"/>
  <c r="AL153" i="30" s="1"/>
  <c r="U154" i="30"/>
  <c r="AI154" i="30" s="1"/>
  <c r="AO154" i="30" s="1"/>
  <c r="P162" i="30"/>
  <c r="O162" i="30"/>
  <c r="R105" i="30"/>
  <c r="AF105" i="30" s="1"/>
  <c r="AL105" i="30" s="1"/>
  <c r="Q107" i="30"/>
  <c r="AE107" i="30" s="1"/>
  <c r="Q110" i="30"/>
  <c r="AE110" i="30" s="1"/>
  <c r="Q127" i="30"/>
  <c r="AE127" i="30" s="1"/>
  <c r="AK127" i="30" s="1"/>
  <c r="R132" i="30"/>
  <c r="AF132" i="30" s="1"/>
  <c r="AL132" i="30" s="1"/>
  <c r="Q136" i="30"/>
  <c r="AE136" i="30" s="1"/>
  <c r="Q138" i="30"/>
  <c r="AE138" i="30" s="1"/>
  <c r="R142" i="30"/>
  <c r="AF142" i="30" s="1"/>
  <c r="AL142" i="30" s="1"/>
  <c r="R148" i="30"/>
  <c r="AF148" i="30" s="1"/>
  <c r="AL148" i="30" s="1"/>
  <c r="R151" i="30"/>
  <c r="AF151" i="30" s="1"/>
  <c r="AL151" i="30" s="1"/>
  <c r="R152" i="30"/>
  <c r="AF152" i="30" s="1"/>
  <c r="AL152" i="30" s="1"/>
  <c r="Q152" i="30"/>
  <c r="AE152" i="30" s="1"/>
  <c r="AK152" i="30" s="1"/>
  <c r="T153" i="30"/>
  <c r="AH153" i="30" s="1"/>
  <c r="AN153" i="30" s="1"/>
  <c r="S160" i="30"/>
  <c r="AG160" i="30" s="1"/>
  <c r="AM160" i="30" s="1"/>
  <c r="R160" i="30"/>
  <c r="AF160" i="30" s="1"/>
  <c r="AL160" i="30" s="1"/>
  <c r="Q160" i="30"/>
  <c r="AE160" i="30" s="1"/>
  <c r="AK160" i="30" s="1"/>
  <c r="S105" i="30"/>
  <c r="AG105" i="30" s="1"/>
  <c r="AM105" i="30" s="1"/>
  <c r="S132" i="30"/>
  <c r="AG132" i="30" s="1"/>
  <c r="AM132" i="30" s="1"/>
  <c r="S148" i="30"/>
  <c r="AG148" i="30" s="1"/>
  <c r="AM148" i="30" s="1"/>
  <c r="T151" i="30"/>
  <c r="AH151" i="30" s="1"/>
  <c r="AN151" i="30" s="1"/>
  <c r="S156" i="30"/>
  <c r="AG156" i="30" s="1"/>
  <c r="AM156" i="30" s="1"/>
  <c r="R156" i="30"/>
  <c r="AF156" i="30" s="1"/>
  <c r="AL156" i="30" s="1"/>
  <c r="S171" i="30"/>
  <c r="AG171" i="30" s="1"/>
  <c r="AM171" i="30" s="1"/>
  <c r="T171" i="30"/>
  <c r="AH171" i="30" s="1"/>
  <c r="AN171" i="30" s="1"/>
  <c r="R171" i="30"/>
  <c r="AF171" i="30" s="1"/>
  <c r="AL171" i="30" s="1"/>
  <c r="Q171" i="30"/>
  <c r="AE171" i="30" s="1"/>
  <c r="AK171" i="30" s="1"/>
  <c r="T105" i="30"/>
  <c r="AH105" i="30" s="1"/>
  <c r="AN105" i="30" s="1"/>
  <c r="S107" i="30"/>
  <c r="AG107" i="30" s="1"/>
  <c r="AM107" i="30" s="1"/>
  <c r="S110" i="30"/>
  <c r="AG110" i="30" s="1"/>
  <c r="O112" i="30"/>
  <c r="O119" i="30"/>
  <c r="O126" i="30"/>
  <c r="Q129" i="30"/>
  <c r="AE129" i="30" s="1"/>
  <c r="AK129" i="30" s="1"/>
  <c r="Q131" i="30"/>
  <c r="AE131" i="30" s="1"/>
  <c r="AK131" i="30" s="1"/>
  <c r="T132" i="30"/>
  <c r="AH132" i="30" s="1"/>
  <c r="AN132" i="30" s="1"/>
  <c r="Q133" i="30"/>
  <c r="AE133" i="30" s="1"/>
  <c r="AK133" i="30" s="1"/>
  <c r="T148" i="30"/>
  <c r="AH148" i="30" s="1"/>
  <c r="AN148" i="30" s="1"/>
  <c r="T157" i="30"/>
  <c r="AH157" i="30" s="1"/>
  <c r="AN157" i="30" s="1"/>
  <c r="S157" i="30"/>
  <c r="AG157" i="30" s="1"/>
  <c r="AM157" i="30" s="1"/>
  <c r="R157" i="30"/>
  <c r="AF157" i="30" s="1"/>
  <c r="AL157" i="30" s="1"/>
  <c r="Q156" i="30"/>
  <c r="AE156" i="30" s="1"/>
  <c r="AK156" i="30" s="1"/>
  <c r="O157" i="30"/>
  <c r="T185" i="30"/>
  <c r="AH185" i="30" s="1"/>
  <c r="AN185" i="30" s="1"/>
  <c r="S185" i="30"/>
  <c r="AG185" i="30" s="1"/>
  <c r="AM185" i="30" s="1"/>
  <c r="R185" i="30"/>
  <c r="AF185" i="30" s="1"/>
  <c r="AL185" i="30" s="1"/>
  <c r="Q185" i="30"/>
  <c r="AE185" i="30" s="1"/>
  <c r="AK185" i="30" s="1"/>
  <c r="T203" i="30"/>
  <c r="AH203" i="30" s="1"/>
  <c r="AN203" i="30" s="1"/>
  <c r="S203" i="30"/>
  <c r="AG203" i="30" s="1"/>
  <c r="AM203" i="30" s="1"/>
  <c r="R203" i="30"/>
  <c r="AF203" i="30" s="1"/>
  <c r="AL203" i="30" s="1"/>
  <c r="Q203" i="30"/>
  <c r="AE203" i="30" s="1"/>
  <c r="AK203" i="30" s="1"/>
  <c r="AB208" i="30"/>
  <c r="AC208" i="30" s="1"/>
  <c r="AD208" i="30" s="1"/>
  <c r="U178" i="30"/>
  <c r="AI178" i="30" s="1"/>
  <c r="AO178" i="30" s="1"/>
  <c r="T178" i="30"/>
  <c r="AH178" i="30" s="1"/>
  <c r="AN178" i="30" s="1"/>
  <c r="Q178" i="30"/>
  <c r="AE178" i="30" s="1"/>
  <c r="AK178" i="30" s="1"/>
  <c r="S207" i="30"/>
  <c r="AG207" i="30" s="1"/>
  <c r="AM207" i="30" s="1"/>
  <c r="Q207" i="30"/>
  <c r="AE207" i="30" s="1"/>
  <c r="AK207" i="30" s="1"/>
  <c r="T207" i="30"/>
  <c r="AH207" i="30" s="1"/>
  <c r="AN207" i="30" s="1"/>
  <c r="R166" i="30"/>
  <c r="AF166" i="30" s="1"/>
  <c r="AL166" i="30" s="1"/>
  <c r="R168" i="30"/>
  <c r="AF168" i="30" s="1"/>
  <c r="AL168" i="30" s="1"/>
  <c r="S178" i="30"/>
  <c r="AG178" i="30" s="1"/>
  <c r="AM178" i="30" s="1"/>
  <c r="Q179" i="30"/>
  <c r="AE179" i="30" s="1"/>
  <c r="AK179" i="30" s="1"/>
  <c r="U179" i="30"/>
  <c r="AI179" i="30" s="1"/>
  <c r="AO179" i="30" s="1"/>
  <c r="S166" i="30"/>
  <c r="AG166" i="30" s="1"/>
  <c r="AM166" i="30" s="1"/>
  <c r="S168" i="30"/>
  <c r="AG168" i="30" s="1"/>
  <c r="AM168" i="30" s="1"/>
  <c r="P181" i="30"/>
  <c r="O181" i="30"/>
  <c r="Q184" i="30"/>
  <c r="AE184" i="30" s="1"/>
  <c r="AK184" i="30" s="1"/>
  <c r="U184" i="30"/>
  <c r="AI184" i="30" s="1"/>
  <c r="AO184" i="30" s="1"/>
  <c r="T184" i="30"/>
  <c r="AH184" i="30" s="1"/>
  <c r="AN184" i="30" s="1"/>
  <c r="R179" i="30"/>
  <c r="AF179" i="30" s="1"/>
  <c r="AL179" i="30" s="1"/>
  <c r="U192" i="30"/>
  <c r="AI192" i="30" s="1"/>
  <c r="AO192" i="30" s="1"/>
  <c r="T192" i="30"/>
  <c r="AH192" i="30" s="1"/>
  <c r="AN192" i="30" s="1"/>
  <c r="S192" i="30"/>
  <c r="AG192" i="30" s="1"/>
  <c r="AM192" i="30" s="1"/>
  <c r="AB204" i="30"/>
  <c r="AC204" i="30" s="1"/>
  <c r="AD204" i="30" s="1"/>
  <c r="U176" i="30"/>
  <c r="AI176" i="30" s="1"/>
  <c r="AO176" i="30" s="1"/>
  <c r="T176" i="30"/>
  <c r="AH176" i="30" s="1"/>
  <c r="AN176" i="30" s="1"/>
  <c r="S176" i="30"/>
  <c r="AG176" i="30" s="1"/>
  <c r="AM176" i="30" s="1"/>
  <c r="R176" i="30"/>
  <c r="AF176" i="30" s="1"/>
  <c r="AL176" i="30" s="1"/>
  <c r="Q176" i="30"/>
  <c r="AE176" i="30" s="1"/>
  <c r="AK176" i="30" s="1"/>
  <c r="S179" i="30"/>
  <c r="AG179" i="30" s="1"/>
  <c r="AM179" i="30" s="1"/>
  <c r="R184" i="30"/>
  <c r="AF184" i="30" s="1"/>
  <c r="AL184" i="30" s="1"/>
  <c r="T194" i="30"/>
  <c r="AH194" i="30" s="1"/>
  <c r="AN194" i="30" s="1"/>
  <c r="S194" i="30"/>
  <c r="AG194" i="30" s="1"/>
  <c r="AM194" i="30" s="1"/>
  <c r="R194" i="30"/>
  <c r="AF194" i="30" s="1"/>
  <c r="AL194" i="30" s="1"/>
  <c r="Q194" i="30"/>
  <c r="AE194" i="30" s="1"/>
  <c r="AK194" i="30" s="1"/>
  <c r="R165" i="30"/>
  <c r="AF165" i="30" s="1"/>
  <c r="AL165" i="30" s="1"/>
  <c r="Q170" i="30"/>
  <c r="AE170" i="30" s="1"/>
  <c r="AK170" i="30" s="1"/>
  <c r="T179" i="30"/>
  <c r="AH179" i="30" s="1"/>
  <c r="AN179" i="30" s="1"/>
  <c r="S184" i="30"/>
  <c r="AG184" i="30" s="1"/>
  <c r="AM184" i="30" s="1"/>
  <c r="R192" i="30"/>
  <c r="AF192" i="30" s="1"/>
  <c r="AL192" i="30" s="1"/>
  <c r="U172" i="30"/>
  <c r="AI172" i="30" s="1"/>
  <c r="AO172" i="30" s="1"/>
  <c r="T172" i="30"/>
  <c r="AH172" i="30" s="1"/>
  <c r="AN172" i="30" s="1"/>
  <c r="S170" i="30"/>
  <c r="AG170" i="30" s="1"/>
  <c r="AM170" i="30" s="1"/>
  <c r="Q172" i="30"/>
  <c r="AE172" i="30" s="1"/>
  <c r="AK172" i="30" s="1"/>
  <c r="R172" i="30"/>
  <c r="AF172" i="30" s="1"/>
  <c r="AL172" i="30" s="1"/>
  <c r="Q186" i="30"/>
  <c r="AE186" i="30" s="1"/>
  <c r="AK186" i="30" s="1"/>
  <c r="AB199" i="30"/>
  <c r="AC199" i="30" s="1"/>
  <c r="AD199" i="30" s="1"/>
  <c r="O203" i="30"/>
  <c r="R186" i="30"/>
  <c r="AF186" i="30" s="1"/>
  <c r="AL186" i="30" s="1"/>
  <c r="T201" i="30"/>
  <c r="AH201" i="30" s="1"/>
  <c r="AN201" i="30" s="1"/>
  <c r="S201" i="30"/>
  <c r="AG201" i="30" s="1"/>
  <c r="AM201" i="30" s="1"/>
  <c r="T209" i="30"/>
  <c r="AH209" i="30" s="1"/>
  <c r="AN209" i="30" s="1"/>
  <c r="S209" i="30"/>
  <c r="AG209" i="30" s="1"/>
  <c r="AM209" i="30" s="1"/>
  <c r="R209" i="30"/>
  <c r="AF209" i="30" s="1"/>
  <c r="AL209" i="30" s="1"/>
  <c r="O185" i="30"/>
  <c r="S186" i="30"/>
  <c r="AG186" i="30" s="1"/>
  <c r="AM186" i="30" s="1"/>
  <c r="Q196" i="30"/>
  <c r="AE196" i="30" s="1"/>
  <c r="AK196" i="30" s="1"/>
  <c r="Q201" i="30"/>
  <c r="AE201" i="30" s="1"/>
  <c r="AK201" i="30" s="1"/>
  <c r="Q209" i="30"/>
  <c r="AE209" i="30" s="1"/>
  <c r="AK209" i="30" s="1"/>
  <c r="T211" i="30"/>
  <c r="AH211" i="30" s="1"/>
  <c r="AN211" i="30" s="1"/>
  <c r="S211" i="30"/>
  <c r="AG211" i="30" s="1"/>
  <c r="AM211" i="30" s="1"/>
  <c r="R211" i="30"/>
  <c r="AF211" i="30" s="1"/>
  <c r="AL211" i="30" s="1"/>
  <c r="T186" i="30"/>
  <c r="AH186" i="30" s="1"/>
  <c r="AN186" i="30" s="1"/>
  <c r="Q189" i="30"/>
  <c r="AE189" i="30" s="1"/>
  <c r="AK189" i="30" s="1"/>
  <c r="Q191" i="30"/>
  <c r="AE191" i="30" s="1"/>
  <c r="AK191" i="30" s="1"/>
  <c r="R196" i="30"/>
  <c r="AF196" i="30" s="1"/>
  <c r="AL196" i="30" s="1"/>
  <c r="S197" i="30"/>
  <c r="AG197" i="30" s="1"/>
  <c r="AM197" i="30" s="1"/>
  <c r="AB200" i="30"/>
  <c r="AC200" i="30" s="1"/>
  <c r="AD200" i="30" s="1"/>
  <c r="R201" i="30"/>
  <c r="AF201" i="30" s="1"/>
  <c r="AL201" i="30" s="1"/>
  <c r="Q211" i="30"/>
  <c r="AE211" i="30" s="1"/>
  <c r="AK211" i="30" s="1"/>
  <c r="R189" i="30"/>
  <c r="AF189" i="30" s="1"/>
  <c r="AL189" i="30" s="1"/>
  <c r="R191" i="30"/>
  <c r="AF191" i="30" s="1"/>
  <c r="AL191" i="30" s="1"/>
  <c r="T196" i="30"/>
  <c r="AH196" i="30" s="1"/>
  <c r="AN196" i="30" s="1"/>
  <c r="U201" i="30"/>
  <c r="AI201" i="30" s="1"/>
  <c r="AO201" i="30" s="1"/>
  <c r="S189" i="30"/>
  <c r="AG189" i="30" s="1"/>
  <c r="AM189" i="30" s="1"/>
  <c r="S191" i="30"/>
  <c r="AG191" i="30" s="1"/>
  <c r="AM191" i="30" s="1"/>
  <c r="T189" i="30"/>
  <c r="AH189" i="30" s="1"/>
  <c r="AN189" i="30" s="1"/>
  <c r="T191" i="30"/>
  <c r="AH191" i="30" s="1"/>
  <c r="AN191" i="30" s="1"/>
  <c r="T212" i="30"/>
  <c r="AH212" i="30" s="1"/>
  <c r="AN212" i="30" s="1"/>
  <c r="S212" i="30"/>
  <c r="AG212" i="30" s="1"/>
  <c r="AM212" i="30" s="1"/>
  <c r="R177" i="30"/>
  <c r="AF177" i="30" s="1"/>
  <c r="R180" i="30"/>
  <c r="AF180" i="30" s="1"/>
  <c r="AL180" i="30" s="1"/>
  <c r="R188" i="30"/>
  <c r="AF188" i="30" s="1"/>
  <c r="AL188" i="30" s="1"/>
  <c r="O192" i="30"/>
  <c r="Q195" i="30"/>
  <c r="AE195" i="30" s="1"/>
  <c r="AK195" i="30" s="1"/>
  <c r="Q212" i="30"/>
  <c r="AE212" i="30" s="1"/>
  <c r="AK212" i="30" s="1"/>
  <c r="R212" i="30"/>
  <c r="AF212" i="30" s="1"/>
  <c r="AL212" i="30" s="1"/>
  <c r="R210" i="30"/>
  <c r="AF210" i="30" s="1"/>
  <c r="AL210" i="30" s="1"/>
  <c r="U230" i="30"/>
  <c r="AI230" i="30" s="1"/>
  <c r="AO230" i="30" s="1"/>
  <c r="S230" i="30"/>
  <c r="AG230" i="30" s="1"/>
  <c r="AM230" i="30" s="1"/>
  <c r="R230" i="30"/>
  <c r="AF230" i="30" s="1"/>
  <c r="AL230" i="30" s="1"/>
  <c r="Q230" i="30"/>
  <c r="AE230" i="30" s="1"/>
  <c r="AK230" i="30" s="1"/>
  <c r="T230" i="30"/>
  <c r="AH230" i="30" s="1"/>
  <c r="AN230" i="30" s="1"/>
  <c r="O229" i="30"/>
  <c r="P229" i="30"/>
  <c r="AB239" i="30"/>
  <c r="AC239" i="30" s="1"/>
  <c r="AD239" i="30" s="1"/>
  <c r="O250" i="30"/>
  <c r="P250" i="30"/>
  <c r="S225" i="30"/>
  <c r="AG225" i="30" s="1"/>
  <c r="AM225" i="30" s="1"/>
  <c r="Q225" i="30"/>
  <c r="AE225" i="30" s="1"/>
  <c r="AK225" i="30" s="1"/>
  <c r="T244" i="30"/>
  <c r="AH244" i="30" s="1"/>
  <c r="AN244" i="30" s="1"/>
  <c r="S244" i="30"/>
  <c r="AG244" i="30" s="1"/>
  <c r="AM244" i="30" s="1"/>
  <c r="R244" i="30"/>
  <c r="AF244" i="30" s="1"/>
  <c r="AL244" i="30" s="1"/>
  <c r="Q244" i="30"/>
  <c r="AE244" i="30" s="1"/>
  <c r="AK244" i="30" s="1"/>
  <c r="T225" i="30"/>
  <c r="AH225" i="30" s="1"/>
  <c r="AN225" i="30" s="1"/>
  <c r="S236" i="30"/>
  <c r="AG236" i="30" s="1"/>
  <c r="AM236" i="30" s="1"/>
  <c r="R236" i="30"/>
  <c r="AF236" i="30" s="1"/>
  <c r="AL236" i="30" s="1"/>
  <c r="Q236" i="30"/>
  <c r="AE236" i="30" s="1"/>
  <c r="AK236" i="30" s="1"/>
  <c r="T232" i="30"/>
  <c r="AH232" i="30" s="1"/>
  <c r="AN232" i="30" s="1"/>
  <c r="S232" i="30"/>
  <c r="AG232" i="30" s="1"/>
  <c r="AM232" i="30" s="1"/>
  <c r="R232" i="30"/>
  <c r="AF232" i="30" s="1"/>
  <c r="AL232" i="30" s="1"/>
  <c r="Q232" i="30"/>
  <c r="AE232" i="30" s="1"/>
  <c r="AK232" i="30" s="1"/>
  <c r="P274" i="30"/>
  <c r="O274" i="30"/>
  <c r="U239" i="30"/>
  <c r="AI239" i="30" s="1"/>
  <c r="U241" i="30"/>
  <c r="AI241" i="30" s="1"/>
  <c r="AO241" i="30" s="1"/>
  <c r="O230" i="30"/>
  <c r="Q234" i="30"/>
  <c r="AE234" i="30" s="1"/>
  <c r="AK234" i="30" s="1"/>
  <c r="O236" i="30"/>
  <c r="R234" i="30"/>
  <c r="AF234" i="30" s="1"/>
  <c r="AL234" i="30" s="1"/>
  <c r="R271" i="30"/>
  <c r="AF271" i="30" s="1"/>
  <c r="AL271" i="30" s="1"/>
  <c r="Q271" i="30"/>
  <c r="AE271" i="30" s="1"/>
  <c r="AK271" i="30" s="1"/>
  <c r="S271" i="30"/>
  <c r="AG271" i="30" s="1"/>
  <c r="AM271" i="30" s="1"/>
  <c r="S234" i="30"/>
  <c r="AG234" i="30" s="1"/>
  <c r="AM234" i="30" s="1"/>
  <c r="U254" i="30"/>
  <c r="AI254" i="30" s="1"/>
  <c r="AO254" i="30" s="1"/>
  <c r="S254" i="30"/>
  <c r="AG254" i="30" s="1"/>
  <c r="AM254" i="30" s="1"/>
  <c r="R254" i="30"/>
  <c r="AF254" i="30" s="1"/>
  <c r="AL254" i="30" s="1"/>
  <c r="Q254" i="30"/>
  <c r="AE254" i="30" s="1"/>
  <c r="AK254" i="30" s="1"/>
  <c r="T264" i="30"/>
  <c r="AH264" i="30" s="1"/>
  <c r="AN264" i="30" s="1"/>
  <c r="S264" i="30"/>
  <c r="AG264" i="30" s="1"/>
  <c r="AM264" i="30" s="1"/>
  <c r="R264" i="30"/>
  <c r="AF264" i="30" s="1"/>
  <c r="AL264" i="30" s="1"/>
  <c r="Q264" i="30"/>
  <c r="AE264" i="30" s="1"/>
  <c r="AK264" i="30" s="1"/>
  <c r="U273" i="30"/>
  <c r="AI273" i="30" s="1"/>
  <c r="AO273" i="30" s="1"/>
  <c r="T273" i="30"/>
  <c r="AH273" i="30" s="1"/>
  <c r="AN273" i="30" s="1"/>
  <c r="S273" i="30"/>
  <c r="AG273" i="30" s="1"/>
  <c r="AM273" i="30" s="1"/>
  <c r="R273" i="30"/>
  <c r="AF273" i="30" s="1"/>
  <c r="AL273" i="30" s="1"/>
  <c r="Q273" i="30"/>
  <c r="AE273" i="30" s="1"/>
  <c r="AK273" i="30" s="1"/>
  <c r="U284" i="30"/>
  <c r="AI284" i="30" s="1"/>
  <c r="AO284" i="30" s="1"/>
  <c r="T284" i="30"/>
  <c r="AH284" i="30" s="1"/>
  <c r="AN284" i="30" s="1"/>
  <c r="S284" i="30"/>
  <c r="AG284" i="30" s="1"/>
  <c r="AM284" i="30" s="1"/>
  <c r="R284" i="30"/>
  <c r="AF284" i="30" s="1"/>
  <c r="AL284" i="30" s="1"/>
  <c r="Q233" i="30"/>
  <c r="AE233" i="30" s="1"/>
  <c r="AK233" i="30" s="1"/>
  <c r="Q235" i="30"/>
  <c r="AE235" i="30" s="1"/>
  <c r="AK235" i="30" s="1"/>
  <c r="Q239" i="30"/>
  <c r="AE239" i="30" s="1"/>
  <c r="Q241" i="30"/>
  <c r="AE241" i="30" s="1"/>
  <c r="AK241" i="30" s="1"/>
  <c r="Q242" i="30"/>
  <c r="AE242" i="30" s="1"/>
  <c r="AK242" i="30" s="1"/>
  <c r="Q246" i="30"/>
  <c r="AE246" i="30" s="1"/>
  <c r="AK246" i="30" s="1"/>
  <c r="R252" i="30"/>
  <c r="AF252" i="30" s="1"/>
  <c r="AL252" i="30" s="1"/>
  <c r="T254" i="30"/>
  <c r="AH254" i="30" s="1"/>
  <c r="AN254" i="30" s="1"/>
  <c r="T261" i="30"/>
  <c r="AH261" i="30" s="1"/>
  <c r="AN261" i="30" s="1"/>
  <c r="S261" i="30"/>
  <c r="AG261" i="30" s="1"/>
  <c r="AM261" i="30" s="1"/>
  <c r="R261" i="30"/>
  <c r="AF261" i="30" s="1"/>
  <c r="AL261" i="30" s="1"/>
  <c r="Q261" i="30"/>
  <c r="AE261" i="30" s="1"/>
  <c r="AK261" i="30" s="1"/>
  <c r="U271" i="30"/>
  <c r="AI271" i="30" s="1"/>
  <c r="AO271" i="30" s="1"/>
  <c r="Q284" i="30"/>
  <c r="AE284" i="30" s="1"/>
  <c r="AK284" i="30" s="1"/>
  <c r="U289" i="30"/>
  <c r="AI289" i="30" s="1"/>
  <c r="AO289" i="30" s="1"/>
  <c r="T289" i="30"/>
  <c r="AH289" i="30" s="1"/>
  <c r="AN289" i="30" s="1"/>
  <c r="S289" i="30"/>
  <c r="AG289" i="30" s="1"/>
  <c r="AM289" i="30" s="1"/>
  <c r="R289" i="30"/>
  <c r="AF289" i="30" s="1"/>
  <c r="AL289" i="30" s="1"/>
  <c r="S242" i="30"/>
  <c r="AG242" i="30" s="1"/>
  <c r="AM242" i="30" s="1"/>
  <c r="S246" i="30"/>
  <c r="AG246" i="30" s="1"/>
  <c r="AM246" i="30" s="1"/>
  <c r="U248" i="30"/>
  <c r="AI248" i="30" s="1"/>
  <c r="AO248" i="30" s="1"/>
  <c r="S248" i="30"/>
  <c r="AG248" i="30" s="1"/>
  <c r="AM248" i="30" s="1"/>
  <c r="T252" i="30"/>
  <c r="AH252" i="30" s="1"/>
  <c r="AN252" i="30" s="1"/>
  <c r="U285" i="30"/>
  <c r="AI285" i="30" s="1"/>
  <c r="AO285" i="30" s="1"/>
  <c r="T285" i="30"/>
  <c r="AH285" i="30" s="1"/>
  <c r="AN285" i="30" s="1"/>
  <c r="S285" i="30"/>
  <c r="AG285" i="30" s="1"/>
  <c r="AM285" i="30" s="1"/>
  <c r="R285" i="30"/>
  <c r="AF285" i="30" s="1"/>
  <c r="AL285" i="30" s="1"/>
  <c r="Q285" i="30"/>
  <c r="AE285" i="30" s="1"/>
  <c r="AK285" i="30" s="1"/>
  <c r="Q289" i="30"/>
  <c r="AE289" i="30" s="1"/>
  <c r="AK289" i="30" s="1"/>
  <c r="U291" i="30"/>
  <c r="AI291" i="30" s="1"/>
  <c r="AO291" i="30" s="1"/>
  <c r="T291" i="30"/>
  <c r="AH291" i="30" s="1"/>
  <c r="AN291" i="30" s="1"/>
  <c r="S291" i="30"/>
  <c r="AG291" i="30" s="1"/>
  <c r="AM291" i="30" s="1"/>
  <c r="Q266" i="30"/>
  <c r="AE266" i="30" s="1"/>
  <c r="AK266" i="30" s="1"/>
  <c r="T269" i="30"/>
  <c r="AH269" i="30" s="1"/>
  <c r="AN269" i="30" s="1"/>
  <c r="S279" i="30"/>
  <c r="AG279" i="30" s="1"/>
  <c r="AM279" i="30" s="1"/>
  <c r="R279" i="30"/>
  <c r="AF279" i="30" s="1"/>
  <c r="AL279" i="30" s="1"/>
  <c r="R266" i="30"/>
  <c r="AF266" i="30" s="1"/>
  <c r="AL266" i="30" s="1"/>
  <c r="O273" i="30"/>
  <c r="Q279" i="30"/>
  <c r="AE279" i="30" s="1"/>
  <c r="AK279" i="30" s="1"/>
  <c r="S281" i="30"/>
  <c r="AG281" i="30" s="1"/>
  <c r="AM281" i="30" s="1"/>
  <c r="R281" i="30"/>
  <c r="AF281" i="30" s="1"/>
  <c r="AL281" i="30" s="1"/>
  <c r="Q281" i="30"/>
  <c r="AE281" i="30" s="1"/>
  <c r="AK281" i="30" s="1"/>
  <c r="AB300" i="30"/>
  <c r="AC300" i="30" s="1"/>
  <c r="AD300" i="30" s="1"/>
  <c r="R243" i="30"/>
  <c r="AF243" i="30" s="1"/>
  <c r="AL243" i="30" s="1"/>
  <c r="R245" i="30"/>
  <c r="AF245" i="30" s="1"/>
  <c r="AL245" i="30" s="1"/>
  <c r="R247" i="30"/>
  <c r="AF247" i="30" s="1"/>
  <c r="AL247" i="30" s="1"/>
  <c r="S266" i="30"/>
  <c r="AG266" i="30" s="1"/>
  <c r="AM266" i="30" s="1"/>
  <c r="R276" i="30"/>
  <c r="AF276" i="30" s="1"/>
  <c r="AL276" i="30" s="1"/>
  <c r="T279" i="30"/>
  <c r="AH279" i="30" s="1"/>
  <c r="AN279" i="30" s="1"/>
  <c r="T281" i="30"/>
  <c r="AH281" i="30" s="1"/>
  <c r="AN281" i="30" s="1"/>
  <c r="S247" i="30"/>
  <c r="AG247" i="30" s="1"/>
  <c r="AM247" i="30" s="1"/>
  <c r="T266" i="30"/>
  <c r="AH266" i="30" s="1"/>
  <c r="AN266" i="30" s="1"/>
  <c r="S276" i="30"/>
  <c r="AG276" i="30" s="1"/>
  <c r="AM276" i="30" s="1"/>
  <c r="T278" i="30"/>
  <c r="AH278" i="30" s="1"/>
  <c r="AN278" i="30" s="1"/>
  <c r="S278" i="30"/>
  <c r="AG278" i="30" s="1"/>
  <c r="AM278" i="30" s="1"/>
  <c r="R278" i="30"/>
  <c r="AF278" i="30" s="1"/>
  <c r="AL278" i="30" s="1"/>
  <c r="Q278" i="30"/>
  <c r="AE278" i="30" s="1"/>
  <c r="AK278" i="30" s="1"/>
  <c r="U282" i="30"/>
  <c r="AI282" i="30" s="1"/>
  <c r="AO282" i="30" s="1"/>
  <c r="T282" i="30"/>
  <c r="AH282" i="30" s="1"/>
  <c r="AN282" i="30" s="1"/>
  <c r="S282" i="30"/>
  <c r="AG282" i="30" s="1"/>
  <c r="AM282" i="30" s="1"/>
  <c r="R282" i="30"/>
  <c r="AF282" i="30" s="1"/>
  <c r="AL282" i="30" s="1"/>
  <c r="Q282" i="30"/>
  <c r="AE282" i="30" s="1"/>
  <c r="AK282" i="30" s="1"/>
  <c r="Q272" i="30"/>
  <c r="AE272" i="30" s="1"/>
  <c r="AK272" i="30" s="1"/>
  <c r="Q275" i="30"/>
  <c r="AE275" i="30" s="1"/>
  <c r="AK275" i="30" s="1"/>
  <c r="T280" i="30"/>
  <c r="AH280" i="30" s="1"/>
  <c r="AN280" i="30" s="1"/>
  <c r="S280" i="30"/>
  <c r="AG280" i="30" s="1"/>
  <c r="AM280" i="30" s="1"/>
  <c r="R280" i="30"/>
  <c r="AF280" i="30" s="1"/>
  <c r="AL280" i="30" s="1"/>
  <c r="Q280" i="30"/>
  <c r="AE280" i="30" s="1"/>
  <c r="AK280" i="30" s="1"/>
  <c r="U287" i="30"/>
  <c r="AI287" i="30" s="1"/>
  <c r="AO287" i="30" s="1"/>
  <c r="T287" i="30"/>
  <c r="AH287" i="30" s="1"/>
  <c r="AN287" i="30" s="1"/>
  <c r="S287" i="30"/>
  <c r="AG287" i="30" s="1"/>
  <c r="AM287" i="30" s="1"/>
  <c r="R287" i="30"/>
  <c r="AF287" i="30" s="1"/>
  <c r="AL287" i="30" s="1"/>
  <c r="O252" i="30"/>
  <c r="Q255" i="30"/>
  <c r="AE255" i="30" s="1"/>
  <c r="AK255" i="30" s="1"/>
  <c r="Q257" i="30"/>
  <c r="AE257" i="30" s="1"/>
  <c r="AK257" i="30" s="1"/>
  <c r="Q267" i="30"/>
  <c r="AE267" i="30" s="1"/>
  <c r="AK267" i="30" s="1"/>
  <c r="R272" i="30"/>
  <c r="AF272" i="30" s="1"/>
  <c r="AL272" i="30" s="1"/>
  <c r="R275" i="30"/>
  <c r="AF275" i="30" s="1"/>
  <c r="AL275" i="30" s="1"/>
  <c r="Q287" i="30"/>
  <c r="AE287" i="30" s="1"/>
  <c r="AK287" i="30" s="1"/>
  <c r="AC313" i="30"/>
  <c r="AD313" i="30" s="1"/>
  <c r="U314" i="30"/>
  <c r="AI314" i="30" s="1"/>
  <c r="AO314" i="30" s="1"/>
  <c r="T314" i="30"/>
  <c r="AH314" i="30" s="1"/>
  <c r="AN314" i="30" s="1"/>
  <c r="S314" i="30"/>
  <c r="AG314" i="30" s="1"/>
  <c r="AM314" i="30" s="1"/>
  <c r="R314" i="30"/>
  <c r="AF314" i="30" s="1"/>
  <c r="AL314" i="30" s="1"/>
  <c r="R296" i="30"/>
  <c r="AF296" i="30" s="1"/>
  <c r="AL296" i="30" s="1"/>
  <c r="P303" i="30"/>
  <c r="O303" i="30"/>
  <c r="U308" i="30"/>
  <c r="AI308" i="30" s="1"/>
  <c r="AO308" i="30" s="1"/>
  <c r="T308" i="30"/>
  <c r="AH308" i="30" s="1"/>
  <c r="AN308" i="30" s="1"/>
  <c r="S308" i="30"/>
  <c r="AG308" i="30" s="1"/>
  <c r="AM308" i="30" s="1"/>
  <c r="R308" i="30"/>
  <c r="AF308" i="30" s="1"/>
  <c r="AL308" i="30" s="1"/>
  <c r="Q308" i="30"/>
  <c r="AE308" i="30" s="1"/>
  <c r="AK308" i="30" s="1"/>
  <c r="Q283" i="30"/>
  <c r="AE283" i="30" s="1"/>
  <c r="AK283" i="30" s="1"/>
  <c r="Q286" i="30"/>
  <c r="AE286" i="30" s="1"/>
  <c r="AK286" i="30" s="1"/>
  <c r="S296" i="30"/>
  <c r="AG296" i="30" s="1"/>
  <c r="AM296" i="30" s="1"/>
  <c r="R283" i="30"/>
  <c r="AF283" i="30" s="1"/>
  <c r="AL283" i="30" s="1"/>
  <c r="R286" i="30"/>
  <c r="AF286" i="30" s="1"/>
  <c r="AL286" i="30" s="1"/>
  <c r="AB292" i="30"/>
  <c r="AC292" i="30" s="1"/>
  <c r="AD292" i="30" s="1"/>
  <c r="T296" i="30"/>
  <c r="AH296" i="30" s="1"/>
  <c r="AN296" i="30" s="1"/>
  <c r="U311" i="30"/>
  <c r="AI311" i="30" s="1"/>
  <c r="AO311" i="30" s="1"/>
  <c r="T311" i="30"/>
  <c r="AH311" i="30" s="1"/>
  <c r="AN311" i="30" s="1"/>
  <c r="S311" i="30"/>
  <c r="AG311" i="30" s="1"/>
  <c r="AM311" i="30" s="1"/>
  <c r="R311" i="30"/>
  <c r="AF311" i="30" s="1"/>
  <c r="AL311" i="30" s="1"/>
  <c r="AB315" i="30"/>
  <c r="AC315" i="30" s="1"/>
  <c r="AD315" i="30" s="1"/>
  <c r="AB341" i="30"/>
  <c r="AC341" i="30" s="1"/>
  <c r="AD341" i="30" s="1"/>
  <c r="U298" i="30"/>
  <c r="AI298" i="30" s="1"/>
  <c r="AO298" i="30" s="1"/>
  <c r="S298" i="30"/>
  <c r="AG298" i="30" s="1"/>
  <c r="AM298" i="30" s="1"/>
  <c r="T283" i="30"/>
  <c r="AH283" i="30" s="1"/>
  <c r="AN283" i="30" s="1"/>
  <c r="T286" i="30"/>
  <c r="AH286" i="30" s="1"/>
  <c r="AN286" i="30" s="1"/>
  <c r="Q288" i="30"/>
  <c r="AE288" i="30" s="1"/>
  <c r="AK288" i="30" s="1"/>
  <c r="Q290" i="30"/>
  <c r="AE290" i="30" s="1"/>
  <c r="AK290" i="30" s="1"/>
  <c r="R294" i="30"/>
  <c r="AF294" i="30" s="1"/>
  <c r="AL294" i="30" s="1"/>
  <c r="Q298" i="30"/>
  <c r="AE298" i="30" s="1"/>
  <c r="AK298" i="30" s="1"/>
  <c r="Q299" i="30"/>
  <c r="AE299" i="30" s="1"/>
  <c r="AK299" i="30" s="1"/>
  <c r="R288" i="30"/>
  <c r="AF288" i="30" s="1"/>
  <c r="AL288" i="30" s="1"/>
  <c r="R290" i="30"/>
  <c r="AF290" i="30" s="1"/>
  <c r="AL290" i="30" s="1"/>
  <c r="Q293" i="30"/>
  <c r="AE293" i="30" s="1"/>
  <c r="AK293" i="30" s="1"/>
  <c r="S294" i="30"/>
  <c r="AG294" i="30" s="1"/>
  <c r="AM294" i="30" s="1"/>
  <c r="R298" i="30"/>
  <c r="AF298" i="30" s="1"/>
  <c r="AL298" i="30" s="1"/>
  <c r="R299" i="30"/>
  <c r="AF299" i="30" s="1"/>
  <c r="AL299" i="30" s="1"/>
  <c r="S288" i="30"/>
  <c r="AG288" i="30" s="1"/>
  <c r="AM288" i="30" s="1"/>
  <c r="S290" i="30"/>
  <c r="AG290" i="30" s="1"/>
  <c r="AM290" i="30" s="1"/>
  <c r="T294" i="30"/>
  <c r="AH294" i="30" s="1"/>
  <c r="AN294" i="30" s="1"/>
  <c r="T298" i="30"/>
  <c r="AH298" i="30" s="1"/>
  <c r="AN298" i="30" s="1"/>
  <c r="S299" i="30"/>
  <c r="AG299" i="30" s="1"/>
  <c r="AM299" i="30" s="1"/>
  <c r="O284" i="30"/>
  <c r="T288" i="30"/>
  <c r="AH288" i="30" s="1"/>
  <c r="AN288" i="30" s="1"/>
  <c r="T290" i="30"/>
  <c r="AH290" i="30" s="1"/>
  <c r="AN290" i="30" s="1"/>
  <c r="O291" i="30"/>
  <c r="S293" i="30"/>
  <c r="AG293" i="30" s="1"/>
  <c r="AM293" i="30" s="1"/>
  <c r="T299" i="30"/>
  <c r="AH299" i="30" s="1"/>
  <c r="AN299" i="30" s="1"/>
  <c r="U293" i="30"/>
  <c r="AI293" i="30" s="1"/>
  <c r="AO293" i="30" s="1"/>
  <c r="T306" i="30"/>
  <c r="AH306" i="30" s="1"/>
  <c r="AN306" i="30" s="1"/>
  <c r="U317" i="30"/>
  <c r="AI317" i="30" s="1"/>
  <c r="AO317" i="30" s="1"/>
  <c r="R317" i="30"/>
  <c r="AF317" i="30" s="1"/>
  <c r="AL317" i="30" s="1"/>
  <c r="Q318" i="30"/>
  <c r="AE318" i="30" s="1"/>
  <c r="AK318" i="30" s="1"/>
  <c r="U320" i="30"/>
  <c r="AI320" i="30" s="1"/>
  <c r="AO320" i="30" s="1"/>
  <c r="R320" i="30"/>
  <c r="AF320" i="30" s="1"/>
  <c r="AL320" i="30" s="1"/>
  <c r="Q321" i="30"/>
  <c r="AE321" i="30" s="1"/>
  <c r="AK321" i="30" s="1"/>
  <c r="AB338" i="30"/>
  <c r="AC338" i="30" s="1"/>
  <c r="AD338" i="30" s="1"/>
  <c r="AB343" i="30"/>
  <c r="AC343" i="30" s="1"/>
  <c r="AD343" i="30" s="1"/>
  <c r="R318" i="30"/>
  <c r="AF318" i="30" s="1"/>
  <c r="AL318" i="30" s="1"/>
  <c r="U319" i="30"/>
  <c r="AI319" i="30" s="1"/>
  <c r="AO319" i="30" s="1"/>
  <c r="T319" i="30"/>
  <c r="AH319" i="30" s="1"/>
  <c r="AN319" i="30" s="1"/>
  <c r="R319" i="30"/>
  <c r="AF319" i="30" s="1"/>
  <c r="AL319" i="30" s="1"/>
  <c r="Q320" i="30"/>
  <c r="AE320" i="30" s="1"/>
  <c r="AK320" i="30" s="1"/>
  <c r="R321" i="30"/>
  <c r="AF321" i="30" s="1"/>
  <c r="AL321" i="30" s="1"/>
  <c r="U322" i="30"/>
  <c r="AI322" i="30" s="1"/>
  <c r="AO322" i="30" s="1"/>
  <c r="T322" i="30"/>
  <c r="AH322" i="30" s="1"/>
  <c r="AN322" i="30" s="1"/>
  <c r="R322" i="30"/>
  <c r="AF322" i="30" s="1"/>
  <c r="AL322" i="30" s="1"/>
  <c r="U325" i="30"/>
  <c r="AI325" i="30" s="1"/>
  <c r="AO325" i="30" s="1"/>
  <c r="T325" i="30"/>
  <c r="AH325" i="30" s="1"/>
  <c r="AN325" i="30" s="1"/>
  <c r="S325" i="30"/>
  <c r="AG325" i="30" s="1"/>
  <c r="AM325" i="30" s="1"/>
  <c r="R325" i="30"/>
  <c r="AF325" i="30" s="1"/>
  <c r="AL325" i="30" s="1"/>
  <c r="Q325" i="30"/>
  <c r="AE325" i="30" s="1"/>
  <c r="AK325" i="30" s="1"/>
  <c r="U331" i="30"/>
  <c r="AI331" i="30" s="1"/>
  <c r="AO331" i="30" s="1"/>
  <c r="T331" i="30"/>
  <c r="AH331" i="30" s="1"/>
  <c r="AN331" i="30" s="1"/>
  <c r="S331" i="30"/>
  <c r="AG331" i="30" s="1"/>
  <c r="AM331" i="30" s="1"/>
  <c r="R331" i="30"/>
  <c r="AF331" i="30" s="1"/>
  <c r="AL331" i="30" s="1"/>
  <c r="Q331" i="30"/>
  <c r="AE331" i="30" s="1"/>
  <c r="AK331" i="30" s="1"/>
  <c r="R309" i="30"/>
  <c r="AF309" i="30" s="1"/>
  <c r="AL309" i="30" s="1"/>
  <c r="R313" i="30"/>
  <c r="AF313" i="30" s="1"/>
  <c r="AL313" i="30" s="1"/>
  <c r="R316" i="30"/>
  <c r="AF316" i="30" s="1"/>
  <c r="AL316" i="30" s="1"/>
  <c r="S317" i="30"/>
  <c r="AG317" i="30" s="1"/>
  <c r="AM317" i="30" s="1"/>
  <c r="S318" i="30"/>
  <c r="AG318" i="30" s="1"/>
  <c r="AM318" i="30" s="1"/>
  <c r="Q319" i="30"/>
  <c r="AE319" i="30" s="1"/>
  <c r="AK319" i="30" s="1"/>
  <c r="S320" i="30"/>
  <c r="AG320" i="30" s="1"/>
  <c r="AM320" i="30" s="1"/>
  <c r="S321" i="30"/>
  <c r="AG321" i="30" s="1"/>
  <c r="AM321" i="30" s="1"/>
  <c r="Q322" i="30"/>
  <c r="AE322" i="30" s="1"/>
  <c r="AK322" i="30" s="1"/>
  <c r="T318" i="30"/>
  <c r="AH318" i="30" s="1"/>
  <c r="AN318" i="30" s="1"/>
  <c r="T321" i="30"/>
  <c r="AH321" i="30" s="1"/>
  <c r="AN321" i="30" s="1"/>
  <c r="R297" i="30"/>
  <c r="AF297" i="30" s="1"/>
  <c r="AL297" i="30" s="1"/>
  <c r="R300" i="30"/>
  <c r="AF300" i="30" s="1"/>
  <c r="R302" i="30"/>
  <c r="AF302" i="30" s="1"/>
  <c r="AL302" i="30" s="1"/>
  <c r="R305" i="30"/>
  <c r="AF305" i="30" s="1"/>
  <c r="AL305" i="30" s="1"/>
  <c r="T313" i="30"/>
  <c r="AH313" i="30" s="1"/>
  <c r="AN313" i="30" s="1"/>
  <c r="Q315" i="30"/>
  <c r="AE315" i="30" s="1"/>
  <c r="T316" i="30"/>
  <c r="AH316" i="30" s="1"/>
  <c r="AN316" i="30" s="1"/>
  <c r="R315" i="30"/>
  <c r="AF315" i="30" s="1"/>
  <c r="U329" i="30"/>
  <c r="AI329" i="30" s="1"/>
  <c r="AO329" i="30" s="1"/>
  <c r="T329" i="30"/>
  <c r="AH329" i="30" s="1"/>
  <c r="AN329" i="30" s="1"/>
  <c r="S329" i="30"/>
  <c r="AG329" i="30" s="1"/>
  <c r="AM329" i="30" s="1"/>
  <c r="R329" i="30"/>
  <c r="AF329" i="30" s="1"/>
  <c r="AL329" i="30" s="1"/>
  <c r="Q329" i="30"/>
  <c r="AE329" i="30" s="1"/>
  <c r="AK329" i="30" s="1"/>
  <c r="Q304" i="30"/>
  <c r="AE304" i="30" s="1"/>
  <c r="AK304" i="30" s="1"/>
  <c r="Q307" i="30"/>
  <c r="AE307" i="30" s="1"/>
  <c r="AK307" i="30" s="1"/>
  <c r="S315" i="30"/>
  <c r="AG315" i="30" s="1"/>
  <c r="U323" i="30"/>
  <c r="AI323" i="30" s="1"/>
  <c r="AO323" i="30" s="1"/>
  <c r="T323" i="30"/>
  <c r="AH323" i="30" s="1"/>
  <c r="AN323" i="30" s="1"/>
  <c r="R323" i="30"/>
  <c r="AF323" i="30" s="1"/>
  <c r="AL323" i="30" s="1"/>
  <c r="Q323" i="30"/>
  <c r="AE323" i="30" s="1"/>
  <c r="AK323" i="30" s="1"/>
  <c r="S324" i="30"/>
  <c r="AG324" i="30" s="1"/>
  <c r="AM324" i="30" s="1"/>
  <c r="S327" i="30"/>
  <c r="AG327" i="30" s="1"/>
  <c r="AM327" i="30" s="1"/>
  <c r="U334" i="30"/>
  <c r="AI334" i="30" s="1"/>
  <c r="AO334" i="30" s="1"/>
  <c r="Q332" i="30"/>
  <c r="AE332" i="30" s="1"/>
  <c r="AK332" i="30" s="1"/>
  <c r="R332" i="30"/>
  <c r="AF332" i="30" s="1"/>
  <c r="AL332" i="30" s="1"/>
  <c r="AB333" i="30"/>
  <c r="AC333" i="30" s="1"/>
  <c r="AD333" i="30" s="1"/>
  <c r="Q335" i="30"/>
  <c r="AE335" i="30" s="1"/>
  <c r="AK335" i="30" s="1"/>
  <c r="AB336" i="30"/>
  <c r="AC336" i="30" s="1"/>
  <c r="AD336" i="30" s="1"/>
  <c r="AB337" i="30"/>
  <c r="AC337" i="30" s="1"/>
  <c r="AD337" i="30" s="1"/>
  <c r="Q339" i="30"/>
  <c r="AE339" i="30" s="1"/>
  <c r="AK339" i="30" s="1"/>
  <c r="AB340" i="30"/>
  <c r="AC340" i="30" s="1"/>
  <c r="AD340" i="30" s="1"/>
  <c r="S332" i="30"/>
  <c r="AG332" i="30" s="1"/>
  <c r="AM332" i="30" s="1"/>
  <c r="R335" i="30"/>
  <c r="AF335" i="30" s="1"/>
  <c r="AL335" i="30" s="1"/>
  <c r="R339" i="30"/>
  <c r="AF339" i="30" s="1"/>
  <c r="AL339" i="30" s="1"/>
  <c r="Q328" i="30"/>
  <c r="AE328" i="30" s="1"/>
  <c r="AK328" i="30" s="1"/>
  <c r="T332" i="30"/>
  <c r="AH332" i="30" s="1"/>
  <c r="AN332" i="30" s="1"/>
  <c r="S335" i="30"/>
  <c r="AG335" i="30" s="1"/>
  <c r="AM335" i="30" s="1"/>
  <c r="S339" i="30"/>
  <c r="AG339" i="30" s="1"/>
  <c r="AM339" i="30" s="1"/>
  <c r="R344" i="30"/>
  <c r="AF344" i="30" s="1"/>
  <c r="AL344" i="30" s="1"/>
  <c r="R328" i="30"/>
  <c r="AF328" i="30" s="1"/>
  <c r="AL328" i="30" s="1"/>
  <c r="Q334" i="30"/>
  <c r="AE334" i="30" s="1"/>
  <c r="AK334" i="30" s="1"/>
  <c r="T335" i="30"/>
  <c r="AH335" i="30" s="1"/>
  <c r="AN335" i="30" s="1"/>
  <c r="Q338" i="30"/>
  <c r="AE338" i="30" s="1"/>
  <c r="T339" i="30"/>
  <c r="AH339" i="30" s="1"/>
  <c r="AN339" i="30" s="1"/>
  <c r="Q341" i="30"/>
  <c r="AE341" i="30" s="1"/>
  <c r="S344" i="30"/>
  <c r="AG344" i="30" s="1"/>
  <c r="AM344" i="30" s="1"/>
  <c r="S328" i="30"/>
  <c r="AG328" i="30" s="1"/>
  <c r="AM328" i="30" s="1"/>
  <c r="R334" i="30"/>
  <c r="AF334" i="30" s="1"/>
  <c r="AL334" i="30" s="1"/>
  <c r="R338" i="30"/>
  <c r="AF338" i="30" s="1"/>
  <c r="R341" i="30"/>
  <c r="AF341" i="30" s="1"/>
  <c r="T344" i="30"/>
  <c r="AH344" i="30" s="1"/>
  <c r="AN344" i="30" s="1"/>
  <c r="Q324" i="30"/>
  <c r="AE324" i="30" s="1"/>
  <c r="AK324" i="30" s="1"/>
  <c r="Q327" i="30"/>
  <c r="AE327" i="30" s="1"/>
  <c r="AK327" i="30" s="1"/>
  <c r="T328" i="30"/>
  <c r="AH328" i="30" s="1"/>
  <c r="AN328" i="30" s="1"/>
  <c r="Q330" i="30"/>
  <c r="AE330" i="30" s="1"/>
  <c r="AK330" i="30" s="1"/>
  <c r="S334" i="30"/>
  <c r="AG334" i="30" s="1"/>
  <c r="AM334" i="30" s="1"/>
  <c r="S338" i="30"/>
  <c r="AG338" i="30" s="1"/>
  <c r="S341" i="30"/>
  <c r="AG341" i="30" s="1"/>
  <c r="Q352" i="30"/>
  <c r="AE352" i="30" s="1"/>
  <c r="AK352" i="30" s="1"/>
  <c r="R385" i="30"/>
  <c r="AF385" i="30" s="1"/>
  <c r="AL385" i="30" s="1"/>
  <c r="Q385" i="30"/>
  <c r="AE385" i="30" s="1"/>
  <c r="AK385" i="30" s="1"/>
  <c r="P383" i="30"/>
  <c r="O383" i="30"/>
  <c r="Q353" i="30"/>
  <c r="AE353" i="30" s="1"/>
  <c r="AK353" i="30" s="1"/>
  <c r="Q393" i="30"/>
  <c r="AE393" i="30" s="1"/>
  <c r="AK393" i="30" s="1"/>
  <c r="R393" i="30"/>
  <c r="AF393" i="30" s="1"/>
  <c r="AL393" i="30" s="1"/>
  <c r="R380" i="30"/>
  <c r="AF380" i="30" s="1"/>
  <c r="AL380" i="30" s="1"/>
  <c r="Q380" i="30"/>
  <c r="AE380" i="30" s="1"/>
  <c r="AK380" i="30" s="1"/>
  <c r="R389" i="30"/>
  <c r="AF389" i="30" s="1"/>
  <c r="AL389" i="30" s="1"/>
  <c r="Q389" i="30"/>
  <c r="AE389" i="30" s="1"/>
  <c r="AK389" i="30" s="1"/>
  <c r="AB390" i="30"/>
  <c r="AC390" i="30" s="1"/>
  <c r="AD390" i="30" s="1"/>
  <c r="P347" i="30"/>
  <c r="P349" i="30"/>
  <c r="T382" i="30"/>
  <c r="AH382" i="30" s="1"/>
  <c r="AN382" i="30" s="1"/>
  <c r="S382" i="30"/>
  <c r="AG382" i="30" s="1"/>
  <c r="AM382" i="30" s="1"/>
  <c r="P384" i="30"/>
  <c r="O384" i="30"/>
  <c r="T415" i="30"/>
  <c r="AH415" i="30" s="1"/>
  <c r="AN415" i="30" s="1"/>
  <c r="S415" i="30"/>
  <c r="AG415" i="30" s="1"/>
  <c r="AM415" i="30" s="1"/>
  <c r="R415" i="30"/>
  <c r="AF415" i="30" s="1"/>
  <c r="AL415" i="30" s="1"/>
  <c r="Q415" i="30"/>
  <c r="AE415" i="30" s="1"/>
  <c r="AK415" i="30" s="1"/>
  <c r="Q358" i="30"/>
  <c r="AE358" i="30" s="1"/>
  <c r="AK358" i="30" s="1"/>
  <c r="Q382" i="30"/>
  <c r="AE382" i="30" s="1"/>
  <c r="AK382" i="30" s="1"/>
  <c r="AB438" i="30"/>
  <c r="AC438" i="30" s="1"/>
  <c r="AD438" i="30" s="1"/>
  <c r="T396" i="30"/>
  <c r="AH396" i="30" s="1"/>
  <c r="AN396" i="30" s="1"/>
  <c r="S396" i="30"/>
  <c r="AG396" i="30" s="1"/>
  <c r="AM396" i="30" s="1"/>
  <c r="Q396" i="30"/>
  <c r="AE396" i="30" s="1"/>
  <c r="AK396" i="30" s="1"/>
  <c r="U396" i="30"/>
  <c r="AI396" i="30" s="1"/>
  <c r="AO396" i="30" s="1"/>
  <c r="R365" i="30"/>
  <c r="AF365" i="30" s="1"/>
  <c r="AL365" i="30" s="1"/>
  <c r="Q365" i="30"/>
  <c r="AE365" i="30" s="1"/>
  <c r="AK365" i="30" s="1"/>
  <c r="R394" i="30"/>
  <c r="AF394" i="30" s="1"/>
  <c r="AL394" i="30" s="1"/>
  <c r="Q394" i="30"/>
  <c r="AE394" i="30" s="1"/>
  <c r="AK394" i="30" s="1"/>
  <c r="R355" i="30"/>
  <c r="AF355" i="30" s="1"/>
  <c r="AL355" i="30" s="1"/>
  <c r="Q355" i="30"/>
  <c r="AE355" i="30" s="1"/>
  <c r="AK355" i="30" s="1"/>
  <c r="O365" i="30"/>
  <c r="S429" i="30"/>
  <c r="AG429" i="30" s="1"/>
  <c r="AM429" i="30" s="1"/>
  <c r="U429" i="30"/>
  <c r="AI429" i="30" s="1"/>
  <c r="AO429" i="30" s="1"/>
  <c r="T429" i="30"/>
  <c r="AH429" i="30" s="1"/>
  <c r="AN429" i="30" s="1"/>
  <c r="R429" i="30"/>
  <c r="AF429" i="30" s="1"/>
  <c r="AL429" i="30" s="1"/>
  <c r="Q368" i="30"/>
  <c r="AE368" i="30" s="1"/>
  <c r="AK368" i="30" s="1"/>
  <c r="Q391" i="30"/>
  <c r="AE391" i="30" s="1"/>
  <c r="AK391" i="30" s="1"/>
  <c r="R391" i="30"/>
  <c r="AF391" i="30" s="1"/>
  <c r="AL391" i="30" s="1"/>
  <c r="R395" i="30"/>
  <c r="AF395" i="30" s="1"/>
  <c r="AL395" i="30" s="1"/>
  <c r="Q374" i="30"/>
  <c r="AE374" i="30" s="1"/>
  <c r="AK374" i="30" s="1"/>
  <c r="R387" i="30"/>
  <c r="AF387" i="30" s="1"/>
  <c r="AL387" i="30" s="1"/>
  <c r="T391" i="30"/>
  <c r="AH391" i="30" s="1"/>
  <c r="AN391" i="30" s="1"/>
  <c r="Q392" i="30"/>
  <c r="AE392" i="30" s="1"/>
  <c r="AK392" i="30" s="1"/>
  <c r="O396" i="30"/>
  <c r="R406" i="30"/>
  <c r="AF406" i="30" s="1"/>
  <c r="AL406" i="30" s="1"/>
  <c r="Q406" i="30"/>
  <c r="AE406" i="30" s="1"/>
  <c r="AK406" i="30" s="1"/>
  <c r="T387" i="30"/>
  <c r="AH387" i="30" s="1"/>
  <c r="AN387" i="30" s="1"/>
  <c r="T395" i="30"/>
  <c r="AH395" i="30" s="1"/>
  <c r="AN395" i="30" s="1"/>
  <c r="P414" i="30"/>
  <c r="O414" i="30"/>
  <c r="AB420" i="30"/>
  <c r="AC420" i="30" s="1"/>
  <c r="AD420" i="30" s="1"/>
  <c r="T430" i="30"/>
  <c r="AH430" i="30" s="1"/>
  <c r="AN430" i="30" s="1"/>
  <c r="U430" i="30"/>
  <c r="AI430" i="30" s="1"/>
  <c r="AO430" i="30" s="1"/>
  <c r="S430" i="30"/>
  <c r="AG430" i="30" s="1"/>
  <c r="AM430" i="30" s="1"/>
  <c r="R430" i="30"/>
  <c r="AF430" i="30" s="1"/>
  <c r="AL430" i="30" s="1"/>
  <c r="Q430" i="30"/>
  <c r="AE430" i="30" s="1"/>
  <c r="AK430" i="30" s="1"/>
  <c r="T405" i="30"/>
  <c r="AH405" i="30" s="1"/>
  <c r="AN405" i="30" s="1"/>
  <c r="R405" i="30"/>
  <c r="AF405" i="30" s="1"/>
  <c r="AL405" i="30" s="1"/>
  <c r="Q405" i="30"/>
  <c r="AE405" i="30" s="1"/>
  <c r="AK405" i="30" s="1"/>
  <c r="AB439" i="30"/>
  <c r="AC439" i="30" s="1"/>
  <c r="AD439" i="30" s="1"/>
  <c r="AB441" i="30"/>
  <c r="AC441" i="30" s="1"/>
  <c r="AD441" i="30" s="1"/>
  <c r="Q350" i="30"/>
  <c r="AE350" i="30" s="1"/>
  <c r="AK350" i="30" s="1"/>
  <c r="R408" i="30"/>
  <c r="AF408" i="30" s="1"/>
  <c r="AL408" i="30" s="1"/>
  <c r="Q408" i="30"/>
  <c r="AE408" i="30" s="1"/>
  <c r="AK408" i="30" s="1"/>
  <c r="AB479" i="30"/>
  <c r="AC479" i="30" s="1"/>
  <c r="AD479" i="30" s="1"/>
  <c r="S428" i="30"/>
  <c r="AG428" i="30" s="1"/>
  <c r="AM428" i="30" s="1"/>
  <c r="R428" i="30"/>
  <c r="AF428" i="30" s="1"/>
  <c r="AL428" i="30" s="1"/>
  <c r="Q428" i="30"/>
  <c r="AE428" i="30" s="1"/>
  <c r="AK428" i="30" s="1"/>
  <c r="T461" i="30"/>
  <c r="AH461" i="30" s="1"/>
  <c r="AN461" i="30" s="1"/>
  <c r="U461" i="30"/>
  <c r="AI461" i="30" s="1"/>
  <c r="AO461" i="30" s="1"/>
  <c r="S461" i="30"/>
  <c r="AG461" i="30" s="1"/>
  <c r="AM461" i="30" s="1"/>
  <c r="R461" i="30"/>
  <c r="AF461" i="30" s="1"/>
  <c r="AL461" i="30" s="1"/>
  <c r="Q461" i="30"/>
  <c r="AE461" i="30" s="1"/>
  <c r="AK461" i="30" s="1"/>
  <c r="AC469" i="30"/>
  <c r="AD469" i="30" s="1"/>
  <c r="AB474" i="30"/>
  <c r="AC474" i="30" s="1"/>
  <c r="AD474" i="30" s="1"/>
  <c r="S412" i="30"/>
  <c r="AG412" i="30" s="1"/>
  <c r="AM412" i="30" s="1"/>
  <c r="S419" i="30"/>
  <c r="AG419" i="30" s="1"/>
  <c r="AM419" i="30" s="1"/>
  <c r="T424" i="30"/>
  <c r="AH424" i="30" s="1"/>
  <c r="AN424" i="30" s="1"/>
  <c r="AB462" i="30"/>
  <c r="AC462" i="30" s="1"/>
  <c r="AD462" i="30" s="1"/>
  <c r="T463" i="30"/>
  <c r="AH463" i="30" s="1"/>
  <c r="AN463" i="30" s="1"/>
  <c r="U463" i="30"/>
  <c r="AI463" i="30" s="1"/>
  <c r="AO463" i="30" s="1"/>
  <c r="S463" i="30"/>
  <c r="AG463" i="30" s="1"/>
  <c r="AM463" i="30" s="1"/>
  <c r="R463" i="30"/>
  <c r="AF463" i="30" s="1"/>
  <c r="AL463" i="30" s="1"/>
  <c r="S476" i="30"/>
  <c r="AG476" i="30" s="1"/>
  <c r="AM476" i="30" s="1"/>
  <c r="R476" i="30"/>
  <c r="AF476" i="30" s="1"/>
  <c r="AL476" i="30" s="1"/>
  <c r="Q476" i="30"/>
  <c r="AE476" i="30" s="1"/>
  <c r="AK476" i="30" s="1"/>
  <c r="U476" i="30"/>
  <c r="AI476" i="30" s="1"/>
  <c r="AO476" i="30" s="1"/>
  <c r="T476" i="30"/>
  <c r="AH476" i="30" s="1"/>
  <c r="AN476" i="30" s="1"/>
  <c r="R427" i="30"/>
  <c r="AF427" i="30" s="1"/>
  <c r="AL427" i="30" s="1"/>
  <c r="Q427" i="30"/>
  <c r="AE427" i="30" s="1"/>
  <c r="AK427" i="30" s="1"/>
  <c r="O430" i="30"/>
  <c r="U450" i="30"/>
  <c r="AI450" i="30" s="1"/>
  <c r="AO450" i="30" s="1"/>
  <c r="T450" i="30"/>
  <c r="AH450" i="30" s="1"/>
  <c r="AN450" i="30" s="1"/>
  <c r="S450" i="30"/>
  <c r="AG450" i="30" s="1"/>
  <c r="AM450" i="30" s="1"/>
  <c r="R450" i="30"/>
  <c r="AF450" i="30" s="1"/>
  <c r="AL450" i="30" s="1"/>
  <c r="R418" i="30"/>
  <c r="AF418" i="30" s="1"/>
  <c r="AL418" i="30" s="1"/>
  <c r="R421" i="30"/>
  <c r="AF421" i="30" s="1"/>
  <c r="AL421" i="30" s="1"/>
  <c r="Q423" i="30"/>
  <c r="AE423" i="30" s="1"/>
  <c r="AK423" i="30" s="1"/>
  <c r="Q425" i="30"/>
  <c r="AE425" i="30" s="1"/>
  <c r="AK425" i="30" s="1"/>
  <c r="S427" i="30"/>
  <c r="AG427" i="30" s="1"/>
  <c r="AM427" i="30" s="1"/>
  <c r="Q434" i="30"/>
  <c r="AE434" i="30" s="1"/>
  <c r="AK434" i="30" s="1"/>
  <c r="Q450" i="30"/>
  <c r="AE450" i="30" s="1"/>
  <c r="AK450" i="30" s="1"/>
  <c r="U451" i="30"/>
  <c r="AI451" i="30" s="1"/>
  <c r="AO451" i="30" s="1"/>
  <c r="T451" i="30"/>
  <c r="AH451" i="30" s="1"/>
  <c r="AN451" i="30" s="1"/>
  <c r="S451" i="30"/>
  <c r="AG451" i="30" s="1"/>
  <c r="AM451" i="30" s="1"/>
  <c r="Q411" i="30"/>
  <c r="AE411" i="30" s="1"/>
  <c r="AK411" i="30" s="1"/>
  <c r="S418" i="30"/>
  <c r="AG418" i="30" s="1"/>
  <c r="AM418" i="30" s="1"/>
  <c r="S421" i="30"/>
  <c r="AG421" i="30" s="1"/>
  <c r="AM421" i="30" s="1"/>
  <c r="R423" i="30"/>
  <c r="AF423" i="30" s="1"/>
  <c r="AL423" i="30" s="1"/>
  <c r="R425" i="30"/>
  <c r="AF425" i="30" s="1"/>
  <c r="AL425" i="30" s="1"/>
  <c r="T427" i="30"/>
  <c r="AH427" i="30" s="1"/>
  <c r="AN427" i="30" s="1"/>
  <c r="R434" i="30"/>
  <c r="AF434" i="30" s="1"/>
  <c r="AL434" i="30" s="1"/>
  <c r="Q451" i="30"/>
  <c r="AE451" i="30" s="1"/>
  <c r="AK451" i="30" s="1"/>
  <c r="T421" i="30"/>
  <c r="AH421" i="30" s="1"/>
  <c r="AN421" i="30" s="1"/>
  <c r="S423" i="30"/>
  <c r="AG423" i="30" s="1"/>
  <c r="AM423" i="30" s="1"/>
  <c r="S425" i="30"/>
  <c r="AG425" i="30" s="1"/>
  <c r="AM425" i="30" s="1"/>
  <c r="U427" i="30"/>
  <c r="AI427" i="30" s="1"/>
  <c r="AO427" i="30" s="1"/>
  <c r="Q431" i="30"/>
  <c r="AE431" i="30" s="1"/>
  <c r="AK431" i="30" s="1"/>
  <c r="S434" i="30"/>
  <c r="AG434" i="30" s="1"/>
  <c r="AM434" i="30" s="1"/>
  <c r="R451" i="30"/>
  <c r="AF451" i="30" s="1"/>
  <c r="AL451" i="30" s="1"/>
  <c r="T425" i="30"/>
  <c r="AH425" i="30" s="1"/>
  <c r="AN425" i="30" s="1"/>
  <c r="R431" i="30"/>
  <c r="AF431" i="30" s="1"/>
  <c r="AL431" i="30" s="1"/>
  <c r="T434" i="30"/>
  <c r="AH434" i="30" s="1"/>
  <c r="AN434" i="30" s="1"/>
  <c r="U436" i="30"/>
  <c r="AI436" i="30" s="1"/>
  <c r="AO436" i="30" s="1"/>
  <c r="T436" i="30"/>
  <c r="AH436" i="30" s="1"/>
  <c r="AN436" i="30" s="1"/>
  <c r="S436" i="30"/>
  <c r="AG436" i="30" s="1"/>
  <c r="AM436" i="30" s="1"/>
  <c r="Q436" i="30"/>
  <c r="AE436" i="30" s="1"/>
  <c r="AK436" i="30" s="1"/>
  <c r="U454" i="30"/>
  <c r="AI454" i="30" s="1"/>
  <c r="AO454" i="30" s="1"/>
  <c r="T454" i="30"/>
  <c r="AH454" i="30" s="1"/>
  <c r="AN454" i="30" s="1"/>
  <c r="S454" i="30"/>
  <c r="AG454" i="30" s="1"/>
  <c r="AM454" i="30" s="1"/>
  <c r="R454" i="30"/>
  <c r="AF454" i="30" s="1"/>
  <c r="AL454" i="30" s="1"/>
  <c r="Q454" i="30"/>
  <c r="AE454" i="30" s="1"/>
  <c r="AK454" i="30" s="1"/>
  <c r="S472" i="30"/>
  <c r="AG472" i="30" s="1"/>
  <c r="AM472" i="30" s="1"/>
  <c r="R472" i="30"/>
  <c r="AF472" i="30" s="1"/>
  <c r="AL472" i="30" s="1"/>
  <c r="Q472" i="30"/>
  <c r="AE472" i="30" s="1"/>
  <c r="AK472" i="30" s="1"/>
  <c r="U472" i="30"/>
  <c r="AI472" i="30" s="1"/>
  <c r="AO472" i="30" s="1"/>
  <c r="T472" i="30"/>
  <c r="AH472" i="30" s="1"/>
  <c r="AN472" i="30" s="1"/>
  <c r="R417" i="30"/>
  <c r="AF417" i="30" s="1"/>
  <c r="AL417" i="30" s="1"/>
  <c r="R420" i="30"/>
  <c r="AF420" i="30" s="1"/>
  <c r="O428" i="30"/>
  <c r="S431" i="30"/>
  <c r="AG431" i="30" s="1"/>
  <c r="AM431" i="30" s="1"/>
  <c r="R436" i="30"/>
  <c r="AF436" i="30" s="1"/>
  <c r="AL436" i="30" s="1"/>
  <c r="Q441" i="30"/>
  <c r="AE441" i="30" s="1"/>
  <c r="S437" i="30"/>
  <c r="AG437" i="30" s="1"/>
  <c r="AM437" i="30" s="1"/>
  <c r="S441" i="30"/>
  <c r="AG441" i="30" s="1"/>
  <c r="S442" i="30"/>
  <c r="AG442" i="30" s="1"/>
  <c r="AM442" i="30" s="1"/>
  <c r="R442" i="30"/>
  <c r="AF442" i="30" s="1"/>
  <c r="AL442" i="30" s="1"/>
  <c r="Q442" i="30"/>
  <c r="AE442" i="30" s="1"/>
  <c r="AK442" i="30" s="1"/>
  <c r="U443" i="30"/>
  <c r="AI443" i="30" s="1"/>
  <c r="AO443" i="30" s="1"/>
  <c r="T443" i="30"/>
  <c r="AH443" i="30" s="1"/>
  <c r="AN443" i="30" s="1"/>
  <c r="R443" i="30"/>
  <c r="AF443" i="30" s="1"/>
  <c r="AL443" i="30" s="1"/>
  <c r="Q456" i="30"/>
  <c r="AE456" i="30" s="1"/>
  <c r="AK456" i="30" s="1"/>
  <c r="AB457" i="30"/>
  <c r="AC457" i="30" s="1"/>
  <c r="AD457" i="30" s="1"/>
  <c r="R456" i="30"/>
  <c r="AF456" i="30" s="1"/>
  <c r="AL456" i="30" s="1"/>
  <c r="T465" i="30"/>
  <c r="AH465" i="30" s="1"/>
  <c r="AN465" i="30" s="1"/>
  <c r="S465" i="30"/>
  <c r="AG465" i="30" s="1"/>
  <c r="AM465" i="30" s="1"/>
  <c r="R465" i="30"/>
  <c r="AF465" i="30" s="1"/>
  <c r="AL465" i="30" s="1"/>
  <c r="AC471" i="30"/>
  <c r="AD471" i="30" s="1"/>
  <c r="AB459" i="30"/>
  <c r="AC459" i="30" s="1"/>
  <c r="AD459" i="30" s="1"/>
  <c r="S449" i="30"/>
  <c r="AG449" i="30" s="1"/>
  <c r="AM449" i="30" s="1"/>
  <c r="R453" i="30"/>
  <c r="AF453" i="30" s="1"/>
  <c r="AL453" i="30" s="1"/>
  <c r="T456" i="30"/>
  <c r="AH456" i="30" s="1"/>
  <c r="AN456" i="30" s="1"/>
  <c r="S458" i="30"/>
  <c r="AG458" i="30" s="1"/>
  <c r="AM458" i="30" s="1"/>
  <c r="U465" i="30"/>
  <c r="AI465" i="30" s="1"/>
  <c r="AO465" i="30" s="1"/>
  <c r="S466" i="30"/>
  <c r="AG466" i="30" s="1"/>
  <c r="AM466" i="30" s="1"/>
  <c r="R467" i="30"/>
  <c r="AF467" i="30" s="1"/>
  <c r="AL467" i="30" s="1"/>
  <c r="U477" i="30"/>
  <c r="AI477" i="30" s="1"/>
  <c r="AO477" i="30" s="1"/>
  <c r="T477" i="30"/>
  <c r="AH477" i="30" s="1"/>
  <c r="AN477" i="30" s="1"/>
  <c r="R477" i="30"/>
  <c r="AF477" i="30" s="1"/>
  <c r="AL477" i="30" s="1"/>
  <c r="S453" i="30"/>
  <c r="AG453" i="30" s="1"/>
  <c r="AM453" i="30" s="1"/>
  <c r="T466" i="30"/>
  <c r="AH466" i="30" s="1"/>
  <c r="AN466" i="30" s="1"/>
  <c r="S467" i="30"/>
  <c r="AG467" i="30" s="1"/>
  <c r="AM467" i="30" s="1"/>
  <c r="S468" i="30"/>
  <c r="AG468" i="30" s="1"/>
  <c r="AM468" i="30" s="1"/>
  <c r="R468" i="30"/>
  <c r="AF468" i="30" s="1"/>
  <c r="AL468" i="30" s="1"/>
  <c r="Q468" i="30"/>
  <c r="AE468" i="30" s="1"/>
  <c r="AK468" i="30" s="1"/>
  <c r="R448" i="30"/>
  <c r="AF448" i="30" s="1"/>
  <c r="AL448" i="30" s="1"/>
  <c r="Q452" i="30"/>
  <c r="AE452" i="30" s="1"/>
  <c r="AK452" i="30" s="1"/>
  <c r="T453" i="30"/>
  <c r="AH453" i="30" s="1"/>
  <c r="AN453" i="30" s="1"/>
  <c r="Q455" i="30"/>
  <c r="AE455" i="30" s="1"/>
  <c r="AK455" i="30" s="1"/>
  <c r="R462" i="30"/>
  <c r="AF462" i="30" s="1"/>
  <c r="T468" i="30"/>
  <c r="AH468" i="30" s="1"/>
  <c r="AN468" i="30" s="1"/>
  <c r="S477" i="30"/>
  <c r="AG477" i="30" s="1"/>
  <c r="AM477" i="30" s="1"/>
  <c r="Q435" i="30"/>
  <c r="AE435" i="30" s="1"/>
  <c r="AK435" i="30" s="1"/>
  <c r="S439" i="30"/>
  <c r="AG439" i="30" s="1"/>
  <c r="S446" i="30"/>
  <c r="AG446" i="30" s="1"/>
  <c r="AM446" i="30" s="1"/>
  <c r="S448" i="30"/>
  <c r="AG448" i="30" s="1"/>
  <c r="AM448" i="30" s="1"/>
  <c r="O451" i="30"/>
  <c r="R452" i="30"/>
  <c r="AF452" i="30" s="1"/>
  <c r="AL452" i="30" s="1"/>
  <c r="R455" i="30"/>
  <c r="AF455" i="30" s="1"/>
  <c r="AL455" i="30" s="1"/>
  <c r="S462" i="30"/>
  <c r="AG462" i="30" s="1"/>
  <c r="U468" i="30"/>
  <c r="AI468" i="30" s="1"/>
  <c r="AO468" i="30" s="1"/>
  <c r="Q457" i="30"/>
  <c r="AE457" i="30" s="1"/>
  <c r="S470" i="30"/>
  <c r="AG470" i="30" s="1"/>
  <c r="AM470" i="30" s="1"/>
  <c r="R470" i="30"/>
  <c r="AF470" i="30" s="1"/>
  <c r="AL470" i="30" s="1"/>
  <c r="Q480" i="30"/>
  <c r="AE480" i="30" s="1"/>
  <c r="AK480" i="30" s="1"/>
  <c r="R480" i="30"/>
  <c r="AF480" i="30" s="1"/>
  <c r="AL480" i="30" s="1"/>
  <c r="S475" i="30"/>
  <c r="AG475" i="30" s="1"/>
  <c r="AM475" i="30" s="1"/>
  <c r="S479" i="30"/>
  <c r="AG479" i="30" s="1"/>
  <c r="Q474" i="30"/>
  <c r="AE474" i="30" s="1"/>
  <c r="T475" i="30"/>
  <c r="AH475" i="30" s="1"/>
  <c r="AN475" i="30" s="1"/>
  <c r="Q478" i="30"/>
  <c r="AE478" i="30" s="1"/>
  <c r="AK478" i="30" s="1"/>
  <c r="T479" i="30"/>
  <c r="AH479" i="30" s="1"/>
  <c r="Z324" i="27"/>
  <c r="AA324" i="27" s="1"/>
  <c r="AB324" i="27" s="1"/>
  <c r="AC324" i="27" s="1"/>
  <c r="Z7" i="27"/>
  <c r="AA7" i="27" s="1"/>
  <c r="AB7" i="27" s="1"/>
  <c r="AC7" i="27" s="1"/>
  <c r="Z8" i="27"/>
  <c r="AA8" i="27" s="1"/>
  <c r="AB8" i="27" s="1"/>
  <c r="AC8" i="27" s="1"/>
  <c r="Z9" i="27"/>
  <c r="AA9" i="27" s="1"/>
  <c r="AB9" i="27" s="1"/>
  <c r="AC9" i="27" s="1"/>
  <c r="Z10" i="27"/>
  <c r="AA10" i="27" s="1"/>
  <c r="AB10" i="27" s="1"/>
  <c r="AC10" i="27" s="1"/>
  <c r="Z11" i="27"/>
  <c r="AA11" i="27" s="1"/>
  <c r="AB11" i="27" s="1"/>
  <c r="AC11" i="27" s="1"/>
  <c r="Z12" i="27"/>
  <c r="AA12" i="27" s="1"/>
  <c r="AB12" i="27" s="1"/>
  <c r="AC12" i="27" s="1"/>
  <c r="Z13" i="27"/>
  <c r="AA13" i="27" s="1"/>
  <c r="AB13" i="27" s="1"/>
  <c r="AC13" i="27" s="1"/>
  <c r="Z14" i="27"/>
  <c r="AA14" i="27" s="1"/>
  <c r="AB14" i="27" s="1"/>
  <c r="AC14" i="27" s="1"/>
  <c r="Z15" i="27"/>
  <c r="AA15" i="27" s="1"/>
  <c r="AB15" i="27" s="1"/>
  <c r="AC15" i="27" s="1"/>
  <c r="Z16" i="27"/>
  <c r="AA16" i="27" s="1"/>
  <c r="AB16" i="27" s="1"/>
  <c r="AC16" i="27" s="1"/>
  <c r="Z17" i="27"/>
  <c r="AA17" i="27" s="1"/>
  <c r="AB17" i="27" s="1"/>
  <c r="AC17" i="27" s="1"/>
  <c r="Z18" i="27"/>
  <c r="AA18" i="27" s="1"/>
  <c r="AB18" i="27" s="1"/>
  <c r="AC18" i="27" s="1"/>
  <c r="Z19" i="27"/>
  <c r="AA19" i="27" s="1"/>
  <c r="AB19" i="27" s="1"/>
  <c r="AC19" i="27" s="1"/>
  <c r="Z20" i="27"/>
  <c r="AA20" i="27" s="1"/>
  <c r="AB20" i="27" s="1"/>
  <c r="AC20" i="27" s="1"/>
  <c r="Z21" i="27"/>
  <c r="AA21" i="27" s="1"/>
  <c r="AB21" i="27" s="1"/>
  <c r="AC21" i="27" s="1"/>
  <c r="Z22" i="27"/>
  <c r="AA22" i="27" s="1"/>
  <c r="AB22" i="27" s="1"/>
  <c r="AC22" i="27" s="1"/>
  <c r="Z23" i="27"/>
  <c r="AA23" i="27" s="1"/>
  <c r="AB23" i="27" s="1"/>
  <c r="AC23" i="27" s="1"/>
  <c r="Z24" i="27"/>
  <c r="AA24" i="27" s="1"/>
  <c r="AB24" i="27" s="1"/>
  <c r="AC24" i="27" s="1"/>
  <c r="Z25" i="27"/>
  <c r="AA25" i="27" s="1"/>
  <c r="AB25" i="27" s="1"/>
  <c r="AC25" i="27" s="1"/>
  <c r="Z26" i="27"/>
  <c r="AA26" i="27" s="1"/>
  <c r="AB26" i="27" s="1"/>
  <c r="AC26" i="27" s="1"/>
  <c r="Z27" i="27"/>
  <c r="AA27" i="27" s="1"/>
  <c r="AB27" i="27" s="1"/>
  <c r="AC27" i="27" s="1"/>
  <c r="Z28" i="27"/>
  <c r="AA28" i="27" s="1"/>
  <c r="AB28" i="27" s="1"/>
  <c r="AC28" i="27" s="1"/>
  <c r="Z29" i="27"/>
  <c r="AA29" i="27" s="1"/>
  <c r="AB29" i="27" s="1"/>
  <c r="AC29" i="27" s="1"/>
  <c r="Z30" i="27"/>
  <c r="AA30" i="27" s="1"/>
  <c r="AB30" i="27" s="1"/>
  <c r="AC30" i="27" s="1"/>
  <c r="Z31" i="27"/>
  <c r="AA31" i="27" s="1"/>
  <c r="AB31" i="27" s="1"/>
  <c r="AC31" i="27" s="1"/>
  <c r="Z32" i="27"/>
  <c r="AA32" i="27" s="1"/>
  <c r="AB32" i="27" s="1"/>
  <c r="AC32" i="27" s="1"/>
  <c r="Z33" i="27"/>
  <c r="AA33" i="27" s="1"/>
  <c r="AB33" i="27" s="1"/>
  <c r="AC33" i="27" s="1"/>
  <c r="Z34" i="27"/>
  <c r="AA34" i="27" s="1"/>
  <c r="AB34" i="27" s="1"/>
  <c r="AC34" i="27" s="1"/>
  <c r="Z35" i="27"/>
  <c r="AA35" i="27" s="1"/>
  <c r="AB35" i="27" s="1"/>
  <c r="AC35" i="27" s="1"/>
  <c r="Z36" i="27"/>
  <c r="AA36" i="27" s="1"/>
  <c r="AB36" i="27" s="1"/>
  <c r="AC36" i="27" s="1"/>
  <c r="Z37" i="27"/>
  <c r="AA37" i="27" s="1"/>
  <c r="AB37" i="27" s="1"/>
  <c r="AC37" i="27" s="1"/>
  <c r="Z38" i="27"/>
  <c r="AA38" i="27" s="1"/>
  <c r="AB38" i="27" s="1"/>
  <c r="AC38" i="27" s="1"/>
  <c r="Z39" i="27"/>
  <c r="AA39" i="27" s="1"/>
  <c r="AB39" i="27" s="1"/>
  <c r="AC39" i="27" s="1"/>
  <c r="Z40" i="27"/>
  <c r="AA40" i="27" s="1"/>
  <c r="AB40" i="27" s="1"/>
  <c r="AC40" i="27" s="1"/>
  <c r="Z41" i="27"/>
  <c r="AA41" i="27" s="1"/>
  <c r="AB41" i="27" s="1"/>
  <c r="AC41" i="27" s="1"/>
  <c r="Z42" i="27"/>
  <c r="AA42" i="27" s="1"/>
  <c r="AB42" i="27" s="1"/>
  <c r="AC42" i="27" s="1"/>
  <c r="Z43" i="27"/>
  <c r="AA43" i="27" s="1"/>
  <c r="AB43" i="27" s="1"/>
  <c r="AC43" i="27" s="1"/>
  <c r="Z44" i="27"/>
  <c r="AA44" i="27" s="1"/>
  <c r="AB44" i="27" s="1"/>
  <c r="AC44" i="27" s="1"/>
  <c r="Z45" i="27"/>
  <c r="AA45" i="27" s="1"/>
  <c r="AB45" i="27" s="1"/>
  <c r="AC45" i="27" s="1"/>
  <c r="Z46" i="27"/>
  <c r="AA46" i="27" s="1"/>
  <c r="AB46" i="27" s="1"/>
  <c r="AC46" i="27" s="1"/>
  <c r="Z47" i="27"/>
  <c r="AA47" i="27" s="1"/>
  <c r="AB47" i="27" s="1"/>
  <c r="AC47" i="27" s="1"/>
  <c r="Z48" i="27"/>
  <c r="AA48" i="27" s="1"/>
  <c r="AB48" i="27" s="1"/>
  <c r="AC48" i="27" s="1"/>
  <c r="Z49" i="27"/>
  <c r="AA49" i="27" s="1"/>
  <c r="AB49" i="27" s="1"/>
  <c r="AC49" i="27" s="1"/>
  <c r="Z50" i="27"/>
  <c r="AA50" i="27" s="1"/>
  <c r="AB50" i="27" s="1"/>
  <c r="AC50" i="27" s="1"/>
  <c r="Z51" i="27"/>
  <c r="AA51" i="27" s="1"/>
  <c r="AB51" i="27" s="1"/>
  <c r="AC51" i="27" s="1"/>
  <c r="Z52" i="27"/>
  <c r="AA52" i="27" s="1"/>
  <c r="AB52" i="27" s="1"/>
  <c r="AC52" i="27" s="1"/>
  <c r="Z53" i="27"/>
  <c r="AA53" i="27" s="1"/>
  <c r="AB53" i="27" s="1"/>
  <c r="AC53" i="27" s="1"/>
  <c r="Z54" i="27"/>
  <c r="AA54" i="27" s="1"/>
  <c r="AB54" i="27" s="1"/>
  <c r="AC54" i="27" s="1"/>
  <c r="Z55" i="27"/>
  <c r="AA55" i="27" s="1"/>
  <c r="AB55" i="27" s="1"/>
  <c r="AC55" i="27" s="1"/>
  <c r="Z56" i="27"/>
  <c r="AA56" i="27" s="1"/>
  <c r="AB56" i="27" s="1"/>
  <c r="AC56" i="27" s="1"/>
  <c r="Z57" i="27"/>
  <c r="AA57" i="27" s="1"/>
  <c r="AB57" i="27" s="1"/>
  <c r="AC57" i="27" s="1"/>
  <c r="Z58" i="27"/>
  <c r="AA58" i="27" s="1"/>
  <c r="AB58" i="27" s="1"/>
  <c r="AC58" i="27" s="1"/>
  <c r="Z59" i="27"/>
  <c r="AA59" i="27" s="1"/>
  <c r="AB59" i="27" s="1"/>
  <c r="AC59" i="27" s="1"/>
  <c r="Z60" i="27"/>
  <c r="AA60" i="27" s="1"/>
  <c r="AB60" i="27" s="1"/>
  <c r="AC60" i="27" s="1"/>
  <c r="Z61" i="27"/>
  <c r="AA61" i="27" s="1"/>
  <c r="AB61" i="27" s="1"/>
  <c r="AC61" i="27" s="1"/>
  <c r="Z62" i="27"/>
  <c r="AA62" i="27" s="1"/>
  <c r="AB62" i="27" s="1"/>
  <c r="AC62" i="27" s="1"/>
  <c r="Z63" i="27"/>
  <c r="AA63" i="27" s="1"/>
  <c r="AB63" i="27" s="1"/>
  <c r="AC63" i="27" s="1"/>
  <c r="Z64" i="27"/>
  <c r="AA64" i="27" s="1"/>
  <c r="AB64" i="27" s="1"/>
  <c r="AC64" i="27" s="1"/>
  <c r="Z65" i="27"/>
  <c r="AA65" i="27" s="1"/>
  <c r="AB65" i="27" s="1"/>
  <c r="AC65" i="27" s="1"/>
  <c r="Z66" i="27"/>
  <c r="AA66" i="27" s="1"/>
  <c r="AB66" i="27" s="1"/>
  <c r="AC66" i="27" s="1"/>
  <c r="Z67" i="27"/>
  <c r="AA67" i="27" s="1"/>
  <c r="AB67" i="27" s="1"/>
  <c r="AC67" i="27" s="1"/>
  <c r="Z68" i="27"/>
  <c r="AA68" i="27" s="1"/>
  <c r="AB68" i="27" s="1"/>
  <c r="AC68" i="27" s="1"/>
  <c r="Z69" i="27"/>
  <c r="AA69" i="27" s="1"/>
  <c r="AB69" i="27" s="1"/>
  <c r="AC69" i="27" s="1"/>
  <c r="Z70" i="27"/>
  <c r="AA70" i="27" s="1"/>
  <c r="AB70" i="27" s="1"/>
  <c r="AC70" i="27" s="1"/>
  <c r="Z71" i="27"/>
  <c r="AA71" i="27" s="1"/>
  <c r="AB71" i="27" s="1"/>
  <c r="AC71" i="27" s="1"/>
  <c r="Z72" i="27"/>
  <c r="AA72" i="27" s="1"/>
  <c r="AB72" i="27" s="1"/>
  <c r="AC72" i="27" s="1"/>
  <c r="Z73" i="27"/>
  <c r="AA73" i="27" s="1"/>
  <c r="AB73" i="27" s="1"/>
  <c r="AC73" i="27" s="1"/>
  <c r="Z74" i="27"/>
  <c r="AA74" i="27" s="1"/>
  <c r="AB74" i="27" s="1"/>
  <c r="AC74" i="27" s="1"/>
  <c r="Z75" i="27"/>
  <c r="AA75" i="27" s="1"/>
  <c r="AB75" i="27" s="1"/>
  <c r="AC75" i="27" s="1"/>
  <c r="Z76" i="27"/>
  <c r="AA76" i="27" s="1"/>
  <c r="AB76" i="27" s="1"/>
  <c r="AC76" i="27" s="1"/>
  <c r="Z77" i="27"/>
  <c r="AA77" i="27" s="1"/>
  <c r="AB77" i="27" s="1"/>
  <c r="AC77" i="27" s="1"/>
  <c r="Z78" i="27"/>
  <c r="AA78" i="27" s="1"/>
  <c r="AB78" i="27" s="1"/>
  <c r="AC78" i="27" s="1"/>
  <c r="Z79" i="27"/>
  <c r="AA79" i="27" s="1"/>
  <c r="AB79" i="27" s="1"/>
  <c r="AC79" i="27" s="1"/>
  <c r="Z80" i="27"/>
  <c r="AA80" i="27" s="1"/>
  <c r="AB80" i="27" s="1"/>
  <c r="AC80" i="27" s="1"/>
  <c r="Z81" i="27"/>
  <c r="AA81" i="27" s="1"/>
  <c r="AB81" i="27" s="1"/>
  <c r="AC81" i="27" s="1"/>
  <c r="Z82" i="27"/>
  <c r="AA82" i="27" s="1"/>
  <c r="AB82" i="27" s="1"/>
  <c r="AC82" i="27" s="1"/>
  <c r="Z83" i="27"/>
  <c r="AA83" i="27" s="1"/>
  <c r="AB83" i="27" s="1"/>
  <c r="AC83" i="27" s="1"/>
  <c r="Z84" i="27"/>
  <c r="AA84" i="27" s="1"/>
  <c r="AB84" i="27" s="1"/>
  <c r="AC84" i="27" s="1"/>
  <c r="Z85" i="27"/>
  <c r="AA85" i="27" s="1"/>
  <c r="AB85" i="27" s="1"/>
  <c r="AC85" i="27" s="1"/>
  <c r="Z86" i="27"/>
  <c r="AA86" i="27" s="1"/>
  <c r="AB86" i="27" s="1"/>
  <c r="AC86" i="27" s="1"/>
  <c r="Z87" i="27"/>
  <c r="AA87" i="27" s="1"/>
  <c r="AB87" i="27" s="1"/>
  <c r="AC87" i="27" s="1"/>
  <c r="Z88" i="27"/>
  <c r="AA88" i="27" s="1"/>
  <c r="AB88" i="27" s="1"/>
  <c r="AC88" i="27" s="1"/>
  <c r="Z89" i="27"/>
  <c r="AA89" i="27" s="1"/>
  <c r="AB89" i="27" s="1"/>
  <c r="AC89" i="27" s="1"/>
  <c r="Z90" i="27"/>
  <c r="AA90" i="27" s="1"/>
  <c r="AB90" i="27" s="1"/>
  <c r="AC90" i="27" s="1"/>
  <c r="Z91" i="27"/>
  <c r="AA91" i="27" s="1"/>
  <c r="AB91" i="27" s="1"/>
  <c r="AC91" i="27" s="1"/>
  <c r="Z92" i="27"/>
  <c r="AA92" i="27" s="1"/>
  <c r="AB92" i="27" s="1"/>
  <c r="AC92" i="27" s="1"/>
  <c r="Z93" i="27"/>
  <c r="AA93" i="27" s="1"/>
  <c r="AB93" i="27" s="1"/>
  <c r="AC93" i="27" s="1"/>
  <c r="Z94" i="27"/>
  <c r="AA94" i="27" s="1"/>
  <c r="AB94" i="27" s="1"/>
  <c r="AC94" i="27" s="1"/>
  <c r="Z95" i="27"/>
  <c r="AA95" i="27" s="1"/>
  <c r="AB95" i="27" s="1"/>
  <c r="AC95" i="27" s="1"/>
  <c r="Z96" i="27"/>
  <c r="AA96" i="27" s="1"/>
  <c r="AB96" i="27" s="1"/>
  <c r="AC96" i="27" s="1"/>
  <c r="Z97" i="27"/>
  <c r="AA97" i="27" s="1"/>
  <c r="AB97" i="27" s="1"/>
  <c r="AC97" i="27" s="1"/>
  <c r="Z98" i="27"/>
  <c r="AA98" i="27" s="1"/>
  <c r="AB98" i="27" s="1"/>
  <c r="AC98" i="27" s="1"/>
  <c r="Z99" i="27"/>
  <c r="AA99" i="27" s="1"/>
  <c r="AB99" i="27" s="1"/>
  <c r="AC99" i="27" s="1"/>
  <c r="Z100" i="27"/>
  <c r="AA100" i="27" s="1"/>
  <c r="AB100" i="27" s="1"/>
  <c r="AC100" i="27" s="1"/>
  <c r="Z101" i="27"/>
  <c r="AA101" i="27" s="1"/>
  <c r="AB101" i="27" s="1"/>
  <c r="AC101" i="27" s="1"/>
  <c r="Z102" i="27"/>
  <c r="AA102" i="27" s="1"/>
  <c r="AB102" i="27" s="1"/>
  <c r="AC102" i="27" s="1"/>
  <c r="Z103" i="27"/>
  <c r="AA103" i="27" s="1"/>
  <c r="AB103" i="27" s="1"/>
  <c r="AC103" i="27" s="1"/>
  <c r="Z104" i="27"/>
  <c r="AA104" i="27" s="1"/>
  <c r="AB104" i="27" s="1"/>
  <c r="AC104" i="27" s="1"/>
  <c r="Z105" i="27"/>
  <c r="AA105" i="27" s="1"/>
  <c r="AB105" i="27" s="1"/>
  <c r="AC105" i="27" s="1"/>
  <c r="Z106" i="27"/>
  <c r="AA106" i="27" s="1"/>
  <c r="AB106" i="27" s="1"/>
  <c r="AC106" i="27" s="1"/>
  <c r="Z107" i="27"/>
  <c r="AA107" i="27" s="1"/>
  <c r="AB107" i="27" s="1"/>
  <c r="AC107" i="27" s="1"/>
  <c r="Z108" i="27"/>
  <c r="AA108" i="27" s="1"/>
  <c r="AB108" i="27" s="1"/>
  <c r="AC108" i="27" s="1"/>
  <c r="Z109" i="27"/>
  <c r="AA109" i="27" s="1"/>
  <c r="AB109" i="27" s="1"/>
  <c r="AC109" i="27" s="1"/>
  <c r="Z110" i="27"/>
  <c r="AA110" i="27" s="1"/>
  <c r="AB110" i="27" s="1"/>
  <c r="AC110" i="27" s="1"/>
  <c r="Z111" i="27"/>
  <c r="AA111" i="27" s="1"/>
  <c r="AB111" i="27" s="1"/>
  <c r="AC111" i="27" s="1"/>
  <c r="Z112" i="27"/>
  <c r="AA112" i="27" s="1"/>
  <c r="AB112" i="27" s="1"/>
  <c r="AC112" i="27" s="1"/>
  <c r="Z113" i="27"/>
  <c r="AA113" i="27" s="1"/>
  <c r="AB113" i="27" s="1"/>
  <c r="AC113" i="27" s="1"/>
  <c r="Z114" i="27"/>
  <c r="AA114" i="27" s="1"/>
  <c r="AB114" i="27" s="1"/>
  <c r="AC114" i="27" s="1"/>
  <c r="Z115" i="27"/>
  <c r="AA115" i="27" s="1"/>
  <c r="AB115" i="27" s="1"/>
  <c r="AC115" i="27" s="1"/>
  <c r="Z116" i="27"/>
  <c r="AA116" i="27" s="1"/>
  <c r="AB116" i="27" s="1"/>
  <c r="AC116" i="27" s="1"/>
  <c r="Z117" i="27"/>
  <c r="AA117" i="27" s="1"/>
  <c r="AB117" i="27" s="1"/>
  <c r="AC117" i="27" s="1"/>
  <c r="Z118" i="27"/>
  <c r="AA118" i="27" s="1"/>
  <c r="AB118" i="27" s="1"/>
  <c r="AC118" i="27" s="1"/>
  <c r="Z119" i="27"/>
  <c r="AA119" i="27" s="1"/>
  <c r="AB119" i="27" s="1"/>
  <c r="AC119" i="27" s="1"/>
  <c r="Z120" i="27"/>
  <c r="AA120" i="27" s="1"/>
  <c r="AB120" i="27" s="1"/>
  <c r="AC120" i="27" s="1"/>
  <c r="Z121" i="27"/>
  <c r="AA121" i="27" s="1"/>
  <c r="AB121" i="27" s="1"/>
  <c r="AC121" i="27" s="1"/>
  <c r="Z122" i="27"/>
  <c r="AA122" i="27" s="1"/>
  <c r="AB122" i="27" s="1"/>
  <c r="AC122" i="27" s="1"/>
  <c r="Z123" i="27"/>
  <c r="AA123" i="27" s="1"/>
  <c r="AB123" i="27" s="1"/>
  <c r="AC123" i="27" s="1"/>
  <c r="Z124" i="27"/>
  <c r="AA124" i="27" s="1"/>
  <c r="AB124" i="27" s="1"/>
  <c r="AC124" i="27" s="1"/>
  <c r="Z125" i="27"/>
  <c r="AA125" i="27" s="1"/>
  <c r="AB125" i="27" s="1"/>
  <c r="AC125" i="27" s="1"/>
  <c r="Z126" i="27"/>
  <c r="AA126" i="27" s="1"/>
  <c r="AB126" i="27" s="1"/>
  <c r="AC126" i="27" s="1"/>
  <c r="Z127" i="27"/>
  <c r="AA127" i="27" s="1"/>
  <c r="AB127" i="27" s="1"/>
  <c r="AC127" i="27" s="1"/>
  <c r="Z128" i="27"/>
  <c r="AA128" i="27" s="1"/>
  <c r="AB128" i="27" s="1"/>
  <c r="AC128" i="27" s="1"/>
  <c r="Z129" i="27"/>
  <c r="AA129" i="27" s="1"/>
  <c r="AB129" i="27" s="1"/>
  <c r="AC129" i="27" s="1"/>
  <c r="Z130" i="27"/>
  <c r="AA130" i="27" s="1"/>
  <c r="AB130" i="27" s="1"/>
  <c r="AC130" i="27" s="1"/>
  <c r="Z131" i="27"/>
  <c r="AA131" i="27" s="1"/>
  <c r="AB131" i="27" s="1"/>
  <c r="AC131" i="27" s="1"/>
  <c r="Z132" i="27"/>
  <c r="AA132" i="27" s="1"/>
  <c r="AB132" i="27" s="1"/>
  <c r="AC132" i="27" s="1"/>
  <c r="Z133" i="27"/>
  <c r="AA133" i="27" s="1"/>
  <c r="AB133" i="27" s="1"/>
  <c r="AC133" i="27" s="1"/>
  <c r="Z134" i="27"/>
  <c r="AA134" i="27" s="1"/>
  <c r="AB134" i="27" s="1"/>
  <c r="AC134" i="27" s="1"/>
  <c r="Z135" i="27"/>
  <c r="AA135" i="27" s="1"/>
  <c r="AB135" i="27" s="1"/>
  <c r="AC135" i="27" s="1"/>
  <c r="Z136" i="27"/>
  <c r="AA136" i="27" s="1"/>
  <c r="AB136" i="27" s="1"/>
  <c r="AC136" i="27" s="1"/>
  <c r="Z137" i="27"/>
  <c r="AA137" i="27" s="1"/>
  <c r="AB137" i="27" s="1"/>
  <c r="AC137" i="27" s="1"/>
  <c r="Z138" i="27"/>
  <c r="AA138" i="27" s="1"/>
  <c r="AB138" i="27" s="1"/>
  <c r="AC138" i="27" s="1"/>
  <c r="Z139" i="27"/>
  <c r="AA139" i="27" s="1"/>
  <c r="AB139" i="27" s="1"/>
  <c r="AC139" i="27" s="1"/>
  <c r="Z140" i="27"/>
  <c r="AA140" i="27" s="1"/>
  <c r="AB140" i="27" s="1"/>
  <c r="AC140" i="27" s="1"/>
  <c r="Z141" i="27"/>
  <c r="AA141" i="27" s="1"/>
  <c r="AB141" i="27" s="1"/>
  <c r="AC141" i="27" s="1"/>
  <c r="Z142" i="27"/>
  <c r="AA142" i="27" s="1"/>
  <c r="AB142" i="27" s="1"/>
  <c r="AC142" i="27" s="1"/>
  <c r="Z143" i="27"/>
  <c r="AA143" i="27" s="1"/>
  <c r="AB143" i="27" s="1"/>
  <c r="AC143" i="27" s="1"/>
  <c r="Z144" i="27"/>
  <c r="AA144" i="27" s="1"/>
  <c r="AB144" i="27" s="1"/>
  <c r="AC144" i="27" s="1"/>
  <c r="Z145" i="27"/>
  <c r="AA145" i="27" s="1"/>
  <c r="AB145" i="27" s="1"/>
  <c r="AC145" i="27" s="1"/>
  <c r="Z146" i="27"/>
  <c r="AA146" i="27" s="1"/>
  <c r="AB146" i="27" s="1"/>
  <c r="AC146" i="27" s="1"/>
  <c r="Z147" i="27"/>
  <c r="AA147" i="27" s="1"/>
  <c r="AB147" i="27" s="1"/>
  <c r="AC147" i="27" s="1"/>
  <c r="Z148" i="27"/>
  <c r="AA148" i="27" s="1"/>
  <c r="AB148" i="27" s="1"/>
  <c r="AC148" i="27" s="1"/>
  <c r="Z149" i="27"/>
  <c r="AA149" i="27" s="1"/>
  <c r="AB149" i="27" s="1"/>
  <c r="AC149" i="27" s="1"/>
  <c r="Z150" i="27"/>
  <c r="AA150" i="27" s="1"/>
  <c r="AB150" i="27" s="1"/>
  <c r="AC150" i="27" s="1"/>
  <c r="Z151" i="27"/>
  <c r="AA151" i="27" s="1"/>
  <c r="AB151" i="27" s="1"/>
  <c r="AC151" i="27" s="1"/>
  <c r="Z152" i="27"/>
  <c r="AA152" i="27" s="1"/>
  <c r="AB152" i="27" s="1"/>
  <c r="AC152" i="27" s="1"/>
  <c r="Z153" i="27"/>
  <c r="AA153" i="27" s="1"/>
  <c r="AB153" i="27" s="1"/>
  <c r="AC153" i="27" s="1"/>
  <c r="Z154" i="27"/>
  <c r="AA154" i="27" s="1"/>
  <c r="AB154" i="27" s="1"/>
  <c r="AC154" i="27" s="1"/>
  <c r="Z155" i="27"/>
  <c r="AA155" i="27" s="1"/>
  <c r="AB155" i="27" s="1"/>
  <c r="AC155" i="27" s="1"/>
  <c r="Z156" i="27"/>
  <c r="AA156" i="27" s="1"/>
  <c r="AB156" i="27" s="1"/>
  <c r="AC156" i="27" s="1"/>
  <c r="Z157" i="27"/>
  <c r="AA157" i="27" s="1"/>
  <c r="AB157" i="27" s="1"/>
  <c r="AC157" i="27" s="1"/>
  <c r="Z158" i="27"/>
  <c r="AA158" i="27" s="1"/>
  <c r="AB158" i="27" s="1"/>
  <c r="AC158" i="27" s="1"/>
  <c r="Z159" i="27"/>
  <c r="AA159" i="27" s="1"/>
  <c r="AB159" i="27" s="1"/>
  <c r="AC159" i="27" s="1"/>
  <c r="Z160" i="27"/>
  <c r="AA160" i="27" s="1"/>
  <c r="AB160" i="27" s="1"/>
  <c r="AC160" i="27" s="1"/>
  <c r="Z161" i="27"/>
  <c r="AA161" i="27" s="1"/>
  <c r="AB161" i="27" s="1"/>
  <c r="AC161" i="27" s="1"/>
  <c r="Z162" i="27"/>
  <c r="AA162" i="27" s="1"/>
  <c r="AB162" i="27" s="1"/>
  <c r="AC162" i="27" s="1"/>
  <c r="Z163" i="27"/>
  <c r="AA163" i="27" s="1"/>
  <c r="AB163" i="27" s="1"/>
  <c r="AC163" i="27" s="1"/>
  <c r="Z164" i="27"/>
  <c r="AA164" i="27" s="1"/>
  <c r="AB164" i="27" s="1"/>
  <c r="AC164" i="27" s="1"/>
  <c r="Z165" i="27"/>
  <c r="AA165" i="27" s="1"/>
  <c r="AB165" i="27" s="1"/>
  <c r="AC165" i="27" s="1"/>
  <c r="Z166" i="27"/>
  <c r="AA166" i="27" s="1"/>
  <c r="AB166" i="27" s="1"/>
  <c r="AC166" i="27" s="1"/>
  <c r="Z167" i="27"/>
  <c r="AA167" i="27" s="1"/>
  <c r="AB167" i="27" s="1"/>
  <c r="AC167" i="27" s="1"/>
  <c r="Z168" i="27"/>
  <c r="AA168" i="27" s="1"/>
  <c r="AB168" i="27" s="1"/>
  <c r="AC168" i="27" s="1"/>
  <c r="Z169" i="27"/>
  <c r="AA169" i="27" s="1"/>
  <c r="AB169" i="27" s="1"/>
  <c r="AC169" i="27" s="1"/>
  <c r="Z170" i="27"/>
  <c r="AA170" i="27" s="1"/>
  <c r="AB170" i="27" s="1"/>
  <c r="AC170" i="27" s="1"/>
  <c r="Z171" i="27"/>
  <c r="AA171" i="27" s="1"/>
  <c r="AB171" i="27" s="1"/>
  <c r="AC171" i="27" s="1"/>
  <c r="Z172" i="27"/>
  <c r="AA172" i="27" s="1"/>
  <c r="AB172" i="27" s="1"/>
  <c r="AC172" i="27" s="1"/>
  <c r="Z173" i="27"/>
  <c r="AA173" i="27" s="1"/>
  <c r="AB173" i="27" s="1"/>
  <c r="AC173" i="27" s="1"/>
  <c r="Z174" i="27"/>
  <c r="AA174" i="27" s="1"/>
  <c r="AB174" i="27" s="1"/>
  <c r="AC174" i="27" s="1"/>
  <c r="Z175" i="27"/>
  <c r="AA175" i="27" s="1"/>
  <c r="AB175" i="27" s="1"/>
  <c r="AC175" i="27" s="1"/>
  <c r="Z176" i="27"/>
  <c r="AA176" i="27" s="1"/>
  <c r="AB176" i="27" s="1"/>
  <c r="AC176" i="27" s="1"/>
  <c r="Z177" i="27"/>
  <c r="AA177" i="27" s="1"/>
  <c r="AB177" i="27" s="1"/>
  <c r="AC177" i="27" s="1"/>
  <c r="Z178" i="27"/>
  <c r="AA178" i="27" s="1"/>
  <c r="AB178" i="27" s="1"/>
  <c r="AC178" i="27" s="1"/>
  <c r="Z179" i="27"/>
  <c r="AA179" i="27" s="1"/>
  <c r="AB179" i="27" s="1"/>
  <c r="AC179" i="27" s="1"/>
  <c r="Z180" i="27"/>
  <c r="AA180" i="27" s="1"/>
  <c r="AB180" i="27" s="1"/>
  <c r="AC180" i="27" s="1"/>
  <c r="Z181" i="27"/>
  <c r="AA181" i="27" s="1"/>
  <c r="AB181" i="27" s="1"/>
  <c r="AC181" i="27" s="1"/>
  <c r="Z182" i="27"/>
  <c r="AA182" i="27" s="1"/>
  <c r="AB182" i="27" s="1"/>
  <c r="AC182" i="27" s="1"/>
  <c r="Z183" i="27"/>
  <c r="AA183" i="27" s="1"/>
  <c r="AB183" i="27" s="1"/>
  <c r="AC183" i="27" s="1"/>
  <c r="Z184" i="27"/>
  <c r="AA184" i="27" s="1"/>
  <c r="AB184" i="27" s="1"/>
  <c r="AC184" i="27" s="1"/>
  <c r="Z185" i="27"/>
  <c r="AA185" i="27" s="1"/>
  <c r="AB185" i="27" s="1"/>
  <c r="AC185" i="27" s="1"/>
  <c r="Z186" i="27"/>
  <c r="AA186" i="27" s="1"/>
  <c r="AB186" i="27" s="1"/>
  <c r="AC186" i="27" s="1"/>
  <c r="Z187" i="27"/>
  <c r="AA187" i="27" s="1"/>
  <c r="AB187" i="27" s="1"/>
  <c r="AC187" i="27" s="1"/>
  <c r="Z188" i="27"/>
  <c r="AA188" i="27" s="1"/>
  <c r="AB188" i="27" s="1"/>
  <c r="AC188" i="27" s="1"/>
  <c r="Z189" i="27"/>
  <c r="AA189" i="27" s="1"/>
  <c r="AB189" i="27" s="1"/>
  <c r="AC189" i="27" s="1"/>
  <c r="Z190" i="27"/>
  <c r="AA190" i="27" s="1"/>
  <c r="AB190" i="27" s="1"/>
  <c r="AC190" i="27" s="1"/>
  <c r="Z191" i="27"/>
  <c r="AA191" i="27" s="1"/>
  <c r="AB191" i="27" s="1"/>
  <c r="AC191" i="27" s="1"/>
  <c r="Z192" i="27"/>
  <c r="AA192" i="27" s="1"/>
  <c r="AB192" i="27" s="1"/>
  <c r="AC192" i="27" s="1"/>
  <c r="Z193" i="27"/>
  <c r="AA193" i="27" s="1"/>
  <c r="AB193" i="27" s="1"/>
  <c r="AC193" i="27" s="1"/>
  <c r="Z194" i="27"/>
  <c r="AA194" i="27" s="1"/>
  <c r="AB194" i="27" s="1"/>
  <c r="AC194" i="27" s="1"/>
  <c r="Z195" i="27"/>
  <c r="AA195" i="27" s="1"/>
  <c r="AB195" i="27" s="1"/>
  <c r="AC195" i="27" s="1"/>
  <c r="Z196" i="27"/>
  <c r="AA196" i="27" s="1"/>
  <c r="AB196" i="27" s="1"/>
  <c r="AC196" i="27" s="1"/>
  <c r="Z197" i="27"/>
  <c r="AA197" i="27" s="1"/>
  <c r="AB197" i="27" s="1"/>
  <c r="AC197" i="27" s="1"/>
  <c r="Z198" i="27"/>
  <c r="AA198" i="27" s="1"/>
  <c r="AB198" i="27" s="1"/>
  <c r="AC198" i="27" s="1"/>
  <c r="Z199" i="27"/>
  <c r="AA199" i="27" s="1"/>
  <c r="AB199" i="27" s="1"/>
  <c r="AC199" i="27" s="1"/>
  <c r="Z200" i="27"/>
  <c r="AA200" i="27" s="1"/>
  <c r="AB200" i="27" s="1"/>
  <c r="AC200" i="27" s="1"/>
  <c r="Z201" i="27"/>
  <c r="AA201" i="27" s="1"/>
  <c r="AB201" i="27" s="1"/>
  <c r="AC201" i="27" s="1"/>
  <c r="Z202" i="27"/>
  <c r="AA202" i="27" s="1"/>
  <c r="AB202" i="27" s="1"/>
  <c r="AC202" i="27" s="1"/>
  <c r="Z203" i="27"/>
  <c r="AA203" i="27" s="1"/>
  <c r="AB203" i="27" s="1"/>
  <c r="AC203" i="27" s="1"/>
  <c r="Z204" i="27"/>
  <c r="AA204" i="27" s="1"/>
  <c r="AB204" i="27" s="1"/>
  <c r="AC204" i="27" s="1"/>
  <c r="Z205" i="27"/>
  <c r="AA205" i="27" s="1"/>
  <c r="AB205" i="27" s="1"/>
  <c r="AC205" i="27" s="1"/>
  <c r="Z206" i="27"/>
  <c r="AA206" i="27" s="1"/>
  <c r="AB206" i="27" s="1"/>
  <c r="AC206" i="27" s="1"/>
  <c r="Z207" i="27"/>
  <c r="AA207" i="27" s="1"/>
  <c r="AB207" i="27" s="1"/>
  <c r="AC207" i="27" s="1"/>
  <c r="Z208" i="27"/>
  <c r="AA208" i="27" s="1"/>
  <c r="AB208" i="27" s="1"/>
  <c r="AC208" i="27" s="1"/>
  <c r="Z209" i="27"/>
  <c r="AA209" i="27" s="1"/>
  <c r="AB209" i="27" s="1"/>
  <c r="AC209" i="27" s="1"/>
  <c r="Z210" i="27"/>
  <c r="AA210" i="27" s="1"/>
  <c r="AB210" i="27" s="1"/>
  <c r="AC210" i="27" s="1"/>
  <c r="Z211" i="27"/>
  <c r="AA211" i="27" s="1"/>
  <c r="AB211" i="27" s="1"/>
  <c r="AC211" i="27" s="1"/>
  <c r="Z212" i="27"/>
  <c r="AA212" i="27" s="1"/>
  <c r="AB212" i="27" s="1"/>
  <c r="AC212" i="27" s="1"/>
  <c r="Z213" i="27"/>
  <c r="AA213" i="27" s="1"/>
  <c r="AB213" i="27" s="1"/>
  <c r="AC213" i="27" s="1"/>
  <c r="Z214" i="27"/>
  <c r="AA214" i="27" s="1"/>
  <c r="AB214" i="27" s="1"/>
  <c r="AC214" i="27" s="1"/>
  <c r="Z215" i="27"/>
  <c r="AA215" i="27" s="1"/>
  <c r="AB215" i="27" s="1"/>
  <c r="AC215" i="27" s="1"/>
  <c r="Z216" i="27"/>
  <c r="AA216" i="27" s="1"/>
  <c r="AB216" i="27" s="1"/>
  <c r="AC216" i="27" s="1"/>
  <c r="Z217" i="27"/>
  <c r="AA217" i="27" s="1"/>
  <c r="AB217" i="27" s="1"/>
  <c r="AC217" i="27" s="1"/>
  <c r="Z218" i="27"/>
  <c r="AA218" i="27" s="1"/>
  <c r="AB218" i="27" s="1"/>
  <c r="AC218" i="27" s="1"/>
  <c r="Z219" i="27"/>
  <c r="AA219" i="27" s="1"/>
  <c r="AB219" i="27" s="1"/>
  <c r="AC219" i="27" s="1"/>
  <c r="Z220" i="27"/>
  <c r="AA220" i="27" s="1"/>
  <c r="AB220" i="27" s="1"/>
  <c r="AC220" i="27" s="1"/>
  <c r="Z221" i="27"/>
  <c r="AA221" i="27" s="1"/>
  <c r="AB221" i="27" s="1"/>
  <c r="AC221" i="27" s="1"/>
  <c r="Z222" i="27"/>
  <c r="AA222" i="27" s="1"/>
  <c r="AB222" i="27" s="1"/>
  <c r="AC222" i="27" s="1"/>
  <c r="Z223" i="27"/>
  <c r="AA223" i="27" s="1"/>
  <c r="AB223" i="27" s="1"/>
  <c r="AC223" i="27" s="1"/>
  <c r="Z224" i="27"/>
  <c r="AA224" i="27" s="1"/>
  <c r="AB224" i="27" s="1"/>
  <c r="AC224" i="27" s="1"/>
  <c r="Z225" i="27"/>
  <c r="AA225" i="27" s="1"/>
  <c r="AB225" i="27" s="1"/>
  <c r="AC225" i="27" s="1"/>
  <c r="Z226" i="27"/>
  <c r="AA226" i="27" s="1"/>
  <c r="AB226" i="27" s="1"/>
  <c r="AC226" i="27" s="1"/>
  <c r="Z227" i="27"/>
  <c r="AA227" i="27" s="1"/>
  <c r="AB227" i="27" s="1"/>
  <c r="AC227" i="27" s="1"/>
  <c r="Z228" i="27"/>
  <c r="AA228" i="27" s="1"/>
  <c r="AB228" i="27" s="1"/>
  <c r="AC228" i="27" s="1"/>
  <c r="Z229" i="27"/>
  <c r="AA229" i="27" s="1"/>
  <c r="AB229" i="27" s="1"/>
  <c r="AC229" i="27" s="1"/>
  <c r="Z230" i="27"/>
  <c r="AA230" i="27" s="1"/>
  <c r="AB230" i="27" s="1"/>
  <c r="AC230" i="27" s="1"/>
  <c r="Z231" i="27"/>
  <c r="AA231" i="27" s="1"/>
  <c r="AB231" i="27" s="1"/>
  <c r="AC231" i="27" s="1"/>
  <c r="Z232" i="27"/>
  <c r="AA232" i="27" s="1"/>
  <c r="AB232" i="27" s="1"/>
  <c r="AC232" i="27" s="1"/>
  <c r="Z233" i="27"/>
  <c r="AA233" i="27" s="1"/>
  <c r="AB233" i="27" s="1"/>
  <c r="AC233" i="27" s="1"/>
  <c r="Z234" i="27"/>
  <c r="AA234" i="27" s="1"/>
  <c r="AB234" i="27" s="1"/>
  <c r="AC234" i="27" s="1"/>
  <c r="Z235" i="27"/>
  <c r="AA235" i="27" s="1"/>
  <c r="AB235" i="27" s="1"/>
  <c r="AC235" i="27" s="1"/>
  <c r="Z236" i="27"/>
  <c r="AA236" i="27" s="1"/>
  <c r="AB236" i="27" s="1"/>
  <c r="AC236" i="27" s="1"/>
  <c r="Z237" i="27"/>
  <c r="AA237" i="27" s="1"/>
  <c r="AB237" i="27" s="1"/>
  <c r="AC237" i="27" s="1"/>
  <c r="Z238" i="27"/>
  <c r="AA238" i="27" s="1"/>
  <c r="AB238" i="27" s="1"/>
  <c r="AC238" i="27" s="1"/>
  <c r="Z239" i="27"/>
  <c r="AA239" i="27" s="1"/>
  <c r="AB239" i="27" s="1"/>
  <c r="AC239" i="27" s="1"/>
  <c r="Z240" i="27"/>
  <c r="AA240" i="27" s="1"/>
  <c r="AB240" i="27" s="1"/>
  <c r="AC240" i="27" s="1"/>
  <c r="Z241" i="27"/>
  <c r="AA241" i="27" s="1"/>
  <c r="AB241" i="27" s="1"/>
  <c r="AC241" i="27" s="1"/>
  <c r="Z242" i="27"/>
  <c r="AA242" i="27" s="1"/>
  <c r="AB242" i="27" s="1"/>
  <c r="AC242" i="27" s="1"/>
  <c r="Z243" i="27"/>
  <c r="AA243" i="27" s="1"/>
  <c r="AB243" i="27" s="1"/>
  <c r="AC243" i="27" s="1"/>
  <c r="Z244" i="27"/>
  <c r="AA244" i="27" s="1"/>
  <c r="AB244" i="27" s="1"/>
  <c r="AC244" i="27" s="1"/>
  <c r="Z245" i="27"/>
  <c r="AA245" i="27" s="1"/>
  <c r="AB245" i="27" s="1"/>
  <c r="AC245" i="27" s="1"/>
  <c r="Z246" i="27"/>
  <c r="AA246" i="27" s="1"/>
  <c r="AB246" i="27" s="1"/>
  <c r="AC246" i="27" s="1"/>
  <c r="Z247" i="27"/>
  <c r="AA247" i="27" s="1"/>
  <c r="AB247" i="27" s="1"/>
  <c r="AC247" i="27" s="1"/>
  <c r="Z248" i="27"/>
  <c r="AA248" i="27" s="1"/>
  <c r="AB248" i="27" s="1"/>
  <c r="AC248" i="27" s="1"/>
  <c r="Z249" i="27"/>
  <c r="AA249" i="27" s="1"/>
  <c r="AB249" i="27" s="1"/>
  <c r="AC249" i="27" s="1"/>
  <c r="Z250" i="27"/>
  <c r="AA250" i="27" s="1"/>
  <c r="AB250" i="27" s="1"/>
  <c r="AC250" i="27" s="1"/>
  <c r="Z251" i="27"/>
  <c r="AA251" i="27" s="1"/>
  <c r="AB251" i="27" s="1"/>
  <c r="AC251" i="27" s="1"/>
  <c r="Z252" i="27"/>
  <c r="AA252" i="27" s="1"/>
  <c r="AB252" i="27" s="1"/>
  <c r="AC252" i="27" s="1"/>
  <c r="Z253" i="27"/>
  <c r="AA253" i="27" s="1"/>
  <c r="AB253" i="27" s="1"/>
  <c r="AC253" i="27" s="1"/>
  <c r="Z254" i="27"/>
  <c r="AA254" i="27" s="1"/>
  <c r="AB254" i="27" s="1"/>
  <c r="AC254" i="27" s="1"/>
  <c r="Z255" i="27"/>
  <c r="AA255" i="27" s="1"/>
  <c r="AB255" i="27" s="1"/>
  <c r="AC255" i="27" s="1"/>
  <c r="Z256" i="27"/>
  <c r="AA256" i="27" s="1"/>
  <c r="AB256" i="27" s="1"/>
  <c r="AC256" i="27" s="1"/>
  <c r="Z257" i="27"/>
  <c r="AA257" i="27" s="1"/>
  <c r="AB257" i="27" s="1"/>
  <c r="AC257" i="27" s="1"/>
  <c r="Z258" i="27"/>
  <c r="AA258" i="27" s="1"/>
  <c r="AB258" i="27" s="1"/>
  <c r="AC258" i="27" s="1"/>
  <c r="Z259" i="27"/>
  <c r="AA259" i="27" s="1"/>
  <c r="AB259" i="27" s="1"/>
  <c r="AC259" i="27" s="1"/>
  <c r="Z260" i="27"/>
  <c r="AA260" i="27" s="1"/>
  <c r="AB260" i="27" s="1"/>
  <c r="AC260" i="27" s="1"/>
  <c r="Z261" i="27"/>
  <c r="AA261" i="27" s="1"/>
  <c r="AB261" i="27" s="1"/>
  <c r="AC261" i="27" s="1"/>
  <c r="Z262" i="27"/>
  <c r="AA262" i="27" s="1"/>
  <c r="AB262" i="27" s="1"/>
  <c r="AC262" i="27" s="1"/>
  <c r="Z263" i="27"/>
  <c r="AA263" i="27" s="1"/>
  <c r="AB263" i="27" s="1"/>
  <c r="AC263" i="27" s="1"/>
  <c r="Z264" i="27"/>
  <c r="AA264" i="27" s="1"/>
  <c r="AB264" i="27" s="1"/>
  <c r="AC264" i="27" s="1"/>
  <c r="Z265" i="27"/>
  <c r="AA265" i="27" s="1"/>
  <c r="AB265" i="27" s="1"/>
  <c r="AC265" i="27" s="1"/>
  <c r="Z266" i="27"/>
  <c r="AA266" i="27" s="1"/>
  <c r="AB266" i="27" s="1"/>
  <c r="AC266" i="27" s="1"/>
  <c r="Z267" i="27"/>
  <c r="AA267" i="27" s="1"/>
  <c r="AB267" i="27" s="1"/>
  <c r="AC267" i="27" s="1"/>
  <c r="Z268" i="27"/>
  <c r="AA268" i="27" s="1"/>
  <c r="AB268" i="27" s="1"/>
  <c r="AC268" i="27" s="1"/>
  <c r="Z269" i="27"/>
  <c r="AA269" i="27" s="1"/>
  <c r="AB269" i="27" s="1"/>
  <c r="AC269" i="27" s="1"/>
  <c r="Z270" i="27"/>
  <c r="AA270" i="27" s="1"/>
  <c r="AB270" i="27" s="1"/>
  <c r="AC270" i="27" s="1"/>
  <c r="Z271" i="27"/>
  <c r="AA271" i="27" s="1"/>
  <c r="AB271" i="27" s="1"/>
  <c r="AC271" i="27" s="1"/>
  <c r="Z272" i="27"/>
  <c r="AA272" i="27" s="1"/>
  <c r="AB272" i="27" s="1"/>
  <c r="AC272" i="27" s="1"/>
  <c r="Z273" i="27"/>
  <c r="AA273" i="27" s="1"/>
  <c r="AB273" i="27" s="1"/>
  <c r="AC273" i="27" s="1"/>
  <c r="Z274" i="27"/>
  <c r="AA274" i="27" s="1"/>
  <c r="AB274" i="27" s="1"/>
  <c r="AC274" i="27" s="1"/>
  <c r="Z275" i="27"/>
  <c r="AA275" i="27" s="1"/>
  <c r="AB275" i="27" s="1"/>
  <c r="AC275" i="27" s="1"/>
  <c r="Z276" i="27"/>
  <c r="AA276" i="27" s="1"/>
  <c r="AB276" i="27" s="1"/>
  <c r="AC276" i="27" s="1"/>
  <c r="Z277" i="27"/>
  <c r="AA277" i="27" s="1"/>
  <c r="AB277" i="27" s="1"/>
  <c r="AC277" i="27" s="1"/>
  <c r="Z278" i="27"/>
  <c r="AA278" i="27" s="1"/>
  <c r="AB278" i="27" s="1"/>
  <c r="AC278" i="27" s="1"/>
  <c r="Z279" i="27"/>
  <c r="AA279" i="27" s="1"/>
  <c r="AB279" i="27" s="1"/>
  <c r="AC279" i="27" s="1"/>
  <c r="Z280" i="27"/>
  <c r="AA280" i="27" s="1"/>
  <c r="AB280" i="27" s="1"/>
  <c r="AC280" i="27" s="1"/>
  <c r="Z281" i="27"/>
  <c r="AA281" i="27" s="1"/>
  <c r="AB281" i="27" s="1"/>
  <c r="AC281" i="27" s="1"/>
  <c r="Z282" i="27"/>
  <c r="AA282" i="27" s="1"/>
  <c r="AB282" i="27" s="1"/>
  <c r="AC282" i="27" s="1"/>
  <c r="Z283" i="27"/>
  <c r="AA283" i="27" s="1"/>
  <c r="AB283" i="27" s="1"/>
  <c r="AC283" i="27" s="1"/>
  <c r="Z284" i="27"/>
  <c r="AA284" i="27" s="1"/>
  <c r="AB284" i="27" s="1"/>
  <c r="AC284" i="27" s="1"/>
  <c r="Z285" i="27"/>
  <c r="AA285" i="27" s="1"/>
  <c r="AB285" i="27" s="1"/>
  <c r="AC285" i="27" s="1"/>
  <c r="Z286" i="27"/>
  <c r="AA286" i="27" s="1"/>
  <c r="AB286" i="27" s="1"/>
  <c r="AC286" i="27" s="1"/>
  <c r="Z287" i="27"/>
  <c r="AA287" i="27" s="1"/>
  <c r="AB287" i="27" s="1"/>
  <c r="AC287" i="27" s="1"/>
  <c r="Z288" i="27"/>
  <c r="AA288" i="27" s="1"/>
  <c r="AB288" i="27" s="1"/>
  <c r="AC288" i="27" s="1"/>
  <c r="Z289" i="27"/>
  <c r="AA289" i="27" s="1"/>
  <c r="AB289" i="27" s="1"/>
  <c r="AC289" i="27" s="1"/>
  <c r="Z290" i="27"/>
  <c r="AA290" i="27" s="1"/>
  <c r="AB290" i="27" s="1"/>
  <c r="AC290" i="27" s="1"/>
  <c r="Z291" i="27"/>
  <c r="AA291" i="27" s="1"/>
  <c r="AB291" i="27" s="1"/>
  <c r="AC291" i="27" s="1"/>
  <c r="Z292" i="27"/>
  <c r="AA292" i="27" s="1"/>
  <c r="AB292" i="27" s="1"/>
  <c r="AC292" i="27" s="1"/>
  <c r="Z293" i="27"/>
  <c r="AA293" i="27" s="1"/>
  <c r="AB293" i="27" s="1"/>
  <c r="AC293" i="27" s="1"/>
  <c r="Z294" i="27"/>
  <c r="AA294" i="27" s="1"/>
  <c r="AB294" i="27" s="1"/>
  <c r="AC294" i="27" s="1"/>
  <c r="Z295" i="27"/>
  <c r="AA295" i="27" s="1"/>
  <c r="AB295" i="27" s="1"/>
  <c r="AC295" i="27" s="1"/>
  <c r="Z296" i="27"/>
  <c r="AA296" i="27" s="1"/>
  <c r="AB296" i="27" s="1"/>
  <c r="AC296" i="27" s="1"/>
  <c r="Z297" i="27"/>
  <c r="AA297" i="27" s="1"/>
  <c r="AB297" i="27" s="1"/>
  <c r="AC297" i="27" s="1"/>
  <c r="Z298" i="27"/>
  <c r="AA298" i="27" s="1"/>
  <c r="AB298" i="27" s="1"/>
  <c r="AC298" i="27" s="1"/>
  <c r="Z299" i="27"/>
  <c r="AA299" i="27" s="1"/>
  <c r="AB299" i="27" s="1"/>
  <c r="AC299" i="27" s="1"/>
  <c r="Z300" i="27"/>
  <c r="AA300" i="27" s="1"/>
  <c r="AB300" i="27" s="1"/>
  <c r="AC300" i="27" s="1"/>
  <c r="Z301" i="27"/>
  <c r="AA301" i="27" s="1"/>
  <c r="AB301" i="27" s="1"/>
  <c r="AC301" i="27" s="1"/>
  <c r="Z302" i="27"/>
  <c r="AA302" i="27" s="1"/>
  <c r="AB302" i="27" s="1"/>
  <c r="AC302" i="27" s="1"/>
  <c r="Z303" i="27"/>
  <c r="AA303" i="27" s="1"/>
  <c r="AB303" i="27" s="1"/>
  <c r="AC303" i="27" s="1"/>
  <c r="Z304" i="27"/>
  <c r="AA304" i="27" s="1"/>
  <c r="AB304" i="27" s="1"/>
  <c r="AC304" i="27" s="1"/>
  <c r="Z305" i="27"/>
  <c r="AA305" i="27" s="1"/>
  <c r="AB305" i="27" s="1"/>
  <c r="AC305" i="27" s="1"/>
  <c r="Z306" i="27"/>
  <c r="AA306" i="27" s="1"/>
  <c r="AB306" i="27" s="1"/>
  <c r="AC306" i="27" s="1"/>
  <c r="Z307" i="27"/>
  <c r="AA307" i="27" s="1"/>
  <c r="AB307" i="27" s="1"/>
  <c r="AC307" i="27" s="1"/>
  <c r="Z308" i="27"/>
  <c r="AA308" i="27" s="1"/>
  <c r="AB308" i="27" s="1"/>
  <c r="AC308" i="27" s="1"/>
  <c r="Z309" i="27"/>
  <c r="AA309" i="27" s="1"/>
  <c r="AB309" i="27" s="1"/>
  <c r="AC309" i="27" s="1"/>
  <c r="Z310" i="27"/>
  <c r="AA310" i="27" s="1"/>
  <c r="AB310" i="27" s="1"/>
  <c r="AC310" i="27" s="1"/>
  <c r="Z311" i="27"/>
  <c r="AA311" i="27" s="1"/>
  <c r="AB311" i="27" s="1"/>
  <c r="AC311" i="27" s="1"/>
  <c r="Z312" i="27"/>
  <c r="AA312" i="27" s="1"/>
  <c r="AB312" i="27" s="1"/>
  <c r="AC312" i="27" s="1"/>
  <c r="Z313" i="27"/>
  <c r="AA313" i="27" s="1"/>
  <c r="AB313" i="27" s="1"/>
  <c r="AC313" i="27" s="1"/>
  <c r="Z314" i="27"/>
  <c r="AA314" i="27" s="1"/>
  <c r="AB314" i="27" s="1"/>
  <c r="AC314" i="27" s="1"/>
  <c r="Z315" i="27"/>
  <c r="AA315" i="27" s="1"/>
  <c r="AB315" i="27" s="1"/>
  <c r="AC315" i="27" s="1"/>
  <c r="Z316" i="27"/>
  <c r="AA316" i="27" s="1"/>
  <c r="AB316" i="27" s="1"/>
  <c r="AC316" i="27" s="1"/>
  <c r="Z317" i="27"/>
  <c r="AA317" i="27" s="1"/>
  <c r="AB317" i="27" s="1"/>
  <c r="AC317" i="27" s="1"/>
  <c r="Z318" i="27"/>
  <c r="AA318" i="27" s="1"/>
  <c r="AB318" i="27" s="1"/>
  <c r="AC318" i="27" s="1"/>
  <c r="Z319" i="27"/>
  <c r="AA319" i="27" s="1"/>
  <c r="AB319" i="27" s="1"/>
  <c r="AC319" i="27" s="1"/>
  <c r="Z320" i="27"/>
  <c r="AA320" i="27" s="1"/>
  <c r="AB320" i="27" s="1"/>
  <c r="AC320" i="27" s="1"/>
  <c r="Z321" i="27"/>
  <c r="AA321" i="27" s="1"/>
  <c r="AB321" i="27" s="1"/>
  <c r="AC321" i="27" s="1"/>
  <c r="Z322" i="27"/>
  <c r="AA322" i="27" s="1"/>
  <c r="AB322" i="27" s="1"/>
  <c r="AC322" i="27" s="1"/>
  <c r="Z323" i="27"/>
  <c r="AA323" i="27" s="1"/>
  <c r="AB323" i="27" s="1"/>
  <c r="AC323" i="27" s="1"/>
  <c r="S208" i="27"/>
  <c r="T208" i="27" s="1"/>
  <c r="S214" i="27"/>
  <c r="T214" i="27" s="1"/>
  <c r="S201" i="27"/>
  <c r="T201" i="27" s="1"/>
  <c r="S197" i="27"/>
  <c r="T197" i="27" s="1"/>
  <c r="S191" i="27"/>
  <c r="T191" i="27" s="1"/>
  <c r="S185" i="27"/>
  <c r="T185" i="27" s="1"/>
  <c r="S180" i="27"/>
  <c r="T180" i="27" s="1"/>
  <c r="S177" i="27"/>
  <c r="T177" i="27" s="1"/>
  <c r="S174" i="27"/>
  <c r="T174" i="27" s="1"/>
  <c r="S198" i="27"/>
  <c r="T198" i="27" s="1"/>
  <c r="S192" i="27"/>
  <c r="T192" i="27" s="1"/>
  <c r="S186" i="27"/>
  <c r="T186" i="27" s="1"/>
  <c r="S173" i="27"/>
  <c r="T173" i="27" s="1"/>
  <c r="S166" i="27"/>
  <c r="T166" i="27" s="1"/>
  <c r="S324" i="27"/>
  <c r="T324" i="27" s="1"/>
  <c r="S7" i="27"/>
  <c r="T7" i="27" s="1"/>
  <c r="S8" i="27"/>
  <c r="T8" i="27" s="1"/>
  <c r="S9" i="27"/>
  <c r="T9" i="27" s="1"/>
  <c r="S10" i="27"/>
  <c r="T10" i="27" s="1"/>
  <c r="S11" i="27"/>
  <c r="T11" i="27" s="1"/>
  <c r="S12" i="27"/>
  <c r="T12" i="27" s="1"/>
  <c r="S13" i="27"/>
  <c r="T13" i="27" s="1"/>
  <c r="S14" i="27"/>
  <c r="T14" i="27" s="1"/>
  <c r="S15" i="27"/>
  <c r="T15" i="27" s="1"/>
  <c r="S16" i="27"/>
  <c r="T16" i="27" s="1"/>
  <c r="S17" i="27"/>
  <c r="T17" i="27" s="1"/>
  <c r="S18" i="27"/>
  <c r="T18" i="27" s="1"/>
  <c r="S19" i="27"/>
  <c r="T19" i="27" s="1"/>
  <c r="S20" i="27"/>
  <c r="T20" i="27" s="1"/>
  <c r="S21" i="27"/>
  <c r="T21" i="27" s="1"/>
  <c r="S22" i="27"/>
  <c r="T22" i="27" s="1"/>
  <c r="S23" i="27"/>
  <c r="T23" i="27" s="1"/>
  <c r="S24" i="27"/>
  <c r="T24" i="27" s="1"/>
  <c r="S25" i="27"/>
  <c r="T25" i="27" s="1"/>
  <c r="S26" i="27"/>
  <c r="T26" i="27" s="1"/>
  <c r="S27" i="27"/>
  <c r="T27" i="27" s="1"/>
  <c r="S28" i="27"/>
  <c r="T28" i="27" s="1"/>
  <c r="S29" i="27"/>
  <c r="T29" i="27" s="1"/>
  <c r="S30" i="27"/>
  <c r="T30" i="27" s="1"/>
  <c r="S31" i="27"/>
  <c r="T31" i="27" s="1"/>
  <c r="S32" i="27"/>
  <c r="T32" i="27" s="1"/>
  <c r="S33" i="27"/>
  <c r="T33" i="27" s="1"/>
  <c r="S34" i="27"/>
  <c r="T34" i="27" s="1"/>
  <c r="S35" i="27"/>
  <c r="T35" i="27" s="1"/>
  <c r="S36" i="27"/>
  <c r="T36" i="27" s="1"/>
  <c r="S37" i="27"/>
  <c r="T37" i="27" s="1"/>
  <c r="S38" i="27"/>
  <c r="T38" i="27" s="1"/>
  <c r="S39" i="27"/>
  <c r="T39" i="27" s="1"/>
  <c r="S40" i="27"/>
  <c r="T40" i="27" s="1"/>
  <c r="S41" i="27"/>
  <c r="T41" i="27" s="1"/>
  <c r="S42" i="27"/>
  <c r="T42" i="27" s="1"/>
  <c r="S43" i="27"/>
  <c r="T43" i="27" s="1"/>
  <c r="S44" i="27"/>
  <c r="T44" i="27" s="1"/>
  <c r="S45" i="27"/>
  <c r="T45" i="27" s="1"/>
  <c r="S46" i="27"/>
  <c r="T46" i="27" s="1"/>
  <c r="S47" i="27"/>
  <c r="T47" i="27" s="1"/>
  <c r="S48" i="27"/>
  <c r="T48" i="27" s="1"/>
  <c r="S49" i="27"/>
  <c r="T49" i="27" s="1"/>
  <c r="S50" i="27"/>
  <c r="T50" i="27" s="1"/>
  <c r="S51" i="27"/>
  <c r="T51" i="27" s="1"/>
  <c r="S52" i="27"/>
  <c r="T52" i="27" s="1"/>
  <c r="S53" i="27"/>
  <c r="T53" i="27" s="1"/>
  <c r="S54" i="27"/>
  <c r="T54" i="27" s="1"/>
  <c r="S55" i="27"/>
  <c r="T55" i="27" s="1"/>
  <c r="S56" i="27"/>
  <c r="T56" i="27" s="1"/>
  <c r="S57" i="27"/>
  <c r="T57" i="27" s="1"/>
  <c r="S58" i="27"/>
  <c r="T58" i="27" s="1"/>
  <c r="S59" i="27"/>
  <c r="T59" i="27" s="1"/>
  <c r="S60" i="27"/>
  <c r="T60" i="27" s="1"/>
  <c r="S61" i="27"/>
  <c r="T61" i="27" s="1"/>
  <c r="S62" i="27"/>
  <c r="T62" i="27" s="1"/>
  <c r="S63" i="27"/>
  <c r="T63" i="27" s="1"/>
  <c r="S64" i="27"/>
  <c r="T64" i="27" s="1"/>
  <c r="S65" i="27"/>
  <c r="T65" i="27" s="1"/>
  <c r="S66" i="27"/>
  <c r="T66" i="27" s="1"/>
  <c r="S67" i="27"/>
  <c r="T67" i="27" s="1"/>
  <c r="S68" i="27"/>
  <c r="T68" i="27" s="1"/>
  <c r="S69" i="27"/>
  <c r="T69" i="27" s="1"/>
  <c r="S70" i="27"/>
  <c r="T70" i="27" s="1"/>
  <c r="S71" i="27"/>
  <c r="T71" i="27" s="1"/>
  <c r="S72" i="27"/>
  <c r="T72" i="27" s="1"/>
  <c r="S73" i="27"/>
  <c r="T73" i="27" s="1"/>
  <c r="S74" i="27"/>
  <c r="T74" i="27" s="1"/>
  <c r="S75" i="27"/>
  <c r="T75" i="27" s="1"/>
  <c r="S76" i="27"/>
  <c r="T76" i="27" s="1"/>
  <c r="S77" i="27"/>
  <c r="T77" i="27" s="1"/>
  <c r="S78" i="27"/>
  <c r="T78" i="27" s="1"/>
  <c r="S79" i="27"/>
  <c r="T79" i="27" s="1"/>
  <c r="S80" i="27"/>
  <c r="T80" i="27" s="1"/>
  <c r="S81" i="27"/>
  <c r="T81" i="27" s="1"/>
  <c r="S82" i="27"/>
  <c r="T82" i="27" s="1"/>
  <c r="S83" i="27"/>
  <c r="T83" i="27" s="1"/>
  <c r="S84" i="27"/>
  <c r="T84" i="27" s="1"/>
  <c r="S85" i="27"/>
  <c r="T85" i="27" s="1"/>
  <c r="S86" i="27"/>
  <c r="T86" i="27" s="1"/>
  <c r="S87" i="27"/>
  <c r="T87" i="27" s="1"/>
  <c r="S88" i="27"/>
  <c r="T88" i="27" s="1"/>
  <c r="S89" i="27"/>
  <c r="T89" i="27" s="1"/>
  <c r="S90" i="27"/>
  <c r="T90" i="27" s="1"/>
  <c r="S91" i="27"/>
  <c r="T91" i="27" s="1"/>
  <c r="S92" i="27"/>
  <c r="T92" i="27" s="1"/>
  <c r="S93" i="27"/>
  <c r="T93" i="27" s="1"/>
  <c r="S94" i="27"/>
  <c r="T94" i="27" s="1"/>
  <c r="S95" i="27"/>
  <c r="T95" i="27" s="1"/>
  <c r="S96" i="27"/>
  <c r="T96" i="27" s="1"/>
  <c r="S97" i="27"/>
  <c r="T97" i="27" s="1"/>
  <c r="S98" i="27"/>
  <c r="T98" i="27" s="1"/>
  <c r="S99" i="27"/>
  <c r="T99" i="27" s="1"/>
  <c r="S100" i="27"/>
  <c r="T100" i="27" s="1"/>
  <c r="S101" i="27"/>
  <c r="T101" i="27" s="1"/>
  <c r="S102" i="27"/>
  <c r="T102" i="27" s="1"/>
  <c r="S103" i="27"/>
  <c r="T103" i="27" s="1"/>
  <c r="S104" i="27"/>
  <c r="T104" i="27" s="1"/>
  <c r="S105" i="27"/>
  <c r="T105" i="27" s="1"/>
  <c r="S106" i="27"/>
  <c r="T106" i="27" s="1"/>
  <c r="S107" i="27"/>
  <c r="T107" i="27" s="1"/>
  <c r="S108" i="27"/>
  <c r="T108" i="27" s="1"/>
  <c r="S109" i="27"/>
  <c r="T109" i="27" s="1"/>
  <c r="S110" i="27"/>
  <c r="T110" i="27" s="1"/>
  <c r="S111" i="27"/>
  <c r="T111" i="27" s="1"/>
  <c r="S112" i="27"/>
  <c r="T112" i="27" s="1"/>
  <c r="S113" i="27"/>
  <c r="T113" i="27" s="1"/>
  <c r="S114" i="27"/>
  <c r="T114" i="27" s="1"/>
  <c r="S115" i="27"/>
  <c r="T115" i="27" s="1"/>
  <c r="S116" i="27"/>
  <c r="T116" i="27" s="1"/>
  <c r="S117" i="27"/>
  <c r="T117" i="27" s="1"/>
  <c r="S118" i="27"/>
  <c r="T118" i="27" s="1"/>
  <c r="S119" i="27"/>
  <c r="T119" i="27" s="1"/>
  <c r="S120" i="27"/>
  <c r="T120" i="27" s="1"/>
  <c r="S121" i="27"/>
  <c r="T121" i="27" s="1"/>
  <c r="S122" i="27"/>
  <c r="T122" i="27" s="1"/>
  <c r="S123" i="27"/>
  <c r="T123" i="27" s="1"/>
  <c r="S124" i="27"/>
  <c r="T124" i="27" s="1"/>
  <c r="S125" i="27"/>
  <c r="T125" i="27" s="1"/>
  <c r="S126" i="27"/>
  <c r="T126" i="27" s="1"/>
  <c r="S127" i="27"/>
  <c r="T127" i="27" s="1"/>
  <c r="S128" i="27"/>
  <c r="T128" i="27" s="1"/>
  <c r="S129" i="27"/>
  <c r="T129" i="27" s="1"/>
  <c r="S130" i="27"/>
  <c r="T130" i="27" s="1"/>
  <c r="S131" i="27"/>
  <c r="T131" i="27" s="1"/>
  <c r="S132" i="27"/>
  <c r="T132" i="27" s="1"/>
  <c r="S133" i="27"/>
  <c r="T133" i="27" s="1"/>
  <c r="S134" i="27"/>
  <c r="T134" i="27" s="1"/>
  <c r="S135" i="27"/>
  <c r="T135" i="27" s="1"/>
  <c r="S136" i="27"/>
  <c r="T136" i="27" s="1"/>
  <c r="S137" i="27"/>
  <c r="T137" i="27" s="1"/>
  <c r="S138" i="27"/>
  <c r="T138" i="27" s="1"/>
  <c r="S139" i="27"/>
  <c r="T139" i="27" s="1"/>
  <c r="S140" i="27"/>
  <c r="T140" i="27" s="1"/>
  <c r="S141" i="27"/>
  <c r="T141" i="27" s="1"/>
  <c r="S142" i="27"/>
  <c r="T142" i="27" s="1"/>
  <c r="S143" i="27"/>
  <c r="T143" i="27" s="1"/>
  <c r="S144" i="27"/>
  <c r="T144" i="27" s="1"/>
  <c r="S145" i="27"/>
  <c r="T145" i="27" s="1"/>
  <c r="S146" i="27"/>
  <c r="T146" i="27" s="1"/>
  <c r="S147" i="27"/>
  <c r="T147" i="27" s="1"/>
  <c r="S148" i="27"/>
  <c r="T148" i="27" s="1"/>
  <c r="S149" i="27"/>
  <c r="T149" i="27" s="1"/>
  <c r="S150" i="27"/>
  <c r="T150" i="27" s="1"/>
  <c r="S151" i="27"/>
  <c r="T151" i="27" s="1"/>
  <c r="S152" i="27"/>
  <c r="T152" i="27" s="1"/>
  <c r="S153" i="27"/>
  <c r="T153" i="27" s="1"/>
  <c r="S154" i="27"/>
  <c r="T154" i="27" s="1"/>
  <c r="S155" i="27"/>
  <c r="T155" i="27" s="1"/>
  <c r="S156" i="27"/>
  <c r="T156" i="27" s="1"/>
  <c r="S157" i="27"/>
  <c r="T157" i="27" s="1"/>
  <c r="S158" i="27"/>
  <c r="T158" i="27" s="1"/>
  <c r="S159" i="27"/>
  <c r="T159" i="27" s="1"/>
  <c r="S160" i="27"/>
  <c r="T160" i="27" s="1"/>
  <c r="S161" i="27"/>
  <c r="T161" i="27" s="1"/>
  <c r="S162" i="27"/>
  <c r="T162" i="27" s="1"/>
  <c r="S163" i="27"/>
  <c r="T163" i="27" s="1"/>
  <c r="S164" i="27"/>
  <c r="T164" i="27" s="1"/>
  <c r="S165" i="27"/>
  <c r="T165" i="27" s="1"/>
  <c r="S167" i="27"/>
  <c r="T167" i="27" s="1"/>
  <c r="S168" i="27"/>
  <c r="T168" i="27" s="1"/>
  <c r="S169" i="27"/>
  <c r="T169" i="27" s="1"/>
  <c r="S170" i="27"/>
  <c r="T170" i="27" s="1"/>
  <c r="S171" i="27"/>
  <c r="T171" i="27" s="1"/>
  <c r="S172" i="27"/>
  <c r="T172" i="27" s="1"/>
  <c r="S175" i="27"/>
  <c r="T175" i="27" s="1"/>
  <c r="S176" i="27"/>
  <c r="T176" i="27" s="1"/>
  <c r="S178" i="27"/>
  <c r="T178" i="27" s="1"/>
  <c r="S179" i="27"/>
  <c r="T179" i="27" s="1"/>
  <c r="S181" i="27"/>
  <c r="T181" i="27" s="1"/>
  <c r="S182" i="27"/>
  <c r="T182" i="27" s="1"/>
  <c r="S183" i="27"/>
  <c r="T183" i="27" s="1"/>
  <c r="S184" i="27"/>
  <c r="T184" i="27" s="1"/>
  <c r="S187" i="27"/>
  <c r="T187" i="27" s="1"/>
  <c r="S188" i="27"/>
  <c r="T188" i="27" s="1"/>
  <c r="S189" i="27"/>
  <c r="T189" i="27" s="1"/>
  <c r="S190" i="27"/>
  <c r="T190" i="27" s="1"/>
  <c r="S193" i="27"/>
  <c r="T193" i="27" s="1"/>
  <c r="S194" i="27"/>
  <c r="T194" i="27" s="1"/>
  <c r="S195" i="27"/>
  <c r="T195" i="27" s="1"/>
  <c r="S196" i="27"/>
  <c r="T196" i="27" s="1"/>
  <c r="S199" i="27"/>
  <c r="T199" i="27" s="1"/>
  <c r="S200" i="27"/>
  <c r="T200" i="27" s="1"/>
  <c r="S202" i="27"/>
  <c r="T202" i="27" s="1"/>
  <c r="S203" i="27"/>
  <c r="T203" i="27" s="1"/>
  <c r="S204" i="27"/>
  <c r="T204" i="27" s="1"/>
  <c r="S205" i="27"/>
  <c r="T205" i="27" s="1"/>
  <c r="S206" i="27"/>
  <c r="T206" i="27" s="1"/>
  <c r="S207" i="27"/>
  <c r="T207" i="27" s="1"/>
  <c r="S209" i="27"/>
  <c r="T209" i="27" s="1"/>
  <c r="S210" i="27"/>
  <c r="T210" i="27" s="1"/>
  <c r="S211" i="27"/>
  <c r="T211" i="27" s="1"/>
  <c r="S212" i="27"/>
  <c r="T212" i="27" s="1"/>
  <c r="S213" i="27"/>
  <c r="T213" i="27" s="1"/>
  <c r="S215" i="27"/>
  <c r="T215" i="27" s="1"/>
  <c r="S216" i="27"/>
  <c r="T216" i="27" s="1"/>
  <c r="S217" i="27"/>
  <c r="T217" i="27" s="1"/>
  <c r="S218" i="27"/>
  <c r="T218" i="27" s="1"/>
  <c r="S219" i="27"/>
  <c r="T219" i="27" s="1"/>
  <c r="S220" i="27"/>
  <c r="T220" i="27" s="1"/>
  <c r="S221" i="27"/>
  <c r="T221" i="27" s="1"/>
  <c r="S222" i="27"/>
  <c r="T222" i="27" s="1"/>
  <c r="S223" i="27"/>
  <c r="T223" i="27" s="1"/>
  <c r="S224" i="27"/>
  <c r="T224" i="27" s="1"/>
  <c r="S225" i="27"/>
  <c r="T225" i="27" s="1"/>
  <c r="S226" i="27"/>
  <c r="T226" i="27" s="1"/>
  <c r="S227" i="27"/>
  <c r="T227" i="27" s="1"/>
  <c r="S228" i="27"/>
  <c r="T228" i="27" s="1"/>
  <c r="S229" i="27"/>
  <c r="T229" i="27" s="1"/>
  <c r="S230" i="27"/>
  <c r="T230" i="27" s="1"/>
  <c r="S231" i="27"/>
  <c r="T231" i="27" s="1"/>
  <c r="S232" i="27"/>
  <c r="T232" i="27" s="1"/>
  <c r="S233" i="27"/>
  <c r="T233" i="27" s="1"/>
  <c r="S234" i="27"/>
  <c r="T234" i="27" s="1"/>
  <c r="S235" i="27"/>
  <c r="T235" i="27" s="1"/>
  <c r="S236" i="27"/>
  <c r="T236" i="27" s="1"/>
  <c r="S237" i="27"/>
  <c r="T237" i="27" s="1"/>
  <c r="S238" i="27"/>
  <c r="T238" i="27" s="1"/>
  <c r="S239" i="27"/>
  <c r="T239" i="27" s="1"/>
  <c r="S240" i="27"/>
  <c r="T240" i="27" s="1"/>
  <c r="S241" i="27"/>
  <c r="T241" i="27" s="1"/>
  <c r="S242" i="27"/>
  <c r="T242" i="27" s="1"/>
  <c r="S243" i="27"/>
  <c r="T243" i="27" s="1"/>
  <c r="S244" i="27"/>
  <c r="T244" i="27" s="1"/>
  <c r="S245" i="27"/>
  <c r="T245" i="27" s="1"/>
  <c r="S246" i="27"/>
  <c r="T246" i="27" s="1"/>
  <c r="S247" i="27"/>
  <c r="T247" i="27" s="1"/>
  <c r="S248" i="27"/>
  <c r="T248" i="27" s="1"/>
  <c r="S249" i="27"/>
  <c r="T249" i="27" s="1"/>
  <c r="S250" i="27"/>
  <c r="T250" i="27" s="1"/>
  <c r="S251" i="27"/>
  <c r="T251" i="27" s="1"/>
  <c r="S252" i="27"/>
  <c r="T252" i="27" s="1"/>
  <c r="S253" i="27"/>
  <c r="T253" i="27" s="1"/>
  <c r="S254" i="27"/>
  <c r="T254" i="27" s="1"/>
  <c r="S255" i="27"/>
  <c r="T255" i="27" s="1"/>
  <c r="S256" i="27"/>
  <c r="T256" i="27" s="1"/>
  <c r="S257" i="27"/>
  <c r="T257" i="27" s="1"/>
  <c r="S258" i="27"/>
  <c r="T258" i="27" s="1"/>
  <c r="S259" i="27"/>
  <c r="T259" i="27" s="1"/>
  <c r="S260" i="27"/>
  <c r="T260" i="27" s="1"/>
  <c r="S261" i="27"/>
  <c r="T261" i="27" s="1"/>
  <c r="S262" i="27"/>
  <c r="T262" i="27" s="1"/>
  <c r="S263" i="27"/>
  <c r="T263" i="27" s="1"/>
  <c r="S264" i="27"/>
  <c r="T264" i="27" s="1"/>
  <c r="S265" i="27"/>
  <c r="T265" i="27" s="1"/>
  <c r="S266" i="27"/>
  <c r="T266" i="27" s="1"/>
  <c r="S267" i="27"/>
  <c r="T267" i="27" s="1"/>
  <c r="S268" i="27"/>
  <c r="T268" i="27" s="1"/>
  <c r="S269" i="27"/>
  <c r="T269" i="27" s="1"/>
  <c r="S270" i="27"/>
  <c r="T270" i="27" s="1"/>
  <c r="S271" i="27"/>
  <c r="T271" i="27" s="1"/>
  <c r="S272" i="27"/>
  <c r="T272" i="27" s="1"/>
  <c r="S273" i="27"/>
  <c r="T273" i="27" s="1"/>
  <c r="S274" i="27"/>
  <c r="T274" i="27" s="1"/>
  <c r="S275" i="27"/>
  <c r="T275" i="27" s="1"/>
  <c r="S276" i="27"/>
  <c r="T276" i="27" s="1"/>
  <c r="S277" i="27"/>
  <c r="T277" i="27" s="1"/>
  <c r="S278" i="27"/>
  <c r="T278" i="27" s="1"/>
  <c r="S279" i="27"/>
  <c r="T279" i="27" s="1"/>
  <c r="S280" i="27"/>
  <c r="T280" i="27" s="1"/>
  <c r="S281" i="27"/>
  <c r="T281" i="27" s="1"/>
  <c r="S282" i="27"/>
  <c r="T282" i="27" s="1"/>
  <c r="S283" i="27"/>
  <c r="T283" i="27" s="1"/>
  <c r="S284" i="27"/>
  <c r="T284" i="27" s="1"/>
  <c r="S285" i="27"/>
  <c r="T285" i="27" s="1"/>
  <c r="S286" i="27"/>
  <c r="T286" i="27" s="1"/>
  <c r="S287" i="27"/>
  <c r="T287" i="27" s="1"/>
  <c r="S288" i="27"/>
  <c r="T288" i="27" s="1"/>
  <c r="S289" i="27"/>
  <c r="T289" i="27" s="1"/>
  <c r="S290" i="27"/>
  <c r="T290" i="27" s="1"/>
  <c r="S291" i="27"/>
  <c r="T291" i="27" s="1"/>
  <c r="S292" i="27"/>
  <c r="T292" i="27" s="1"/>
  <c r="S293" i="27"/>
  <c r="T293" i="27" s="1"/>
  <c r="S294" i="27"/>
  <c r="T294" i="27" s="1"/>
  <c r="S295" i="27"/>
  <c r="T295" i="27" s="1"/>
  <c r="S296" i="27"/>
  <c r="T296" i="27" s="1"/>
  <c r="S297" i="27"/>
  <c r="T297" i="27" s="1"/>
  <c r="S298" i="27"/>
  <c r="T298" i="27" s="1"/>
  <c r="S299" i="27"/>
  <c r="T299" i="27" s="1"/>
  <c r="S300" i="27"/>
  <c r="T300" i="27" s="1"/>
  <c r="S301" i="27"/>
  <c r="T301" i="27" s="1"/>
  <c r="S302" i="27"/>
  <c r="T302" i="27" s="1"/>
  <c r="S303" i="27"/>
  <c r="T303" i="27" s="1"/>
  <c r="S304" i="27"/>
  <c r="T304" i="27" s="1"/>
  <c r="S305" i="27"/>
  <c r="T305" i="27" s="1"/>
  <c r="S306" i="27"/>
  <c r="T306" i="27" s="1"/>
  <c r="S307" i="27"/>
  <c r="T307" i="27" s="1"/>
  <c r="S308" i="27"/>
  <c r="T308" i="27" s="1"/>
  <c r="S309" i="27"/>
  <c r="T309" i="27" s="1"/>
  <c r="S310" i="27"/>
  <c r="T310" i="27" s="1"/>
  <c r="S311" i="27"/>
  <c r="T311" i="27" s="1"/>
  <c r="S312" i="27"/>
  <c r="T312" i="27" s="1"/>
  <c r="S313" i="27"/>
  <c r="T313" i="27" s="1"/>
  <c r="S314" i="27"/>
  <c r="T314" i="27" s="1"/>
  <c r="S315" i="27"/>
  <c r="T315" i="27" s="1"/>
  <c r="S316" i="27"/>
  <c r="T316" i="27" s="1"/>
  <c r="S317" i="27"/>
  <c r="T317" i="27" s="1"/>
  <c r="S318" i="27"/>
  <c r="T318" i="27" s="1"/>
  <c r="S319" i="27"/>
  <c r="T319" i="27" s="1"/>
  <c r="S320" i="27"/>
  <c r="T320" i="27" s="1"/>
  <c r="S321" i="27"/>
  <c r="T321" i="27" s="1"/>
  <c r="S322" i="27"/>
  <c r="T322" i="27" s="1"/>
  <c r="S323" i="27"/>
  <c r="T323" i="27" s="1"/>
  <c r="P324" i="27"/>
  <c r="P7" i="27"/>
  <c r="P8" i="27"/>
  <c r="P9" i="27"/>
  <c r="P10" i="27"/>
  <c r="P11" i="27"/>
  <c r="P12" i="27"/>
  <c r="P13" i="27"/>
  <c r="P14" i="27"/>
  <c r="P15" i="27"/>
  <c r="P16" i="27"/>
  <c r="P17" i="27"/>
  <c r="P18" i="27"/>
  <c r="P19" i="27"/>
  <c r="P20" i="27"/>
  <c r="P21" i="27"/>
  <c r="P22" i="27"/>
  <c r="P23" i="27"/>
  <c r="P24" i="27"/>
  <c r="P25" i="27"/>
  <c r="P26" i="27"/>
  <c r="P27" i="27"/>
  <c r="P28" i="27"/>
  <c r="P29" i="27"/>
  <c r="P30" i="27"/>
  <c r="P31" i="27"/>
  <c r="P32" i="27"/>
  <c r="P33" i="27"/>
  <c r="P34" i="27"/>
  <c r="P35" i="27"/>
  <c r="P36" i="27"/>
  <c r="P37" i="27"/>
  <c r="P38" i="27"/>
  <c r="P39" i="27"/>
  <c r="P40" i="27"/>
  <c r="P41" i="27"/>
  <c r="P42" i="27"/>
  <c r="P43" i="27"/>
  <c r="P44" i="27"/>
  <c r="P45" i="27"/>
  <c r="P46" i="27"/>
  <c r="P47" i="27"/>
  <c r="P48" i="27"/>
  <c r="P49" i="27"/>
  <c r="P50" i="27"/>
  <c r="P51" i="27"/>
  <c r="P52" i="27"/>
  <c r="P53" i="27"/>
  <c r="P54" i="27"/>
  <c r="P55" i="27"/>
  <c r="P56" i="27"/>
  <c r="P57" i="27"/>
  <c r="P58" i="27"/>
  <c r="P59" i="27"/>
  <c r="P60" i="27"/>
  <c r="P61" i="27"/>
  <c r="P62" i="27"/>
  <c r="P63" i="27"/>
  <c r="P64" i="27"/>
  <c r="P65" i="27"/>
  <c r="P66" i="27"/>
  <c r="P67" i="27"/>
  <c r="P68" i="27"/>
  <c r="P69" i="27"/>
  <c r="P70" i="27"/>
  <c r="P71" i="27"/>
  <c r="P72" i="27"/>
  <c r="P73" i="27"/>
  <c r="P74" i="27"/>
  <c r="P75" i="27"/>
  <c r="P76" i="27"/>
  <c r="P77" i="27"/>
  <c r="P78" i="27"/>
  <c r="P79" i="27"/>
  <c r="P80" i="27"/>
  <c r="P81" i="27"/>
  <c r="P82" i="27"/>
  <c r="P83" i="27"/>
  <c r="P84" i="27"/>
  <c r="P85" i="27"/>
  <c r="P86" i="27"/>
  <c r="P87" i="27"/>
  <c r="P88" i="27"/>
  <c r="P89" i="27"/>
  <c r="P90" i="27"/>
  <c r="P91" i="27"/>
  <c r="P92" i="27"/>
  <c r="P93" i="27"/>
  <c r="P94" i="27"/>
  <c r="P95" i="27"/>
  <c r="P96" i="27"/>
  <c r="P97" i="27"/>
  <c r="P98" i="27"/>
  <c r="P99" i="27"/>
  <c r="P100" i="27"/>
  <c r="P101" i="27"/>
  <c r="P102" i="27"/>
  <c r="P103" i="27"/>
  <c r="P104" i="27"/>
  <c r="P105" i="27"/>
  <c r="P106" i="27"/>
  <c r="P107" i="27"/>
  <c r="P108" i="27"/>
  <c r="P109" i="27"/>
  <c r="P110" i="27"/>
  <c r="P111" i="27"/>
  <c r="P112" i="27"/>
  <c r="P113" i="27"/>
  <c r="P114" i="27"/>
  <c r="P115" i="27"/>
  <c r="P116" i="27"/>
  <c r="P117" i="27"/>
  <c r="P118" i="27"/>
  <c r="P119" i="27"/>
  <c r="P120" i="27"/>
  <c r="P121" i="27"/>
  <c r="P122" i="27"/>
  <c r="P123" i="27"/>
  <c r="P124" i="27"/>
  <c r="P125" i="27"/>
  <c r="P126" i="27"/>
  <c r="P127" i="27"/>
  <c r="P128" i="27"/>
  <c r="P129" i="27"/>
  <c r="P130" i="27"/>
  <c r="P131" i="27"/>
  <c r="P132" i="27"/>
  <c r="P133" i="27"/>
  <c r="P134" i="27"/>
  <c r="P135" i="27"/>
  <c r="P136" i="27"/>
  <c r="P137" i="27"/>
  <c r="P138" i="27"/>
  <c r="P139" i="27"/>
  <c r="P140" i="27"/>
  <c r="P141" i="27"/>
  <c r="P142" i="27"/>
  <c r="P143" i="27"/>
  <c r="P144" i="27"/>
  <c r="P145" i="27"/>
  <c r="P146" i="27"/>
  <c r="P147" i="27"/>
  <c r="P148" i="27"/>
  <c r="P149" i="27"/>
  <c r="P150" i="27"/>
  <c r="P151" i="27"/>
  <c r="P152" i="27"/>
  <c r="P153" i="27"/>
  <c r="P154" i="27"/>
  <c r="P155" i="27"/>
  <c r="P156" i="27"/>
  <c r="P157" i="27"/>
  <c r="P158" i="27"/>
  <c r="P159" i="27"/>
  <c r="P160" i="27"/>
  <c r="P161" i="27"/>
  <c r="P162" i="27"/>
  <c r="P163" i="27"/>
  <c r="P164" i="27"/>
  <c r="P165" i="27"/>
  <c r="P166" i="27"/>
  <c r="P167" i="27"/>
  <c r="P168" i="27"/>
  <c r="P169" i="27"/>
  <c r="P170" i="27"/>
  <c r="P171" i="27"/>
  <c r="P172" i="27"/>
  <c r="P173" i="27"/>
  <c r="P174" i="27"/>
  <c r="P175" i="27"/>
  <c r="P176" i="27"/>
  <c r="P177" i="27"/>
  <c r="P178" i="27"/>
  <c r="P179" i="27"/>
  <c r="P180" i="27"/>
  <c r="P181" i="27"/>
  <c r="P182" i="27"/>
  <c r="P183" i="27"/>
  <c r="P184" i="27"/>
  <c r="P185" i="27"/>
  <c r="P186" i="27"/>
  <c r="P187" i="27"/>
  <c r="P188" i="27"/>
  <c r="P189" i="27"/>
  <c r="P190" i="27"/>
  <c r="P191" i="27"/>
  <c r="P192" i="27"/>
  <c r="P193" i="27"/>
  <c r="P194" i="27"/>
  <c r="P195" i="27"/>
  <c r="P196" i="27"/>
  <c r="P197" i="27"/>
  <c r="P198" i="27"/>
  <c r="P199" i="27"/>
  <c r="P200" i="27"/>
  <c r="P201" i="27"/>
  <c r="P202" i="27"/>
  <c r="P203" i="27"/>
  <c r="P204" i="27"/>
  <c r="P205" i="27"/>
  <c r="P206" i="27"/>
  <c r="P207" i="27"/>
  <c r="P208" i="27"/>
  <c r="P209" i="27"/>
  <c r="P210" i="27"/>
  <c r="P211" i="27"/>
  <c r="P212" i="27"/>
  <c r="P213" i="27"/>
  <c r="P214" i="27"/>
  <c r="P215" i="27"/>
  <c r="P216" i="27"/>
  <c r="P217" i="27"/>
  <c r="P218" i="27"/>
  <c r="P219" i="27"/>
  <c r="P220" i="27"/>
  <c r="P221" i="27"/>
  <c r="P222" i="27"/>
  <c r="P223" i="27"/>
  <c r="P224" i="27"/>
  <c r="P225" i="27"/>
  <c r="P226" i="27"/>
  <c r="P227" i="27"/>
  <c r="P228" i="27"/>
  <c r="P229" i="27"/>
  <c r="P230" i="27"/>
  <c r="P231" i="27"/>
  <c r="P232" i="27"/>
  <c r="P233" i="27"/>
  <c r="P234" i="27"/>
  <c r="P235" i="27"/>
  <c r="P236" i="27"/>
  <c r="P237" i="27"/>
  <c r="P238" i="27"/>
  <c r="P239" i="27"/>
  <c r="P240" i="27"/>
  <c r="P241" i="27"/>
  <c r="P242" i="27"/>
  <c r="P243" i="27"/>
  <c r="P244" i="27"/>
  <c r="P245" i="27"/>
  <c r="P246" i="27"/>
  <c r="P247" i="27"/>
  <c r="P248" i="27"/>
  <c r="P249" i="27"/>
  <c r="P250" i="27"/>
  <c r="P251" i="27"/>
  <c r="P252" i="27"/>
  <c r="P253" i="27"/>
  <c r="P254" i="27"/>
  <c r="P255" i="27"/>
  <c r="P256" i="27"/>
  <c r="P257" i="27"/>
  <c r="P258" i="27"/>
  <c r="P259" i="27"/>
  <c r="P260" i="27"/>
  <c r="P261" i="27"/>
  <c r="P262" i="27"/>
  <c r="P263" i="27"/>
  <c r="P264" i="27"/>
  <c r="P265" i="27"/>
  <c r="P266" i="27"/>
  <c r="P267" i="27"/>
  <c r="P268" i="27"/>
  <c r="P269" i="27"/>
  <c r="P270" i="27"/>
  <c r="P271" i="27"/>
  <c r="P272" i="27"/>
  <c r="P273" i="27"/>
  <c r="P274" i="27"/>
  <c r="P275" i="27"/>
  <c r="P276" i="27"/>
  <c r="P277" i="27"/>
  <c r="P278" i="27"/>
  <c r="P279" i="27"/>
  <c r="P280" i="27"/>
  <c r="P281" i="27"/>
  <c r="P282" i="27"/>
  <c r="P283" i="27"/>
  <c r="P284" i="27"/>
  <c r="P285" i="27"/>
  <c r="P286" i="27"/>
  <c r="P287" i="27"/>
  <c r="P288" i="27"/>
  <c r="P289" i="27"/>
  <c r="P290" i="27"/>
  <c r="P291" i="27"/>
  <c r="P292" i="27"/>
  <c r="P293" i="27"/>
  <c r="P294" i="27"/>
  <c r="P295" i="27"/>
  <c r="P296" i="27"/>
  <c r="P297" i="27"/>
  <c r="P298" i="27"/>
  <c r="P299" i="27"/>
  <c r="P300" i="27"/>
  <c r="P301" i="27"/>
  <c r="P302" i="27"/>
  <c r="P303" i="27"/>
  <c r="P304" i="27"/>
  <c r="P305" i="27"/>
  <c r="P306" i="27"/>
  <c r="P307" i="27"/>
  <c r="P308" i="27"/>
  <c r="P309" i="27"/>
  <c r="P310" i="27"/>
  <c r="P311" i="27"/>
  <c r="P312" i="27"/>
  <c r="P313" i="27"/>
  <c r="P314" i="27"/>
  <c r="P315" i="27"/>
  <c r="P316" i="27"/>
  <c r="P317" i="27"/>
  <c r="P318" i="27"/>
  <c r="P319" i="27"/>
  <c r="P320" i="27"/>
  <c r="P321" i="27"/>
  <c r="P322" i="27"/>
  <c r="P323" i="27"/>
  <c r="Q51" i="31" l="1"/>
  <c r="AJ51" i="31" s="1"/>
  <c r="AU51" i="31" s="1"/>
  <c r="X50" i="31"/>
  <c r="AQ50" i="31" s="1"/>
  <c r="BB50" i="31" s="1"/>
  <c r="W50" i="31"/>
  <c r="AP50" i="31" s="1"/>
  <c r="BA50" i="31" s="1"/>
  <c r="U50" i="31"/>
  <c r="AN50" i="31" s="1"/>
  <c r="AY50" i="31" s="1"/>
  <c r="V50" i="31"/>
  <c r="AO50" i="31" s="1"/>
  <c r="AZ50" i="31" s="1"/>
  <c r="X78" i="31"/>
  <c r="AQ78" i="31" s="1"/>
  <c r="BB78" i="31" s="1"/>
  <c r="Z50" i="31"/>
  <c r="AS50" i="31" s="1"/>
  <c r="BD50" i="31" s="1"/>
  <c r="X51" i="31"/>
  <c r="AQ51" i="31" s="1"/>
  <c r="BB51" i="31" s="1"/>
  <c r="Z51" i="31"/>
  <c r="AS51" i="31" s="1"/>
  <c r="BD51" i="31" s="1"/>
  <c r="V113" i="31"/>
  <c r="AO113" i="31" s="1"/>
  <c r="AZ113" i="31" s="1"/>
  <c r="AZ29" i="31"/>
  <c r="BA29" i="31"/>
  <c r="U158" i="30"/>
  <c r="AI158" i="30" s="1"/>
  <c r="AO158" i="30" s="1"/>
  <c r="S142" i="30"/>
  <c r="AG142" i="30" s="1"/>
  <c r="AM142" i="30" s="1"/>
  <c r="Q67" i="30"/>
  <c r="AE67" i="30" s="1"/>
  <c r="AK67" i="30" s="1"/>
  <c r="Q142" i="30"/>
  <c r="AE142" i="30" s="1"/>
  <c r="AK142" i="30" s="1"/>
  <c r="T142" i="30"/>
  <c r="AH142" i="30" s="1"/>
  <c r="AN142" i="30" s="1"/>
  <c r="T116" i="30"/>
  <c r="AH116" i="30" s="1"/>
  <c r="AN116" i="30" s="1"/>
  <c r="AM110" i="30"/>
  <c r="Q253" i="30"/>
  <c r="AE253" i="30" s="1"/>
  <c r="AK253" i="30" s="1"/>
  <c r="R253" i="30"/>
  <c r="AF253" i="30" s="1"/>
  <c r="AL253" i="30" s="1"/>
  <c r="S253" i="30"/>
  <c r="AG253" i="30" s="1"/>
  <c r="AM253" i="30" s="1"/>
  <c r="U253" i="30"/>
  <c r="AI253" i="30" s="1"/>
  <c r="AO253" i="30" s="1"/>
  <c r="AK110" i="30"/>
  <c r="Q116" i="30"/>
  <c r="AE116" i="30" s="1"/>
  <c r="AK116" i="30" s="1"/>
  <c r="AW216" i="31"/>
  <c r="U130" i="31"/>
  <c r="AN130" i="31" s="1"/>
  <c r="AY130" i="31" s="1"/>
  <c r="V130" i="31"/>
  <c r="AO130" i="31" s="1"/>
  <c r="AZ130" i="31" s="1"/>
  <c r="BB57" i="31"/>
  <c r="AZ89" i="31"/>
  <c r="BD89" i="31"/>
  <c r="AX216" i="31"/>
  <c r="AW29" i="31"/>
  <c r="S13" i="31"/>
  <c r="AL13" i="31" s="1"/>
  <c r="AW13" i="31" s="1"/>
  <c r="T13" i="31"/>
  <c r="AM13" i="31" s="1"/>
  <c r="AX13" i="31" s="1"/>
  <c r="AZ55" i="31"/>
  <c r="Q364" i="30"/>
  <c r="AE364" i="30" s="1"/>
  <c r="AK364" i="30" s="1"/>
  <c r="T27" i="30"/>
  <c r="AH27" i="30" s="1"/>
  <c r="AN27" i="30" s="1"/>
  <c r="Q117" i="30"/>
  <c r="AE117" i="30" s="1"/>
  <c r="AK117" i="30" s="1"/>
  <c r="S117" i="30"/>
  <c r="AG117" i="30" s="1"/>
  <c r="AM117" i="30" s="1"/>
  <c r="R47" i="30"/>
  <c r="AF47" i="30" s="1"/>
  <c r="AL47" i="30" s="1"/>
  <c r="T240" i="30"/>
  <c r="AH240" i="30" s="1"/>
  <c r="AN240" i="30" s="1"/>
  <c r="Q73" i="30"/>
  <c r="AE73" i="30" s="1"/>
  <c r="AK73" i="30" s="1"/>
  <c r="R240" i="30"/>
  <c r="AF240" i="30" s="1"/>
  <c r="AL240" i="30" s="1"/>
  <c r="S240" i="30"/>
  <c r="AG240" i="30" s="1"/>
  <c r="AM240" i="30" s="1"/>
  <c r="R130" i="31"/>
  <c r="AK130" i="31" s="1"/>
  <c r="AV130" i="31" s="1"/>
  <c r="W130" i="31"/>
  <c r="AP130" i="31" s="1"/>
  <c r="BA130" i="31" s="1"/>
  <c r="X130" i="31"/>
  <c r="AQ130" i="31" s="1"/>
  <c r="BB130" i="31" s="1"/>
  <c r="Y130" i="31"/>
  <c r="AR130" i="31" s="1"/>
  <c r="BC130" i="31" s="1"/>
  <c r="BB29" i="31"/>
  <c r="Z130" i="31"/>
  <c r="AS130" i="31" s="1"/>
  <c r="BD130" i="31" s="1"/>
  <c r="AU29" i="31"/>
  <c r="BA57" i="31"/>
  <c r="T130" i="31"/>
  <c r="AM130" i="31" s="1"/>
  <c r="AX130" i="31" s="1"/>
  <c r="AY29" i="31"/>
  <c r="S130" i="31"/>
  <c r="AL130" i="31" s="1"/>
  <c r="AW130" i="31" s="1"/>
  <c r="AM315" i="30"/>
  <c r="AK457" i="30"/>
  <c r="BD149" i="31"/>
  <c r="Z142" i="31"/>
  <c r="AS142" i="31" s="1"/>
  <c r="BD142" i="31" s="1"/>
  <c r="Q19" i="31"/>
  <c r="AJ19" i="31" s="1"/>
  <c r="AU19" i="31" s="1"/>
  <c r="S19" i="31"/>
  <c r="AL19" i="31" s="1"/>
  <c r="AW19" i="31" s="1"/>
  <c r="V19" i="31"/>
  <c r="AO19" i="31" s="1"/>
  <c r="AZ19" i="31" s="1"/>
  <c r="AZ149" i="31"/>
  <c r="AV182" i="31"/>
  <c r="Z16" i="31"/>
  <c r="AS16" i="31" s="1"/>
  <c r="BD16" i="31" s="1"/>
  <c r="BC182" i="31"/>
  <c r="AZ182" i="31"/>
  <c r="AY221" i="31"/>
  <c r="AU221" i="31"/>
  <c r="BC55" i="31"/>
  <c r="AU182" i="31"/>
  <c r="AW221" i="31"/>
  <c r="BB88" i="31"/>
  <c r="BB182" i="31"/>
  <c r="AX221" i="31"/>
  <c r="BD88" i="31"/>
  <c r="AY182" i="31"/>
  <c r="AU88" i="31"/>
  <c r="Q13" i="31"/>
  <c r="AJ13" i="31" s="1"/>
  <c r="AU13" i="31" s="1"/>
  <c r="AZ221" i="31"/>
  <c r="AV149" i="31"/>
  <c r="AV88" i="31"/>
  <c r="BA182" i="31"/>
  <c r="AU90" i="31"/>
  <c r="AZ216" i="31"/>
  <c r="BB221" i="31"/>
  <c r="BC221" i="31"/>
  <c r="AY89" i="31"/>
  <c r="S113" i="31"/>
  <c r="AL113" i="31" s="1"/>
  <c r="AW113" i="31" s="1"/>
  <c r="AX89" i="31"/>
  <c r="X16" i="31"/>
  <c r="AQ16" i="31" s="1"/>
  <c r="BB16" i="31" s="1"/>
  <c r="U113" i="31"/>
  <c r="AN113" i="31" s="1"/>
  <c r="AY113" i="31" s="1"/>
  <c r="X113" i="31"/>
  <c r="AQ113" i="31" s="1"/>
  <c r="BB113" i="31" s="1"/>
  <c r="Y113" i="31"/>
  <c r="AR113" i="31" s="1"/>
  <c r="BC113" i="31" s="1"/>
  <c r="Z113" i="31"/>
  <c r="AS113" i="31" s="1"/>
  <c r="BD113" i="31" s="1"/>
  <c r="AV216" i="31"/>
  <c r="W65" i="31"/>
  <c r="AP65" i="31" s="1"/>
  <c r="BA65" i="31" s="1"/>
  <c r="Q171" i="31"/>
  <c r="AJ171" i="31" s="1"/>
  <c r="AU171" i="31" s="1"/>
  <c r="Y65" i="31"/>
  <c r="AR65" i="31" s="1"/>
  <c r="BC65" i="31" s="1"/>
  <c r="Q16" i="31"/>
  <c r="AJ16" i="31" s="1"/>
  <c r="AU16" i="31" s="1"/>
  <c r="AU9" i="31"/>
  <c r="S171" i="31"/>
  <c r="AL171" i="31" s="1"/>
  <c r="AW171" i="31" s="1"/>
  <c r="X65" i="31"/>
  <c r="AQ65" i="31" s="1"/>
  <c r="BB65" i="31" s="1"/>
  <c r="BA149" i="31"/>
  <c r="X171" i="31"/>
  <c r="AQ171" i="31" s="1"/>
  <c r="BB171" i="31" s="1"/>
  <c r="Q113" i="31"/>
  <c r="AJ113" i="31" s="1"/>
  <c r="AU113" i="31" s="1"/>
  <c r="W67" i="31"/>
  <c r="AP67" i="31" s="1"/>
  <c r="BA67" i="31" s="1"/>
  <c r="AU92" i="31"/>
  <c r="AV199" i="31"/>
  <c r="BA55" i="31"/>
  <c r="R171" i="31"/>
  <c r="AK171" i="31" s="1"/>
  <c r="AV171" i="31" s="1"/>
  <c r="BD57" i="31"/>
  <c r="Z65" i="31"/>
  <c r="AS65" i="31" s="1"/>
  <c r="BD65" i="31" s="1"/>
  <c r="U19" i="31"/>
  <c r="AN19" i="31" s="1"/>
  <c r="AY19" i="31" s="1"/>
  <c r="AU216" i="31"/>
  <c r="AY149" i="31"/>
  <c r="BA89" i="31"/>
  <c r="AX90" i="31"/>
  <c r="AW199" i="31"/>
  <c r="AW55" i="31"/>
  <c r="BB89" i="31"/>
  <c r="AX102" i="31"/>
  <c r="X19" i="31"/>
  <c r="AQ19" i="31" s="1"/>
  <c r="BB19" i="31" s="1"/>
  <c r="BA216" i="31"/>
  <c r="AX55" i="31"/>
  <c r="BA164" i="31"/>
  <c r="BD29" i="31"/>
  <c r="AW89" i="31"/>
  <c r="AW92" i="31"/>
  <c r="AU6" i="31"/>
  <c r="Y171" i="31"/>
  <c r="AR171" i="31" s="1"/>
  <c r="BC171" i="31" s="1"/>
  <c r="S67" i="31"/>
  <c r="AL67" i="31" s="1"/>
  <c r="AW67" i="31" s="1"/>
  <c r="BB216" i="31"/>
  <c r="BB164" i="31"/>
  <c r="AU102" i="31"/>
  <c r="AU89" i="31"/>
  <c r="AY55" i="31"/>
  <c r="BC149" i="31"/>
  <c r="BC29" i="31"/>
  <c r="AV90" i="31"/>
  <c r="BD182" i="31"/>
  <c r="AW182" i="31"/>
  <c r="Z171" i="31"/>
  <c r="AS171" i="31" s="1"/>
  <c r="BD171" i="31" s="1"/>
  <c r="V67" i="31"/>
  <c r="AO67" i="31" s="1"/>
  <c r="AZ67" i="31" s="1"/>
  <c r="BC216" i="31"/>
  <c r="BD164" i="31"/>
  <c r="AW88" i="31"/>
  <c r="BB55" i="31"/>
  <c r="AU25" i="31"/>
  <c r="BD221" i="31"/>
  <c r="BB149" i="31"/>
  <c r="AX149" i="31"/>
  <c r="AX199" i="31"/>
  <c r="T171" i="31"/>
  <c r="AM171" i="31" s="1"/>
  <c r="AX171" i="31" s="1"/>
  <c r="BD216" i="31"/>
  <c r="AU164" i="31"/>
  <c r="AZ57" i="31"/>
  <c r="AX88" i="31"/>
  <c r="AU55" i="31"/>
  <c r="AV25" i="31"/>
  <c r="AX92" i="31"/>
  <c r="BA88" i="31"/>
  <c r="AW149" i="31"/>
  <c r="U171" i="31"/>
  <c r="AN171" i="31" s="1"/>
  <c r="AY171" i="31" s="1"/>
  <c r="AV102" i="31"/>
  <c r="U67" i="31"/>
  <c r="AN67" i="31" s="1"/>
  <c r="AY67" i="31" s="1"/>
  <c r="R67" i="31"/>
  <c r="AK67" i="31" s="1"/>
  <c r="AV67" i="31" s="1"/>
  <c r="S65" i="31"/>
  <c r="AL65" i="31" s="1"/>
  <c r="AW65" i="31" s="1"/>
  <c r="Q65" i="31"/>
  <c r="AJ65" i="31" s="1"/>
  <c r="AU65" i="31" s="1"/>
  <c r="AY216" i="31"/>
  <c r="AV164" i="31"/>
  <c r="AZ88" i="31"/>
  <c r="AV55" i="31"/>
  <c r="AW25" i="31"/>
  <c r="AU57" i="31"/>
  <c r="AX9" i="31"/>
  <c r="AU199" i="31"/>
  <c r="V171" i="31"/>
  <c r="AO171" i="31" s="1"/>
  <c r="AZ171" i="31" s="1"/>
  <c r="Q67" i="31"/>
  <c r="AJ67" i="31" s="1"/>
  <c r="AU67" i="31" s="1"/>
  <c r="R65" i="31"/>
  <c r="AK65" i="31" s="1"/>
  <c r="AV65" i="31" s="1"/>
  <c r="T65" i="31"/>
  <c r="AM65" i="31" s="1"/>
  <c r="AX65" i="31" s="1"/>
  <c r="AW164" i="31"/>
  <c r="AV89" i="31"/>
  <c r="BC88" i="31"/>
  <c r="BD55" i="31"/>
  <c r="AX25" i="31"/>
  <c r="AV92" i="31"/>
  <c r="AU149" i="31"/>
  <c r="AY88" i="31"/>
  <c r="X67" i="31"/>
  <c r="AQ67" i="31" s="1"/>
  <c r="BB67" i="31" s="1"/>
  <c r="AX57" i="31"/>
  <c r="U65" i="31"/>
  <c r="AN65" i="31" s="1"/>
  <c r="AY65" i="31" s="1"/>
  <c r="AX164" i="31"/>
  <c r="AX182" i="31"/>
  <c r="AZ164" i="31"/>
  <c r="AW9" i="31"/>
  <c r="BC57" i="31"/>
  <c r="AW102" i="31"/>
  <c r="AW57" i="31"/>
  <c r="AY57" i="31"/>
  <c r="AY164" i="31"/>
  <c r="AV6" i="31"/>
  <c r="AV57" i="31"/>
  <c r="AW90" i="31"/>
  <c r="AV9" i="31"/>
  <c r="R50" i="31"/>
  <c r="AK50" i="31" s="1"/>
  <c r="AV50" i="31" s="1"/>
  <c r="Z67" i="31"/>
  <c r="AS67" i="31" s="1"/>
  <c r="BD67" i="31" s="1"/>
  <c r="Y67" i="31"/>
  <c r="AR67" i="31" s="1"/>
  <c r="BC67" i="31" s="1"/>
  <c r="Q145" i="31"/>
  <c r="AJ145" i="31" s="1"/>
  <c r="AU145" i="31" s="1"/>
  <c r="Y145" i="31"/>
  <c r="AR145" i="31" s="1"/>
  <c r="BC145" i="31" s="1"/>
  <c r="W145" i="31"/>
  <c r="AP145" i="31" s="1"/>
  <c r="BA145" i="31" s="1"/>
  <c r="U145" i="31"/>
  <c r="AN145" i="31" s="1"/>
  <c r="AY145" i="31" s="1"/>
  <c r="T145" i="31"/>
  <c r="AM145" i="31" s="1"/>
  <c r="AX145" i="31" s="1"/>
  <c r="S145" i="31"/>
  <c r="AL145" i="31" s="1"/>
  <c r="AW145" i="31" s="1"/>
  <c r="R145" i="31"/>
  <c r="AK145" i="31" s="1"/>
  <c r="AV145" i="31" s="1"/>
  <c r="Q142" i="31"/>
  <c r="AJ142" i="31" s="1"/>
  <c r="AU142" i="31" s="1"/>
  <c r="Y142" i="31"/>
  <c r="AR142" i="31" s="1"/>
  <c r="BC142" i="31" s="1"/>
  <c r="R142" i="31"/>
  <c r="AK142" i="31" s="1"/>
  <c r="AV142" i="31" s="1"/>
  <c r="W142" i="31"/>
  <c r="AP142" i="31" s="1"/>
  <c r="BA142" i="31" s="1"/>
  <c r="U142" i="31"/>
  <c r="AN142" i="31" s="1"/>
  <c r="AY142" i="31" s="1"/>
  <c r="S142" i="31"/>
  <c r="AL142" i="31" s="1"/>
  <c r="AW142" i="31" s="1"/>
  <c r="T142" i="31"/>
  <c r="AM142" i="31" s="1"/>
  <c r="AX142" i="31" s="1"/>
  <c r="Z19" i="31"/>
  <c r="AS19" i="31" s="1"/>
  <c r="BD19" i="31" s="1"/>
  <c r="W19" i="31"/>
  <c r="AP19" i="31" s="1"/>
  <c r="BA19" i="31" s="1"/>
  <c r="T19" i="31"/>
  <c r="AM19" i="31" s="1"/>
  <c r="AX19" i="31" s="1"/>
  <c r="R19" i="31"/>
  <c r="AK19" i="31" s="1"/>
  <c r="AV19" i="31" s="1"/>
  <c r="U51" i="31"/>
  <c r="AN51" i="31" s="1"/>
  <c r="AY51" i="31" s="1"/>
  <c r="T51" i="31"/>
  <c r="AM51" i="31" s="1"/>
  <c r="AX51" i="31" s="1"/>
  <c r="S51" i="31"/>
  <c r="AL51" i="31" s="1"/>
  <c r="AW51" i="31" s="1"/>
  <c r="Y16" i="31"/>
  <c r="AR16" i="31" s="1"/>
  <c r="BC16" i="31" s="1"/>
  <c r="W16" i="31"/>
  <c r="AP16" i="31" s="1"/>
  <c r="BA16" i="31" s="1"/>
  <c r="V16" i="31"/>
  <c r="AO16" i="31" s="1"/>
  <c r="AZ16" i="31" s="1"/>
  <c r="T16" i="31"/>
  <c r="AM16" i="31" s="1"/>
  <c r="AX16" i="31" s="1"/>
  <c r="S16" i="31"/>
  <c r="AL16" i="31" s="1"/>
  <c r="AW16" i="31" s="1"/>
  <c r="R16" i="31"/>
  <c r="AK16" i="31" s="1"/>
  <c r="AV16" i="31" s="1"/>
  <c r="V145" i="31"/>
  <c r="AO145" i="31" s="1"/>
  <c r="AZ145" i="31" s="1"/>
  <c r="X145" i="31"/>
  <c r="AQ145" i="31" s="1"/>
  <c r="BB145" i="31" s="1"/>
  <c r="T78" i="31"/>
  <c r="AM78" i="31" s="1"/>
  <c r="AX78" i="31" s="1"/>
  <c r="Y78" i="31"/>
  <c r="AR78" i="31" s="1"/>
  <c r="BC78" i="31" s="1"/>
  <c r="W78" i="31"/>
  <c r="AP78" i="31" s="1"/>
  <c r="BA78" i="31" s="1"/>
  <c r="V78" i="31"/>
  <c r="AO78" i="31" s="1"/>
  <c r="AZ78" i="31" s="1"/>
  <c r="U78" i="31"/>
  <c r="AN78" i="31" s="1"/>
  <c r="AY78" i="31" s="1"/>
  <c r="S78" i="31"/>
  <c r="AL78" i="31" s="1"/>
  <c r="AW78" i="31" s="1"/>
  <c r="R78" i="31"/>
  <c r="AK78" i="31" s="1"/>
  <c r="AV78" i="31" s="1"/>
  <c r="Z78" i="31"/>
  <c r="AS78" i="31" s="1"/>
  <c r="BD78" i="31" s="1"/>
  <c r="Y159" i="31"/>
  <c r="AR159" i="31" s="1"/>
  <c r="BC159" i="31" s="1"/>
  <c r="X159" i="31"/>
  <c r="AQ159" i="31" s="1"/>
  <c r="BB159" i="31" s="1"/>
  <c r="W159" i="31"/>
  <c r="AP159" i="31" s="1"/>
  <c r="BA159" i="31" s="1"/>
  <c r="V159" i="31"/>
  <c r="AO159" i="31" s="1"/>
  <c r="AZ159" i="31" s="1"/>
  <c r="U159" i="31"/>
  <c r="AN159" i="31" s="1"/>
  <c r="AY159" i="31" s="1"/>
  <c r="T159" i="31"/>
  <c r="AM159" i="31" s="1"/>
  <c r="AX159" i="31" s="1"/>
  <c r="S159" i="31"/>
  <c r="AL159" i="31" s="1"/>
  <c r="AW159" i="31" s="1"/>
  <c r="R159" i="31"/>
  <c r="AK159" i="31" s="1"/>
  <c r="AV159" i="31" s="1"/>
  <c r="Q159" i="31"/>
  <c r="AJ159" i="31" s="1"/>
  <c r="AU159" i="31" s="1"/>
  <c r="Z159" i="31"/>
  <c r="AS159" i="31" s="1"/>
  <c r="BD159" i="31" s="1"/>
  <c r="S180" i="31"/>
  <c r="AL180" i="31" s="1"/>
  <c r="AW180" i="31" s="1"/>
  <c r="R180" i="31"/>
  <c r="AK180" i="31" s="1"/>
  <c r="AV180" i="31" s="1"/>
  <c r="Q180" i="31"/>
  <c r="AJ180" i="31" s="1"/>
  <c r="AU180" i="31" s="1"/>
  <c r="Y180" i="31"/>
  <c r="AR180" i="31" s="1"/>
  <c r="BC180" i="31" s="1"/>
  <c r="X180" i="31"/>
  <c r="AQ180" i="31" s="1"/>
  <c r="BB180" i="31" s="1"/>
  <c r="V180" i="31"/>
  <c r="AO180" i="31" s="1"/>
  <c r="AZ180" i="31" s="1"/>
  <c r="W180" i="31"/>
  <c r="AP180" i="31" s="1"/>
  <c r="BA180" i="31" s="1"/>
  <c r="U180" i="31"/>
  <c r="AN180" i="31" s="1"/>
  <c r="AY180" i="31" s="1"/>
  <c r="T180" i="31"/>
  <c r="AM180" i="31" s="1"/>
  <c r="AX180" i="31" s="1"/>
  <c r="Z180" i="31"/>
  <c r="AS180" i="31" s="1"/>
  <c r="BD180" i="31" s="1"/>
  <c r="Y66" i="31"/>
  <c r="AR66" i="31" s="1"/>
  <c r="BC66" i="31" s="1"/>
  <c r="X66" i="31"/>
  <c r="AQ66" i="31" s="1"/>
  <c r="BB66" i="31" s="1"/>
  <c r="W66" i="31"/>
  <c r="AP66" i="31" s="1"/>
  <c r="BA66" i="31" s="1"/>
  <c r="V66" i="31"/>
  <c r="AO66" i="31" s="1"/>
  <c r="AZ66" i="31" s="1"/>
  <c r="U66" i="31"/>
  <c r="AN66" i="31" s="1"/>
  <c r="AY66" i="31" s="1"/>
  <c r="T66" i="31"/>
  <c r="AM66" i="31" s="1"/>
  <c r="AX66" i="31" s="1"/>
  <c r="S66" i="31"/>
  <c r="AL66" i="31" s="1"/>
  <c r="AW66" i="31" s="1"/>
  <c r="Z66" i="31"/>
  <c r="AS66" i="31" s="1"/>
  <c r="BD66" i="31" s="1"/>
  <c r="R66" i="31"/>
  <c r="AK66" i="31" s="1"/>
  <c r="AV66" i="31" s="1"/>
  <c r="Q66" i="31"/>
  <c r="AJ66" i="31" s="1"/>
  <c r="AU66" i="31" s="1"/>
  <c r="T193" i="31"/>
  <c r="AM193" i="31" s="1"/>
  <c r="AX193" i="31" s="1"/>
  <c r="R193" i="31"/>
  <c r="AK193" i="31" s="1"/>
  <c r="AV193" i="31" s="1"/>
  <c r="Q193" i="31"/>
  <c r="AJ193" i="31" s="1"/>
  <c r="AU193" i="31" s="1"/>
  <c r="S193" i="31"/>
  <c r="AL193" i="31" s="1"/>
  <c r="AW193" i="31" s="1"/>
  <c r="T71" i="31"/>
  <c r="AM71" i="31" s="1"/>
  <c r="AX71" i="31" s="1"/>
  <c r="W71" i="31"/>
  <c r="AP71" i="31" s="1"/>
  <c r="BA71" i="31" s="1"/>
  <c r="V71" i="31"/>
  <c r="AO71" i="31" s="1"/>
  <c r="AZ71" i="31" s="1"/>
  <c r="U71" i="31"/>
  <c r="AN71" i="31" s="1"/>
  <c r="AY71" i="31" s="1"/>
  <c r="S71" i="31"/>
  <c r="AL71" i="31" s="1"/>
  <c r="AW71" i="31" s="1"/>
  <c r="R71" i="31"/>
  <c r="AK71" i="31" s="1"/>
  <c r="AV71" i="31" s="1"/>
  <c r="Q71" i="31"/>
  <c r="AJ71" i="31" s="1"/>
  <c r="AU71" i="31" s="1"/>
  <c r="Z71" i="31"/>
  <c r="AS71" i="31" s="1"/>
  <c r="BD71" i="31" s="1"/>
  <c r="X71" i="31"/>
  <c r="AQ71" i="31" s="1"/>
  <c r="BB71" i="31" s="1"/>
  <c r="Y71" i="31"/>
  <c r="AR71" i="31" s="1"/>
  <c r="BC71" i="31" s="1"/>
  <c r="AH164" i="31"/>
  <c r="AI164" i="31" s="1"/>
  <c r="S113" i="30"/>
  <c r="AG113" i="30" s="1"/>
  <c r="AM113" i="30" s="1"/>
  <c r="R27" i="30"/>
  <c r="AF27" i="30" s="1"/>
  <c r="AL27" i="30" s="1"/>
  <c r="Q27" i="30"/>
  <c r="AE27" i="30" s="1"/>
  <c r="AK27" i="30" s="1"/>
  <c r="AM341" i="30"/>
  <c r="AK239" i="30"/>
  <c r="R54" i="30"/>
  <c r="AF54" i="30" s="1"/>
  <c r="AL54" i="30" s="1"/>
  <c r="R89" i="30"/>
  <c r="AF89" i="30" s="1"/>
  <c r="AL89" i="30" s="1"/>
  <c r="S163" i="30"/>
  <c r="AG163" i="30" s="1"/>
  <c r="AM163" i="30" s="1"/>
  <c r="Q54" i="30"/>
  <c r="AE54" i="30" s="1"/>
  <c r="AK54" i="30" s="1"/>
  <c r="S89" i="30"/>
  <c r="AG89" i="30" s="1"/>
  <c r="AM89" i="30" s="1"/>
  <c r="U89" i="30"/>
  <c r="AI89" i="30" s="1"/>
  <c r="AO89" i="30" s="1"/>
  <c r="AL315" i="30"/>
  <c r="Q237" i="30"/>
  <c r="AE237" i="30" s="1"/>
  <c r="AK237" i="30" s="1"/>
  <c r="Q163" i="30"/>
  <c r="AE163" i="30" s="1"/>
  <c r="AK163" i="30" s="1"/>
  <c r="Q89" i="30"/>
  <c r="AE89" i="30" s="1"/>
  <c r="R163" i="30"/>
  <c r="AF163" i="30" s="1"/>
  <c r="AL163" i="30" s="1"/>
  <c r="T163" i="30"/>
  <c r="AH163" i="30" s="1"/>
  <c r="AN163" i="30" s="1"/>
  <c r="Q17" i="30"/>
  <c r="AE17" i="30" s="1"/>
  <c r="AK17" i="30" s="1"/>
  <c r="S71" i="30"/>
  <c r="AG71" i="30" s="1"/>
  <c r="AM71" i="30" s="1"/>
  <c r="R71" i="30"/>
  <c r="AF71" i="30" s="1"/>
  <c r="AL71" i="30" s="1"/>
  <c r="AK341" i="30"/>
  <c r="AL341" i="30"/>
  <c r="R36" i="30"/>
  <c r="AF36" i="30" s="1"/>
  <c r="AL36" i="30" s="1"/>
  <c r="R17" i="30"/>
  <c r="AF17" i="30" s="1"/>
  <c r="AL17" i="30" s="1"/>
  <c r="T71" i="30"/>
  <c r="AH71" i="30" s="1"/>
  <c r="AN71" i="30" s="1"/>
  <c r="Q71" i="30"/>
  <c r="AE71" i="30" s="1"/>
  <c r="AK71" i="30" s="1"/>
  <c r="U256" i="30"/>
  <c r="AI256" i="30" s="1"/>
  <c r="AO256" i="30" s="1"/>
  <c r="Q256" i="30"/>
  <c r="AE256" i="30" s="1"/>
  <c r="AK256" i="30" s="1"/>
  <c r="R256" i="30"/>
  <c r="AF256" i="30" s="1"/>
  <c r="AL256" i="30" s="1"/>
  <c r="S256" i="30"/>
  <c r="AG256" i="30" s="1"/>
  <c r="AM256" i="30" s="1"/>
  <c r="AO239" i="30"/>
  <c r="Q93" i="30"/>
  <c r="AE93" i="30" s="1"/>
  <c r="AK93" i="30" s="1"/>
  <c r="AM268" i="30"/>
  <c r="AM479" i="30"/>
  <c r="Q238" i="30"/>
  <c r="AE238" i="30" s="1"/>
  <c r="AK238" i="30" s="1"/>
  <c r="S238" i="30"/>
  <c r="AG238" i="30" s="1"/>
  <c r="AM238" i="30" s="1"/>
  <c r="S93" i="30"/>
  <c r="AG93" i="30" s="1"/>
  <c r="AM93" i="30" s="1"/>
  <c r="AK315" i="30"/>
  <c r="U238" i="30"/>
  <c r="AI238" i="30" s="1"/>
  <c r="AO238" i="30" s="1"/>
  <c r="T238" i="30"/>
  <c r="AH238" i="30" s="1"/>
  <c r="AN238" i="30" s="1"/>
  <c r="AN479" i="30"/>
  <c r="AL420" i="30"/>
  <c r="U93" i="30"/>
  <c r="AI93" i="30" s="1"/>
  <c r="AO93" i="30" s="1"/>
  <c r="AK337" i="30"/>
  <c r="AK333" i="30"/>
  <c r="AM462" i="30"/>
  <c r="AL462" i="30"/>
  <c r="U183" i="30"/>
  <c r="AI183" i="30" s="1"/>
  <c r="AO183" i="30" s="1"/>
  <c r="T169" i="30"/>
  <c r="AH169" i="30" s="1"/>
  <c r="AN169" i="30" s="1"/>
  <c r="AL333" i="30"/>
  <c r="AK136" i="30"/>
  <c r="Q169" i="30"/>
  <c r="AE169" i="30" s="1"/>
  <c r="AK169" i="30" s="1"/>
  <c r="AO341" i="30"/>
  <c r="R169" i="30"/>
  <c r="AF169" i="30" s="1"/>
  <c r="AL169" i="30" s="1"/>
  <c r="R73" i="30"/>
  <c r="AF73" i="30" s="1"/>
  <c r="AL73" i="30" s="1"/>
  <c r="AM337" i="30"/>
  <c r="AL340" i="30"/>
  <c r="AN338" i="30"/>
  <c r="Q356" i="30"/>
  <c r="AE356" i="30" s="1"/>
  <c r="AK356" i="30" s="1"/>
  <c r="AN200" i="30"/>
  <c r="AL300" i="30"/>
  <c r="AN86" i="30"/>
  <c r="AN202" i="30"/>
  <c r="AM333" i="30"/>
  <c r="AN300" i="30"/>
  <c r="AM402" i="30"/>
  <c r="AK390" i="30"/>
  <c r="AN340" i="30"/>
  <c r="AM200" i="30"/>
  <c r="AM177" i="30"/>
  <c r="AN199" i="30"/>
  <c r="AK340" i="30"/>
  <c r="AM459" i="30"/>
  <c r="AM108" i="30"/>
  <c r="AN341" i="30"/>
  <c r="AO333" i="30"/>
  <c r="AL441" i="30"/>
  <c r="AL86" i="30"/>
  <c r="AK402" i="30"/>
  <c r="AK202" i="30"/>
  <c r="AO177" i="30"/>
  <c r="AN177" i="30"/>
  <c r="AO200" i="30"/>
  <c r="AN107" i="30"/>
  <c r="AL204" i="30"/>
  <c r="AO300" i="30"/>
  <c r="AN108" i="30"/>
  <c r="AN438" i="30"/>
  <c r="AK459" i="30"/>
  <c r="AM204" i="30"/>
  <c r="AK108" i="30"/>
  <c r="AL108" i="30"/>
  <c r="AM336" i="30"/>
  <c r="AK292" i="30"/>
  <c r="AO202" i="30"/>
  <c r="AO138" i="30"/>
  <c r="AN474" i="30"/>
  <c r="AO336" i="30"/>
  <c r="AO204" i="30"/>
  <c r="AL336" i="30"/>
  <c r="AN343" i="30"/>
  <c r="AM300" i="30"/>
  <c r="AL292" i="30"/>
  <c r="AL239" i="30"/>
  <c r="AK199" i="30"/>
  <c r="AL202" i="30"/>
  <c r="AM136" i="30"/>
  <c r="AN268" i="30"/>
  <c r="AO457" i="30"/>
  <c r="AN136" i="30"/>
  <c r="AO268" i="30"/>
  <c r="AL474" i="30"/>
  <c r="AO462" i="30"/>
  <c r="AO338" i="30"/>
  <c r="AN337" i="30"/>
  <c r="AK300" i="30"/>
  <c r="AO199" i="30"/>
  <c r="AM292" i="30"/>
  <c r="AN239" i="30"/>
  <c r="AO136" i="30"/>
  <c r="AL479" i="30"/>
  <c r="AN89" i="30"/>
  <c r="AM474" i="30"/>
  <c r="AK200" i="30"/>
  <c r="AL457" i="30"/>
  <c r="AM439" i="30"/>
  <c r="AL338" i="30"/>
  <c r="AK479" i="30"/>
  <c r="AK336" i="30"/>
  <c r="AM340" i="30"/>
  <c r="AK420" i="30"/>
  <c r="AN292" i="30"/>
  <c r="AM239" i="30"/>
  <c r="AK438" i="30"/>
  <c r="AO479" i="30"/>
  <c r="AN462" i="30"/>
  <c r="AM338" i="30"/>
  <c r="AK338" i="30"/>
  <c r="AN333" i="30"/>
  <c r="AN420" i="30"/>
  <c r="AO292" i="30"/>
  <c r="AL208" i="30"/>
  <c r="AM138" i="30"/>
  <c r="AO110" i="30"/>
  <c r="AM457" i="30"/>
  <c r="AL200" i="30"/>
  <c r="AK177" i="30"/>
  <c r="AK86" i="30"/>
  <c r="AN204" i="30"/>
  <c r="AN457" i="30"/>
  <c r="AL110" i="30"/>
  <c r="AL459" i="30"/>
  <c r="AM438" i="30"/>
  <c r="AM441" i="30"/>
  <c r="Q381" i="30"/>
  <c r="AE381" i="30" s="1"/>
  <c r="AK381" i="30" s="1"/>
  <c r="R183" i="30"/>
  <c r="AF183" i="30" s="1"/>
  <c r="AL183" i="30" s="1"/>
  <c r="AK107" i="30"/>
  <c r="AO315" i="30"/>
  <c r="AK343" i="30"/>
  <c r="AM420" i="30"/>
  <c r="AM199" i="30"/>
  <c r="AM208" i="30"/>
  <c r="AL136" i="30"/>
  <c r="AN110" i="30"/>
  <c r="AN441" i="30"/>
  <c r="AO459" i="30"/>
  <c r="AL138" i="30"/>
  <c r="AN459" i="30"/>
  <c r="AK204" i="30"/>
  <c r="AL268" i="30"/>
  <c r="AN439" i="30"/>
  <c r="AL343" i="30"/>
  <c r="AK474" i="30"/>
  <c r="AL177" i="30"/>
  <c r="S183" i="30"/>
  <c r="AG183" i="30" s="1"/>
  <c r="AM183" i="30" s="1"/>
  <c r="AK439" i="30"/>
  <c r="AL402" i="30"/>
  <c r="AL337" i="30"/>
  <c r="AN208" i="30"/>
  <c r="AM86" i="30"/>
  <c r="AN336" i="30"/>
  <c r="AL438" i="30"/>
  <c r="AN138" i="30"/>
  <c r="AN315" i="30"/>
  <c r="AO340" i="30"/>
  <c r="AM202" i="30"/>
  <c r="AL390" i="30"/>
  <c r="AK441" i="30"/>
  <c r="T183" i="30"/>
  <c r="AH183" i="30" s="1"/>
  <c r="AN183" i="30" s="1"/>
  <c r="AK138" i="30"/>
  <c r="AO474" i="30"/>
  <c r="AL439" i="30"/>
  <c r="AN402" i="30"/>
  <c r="AM343" i="30"/>
  <c r="AK208" i="30"/>
  <c r="AK89" i="30"/>
  <c r="AL107" i="30"/>
  <c r="AK462" i="30"/>
  <c r="AK268" i="30"/>
  <c r="AO337" i="30"/>
  <c r="AL199" i="30"/>
  <c r="Q182" i="30"/>
  <c r="AE182" i="30" s="1"/>
  <c r="AK182" i="30" s="1"/>
  <c r="R182" i="30"/>
  <c r="AF182" i="30" s="1"/>
  <c r="AL182" i="30" s="1"/>
  <c r="S182" i="30"/>
  <c r="AG182" i="30" s="1"/>
  <c r="AM182" i="30" s="1"/>
  <c r="T182" i="30"/>
  <c r="AH182" i="30" s="1"/>
  <c r="AN182" i="30" s="1"/>
  <c r="S145" i="30"/>
  <c r="AG145" i="30" s="1"/>
  <c r="AM145" i="30" s="1"/>
  <c r="Q193" i="30"/>
  <c r="AE193" i="30" s="1"/>
  <c r="AK193" i="30" s="1"/>
  <c r="T193" i="30"/>
  <c r="AH193" i="30" s="1"/>
  <c r="AN193" i="30" s="1"/>
  <c r="S193" i="30"/>
  <c r="AG193" i="30" s="1"/>
  <c r="AM193" i="30" s="1"/>
  <c r="R193" i="30"/>
  <c r="AF193" i="30" s="1"/>
  <c r="AL193" i="30" s="1"/>
  <c r="R61" i="30"/>
  <c r="AF61" i="30" s="1"/>
  <c r="AL61" i="30" s="1"/>
  <c r="Q61" i="30"/>
  <c r="AE61" i="30" s="1"/>
  <c r="AK61" i="30" s="1"/>
  <c r="T117" i="30"/>
  <c r="AH117" i="30" s="1"/>
  <c r="AN117" i="30" s="1"/>
  <c r="R116" i="30"/>
  <c r="AF116" i="30" s="1"/>
  <c r="AL116" i="30" s="1"/>
  <c r="S116" i="30"/>
  <c r="AG116" i="30" s="1"/>
  <c r="AM116" i="30" s="1"/>
  <c r="T93" i="30"/>
  <c r="AH93" i="30" s="1"/>
  <c r="AN93" i="30" s="1"/>
  <c r="Q36" i="30"/>
  <c r="AE36" i="30" s="1"/>
  <c r="AK36" i="30" s="1"/>
  <c r="Q270" i="30"/>
  <c r="AE270" i="30" s="1"/>
  <c r="AK270" i="30" s="1"/>
  <c r="R270" i="30"/>
  <c r="AF270" i="30" s="1"/>
  <c r="AL270" i="30" s="1"/>
  <c r="S270" i="30"/>
  <c r="AG270" i="30" s="1"/>
  <c r="AM270" i="30" s="1"/>
  <c r="Q159" i="30"/>
  <c r="AE159" i="30" s="1"/>
  <c r="AK159" i="30" s="1"/>
  <c r="Q348" i="30"/>
  <c r="AE348" i="30" s="1"/>
  <c r="AK348" i="30" s="1"/>
  <c r="R348" i="30"/>
  <c r="AF348" i="30" s="1"/>
  <c r="AL348" i="30" s="1"/>
  <c r="R376" i="30"/>
  <c r="AF376" i="30" s="1"/>
  <c r="AL376" i="30" s="1"/>
  <c r="Q376" i="30"/>
  <c r="AE376" i="30" s="1"/>
  <c r="AK376" i="30" s="1"/>
  <c r="T36" i="30"/>
  <c r="AH36" i="30" s="1"/>
  <c r="AN36" i="30" s="1"/>
  <c r="T416" i="30"/>
  <c r="AH416" i="30" s="1"/>
  <c r="AN416" i="30" s="1"/>
  <c r="R416" i="30"/>
  <c r="AF416" i="30" s="1"/>
  <c r="AL416" i="30" s="1"/>
  <c r="Q416" i="30"/>
  <c r="AE416" i="30" s="1"/>
  <c r="AK416" i="30" s="1"/>
  <c r="R367" i="30"/>
  <c r="AF367" i="30" s="1"/>
  <c r="AL367" i="30" s="1"/>
  <c r="Q367" i="30"/>
  <c r="AE367" i="30" s="1"/>
  <c r="AK367" i="30" s="1"/>
  <c r="R249" i="30"/>
  <c r="AF249" i="30" s="1"/>
  <c r="AL249" i="30" s="1"/>
  <c r="S249" i="30"/>
  <c r="AG249" i="30" s="1"/>
  <c r="AM249" i="30" s="1"/>
  <c r="Q249" i="30"/>
  <c r="AE249" i="30" s="1"/>
  <c r="AK249" i="30" s="1"/>
  <c r="T249" i="30"/>
  <c r="AH249" i="30" s="1"/>
  <c r="AN249" i="30" s="1"/>
  <c r="U144" i="30"/>
  <c r="AI144" i="30" s="1"/>
  <c r="AO144" i="30" s="1"/>
  <c r="Q144" i="30"/>
  <c r="AE144" i="30" s="1"/>
  <c r="AK144" i="30" s="1"/>
  <c r="R144" i="30"/>
  <c r="AF144" i="30" s="1"/>
  <c r="AL144" i="30" s="1"/>
  <c r="S144" i="30"/>
  <c r="AG144" i="30" s="1"/>
  <c r="AM144" i="30" s="1"/>
  <c r="T251" i="30"/>
  <c r="AH251" i="30" s="1"/>
  <c r="AN251" i="30" s="1"/>
  <c r="U251" i="30"/>
  <c r="AI251" i="30" s="1"/>
  <c r="AO251" i="30" s="1"/>
  <c r="R251" i="30"/>
  <c r="AF251" i="30" s="1"/>
  <c r="AL251" i="30" s="1"/>
  <c r="R120" i="30"/>
  <c r="AF120" i="30" s="1"/>
  <c r="AL120" i="30" s="1"/>
  <c r="U120" i="30"/>
  <c r="AI120" i="30" s="1"/>
  <c r="AO120" i="30" s="1"/>
  <c r="T120" i="30"/>
  <c r="AH120" i="30" s="1"/>
  <c r="AN120" i="30" s="1"/>
  <c r="Q366" i="30"/>
  <c r="AE366" i="30" s="1"/>
  <c r="AK366" i="30" s="1"/>
  <c r="R366" i="30"/>
  <c r="AF366" i="30" s="1"/>
  <c r="AL366" i="30" s="1"/>
  <c r="Q140" i="30"/>
  <c r="AE140" i="30" s="1"/>
  <c r="AK140" i="30" s="1"/>
  <c r="U140" i="30"/>
  <c r="AI140" i="30" s="1"/>
  <c r="AO140" i="30" s="1"/>
  <c r="T140" i="30"/>
  <c r="AH140" i="30" s="1"/>
  <c r="AN140" i="30" s="1"/>
  <c r="S140" i="30"/>
  <c r="AG140" i="30" s="1"/>
  <c r="AM140" i="30" s="1"/>
  <c r="R140" i="30"/>
  <c r="AF140" i="30" s="1"/>
  <c r="AL140" i="30" s="1"/>
  <c r="S251" i="30"/>
  <c r="AG251" i="30" s="1"/>
  <c r="AM251" i="30" s="1"/>
  <c r="R237" i="30"/>
  <c r="AF237" i="30" s="1"/>
  <c r="AL237" i="30" s="1"/>
  <c r="S158" i="30"/>
  <c r="AG158" i="30" s="1"/>
  <c r="AM158" i="30" s="1"/>
  <c r="Q158" i="30"/>
  <c r="AE158" i="30" s="1"/>
  <c r="AK158" i="30" s="1"/>
  <c r="S120" i="30"/>
  <c r="AG120" i="30" s="1"/>
  <c r="AM120" i="30" s="1"/>
  <c r="R362" i="30"/>
  <c r="AF362" i="30" s="1"/>
  <c r="AL362" i="30" s="1"/>
  <c r="Q362" i="30"/>
  <c r="AE362" i="30" s="1"/>
  <c r="AK362" i="30" s="1"/>
  <c r="R398" i="30"/>
  <c r="AF398" i="30" s="1"/>
  <c r="AL398" i="30" s="1"/>
  <c r="Q398" i="30"/>
  <c r="AE398" i="30" s="1"/>
  <c r="AK398" i="30" s="1"/>
  <c r="S395" i="30"/>
  <c r="AG395" i="30" s="1"/>
  <c r="AM395" i="30" s="1"/>
  <c r="Q399" i="30"/>
  <c r="AE399" i="30" s="1"/>
  <c r="AK399" i="30" s="1"/>
  <c r="Q354" i="30"/>
  <c r="AE354" i="30" s="1"/>
  <c r="AK354" i="30" s="1"/>
  <c r="S237" i="30"/>
  <c r="AG237" i="30" s="1"/>
  <c r="AM237" i="30" s="1"/>
  <c r="T145" i="30"/>
  <c r="AH145" i="30" s="1"/>
  <c r="AN145" i="30" s="1"/>
  <c r="S43" i="30"/>
  <c r="AG43" i="30" s="1"/>
  <c r="AM43" i="30" s="1"/>
  <c r="Q47" i="30"/>
  <c r="AE47" i="30" s="1"/>
  <c r="AK47" i="30" s="1"/>
  <c r="R399" i="30"/>
  <c r="AF399" i="30" s="1"/>
  <c r="AL399" i="30" s="1"/>
  <c r="R113" i="30"/>
  <c r="AF113" i="30" s="1"/>
  <c r="AL113" i="30" s="1"/>
  <c r="T113" i="30"/>
  <c r="AH113" i="30" s="1"/>
  <c r="AN113" i="30" s="1"/>
  <c r="U113" i="30"/>
  <c r="AI113" i="30" s="1"/>
  <c r="AO113" i="30" s="1"/>
  <c r="R68" i="30"/>
  <c r="AF68" i="30" s="1"/>
  <c r="AL68" i="30" s="1"/>
  <c r="T68" i="30"/>
  <c r="AH68" i="30" s="1"/>
  <c r="AN68" i="30" s="1"/>
  <c r="S68" i="30"/>
  <c r="AG68" i="30" s="1"/>
  <c r="AM68" i="30" s="1"/>
  <c r="Q68" i="30"/>
  <c r="AE68" i="30" s="1"/>
  <c r="AK68" i="30" s="1"/>
  <c r="Q397" i="30"/>
  <c r="AE397" i="30" s="1"/>
  <c r="AK397" i="30" s="1"/>
  <c r="T399" i="30"/>
  <c r="AH399" i="30" s="1"/>
  <c r="AN399" i="30" s="1"/>
  <c r="R159" i="30"/>
  <c r="AF159" i="30" s="1"/>
  <c r="AL159" i="30" s="1"/>
  <c r="S159" i="30"/>
  <c r="AG159" i="30" s="1"/>
  <c r="AM159" i="30" s="1"/>
  <c r="U159" i="30"/>
  <c r="AI159" i="30" s="1"/>
  <c r="AO159" i="30" s="1"/>
  <c r="S397" i="30"/>
  <c r="AG397" i="30" s="1"/>
  <c r="AM397" i="30" s="1"/>
  <c r="Q120" i="30"/>
  <c r="AE120" i="30" s="1"/>
  <c r="AK120" i="30" s="1"/>
  <c r="U139" i="30"/>
  <c r="AI139" i="30" s="1"/>
  <c r="AO139" i="30" s="1"/>
  <c r="R139" i="30"/>
  <c r="AF139" i="30" s="1"/>
  <c r="AL139" i="30" s="1"/>
  <c r="Q139" i="30"/>
  <c r="AE139" i="30" s="1"/>
  <c r="AK139" i="30" s="1"/>
  <c r="S139" i="30"/>
  <c r="AG139" i="30" s="1"/>
  <c r="AM139" i="30" s="1"/>
  <c r="S42" i="30"/>
  <c r="AG42" i="30" s="1"/>
  <c r="AM42" i="30" s="1"/>
  <c r="R42" i="30"/>
  <c r="AF42" i="30" s="1"/>
  <c r="AL42" i="30" s="1"/>
  <c r="Q42" i="30"/>
  <c r="AE42" i="30" s="1"/>
  <c r="AK42" i="30" s="1"/>
  <c r="T101" i="30"/>
  <c r="AH101" i="30" s="1"/>
  <c r="AN101" i="30" s="1"/>
  <c r="S101" i="30"/>
  <c r="AG101" i="30" s="1"/>
  <c r="AM101" i="30" s="1"/>
  <c r="R101" i="30"/>
  <c r="AF101" i="30" s="1"/>
  <c r="AL101" i="30" s="1"/>
  <c r="Q101" i="30"/>
  <c r="AE101" i="30" s="1"/>
  <c r="AK101" i="30" s="1"/>
  <c r="R397" i="30"/>
  <c r="AF397" i="30" s="1"/>
  <c r="AL397" i="30" s="1"/>
  <c r="Q43" i="30"/>
  <c r="AE43" i="30" s="1"/>
  <c r="AK43" i="30" s="1"/>
  <c r="R158" i="30"/>
  <c r="AF158" i="30" s="1"/>
  <c r="AL158" i="30" s="1"/>
  <c r="R72" i="30"/>
  <c r="AF72" i="30" s="1"/>
  <c r="AL72" i="30" s="1"/>
  <c r="T72" i="30"/>
  <c r="AH72" i="30" s="1"/>
  <c r="AN72" i="30" s="1"/>
  <c r="S72" i="30"/>
  <c r="AG72" i="30" s="1"/>
  <c r="AM72" i="30" s="1"/>
  <c r="Q72" i="30"/>
  <c r="AE72" i="30" s="1"/>
  <c r="AK72" i="30" s="1"/>
  <c r="T56" i="30"/>
  <c r="AH56" i="30" s="1"/>
  <c r="AN56" i="30" s="1"/>
  <c r="S56" i="30"/>
  <c r="AG56" i="30" s="1"/>
  <c r="AM56" i="30" s="1"/>
  <c r="R56" i="30"/>
  <c r="AF56" i="30" s="1"/>
  <c r="AL56" i="30" s="1"/>
  <c r="Q251" i="30"/>
  <c r="AE251" i="30" s="1"/>
  <c r="AK251" i="30" s="1"/>
  <c r="R145" i="30"/>
  <c r="AF145" i="30" s="1"/>
  <c r="AL145" i="30" s="1"/>
  <c r="Q145" i="30"/>
  <c r="AE145" i="30" s="1"/>
  <c r="AK145" i="30" s="1"/>
  <c r="U97" i="30"/>
  <c r="AI97" i="30" s="1"/>
  <c r="AO97" i="30" s="1"/>
  <c r="T97" i="30"/>
  <c r="AH97" i="30" s="1"/>
  <c r="AN97" i="30" s="1"/>
  <c r="S97" i="30"/>
  <c r="AG97" i="30" s="1"/>
  <c r="AM97" i="30" s="1"/>
  <c r="R97" i="30"/>
  <c r="AF97" i="30" s="1"/>
  <c r="AL97" i="30" s="1"/>
  <c r="Q97" i="30"/>
  <c r="AE97" i="30" s="1"/>
  <c r="AK97" i="30" s="1"/>
  <c r="R91" i="30"/>
  <c r="AF91" i="30" s="1"/>
  <c r="AL91" i="30" s="1"/>
  <c r="Q91" i="30"/>
  <c r="AE91" i="30" s="1"/>
  <c r="AK91" i="30" s="1"/>
  <c r="S91" i="30"/>
  <c r="AG91" i="30" s="1"/>
  <c r="AM91" i="30" s="1"/>
  <c r="U91" i="30"/>
  <c r="AI91" i="30" s="1"/>
  <c r="AO91" i="30" s="1"/>
  <c r="T91" i="30"/>
  <c r="AH91" i="30" s="1"/>
  <c r="AN91" i="30" s="1"/>
  <c r="Q229" i="30"/>
  <c r="AE229" i="30" s="1"/>
  <c r="AK229" i="30" s="1"/>
  <c r="S229" i="30"/>
  <c r="AG229" i="30" s="1"/>
  <c r="AM229" i="30" s="1"/>
  <c r="R229" i="30"/>
  <c r="AF229" i="30" s="1"/>
  <c r="AL229" i="30" s="1"/>
  <c r="T229" i="30"/>
  <c r="AH229" i="30" s="1"/>
  <c r="AN229" i="30" s="1"/>
  <c r="Q90" i="30"/>
  <c r="AE90" i="30" s="1"/>
  <c r="AK90" i="30" s="1"/>
  <c r="S90" i="30"/>
  <c r="AG90" i="30" s="1"/>
  <c r="AM90" i="30" s="1"/>
  <c r="R90" i="30"/>
  <c r="AF90" i="30" s="1"/>
  <c r="AL90" i="30" s="1"/>
  <c r="T90" i="30"/>
  <c r="AH90" i="30" s="1"/>
  <c r="AN90" i="30" s="1"/>
  <c r="U90" i="30"/>
  <c r="AI90" i="30" s="1"/>
  <c r="AO90" i="30" s="1"/>
  <c r="U143" i="30"/>
  <c r="AI143" i="30" s="1"/>
  <c r="AO143" i="30" s="1"/>
  <c r="T143" i="30"/>
  <c r="AH143" i="30" s="1"/>
  <c r="AN143" i="30" s="1"/>
  <c r="S143" i="30"/>
  <c r="AG143" i="30" s="1"/>
  <c r="AM143" i="30" s="1"/>
  <c r="R143" i="30"/>
  <c r="AF143" i="30" s="1"/>
  <c r="AL143" i="30" s="1"/>
  <c r="Q143" i="30"/>
  <c r="AE143" i="30" s="1"/>
  <c r="AK143" i="30" s="1"/>
  <c r="S96" i="30"/>
  <c r="AG96" i="30" s="1"/>
  <c r="AM96" i="30" s="1"/>
  <c r="R96" i="30"/>
  <c r="AF96" i="30" s="1"/>
  <c r="AL96" i="30" s="1"/>
  <c r="Q96" i="30"/>
  <c r="AE96" i="30" s="1"/>
  <c r="AK96" i="30" s="1"/>
  <c r="T96" i="30"/>
  <c r="AH96" i="30" s="1"/>
  <c r="AN96" i="30" s="1"/>
  <c r="T65" i="30"/>
  <c r="AH65" i="30" s="1"/>
  <c r="AN65" i="30" s="1"/>
  <c r="S65" i="30"/>
  <c r="AG65" i="30" s="1"/>
  <c r="AM65" i="30" s="1"/>
  <c r="R65" i="30"/>
  <c r="AF65" i="30" s="1"/>
  <c r="AL65" i="30" s="1"/>
  <c r="Q65" i="30"/>
  <c r="AE65" i="30" s="1"/>
  <c r="AK65" i="30" s="1"/>
  <c r="T69" i="30"/>
  <c r="AH69" i="30" s="1"/>
  <c r="AN69" i="30" s="1"/>
  <c r="S69" i="30"/>
  <c r="AG69" i="30" s="1"/>
  <c r="AM69" i="30" s="1"/>
  <c r="R69" i="30"/>
  <c r="AF69" i="30" s="1"/>
  <c r="AL69" i="30" s="1"/>
  <c r="Q69" i="30"/>
  <c r="AE69" i="30" s="1"/>
  <c r="AK69" i="30" s="1"/>
  <c r="T414" i="30"/>
  <c r="AH414" i="30" s="1"/>
  <c r="AN414" i="30" s="1"/>
  <c r="S414" i="30"/>
  <c r="AG414" i="30" s="1"/>
  <c r="AM414" i="30" s="1"/>
  <c r="R414" i="30"/>
  <c r="AF414" i="30" s="1"/>
  <c r="AL414" i="30" s="1"/>
  <c r="Q414" i="30"/>
  <c r="AE414" i="30" s="1"/>
  <c r="AK414" i="30" s="1"/>
  <c r="R384" i="30"/>
  <c r="AF384" i="30" s="1"/>
  <c r="AL384" i="30" s="1"/>
  <c r="Q384" i="30"/>
  <c r="AE384" i="30" s="1"/>
  <c r="AK384" i="30" s="1"/>
  <c r="T250" i="30"/>
  <c r="AH250" i="30" s="1"/>
  <c r="AN250" i="30" s="1"/>
  <c r="R250" i="30"/>
  <c r="AF250" i="30" s="1"/>
  <c r="AL250" i="30" s="1"/>
  <c r="Q250" i="30"/>
  <c r="AE250" i="30" s="1"/>
  <c r="AK250" i="30" s="1"/>
  <c r="S250" i="30"/>
  <c r="AG250" i="30" s="1"/>
  <c r="AM250" i="30" s="1"/>
  <c r="U274" i="30"/>
  <c r="AI274" i="30" s="1"/>
  <c r="AO274" i="30" s="1"/>
  <c r="T274" i="30"/>
  <c r="AH274" i="30" s="1"/>
  <c r="AN274" i="30" s="1"/>
  <c r="S274" i="30"/>
  <c r="AG274" i="30" s="1"/>
  <c r="AM274" i="30" s="1"/>
  <c r="R274" i="30"/>
  <c r="AF274" i="30" s="1"/>
  <c r="AL274" i="30" s="1"/>
  <c r="Q274" i="30"/>
  <c r="AE274" i="30" s="1"/>
  <c r="AK274" i="30" s="1"/>
  <c r="U100" i="30"/>
  <c r="AI100" i="30" s="1"/>
  <c r="AO100" i="30" s="1"/>
  <c r="T100" i="30"/>
  <c r="AH100" i="30" s="1"/>
  <c r="AN100" i="30" s="1"/>
  <c r="S100" i="30"/>
  <c r="AG100" i="30" s="1"/>
  <c r="AM100" i="30" s="1"/>
  <c r="R100" i="30"/>
  <c r="AF100" i="30" s="1"/>
  <c r="AL100" i="30" s="1"/>
  <c r="Q100" i="30"/>
  <c r="AE100" i="30" s="1"/>
  <c r="AK100" i="30" s="1"/>
  <c r="U181" i="30"/>
  <c r="AI181" i="30" s="1"/>
  <c r="AO181" i="30" s="1"/>
  <c r="T181" i="30"/>
  <c r="AH181" i="30" s="1"/>
  <c r="AN181" i="30" s="1"/>
  <c r="S181" i="30"/>
  <c r="AG181" i="30" s="1"/>
  <c r="AM181" i="30" s="1"/>
  <c r="R181" i="30"/>
  <c r="AF181" i="30" s="1"/>
  <c r="AL181" i="30" s="1"/>
  <c r="Q181" i="30"/>
  <c r="AE181" i="30" s="1"/>
  <c r="AK181" i="30" s="1"/>
  <c r="R383" i="30"/>
  <c r="AF383" i="30" s="1"/>
  <c r="AL383" i="30" s="1"/>
  <c r="Q383" i="30"/>
  <c r="AE383" i="30" s="1"/>
  <c r="AK383" i="30" s="1"/>
  <c r="T41" i="30"/>
  <c r="AH41" i="30" s="1"/>
  <c r="AN41" i="30" s="1"/>
  <c r="S41" i="30"/>
  <c r="AG41" i="30" s="1"/>
  <c r="AM41" i="30" s="1"/>
  <c r="Q41" i="30"/>
  <c r="AE41" i="30" s="1"/>
  <c r="AK41" i="30" s="1"/>
  <c r="R41" i="30"/>
  <c r="AF41" i="30" s="1"/>
  <c r="AL41" i="30" s="1"/>
  <c r="U303" i="30"/>
  <c r="AI303" i="30" s="1"/>
  <c r="AO303" i="30" s="1"/>
  <c r="T303" i="30"/>
  <c r="AH303" i="30" s="1"/>
  <c r="AN303" i="30" s="1"/>
  <c r="S303" i="30"/>
  <c r="AG303" i="30" s="1"/>
  <c r="AM303" i="30" s="1"/>
  <c r="R303" i="30"/>
  <c r="AF303" i="30" s="1"/>
  <c r="AL303" i="30" s="1"/>
  <c r="Q303" i="30"/>
  <c r="AE303" i="30" s="1"/>
  <c r="AK303" i="30" s="1"/>
  <c r="U162" i="30"/>
  <c r="AI162" i="30" s="1"/>
  <c r="AO162" i="30" s="1"/>
  <c r="T162" i="30"/>
  <c r="AH162" i="30" s="1"/>
  <c r="AN162" i="30" s="1"/>
  <c r="S162" i="30"/>
  <c r="AG162" i="30" s="1"/>
  <c r="AM162" i="30" s="1"/>
  <c r="R162" i="30"/>
  <c r="AF162" i="30" s="1"/>
  <c r="AL162" i="30" s="1"/>
  <c r="Q162" i="30"/>
  <c r="AE162" i="30" s="1"/>
  <c r="AK162" i="30" s="1"/>
  <c r="M502" i="29"/>
  <c r="P502" i="29"/>
  <c r="AG502" i="29"/>
  <c r="AH502" i="29" s="1"/>
  <c r="AI502" i="29" s="1"/>
  <c r="AJ502" i="29" s="1"/>
  <c r="AK502" i="29"/>
  <c r="AW502" i="29" s="1"/>
  <c r="AL502" i="29"/>
  <c r="AX502" i="29" s="1"/>
  <c r="AM502" i="29"/>
  <c r="AY502" i="29" s="1"/>
  <c r="AN502" i="29"/>
  <c r="AZ502" i="29" s="1"/>
  <c r="AO502" i="29"/>
  <c r="BA502" i="29" s="1"/>
  <c r="AP502" i="29"/>
  <c r="BB502" i="29" s="1"/>
  <c r="AQ502" i="29"/>
  <c r="BC502" i="29" s="1"/>
  <c r="AR502" i="29"/>
  <c r="BD502" i="29" s="1"/>
  <c r="AS502" i="29"/>
  <c r="BE502" i="29" s="1"/>
  <c r="AT502" i="29"/>
  <c r="BF502" i="29" s="1"/>
  <c r="AU502" i="29"/>
  <c r="BG502" i="29" s="1"/>
  <c r="M481" i="29"/>
  <c r="P481" i="29"/>
  <c r="AG481" i="29"/>
  <c r="AH481" i="29" s="1"/>
  <c r="AI481" i="29" s="1"/>
  <c r="AJ481" i="29" s="1"/>
  <c r="AK481" i="29"/>
  <c r="AW481" i="29" s="1"/>
  <c r="AL481" i="29"/>
  <c r="AX481" i="29" s="1"/>
  <c r="AM481" i="29"/>
  <c r="AY481" i="29" s="1"/>
  <c r="AN481" i="29"/>
  <c r="AZ481" i="29" s="1"/>
  <c r="AO481" i="29"/>
  <c r="BA481" i="29" s="1"/>
  <c r="AP481" i="29"/>
  <c r="BB481" i="29" s="1"/>
  <c r="AQ481" i="29"/>
  <c r="BC481" i="29" s="1"/>
  <c r="AR481" i="29"/>
  <c r="BD481" i="29" s="1"/>
  <c r="AS481" i="29"/>
  <c r="BE481" i="29" s="1"/>
  <c r="AT481" i="29"/>
  <c r="BF481" i="29" s="1"/>
  <c r="AU481" i="29"/>
  <c r="BG481" i="29" s="1"/>
  <c r="M467" i="29"/>
  <c r="P467" i="29"/>
  <c r="AG467" i="29"/>
  <c r="AH467" i="29" s="1"/>
  <c r="AI467" i="29" s="1"/>
  <c r="AJ467" i="29" s="1"/>
  <c r="AK467" i="29"/>
  <c r="AW467" i="29" s="1"/>
  <c r="AL467" i="29"/>
  <c r="AX467" i="29" s="1"/>
  <c r="AM467" i="29"/>
  <c r="AY467" i="29" s="1"/>
  <c r="AN467" i="29"/>
  <c r="AZ467" i="29" s="1"/>
  <c r="AO467" i="29"/>
  <c r="BA467" i="29" s="1"/>
  <c r="AP467" i="29"/>
  <c r="BB467" i="29" s="1"/>
  <c r="AQ467" i="29"/>
  <c r="BC467" i="29" s="1"/>
  <c r="AR467" i="29"/>
  <c r="BD467" i="29" s="1"/>
  <c r="AS467" i="29"/>
  <c r="BE467" i="29" s="1"/>
  <c r="AT467" i="29"/>
  <c r="BF467" i="29" s="1"/>
  <c r="AU467" i="29"/>
  <c r="BG467" i="29" s="1"/>
  <c r="M452" i="29"/>
  <c r="P452" i="29"/>
  <c r="AG452" i="29"/>
  <c r="AH452" i="29" s="1"/>
  <c r="AI452" i="29" s="1"/>
  <c r="AJ452" i="29" s="1"/>
  <c r="AK452" i="29"/>
  <c r="AW452" i="29" s="1"/>
  <c r="AL452" i="29"/>
  <c r="AX452" i="29" s="1"/>
  <c r="AM452" i="29"/>
  <c r="AY452" i="29" s="1"/>
  <c r="AN452" i="29"/>
  <c r="AZ452" i="29" s="1"/>
  <c r="AO452" i="29"/>
  <c r="BA452" i="29" s="1"/>
  <c r="AP452" i="29"/>
  <c r="BB452" i="29" s="1"/>
  <c r="AQ452" i="29"/>
  <c r="BC452" i="29" s="1"/>
  <c r="AR452" i="29"/>
  <c r="BD452" i="29" s="1"/>
  <c r="AS452" i="29"/>
  <c r="BE452" i="29" s="1"/>
  <c r="AT452" i="29"/>
  <c r="BF452" i="29" s="1"/>
  <c r="AU452" i="29"/>
  <c r="BG452" i="29" s="1"/>
  <c r="AK7" i="29" l="1"/>
  <c r="AW7" i="29" s="1"/>
  <c r="AL7" i="29"/>
  <c r="AX7" i="29" s="1"/>
  <c r="AM7" i="29"/>
  <c r="AY7" i="29" s="1"/>
  <c r="AN7" i="29"/>
  <c r="AZ7" i="29" s="1"/>
  <c r="AO7" i="29"/>
  <c r="BA7" i="29" s="1"/>
  <c r="AP7" i="29"/>
  <c r="BB7" i="29" s="1"/>
  <c r="AQ7" i="29"/>
  <c r="BC7" i="29" s="1"/>
  <c r="AR7" i="29"/>
  <c r="BD7" i="29" s="1"/>
  <c r="AS7" i="29"/>
  <c r="BE7" i="29" s="1"/>
  <c r="AT7" i="29"/>
  <c r="BF7" i="29" s="1"/>
  <c r="AU7" i="29"/>
  <c r="BG7" i="29" s="1"/>
  <c r="AK8" i="29"/>
  <c r="AW8" i="29" s="1"/>
  <c r="AL8" i="29"/>
  <c r="AX8" i="29" s="1"/>
  <c r="AM8" i="29"/>
  <c r="AY8" i="29" s="1"/>
  <c r="AN8" i="29"/>
  <c r="AZ8" i="29" s="1"/>
  <c r="AO8" i="29"/>
  <c r="BA8" i="29" s="1"/>
  <c r="AP8" i="29"/>
  <c r="BB8" i="29" s="1"/>
  <c r="AQ8" i="29"/>
  <c r="BC8" i="29" s="1"/>
  <c r="AR8" i="29"/>
  <c r="BD8" i="29" s="1"/>
  <c r="AS8" i="29"/>
  <c r="BE8" i="29" s="1"/>
  <c r="AT8" i="29"/>
  <c r="BF8" i="29" s="1"/>
  <c r="AU8" i="29"/>
  <c r="BG8" i="29" s="1"/>
  <c r="AK9" i="29"/>
  <c r="AW9" i="29" s="1"/>
  <c r="AL9" i="29"/>
  <c r="AX9" i="29" s="1"/>
  <c r="AM9" i="29"/>
  <c r="AY9" i="29" s="1"/>
  <c r="AN9" i="29"/>
  <c r="AZ9" i="29" s="1"/>
  <c r="AO9" i="29"/>
  <c r="BA9" i="29" s="1"/>
  <c r="AP9" i="29"/>
  <c r="BB9" i="29" s="1"/>
  <c r="AQ9" i="29"/>
  <c r="BC9" i="29" s="1"/>
  <c r="AR9" i="29"/>
  <c r="BD9" i="29" s="1"/>
  <c r="AS9" i="29"/>
  <c r="BE9" i="29" s="1"/>
  <c r="AT9" i="29"/>
  <c r="BF9" i="29" s="1"/>
  <c r="AU9" i="29"/>
  <c r="BG9" i="29" s="1"/>
  <c r="AK10" i="29"/>
  <c r="AW10" i="29" s="1"/>
  <c r="AL10" i="29"/>
  <c r="AX10" i="29" s="1"/>
  <c r="AM10" i="29"/>
  <c r="AY10" i="29" s="1"/>
  <c r="AN10" i="29"/>
  <c r="AZ10" i="29" s="1"/>
  <c r="AO10" i="29"/>
  <c r="BA10" i="29" s="1"/>
  <c r="AP10" i="29"/>
  <c r="BB10" i="29" s="1"/>
  <c r="AQ10" i="29"/>
  <c r="BC10" i="29" s="1"/>
  <c r="AR10" i="29"/>
  <c r="BD10" i="29" s="1"/>
  <c r="AS10" i="29"/>
  <c r="BE10" i="29" s="1"/>
  <c r="AT10" i="29"/>
  <c r="BF10" i="29" s="1"/>
  <c r="AU10" i="29"/>
  <c r="BG10" i="29" s="1"/>
  <c r="AK11" i="29"/>
  <c r="AW11" i="29" s="1"/>
  <c r="AL11" i="29"/>
  <c r="AX11" i="29" s="1"/>
  <c r="AM11" i="29"/>
  <c r="AY11" i="29" s="1"/>
  <c r="AN11" i="29"/>
  <c r="AZ11" i="29" s="1"/>
  <c r="AO11" i="29"/>
  <c r="BA11" i="29" s="1"/>
  <c r="AP11" i="29"/>
  <c r="BB11" i="29" s="1"/>
  <c r="AQ11" i="29"/>
  <c r="BC11" i="29" s="1"/>
  <c r="AR11" i="29"/>
  <c r="BD11" i="29" s="1"/>
  <c r="AS11" i="29"/>
  <c r="BE11" i="29" s="1"/>
  <c r="AT11" i="29"/>
  <c r="BF11" i="29" s="1"/>
  <c r="AU11" i="29"/>
  <c r="BG11" i="29" s="1"/>
  <c r="AK12" i="29"/>
  <c r="AW12" i="29" s="1"/>
  <c r="AL12" i="29"/>
  <c r="AX12" i="29" s="1"/>
  <c r="AM12" i="29"/>
  <c r="AY12" i="29" s="1"/>
  <c r="AN12" i="29"/>
  <c r="AZ12" i="29" s="1"/>
  <c r="AO12" i="29"/>
  <c r="BA12" i="29" s="1"/>
  <c r="AP12" i="29"/>
  <c r="BB12" i="29" s="1"/>
  <c r="AQ12" i="29"/>
  <c r="BC12" i="29" s="1"/>
  <c r="AR12" i="29"/>
  <c r="BD12" i="29" s="1"/>
  <c r="AS12" i="29"/>
  <c r="BE12" i="29" s="1"/>
  <c r="AT12" i="29"/>
  <c r="BF12" i="29" s="1"/>
  <c r="AU12" i="29"/>
  <c r="BG12" i="29" s="1"/>
  <c r="AK13" i="29"/>
  <c r="AW13" i="29" s="1"/>
  <c r="AM13" i="29"/>
  <c r="AY13" i="29" s="1"/>
  <c r="AN13" i="29"/>
  <c r="AZ13" i="29" s="1"/>
  <c r="AP13" i="29"/>
  <c r="BB13" i="29" s="1"/>
  <c r="AQ13" i="29"/>
  <c r="BC13" i="29" s="1"/>
  <c r="AR13" i="29"/>
  <c r="BD13" i="29" s="1"/>
  <c r="AS13" i="29"/>
  <c r="BE13" i="29" s="1"/>
  <c r="AT13" i="29"/>
  <c r="BF13" i="29" s="1"/>
  <c r="AU13" i="29"/>
  <c r="BG13" i="29" s="1"/>
  <c r="AK15" i="29"/>
  <c r="AW15" i="29" s="1"/>
  <c r="AL15" i="29"/>
  <c r="AX15" i="29" s="1"/>
  <c r="AM15" i="29"/>
  <c r="AY15" i="29" s="1"/>
  <c r="AN15" i="29"/>
  <c r="AZ15" i="29" s="1"/>
  <c r="AO15" i="29"/>
  <c r="BA15" i="29" s="1"/>
  <c r="AP15" i="29"/>
  <c r="BB15" i="29" s="1"/>
  <c r="AQ15" i="29"/>
  <c r="BC15" i="29" s="1"/>
  <c r="AR15" i="29"/>
  <c r="BD15" i="29" s="1"/>
  <c r="AS15" i="29"/>
  <c r="BE15" i="29" s="1"/>
  <c r="AT15" i="29"/>
  <c r="BF15" i="29" s="1"/>
  <c r="AU15" i="29"/>
  <c r="BG15" i="29" s="1"/>
  <c r="AK16" i="29"/>
  <c r="AW16" i="29" s="1"/>
  <c r="AL16" i="29"/>
  <c r="AX16" i="29" s="1"/>
  <c r="AM16" i="29"/>
  <c r="AY16" i="29" s="1"/>
  <c r="AN16" i="29"/>
  <c r="AZ16" i="29" s="1"/>
  <c r="AO16" i="29"/>
  <c r="BA16" i="29" s="1"/>
  <c r="AP16" i="29"/>
  <c r="BB16" i="29" s="1"/>
  <c r="AQ16" i="29"/>
  <c r="BC16" i="29" s="1"/>
  <c r="AR16" i="29"/>
  <c r="BD16" i="29" s="1"/>
  <c r="AS16" i="29"/>
  <c r="BE16" i="29" s="1"/>
  <c r="AT16" i="29"/>
  <c r="BF16" i="29" s="1"/>
  <c r="AU16" i="29"/>
  <c r="BG16" i="29" s="1"/>
  <c r="AK18" i="29"/>
  <c r="AW18" i="29" s="1"/>
  <c r="AM18" i="29"/>
  <c r="AY18" i="29" s="1"/>
  <c r="AN18" i="29"/>
  <c r="AZ18" i="29" s="1"/>
  <c r="AP18" i="29"/>
  <c r="BB18" i="29" s="1"/>
  <c r="AQ18" i="29"/>
  <c r="BC18" i="29" s="1"/>
  <c r="AR18" i="29"/>
  <c r="BD18" i="29" s="1"/>
  <c r="AS18" i="29"/>
  <c r="BE18" i="29" s="1"/>
  <c r="AT18" i="29"/>
  <c r="BF18" i="29" s="1"/>
  <c r="AU18" i="29"/>
  <c r="BG18" i="29" s="1"/>
  <c r="AK19" i="29"/>
  <c r="AW19" i="29" s="1"/>
  <c r="AM19" i="29"/>
  <c r="AY19" i="29" s="1"/>
  <c r="AN19" i="29"/>
  <c r="AZ19" i="29" s="1"/>
  <c r="AP19" i="29"/>
  <c r="BB19" i="29" s="1"/>
  <c r="AQ19" i="29"/>
  <c r="BC19" i="29" s="1"/>
  <c r="AR19" i="29"/>
  <c r="BD19" i="29" s="1"/>
  <c r="AS19" i="29"/>
  <c r="BE19" i="29" s="1"/>
  <c r="AT19" i="29"/>
  <c r="BF19" i="29" s="1"/>
  <c r="AU19" i="29"/>
  <c r="BG19" i="29" s="1"/>
  <c r="AK20" i="29"/>
  <c r="AW20" i="29" s="1"/>
  <c r="AM20" i="29"/>
  <c r="AY20" i="29" s="1"/>
  <c r="AN20" i="29"/>
  <c r="AZ20" i="29" s="1"/>
  <c r="AP20" i="29"/>
  <c r="BB20" i="29" s="1"/>
  <c r="AR20" i="29"/>
  <c r="BD20" i="29" s="1"/>
  <c r="AS20" i="29"/>
  <c r="BE20" i="29" s="1"/>
  <c r="AT20" i="29"/>
  <c r="BF20" i="29" s="1"/>
  <c r="AU20" i="29"/>
  <c r="BG20" i="29" s="1"/>
  <c r="AK24" i="29"/>
  <c r="AW24" i="29" s="1"/>
  <c r="AM24" i="29"/>
  <c r="AY24" i="29" s="1"/>
  <c r="AN24" i="29"/>
  <c r="AZ24" i="29" s="1"/>
  <c r="AP24" i="29"/>
  <c r="BB24" i="29" s="1"/>
  <c r="AR24" i="29"/>
  <c r="BD24" i="29" s="1"/>
  <c r="AS24" i="29"/>
  <c r="BE24" i="29" s="1"/>
  <c r="AT24" i="29"/>
  <c r="BF24" i="29" s="1"/>
  <c r="AU24" i="29"/>
  <c r="BG24" i="29" s="1"/>
  <c r="AK26" i="29"/>
  <c r="AW26" i="29" s="1"/>
  <c r="AL26" i="29"/>
  <c r="AX26" i="29" s="1"/>
  <c r="AM26" i="29"/>
  <c r="AY26" i="29" s="1"/>
  <c r="AN26" i="29"/>
  <c r="AZ26" i="29" s="1"/>
  <c r="AO26" i="29"/>
  <c r="BA26" i="29" s="1"/>
  <c r="AP26" i="29"/>
  <c r="BB26" i="29" s="1"/>
  <c r="AQ26" i="29"/>
  <c r="BC26" i="29" s="1"/>
  <c r="AR26" i="29"/>
  <c r="BD26" i="29" s="1"/>
  <c r="AS26" i="29"/>
  <c r="BE26" i="29" s="1"/>
  <c r="AT26" i="29"/>
  <c r="BF26" i="29" s="1"/>
  <c r="AU26" i="29"/>
  <c r="BG26" i="29" s="1"/>
  <c r="AK27" i="29"/>
  <c r="AW27" i="29" s="1"/>
  <c r="AM27" i="29"/>
  <c r="AY27" i="29" s="1"/>
  <c r="AN27" i="29"/>
  <c r="AZ27" i="29" s="1"/>
  <c r="AP27" i="29"/>
  <c r="BB27" i="29" s="1"/>
  <c r="AR27" i="29"/>
  <c r="BD27" i="29" s="1"/>
  <c r="AS27" i="29"/>
  <c r="BE27" i="29" s="1"/>
  <c r="AU27" i="29"/>
  <c r="BG27" i="29" s="1"/>
  <c r="AK28" i="29"/>
  <c r="AW28" i="29" s="1"/>
  <c r="AM28" i="29"/>
  <c r="AY28" i="29" s="1"/>
  <c r="AN28" i="29"/>
  <c r="AZ28" i="29" s="1"/>
  <c r="AP28" i="29"/>
  <c r="BB28" i="29" s="1"/>
  <c r="AR28" i="29"/>
  <c r="BD28" i="29" s="1"/>
  <c r="AS28" i="29"/>
  <c r="BE28" i="29" s="1"/>
  <c r="AU28" i="29"/>
  <c r="BG28" i="29" s="1"/>
  <c r="AK29" i="29"/>
  <c r="AW29" i="29" s="1"/>
  <c r="AM29" i="29"/>
  <c r="AY29" i="29" s="1"/>
  <c r="AN29" i="29"/>
  <c r="AZ29" i="29" s="1"/>
  <c r="AP29" i="29"/>
  <c r="BB29" i="29" s="1"/>
  <c r="AR29" i="29"/>
  <c r="BD29" i="29" s="1"/>
  <c r="AS29" i="29"/>
  <c r="BE29" i="29" s="1"/>
  <c r="AU29" i="29"/>
  <c r="BG29" i="29" s="1"/>
  <c r="AK30" i="29"/>
  <c r="AW30" i="29" s="1"/>
  <c r="AM30" i="29"/>
  <c r="AY30" i="29" s="1"/>
  <c r="AN30" i="29"/>
  <c r="AZ30" i="29" s="1"/>
  <c r="AP30" i="29"/>
  <c r="BB30" i="29" s="1"/>
  <c r="AQ30" i="29"/>
  <c r="BC30" i="29" s="1"/>
  <c r="AR30" i="29"/>
  <c r="BD30" i="29" s="1"/>
  <c r="AS30" i="29"/>
  <c r="BE30" i="29" s="1"/>
  <c r="AT30" i="29"/>
  <c r="BF30" i="29" s="1"/>
  <c r="AU30" i="29"/>
  <c r="BG30" i="29" s="1"/>
  <c r="AK31" i="29"/>
  <c r="AW31" i="29" s="1"/>
  <c r="AM31" i="29"/>
  <c r="AY31" i="29" s="1"/>
  <c r="AN31" i="29"/>
  <c r="AZ31" i="29" s="1"/>
  <c r="AP31" i="29"/>
  <c r="BB31" i="29" s="1"/>
  <c r="AR31" i="29"/>
  <c r="BD31" i="29" s="1"/>
  <c r="AS31" i="29"/>
  <c r="BE31" i="29" s="1"/>
  <c r="AT31" i="29"/>
  <c r="BF31" i="29" s="1"/>
  <c r="AU31" i="29"/>
  <c r="BG31" i="29" s="1"/>
  <c r="AK32" i="29"/>
  <c r="AW32" i="29" s="1"/>
  <c r="AM32" i="29"/>
  <c r="AY32" i="29" s="1"/>
  <c r="AN32" i="29"/>
  <c r="AZ32" i="29" s="1"/>
  <c r="AP32" i="29"/>
  <c r="BB32" i="29" s="1"/>
  <c r="AR32" i="29"/>
  <c r="BD32" i="29" s="1"/>
  <c r="AS32" i="29"/>
  <c r="BE32" i="29" s="1"/>
  <c r="AT32" i="29"/>
  <c r="BF32" i="29" s="1"/>
  <c r="AU32" i="29"/>
  <c r="BG32" i="29" s="1"/>
  <c r="AK37" i="29"/>
  <c r="AW37" i="29" s="1"/>
  <c r="AM37" i="29"/>
  <c r="AY37" i="29" s="1"/>
  <c r="AN37" i="29"/>
  <c r="AZ37" i="29" s="1"/>
  <c r="AP37" i="29"/>
  <c r="BB37" i="29" s="1"/>
  <c r="AR37" i="29"/>
  <c r="BD37" i="29" s="1"/>
  <c r="AS37" i="29"/>
  <c r="BE37" i="29" s="1"/>
  <c r="AT37" i="29"/>
  <c r="BF37" i="29" s="1"/>
  <c r="AU37" i="29"/>
  <c r="BG37" i="29" s="1"/>
  <c r="AK38" i="29"/>
  <c r="AW38" i="29" s="1"/>
  <c r="AM38" i="29"/>
  <c r="AY38" i="29" s="1"/>
  <c r="AN38" i="29"/>
  <c r="AZ38" i="29" s="1"/>
  <c r="AP38" i="29"/>
  <c r="BB38" i="29" s="1"/>
  <c r="AR38" i="29"/>
  <c r="BD38" i="29" s="1"/>
  <c r="AS38" i="29"/>
  <c r="BE38" i="29" s="1"/>
  <c r="AT38" i="29"/>
  <c r="BF38" i="29" s="1"/>
  <c r="AU38" i="29"/>
  <c r="BG38" i="29" s="1"/>
  <c r="AK45" i="29"/>
  <c r="AW45" i="29" s="1"/>
  <c r="AM45" i="29"/>
  <c r="AY45" i="29" s="1"/>
  <c r="AN45" i="29"/>
  <c r="AZ45" i="29" s="1"/>
  <c r="AP45" i="29"/>
  <c r="BB45" i="29" s="1"/>
  <c r="AR45" i="29"/>
  <c r="BD45" i="29" s="1"/>
  <c r="AS45" i="29"/>
  <c r="BE45" i="29" s="1"/>
  <c r="AT45" i="29"/>
  <c r="BF45" i="29" s="1"/>
  <c r="AU45" i="29"/>
  <c r="BG45" i="29" s="1"/>
  <c r="AK48" i="29"/>
  <c r="AW48" i="29" s="1"/>
  <c r="AM48" i="29"/>
  <c r="AY48" i="29" s="1"/>
  <c r="AN48" i="29"/>
  <c r="AZ48" i="29" s="1"/>
  <c r="AP48" i="29"/>
  <c r="BB48" i="29" s="1"/>
  <c r="AR48" i="29"/>
  <c r="BD48" i="29" s="1"/>
  <c r="AS48" i="29"/>
  <c r="BE48" i="29" s="1"/>
  <c r="AU48" i="29"/>
  <c r="BG48" i="29" s="1"/>
  <c r="AK49" i="29"/>
  <c r="AW49" i="29" s="1"/>
  <c r="AM49" i="29"/>
  <c r="AY49" i="29" s="1"/>
  <c r="AN49" i="29"/>
  <c r="AZ49" i="29" s="1"/>
  <c r="AP49" i="29"/>
  <c r="BB49" i="29" s="1"/>
  <c r="AQ49" i="29"/>
  <c r="BC49" i="29" s="1"/>
  <c r="AR49" i="29"/>
  <c r="BD49" i="29" s="1"/>
  <c r="AS49" i="29"/>
  <c r="BE49" i="29" s="1"/>
  <c r="AT49" i="29"/>
  <c r="BF49" i="29" s="1"/>
  <c r="AU49" i="29"/>
  <c r="BG49" i="29" s="1"/>
  <c r="AK50" i="29"/>
  <c r="AW50" i="29" s="1"/>
  <c r="AM50" i="29"/>
  <c r="AY50" i="29" s="1"/>
  <c r="AN50" i="29"/>
  <c r="AZ50" i="29" s="1"/>
  <c r="AP50" i="29"/>
  <c r="BB50" i="29" s="1"/>
  <c r="AQ50" i="29"/>
  <c r="BC50" i="29" s="1"/>
  <c r="AR50" i="29"/>
  <c r="BD50" i="29" s="1"/>
  <c r="AS50" i="29"/>
  <c r="BE50" i="29" s="1"/>
  <c r="AT50" i="29"/>
  <c r="BF50" i="29" s="1"/>
  <c r="AU50" i="29"/>
  <c r="BG50" i="29" s="1"/>
  <c r="AK51" i="29"/>
  <c r="AW51" i="29" s="1"/>
  <c r="AM51" i="29"/>
  <c r="AY51" i="29" s="1"/>
  <c r="AN51" i="29"/>
  <c r="AZ51" i="29" s="1"/>
  <c r="AP51" i="29"/>
  <c r="BB51" i="29" s="1"/>
  <c r="AR51" i="29"/>
  <c r="BD51" i="29" s="1"/>
  <c r="AS51" i="29"/>
  <c r="BE51" i="29" s="1"/>
  <c r="AT51" i="29"/>
  <c r="BF51" i="29" s="1"/>
  <c r="AU51" i="29"/>
  <c r="BG51" i="29" s="1"/>
  <c r="AK52" i="29"/>
  <c r="AW52" i="29" s="1"/>
  <c r="AM52" i="29"/>
  <c r="AY52" i="29" s="1"/>
  <c r="AN52" i="29"/>
  <c r="AZ52" i="29" s="1"/>
  <c r="AP52" i="29"/>
  <c r="BB52" i="29" s="1"/>
  <c r="AR52" i="29"/>
  <c r="BD52" i="29" s="1"/>
  <c r="AS52" i="29"/>
  <c r="BE52" i="29" s="1"/>
  <c r="AU52" i="29"/>
  <c r="BG52" i="29" s="1"/>
  <c r="AK53" i="29"/>
  <c r="AW53" i="29" s="1"/>
  <c r="AM53" i="29"/>
  <c r="AY53" i="29" s="1"/>
  <c r="AN53" i="29"/>
  <c r="AZ53" i="29" s="1"/>
  <c r="AP53" i="29"/>
  <c r="BB53" i="29" s="1"/>
  <c r="AR53" i="29"/>
  <c r="BD53" i="29" s="1"/>
  <c r="AS53" i="29"/>
  <c r="BE53" i="29" s="1"/>
  <c r="AT53" i="29"/>
  <c r="BF53" i="29" s="1"/>
  <c r="AU53" i="29"/>
  <c r="BG53" i="29" s="1"/>
  <c r="AK61" i="29"/>
  <c r="AW61" i="29" s="1"/>
  <c r="AM61" i="29"/>
  <c r="AY61" i="29" s="1"/>
  <c r="AN61" i="29"/>
  <c r="AZ61" i="29" s="1"/>
  <c r="AP61" i="29"/>
  <c r="BB61" i="29" s="1"/>
  <c r="AR61" i="29"/>
  <c r="BD61" i="29" s="1"/>
  <c r="AS61" i="29"/>
  <c r="BE61" i="29" s="1"/>
  <c r="AT61" i="29"/>
  <c r="BF61" i="29" s="1"/>
  <c r="AU61" i="29"/>
  <c r="BG61" i="29" s="1"/>
  <c r="AK62" i="29"/>
  <c r="AW62" i="29" s="1"/>
  <c r="AM62" i="29"/>
  <c r="AY62" i="29" s="1"/>
  <c r="AN62" i="29"/>
  <c r="AZ62" i="29" s="1"/>
  <c r="AP62" i="29"/>
  <c r="BB62" i="29" s="1"/>
  <c r="AR62" i="29"/>
  <c r="BD62" i="29" s="1"/>
  <c r="AS62" i="29"/>
  <c r="BE62" i="29" s="1"/>
  <c r="AT62" i="29"/>
  <c r="BF62" i="29" s="1"/>
  <c r="AU62" i="29"/>
  <c r="BG62" i="29" s="1"/>
  <c r="AK67" i="29"/>
  <c r="AW67" i="29" s="1"/>
  <c r="AM67" i="29"/>
  <c r="AY67" i="29" s="1"/>
  <c r="AN67" i="29"/>
  <c r="AZ67" i="29" s="1"/>
  <c r="AP67" i="29"/>
  <c r="BB67" i="29" s="1"/>
  <c r="AQ67" i="29"/>
  <c r="BC67" i="29" s="1"/>
  <c r="AR67" i="29"/>
  <c r="BD67" i="29" s="1"/>
  <c r="AS67" i="29"/>
  <c r="BE67" i="29" s="1"/>
  <c r="AT67" i="29"/>
  <c r="BF67" i="29" s="1"/>
  <c r="AU67" i="29"/>
  <c r="BG67" i="29" s="1"/>
  <c r="AK70" i="29"/>
  <c r="AW70" i="29" s="1"/>
  <c r="AM70" i="29"/>
  <c r="AY70" i="29" s="1"/>
  <c r="AN70" i="29"/>
  <c r="AZ70" i="29" s="1"/>
  <c r="AP70" i="29"/>
  <c r="BB70" i="29" s="1"/>
  <c r="AR70" i="29"/>
  <c r="BD70" i="29" s="1"/>
  <c r="AS70" i="29"/>
  <c r="BE70" i="29" s="1"/>
  <c r="AT70" i="29"/>
  <c r="BF70" i="29" s="1"/>
  <c r="AU70" i="29"/>
  <c r="BG70" i="29" s="1"/>
  <c r="AK74" i="29"/>
  <c r="AW74" i="29" s="1"/>
  <c r="AM74" i="29"/>
  <c r="AY74" i="29" s="1"/>
  <c r="AN74" i="29"/>
  <c r="AZ74" i="29" s="1"/>
  <c r="AP74" i="29"/>
  <c r="BB74" i="29" s="1"/>
  <c r="AQ74" i="29"/>
  <c r="BC74" i="29" s="1"/>
  <c r="AR74" i="29"/>
  <c r="BD74" i="29" s="1"/>
  <c r="AS74" i="29"/>
  <c r="BE74" i="29" s="1"/>
  <c r="AT74" i="29"/>
  <c r="BF74" i="29" s="1"/>
  <c r="AU74" i="29"/>
  <c r="BG74" i="29" s="1"/>
  <c r="AK75" i="29"/>
  <c r="AW75" i="29" s="1"/>
  <c r="AM75" i="29"/>
  <c r="AY75" i="29" s="1"/>
  <c r="AN75" i="29"/>
  <c r="AZ75" i="29" s="1"/>
  <c r="AP75" i="29"/>
  <c r="BB75" i="29" s="1"/>
  <c r="AQ75" i="29"/>
  <c r="BC75" i="29" s="1"/>
  <c r="AR75" i="29"/>
  <c r="BD75" i="29" s="1"/>
  <c r="AS75" i="29"/>
  <c r="BE75" i="29" s="1"/>
  <c r="AT75" i="29"/>
  <c r="BF75" i="29" s="1"/>
  <c r="AU75" i="29"/>
  <c r="BG75" i="29" s="1"/>
  <c r="AK76" i="29"/>
  <c r="AW76" i="29" s="1"/>
  <c r="AM76" i="29"/>
  <c r="AY76" i="29" s="1"/>
  <c r="AN76" i="29"/>
  <c r="AZ76" i="29" s="1"/>
  <c r="AP76" i="29"/>
  <c r="BB76" i="29" s="1"/>
  <c r="AR76" i="29"/>
  <c r="BD76" i="29" s="1"/>
  <c r="AS76" i="29"/>
  <c r="BE76" i="29" s="1"/>
  <c r="AU76" i="29"/>
  <c r="BG76" i="29" s="1"/>
  <c r="AK77" i="29"/>
  <c r="AW77" i="29" s="1"/>
  <c r="AM77" i="29"/>
  <c r="AY77" i="29" s="1"/>
  <c r="AN77" i="29"/>
  <c r="AZ77" i="29" s="1"/>
  <c r="AP77" i="29"/>
  <c r="BB77" i="29" s="1"/>
  <c r="AR77" i="29"/>
  <c r="BD77" i="29" s="1"/>
  <c r="AS77" i="29"/>
  <c r="BE77" i="29" s="1"/>
  <c r="AU77" i="29"/>
  <c r="BG77" i="29" s="1"/>
  <c r="AK78" i="29"/>
  <c r="AW78" i="29" s="1"/>
  <c r="AM78" i="29"/>
  <c r="AY78" i="29" s="1"/>
  <c r="AN78" i="29"/>
  <c r="AZ78" i="29" s="1"/>
  <c r="AP78" i="29"/>
  <c r="BB78" i="29" s="1"/>
  <c r="AR78" i="29"/>
  <c r="BD78" i="29" s="1"/>
  <c r="AS78" i="29"/>
  <c r="BE78" i="29" s="1"/>
  <c r="AU78" i="29"/>
  <c r="BG78" i="29" s="1"/>
  <c r="AK79" i="29"/>
  <c r="AW79" i="29" s="1"/>
  <c r="AM79" i="29"/>
  <c r="AY79" i="29" s="1"/>
  <c r="AN79" i="29"/>
  <c r="AZ79" i="29" s="1"/>
  <c r="AP79" i="29"/>
  <c r="BB79" i="29" s="1"/>
  <c r="AR79" i="29"/>
  <c r="BD79" i="29" s="1"/>
  <c r="AS79" i="29"/>
  <c r="BE79" i="29" s="1"/>
  <c r="AU79" i="29"/>
  <c r="BG79" i="29" s="1"/>
  <c r="AK80" i="29"/>
  <c r="AW80" i="29" s="1"/>
  <c r="AM80" i="29"/>
  <c r="AY80" i="29" s="1"/>
  <c r="AN80" i="29"/>
  <c r="AZ80" i="29" s="1"/>
  <c r="AP80" i="29"/>
  <c r="BB80" i="29" s="1"/>
  <c r="AR80" i="29"/>
  <c r="BD80" i="29" s="1"/>
  <c r="AS80" i="29"/>
  <c r="BE80" i="29" s="1"/>
  <c r="AT80" i="29"/>
  <c r="BF80" i="29" s="1"/>
  <c r="AU80" i="29"/>
  <c r="BG80" i="29" s="1"/>
  <c r="AK81" i="29"/>
  <c r="AW81" i="29" s="1"/>
  <c r="AM81" i="29"/>
  <c r="AY81" i="29" s="1"/>
  <c r="AN81" i="29"/>
  <c r="AZ81" i="29" s="1"/>
  <c r="AP81" i="29"/>
  <c r="BB81" i="29" s="1"/>
  <c r="AR81" i="29"/>
  <c r="BD81" i="29" s="1"/>
  <c r="AS81" i="29"/>
  <c r="BE81" i="29" s="1"/>
  <c r="AU81" i="29"/>
  <c r="BG81" i="29" s="1"/>
  <c r="AK82" i="29"/>
  <c r="AW82" i="29" s="1"/>
  <c r="AM82" i="29"/>
  <c r="AY82" i="29" s="1"/>
  <c r="AN82" i="29"/>
  <c r="AZ82" i="29" s="1"/>
  <c r="AP82" i="29"/>
  <c r="BB82" i="29" s="1"/>
  <c r="AR82" i="29"/>
  <c r="BD82" i="29" s="1"/>
  <c r="AS82" i="29"/>
  <c r="BE82" i="29" s="1"/>
  <c r="AU82" i="29"/>
  <c r="BG82" i="29" s="1"/>
  <c r="AK83" i="29"/>
  <c r="AW83" i="29" s="1"/>
  <c r="AM83" i="29"/>
  <c r="AY83" i="29" s="1"/>
  <c r="AN83" i="29"/>
  <c r="AZ83" i="29" s="1"/>
  <c r="AP83" i="29"/>
  <c r="BB83" i="29" s="1"/>
  <c r="AR83" i="29"/>
  <c r="BD83" i="29" s="1"/>
  <c r="AS83" i="29"/>
  <c r="BE83" i="29" s="1"/>
  <c r="AT83" i="29"/>
  <c r="BF83" i="29" s="1"/>
  <c r="AU83" i="29"/>
  <c r="BG83" i="29" s="1"/>
  <c r="AK94" i="29"/>
  <c r="AW94" i="29" s="1"/>
  <c r="AM94" i="29"/>
  <c r="AY94" i="29" s="1"/>
  <c r="AN94" i="29"/>
  <c r="AZ94" i="29" s="1"/>
  <c r="AP94" i="29"/>
  <c r="BB94" i="29" s="1"/>
  <c r="AR94" i="29"/>
  <c r="BD94" i="29" s="1"/>
  <c r="AS94" i="29"/>
  <c r="BE94" i="29" s="1"/>
  <c r="AT94" i="29"/>
  <c r="BF94" i="29" s="1"/>
  <c r="AU94" i="29"/>
  <c r="BG94" i="29" s="1"/>
  <c r="AK102" i="29"/>
  <c r="AW102" i="29" s="1"/>
  <c r="AM102" i="29"/>
  <c r="AY102" i="29" s="1"/>
  <c r="AN102" i="29"/>
  <c r="AZ102" i="29" s="1"/>
  <c r="AP102" i="29"/>
  <c r="BB102" i="29" s="1"/>
  <c r="AR102" i="29"/>
  <c r="BD102" i="29" s="1"/>
  <c r="AS102" i="29"/>
  <c r="BE102" i="29" s="1"/>
  <c r="AU102" i="29"/>
  <c r="BG102" i="29" s="1"/>
  <c r="AK103" i="29"/>
  <c r="AW103" i="29" s="1"/>
  <c r="AM103" i="29"/>
  <c r="AY103" i="29" s="1"/>
  <c r="AN103" i="29"/>
  <c r="AZ103" i="29" s="1"/>
  <c r="AP103" i="29"/>
  <c r="BB103" i="29" s="1"/>
  <c r="AR103" i="29"/>
  <c r="BD103" i="29" s="1"/>
  <c r="AS103" i="29"/>
  <c r="BE103" i="29" s="1"/>
  <c r="AU103" i="29"/>
  <c r="BG103" i="29" s="1"/>
  <c r="AK104" i="29"/>
  <c r="AW104" i="29" s="1"/>
  <c r="AM104" i="29"/>
  <c r="AY104" i="29" s="1"/>
  <c r="AN104" i="29"/>
  <c r="AZ104" i="29" s="1"/>
  <c r="AP104" i="29"/>
  <c r="BB104" i="29" s="1"/>
  <c r="AR104" i="29"/>
  <c r="BD104" i="29" s="1"/>
  <c r="AS104" i="29"/>
  <c r="BE104" i="29" s="1"/>
  <c r="AU104" i="29"/>
  <c r="BG104" i="29" s="1"/>
  <c r="AK105" i="29"/>
  <c r="AW105" i="29" s="1"/>
  <c r="AM105" i="29"/>
  <c r="AY105" i="29" s="1"/>
  <c r="AN105" i="29"/>
  <c r="AZ105" i="29" s="1"/>
  <c r="AP105" i="29"/>
  <c r="BB105" i="29" s="1"/>
  <c r="AR105" i="29"/>
  <c r="BD105" i="29" s="1"/>
  <c r="AS105" i="29"/>
  <c r="BE105" i="29" s="1"/>
  <c r="AK117" i="29"/>
  <c r="AW117" i="29" s="1"/>
  <c r="AM117" i="29"/>
  <c r="AY117" i="29" s="1"/>
  <c r="AN117" i="29"/>
  <c r="AZ117" i="29" s="1"/>
  <c r="AP117" i="29"/>
  <c r="BB117" i="29" s="1"/>
  <c r="AR117" i="29"/>
  <c r="BD117" i="29" s="1"/>
  <c r="AS117" i="29"/>
  <c r="BE117" i="29" s="1"/>
  <c r="AU117" i="29"/>
  <c r="BG117" i="29" s="1"/>
  <c r="AK121" i="29"/>
  <c r="AW121" i="29" s="1"/>
  <c r="AM121" i="29"/>
  <c r="AY121" i="29" s="1"/>
  <c r="AN121" i="29"/>
  <c r="AZ121" i="29" s="1"/>
  <c r="AP121" i="29"/>
  <c r="BB121" i="29" s="1"/>
  <c r="AR121" i="29"/>
  <c r="BD121" i="29" s="1"/>
  <c r="AS121" i="29"/>
  <c r="BE121" i="29" s="1"/>
  <c r="AU121" i="29"/>
  <c r="BG121" i="29" s="1"/>
  <c r="AK122" i="29"/>
  <c r="AW122" i="29" s="1"/>
  <c r="AM122" i="29"/>
  <c r="AY122" i="29" s="1"/>
  <c r="AN122" i="29"/>
  <c r="AZ122" i="29" s="1"/>
  <c r="AP122" i="29"/>
  <c r="BB122" i="29" s="1"/>
  <c r="AR122" i="29"/>
  <c r="BD122" i="29" s="1"/>
  <c r="AS122" i="29"/>
  <c r="BE122" i="29" s="1"/>
  <c r="AU122" i="29"/>
  <c r="BG122" i="29" s="1"/>
  <c r="AK123" i="29"/>
  <c r="AW123" i="29" s="1"/>
  <c r="AL123" i="29"/>
  <c r="AX123" i="29" s="1"/>
  <c r="AM123" i="29"/>
  <c r="AY123" i="29" s="1"/>
  <c r="AN123" i="29"/>
  <c r="AZ123" i="29" s="1"/>
  <c r="AO123" i="29"/>
  <c r="BA123" i="29" s="1"/>
  <c r="AP123" i="29"/>
  <c r="BB123" i="29" s="1"/>
  <c r="AQ123" i="29"/>
  <c r="BC123" i="29" s="1"/>
  <c r="AR123" i="29"/>
  <c r="BD123" i="29" s="1"/>
  <c r="AS123" i="29"/>
  <c r="BE123" i="29" s="1"/>
  <c r="AT123" i="29"/>
  <c r="BF123" i="29" s="1"/>
  <c r="AU123" i="29"/>
  <c r="BG123" i="29" s="1"/>
  <c r="AK124" i="29"/>
  <c r="AW124" i="29" s="1"/>
  <c r="AM124" i="29"/>
  <c r="AY124" i="29" s="1"/>
  <c r="AN124" i="29"/>
  <c r="AZ124" i="29" s="1"/>
  <c r="AP124" i="29"/>
  <c r="BB124" i="29" s="1"/>
  <c r="AR124" i="29"/>
  <c r="BD124" i="29" s="1"/>
  <c r="AS124" i="29"/>
  <c r="BE124" i="29" s="1"/>
  <c r="AU124" i="29"/>
  <c r="BG124" i="29" s="1"/>
  <c r="AK125" i="29"/>
  <c r="AW125" i="29" s="1"/>
  <c r="AM125" i="29"/>
  <c r="AY125" i="29" s="1"/>
  <c r="AN125" i="29"/>
  <c r="AZ125" i="29" s="1"/>
  <c r="AP125" i="29"/>
  <c r="BB125" i="29" s="1"/>
  <c r="AR125" i="29"/>
  <c r="BD125" i="29" s="1"/>
  <c r="AS125" i="29"/>
  <c r="BE125" i="29" s="1"/>
  <c r="AU125" i="29"/>
  <c r="BG125" i="29" s="1"/>
  <c r="AK126" i="29"/>
  <c r="AW126" i="29" s="1"/>
  <c r="AM126" i="29"/>
  <c r="AY126" i="29" s="1"/>
  <c r="AN126" i="29"/>
  <c r="AZ126" i="29" s="1"/>
  <c r="AP126" i="29"/>
  <c r="BB126" i="29" s="1"/>
  <c r="AR126" i="29"/>
  <c r="BD126" i="29" s="1"/>
  <c r="AS126" i="29"/>
  <c r="BE126" i="29" s="1"/>
  <c r="AU126" i="29"/>
  <c r="BG126" i="29" s="1"/>
  <c r="AK127" i="29"/>
  <c r="AW127" i="29" s="1"/>
  <c r="AM127" i="29"/>
  <c r="AY127" i="29" s="1"/>
  <c r="AN127" i="29"/>
  <c r="AZ127" i="29" s="1"/>
  <c r="AP127" i="29"/>
  <c r="BB127" i="29" s="1"/>
  <c r="AR127" i="29"/>
  <c r="BD127" i="29" s="1"/>
  <c r="AS127" i="29"/>
  <c r="BE127" i="29" s="1"/>
  <c r="AU127" i="29"/>
  <c r="BG127" i="29" s="1"/>
  <c r="AK128" i="29"/>
  <c r="AW128" i="29" s="1"/>
  <c r="AM128" i="29"/>
  <c r="AY128" i="29" s="1"/>
  <c r="AN128" i="29"/>
  <c r="AZ128" i="29" s="1"/>
  <c r="AP128" i="29"/>
  <c r="BB128" i="29" s="1"/>
  <c r="AR128" i="29"/>
  <c r="BD128" i="29" s="1"/>
  <c r="AS128" i="29"/>
  <c r="BE128" i="29" s="1"/>
  <c r="AU128" i="29"/>
  <c r="BG128" i="29" s="1"/>
  <c r="AK129" i="29"/>
  <c r="AW129" i="29" s="1"/>
  <c r="AM129" i="29"/>
  <c r="AY129" i="29" s="1"/>
  <c r="AN129" i="29"/>
  <c r="AZ129" i="29" s="1"/>
  <c r="AP129" i="29"/>
  <c r="BB129" i="29" s="1"/>
  <c r="AR129" i="29"/>
  <c r="BD129" i="29" s="1"/>
  <c r="AS129" i="29"/>
  <c r="BE129" i="29" s="1"/>
  <c r="AU129" i="29"/>
  <c r="BG129" i="29" s="1"/>
  <c r="AK130" i="29"/>
  <c r="AW130" i="29" s="1"/>
  <c r="AM130" i="29"/>
  <c r="AY130" i="29" s="1"/>
  <c r="AN130" i="29"/>
  <c r="AZ130" i="29" s="1"/>
  <c r="AP130" i="29"/>
  <c r="BB130" i="29" s="1"/>
  <c r="AR130" i="29"/>
  <c r="BD130" i="29" s="1"/>
  <c r="AS130" i="29"/>
  <c r="BE130" i="29" s="1"/>
  <c r="AU130" i="29"/>
  <c r="BG130" i="29" s="1"/>
  <c r="AK131" i="29"/>
  <c r="AW131" i="29" s="1"/>
  <c r="AM131" i="29"/>
  <c r="AY131" i="29" s="1"/>
  <c r="AN131" i="29"/>
  <c r="AZ131" i="29" s="1"/>
  <c r="AP131" i="29"/>
  <c r="BB131" i="29" s="1"/>
  <c r="AR131" i="29"/>
  <c r="BD131" i="29" s="1"/>
  <c r="AS131" i="29"/>
  <c r="BE131" i="29" s="1"/>
  <c r="AK132" i="29"/>
  <c r="AW132" i="29" s="1"/>
  <c r="AM132" i="29"/>
  <c r="AY132" i="29" s="1"/>
  <c r="AN132" i="29"/>
  <c r="AZ132" i="29" s="1"/>
  <c r="AP132" i="29"/>
  <c r="BB132" i="29" s="1"/>
  <c r="AR132" i="29"/>
  <c r="BD132" i="29" s="1"/>
  <c r="AS132" i="29"/>
  <c r="BE132" i="29" s="1"/>
  <c r="AK148" i="29"/>
  <c r="AW148" i="29" s="1"/>
  <c r="AM148" i="29"/>
  <c r="AY148" i="29" s="1"/>
  <c r="AN148" i="29"/>
  <c r="AZ148" i="29" s="1"/>
  <c r="AP148" i="29"/>
  <c r="BB148" i="29" s="1"/>
  <c r="AR148" i="29"/>
  <c r="BD148" i="29" s="1"/>
  <c r="AS148" i="29"/>
  <c r="BE148" i="29" s="1"/>
  <c r="AK149" i="29"/>
  <c r="AW149" i="29" s="1"/>
  <c r="AM149" i="29"/>
  <c r="AY149" i="29" s="1"/>
  <c r="AN149" i="29"/>
  <c r="AZ149" i="29" s="1"/>
  <c r="AP149" i="29"/>
  <c r="BB149" i="29" s="1"/>
  <c r="AR149" i="29"/>
  <c r="BD149" i="29" s="1"/>
  <c r="AS149" i="29"/>
  <c r="BE149" i="29" s="1"/>
  <c r="AK150" i="29"/>
  <c r="AW150" i="29" s="1"/>
  <c r="AM150" i="29"/>
  <c r="AY150" i="29" s="1"/>
  <c r="AN150" i="29"/>
  <c r="AZ150" i="29" s="1"/>
  <c r="AP150" i="29"/>
  <c r="BB150" i="29" s="1"/>
  <c r="AR150" i="29"/>
  <c r="BD150" i="29" s="1"/>
  <c r="AS150" i="29"/>
  <c r="BE150" i="29" s="1"/>
  <c r="AK160" i="29"/>
  <c r="AW160" i="29" s="1"/>
  <c r="AM160" i="29"/>
  <c r="AY160" i="29" s="1"/>
  <c r="AN160" i="29"/>
  <c r="AZ160" i="29" s="1"/>
  <c r="AP160" i="29"/>
  <c r="BB160" i="29" s="1"/>
  <c r="AR160" i="29"/>
  <c r="BD160" i="29" s="1"/>
  <c r="AS160" i="29"/>
  <c r="BE160" i="29" s="1"/>
  <c r="AU160" i="29"/>
  <c r="BG160" i="29" s="1"/>
  <c r="AK165" i="29"/>
  <c r="AW165" i="29" s="1"/>
  <c r="AM165" i="29"/>
  <c r="AY165" i="29" s="1"/>
  <c r="AN165" i="29"/>
  <c r="AZ165" i="29" s="1"/>
  <c r="AP165" i="29"/>
  <c r="BB165" i="29" s="1"/>
  <c r="AR165" i="29"/>
  <c r="BD165" i="29" s="1"/>
  <c r="AS165" i="29"/>
  <c r="BE165" i="29" s="1"/>
  <c r="AU165" i="29"/>
  <c r="BG165" i="29" s="1"/>
  <c r="AK166" i="29"/>
  <c r="AW166" i="29" s="1"/>
  <c r="AM166" i="29"/>
  <c r="AY166" i="29" s="1"/>
  <c r="AN166" i="29"/>
  <c r="AZ166" i="29" s="1"/>
  <c r="AP166" i="29"/>
  <c r="BB166" i="29" s="1"/>
  <c r="AR166" i="29"/>
  <c r="BD166" i="29" s="1"/>
  <c r="AS166" i="29"/>
  <c r="BE166" i="29" s="1"/>
  <c r="AU166" i="29"/>
  <c r="BG166" i="29" s="1"/>
  <c r="AK167" i="29"/>
  <c r="AW167" i="29" s="1"/>
  <c r="AM167" i="29"/>
  <c r="AY167" i="29" s="1"/>
  <c r="AN167" i="29"/>
  <c r="AZ167" i="29" s="1"/>
  <c r="AP167" i="29"/>
  <c r="BB167" i="29" s="1"/>
  <c r="AR167" i="29"/>
  <c r="BD167" i="29" s="1"/>
  <c r="AS167" i="29"/>
  <c r="BE167" i="29" s="1"/>
  <c r="AU167" i="29"/>
  <c r="BG167" i="29" s="1"/>
  <c r="AK168" i="29"/>
  <c r="AW168" i="29" s="1"/>
  <c r="AM168" i="29"/>
  <c r="AY168" i="29" s="1"/>
  <c r="AN168" i="29"/>
  <c r="AZ168" i="29" s="1"/>
  <c r="AP168" i="29"/>
  <c r="BB168" i="29" s="1"/>
  <c r="AR168" i="29"/>
  <c r="BD168" i="29" s="1"/>
  <c r="AS168" i="29"/>
  <c r="BE168" i="29" s="1"/>
  <c r="AU168" i="29"/>
  <c r="BG168" i="29" s="1"/>
  <c r="AK169" i="29"/>
  <c r="AW169" i="29" s="1"/>
  <c r="AM169" i="29"/>
  <c r="AY169" i="29" s="1"/>
  <c r="AN169" i="29"/>
  <c r="AZ169" i="29" s="1"/>
  <c r="AP169" i="29"/>
  <c r="BB169" i="29" s="1"/>
  <c r="AR169" i="29"/>
  <c r="BD169" i="29" s="1"/>
  <c r="AS169" i="29"/>
  <c r="BE169" i="29" s="1"/>
  <c r="AU169" i="29"/>
  <c r="BG169" i="29" s="1"/>
  <c r="AK170" i="29"/>
  <c r="AW170" i="29" s="1"/>
  <c r="AM170" i="29"/>
  <c r="AY170" i="29" s="1"/>
  <c r="AN170" i="29"/>
  <c r="AZ170" i="29" s="1"/>
  <c r="AP170" i="29"/>
  <c r="BB170" i="29" s="1"/>
  <c r="AR170" i="29"/>
  <c r="BD170" i="29" s="1"/>
  <c r="AS170" i="29"/>
  <c r="BE170" i="29" s="1"/>
  <c r="AU170" i="29"/>
  <c r="BG170" i="29" s="1"/>
  <c r="AK171" i="29"/>
  <c r="AW171" i="29" s="1"/>
  <c r="AM171" i="29"/>
  <c r="AY171" i="29" s="1"/>
  <c r="AN171" i="29"/>
  <c r="AZ171" i="29" s="1"/>
  <c r="AP171" i="29"/>
  <c r="BB171" i="29" s="1"/>
  <c r="AR171" i="29"/>
  <c r="BD171" i="29" s="1"/>
  <c r="AS171" i="29"/>
  <c r="BE171" i="29" s="1"/>
  <c r="AU171" i="29"/>
  <c r="BG171" i="29" s="1"/>
  <c r="AK172" i="29"/>
  <c r="AW172" i="29" s="1"/>
  <c r="AM172" i="29"/>
  <c r="AY172" i="29" s="1"/>
  <c r="AN172" i="29"/>
  <c r="AZ172" i="29" s="1"/>
  <c r="AP172" i="29"/>
  <c r="BB172" i="29" s="1"/>
  <c r="AR172" i="29"/>
  <c r="BD172" i="29" s="1"/>
  <c r="AS172" i="29"/>
  <c r="BE172" i="29" s="1"/>
  <c r="AK173" i="29"/>
  <c r="AW173" i="29" s="1"/>
  <c r="AM173" i="29"/>
  <c r="AY173" i="29" s="1"/>
  <c r="AN173" i="29"/>
  <c r="AZ173" i="29" s="1"/>
  <c r="AP173" i="29"/>
  <c r="BB173" i="29" s="1"/>
  <c r="AR173" i="29"/>
  <c r="BD173" i="29" s="1"/>
  <c r="AS173" i="29"/>
  <c r="BE173" i="29" s="1"/>
  <c r="AK185" i="29"/>
  <c r="AW185" i="29" s="1"/>
  <c r="AM185" i="29"/>
  <c r="AY185" i="29" s="1"/>
  <c r="AN185" i="29"/>
  <c r="AZ185" i="29" s="1"/>
  <c r="AP185" i="29"/>
  <c r="BB185" i="29" s="1"/>
  <c r="AR185" i="29"/>
  <c r="BD185" i="29" s="1"/>
  <c r="AS185" i="29"/>
  <c r="BE185" i="29" s="1"/>
  <c r="AU185" i="29"/>
  <c r="BG185" i="29" s="1"/>
  <c r="AK186" i="29"/>
  <c r="AW186" i="29" s="1"/>
  <c r="AM186" i="29"/>
  <c r="AY186" i="29" s="1"/>
  <c r="AN186" i="29"/>
  <c r="AZ186" i="29" s="1"/>
  <c r="AP186" i="29"/>
  <c r="BB186" i="29" s="1"/>
  <c r="AR186" i="29"/>
  <c r="BD186" i="29" s="1"/>
  <c r="AS186" i="29"/>
  <c r="BE186" i="29" s="1"/>
  <c r="AK174" i="29"/>
  <c r="AW174" i="29" s="1"/>
  <c r="AM174" i="29"/>
  <c r="AY174" i="29" s="1"/>
  <c r="AN174" i="29"/>
  <c r="AZ174" i="29" s="1"/>
  <c r="AP174" i="29"/>
  <c r="BB174" i="29" s="1"/>
  <c r="AR174" i="29"/>
  <c r="BD174" i="29" s="1"/>
  <c r="AS174" i="29"/>
  <c r="BE174" i="29" s="1"/>
  <c r="AK194" i="29"/>
  <c r="AW194" i="29" s="1"/>
  <c r="AM194" i="29"/>
  <c r="AY194" i="29" s="1"/>
  <c r="AN194" i="29"/>
  <c r="AZ194" i="29" s="1"/>
  <c r="AP194" i="29"/>
  <c r="BB194" i="29" s="1"/>
  <c r="AR194" i="29"/>
  <c r="BD194" i="29" s="1"/>
  <c r="AS194" i="29"/>
  <c r="BE194" i="29" s="1"/>
  <c r="AU194" i="29"/>
  <c r="BG194" i="29" s="1"/>
  <c r="AK195" i="29"/>
  <c r="AW195" i="29" s="1"/>
  <c r="AM195" i="29"/>
  <c r="AY195" i="29" s="1"/>
  <c r="AN195" i="29"/>
  <c r="AZ195" i="29" s="1"/>
  <c r="AP195" i="29"/>
  <c r="BB195" i="29" s="1"/>
  <c r="AR195" i="29"/>
  <c r="BD195" i="29" s="1"/>
  <c r="AS195" i="29"/>
  <c r="BE195" i="29" s="1"/>
  <c r="AU195" i="29"/>
  <c r="BG195" i="29" s="1"/>
  <c r="AK196" i="29"/>
  <c r="AW196" i="29" s="1"/>
  <c r="AM196" i="29"/>
  <c r="AY196" i="29" s="1"/>
  <c r="AN196" i="29"/>
  <c r="AZ196" i="29" s="1"/>
  <c r="AP196" i="29"/>
  <c r="BB196" i="29" s="1"/>
  <c r="AR196" i="29"/>
  <c r="BD196" i="29" s="1"/>
  <c r="AS196" i="29"/>
  <c r="BE196" i="29" s="1"/>
  <c r="AU196" i="29"/>
  <c r="BG196" i="29" s="1"/>
  <c r="AK197" i="29"/>
  <c r="AW197" i="29" s="1"/>
  <c r="AM197" i="29"/>
  <c r="AY197" i="29" s="1"/>
  <c r="AN197" i="29"/>
  <c r="AZ197" i="29" s="1"/>
  <c r="AP197" i="29"/>
  <c r="BB197" i="29" s="1"/>
  <c r="AR197" i="29"/>
  <c r="BD197" i="29" s="1"/>
  <c r="AS197" i="29"/>
  <c r="BE197" i="29" s="1"/>
  <c r="AU197" i="29"/>
  <c r="BG197" i="29" s="1"/>
  <c r="AK198" i="29"/>
  <c r="AW198" i="29" s="1"/>
  <c r="AM198" i="29"/>
  <c r="AY198" i="29" s="1"/>
  <c r="AN198" i="29"/>
  <c r="AZ198" i="29" s="1"/>
  <c r="AP198" i="29"/>
  <c r="BB198" i="29" s="1"/>
  <c r="AR198" i="29"/>
  <c r="BD198" i="29" s="1"/>
  <c r="AS198" i="29"/>
  <c r="BE198" i="29" s="1"/>
  <c r="AU198" i="29"/>
  <c r="BG198" i="29" s="1"/>
  <c r="AK187" i="29"/>
  <c r="AW187" i="29" s="1"/>
  <c r="AM187" i="29"/>
  <c r="AY187" i="29" s="1"/>
  <c r="AN187" i="29"/>
  <c r="AZ187" i="29" s="1"/>
  <c r="AP187" i="29"/>
  <c r="BB187" i="29" s="1"/>
  <c r="AR187" i="29"/>
  <c r="BD187" i="29" s="1"/>
  <c r="AS187" i="29"/>
  <c r="BE187" i="29" s="1"/>
  <c r="AK203" i="29"/>
  <c r="AW203" i="29" s="1"/>
  <c r="AM203" i="29"/>
  <c r="AY203" i="29" s="1"/>
  <c r="AN203" i="29"/>
  <c r="AZ203" i="29" s="1"/>
  <c r="AP203" i="29"/>
  <c r="BB203" i="29" s="1"/>
  <c r="AR203" i="29"/>
  <c r="BD203" i="29" s="1"/>
  <c r="AS203" i="29"/>
  <c r="BE203" i="29" s="1"/>
  <c r="AU203" i="29"/>
  <c r="BG203" i="29" s="1"/>
  <c r="AK199" i="29"/>
  <c r="AW199" i="29" s="1"/>
  <c r="AM199" i="29"/>
  <c r="AY199" i="29" s="1"/>
  <c r="AN199" i="29"/>
  <c r="AZ199" i="29" s="1"/>
  <c r="AP199" i="29"/>
  <c r="BB199" i="29" s="1"/>
  <c r="AR199" i="29"/>
  <c r="BD199" i="29" s="1"/>
  <c r="AS199" i="29"/>
  <c r="BE199" i="29" s="1"/>
  <c r="AK206" i="29"/>
  <c r="AW206" i="29" s="1"/>
  <c r="AM206" i="29"/>
  <c r="AY206" i="29" s="1"/>
  <c r="AN206" i="29"/>
  <c r="AZ206" i="29" s="1"/>
  <c r="AP206" i="29"/>
  <c r="BB206" i="29" s="1"/>
  <c r="AR206" i="29"/>
  <c r="BD206" i="29" s="1"/>
  <c r="AS206" i="29"/>
  <c r="BE206" i="29" s="1"/>
  <c r="AU206" i="29"/>
  <c r="BG206" i="29" s="1"/>
  <c r="AK207" i="29"/>
  <c r="AW207" i="29" s="1"/>
  <c r="AM207" i="29"/>
  <c r="AY207" i="29" s="1"/>
  <c r="AN207" i="29"/>
  <c r="AZ207" i="29" s="1"/>
  <c r="AP207" i="29"/>
  <c r="BB207" i="29" s="1"/>
  <c r="AR207" i="29"/>
  <c r="BD207" i="29" s="1"/>
  <c r="AS207" i="29"/>
  <c r="BE207" i="29" s="1"/>
  <c r="AU207" i="29"/>
  <c r="BG207" i="29" s="1"/>
  <c r="AK208" i="29"/>
  <c r="AW208" i="29" s="1"/>
  <c r="AM208" i="29"/>
  <c r="AY208" i="29" s="1"/>
  <c r="AN208" i="29"/>
  <c r="AZ208" i="29" s="1"/>
  <c r="AP208" i="29"/>
  <c r="BB208" i="29" s="1"/>
  <c r="AR208" i="29"/>
  <c r="BD208" i="29" s="1"/>
  <c r="AS208" i="29"/>
  <c r="BE208" i="29" s="1"/>
  <c r="AU208" i="29"/>
  <c r="BG208" i="29" s="1"/>
  <c r="AK209" i="29"/>
  <c r="AW209" i="29" s="1"/>
  <c r="AM209" i="29"/>
  <c r="AY209" i="29" s="1"/>
  <c r="AN209" i="29"/>
  <c r="AZ209" i="29" s="1"/>
  <c r="AP209" i="29"/>
  <c r="BB209" i="29" s="1"/>
  <c r="AR209" i="29"/>
  <c r="BD209" i="29" s="1"/>
  <c r="AS209" i="29"/>
  <c r="BE209" i="29" s="1"/>
  <c r="AU209" i="29"/>
  <c r="BG209" i="29" s="1"/>
  <c r="AK210" i="29"/>
  <c r="AW210" i="29" s="1"/>
  <c r="AM210" i="29"/>
  <c r="AY210" i="29" s="1"/>
  <c r="AN210" i="29"/>
  <c r="AZ210" i="29" s="1"/>
  <c r="AP210" i="29"/>
  <c r="BB210" i="29" s="1"/>
  <c r="AR210" i="29"/>
  <c r="BD210" i="29" s="1"/>
  <c r="AS210" i="29"/>
  <c r="BE210" i="29" s="1"/>
  <c r="AU210" i="29"/>
  <c r="BG210" i="29" s="1"/>
  <c r="AK211" i="29"/>
  <c r="AW211" i="29" s="1"/>
  <c r="AM211" i="29"/>
  <c r="AY211" i="29" s="1"/>
  <c r="AN211" i="29"/>
  <c r="AZ211" i="29" s="1"/>
  <c r="AP211" i="29"/>
  <c r="BB211" i="29" s="1"/>
  <c r="AR211" i="29"/>
  <c r="BD211" i="29" s="1"/>
  <c r="AS211" i="29"/>
  <c r="BE211" i="29" s="1"/>
  <c r="AU211" i="29"/>
  <c r="BG211" i="29" s="1"/>
  <c r="AK212" i="29"/>
  <c r="AW212" i="29" s="1"/>
  <c r="AM212" i="29"/>
  <c r="AY212" i="29" s="1"/>
  <c r="AN212" i="29"/>
  <c r="AZ212" i="29" s="1"/>
  <c r="AP212" i="29"/>
  <c r="BB212" i="29" s="1"/>
  <c r="AR212" i="29"/>
  <c r="BD212" i="29" s="1"/>
  <c r="AS212" i="29"/>
  <c r="BE212" i="29" s="1"/>
  <c r="AU212" i="29"/>
  <c r="BG212" i="29" s="1"/>
  <c r="AK213" i="29"/>
  <c r="AW213" i="29" s="1"/>
  <c r="AM213" i="29"/>
  <c r="AY213" i="29" s="1"/>
  <c r="AN213" i="29"/>
  <c r="AZ213" i="29" s="1"/>
  <c r="AP213" i="29"/>
  <c r="BB213" i="29" s="1"/>
  <c r="AR213" i="29"/>
  <c r="BD213" i="29" s="1"/>
  <c r="AS213" i="29"/>
  <c r="BE213" i="29" s="1"/>
  <c r="AU213" i="29"/>
  <c r="BG213" i="29" s="1"/>
  <c r="AM214" i="29"/>
  <c r="AY214" i="29" s="1"/>
  <c r="AN214" i="29"/>
  <c r="AZ214" i="29" s="1"/>
  <c r="AO214" i="29"/>
  <c r="BA214" i="29" s="1"/>
  <c r="AP214" i="29"/>
  <c r="BB214" i="29" s="1"/>
  <c r="AQ214" i="29"/>
  <c r="BC214" i="29" s="1"/>
  <c r="AR214" i="29"/>
  <c r="BD214" i="29" s="1"/>
  <c r="AS214" i="29"/>
  <c r="BE214" i="29" s="1"/>
  <c r="AT214" i="29"/>
  <c r="BF214" i="29" s="1"/>
  <c r="AU214" i="29"/>
  <c r="BG214" i="29" s="1"/>
  <c r="AM215" i="29"/>
  <c r="AY215" i="29" s="1"/>
  <c r="AN215" i="29"/>
  <c r="AZ215" i="29" s="1"/>
  <c r="AO215" i="29"/>
  <c r="BA215" i="29" s="1"/>
  <c r="AP215" i="29"/>
  <c r="BB215" i="29" s="1"/>
  <c r="AQ215" i="29"/>
  <c r="BC215" i="29" s="1"/>
  <c r="AR215" i="29"/>
  <c r="BD215" i="29" s="1"/>
  <c r="AS215" i="29"/>
  <c r="BE215" i="29" s="1"/>
  <c r="AT215" i="29"/>
  <c r="BF215" i="29" s="1"/>
  <c r="AU215" i="29"/>
  <c r="BG215" i="29" s="1"/>
  <c r="AO216" i="29"/>
  <c r="BA216" i="29" s="1"/>
  <c r="AP216" i="29"/>
  <c r="BB216" i="29" s="1"/>
  <c r="AQ216" i="29"/>
  <c r="BC216" i="29" s="1"/>
  <c r="AR216" i="29"/>
  <c r="BD216" i="29" s="1"/>
  <c r="AS216" i="29"/>
  <c r="BE216" i="29" s="1"/>
  <c r="AT216" i="29"/>
  <c r="BF216" i="29" s="1"/>
  <c r="AU216" i="29"/>
  <c r="BG216" i="29" s="1"/>
  <c r="AO217" i="29"/>
  <c r="BA217" i="29" s="1"/>
  <c r="AP217" i="29"/>
  <c r="BB217" i="29" s="1"/>
  <c r="AQ217" i="29"/>
  <c r="BC217" i="29" s="1"/>
  <c r="AR217" i="29"/>
  <c r="BD217" i="29" s="1"/>
  <c r="AS217" i="29"/>
  <c r="BE217" i="29" s="1"/>
  <c r="AT217" i="29"/>
  <c r="BF217" i="29" s="1"/>
  <c r="AU217" i="29"/>
  <c r="BG217" i="29" s="1"/>
  <c r="AO218" i="29"/>
  <c r="BA218" i="29" s="1"/>
  <c r="AP218" i="29"/>
  <c r="BB218" i="29" s="1"/>
  <c r="AQ218" i="29"/>
  <c r="BC218" i="29" s="1"/>
  <c r="AR218" i="29"/>
  <c r="BD218" i="29" s="1"/>
  <c r="AS218" i="29"/>
  <c r="BE218" i="29" s="1"/>
  <c r="AT218" i="29"/>
  <c r="BF218" i="29" s="1"/>
  <c r="AU218" i="29"/>
  <c r="BG218" i="29" s="1"/>
  <c r="AM219" i="29"/>
  <c r="AY219" i="29" s="1"/>
  <c r="AN219" i="29"/>
  <c r="AZ219" i="29" s="1"/>
  <c r="AO219" i="29"/>
  <c r="BA219" i="29" s="1"/>
  <c r="AP219" i="29"/>
  <c r="BB219" i="29" s="1"/>
  <c r="AQ219" i="29"/>
  <c r="BC219" i="29" s="1"/>
  <c r="AR219" i="29"/>
  <c r="BD219" i="29" s="1"/>
  <c r="AS219" i="29"/>
  <c r="BE219" i="29" s="1"/>
  <c r="AT219" i="29"/>
  <c r="BF219" i="29" s="1"/>
  <c r="AU219" i="29"/>
  <c r="BG219" i="29" s="1"/>
  <c r="AM220" i="29"/>
  <c r="AY220" i="29" s="1"/>
  <c r="AN220" i="29"/>
  <c r="AZ220" i="29" s="1"/>
  <c r="AO220" i="29"/>
  <c r="BA220" i="29" s="1"/>
  <c r="AP220" i="29"/>
  <c r="BB220" i="29" s="1"/>
  <c r="AQ220" i="29"/>
  <c r="BC220" i="29" s="1"/>
  <c r="AR220" i="29"/>
  <c r="BD220" i="29" s="1"/>
  <c r="AS220" i="29"/>
  <c r="BE220" i="29" s="1"/>
  <c r="AT220" i="29"/>
  <c r="BF220" i="29" s="1"/>
  <c r="AU220" i="29"/>
  <c r="BG220" i="29" s="1"/>
  <c r="AO221" i="29"/>
  <c r="BA221" i="29" s="1"/>
  <c r="AP221" i="29"/>
  <c r="BB221" i="29" s="1"/>
  <c r="AQ221" i="29"/>
  <c r="BC221" i="29" s="1"/>
  <c r="AR221" i="29"/>
  <c r="BD221" i="29" s="1"/>
  <c r="AS221" i="29"/>
  <c r="BE221" i="29" s="1"/>
  <c r="AT221" i="29"/>
  <c r="BF221" i="29" s="1"/>
  <c r="AU221" i="29"/>
  <c r="BG221" i="29" s="1"/>
  <c r="AU222" i="29"/>
  <c r="BG222" i="29" s="1"/>
  <c r="AK223" i="29"/>
  <c r="AW223" i="29" s="1"/>
  <c r="AL223" i="29"/>
  <c r="AX223" i="29" s="1"/>
  <c r="AM223" i="29"/>
  <c r="AY223" i="29" s="1"/>
  <c r="AN223" i="29"/>
  <c r="AZ223" i="29" s="1"/>
  <c r="AO223" i="29"/>
  <c r="BA223" i="29" s="1"/>
  <c r="AP223" i="29"/>
  <c r="BB223" i="29" s="1"/>
  <c r="AQ223" i="29"/>
  <c r="BC223" i="29" s="1"/>
  <c r="AR223" i="29"/>
  <c r="BD223" i="29" s="1"/>
  <c r="AS223" i="29"/>
  <c r="BE223" i="29" s="1"/>
  <c r="AT223" i="29"/>
  <c r="BF223" i="29" s="1"/>
  <c r="AU223" i="29"/>
  <c r="BG223" i="29" s="1"/>
  <c r="AU224" i="29"/>
  <c r="BG224" i="29" s="1"/>
  <c r="AO225" i="29"/>
  <c r="BA225" i="29" s="1"/>
  <c r="AP225" i="29"/>
  <c r="BB225" i="29" s="1"/>
  <c r="AQ225" i="29"/>
  <c r="BC225" i="29" s="1"/>
  <c r="AR225" i="29"/>
  <c r="BD225" i="29" s="1"/>
  <c r="AS225" i="29"/>
  <c r="BE225" i="29" s="1"/>
  <c r="AT225" i="29"/>
  <c r="BF225" i="29" s="1"/>
  <c r="AU225" i="29"/>
  <c r="BG225" i="29" s="1"/>
  <c r="AO226" i="29"/>
  <c r="BA226" i="29" s="1"/>
  <c r="AP226" i="29"/>
  <c r="BB226" i="29" s="1"/>
  <c r="AQ226" i="29"/>
  <c r="BC226" i="29" s="1"/>
  <c r="AR226" i="29"/>
  <c r="BD226" i="29" s="1"/>
  <c r="AS226" i="29"/>
  <c r="BE226" i="29" s="1"/>
  <c r="AT226" i="29"/>
  <c r="BF226" i="29" s="1"/>
  <c r="AU226" i="29"/>
  <c r="BG226" i="29" s="1"/>
  <c r="AU227" i="29"/>
  <c r="BG227" i="29" s="1"/>
  <c r="AK228" i="29"/>
  <c r="AW228" i="29" s="1"/>
  <c r="AL228" i="29"/>
  <c r="AX228" i="29" s="1"/>
  <c r="AM228" i="29"/>
  <c r="AY228" i="29" s="1"/>
  <c r="AN228" i="29"/>
  <c r="AZ228" i="29" s="1"/>
  <c r="AO228" i="29"/>
  <c r="BA228" i="29" s="1"/>
  <c r="AP228" i="29"/>
  <c r="BB228" i="29" s="1"/>
  <c r="AQ228" i="29"/>
  <c r="BC228" i="29" s="1"/>
  <c r="AR228" i="29"/>
  <c r="BD228" i="29" s="1"/>
  <c r="AS228" i="29"/>
  <c r="BE228" i="29" s="1"/>
  <c r="AT228" i="29"/>
  <c r="BF228" i="29" s="1"/>
  <c r="AU228" i="29"/>
  <c r="BG228" i="29" s="1"/>
  <c r="AM229" i="29"/>
  <c r="AY229" i="29" s="1"/>
  <c r="AN229" i="29"/>
  <c r="AZ229" i="29" s="1"/>
  <c r="AO229" i="29"/>
  <c r="BA229" i="29" s="1"/>
  <c r="AP229" i="29"/>
  <c r="BB229" i="29" s="1"/>
  <c r="AQ229" i="29"/>
  <c r="BC229" i="29" s="1"/>
  <c r="AR229" i="29"/>
  <c r="BD229" i="29" s="1"/>
  <c r="AS229" i="29"/>
  <c r="BE229" i="29" s="1"/>
  <c r="AT229" i="29"/>
  <c r="BF229" i="29" s="1"/>
  <c r="AU229" i="29"/>
  <c r="BG229" i="29" s="1"/>
  <c r="AM230" i="29"/>
  <c r="AY230" i="29" s="1"/>
  <c r="AN230" i="29"/>
  <c r="AZ230" i="29" s="1"/>
  <c r="AO230" i="29"/>
  <c r="BA230" i="29" s="1"/>
  <c r="AP230" i="29"/>
  <c r="BB230" i="29" s="1"/>
  <c r="AQ230" i="29"/>
  <c r="BC230" i="29" s="1"/>
  <c r="AR230" i="29"/>
  <c r="BD230" i="29" s="1"/>
  <c r="AS230" i="29"/>
  <c r="BE230" i="29" s="1"/>
  <c r="AT230" i="29"/>
  <c r="BF230" i="29" s="1"/>
  <c r="AU230" i="29"/>
  <c r="BG230" i="29" s="1"/>
  <c r="AO231" i="29"/>
  <c r="BA231" i="29" s="1"/>
  <c r="AP231" i="29"/>
  <c r="BB231" i="29" s="1"/>
  <c r="AQ231" i="29"/>
  <c r="BC231" i="29" s="1"/>
  <c r="AR231" i="29"/>
  <c r="BD231" i="29" s="1"/>
  <c r="AS231" i="29"/>
  <c r="BE231" i="29" s="1"/>
  <c r="AT231" i="29"/>
  <c r="BF231" i="29" s="1"/>
  <c r="AU231" i="29"/>
  <c r="BG231" i="29" s="1"/>
  <c r="AO232" i="29"/>
  <c r="BA232" i="29" s="1"/>
  <c r="AP232" i="29"/>
  <c r="BB232" i="29" s="1"/>
  <c r="AQ232" i="29"/>
  <c r="BC232" i="29" s="1"/>
  <c r="AR232" i="29"/>
  <c r="BD232" i="29" s="1"/>
  <c r="AS232" i="29"/>
  <c r="BE232" i="29" s="1"/>
  <c r="AT232" i="29"/>
  <c r="BF232" i="29" s="1"/>
  <c r="AU232" i="29"/>
  <c r="BG232" i="29" s="1"/>
  <c r="AO233" i="29"/>
  <c r="BA233" i="29" s="1"/>
  <c r="AP233" i="29"/>
  <c r="BB233" i="29" s="1"/>
  <c r="AQ233" i="29"/>
  <c r="BC233" i="29" s="1"/>
  <c r="AR233" i="29"/>
  <c r="BD233" i="29" s="1"/>
  <c r="AS233" i="29"/>
  <c r="BE233" i="29" s="1"/>
  <c r="AT233" i="29"/>
  <c r="BF233" i="29" s="1"/>
  <c r="AU233" i="29"/>
  <c r="BG233" i="29" s="1"/>
  <c r="AU234" i="29"/>
  <c r="BG234" i="29" s="1"/>
  <c r="AK235" i="29"/>
  <c r="AW235" i="29" s="1"/>
  <c r="AL235" i="29"/>
  <c r="AX235" i="29" s="1"/>
  <c r="AM235" i="29"/>
  <c r="AY235" i="29" s="1"/>
  <c r="AN235" i="29"/>
  <c r="AZ235" i="29" s="1"/>
  <c r="AO235" i="29"/>
  <c r="BA235" i="29" s="1"/>
  <c r="AP235" i="29"/>
  <c r="BB235" i="29" s="1"/>
  <c r="AQ235" i="29"/>
  <c r="BC235" i="29" s="1"/>
  <c r="AR235" i="29"/>
  <c r="BD235" i="29" s="1"/>
  <c r="AS235" i="29"/>
  <c r="BE235" i="29" s="1"/>
  <c r="AT235" i="29"/>
  <c r="BF235" i="29" s="1"/>
  <c r="AU235" i="29"/>
  <c r="BG235" i="29" s="1"/>
  <c r="AU236" i="29"/>
  <c r="BG236" i="29" s="1"/>
  <c r="AU237" i="29"/>
  <c r="BG237" i="29" s="1"/>
  <c r="AK238" i="29"/>
  <c r="AW238" i="29" s="1"/>
  <c r="AL238" i="29"/>
  <c r="AX238" i="29" s="1"/>
  <c r="AM238" i="29"/>
  <c r="AY238" i="29" s="1"/>
  <c r="AN238" i="29"/>
  <c r="AZ238" i="29" s="1"/>
  <c r="AO238" i="29"/>
  <c r="BA238" i="29" s="1"/>
  <c r="AP238" i="29"/>
  <c r="BB238" i="29" s="1"/>
  <c r="AQ238" i="29"/>
  <c r="BC238" i="29" s="1"/>
  <c r="AR238" i="29"/>
  <c r="BD238" i="29" s="1"/>
  <c r="AS238" i="29"/>
  <c r="BE238" i="29" s="1"/>
  <c r="AT238" i="29"/>
  <c r="BF238" i="29" s="1"/>
  <c r="AU238" i="29"/>
  <c r="BG238" i="29" s="1"/>
  <c r="AU239" i="29"/>
  <c r="BG239" i="29" s="1"/>
  <c r="AU240" i="29"/>
  <c r="BG240" i="29" s="1"/>
  <c r="AK241" i="29"/>
  <c r="AW241" i="29" s="1"/>
  <c r="AL241" i="29"/>
  <c r="AX241" i="29" s="1"/>
  <c r="AM241" i="29"/>
  <c r="AY241" i="29" s="1"/>
  <c r="AN241" i="29"/>
  <c r="AZ241" i="29" s="1"/>
  <c r="AO241" i="29"/>
  <c r="BA241" i="29" s="1"/>
  <c r="AP241" i="29"/>
  <c r="BB241" i="29" s="1"/>
  <c r="AQ241" i="29"/>
  <c r="BC241" i="29" s="1"/>
  <c r="AR241" i="29"/>
  <c r="BD241" i="29" s="1"/>
  <c r="AS241" i="29"/>
  <c r="BE241" i="29" s="1"/>
  <c r="AT241" i="29"/>
  <c r="BF241" i="29" s="1"/>
  <c r="AU241" i="29"/>
  <c r="BG241" i="29" s="1"/>
  <c r="AU242" i="29"/>
  <c r="BG242" i="29" s="1"/>
  <c r="AU243" i="29"/>
  <c r="BG243" i="29" s="1"/>
  <c r="AK244" i="29"/>
  <c r="AW244" i="29" s="1"/>
  <c r="AL244" i="29"/>
  <c r="AX244" i="29" s="1"/>
  <c r="AM244" i="29"/>
  <c r="AY244" i="29" s="1"/>
  <c r="AN244" i="29"/>
  <c r="AZ244" i="29" s="1"/>
  <c r="AO244" i="29"/>
  <c r="BA244" i="29" s="1"/>
  <c r="AP244" i="29"/>
  <c r="BB244" i="29" s="1"/>
  <c r="AQ244" i="29"/>
  <c r="BC244" i="29" s="1"/>
  <c r="AR244" i="29"/>
  <c r="BD244" i="29" s="1"/>
  <c r="AS244" i="29"/>
  <c r="BE244" i="29" s="1"/>
  <c r="AT244" i="29"/>
  <c r="BF244" i="29" s="1"/>
  <c r="AU244" i="29"/>
  <c r="BG244" i="29" s="1"/>
  <c r="AM245" i="29"/>
  <c r="AY245" i="29" s="1"/>
  <c r="AN245" i="29"/>
  <c r="AZ245" i="29" s="1"/>
  <c r="AO245" i="29"/>
  <c r="BA245" i="29" s="1"/>
  <c r="AP245" i="29"/>
  <c r="BB245" i="29" s="1"/>
  <c r="AQ245" i="29"/>
  <c r="BC245" i="29" s="1"/>
  <c r="AR245" i="29"/>
  <c r="BD245" i="29" s="1"/>
  <c r="AS245" i="29"/>
  <c r="BE245" i="29" s="1"/>
  <c r="AT245" i="29"/>
  <c r="BF245" i="29" s="1"/>
  <c r="AU245" i="29"/>
  <c r="BG245" i="29" s="1"/>
  <c r="AM246" i="29"/>
  <c r="AY246" i="29" s="1"/>
  <c r="AN246" i="29"/>
  <c r="AZ246" i="29" s="1"/>
  <c r="AO246" i="29"/>
  <c r="BA246" i="29" s="1"/>
  <c r="AP246" i="29"/>
  <c r="BB246" i="29" s="1"/>
  <c r="AQ246" i="29"/>
  <c r="BC246" i="29" s="1"/>
  <c r="AR246" i="29"/>
  <c r="BD246" i="29" s="1"/>
  <c r="AS246" i="29"/>
  <c r="BE246" i="29" s="1"/>
  <c r="AT246" i="29"/>
  <c r="BF246" i="29" s="1"/>
  <c r="AU246" i="29"/>
  <c r="BG246" i="29" s="1"/>
  <c r="AO247" i="29"/>
  <c r="BA247" i="29" s="1"/>
  <c r="AP247" i="29"/>
  <c r="BB247" i="29" s="1"/>
  <c r="AQ247" i="29"/>
  <c r="BC247" i="29" s="1"/>
  <c r="AR247" i="29"/>
  <c r="BD247" i="29" s="1"/>
  <c r="AS247" i="29"/>
  <c r="BE247" i="29" s="1"/>
  <c r="AT247" i="29"/>
  <c r="BF247" i="29" s="1"/>
  <c r="AU247" i="29"/>
  <c r="BG247" i="29" s="1"/>
  <c r="AU248" i="29"/>
  <c r="BG248" i="29" s="1"/>
  <c r="AO249" i="29"/>
  <c r="BA249" i="29" s="1"/>
  <c r="AP249" i="29"/>
  <c r="BB249" i="29" s="1"/>
  <c r="AQ249" i="29"/>
  <c r="BC249" i="29" s="1"/>
  <c r="AR249" i="29"/>
  <c r="BD249" i="29" s="1"/>
  <c r="AS249" i="29"/>
  <c r="BE249" i="29" s="1"/>
  <c r="AT249" i="29"/>
  <c r="BF249" i="29" s="1"/>
  <c r="AU249" i="29"/>
  <c r="BG249" i="29" s="1"/>
  <c r="AO250" i="29"/>
  <c r="BA250" i="29" s="1"/>
  <c r="AP250" i="29"/>
  <c r="BB250" i="29" s="1"/>
  <c r="AQ250" i="29"/>
  <c r="BC250" i="29" s="1"/>
  <c r="AR250" i="29"/>
  <c r="BD250" i="29" s="1"/>
  <c r="AS250" i="29"/>
  <c r="BE250" i="29" s="1"/>
  <c r="AT250" i="29"/>
  <c r="BF250" i="29" s="1"/>
  <c r="AU250" i="29"/>
  <c r="BG250" i="29" s="1"/>
  <c r="AU251" i="29"/>
  <c r="BG251" i="29" s="1"/>
  <c r="AK252" i="29"/>
  <c r="AW252" i="29" s="1"/>
  <c r="AL252" i="29"/>
  <c r="AX252" i="29" s="1"/>
  <c r="AM252" i="29"/>
  <c r="AY252" i="29" s="1"/>
  <c r="AN252" i="29"/>
  <c r="AZ252" i="29" s="1"/>
  <c r="AO252" i="29"/>
  <c r="BA252" i="29" s="1"/>
  <c r="AP252" i="29"/>
  <c r="BB252" i="29" s="1"/>
  <c r="AQ252" i="29"/>
  <c r="BC252" i="29" s="1"/>
  <c r="AR252" i="29"/>
  <c r="BD252" i="29" s="1"/>
  <c r="AS252" i="29"/>
  <c r="BE252" i="29" s="1"/>
  <c r="AT252" i="29"/>
  <c r="BF252" i="29" s="1"/>
  <c r="AU252" i="29"/>
  <c r="BG252" i="29" s="1"/>
  <c r="AU253" i="29"/>
  <c r="BG253" i="29" s="1"/>
  <c r="AK254" i="29"/>
  <c r="AW254" i="29" s="1"/>
  <c r="AL254" i="29"/>
  <c r="AX254" i="29" s="1"/>
  <c r="AM254" i="29"/>
  <c r="AY254" i="29" s="1"/>
  <c r="AN254" i="29"/>
  <c r="AZ254" i="29" s="1"/>
  <c r="AO254" i="29"/>
  <c r="BA254" i="29" s="1"/>
  <c r="AP254" i="29"/>
  <c r="BB254" i="29" s="1"/>
  <c r="AQ254" i="29"/>
  <c r="BC254" i="29" s="1"/>
  <c r="AR254" i="29"/>
  <c r="BD254" i="29" s="1"/>
  <c r="AS254" i="29"/>
  <c r="BE254" i="29" s="1"/>
  <c r="AT254" i="29"/>
  <c r="BF254" i="29" s="1"/>
  <c r="AU254" i="29"/>
  <c r="BG254" i="29" s="1"/>
  <c r="AU255" i="29"/>
  <c r="BG255" i="29" s="1"/>
  <c r="AK256" i="29"/>
  <c r="AW256" i="29" s="1"/>
  <c r="AL256" i="29"/>
  <c r="AX256" i="29" s="1"/>
  <c r="AM256" i="29"/>
  <c r="AY256" i="29" s="1"/>
  <c r="AN256" i="29"/>
  <c r="AZ256" i="29" s="1"/>
  <c r="AO256" i="29"/>
  <c r="BA256" i="29" s="1"/>
  <c r="AP256" i="29"/>
  <c r="BB256" i="29" s="1"/>
  <c r="AQ256" i="29"/>
  <c r="BC256" i="29" s="1"/>
  <c r="AR256" i="29"/>
  <c r="BD256" i="29" s="1"/>
  <c r="AS256" i="29"/>
  <c r="BE256" i="29" s="1"/>
  <c r="AT256" i="29"/>
  <c r="BF256" i="29" s="1"/>
  <c r="AU256" i="29"/>
  <c r="BG256" i="29" s="1"/>
  <c r="AU257" i="29"/>
  <c r="BG257" i="29" s="1"/>
  <c r="AU258" i="29"/>
  <c r="BG258" i="29" s="1"/>
  <c r="AU259" i="29"/>
  <c r="BG259" i="29" s="1"/>
  <c r="AU260" i="29"/>
  <c r="BG260" i="29" s="1"/>
  <c r="AU261" i="29"/>
  <c r="BG261" i="29" s="1"/>
  <c r="AK262" i="29"/>
  <c r="AW262" i="29" s="1"/>
  <c r="AL262" i="29"/>
  <c r="AX262" i="29" s="1"/>
  <c r="AM262" i="29"/>
  <c r="AY262" i="29" s="1"/>
  <c r="AN262" i="29"/>
  <c r="AZ262" i="29" s="1"/>
  <c r="AO262" i="29"/>
  <c r="BA262" i="29" s="1"/>
  <c r="AP262" i="29"/>
  <c r="BB262" i="29" s="1"/>
  <c r="AQ262" i="29"/>
  <c r="BC262" i="29" s="1"/>
  <c r="AR262" i="29"/>
  <c r="BD262" i="29" s="1"/>
  <c r="AS262" i="29"/>
  <c r="BE262" i="29" s="1"/>
  <c r="AT262" i="29"/>
  <c r="BF262" i="29" s="1"/>
  <c r="AU262" i="29"/>
  <c r="BG262" i="29" s="1"/>
  <c r="AU263" i="29"/>
  <c r="BG263" i="29" s="1"/>
  <c r="AU264" i="29"/>
  <c r="BG264" i="29" s="1"/>
  <c r="AU265" i="29"/>
  <c r="BG265" i="29" s="1"/>
  <c r="AU266" i="29"/>
  <c r="BG266" i="29" s="1"/>
  <c r="AK267" i="29"/>
  <c r="AW267" i="29" s="1"/>
  <c r="AL267" i="29"/>
  <c r="AX267" i="29" s="1"/>
  <c r="AM267" i="29"/>
  <c r="AY267" i="29" s="1"/>
  <c r="AN267" i="29"/>
  <c r="AZ267" i="29" s="1"/>
  <c r="AO267" i="29"/>
  <c r="BA267" i="29" s="1"/>
  <c r="AP267" i="29"/>
  <c r="BB267" i="29" s="1"/>
  <c r="AQ267" i="29"/>
  <c r="BC267" i="29" s="1"/>
  <c r="AR267" i="29"/>
  <c r="BD267" i="29" s="1"/>
  <c r="AS267" i="29"/>
  <c r="BE267" i="29" s="1"/>
  <c r="AT267" i="29"/>
  <c r="BF267" i="29" s="1"/>
  <c r="AU267" i="29"/>
  <c r="BG267" i="29" s="1"/>
  <c r="AU268" i="29"/>
  <c r="BG268" i="29" s="1"/>
  <c r="AU269" i="29"/>
  <c r="BG269" i="29" s="1"/>
  <c r="AK270" i="29"/>
  <c r="AW270" i="29" s="1"/>
  <c r="AL270" i="29"/>
  <c r="AX270" i="29" s="1"/>
  <c r="AM270" i="29"/>
  <c r="AY270" i="29" s="1"/>
  <c r="AN270" i="29"/>
  <c r="AZ270" i="29" s="1"/>
  <c r="AO270" i="29"/>
  <c r="BA270" i="29" s="1"/>
  <c r="AP270" i="29"/>
  <c r="BB270" i="29" s="1"/>
  <c r="AQ270" i="29"/>
  <c r="BC270" i="29" s="1"/>
  <c r="AR270" i="29"/>
  <c r="BD270" i="29" s="1"/>
  <c r="AS270" i="29"/>
  <c r="BE270" i="29" s="1"/>
  <c r="AT270" i="29"/>
  <c r="BF270" i="29" s="1"/>
  <c r="AU270" i="29"/>
  <c r="BG270" i="29" s="1"/>
  <c r="AU271" i="29"/>
  <c r="BG271" i="29" s="1"/>
  <c r="AU272" i="29"/>
  <c r="BG272" i="29" s="1"/>
  <c r="AU273" i="29"/>
  <c r="BG273" i="29" s="1"/>
  <c r="AU274" i="29"/>
  <c r="BG274" i="29" s="1"/>
  <c r="AU275" i="29"/>
  <c r="BG275" i="29" s="1"/>
  <c r="AU276" i="29"/>
  <c r="BG276" i="29" s="1"/>
  <c r="AU277" i="29"/>
  <c r="BG277" i="29" s="1"/>
  <c r="AU278" i="29"/>
  <c r="BG278" i="29" s="1"/>
  <c r="AU279" i="29"/>
  <c r="BG279" i="29" s="1"/>
  <c r="AU280" i="29"/>
  <c r="BG280" i="29" s="1"/>
  <c r="AU281" i="29"/>
  <c r="BG281" i="29" s="1"/>
  <c r="AU282" i="29"/>
  <c r="BG282" i="29" s="1"/>
  <c r="AU283" i="29"/>
  <c r="BG283" i="29" s="1"/>
  <c r="AU284" i="29"/>
  <c r="BG284" i="29" s="1"/>
  <c r="AU285" i="29"/>
  <c r="BG285" i="29" s="1"/>
  <c r="AU286" i="29"/>
  <c r="BG286" i="29" s="1"/>
  <c r="AU287" i="29"/>
  <c r="BG287" i="29" s="1"/>
  <c r="AU288" i="29"/>
  <c r="BG288" i="29" s="1"/>
  <c r="AU289" i="29"/>
  <c r="BG289" i="29" s="1"/>
  <c r="AU290" i="29"/>
  <c r="BG290" i="29" s="1"/>
  <c r="AU291" i="29"/>
  <c r="BG291" i="29" s="1"/>
  <c r="AU292" i="29"/>
  <c r="BG292" i="29" s="1"/>
  <c r="AU293" i="29"/>
  <c r="BG293" i="29" s="1"/>
  <c r="AU294" i="29"/>
  <c r="BG294" i="29" s="1"/>
  <c r="AU295" i="29"/>
  <c r="BG295" i="29" s="1"/>
  <c r="AU296" i="29"/>
  <c r="BG296" i="29" s="1"/>
  <c r="AU297" i="29"/>
  <c r="BG297" i="29" s="1"/>
  <c r="AK298" i="29"/>
  <c r="AW298" i="29" s="1"/>
  <c r="AL298" i="29"/>
  <c r="AX298" i="29" s="1"/>
  <c r="AM298" i="29"/>
  <c r="AY298" i="29" s="1"/>
  <c r="AN298" i="29"/>
  <c r="AZ298" i="29" s="1"/>
  <c r="AO298" i="29"/>
  <c r="BA298" i="29" s="1"/>
  <c r="AP298" i="29"/>
  <c r="BB298" i="29" s="1"/>
  <c r="AQ298" i="29"/>
  <c r="BC298" i="29" s="1"/>
  <c r="AR298" i="29"/>
  <c r="BD298" i="29" s="1"/>
  <c r="AS298" i="29"/>
  <c r="BE298" i="29" s="1"/>
  <c r="AT298" i="29"/>
  <c r="BF298" i="29" s="1"/>
  <c r="AU298" i="29"/>
  <c r="BG298" i="29" s="1"/>
  <c r="AK299" i="29"/>
  <c r="AW299" i="29" s="1"/>
  <c r="AL299" i="29"/>
  <c r="AX299" i="29" s="1"/>
  <c r="AM299" i="29"/>
  <c r="AY299" i="29" s="1"/>
  <c r="AN299" i="29"/>
  <c r="AZ299" i="29" s="1"/>
  <c r="AO299" i="29"/>
  <c r="BA299" i="29" s="1"/>
  <c r="AP299" i="29"/>
  <c r="BB299" i="29" s="1"/>
  <c r="AQ299" i="29"/>
  <c r="BC299" i="29" s="1"/>
  <c r="AR299" i="29"/>
  <c r="BD299" i="29" s="1"/>
  <c r="AS299" i="29"/>
  <c r="BE299" i="29" s="1"/>
  <c r="AT299" i="29"/>
  <c r="BF299" i="29" s="1"/>
  <c r="AU299" i="29"/>
  <c r="BG299" i="29" s="1"/>
  <c r="AK300" i="29"/>
  <c r="AW300" i="29" s="1"/>
  <c r="AL300" i="29"/>
  <c r="AX300" i="29" s="1"/>
  <c r="AM300" i="29"/>
  <c r="AY300" i="29" s="1"/>
  <c r="AN300" i="29"/>
  <c r="AZ300" i="29" s="1"/>
  <c r="AO300" i="29"/>
  <c r="BA300" i="29" s="1"/>
  <c r="AP300" i="29"/>
  <c r="BB300" i="29" s="1"/>
  <c r="AQ300" i="29"/>
  <c r="BC300" i="29" s="1"/>
  <c r="AR300" i="29"/>
  <c r="BD300" i="29" s="1"/>
  <c r="AS300" i="29"/>
  <c r="BE300" i="29" s="1"/>
  <c r="AT300" i="29"/>
  <c r="BF300" i="29" s="1"/>
  <c r="AU300" i="29"/>
  <c r="BG300" i="29" s="1"/>
  <c r="AK301" i="29"/>
  <c r="AW301" i="29" s="1"/>
  <c r="AL301" i="29"/>
  <c r="AX301" i="29" s="1"/>
  <c r="AM301" i="29"/>
  <c r="AY301" i="29" s="1"/>
  <c r="AN301" i="29"/>
  <c r="AZ301" i="29" s="1"/>
  <c r="AO301" i="29"/>
  <c r="BA301" i="29" s="1"/>
  <c r="AP301" i="29"/>
  <c r="BB301" i="29" s="1"/>
  <c r="AQ301" i="29"/>
  <c r="BC301" i="29" s="1"/>
  <c r="AR301" i="29"/>
  <c r="BD301" i="29" s="1"/>
  <c r="AS301" i="29"/>
  <c r="BE301" i="29" s="1"/>
  <c r="AT301" i="29"/>
  <c r="BF301" i="29" s="1"/>
  <c r="AU301" i="29"/>
  <c r="BG301" i="29" s="1"/>
  <c r="AK302" i="29"/>
  <c r="AW302" i="29" s="1"/>
  <c r="AL302" i="29"/>
  <c r="AX302" i="29" s="1"/>
  <c r="AM302" i="29"/>
  <c r="AY302" i="29" s="1"/>
  <c r="AN302" i="29"/>
  <c r="AZ302" i="29" s="1"/>
  <c r="AO302" i="29"/>
  <c r="BA302" i="29" s="1"/>
  <c r="AP302" i="29"/>
  <c r="BB302" i="29" s="1"/>
  <c r="AQ302" i="29"/>
  <c r="BC302" i="29" s="1"/>
  <c r="AR302" i="29"/>
  <c r="BD302" i="29" s="1"/>
  <c r="AS302" i="29"/>
  <c r="BE302" i="29" s="1"/>
  <c r="AT302" i="29"/>
  <c r="BF302" i="29" s="1"/>
  <c r="AU302" i="29"/>
  <c r="BG302" i="29" s="1"/>
  <c r="AK303" i="29"/>
  <c r="AW303" i="29" s="1"/>
  <c r="AL303" i="29"/>
  <c r="AX303" i="29" s="1"/>
  <c r="AM303" i="29"/>
  <c r="AY303" i="29" s="1"/>
  <c r="AN303" i="29"/>
  <c r="AZ303" i="29" s="1"/>
  <c r="AO303" i="29"/>
  <c r="BA303" i="29" s="1"/>
  <c r="AP303" i="29"/>
  <c r="BB303" i="29" s="1"/>
  <c r="AQ303" i="29"/>
  <c r="BC303" i="29" s="1"/>
  <c r="AR303" i="29"/>
  <c r="BD303" i="29" s="1"/>
  <c r="AS303" i="29"/>
  <c r="BE303" i="29" s="1"/>
  <c r="AT303" i="29"/>
  <c r="BF303" i="29" s="1"/>
  <c r="AU303" i="29"/>
  <c r="BG303" i="29" s="1"/>
  <c r="AK304" i="29"/>
  <c r="AW304" i="29" s="1"/>
  <c r="AL304" i="29"/>
  <c r="AX304" i="29" s="1"/>
  <c r="AM304" i="29"/>
  <c r="AY304" i="29" s="1"/>
  <c r="AN304" i="29"/>
  <c r="AZ304" i="29" s="1"/>
  <c r="AO304" i="29"/>
  <c r="BA304" i="29" s="1"/>
  <c r="AP304" i="29"/>
  <c r="BB304" i="29" s="1"/>
  <c r="AQ304" i="29"/>
  <c r="BC304" i="29" s="1"/>
  <c r="AR304" i="29"/>
  <c r="BD304" i="29" s="1"/>
  <c r="AS304" i="29"/>
  <c r="BE304" i="29" s="1"/>
  <c r="AT304" i="29"/>
  <c r="BF304" i="29" s="1"/>
  <c r="AU304" i="29"/>
  <c r="BG304" i="29" s="1"/>
  <c r="AK305" i="29"/>
  <c r="AW305" i="29" s="1"/>
  <c r="AL305" i="29"/>
  <c r="AX305" i="29" s="1"/>
  <c r="AM305" i="29"/>
  <c r="AY305" i="29" s="1"/>
  <c r="AN305" i="29"/>
  <c r="AZ305" i="29" s="1"/>
  <c r="AO305" i="29"/>
  <c r="BA305" i="29" s="1"/>
  <c r="AP305" i="29"/>
  <c r="BB305" i="29" s="1"/>
  <c r="AQ305" i="29"/>
  <c r="BC305" i="29" s="1"/>
  <c r="AR305" i="29"/>
  <c r="BD305" i="29" s="1"/>
  <c r="AS305" i="29"/>
  <c r="BE305" i="29" s="1"/>
  <c r="AT305" i="29"/>
  <c r="BF305" i="29" s="1"/>
  <c r="AU305" i="29"/>
  <c r="BG305" i="29" s="1"/>
  <c r="AK306" i="29"/>
  <c r="AW306" i="29" s="1"/>
  <c r="AL306" i="29"/>
  <c r="AX306" i="29" s="1"/>
  <c r="AM306" i="29"/>
  <c r="AY306" i="29" s="1"/>
  <c r="AN306" i="29"/>
  <c r="AZ306" i="29" s="1"/>
  <c r="AO306" i="29"/>
  <c r="BA306" i="29" s="1"/>
  <c r="AP306" i="29"/>
  <c r="BB306" i="29" s="1"/>
  <c r="AQ306" i="29"/>
  <c r="BC306" i="29" s="1"/>
  <c r="AR306" i="29"/>
  <c r="BD306" i="29" s="1"/>
  <c r="AS306" i="29"/>
  <c r="BE306" i="29" s="1"/>
  <c r="AT306" i="29"/>
  <c r="BF306" i="29" s="1"/>
  <c r="AU306" i="29"/>
  <c r="BG306" i="29" s="1"/>
  <c r="AK307" i="29"/>
  <c r="AW307" i="29" s="1"/>
  <c r="AL307" i="29"/>
  <c r="AX307" i="29" s="1"/>
  <c r="AM307" i="29"/>
  <c r="AY307" i="29" s="1"/>
  <c r="AN307" i="29"/>
  <c r="AZ307" i="29" s="1"/>
  <c r="AO307" i="29"/>
  <c r="BA307" i="29" s="1"/>
  <c r="AP307" i="29"/>
  <c r="BB307" i="29" s="1"/>
  <c r="AQ307" i="29"/>
  <c r="BC307" i="29" s="1"/>
  <c r="AR307" i="29"/>
  <c r="BD307" i="29" s="1"/>
  <c r="AS307" i="29"/>
  <c r="BE307" i="29" s="1"/>
  <c r="AT307" i="29"/>
  <c r="BF307" i="29" s="1"/>
  <c r="AU307" i="29"/>
  <c r="BG307" i="29" s="1"/>
  <c r="AK308" i="29"/>
  <c r="AW308" i="29" s="1"/>
  <c r="AM308" i="29"/>
  <c r="AY308" i="29" s="1"/>
  <c r="AN308" i="29"/>
  <c r="AZ308" i="29" s="1"/>
  <c r="AP308" i="29"/>
  <c r="BB308" i="29" s="1"/>
  <c r="AQ308" i="29"/>
  <c r="BC308" i="29" s="1"/>
  <c r="AR308" i="29"/>
  <c r="BD308" i="29" s="1"/>
  <c r="AS308" i="29"/>
  <c r="BE308" i="29" s="1"/>
  <c r="AT308" i="29"/>
  <c r="BF308" i="29" s="1"/>
  <c r="AU308" i="29"/>
  <c r="BG308" i="29" s="1"/>
  <c r="AK309" i="29"/>
  <c r="AW309" i="29" s="1"/>
  <c r="AM309" i="29"/>
  <c r="AY309" i="29" s="1"/>
  <c r="AN309" i="29"/>
  <c r="AZ309" i="29" s="1"/>
  <c r="AP309" i="29"/>
  <c r="BB309" i="29" s="1"/>
  <c r="AR309" i="29"/>
  <c r="BD309" i="29" s="1"/>
  <c r="AS309" i="29"/>
  <c r="BE309" i="29" s="1"/>
  <c r="AU309" i="29"/>
  <c r="BG309" i="29" s="1"/>
  <c r="AK310" i="29"/>
  <c r="AW310" i="29" s="1"/>
  <c r="AL310" i="29"/>
  <c r="AX310" i="29" s="1"/>
  <c r="AM310" i="29"/>
  <c r="AY310" i="29" s="1"/>
  <c r="AN310" i="29"/>
  <c r="AZ310" i="29" s="1"/>
  <c r="AO310" i="29"/>
  <c r="BA310" i="29" s="1"/>
  <c r="AP310" i="29"/>
  <c r="BB310" i="29" s="1"/>
  <c r="AQ310" i="29"/>
  <c r="BC310" i="29" s="1"/>
  <c r="AR310" i="29"/>
  <c r="BD310" i="29" s="1"/>
  <c r="AS310" i="29"/>
  <c r="BE310" i="29" s="1"/>
  <c r="AT310" i="29"/>
  <c r="BF310" i="29" s="1"/>
  <c r="AU310" i="29"/>
  <c r="BG310" i="29" s="1"/>
  <c r="AK311" i="29"/>
  <c r="AW311" i="29" s="1"/>
  <c r="AL311" i="29"/>
  <c r="AX311" i="29" s="1"/>
  <c r="AM311" i="29"/>
  <c r="AY311" i="29" s="1"/>
  <c r="AN311" i="29"/>
  <c r="AZ311" i="29" s="1"/>
  <c r="AO311" i="29"/>
  <c r="BA311" i="29" s="1"/>
  <c r="AP311" i="29"/>
  <c r="BB311" i="29" s="1"/>
  <c r="AQ311" i="29"/>
  <c r="BC311" i="29" s="1"/>
  <c r="AR311" i="29"/>
  <c r="BD311" i="29" s="1"/>
  <c r="AS311" i="29"/>
  <c r="BE311" i="29" s="1"/>
  <c r="AT311" i="29"/>
  <c r="BF311" i="29" s="1"/>
  <c r="AU311" i="29"/>
  <c r="BG311" i="29" s="1"/>
  <c r="AK312" i="29"/>
  <c r="AW312" i="29" s="1"/>
  <c r="AL312" i="29"/>
  <c r="AX312" i="29" s="1"/>
  <c r="AM312" i="29"/>
  <c r="AY312" i="29" s="1"/>
  <c r="AN312" i="29"/>
  <c r="AZ312" i="29" s="1"/>
  <c r="AO312" i="29"/>
  <c r="BA312" i="29" s="1"/>
  <c r="AP312" i="29"/>
  <c r="BB312" i="29" s="1"/>
  <c r="AQ312" i="29"/>
  <c r="BC312" i="29" s="1"/>
  <c r="AR312" i="29"/>
  <c r="BD312" i="29" s="1"/>
  <c r="AS312" i="29"/>
  <c r="BE312" i="29" s="1"/>
  <c r="AT312" i="29"/>
  <c r="BF312" i="29" s="1"/>
  <c r="AU312" i="29"/>
  <c r="BG312" i="29" s="1"/>
  <c r="AK313" i="29"/>
  <c r="AW313" i="29" s="1"/>
  <c r="AM313" i="29"/>
  <c r="AY313" i="29" s="1"/>
  <c r="AN313" i="29"/>
  <c r="AZ313" i="29" s="1"/>
  <c r="AP313" i="29"/>
  <c r="BB313" i="29" s="1"/>
  <c r="AR313" i="29"/>
  <c r="BD313" i="29" s="1"/>
  <c r="AS313" i="29"/>
  <c r="BE313" i="29" s="1"/>
  <c r="AU313" i="29"/>
  <c r="BG313" i="29" s="1"/>
  <c r="AK314" i="29"/>
  <c r="AW314" i="29" s="1"/>
  <c r="AM314" i="29"/>
  <c r="AY314" i="29" s="1"/>
  <c r="AN314" i="29"/>
  <c r="AZ314" i="29" s="1"/>
  <c r="AP314" i="29"/>
  <c r="BB314" i="29" s="1"/>
  <c r="AR314" i="29"/>
  <c r="BD314" i="29" s="1"/>
  <c r="AS314" i="29"/>
  <c r="BE314" i="29" s="1"/>
  <c r="AK315" i="29"/>
  <c r="AW315" i="29" s="1"/>
  <c r="AL315" i="29"/>
  <c r="AX315" i="29" s="1"/>
  <c r="AM315" i="29"/>
  <c r="AY315" i="29" s="1"/>
  <c r="AN315" i="29"/>
  <c r="AZ315" i="29" s="1"/>
  <c r="AO315" i="29"/>
  <c r="BA315" i="29" s="1"/>
  <c r="AP315" i="29"/>
  <c r="BB315" i="29" s="1"/>
  <c r="AQ315" i="29"/>
  <c r="BC315" i="29" s="1"/>
  <c r="AR315" i="29"/>
  <c r="BD315" i="29" s="1"/>
  <c r="AS315" i="29"/>
  <c r="BE315" i="29" s="1"/>
  <c r="AT315" i="29"/>
  <c r="BF315" i="29" s="1"/>
  <c r="AU315" i="29"/>
  <c r="BG315" i="29" s="1"/>
  <c r="AK316" i="29"/>
  <c r="AW316" i="29" s="1"/>
  <c r="AM316" i="29"/>
  <c r="AY316" i="29" s="1"/>
  <c r="AN316" i="29"/>
  <c r="AZ316" i="29" s="1"/>
  <c r="AP316" i="29"/>
  <c r="BB316" i="29" s="1"/>
  <c r="AR316" i="29"/>
  <c r="BD316" i="29" s="1"/>
  <c r="AS316" i="29"/>
  <c r="BE316" i="29" s="1"/>
  <c r="AU316" i="29"/>
  <c r="BG316" i="29" s="1"/>
  <c r="AK317" i="29"/>
  <c r="AW317" i="29" s="1"/>
  <c r="AM317" i="29"/>
  <c r="AY317" i="29" s="1"/>
  <c r="AN317" i="29"/>
  <c r="AZ317" i="29" s="1"/>
  <c r="AP317" i="29"/>
  <c r="BB317" i="29" s="1"/>
  <c r="AR317" i="29"/>
  <c r="BD317" i="29" s="1"/>
  <c r="AS317" i="29"/>
  <c r="BE317" i="29" s="1"/>
  <c r="AU317" i="29"/>
  <c r="BG317" i="29" s="1"/>
  <c r="AK318" i="29"/>
  <c r="AW318" i="29" s="1"/>
  <c r="AM318" i="29"/>
  <c r="AY318" i="29" s="1"/>
  <c r="AN318" i="29"/>
  <c r="AZ318" i="29" s="1"/>
  <c r="AP318" i="29"/>
  <c r="BB318" i="29" s="1"/>
  <c r="AR318" i="29"/>
  <c r="BD318" i="29" s="1"/>
  <c r="AS318" i="29"/>
  <c r="BE318" i="29" s="1"/>
  <c r="AU318" i="29"/>
  <c r="BG318" i="29" s="1"/>
  <c r="AK319" i="29"/>
  <c r="AW319" i="29" s="1"/>
  <c r="AM319" i="29"/>
  <c r="AY319" i="29" s="1"/>
  <c r="AN319" i="29"/>
  <c r="AZ319" i="29" s="1"/>
  <c r="AP319" i="29"/>
  <c r="BB319" i="29" s="1"/>
  <c r="AR319" i="29"/>
  <c r="BD319" i="29" s="1"/>
  <c r="AS319" i="29"/>
  <c r="BE319" i="29" s="1"/>
  <c r="AU319" i="29"/>
  <c r="BG319" i="29" s="1"/>
  <c r="AK320" i="29"/>
  <c r="AW320" i="29" s="1"/>
  <c r="AM320" i="29"/>
  <c r="AY320" i="29" s="1"/>
  <c r="AN320" i="29"/>
  <c r="AZ320" i="29" s="1"/>
  <c r="AP320" i="29"/>
  <c r="BB320" i="29" s="1"/>
  <c r="AR320" i="29"/>
  <c r="BD320" i="29" s="1"/>
  <c r="AS320" i="29"/>
  <c r="BE320" i="29" s="1"/>
  <c r="AU320" i="29"/>
  <c r="BG320" i="29" s="1"/>
  <c r="AK321" i="29"/>
  <c r="AW321" i="29" s="1"/>
  <c r="AM321" i="29"/>
  <c r="AY321" i="29" s="1"/>
  <c r="AN321" i="29"/>
  <c r="AZ321" i="29" s="1"/>
  <c r="AP321" i="29"/>
  <c r="BB321" i="29" s="1"/>
  <c r="AR321" i="29"/>
  <c r="BD321" i="29" s="1"/>
  <c r="AS321" i="29"/>
  <c r="BE321" i="29" s="1"/>
  <c r="AU321" i="29"/>
  <c r="BG321" i="29" s="1"/>
  <c r="AK322" i="29"/>
  <c r="AW322" i="29" s="1"/>
  <c r="AM322" i="29"/>
  <c r="AY322" i="29" s="1"/>
  <c r="AN322" i="29"/>
  <c r="AZ322" i="29" s="1"/>
  <c r="AP322" i="29"/>
  <c r="BB322" i="29" s="1"/>
  <c r="AR322" i="29"/>
  <c r="BD322" i="29" s="1"/>
  <c r="AS322" i="29"/>
  <c r="BE322" i="29" s="1"/>
  <c r="AK323" i="29"/>
  <c r="AW323" i="29" s="1"/>
  <c r="AM323" i="29"/>
  <c r="AY323" i="29" s="1"/>
  <c r="AN323" i="29"/>
  <c r="AZ323" i="29" s="1"/>
  <c r="AP323" i="29"/>
  <c r="BB323" i="29" s="1"/>
  <c r="AR323" i="29"/>
  <c r="BD323" i="29" s="1"/>
  <c r="AS323" i="29"/>
  <c r="BE323" i="29" s="1"/>
  <c r="AK324" i="29"/>
  <c r="AW324" i="29" s="1"/>
  <c r="AM324" i="29"/>
  <c r="AY324" i="29" s="1"/>
  <c r="AN324" i="29"/>
  <c r="AZ324" i="29" s="1"/>
  <c r="AP324" i="29"/>
  <c r="BB324" i="29" s="1"/>
  <c r="AR324" i="29"/>
  <c r="BD324" i="29" s="1"/>
  <c r="AS324" i="29"/>
  <c r="BE324" i="29" s="1"/>
  <c r="AU324" i="29"/>
  <c r="BG324" i="29" s="1"/>
  <c r="AK325" i="29"/>
  <c r="AW325" i="29" s="1"/>
  <c r="AM325" i="29"/>
  <c r="AY325" i="29" s="1"/>
  <c r="AN325" i="29"/>
  <c r="AZ325" i="29" s="1"/>
  <c r="AP325" i="29"/>
  <c r="BB325" i="29" s="1"/>
  <c r="AR325" i="29"/>
  <c r="BD325" i="29" s="1"/>
  <c r="AS325" i="29"/>
  <c r="BE325" i="29" s="1"/>
  <c r="AK326" i="29"/>
  <c r="AW326" i="29" s="1"/>
  <c r="AM326" i="29"/>
  <c r="AY326" i="29" s="1"/>
  <c r="AN326" i="29"/>
  <c r="AZ326" i="29" s="1"/>
  <c r="AP326" i="29"/>
  <c r="BB326" i="29" s="1"/>
  <c r="AR326" i="29"/>
  <c r="BD326" i="29" s="1"/>
  <c r="AS326" i="29"/>
  <c r="BE326" i="29" s="1"/>
  <c r="AU326" i="29"/>
  <c r="BG326" i="29" s="1"/>
  <c r="AK327" i="29"/>
  <c r="AW327" i="29" s="1"/>
  <c r="AM327" i="29"/>
  <c r="AY327" i="29" s="1"/>
  <c r="AN327" i="29"/>
  <c r="AZ327" i="29" s="1"/>
  <c r="AP327" i="29"/>
  <c r="BB327" i="29" s="1"/>
  <c r="AR327" i="29"/>
  <c r="BD327" i="29" s="1"/>
  <c r="AS327" i="29"/>
  <c r="BE327" i="29" s="1"/>
  <c r="AU327" i="29"/>
  <c r="BG327" i="29" s="1"/>
  <c r="AK328" i="29"/>
  <c r="AW328" i="29" s="1"/>
  <c r="AM328" i="29"/>
  <c r="AY328" i="29" s="1"/>
  <c r="AN328" i="29"/>
  <c r="AZ328" i="29" s="1"/>
  <c r="AP328" i="29"/>
  <c r="BB328" i="29" s="1"/>
  <c r="AR328" i="29"/>
  <c r="BD328" i="29" s="1"/>
  <c r="AS328" i="29"/>
  <c r="BE328" i="29" s="1"/>
  <c r="AU328" i="29"/>
  <c r="BG328" i="29" s="1"/>
  <c r="AK329" i="29"/>
  <c r="AW329" i="29" s="1"/>
  <c r="AM329" i="29"/>
  <c r="AY329" i="29" s="1"/>
  <c r="AN329" i="29"/>
  <c r="AZ329" i="29" s="1"/>
  <c r="AP329" i="29"/>
  <c r="BB329" i="29" s="1"/>
  <c r="AR329" i="29"/>
  <c r="BD329" i="29" s="1"/>
  <c r="AS329" i="29"/>
  <c r="BE329" i="29" s="1"/>
  <c r="AU329" i="29"/>
  <c r="BG329" i="29" s="1"/>
  <c r="AK330" i="29"/>
  <c r="AW330" i="29" s="1"/>
  <c r="AM330" i="29"/>
  <c r="AY330" i="29" s="1"/>
  <c r="AN330" i="29"/>
  <c r="AZ330" i="29" s="1"/>
  <c r="AP330" i="29"/>
  <c r="BB330" i="29" s="1"/>
  <c r="AR330" i="29"/>
  <c r="BD330" i="29" s="1"/>
  <c r="AS330" i="29"/>
  <c r="BE330" i="29" s="1"/>
  <c r="AU330" i="29"/>
  <c r="BG330" i="29" s="1"/>
  <c r="AK331" i="29"/>
  <c r="AW331" i="29" s="1"/>
  <c r="AM331" i="29"/>
  <c r="AY331" i="29" s="1"/>
  <c r="AN331" i="29"/>
  <c r="AZ331" i="29" s="1"/>
  <c r="AP331" i="29"/>
  <c r="BB331" i="29" s="1"/>
  <c r="AR331" i="29"/>
  <c r="BD331" i="29" s="1"/>
  <c r="AS331" i="29"/>
  <c r="BE331" i="29" s="1"/>
  <c r="AK332" i="29"/>
  <c r="AW332" i="29" s="1"/>
  <c r="AM332" i="29"/>
  <c r="AY332" i="29" s="1"/>
  <c r="AN332" i="29"/>
  <c r="AZ332" i="29" s="1"/>
  <c r="AP332" i="29"/>
  <c r="BB332" i="29" s="1"/>
  <c r="AR332" i="29"/>
  <c r="BD332" i="29" s="1"/>
  <c r="AS332" i="29"/>
  <c r="BE332" i="29" s="1"/>
  <c r="AK333" i="29"/>
  <c r="AW333" i="29" s="1"/>
  <c r="AM333" i="29"/>
  <c r="AY333" i="29" s="1"/>
  <c r="AN333" i="29"/>
  <c r="AZ333" i="29" s="1"/>
  <c r="AP333" i="29"/>
  <c r="BB333" i="29" s="1"/>
  <c r="AR333" i="29"/>
  <c r="BD333" i="29" s="1"/>
  <c r="AS333" i="29"/>
  <c r="BE333" i="29" s="1"/>
  <c r="AU333" i="29"/>
  <c r="BG333" i="29" s="1"/>
  <c r="AK334" i="29"/>
  <c r="AW334" i="29" s="1"/>
  <c r="AM334" i="29"/>
  <c r="AY334" i="29" s="1"/>
  <c r="AN334" i="29"/>
  <c r="AZ334" i="29" s="1"/>
  <c r="AP334" i="29"/>
  <c r="BB334" i="29" s="1"/>
  <c r="AR334" i="29"/>
  <c r="BD334" i="29" s="1"/>
  <c r="AS334" i="29"/>
  <c r="BE334" i="29" s="1"/>
  <c r="AU334" i="29"/>
  <c r="BG334" i="29" s="1"/>
  <c r="AK335" i="29"/>
  <c r="AW335" i="29" s="1"/>
  <c r="AM335" i="29"/>
  <c r="AY335" i="29" s="1"/>
  <c r="AN335" i="29"/>
  <c r="AZ335" i="29" s="1"/>
  <c r="AP335" i="29"/>
  <c r="BB335" i="29" s="1"/>
  <c r="AR335" i="29"/>
  <c r="BD335" i="29" s="1"/>
  <c r="AS335" i="29"/>
  <c r="BE335" i="29" s="1"/>
  <c r="AK336" i="29"/>
  <c r="AW336" i="29" s="1"/>
  <c r="AM336" i="29"/>
  <c r="AY336" i="29" s="1"/>
  <c r="AN336" i="29"/>
  <c r="AZ336" i="29" s="1"/>
  <c r="AP336" i="29"/>
  <c r="BB336" i="29" s="1"/>
  <c r="AR336" i="29"/>
  <c r="BD336" i="29" s="1"/>
  <c r="AS336" i="29"/>
  <c r="BE336" i="29" s="1"/>
  <c r="AK337" i="29"/>
  <c r="AW337" i="29" s="1"/>
  <c r="AM337" i="29"/>
  <c r="AY337" i="29" s="1"/>
  <c r="AN337" i="29"/>
  <c r="AZ337" i="29" s="1"/>
  <c r="AP337" i="29"/>
  <c r="BB337" i="29" s="1"/>
  <c r="AR337" i="29"/>
  <c r="BD337" i="29" s="1"/>
  <c r="AS337" i="29"/>
  <c r="BE337" i="29" s="1"/>
  <c r="AK339" i="29"/>
  <c r="AW339" i="29" s="1"/>
  <c r="AM339" i="29"/>
  <c r="AY339" i="29" s="1"/>
  <c r="AN339" i="29"/>
  <c r="AZ339" i="29" s="1"/>
  <c r="AP339" i="29"/>
  <c r="BB339" i="29" s="1"/>
  <c r="AR339" i="29"/>
  <c r="BD339" i="29" s="1"/>
  <c r="AS339" i="29"/>
  <c r="BE339" i="29" s="1"/>
  <c r="AU339" i="29"/>
  <c r="BG339" i="29" s="1"/>
  <c r="AK340" i="29"/>
  <c r="AW340" i="29" s="1"/>
  <c r="AM340" i="29"/>
  <c r="AY340" i="29" s="1"/>
  <c r="AN340" i="29"/>
  <c r="AZ340" i="29" s="1"/>
  <c r="AP340" i="29"/>
  <c r="BB340" i="29" s="1"/>
  <c r="AR340" i="29"/>
  <c r="BD340" i="29" s="1"/>
  <c r="AS340" i="29"/>
  <c r="BE340" i="29" s="1"/>
  <c r="AK341" i="29"/>
  <c r="AW341" i="29" s="1"/>
  <c r="AM341" i="29"/>
  <c r="AY341" i="29" s="1"/>
  <c r="AN341" i="29"/>
  <c r="AZ341" i="29" s="1"/>
  <c r="AP341" i="29"/>
  <c r="BB341" i="29" s="1"/>
  <c r="AR341" i="29"/>
  <c r="BD341" i="29" s="1"/>
  <c r="AS341" i="29"/>
  <c r="BE341" i="29" s="1"/>
  <c r="AU341" i="29"/>
  <c r="BG341" i="29" s="1"/>
  <c r="AK342" i="29"/>
  <c r="AW342" i="29" s="1"/>
  <c r="AM342" i="29"/>
  <c r="AY342" i="29" s="1"/>
  <c r="AN342" i="29"/>
  <c r="AZ342" i="29" s="1"/>
  <c r="AP342" i="29"/>
  <c r="BB342" i="29" s="1"/>
  <c r="AR342" i="29"/>
  <c r="BD342" i="29" s="1"/>
  <c r="AS342" i="29"/>
  <c r="BE342" i="29" s="1"/>
  <c r="AU342" i="29"/>
  <c r="BG342" i="29" s="1"/>
  <c r="AK343" i="29"/>
  <c r="AW343" i="29" s="1"/>
  <c r="AL343" i="29"/>
  <c r="AX343" i="29" s="1"/>
  <c r="AM343" i="29"/>
  <c r="AY343" i="29" s="1"/>
  <c r="AN343" i="29"/>
  <c r="AZ343" i="29" s="1"/>
  <c r="AO343" i="29"/>
  <c r="BA343" i="29" s="1"/>
  <c r="AP343" i="29"/>
  <c r="BB343" i="29" s="1"/>
  <c r="AQ343" i="29"/>
  <c r="BC343" i="29" s="1"/>
  <c r="AR343" i="29"/>
  <c r="BD343" i="29" s="1"/>
  <c r="AS343" i="29"/>
  <c r="BE343" i="29" s="1"/>
  <c r="AT343" i="29"/>
  <c r="BF343" i="29" s="1"/>
  <c r="AU343" i="29"/>
  <c r="BG343" i="29" s="1"/>
  <c r="AK344" i="29"/>
  <c r="AW344" i="29" s="1"/>
  <c r="AM344" i="29"/>
  <c r="AY344" i="29" s="1"/>
  <c r="AN344" i="29"/>
  <c r="AZ344" i="29" s="1"/>
  <c r="AP344" i="29"/>
  <c r="BB344" i="29" s="1"/>
  <c r="AR344" i="29"/>
  <c r="BD344" i="29" s="1"/>
  <c r="AS344" i="29"/>
  <c r="BE344" i="29" s="1"/>
  <c r="AU344" i="29"/>
  <c r="BG344" i="29" s="1"/>
  <c r="AK345" i="29"/>
  <c r="AW345" i="29" s="1"/>
  <c r="AM345" i="29"/>
  <c r="AY345" i="29" s="1"/>
  <c r="AN345" i="29"/>
  <c r="AZ345" i="29" s="1"/>
  <c r="AP345" i="29"/>
  <c r="BB345" i="29" s="1"/>
  <c r="AR345" i="29"/>
  <c r="BD345" i="29" s="1"/>
  <c r="AS345" i="29"/>
  <c r="BE345" i="29" s="1"/>
  <c r="AU345" i="29"/>
  <c r="BG345" i="29" s="1"/>
  <c r="AK346" i="29"/>
  <c r="AW346" i="29" s="1"/>
  <c r="AM346" i="29"/>
  <c r="AY346" i="29" s="1"/>
  <c r="AN346" i="29"/>
  <c r="AZ346" i="29" s="1"/>
  <c r="AP346" i="29"/>
  <c r="BB346" i="29" s="1"/>
  <c r="AR346" i="29"/>
  <c r="BD346" i="29" s="1"/>
  <c r="AS346" i="29"/>
  <c r="BE346" i="29" s="1"/>
  <c r="AU346" i="29"/>
  <c r="BG346" i="29" s="1"/>
  <c r="AK347" i="29"/>
  <c r="AW347" i="29" s="1"/>
  <c r="AM347" i="29"/>
  <c r="AY347" i="29" s="1"/>
  <c r="AN347" i="29"/>
  <c r="AZ347" i="29" s="1"/>
  <c r="AP347" i="29"/>
  <c r="BB347" i="29" s="1"/>
  <c r="AR347" i="29"/>
  <c r="BD347" i="29" s="1"/>
  <c r="AS347" i="29"/>
  <c r="BE347" i="29" s="1"/>
  <c r="AU347" i="29"/>
  <c r="BG347" i="29" s="1"/>
  <c r="AK348" i="29"/>
  <c r="AW348" i="29" s="1"/>
  <c r="AM348" i="29"/>
  <c r="AY348" i="29" s="1"/>
  <c r="AN348" i="29"/>
  <c r="AZ348" i="29" s="1"/>
  <c r="AP348" i="29"/>
  <c r="BB348" i="29" s="1"/>
  <c r="AR348" i="29"/>
  <c r="BD348" i="29" s="1"/>
  <c r="AS348" i="29"/>
  <c r="BE348" i="29" s="1"/>
  <c r="AU348" i="29"/>
  <c r="BG348" i="29" s="1"/>
  <c r="AK349" i="29"/>
  <c r="AW349" i="29" s="1"/>
  <c r="AM349" i="29"/>
  <c r="AY349" i="29" s="1"/>
  <c r="AN349" i="29"/>
  <c r="AZ349" i="29" s="1"/>
  <c r="AP349" i="29"/>
  <c r="BB349" i="29" s="1"/>
  <c r="AR349" i="29"/>
  <c r="BD349" i="29" s="1"/>
  <c r="AS349" i="29"/>
  <c r="BE349" i="29" s="1"/>
  <c r="AK350" i="29"/>
  <c r="AW350" i="29" s="1"/>
  <c r="AM350" i="29"/>
  <c r="AY350" i="29" s="1"/>
  <c r="AN350" i="29"/>
  <c r="AZ350" i="29" s="1"/>
  <c r="AP350" i="29"/>
  <c r="BB350" i="29" s="1"/>
  <c r="AR350" i="29"/>
  <c r="BD350" i="29" s="1"/>
  <c r="AS350" i="29"/>
  <c r="BE350" i="29" s="1"/>
  <c r="AK351" i="29"/>
  <c r="AW351" i="29" s="1"/>
  <c r="AM351" i="29"/>
  <c r="AY351" i="29" s="1"/>
  <c r="AN351" i="29"/>
  <c r="AZ351" i="29" s="1"/>
  <c r="AP351" i="29"/>
  <c r="BB351" i="29" s="1"/>
  <c r="AR351" i="29"/>
  <c r="BD351" i="29" s="1"/>
  <c r="AS351" i="29"/>
  <c r="BE351" i="29" s="1"/>
  <c r="AK352" i="29"/>
  <c r="AW352" i="29" s="1"/>
  <c r="AM352" i="29"/>
  <c r="AY352" i="29" s="1"/>
  <c r="AN352" i="29"/>
  <c r="AZ352" i="29" s="1"/>
  <c r="AP352" i="29"/>
  <c r="BB352" i="29" s="1"/>
  <c r="AR352" i="29"/>
  <c r="BD352" i="29" s="1"/>
  <c r="AS352" i="29"/>
  <c r="BE352" i="29" s="1"/>
  <c r="AK353" i="29"/>
  <c r="AW353" i="29" s="1"/>
  <c r="AM353" i="29"/>
  <c r="AY353" i="29" s="1"/>
  <c r="AN353" i="29"/>
  <c r="AZ353" i="29" s="1"/>
  <c r="AP353" i="29"/>
  <c r="BB353" i="29" s="1"/>
  <c r="AR353" i="29"/>
  <c r="BD353" i="29" s="1"/>
  <c r="AS353" i="29"/>
  <c r="BE353" i="29" s="1"/>
  <c r="AK354" i="29"/>
  <c r="AW354" i="29" s="1"/>
  <c r="AM354" i="29"/>
  <c r="AY354" i="29" s="1"/>
  <c r="AN354" i="29"/>
  <c r="AZ354" i="29" s="1"/>
  <c r="AP354" i="29"/>
  <c r="BB354" i="29" s="1"/>
  <c r="AR354" i="29"/>
  <c r="BD354" i="29" s="1"/>
  <c r="AS354" i="29"/>
  <c r="BE354" i="29" s="1"/>
  <c r="AU354" i="29"/>
  <c r="BG354" i="29" s="1"/>
  <c r="AK355" i="29"/>
  <c r="AW355" i="29" s="1"/>
  <c r="AM355" i="29"/>
  <c r="AY355" i="29" s="1"/>
  <c r="AN355" i="29"/>
  <c r="AZ355" i="29" s="1"/>
  <c r="AP355" i="29"/>
  <c r="BB355" i="29" s="1"/>
  <c r="AR355" i="29"/>
  <c r="BD355" i="29" s="1"/>
  <c r="AS355" i="29"/>
  <c r="BE355" i="29" s="1"/>
  <c r="AK356" i="29"/>
  <c r="AW356" i="29" s="1"/>
  <c r="AM356" i="29"/>
  <c r="AY356" i="29" s="1"/>
  <c r="AN356" i="29"/>
  <c r="AZ356" i="29" s="1"/>
  <c r="AP356" i="29"/>
  <c r="BB356" i="29" s="1"/>
  <c r="AR356" i="29"/>
  <c r="BD356" i="29" s="1"/>
  <c r="AS356" i="29"/>
  <c r="BE356" i="29" s="1"/>
  <c r="AK357" i="29"/>
  <c r="AW357" i="29" s="1"/>
  <c r="AM357" i="29"/>
  <c r="AY357" i="29" s="1"/>
  <c r="AN357" i="29"/>
  <c r="AZ357" i="29" s="1"/>
  <c r="AP357" i="29"/>
  <c r="BB357" i="29" s="1"/>
  <c r="AR357" i="29"/>
  <c r="BD357" i="29" s="1"/>
  <c r="AS357" i="29"/>
  <c r="BE357" i="29" s="1"/>
  <c r="AK358" i="29"/>
  <c r="AW358" i="29" s="1"/>
  <c r="AM358" i="29"/>
  <c r="AY358" i="29" s="1"/>
  <c r="AN358" i="29"/>
  <c r="AZ358" i="29" s="1"/>
  <c r="AP358" i="29"/>
  <c r="BB358" i="29" s="1"/>
  <c r="AR358" i="29"/>
  <c r="BD358" i="29" s="1"/>
  <c r="AS358" i="29"/>
  <c r="BE358" i="29" s="1"/>
  <c r="AK362" i="29"/>
  <c r="AW362" i="29" s="1"/>
  <c r="AM362" i="29"/>
  <c r="AY362" i="29" s="1"/>
  <c r="AN362" i="29"/>
  <c r="AZ362" i="29" s="1"/>
  <c r="AP362" i="29"/>
  <c r="BB362" i="29" s="1"/>
  <c r="AR362" i="29"/>
  <c r="BD362" i="29" s="1"/>
  <c r="AS362" i="29"/>
  <c r="BE362" i="29" s="1"/>
  <c r="AU362" i="29"/>
  <c r="BG362" i="29" s="1"/>
  <c r="AK363" i="29"/>
  <c r="AW363" i="29" s="1"/>
  <c r="AM363" i="29"/>
  <c r="AY363" i="29" s="1"/>
  <c r="AN363" i="29"/>
  <c r="AZ363" i="29" s="1"/>
  <c r="AP363" i="29"/>
  <c r="BB363" i="29" s="1"/>
  <c r="AR363" i="29"/>
  <c r="BD363" i="29" s="1"/>
  <c r="AS363" i="29"/>
  <c r="BE363" i="29" s="1"/>
  <c r="AU363" i="29"/>
  <c r="BG363" i="29" s="1"/>
  <c r="AK364" i="29"/>
  <c r="AW364" i="29" s="1"/>
  <c r="AM364" i="29"/>
  <c r="AY364" i="29" s="1"/>
  <c r="AN364" i="29"/>
  <c r="AZ364" i="29" s="1"/>
  <c r="AP364" i="29"/>
  <c r="BB364" i="29" s="1"/>
  <c r="AR364" i="29"/>
  <c r="BD364" i="29" s="1"/>
  <c r="AS364" i="29"/>
  <c r="BE364" i="29" s="1"/>
  <c r="AU364" i="29"/>
  <c r="BG364" i="29" s="1"/>
  <c r="AK365" i="29"/>
  <c r="AW365" i="29" s="1"/>
  <c r="AM365" i="29"/>
  <c r="AY365" i="29" s="1"/>
  <c r="AN365" i="29"/>
  <c r="AZ365" i="29" s="1"/>
  <c r="AP365" i="29"/>
  <c r="BB365" i="29" s="1"/>
  <c r="AR365" i="29"/>
  <c r="BD365" i="29" s="1"/>
  <c r="AS365" i="29"/>
  <c r="BE365" i="29" s="1"/>
  <c r="AU365" i="29"/>
  <c r="BG365" i="29" s="1"/>
  <c r="AK366" i="29"/>
  <c r="AW366" i="29" s="1"/>
  <c r="AM366" i="29"/>
  <c r="AY366" i="29" s="1"/>
  <c r="AN366" i="29"/>
  <c r="AZ366" i="29" s="1"/>
  <c r="AP366" i="29"/>
  <c r="BB366" i="29" s="1"/>
  <c r="AR366" i="29"/>
  <c r="BD366" i="29" s="1"/>
  <c r="AS366" i="29"/>
  <c r="BE366" i="29" s="1"/>
  <c r="AK367" i="29"/>
  <c r="AW367" i="29" s="1"/>
  <c r="AM367" i="29"/>
  <c r="AY367" i="29" s="1"/>
  <c r="AN367" i="29"/>
  <c r="AZ367" i="29" s="1"/>
  <c r="AP367" i="29"/>
  <c r="BB367" i="29" s="1"/>
  <c r="AR367" i="29"/>
  <c r="BD367" i="29" s="1"/>
  <c r="AS367" i="29"/>
  <c r="BE367" i="29" s="1"/>
  <c r="AK368" i="29"/>
  <c r="AW368" i="29" s="1"/>
  <c r="AM368" i="29"/>
  <c r="AY368" i="29" s="1"/>
  <c r="AN368" i="29"/>
  <c r="AZ368" i="29" s="1"/>
  <c r="AP368" i="29"/>
  <c r="BB368" i="29" s="1"/>
  <c r="AR368" i="29"/>
  <c r="BD368" i="29" s="1"/>
  <c r="AS368" i="29"/>
  <c r="BE368" i="29" s="1"/>
  <c r="AK369" i="29"/>
  <c r="AW369" i="29" s="1"/>
  <c r="AM369" i="29"/>
  <c r="AY369" i="29" s="1"/>
  <c r="AN369" i="29"/>
  <c r="AZ369" i="29" s="1"/>
  <c r="AP369" i="29"/>
  <c r="BB369" i="29" s="1"/>
  <c r="AR369" i="29"/>
  <c r="BD369" i="29" s="1"/>
  <c r="AS369" i="29"/>
  <c r="BE369" i="29" s="1"/>
  <c r="AK370" i="29"/>
  <c r="AW370" i="29" s="1"/>
  <c r="AM370" i="29"/>
  <c r="AY370" i="29" s="1"/>
  <c r="AN370" i="29"/>
  <c r="AZ370" i="29" s="1"/>
  <c r="AP370" i="29"/>
  <c r="BB370" i="29" s="1"/>
  <c r="AR370" i="29"/>
  <c r="BD370" i="29" s="1"/>
  <c r="AS370" i="29"/>
  <c r="BE370" i="29" s="1"/>
  <c r="AK371" i="29"/>
  <c r="AW371" i="29" s="1"/>
  <c r="AM371" i="29"/>
  <c r="AY371" i="29" s="1"/>
  <c r="AN371" i="29"/>
  <c r="AZ371" i="29" s="1"/>
  <c r="AP371" i="29"/>
  <c r="BB371" i="29" s="1"/>
  <c r="AR371" i="29"/>
  <c r="BD371" i="29" s="1"/>
  <c r="AS371" i="29"/>
  <c r="BE371" i="29" s="1"/>
  <c r="AK372" i="29"/>
  <c r="AW372" i="29" s="1"/>
  <c r="AM372" i="29"/>
  <c r="AY372" i="29" s="1"/>
  <c r="AN372" i="29"/>
  <c r="AZ372" i="29" s="1"/>
  <c r="AP372" i="29"/>
  <c r="BB372" i="29" s="1"/>
  <c r="AR372" i="29"/>
  <c r="BD372" i="29" s="1"/>
  <c r="AS372" i="29"/>
  <c r="BE372" i="29" s="1"/>
  <c r="AK373" i="29"/>
  <c r="AW373" i="29" s="1"/>
  <c r="AM373" i="29"/>
  <c r="AY373" i="29" s="1"/>
  <c r="AN373" i="29"/>
  <c r="AZ373" i="29" s="1"/>
  <c r="AP373" i="29"/>
  <c r="BB373" i="29" s="1"/>
  <c r="AR373" i="29"/>
  <c r="BD373" i="29" s="1"/>
  <c r="AS373" i="29"/>
  <c r="BE373" i="29" s="1"/>
  <c r="AK374" i="29"/>
  <c r="AW374" i="29" s="1"/>
  <c r="AM374" i="29"/>
  <c r="AY374" i="29" s="1"/>
  <c r="AN374" i="29"/>
  <c r="AZ374" i="29" s="1"/>
  <c r="AP374" i="29"/>
  <c r="BB374" i="29" s="1"/>
  <c r="AR374" i="29"/>
  <c r="BD374" i="29" s="1"/>
  <c r="AS374" i="29"/>
  <c r="BE374" i="29" s="1"/>
  <c r="AK376" i="29"/>
  <c r="AW376" i="29" s="1"/>
  <c r="AM376" i="29"/>
  <c r="AY376" i="29" s="1"/>
  <c r="AN376" i="29"/>
  <c r="AZ376" i="29" s="1"/>
  <c r="AP376" i="29"/>
  <c r="BB376" i="29" s="1"/>
  <c r="AR376" i="29"/>
  <c r="BD376" i="29" s="1"/>
  <c r="AS376" i="29"/>
  <c r="BE376" i="29" s="1"/>
  <c r="AK377" i="29"/>
  <c r="AW377" i="29" s="1"/>
  <c r="AM377" i="29"/>
  <c r="AY377" i="29" s="1"/>
  <c r="AN377" i="29"/>
  <c r="AZ377" i="29" s="1"/>
  <c r="AP377" i="29"/>
  <c r="BB377" i="29" s="1"/>
  <c r="AR377" i="29"/>
  <c r="BD377" i="29" s="1"/>
  <c r="AS377" i="29"/>
  <c r="BE377" i="29" s="1"/>
  <c r="AK378" i="29"/>
  <c r="AW378" i="29" s="1"/>
  <c r="AM378" i="29"/>
  <c r="AY378" i="29" s="1"/>
  <c r="AN378" i="29"/>
  <c r="AZ378" i="29" s="1"/>
  <c r="AP378" i="29"/>
  <c r="BB378" i="29" s="1"/>
  <c r="AR378" i="29"/>
  <c r="BD378" i="29" s="1"/>
  <c r="AS378" i="29"/>
  <c r="BE378" i="29" s="1"/>
  <c r="AU378" i="29"/>
  <c r="BG378" i="29" s="1"/>
  <c r="AK379" i="29"/>
  <c r="AW379" i="29" s="1"/>
  <c r="AM379" i="29"/>
  <c r="AY379" i="29" s="1"/>
  <c r="AN379" i="29"/>
  <c r="AZ379" i="29" s="1"/>
  <c r="AP379" i="29"/>
  <c r="BB379" i="29" s="1"/>
  <c r="AR379" i="29"/>
  <c r="BD379" i="29" s="1"/>
  <c r="AS379" i="29"/>
  <c r="BE379" i="29" s="1"/>
  <c r="AU379" i="29"/>
  <c r="BG379" i="29" s="1"/>
  <c r="AK380" i="29"/>
  <c r="AW380" i="29" s="1"/>
  <c r="AM380" i="29"/>
  <c r="AY380" i="29" s="1"/>
  <c r="AN380" i="29"/>
  <c r="AZ380" i="29" s="1"/>
  <c r="AP380" i="29"/>
  <c r="BB380" i="29" s="1"/>
  <c r="AR380" i="29"/>
  <c r="BD380" i="29" s="1"/>
  <c r="AS380" i="29"/>
  <c r="BE380" i="29" s="1"/>
  <c r="AU380" i="29"/>
  <c r="BG380" i="29" s="1"/>
  <c r="AK381" i="29"/>
  <c r="AW381" i="29" s="1"/>
  <c r="AM381" i="29"/>
  <c r="AY381" i="29" s="1"/>
  <c r="AN381" i="29"/>
  <c r="AZ381" i="29" s="1"/>
  <c r="AP381" i="29"/>
  <c r="BB381" i="29" s="1"/>
  <c r="AR381" i="29"/>
  <c r="BD381" i="29" s="1"/>
  <c r="AS381" i="29"/>
  <c r="BE381" i="29" s="1"/>
  <c r="AK382" i="29"/>
  <c r="AW382" i="29" s="1"/>
  <c r="AM382" i="29"/>
  <c r="AY382" i="29" s="1"/>
  <c r="AN382" i="29"/>
  <c r="AZ382" i="29" s="1"/>
  <c r="AP382" i="29"/>
  <c r="BB382" i="29" s="1"/>
  <c r="AR382" i="29"/>
  <c r="BD382" i="29" s="1"/>
  <c r="AS382" i="29"/>
  <c r="BE382" i="29" s="1"/>
  <c r="AK383" i="29"/>
  <c r="AW383" i="29" s="1"/>
  <c r="AM383" i="29"/>
  <c r="AY383" i="29" s="1"/>
  <c r="AN383" i="29"/>
  <c r="AZ383" i="29" s="1"/>
  <c r="AP383" i="29"/>
  <c r="BB383" i="29" s="1"/>
  <c r="AR383" i="29"/>
  <c r="BD383" i="29" s="1"/>
  <c r="AS383" i="29"/>
  <c r="BE383" i="29" s="1"/>
  <c r="AK384" i="29"/>
  <c r="AW384" i="29" s="1"/>
  <c r="AM384" i="29"/>
  <c r="AY384" i="29" s="1"/>
  <c r="AN384" i="29"/>
  <c r="AZ384" i="29" s="1"/>
  <c r="AP384" i="29"/>
  <c r="BB384" i="29" s="1"/>
  <c r="AR384" i="29"/>
  <c r="BD384" i="29" s="1"/>
  <c r="AS384" i="29"/>
  <c r="BE384" i="29" s="1"/>
  <c r="AK385" i="29"/>
  <c r="AW385" i="29" s="1"/>
  <c r="AM385" i="29"/>
  <c r="AY385" i="29" s="1"/>
  <c r="AN385" i="29"/>
  <c r="AZ385" i="29" s="1"/>
  <c r="AP385" i="29"/>
  <c r="BB385" i="29" s="1"/>
  <c r="AR385" i="29"/>
  <c r="BD385" i="29" s="1"/>
  <c r="AS385" i="29"/>
  <c r="BE385" i="29" s="1"/>
  <c r="AK386" i="29"/>
  <c r="AW386" i="29" s="1"/>
  <c r="AM386" i="29"/>
  <c r="AY386" i="29" s="1"/>
  <c r="AN386" i="29"/>
  <c r="AZ386" i="29" s="1"/>
  <c r="AP386" i="29"/>
  <c r="BB386" i="29" s="1"/>
  <c r="AR386" i="29"/>
  <c r="BD386" i="29" s="1"/>
  <c r="AS386" i="29"/>
  <c r="BE386" i="29" s="1"/>
  <c r="AK388" i="29"/>
  <c r="AW388" i="29" s="1"/>
  <c r="AM388" i="29"/>
  <c r="AY388" i="29" s="1"/>
  <c r="AN388" i="29"/>
  <c r="AZ388" i="29" s="1"/>
  <c r="AP388" i="29"/>
  <c r="BB388" i="29" s="1"/>
  <c r="AR388" i="29"/>
  <c r="BD388" i="29" s="1"/>
  <c r="AS388" i="29"/>
  <c r="BE388" i="29" s="1"/>
  <c r="AK389" i="29"/>
  <c r="AW389" i="29" s="1"/>
  <c r="AM389" i="29"/>
  <c r="AY389" i="29" s="1"/>
  <c r="AN389" i="29"/>
  <c r="AZ389" i="29" s="1"/>
  <c r="AP389" i="29"/>
  <c r="BB389" i="29" s="1"/>
  <c r="AR389" i="29"/>
  <c r="BD389" i="29" s="1"/>
  <c r="AS389" i="29"/>
  <c r="BE389" i="29" s="1"/>
  <c r="AK390" i="29"/>
  <c r="AW390" i="29" s="1"/>
  <c r="AM390" i="29"/>
  <c r="AY390" i="29" s="1"/>
  <c r="AN390" i="29"/>
  <c r="AZ390" i="29" s="1"/>
  <c r="AP390" i="29"/>
  <c r="BB390" i="29" s="1"/>
  <c r="AR390" i="29"/>
  <c r="BD390" i="29" s="1"/>
  <c r="AS390" i="29"/>
  <c r="BE390" i="29" s="1"/>
  <c r="AK391" i="29"/>
  <c r="AW391" i="29" s="1"/>
  <c r="AM391" i="29"/>
  <c r="AY391" i="29" s="1"/>
  <c r="AN391" i="29"/>
  <c r="AZ391" i="29" s="1"/>
  <c r="AP391" i="29"/>
  <c r="BB391" i="29" s="1"/>
  <c r="AR391" i="29"/>
  <c r="BD391" i="29" s="1"/>
  <c r="AS391" i="29"/>
  <c r="BE391" i="29" s="1"/>
  <c r="AK392" i="29"/>
  <c r="AW392" i="29" s="1"/>
  <c r="AM392" i="29"/>
  <c r="AY392" i="29" s="1"/>
  <c r="AN392" i="29"/>
  <c r="AZ392" i="29" s="1"/>
  <c r="AP392" i="29"/>
  <c r="BB392" i="29" s="1"/>
  <c r="AR392" i="29"/>
  <c r="BD392" i="29" s="1"/>
  <c r="AS392" i="29"/>
  <c r="BE392" i="29" s="1"/>
  <c r="AK393" i="29"/>
  <c r="AW393" i="29" s="1"/>
  <c r="AM393" i="29"/>
  <c r="AY393" i="29" s="1"/>
  <c r="AN393" i="29"/>
  <c r="AZ393" i="29" s="1"/>
  <c r="AP393" i="29"/>
  <c r="BB393" i="29" s="1"/>
  <c r="AR393" i="29"/>
  <c r="BD393" i="29" s="1"/>
  <c r="AS393" i="29"/>
  <c r="BE393" i="29" s="1"/>
  <c r="AU393" i="29"/>
  <c r="BG393" i="29" s="1"/>
  <c r="AK394" i="29"/>
  <c r="AW394" i="29" s="1"/>
  <c r="AM394" i="29"/>
  <c r="AY394" i="29" s="1"/>
  <c r="AN394" i="29"/>
  <c r="AZ394" i="29" s="1"/>
  <c r="AP394" i="29"/>
  <c r="BB394" i="29" s="1"/>
  <c r="AR394" i="29"/>
  <c r="BD394" i="29" s="1"/>
  <c r="AS394" i="29"/>
  <c r="BE394" i="29" s="1"/>
  <c r="AU394" i="29"/>
  <c r="BG394" i="29" s="1"/>
  <c r="AK395" i="29"/>
  <c r="AW395" i="29" s="1"/>
  <c r="AM395" i="29"/>
  <c r="AY395" i="29" s="1"/>
  <c r="AN395" i="29"/>
  <c r="AZ395" i="29" s="1"/>
  <c r="AP395" i="29"/>
  <c r="BB395" i="29" s="1"/>
  <c r="AR395" i="29"/>
  <c r="BD395" i="29" s="1"/>
  <c r="AS395" i="29"/>
  <c r="BE395" i="29" s="1"/>
  <c r="AK396" i="29"/>
  <c r="AW396" i="29" s="1"/>
  <c r="AM396" i="29"/>
  <c r="AY396" i="29" s="1"/>
  <c r="AN396" i="29"/>
  <c r="AZ396" i="29" s="1"/>
  <c r="AP396" i="29"/>
  <c r="BB396" i="29" s="1"/>
  <c r="AR396" i="29"/>
  <c r="BD396" i="29" s="1"/>
  <c r="AS396" i="29"/>
  <c r="BE396" i="29" s="1"/>
  <c r="AK397" i="29"/>
  <c r="AW397" i="29" s="1"/>
  <c r="AM397" i="29"/>
  <c r="AY397" i="29" s="1"/>
  <c r="AN397" i="29"/>
  <c r="AZ397" i="29" s="1"/>
  <c r="AP397" i="29"/>
  <c r="BB397" i="29" s="1"/>
  <c r="AR397" i="29"/>
  <c r="BD397" i="29" s="1"/>
  <c r="AS397" i="29"/>
  <c r="BE397" i="29" s="1"/>
  <c r="AK398" i="29"/>
  <c r="AW398" i="29" s="1"/>
  <c r="AM398" i="29"/>
  <c r="AY398" i="29" s="1"/>
  <c r="AN398" i="29"/>
  <c r="AZ398" i="29" s="1"/>
  <c r="AP398" i="29"/>
  <c r="BB398" i="29" s="1"/>
  <c r="AR398" i="29"/>
  <c r="BD398" i="29" s="1"/>
  <c r="AS398" i="29"/>
  <c r="BE398" i="29" s="1"/>
  <c r="AK399" i="29"/>
  <c r="AW399" i="29" s="1"/>
  <c r="AM399" i="29"/>
  <c r="AY399" i="29" s="1"/>
  <c r="AN399" i="29"/>
  <c r="AZ399" i="29" s="1"/>
  <c r="AP399" i="29"/>
  <c r="BB399" i="29" s="1"/>
  <c r="AR399" i="29"/>
  <c r="BD399" i="29" s="1"/>
  <c r="AS399" i="29"/>
  <c r="BE399" i="29" s="1"/>
  <c r="AK400" i="29"/>
  <c r="AW400" i="29" s="1"/>
  <c r="AM400" i="29"/>
  <c r="AY400" i="29" s="1"/>
  <c r="AN400" i="29"/>
  <c r="AZ400" i="29" s="1"/>
  <c r="AP400" i="29"/>
  <c r="BB400" i="29" s="1"/>
  <c r="AR400" i="29"/>
  <c r="BD400" i="29" s="1"/>
  <c r="AS400" i="29"/>
  <c r="BE400" i="29" s="1"/>
  <c r="AK401" i="29"/>
  <c r="AW401" i="29" s="1"/>
  <c r="AM401" i="29"/>
  <c r="AY401" i="29" s="1"/>
  <c r="AN401" i="29"/>
  <c r="AZ401" i="29" s="1"/>
  <c r="AP401" i="29"/>
  <c r="BB401" i="29" s="1"/>
  <c r="AR401" i="29"/>
  <c r="BD401" i="29" s="1"/>
  <c r="AS401" i="29"/>
  <c r="BE401" i="29" s="1"/>
  <c r="AK402" i="29"/>
  <c r="AW402" i="29" s="1"/>
  <c r="AM402" i="29"/>
  <c r="AY402" i="29" s="1"/>
  <c r="AN402" i="29"/>
  <c r="AZ402" i="29" s="1"/>
  <c r="AP402" i="29"/>
  <c r="BB402" i="29" s="1"/>
  <c r="AR402" i="29"/>
  <c r="BD402" i="29" s="1"/>
  <c r="AS402" i="29"/>
  <c r="BE402" i="29" s="1"/>
  <c r="AK403" i="29"/>
  <c r="AW403" i="29" s="1"/>
  <c r="AM403" i="29"/>
  <c r="AY403" i="29" s="1"/>
  <c r="AN403" i="29"/>
  <c r="AZ403" i="29" s="1"/>
  <c r="AP403" i="29"/>
  <c r="BB403" i="29" s="1"/>
  <c r="AR403" i="29"/>
  <c r="BD403" i="29" s="1"/>
  <c r="AS403" i="29"/>
  <c r="BE403" i="29" s="1"/>
  <c r="AK404" i="29"/>
  <c r="AW404" i="29" s="1"/>
  <c r="AM404" i="29"/>
  <c r="AY404" i="29" s="1"/>
  <c r="AN404" i="29"/>
  <c r="AZ404" i="29" s="1"/>
  <c r="AP404" i="29"/>
  <c r="BB404" i="29" s="1"/>
  <c r="AR404" i="29"/>
  <c r="BD404" i="29" s="1"/>
  <c r="AS404" i="29"/>
  <c r="BE404" i="29" s="1"/>
  <c r="AK405" i="29"/>
  <c r="AW405" i="29" s="1"/>
  <c r="AM405" i="29"/>
  <c r="AY405" i="29" s="1"/>
  <c r="AN405" i="29"/>
  <c r="AZ405" i="29" s="1"/>
  <c r="AP405" i="29"/>
  <c r="BB405" i="29" s="1"/>
  <c r="AR405" i="29"/>
  <c r="BD405" i="29" s="1"/>
  <c r="AS405" i="29"/>
  <c r="BE405" i="29" s="1"/>
  <c r="AK406" i="29"/>
  <c r="AW406" i="29" s="1"/>
  <c r="AM406" i="29"/>
  <c r="AY406" i="29" s="1"/>
  <c r="AN406" i="29"/>
  <c r="AZ406" i="29" s="1"/>
  <c r="AP406" i="29"/>
  <c r="BB406" i="29" s="1"/>
  <c r="AR406" i="29"/>
  <c r="BD406" i="29" s="1"/>
  <c r="AS406" i="29"/>
  <c r="BE406" i="29" s="1"/>
  <c r="AK408" i="29"/>
  <c r="AW408" i="29" s="1"/>
  <c r="AM408" i="29"/>
  <c r="AY408" i="29" s="1"/>
  <c r="AN408" i="29"/>
  <c r="AZ408" i="29" s="1"/>
  <c r="AP408" i="29"/>
  <c r="BB408" i="29" s="1"/>
  <c r="AR408" i="29"/>
  <c r="BD408" i="29" s="1"/>
  <c r="AS408" i="29"/>
  <c r="BE408" i="29" s="1"/>
  <c r="AK409" i="29"/>
  <c r="AW409" i="29" s="1"/>
  <c r="AM409" i="29"/>
  <c r="AY409" i="29" s="1"/>
  <c r="AN409" i="29"/>
  <c r="AZ409" i="29" s="1"/>
  <c r="AP409" i="29"/>
  <c r="BB409" i="29" s="1"/>
  <c r="AR409" i="29"/>
  <c r="BD409" i="29" s="1"/>
  <c r="AS409" i="29"/>
  <c r="BE409" i="29" s="1"/>
  <c r="AK410" i="29"/>
  <c r="AW410" i="29" s="1"/>
  <c r="AM410" i="29"/>
  <c r="AY410" i="29" s="1"/>
  <c r="AN410" i="29"/>
  <c r="AZ410" i="29" s="1"/>
  <c r="AP410" i="29"/>
  <c r="BB410" i="29" s="1"/>
  <c r="AR410" i="29"/>
  <c r="BD410" i="29" s="1"/>
  <c r="AS410" i="29"/>
  <c r="BE410" i="29" s="1"/>
  <c r="AK411" i="29"/>
  <c r="AW411" i="29" s="1"/>
  <c r="AM411" i="29"/>
  <c r="AY411" i="29" s="1"/>
  <c r="AN411" i="29"/>
  <c r="AZ411" i="29" s="1"/>
  <c r="AP411" i="29"/>
  <c r="BB411" i="29" s="1"/>
  <c r="AR411" i="29"/>
  <c r="BD411" i="29" s="1"/>
  <c r="AS411" i="29"/>
  <c r="BE411" i="29" s="1"/>
  <c r="AK412" i="29"/>
  <c r="AW412" i="29" s="1"/>
  <c r="AM412" i="29"/>
  <c r="AY412" i="29" s="1"/>
  <c r="AN412" i="29"/>
  <c r="AZ412" i="29" s="1"/>
  <c r="AP412" i="29"/>
  <c r="BB412" i="29" s="1"/>
  <c r="AR412" i="29"/>
  <c r="BD412" i="29" s="1"/>
  <c r="AS412" i="29"/>
  <c r="BE412" i="29" s="1"/>
  <c r="AK413" i="29"/>
  <c r="AW413" i="29" s="1"/>
  <c r="AM413" i="29"/>
  <c r="AY413" i="29" s="1"/>
  <c r="AN413" i="29"/>
  <c r="AZ413" i="29" s="1"/>
  <c r="AP413" i="29"/>
  <c r="BB413" i="29" s="1"/>
  <c r="AR413" i="29"/>
  <c r="BD413" i="29" s="1"/>
  <c r="AS413" i="29"/>
  <c r="BE413" i="29" s="1"/>
  <c r="AK414" i="29"/>
  <c r="AW414" i="29" s="1"/>
  <c r="AM414" i="29"/>
  <c r="AY414" i="29" s="1"/>
  <c r="AN414" i="29"/>
  <c r="AZ414" i="29" s="1"/>
  <c r="AP414" i="29"/>
  <c r="BB414" i="29" s="1"/>
  <c r="AR414" i="29"/>
  <c r="BD414" i="29" s="1"/>
  <c r="AS414" i="29"/>
  <c r="BE414" i="29" s="1"/>
  <c r="AK415" i="29"/>
  <c r="AW415" i="29" s="1"/>
  <c r="AM415" i="29"/>
  <c r="AY415" i="29" s="1"/>
  <c r="AN415" i="29"/>
  <c r="AZ415" i="29" s="1"/>
  <c r="AP415" i="29"/>
  <c r="BB415" i="29" s="1"/>
  <c r="AR415" i="29"/>
  <c r="BD415" i="29" s="1"/>
  <c r="AS415" i="29"/>
  <c r="BE415" i="29" s="1"/>
  <c r="AK417" i="29"/>
  <c r="AW417" i="29" s="1"/>
  <c r="AM417" i="29"/>
  <c r="AY417" i="29" s="1"/>
  <c r="AN417" i="29"/>
  <c r="AZ417" i="29" s="1"/>
  <c r="AP417" i="29"/>
  <c r="BB417" i="29" s="1"/>
  <c r="AR417" i="29"/>
  <c r="BD417" i="29" s="1"/>
  <c r="AS417" i="29"/>
  <c r="BE417" i="29" s="1"/>
  <c r="AK418" i="29"/>
  <c r="AW418" i="29" s="1"/>
  <c r="AM418" i="29"/>
  <c r="AY418" i="29" s="1"/>
  <c r="AN418" i="29"/>
  <c r="AZ418" i="29" s="1"/>
  <c r="AP418" i="29"/>
  <c r="BB418" i="29" s="1"/>
  <c r="AR418" i="29"/>
  <c r="BD418" i="29" s="1"/>
  <c r="AS418" i="29"/>
  <c r="BE418" i="29" s="1"/>
  <c r="AK419" i="29"/>
  <c r="AW419" i="29" s="1"/>
  <c r="AM419" i="29"/>
  <c r="AY419" i="29" s="1"/>
  <c r="AN419" i="29"/>
  <c r="AZ419" i="29" s="1"/>
  <c r="AP419" i="29"/>
  <c r="BB419" i="29" s="1"/>
  <c r="AR419" i="29"/>
  <c r="BD419" i="29" s="1"/>
  <c r="AS419" i="29"/>
  <c r="BE419" i="29" s="1"/>
  <c r="AK420" i="29"/>
  <c r="AW420" i="29" s="1"/>
  <c r="AM420" i="29"/>
  <c r="AY420" i="29" s="1"/>
  <c r="AN420" i="29"/>
  <c r="AZ420" i="29" s="1"/>
  <c r="AP420" i="29"/>
  <c r="BB420" i="29" s="1"/>
  <c r="AR420" i="29"/>
  <c r="BD420" i="29" s="1"/>
  <c r="AS420" i="29"/>
  <c r="BE420" i="29" s="1"/>
  <c r="AK422" i="29"/>
  <c r="AW422" i="29" s="1"/>
  <c r="AM422" i="29"/>
  <c r="AY422" i="29" s="1"/>
  <c r="AN422" i="29"/>
  <c r="AZ422" i="29" s="1"/>
  <c r="AP422" i="29"/>
  <c r="BB422" i="29" s="1"/>
  <c r="AR422" i="29"/>
  <c r="BD422" i="29" s="1"/>
  <c r="AS422" i="29"/>
  <c r="BE422" i="29" s="1"/>
  <c r="AK423" i="29"/>
  <c r="AW423" i="29" s="1"/>
  <c r="AM423" i="29"/>
  <c r="AY423" i="29" s="1"/>
  <c r="AN423" i="29"/>
  <c r="AZ423" i="29" s="1"/>
  <c r="AP423" i="29"/>
  <c r="BB423" i="29" s="1"/>
  <c r="AR423" i="29"/>
  <c r="BD423" i="29" s="1"/>
  <c r="AS423" i="29"/>
  <c r="BE423" i="29" s="1"/>
  <c r="AK424" i="29"/>
  <c r="AW424" i="29" s="1"/>
  <c r="AM424" i="29"/>
  <c r="AY424" i="29" s="1"/>
  <c r="AN424" i="29"/>
  <c r="AZ424" i="29" s="1"/>
  <c r="AP424" i="29"/>
  <c r="BB424" i="29" s="1"/>
  <c r="AR424" i="29"/>
  <c r="BD424" i="29" s="1"/>
  <c r="AS424" i="29"/>
  <c r="BE424" i="29" s="1"/>
  <c r="AK425" i="29"/>
  <c r="AW425" i="29" s="1"/>
  <c r="AM425" i="29"/>
  <c r="AY425" i="29" s="1"/>
  <c r="AN425" i="29"/>
  <c r="AZ425" i="29" s="1"/>
  <c r="AP425" i="29"/>
  <c r="BB425" i="29" s="1"/>
  <c r="AR425" i="29"/>
  <c r="BD425" i="29" s="1"/>
  <c r="AS425" i="29"/>
  <c r="BE425" i="29" s="1"/>
  <c r="AK426" i="29"/>
  <c r="AW426" i="29" s="1"/>
  <c r="AM426" i="29"/>
  <c r="AY426" i="29" s="1"/>
  <c r="AN426" i="29"/>
  <c r="AZ426" i="29" s="1"/>
  <c r="AP426" i="29"/>
  <c r="BB426" i="29" s="1"/>
  <c r="AR426" i="29"/>
  <c r="BD426" i="29" s="1"/>
  <c r="AS426" i="29"/>
  <c r="BE426" i="29" s="1"/>
  <c r="AU426" i="29"/>
  <c r="BG426" i="29" s="1"/>
  <c r="AK427" i="29"/>
  <c r="AW427" i="29" s="1"/>
  <c r="AM427" i="29"/>
  <c r="AY427" i="29" s="1"/>
  <c r="AN427" i="29"/>
  <c r="AZ427" i="29" s="1"/>
  <c r="AP427" i="29"/>
  <c r="BB427" i="29" s="1"/>
  <c r="AR427" i="29"/>
  <c r="BD427" i="29" s="1"/>
  <c r="AS427" i="29"/>
  <c r="BE427" i="29" s="1"/>
  <c r="AU427" i="29"/>
  <c r="BG427" i="29" s="1"/>
  <c r="AK428" i="29"/>
  <c r="AW428" i="29" s="1"/>
  <c r="AM428" i="29"/>
  <c r="AY428" i="29" s="1"/>
  <c r="AN428" i="29"/>
  <c r="AZ428" i="29" s="1"/>
  <c r="AP428" i="29"/>
  <c r="BB428" i="29" s="1"/>
  <c r="AR428" i="29"/>
  <c r="BD428" i="29" s="1"/>
  <c r="AS428" i="29"/>
  <c r="BE428" i="29" s="1"/>
  <c r="AK429" i="29"/>
  <c r="AW429" i="29" s="1"/>
  <c r="AM429" i="29"/>
  <c r="AY429" i="29" s="1"/>
  <c r="AN429" i="29"/>
  <c r="AZ429" i="29" s="1"/>
  <c r="AP429" i="29"/>
  <c r="BB429" i="29" s="1"/>
  <c r="AR429" i="29"/>
  <c r="BD429" i="29" s="1"/>
  <c r="AS429" i="29"/>
  <c r="BE429" i="29" s="1"/>
  <c r="AO430" i="29"/>
  <c r="BA430" i="29" s="1"/>
  <c r="AP430" i="29"/>
  <c r="BB430" i="29" s="1"/>
  <c r="AQ430" i="29"/>
  <c r="BC430" i="29" s="1"/>
  <c r="AR430" i="29"/>
  <c r="BD430" i="29" s="1"/>
  <c r="AS430" i="29"/>
  <c r="BE430" i="29" s="1"/>
  <c r="AT430" i="29"/>
  <c r="BF430" i="29" s="1"/>
  <c r="AU430" i="29"/>
  <c r="BG430" i="29" s="1"/>
  <c r="AO431" i="29"/>
  <c r="BA431" i="29" s="1"/>
  <c r="AP431" i="29"/>
  <c r="BB431" i="29" s="1"/>
  <c r="AQ431" i="29"/>
  <c r="BC431" i="29" s="1"/>
  <c r="AR431" i="29"/>
  <c r="BD431" i="29" s="1"/>
  <c r="AS431" i="29"/>
  <c r="BE431" i="29" s="1"/>
  <c r="AT431" i="29"/>
  <c r="BF431" i="29" s="1"/>
  <c r="AU431" i="29"/>
  <c r="BG431" i="29" s="1"/>
  <c r="AO432" i="29"/>
  <c r="BA432" i="29" s="1"/>
  <c r="AP432" i="29"/>
  <c r="BB432" i="29" s="1"/>
  <c r="AQ432" i="29"/>
  <c r="BC432" i="29" s="1"/>
  <c r="AR432" i="29"/>
  <c r="BD432" i="29" s="1"/>
  <c r="AS432" i="29"/>
  <c r="BE432" i="29" s="1"/>
  <c r="AT432" i="29"/>
  <c r="BF432" i="29" s="1"/>
  <c r="AU432" i="29"/>
  <c r="BG432" i="29" s="1"/>
  <c r="AO433" i="29"/>
  <c r="BA433" i="29" s="1"/>
  <c r="AP433" i="29"/>
  <c r="BB433" i="29" s="1"/>
  <c r="AQ433" i="29"/>
  <c r="BC433" i="29" s="1"/>
  <c r="AR433" i="29"/>
  <c r="BD433" i="29" s="1"/>
  <c r="AS433" i="29"/>
  <c r="BE433" i="29" s="1"/>
  <c r="AT433" i="29"/>
  <c r="BF433" i="29" s="1"/>
  <c r="AU433" i="29"/>
  <c r="BG433" i="29" s="1"/>
  <c r="AU434" i="29"/>
  <c r="BG434" i="29" s="1"/>
  <c r="AO435" i="29"/>
  <c r="BA435" i="29" s="1"/>
  <c r="AP435" i="29"/>
  <c r="BB435" i="29" s="1"/>
  <c r="AQ435" i="29"/>
  <c r="BC435" i="29" s="1"/>
  <c r="AR435" i="29"/>
  <c r="BD435" i="29" s="1"/>
  <c r="AS435" i="29"/>
  <c r="BE435" i="29" s="1"/>
  <c r="AT435" i="29"/>
  <c r="BF435" i="29" s="1"/>
  <c r="AU435" i="29"/>
  <c r="BG435" i="29" s="1"/>
  <c r="AO436" i="29"/>
  <c r="BA436" i="29" s="1"/>
  <c r="AP436" i="29"/>
  <c r="BB436" i="29" s="1"/>
  <c r="AQ436" i="29"/>
  <c r="BC436" i="29" s="1"/>
  <c r="AR436" i="29"/>
  <c r="BD436" i="29" s="1"/>
  <c r="AS436" i="29"/>
  <c r="BE436" i="29" s="1"/>
  <c r="AT436" i="29"/>
  <c r="BF436" i="29" s="1"/>
  <c r="AU436" i="29"/>
  <c r="BG436" i="29" s="1"/>
  <c r="AO437" i="29"/>
  <c r="BA437" i="29" s="1"/>
  <c r="AP437" i="29"/>
  <c r="BB437" i="29" s="1"/>
  <c r="AQ437" i="29"/>
  <c r="BC437" i="29" s="1"/>
  <c r="AR437" i="29"/>
  <c r="BD437" i="29" s="1"/>
  <c r="AS437" i="29"/>
  <c r="BE437" i="29" s="1"/>
  <c r="AT437" i="29"/>
  <c r="BF437" i="29" s="1"/>
  <c r="AU437" i="29"/>
  <c r="BG437" i="29" s="1"/>
  <c r="AO438" i="29"/>
  <c r="BA438" i="29" s="1"/>
  <c r="AP438" i="29"/>
  <c r="BB438" i="29" s="1"/>
  <c r="AQ438" i="29"/>
  <c r="BC438" i="29" s="1"/>
  <c r="AR438" i="29"/>
  <c r="BD438" i="29" s="1"/>
  <c r="AS438" i="29"/>
  <c r="BE438" i="29" s="1"/>
  <c r="AT438" i="29"/>
  <c r="BF438" i="29" s="1"/>
  <c r="AU438" i="29"/>
  <c r="BG438" i="29" s="1"/>
  <c r="AU439" i="29"/>
  <c r="BG439" i="29" s="1"/>
  <c r="AU440" i="29"/>
  <c r="BG440" i="29" s="1"/>
  <c r="AU441" i="29"/>
  <c r="BG441" i="29" s="1"/>
  <c r="AO442" i="29"/>
  <c r="BA442" i="29" s="1"/>
  <c r="AP442" i="29"/>
  <c r="BB442" i="29" s="1"/>
  <c r="AQ442" i="29"/>
  <c r="BC442" i="29" s="1"/>
  <c r="AR442" i="29"/>
  <c r="BD442" i="29" s="1"/>
  <c r="AS442" i="29"/>
  <c r="BE442" i="29" s="1"/>
  <c r="AT442" i="29"/>
  <c r="BF442" i="29" s="1"/>
  <c r="AU442" i="29"/>
  <c r="BG442" i="29" s="1"/>
  <c r="AO443" i="29"/>
  <c r="BA443" i="29" s="1"/>
  <c r="AP443" i="29"/>
  <c r="BB443" i="29" s="1"/>
  <c r="AQ443" i="29"/>
  <c r="BC443" i="29" s="1"/>
  <c r="AR443" i="29"/>
  <c r="BD443" i="29" s="1"/>
  <c r="AS443" i="29"/>
  <c r="BE443" i="29" s="1"/>
  <c r="AT443" i="29"/>
  <c r="BF443" i="29" s="1"/>
  <c r="AU443" i="29"/>
  <c r="BG443" i="29" s="1"/>
  <c r="AO444" i="29"/>
  <c r="BA444" i="29" s="1"/>
  <c r="AP444" i="29"/>
  <c r="BB444" i="29" s="1"/>
  <c r="AQ444" i="29"/>
  <c r="BC444" i="29" s="1"/>
  <c r="AR444" i="29"/>
  <c r="BD444" i="29" s="1"/>
  <c r="AS444" i="29"/>
  <c r="BE444" i="29" s="1"/>
  <c r="AT444" i="29"/>
  <c r="BF444" i="29" s="1"/>
  <c r="AU444" i="29"/>
  <c r="BG444" i="29" s="1"/>
  <c r="AO445" i="29"/>
  <c r="BA445" i="29" s="1"/>
  <c r="AP445" i="29"/>
  <c r="BB445" i="29" s="1"/>
  <c r="AQ445" i="29"/>
  <c r="BC445" i="29" s="1"/>
  <c r="AR445" i="29"/>
  <c r="BD445" i="29" s="1"/>
  <c r="AS445" i="29"/>
  <c r="BE445" i="29" s="1"/>
  <c r="AT445" i="29"/>
  <c r="BF445" i="29" s="1"/>
  <c r="AU445" i="29"/>
  <c r="BG445" i="29" s="1"/>
  <c r="AU446" i="29"/>
  <c r="BG446" i="29" s="1"/>
  <c r="AK447" i="29"/>
  <c r="AW447" i="29" s="1"/>
  <c r="AL447" i="29"/>
  <c r="AX447" i="29" s="1"/>
  <c r="AM447" i="29"/>
  <c r="AY447" i="29" s="1"/>
  <c r="AN447" i="29"/>
  <c r="AZ447" i="29" s="1"/>
  <c r="AO447" i="29"/>
  <c r="BA447" i="29" s="1"/>
  <c r="AP447" i="29"/>
  <c r="BB447" i="29" s="1"/>
  <c r="AQ447" i="29"/>
  <c r="BC447" i="29" s="1"/>
  <c r="AR447" i="29"/>
  <c r="BD447" i="29" s="1"/>
  <c r="AS447" i="29"/>
  <c r="BE447" i="29" s="1"/>
  <c r="AT447" i="29"/>
  <c r="BF447" i="29" s="1"/>
  <c r="AU447" i="29"/>
  <c r="BG447" i="29" s="1"/>
  <c r="AU448" i="29"/>
  <c r="BG448" i="29" s="1"/>
  <c r="AU449" i="29"/>
  <c r="BG449" i="29" s="1"/>
  <c r="AU450" i="29"/>
  <c r="BG450" i="29" s="1"/>
  <c r="AK451" i="29"/>
  <c r="AW451" i="29" s="1"/>
  <c r="AL451" i="29"/>
  <c r="AX451" i="29" s="1"/>
  <c r="AM451" i="29"/>
  <c r="AY451" i="29" s="1"/>
  <c r="AN451" i="29"/>
  <c r="AZ451" i="29" s="1"/>
  <c r="AO451" i="29"/>
  <c r="BA451" i="29" s="1"/>
  <c r="AP451" i="29"/>
  <c r="BB451" i="29" s="1"/>
  <c r="AQ451" i="29"/>
  <c r="BC451" i="29" s="1"/>
  <c r="AR451" i="29"/>
  <c r="BD451" i="29" s="1"/>
  <c r="AS451" i="29"/>
  <c r="BE451" i="29" s="1"/>
  <c r="AT451" i="29"/>
  <c r="BF451" i="29" s="1"/>
  <c r="AU451" i="29"/>
  <c r="BG451" i="29" s="1"/>
  <c r="AU453" i="29"/>
  <c r="BG453" i="29" s="1"/>
  <c r="AU454" i="29"/>
  <c r="BG454" i="29" s="1"/>
  <c r="AU455" i="29"/>
  <c r="BG455" i="29" s="1"/>
  <c r="AO456" i="29"/>
  <c r="BA456" i="29" s="1"/>
  <c r="AP456" i="29"/>
  <c r="BB456" i="29" s="1"/>
  <c r="AQ456" i="29"/>
  <c r="BC456" i="29" s="1"/>
  <c r="AR456" i="29"/>
  <c r="BD456" i="29" s="1"/>
  <c r="AS456" i="29"/>
  <c r="BE456" i="29" s="1"/>
  <c r="AT456" i="29"/>
  <c r="BF456" i="29" s="1"/>
  <c r="AU456" i="29"/>
  <c r="BG456" i="29" s="1"/>
  <c r="AO457" i="29"/>
  <c r="BA457" i="29" s="1"/>
  <c r="AP457" i="29"/>
  <c r="BB457" i="29" s="1"/>
  <c r="AQ457" i="29"/>
  <c r="BC457" i="29" s="1"/>
  <c r="AR457" i="29"/>
  <c r="BD457" i="29" s="1"/>
  <c r="AS457" i="29"/>
  <c r="BE457" i="29" s="1"/>
  <c r="AT457" i="29"/>
  <c r="BF457" i="29" s="1"/>
  <c r="AU457" i="29"/>
  <c r="BG457" i="29" s="1"/>
  <c r="AO458" i="29"/>
  <c r="BA458" i="29" s="1"/>
  <c r="AP458" i="29"/>
  <c r="BB458" i="29" s="1"/>
  <c r="AQ458" i="29"/>
  <c r="BC458" i="29" s="1"/>
  <c r="AR458" i="29"/>
  <c r="BD458" i="29" s="1"/>
  <c r="AS458" i="29"/>
  <c r="BE458" i="29" s="1"/>
  <c r="AT458" i="29"/>
  <c r="BF458" i="29" s="1"/>
  <c r="AU458" i="29"/>
  <c r="BG458" i="29" s="1"/>
  <c r="AO459" i="29"/>
  <c r="BA459" i="29" s="1"/>
  <c r="AP459" i="29"/>
  <c r="BB459" i="29" s="1"/>
  <c r="AQ459" i="29"/>
  <c r="BC459" i="29" s="1"/>
  <c r="AR459" i="29"/>
  <c r="BD459" i="29" s="1"/>
  <c r="AS459" i="29"/>
  <c r="BE459" i="29" s="1"/>
  <c r="AT459" i="29"/>
  <c r="BF459" i="29" s="1"/>
  <c r="AU459" i="29"/>
  <c r="BG459" i="29" s="1"/>
  <c r="AU460" i="29"/>
  <c r="BG460" i="29" s="1"/>
  <c r="AU461" i="29"/>
  <c r="BG461" i="29" s="1"/>
  <c r="AK462" i="29"/>
  <c r="AW462" i="29" s="1"/>
  <c r="AL462" i="29"/>
  <c r="AX462" i="29" s="1"/>
  <c r="AM462" i="29"/>
  <c r="AY462" i="29" s="1"/>
  <c r="AN462" i="29"/>
  <c r="AZ462" i="29" s="1"/>
  <c r="AO462" i="29"/>
  <c r="BA462" i="29" s="1"/>
  <c r="AP462" i="29"/>
  <c r="BB462" i="29" s="1"/>
  <c r="AQ462" i="29"/>
  <c r="BC462" i="29" s="1"/>
  <c r="AR462" i="29"/>
  <c r="BD462" i="29" s="1"/>
  <c r="AS462" i="29"/>
  <c r="BE462" i="29" s="1"/>
  <c r="AT462" i="29"/>
  <c r="BF462" i="29" s="1"/>
  <c r="AU462" i="29"/>
  <c r="BG462" i="29" s="1"/>
  <c r="AU463" i="29"/>
  <c r="BG463" i="29" s="1"/>
  <c r="AU464" i="29"/>
  <c r="BG464" i="29" s="1"/>
  <c r="AK465" i="29"/>
  <c r="AW465" i="29" s="1"/>
  <c r="AL465" i="29"/>
  <c r="AX465" i="29" s="1"/>
  <c r="AM465" i="29"/>
  <c r="AY465" i="29" s="1"/>
  <c r="AN465" i="29"/>
  <c r="AZ465" i="29" s="1"/>
  <c r="AO465" i="29"/>
  <c r="BA465" i="29" s="1"/>
  <c r="AP465" i="29"/>
  <c r="BB465" i="29" s="1"/>
  <c r="AQ465" i="29"/>
  <c r="BC465" i="29" s="1"/>
  <c r="AR465" i="29"/>
  <c r="BD465" i="29" s="1"/>
  <c r="AS465" i="29"/>
  <c r="BE465" i="29" s="1"/>
  <c r="AT465" i="29"/>
  <c r="BF465" i="29" s="1"/>
  <c r="AU465" i="29"/>
  <c r="BG465" i="29" s="1"/>
  <c r="AU466" i="29"/>
  <c r="BG466" i="29" s="1"/>
  <c r="AU468" i="29"/>
  <c r="BG468" i="29" s="1"/>
  <c r="AU469" i="29"/>
  <c r="BG469" i="29" s="1"/>
  <c r="AU470" i="29"/>
  <c r="BG470" i="29" s="1"/>
  <c r="AU471" i="29"/>
  <c r="BG471" i="29" s="1"/>
  <c r="AU472" i="29"/>
  <c r="BG472" i="29" s="1"/>
  <c r="AU473" i="29"/>
  <c r="BG473" i="29" s="1"/>
  <c r="AU474" i="29"/>
  <c r="BG474" i="29" s="1"/>
  <c r="AU475" i="29"/>
  <c r="BG475" i="29" s="1"/>
  <c r="AU476" i="29"/>
  <c r="BG476" i="29" s="1"/>
  <c r="AK477" i="29"/>
  <c r="AW477" i="29" s="1"/>
  <c r="AL477" i="29"/>
  <c r="AX477" i="29" s="1"/>
  <c r="AM477" i="29"/>
  <c r="AY477" i="29" s="1"/>
  <c r="AN477" i="29"/>
  <c r="AZ477" i="29" s="1"/>
  <c r="AO477" i="29"/>
  <c r="BA477" i="29" s="1"/>
  <c r="AP477" i="29"/>
  <c r="BB477" i="29" s="1"/>
  <c r="AQ477" i="29"/>
  <c r="BC477" i="29" s="1"/>
  <c r="AR477" i="29"/>
  <c r="BD477" i="29" s="1"/>
  <c r="AS477" i="29"/>
  <c r="BE477" i="29" s="1"/>
  <c r="AT477" i="29"/>
  <c r="BF477" i="29" s="1"/>
  <c r="AU477" i="29"/>
  <c r="BG477" i="29" s="1"/>
  <c r="AK478" i="29"/>
  <c r="AW478" i="29" s="1"/>
  <c r="AL478" i="29"/>
  <c r="AX478" i="29" s="1"/>
  <c r="AM478" i="29"/>
  <c r="AY478" i="29" s="1"/>
  <c r="AN478" i="29"/>
  <c r="AZ478" i="29" s="1"/>
  <c r="AO478" i="29"/>
  <c r="BA478" i="29" s="1"/>
  <c r="AP478" i="29"/>
  <c r="BB478" i="29" s="1"/>
  <c r="AQ478" i="29"/>
  <c r="BC478" i="29" s="1"/>
  <c r="AR478" i="29"/>
  <c r="BD478" i="29" s="1"/>
  <c r="AS478" i="29"/>
  <c r="BE478" i="29" s="1"/>
  <c r="AT478" i="29"/>
  <c r="BF478" i="29" s="1"/>
  <c r="AU478" i="29"/>
  <c r="BG478" i="29" s="1"/>
  <c r="AU479" i="29"/>
  <c r="BG479" i="29" s="1"/>
  <c r="AU480" i="29"/>
  <c r="BG480" i="29" s="1"/>
  <c r="AU482" i="29"/>
  <c r="BG482" i="29" s="1"/>
  <c r="AU483" i="29"/>
  <c r="BG483" i="29" s="1"/>
  <c r="AU484" i="29"/>
  <c r="BG484" i="29" s="1"/>
  <c r="AU485" i="29"/>
  <c r="BG485" i="29" s="1"/>
  <c r="AU486" i="29"/>
  <c r="BG486" i="29" s="1"/>
  <c r="AU487" i="29"/>
  <c r="BG487" i="29" s="1"/>
  <c r="AU488" i="29"/>
  <c r="BG488" i="29" s="1"/>
  <c r="AU489" i="29"/>
  <c r="BG489" i="29" s="1"/>
  <c r="AU490" i="29"/>
  <c r="BG490" i="29" s="1"/>
  <c r="AU491" i="29"/>
  <c r="BG491" i="29" s="1"/>
  <c r="AU492" i="29"/>
  <c r="BG492" i="29" s="1"/>
  <c r="AU493" i="29"/>
  <c r="BG493" i="29" s="1"/>
  <c r="AK494" i="29"/>
  <c r="AW494" i="29" s="1"/>
  <c r="AL494" i="29"/>
  <c r="AX494" i="29" s="1"/>
  <c r="AM494" i="29"/>
  <c r="AY494" i="29" s="1"/>
  <c r="AN494" i="29"/>
  <c r="AZ494" i="29" s="1"/>
  <c r="AO494" i="29"/>
  <c r="BA494" i="29" s="1"/>
  <c r="AP494" i="29"/>
  <c r="BB494" i="29" s="1"/>
  <c r="AQ494" i="29"/>
  <c r="BC494" i="29" s="1"/>
  <c r="AR494" i="29"/>
  <c r="BD494" i="29" s="1"/>
  <c r="AS494" i="29"/>
  <c r="BE494" i="29" s="1"/>
  <c r="AT494" i="29"/>
  <c r="BF494" i="29" s="1"/>
  <c r="AU494" i="29"/>
  <c r="BG494" i="29" s="1"/>
  <c r="AU495" i="29"/>
  <c r="BG495" i="29" s="1"/>
  <c r="AU496" i="29"/>
  <c r="BG496" i="29" s="1"/>
  <c r="AU497" i="29"/>
  <c r="BG497" i="29" s="1"/>
  <c r="AU498" i="29"/>
  <c r="BG498" i="29" s="1"/>
  <c r="AU499" i="29"/>
  <c r="BG499" i="29" s="1"/>
  <c r="AK500" i="29"/>
  <c r="AW500" i="29" s="1"/>
  <c r="AL500" i="29"/>
  <c r="AX500" i="29" s="1"/>
  <c r="AM500" i="29"/>
  <c r="AY500" i="29" s="1"/>
  <c r="AN500" i="29"/>
  <c r="AZ500" i="29" s="1"/>
  <c r="AO500" i="29"/>
  <c r="BA500" i="29" s="1"/>
  <c r="AP500" i="29"/>
  <c r="BB500" i="29" s="1"/>
  <c r="AQ500" i="29"/>
  <c r="BC500" i="29" s="1"/>
  <c r="AR500" i="29"/>
  <c r="BD500" i="29" s="1"/>
  <c r="AS500" i="29"/>
  <c r="BE500" i="29" s="1"/>
  <c r="AT500" i="29"/>
  <c r="BF500" i="29" s="1"/>
  <c r="AU500" i="29"/>
  <c r="BG500" i="29" s="1"/>
  <c r="AU501" i="29"/>
  <c r="BG501" i="29" s="1"/>
  <c r="AU503" i="29"/>
  <c r="BG503" i="29" s="1"/>
  <c r="AU504" i="29"/>
  <c r="BG504" i="29" s="1"/>
  <c r="AU505" i="29"/>
  <c r="BG505" i="29" s="1"/>
  <c r="AU506" i="29"/>
  <c r="BG506" i="29" s="1"/>
  <c r="AU507" i="29"/>
  <c r="BG507" i="29" s="1"/>
  <c r="AK508" i="29"/>
  <c r="AW508" i="29" s="1"/>
  <c r="AL508" i="29"/>
  <c r="AX508" i="29" s="1"/>
  <c r="AM508" i="29"/>
  <c r="AY508" i="29" s="1"/>
  <c r="AN508" i="29"/>
  <c r="AZ508" i="29" s="1"/>
  <c r="AO508" i="29"/>
  <c r="BA508" i="29" s="1"/>
  <c r="AP508" i="29"/>
  <c r="BB508" i="29" s="1"/>
  <c r="AQ508" i="29"/>
  <c r="BC508" i="29" s="1"/>
  <c r="AR508" i="29"/>
  <c r="BD508" i="29" s="1"/>
  <c r="AS508" i="29"/>
  <c r="BE508" i="29" s="1"/>
  <c r="AT508" i="29"/>
  <c r="BF508" i="29" s="1"/>
  <c r="AU508" i="29"/>
  <c r="BG508" i="29" s="1"/>
  <c r="AU509" i="29"/>
  <c r="BG509" i="29" s="1"/>
  <c r="AU510" i="29"/>
  <c r="BG510" i="29" s="1"/>
  <c r="AU511" i="29"/>
  <c r="BG511" i="29" s="1"/>
  <c r="AU512" i="29"/>
  <c r="BG512" i="29" s="1"/>
  <c r="AU513" i="29"/>
  <c r="BG513" i="29" s="1"/>
  <c r="AK514" i="29"/>
  <c r="AW514" i="29" s="1"/>
  <c r="AL514" i="29"/>
  <c r="AX514" i="29" s="1"/>
  <c r="AM514" i="29"/>
  <c r="AY514" i="29" s="1"/>
  <c r="AN514" i="29"/>
  <c r="AZ514" i="29" s="1"/>
  <c r="AO514" i="29"/>
  <c r="BA514" i="29" s="1"/>
  <c r="AP514" i="29"/>
  <c r="BB514" i="29" s="1"/>
  <c r="AQ514" i="29"/>
  <c r="BC514" i="29" s="1"/>
  <c r="AR514" i="29"/>
  <c r="BD514" i="29" s="1"/>
  <c r="AS514" i="29"/>
  <c r="BE514" i="29" s="1"/>
  <c r="AT514" i="29"/>
  <c r="BF514" i="29" s="1"/>
  <c r="AU514" i="29"/>
  <c r="BG514" i="29" s="1"/>
  <c r="AU515" i="29"/>
  <c r="BG515" i="29" s="1"/>
  <c r="AU516" i="29"/>
  <c r="BG516" i="29" s="1"/>
  <c r="AU517" i="29"/>
  <c r="BG517" i="29" s="1"/>
  <c r="AU518" i="29"/>
  <c r="BG518" i="29" s="1"/>
  <c r="AU519" i="29"/>
  <c r="BG519" i="29" s="1"/>
  <c r="AU520" i="29"/>
  <c r="BG520" i="29" s="1"/>
  <c r="AU521" i="29"/>
  <c r="BG521" i="29" s="1"/>
  <c r="AU522" i="29"/>
  <c r="BG522" i="29" s="1"/>
  <c r="AU523" i="29"/>
  <c r="BG523" i="29" s="1"/>
  <c r="AU524" i="29"/>
  <c r="BG524" i="29" s="1"/>
  <c r="AU525" i="29"/>
  <c r="BG525" i="29" s="1"/>
  <c r="AU526" i="29"/>
  <c r="BG526" i="29" s="1"/>
  <c r="AU527" i="29"/>
  <c r="BG527" i="29" s="1"/>
  <c r="AK528" i="29"/>
  <c r="AW528" i="29" s="1"/>
  <c r="AL528" i="29"/>
  <c r="AX528" i="29" s="1"/>
  <c r="AM528" i="29"/>
  <c r="AY528" i="29" s="1"/>
  <c r="AN528" i="29"/>
  <c r="AZ528" i="29" s="1"/>
  <c r="AO528" i="29"/>
  <c r="BA528" i="29" s="1"/>
  <c r="AP528" i="29"/>
  <c r="BB528" i="29" s="1"/>
  <c r="AQ528" i="29"/>
  <c r="BC528" i="29" s="1"/>
  <c r="AR528" i="29"/>
  <c r="BD528" i="29" s="1"/>
  <c r="AS528" i="29"/>
  <c r="BE528" i="29" s="1"/>
  <c r="AT528" i="29"/>
  <c r="BF528" i="29" s="1"/>
  <c r="AU528" i="29"/>
  <c r="BG528" i="29" s="1"/>
  <c r="AK529" i="29"/>
  <c r="AW529" i="29" s="1"/>
  <c r="AL529" i="29"/>
  <c r="AX529" i="29" s="1"/>
  <c r="AM529" i="29"/>
  <c r="AY529" i="29" s="1"/>
  <c r="AN529" i="29"/>
  <c r="AZ529" i="29" s="1"/>
  <c r="AO529" i="29"/>
  <c r="BA529" i="29" s="1"/>
  <c r="AP529" i="29"/>
  <c r="BB529" i="29" s="1"/>
  <c r="AQ529" i="29"/>
  <c r="BC529" i="29" s="1"/>
  <c r="AR529" i="29"/>
  <c r="BD529" i="29" s="1"/>
  <c r="AS529" i="29"/>
  <c r="BE529" i="29" s="1"/>
  <c r="AT529" i="29"/>
  <c r="BF529" i="29" s="1"/>
  <c r="AU529" i="29"/>
  <c r="BG529" i="29" s="1"/>
  <c r="AK530" i="29"/>
  <c r="AW530" i="29" s="1"/>
  <c r="AM530" i="29"/>
  <c r="AY530" i="29" s="1"/>
  <c r="AN530" i="29"/>
  <c r="AZ530" i="29" s="1"/>
  <c r="AP530" i="29"/>
  <c r="BB530" i="29" s="1"/>
  <c r="AQ530" i="29"/>
  <c r="BC530" i="29" s="1"/>
  <c r="AR530" i="29"/>
  <c r="BD530" i="29" s="1"/>
  <c r="AS530" i="29"/>
  <c r="BE530" i="29" s="1"/>
  <c r="AT530" i="29"/>
  <c r="BF530" i="29" s="1"/>
  <c r="AU530" i="29"/>
  <c r="BG530" i="29" s="1"/>
  <c r="AK531" i="29"/>
  <c r="AW531" i="29" s="1"/>
  <c r="AL531" i="29"/>
  <c r="AX531" i="29" s="1"/>
  <c r="AM531" i="29"/>
  <c r="AY531" i="29" s="1"/>
  <c r="AN531" i="29"/>
  <c r="AZ531" i="29" s="1"/>
  <c r="AO531" i="29"/>
  <c r="BA531" i="29" s="1"/>
  <c r="AP531" i="29"/>
  <c r="BB531" i="29" s="1"/>
  <c r="AQ531" i="29"/>
  <c r="BC531" i="29" s="1"/>
  <c r="AR531" i="29"/>
  <c r="BD531" i="29" s="1"/>
  <c r="AS531" i="29"/>
  <c r="BE531" i="29" s="1"/>
  <c r="AT531" i="29"/>
  <c r="BF531" i="29" s="1"/>
  <c r="AU531" i="29"/>
  <c r="BG531" i="29" s="1"/>
  <c r="AK532" i="29"/>
  <c r="AW532" i="29" s="1"/>
  <c r="AM532" i="29"/>
  <c r="AY532" i="29" s="1"/>
  <c r="AN532" i="29"/>
  <c r="AZ532" i="29" s="1"/>
  <c r="AP532" i="29"/>
  <c r="BB532" i="29" s="1"/>
  <c r="AR532" i="29"/>
  <c r="BD532" i="29" s="1"/>
  <c r="AS532" i="29"/>
  <c r="BE532" i="29" s="1"/>
  <c r="AT532" i="29"/>
  <c r="BF532" i="29" s="1"/>
  <c r="AU532" i="29"/>
  <c r="BG532" i="29" s="1"/>
  <c r="AK533" i="29"/>
  <c r="AW533" i="29" s="1"/>
  <c r="AM533" i="29"/>
  <c r="AY533" i="29" s="1"/>
  <c r="AN533" i="29"/>
  <c r="AZ533" i="29" s="1"/>
  <c r="AP533" i="29"/>
  <c r="BB533" i="29" s="1"/>
  <c r="AR533" i="29"/>
  <c r="BD533" i="29" s="1"/>
  <c r="AS533" i="29"/>
  <c r="BE533" i="29" s="1"/>
  <c r="AT533" i="29"/>
  <c r="BF533" i="29" s="1"/>
  <c r="AU533" i="29"/>
  <c r="BG533" i="29" s="1"/>
  <c r="AK534" i="29"/>
  <c r="AW534" i="29" s="1"/>
  <c r="AM534" i="29"/>
  <c r="AY534" i="29" s="1"/>
  <c r="AN534" i="29"/>
  <c r="AZ534" i="29" s="1"/>
  <c r="AP534" i="29"/>
  <c r="BB534" i="29" s="1"/>
  <c r="AQ534" i="29"/>
  <c r="BC534" i="29" s="1"/>
  <c r="AR534" i="29"/>
  <c r="BD534" i="29" s="1"/>
  <c r="AS534" i="29"/>
  <c r="BE534" i="29" s="1"/>
  <c r="AT534" i="29"/>
  <c r="BF534" i="29" s="1"/>
  <c r="AU534" i="29"/>
  <c r="BG534" i="29" s="1"/>
  <c r="AK535" i="29"/>
  <c r="AW535" i="29" s="1"/>
  <c r="AM535" i="29"/>
  <c r="AY535" i="29" s="1"/>
  <c r="AN535" i="29"/>
  <c r="AZ535" i="29" s="1"/>
  <c r="AP535" i="29"/>
  <c r="BB535" i="29" s="1"/>
  <c r="AQ535" i="29"/>
  <c r="BC535" i="29" s="1"/>
  <c r="AR535" i="29"/>
  <c r="BD535" i="29" s="1"/>
  <c r="AS535" i="29"/>
  <c r="BE535" i="29" s="1"/>
  <c r="AT535" i="29"/>
  <c r="BF535" i="29" s="1"/>
  <c r="AU535" i="29"/>
  <c r="BG535" i="29" s="1"/>
  <c r="AK536" i="29"/>
  <c r="AW536" i="29" s="1"/>
  <c r="AM536" i="29"/>
  <c r="AY536" i="29" s="1"/>
  <c r="AN536" i="29"/>
  <c r="AZ536" i="29" s="1"/>
  <c r="AP536" i="29"/>
  <c r="BB536" i="29" s="1"/>
  <c r="AQ536" i="29"/>
  <c r="BC536" i="29" s="1"/>
  <c r="AR536" i="29"/>
  <c r="BD536" i="29" s="1"/>
  <c r="AS536" i="29"/>
  <c r="BE536" i="29" s="1"/>
  <c r="AT536" i="29"/>
  <c r="BF536" i="29" s="1"/>
  <c r="AU536" i="29"/>
  <c r="BG536" i="29" s="1"/>
  <c r="AK537" i="29"/>
  <c r="AW537" i="29" s="1"/>
  <c r="AM537" i="29"/>
  <c r="AY537" i="29" s="1"/>
  <c r="AN537" i="29"/>
  <c r="AZ537" i="29" s="1"/>
  <c r="AP537" i="29"/>
  <c r="BB537" i="29" s="1"/>
  <c r="AQ537" i="29"/>
  <c r="BC537" i="29" s="1"/>
  <c r="AR537" i="29"/>
  <c r="BD537" i="29" s="1"/>
  <c r="AS537" i="29"/>
  <c r="BE537" i="29" s="1"/>
  <c r="AT537" i="29"/>
  <c r="BF537" i="29" s="1"/>
  <c r="AU537" i="29"/>
  <c r="BG537" i="29" s="1"/>
  <c r="AK538" i="29"/>
  <c r="AW538" i="29" s="1"/>
  <c r="AM538" i="29"/>
  <c r="AY538" i="29" s="1"/>
  <c r="AN538" i="29"/>
  <c r="AZ538" i="29" s="1"/>
  <c r="AP538" i="29"/>
  <c r="BB538" i="29" s="1"/>
  <c r="AQ538" i="29"/>
  <c r="BC538" i="29" s="1"/>
  <c r="AR538" i="29"/>
  <c r="BD538" i="29" s="1"/>
  <c r="AS538" i="29"/>
  <c r="BE538" i="29" s="1"/>
  <c r="AT538" i="29"/>
  <c r="BF538" i="29" s="1"/>
  <c r="AU538" i="29"/>
  <c r="BG538" i="29" s="1"/>
  <c r="AK539" i="29"/>
  <c r="AW539" i="29" s="1"/>
  <c r="AL539" i="29"/>
  <c r="AX539" i="29" s="1"/>
  <c r="AM539" i="29"/>
  <c r="AY539" i="29" s="1"/>
  <c r="AN539" i="29"/>
  <c r="AZ539" i="29" s="1"/>
  <c r="AO539" i="29"/>
  <c r="BA539" i="29" s="1"/>
  <c r="AP539" i="29"/>
  <c r="BB539" i="29" s="1"/>
  <c r="AQ539" i="29"/>
  <c r="BC539" i="29" s="1"/>
  <c r="AR539" i="29"/>
  <c r="BD539" i="29" s="1"/>
  <c r="AS539" i="29"/>
  <c r="BE539" i="29" s="1"/>
  <c r="AT539" i="29"/>
  <c r="BF539" i="29" s="1"/>
  <c r="AU539" i="29"/>
  <c r="BG539" i="29" s="1"/>
  <c r="AK540" i="29"/>
  <c r="AW540" i="29" s="1"/>
  <c r="AM540" i="29"/>
  <c r="AY540" i="29" s="1"/>
  <c r="AN540" i="29"/>
  <c r="AZ540" i="29" s="1"/>
  <c r="AP540" i="29"/>
  <c r="BB540" i="29" s="1"/>
  <c r="AQ540" i="29"/>
  <c r="BC540" i="29" s="1"/>
  <c r="AR540" i="29"/>
  <c r="BD540" i="29" s="1"/>
  <c r="AS540" i="29"/>
  <c r="BE540" i="29" s="1"/>
  <c r="AT540" i="29"/>
  <c r="BF540" i="29" s="1"/>
  <c r="AU540" i="29"/>
  <c r="BG540" i="29" s="1"/>
  <c r="AK541" i="29"/>
  <c r="AW541" i="29" s="1"/>
  <c r="AL541" i="29"/>
  <c r="AX541" i="29" s="1"/>
  <c r="AM541" i="29"/>
  <c r="AY541" i="29" s="1"/>
  <c r="AN541" i="29"/>
  <c r="AZ541" i="29" s="1"/>
  <c r="AO541" i="29"/>
  <c r="BA541" i="29" s="1"/>
  <c r="AP541" i="29"/>
  <c r="BB541" i="29" s="1"/>
  <c r="AQ541" i="29"/>
  <c r="BC541" i="29" s="1"/>
  <c r="AR541" i="29"/>
  <c r="BD541" i="29" s="1"/>
  <c r="AS541" i="29"/>
  <c r="BE541" i="29" s="1"/>
  <c r="AT541" i="29"/>
  <c r="BF541" i="29" s="1"/>
  <c r="AU541" i="29"/>
  <c r="BG541" i="29" s="1"/>
  <c r="AK542" i="29"/>
  <c r="AW542" i="29" s="1"/>
  <c r="AM542" i="29"/>
  <c r="AY542" i="29" s="1"/>
  <c r="AN542" i="29"/>
  <c r="AZ542" i="29" s="1"/>
  <c r="AP542" i="29"/>
  <c r="BB542" i="29" s="1"/>
  <c r="AQ542" i="29"/>
  <c r="BC542" i="29" s="1"/>
  <c r="AR542" i="29"/>
  <c r="BD542" i="29" s="1"/>
  <c r="AS542" i="29"/>
  <c r="BE542" i="29" s="1"/>
  <c r="AT542" i="29"/>
  <c r="BF542" i="29" s="1"/>
  <c r="AU542" i="29"/>
  <c r="BG542" i="29" s="1"/>
  <c r="AK543" i="29"/>
  <c r="AW543" i="29" s="1"/>
  <c r="AM543" i="29"/>
  <c r="AY543" i="29" s="1"/>
  <c r="AN543" i="29"/>
  <c r="AZ543" i="29" s="1"/>
  <c r="AP543" i="29"/>
  <c r="BB543" i="29" s="1"/>
  <c r="AQ543" i="29"/>
  <c r="BC543" i="29" s="1"/>
  <c r="AR543" i="29"/>
  <c r="BD543" i="29" s="1"/>
  <c r="AS543" i="29"/>
  <c r="BE543" i="29" s="1"/>
  <c r="AT543" i="29"/>
  <c r="BF543" i="29" s="1"/>
  <c r="AU543" i="29"/>
  <c r="BG543" i="29" s="1"/>
  <c r="AK544" i="29"/>
  <c r="AW544" i="29" s="1"/>
  <c r="AM544" i="29"/>
  <c r="AY544" i="29" s="1"/>
  <c r="AN544" i="29"/>
  <c r="AZ544" i="29" s="1"/>
  <c r="AP544" i="29"/>
  <c r="BB544" i="29" s="1"/>
  <c r="AQ544" i="29"/>
  <c r="BC544" i="29" s="1"/>
  <c r="AR544" i="29"/>
  <c r="BD544" i="29" s="1"/>
  <c r="AS544" i="29"/>
  <c r="BE544" i="29" s="1"/>
  <c r="AT544" i="29"/>
  <c r="BF544" i="29" s="1"/>
  <c r="AU544" i="29"/>
  <c r="BG544" i="29" s="1"/>
  <c r="AK545" i="29"/>
  <c r="AW545" i="29" s="1"/>
  <c r="AL545" i="29"/>
  <c r="AX545" i="29" s="1"/>
  <c r="AM545" i="29"/>
  <c r="AY545" i="29" s="1"/>
  <c r="AN545" i="29"/>
  <c r="AZ545" i="29" s="1"/>
  <c r="AO545" i="29"/>
  <c r="BA545" i="29" s="1"/>
  <c r="AP545" i="29"/>
  <c r="BB545" i="29" s="1"/>
  <c r="AQ545" i="29"/>
  <c r="BC545" i="29" s="1"/>
  <c r="AR545" i="29"/>
  <c r="BD545" i="29" s="1"/>
  <c r="AS545" i="29"/>
  <c r="BE545" i="29" s="1"/>
  <c r="AT545" i="29"/>
  <c r="BF545" i="29" s="1"/>
  <c r="AU545" i="29"/>
  <c r="BG545" i="29" s="1"/>
  <c r="AK546" i="29"/>
  <c r="AW546" i="29" s="1"/>
  <c r="AM546" i="29"/>
  <c r="AY546" i="29" s="1"/>
  <c r="AN546" i="29"/>
  <c r="AZ546" i="29" s="1"/>
  <c r="AP546" i="29"/>
  <c r="BB546" i="29" s="1"/>
  <c r="AQ546" i="29"/>
  <c r="BC546" i="29" s="1"/>
  <c r="AR546" i="29"/>
  <c r="BD546" i="29" s="1"/>
  <c r="AS546" i="29"/>
  <c r="BE546" i="29" s="1"/>
  <c r="AT546" i="29"/>
  <c r="BF546" i="29" s="1"/>
  <c r="AU546" i="29"/>
  <c r="BG546" i="29" s="1"/>
  <c r="AK547" i="29"/>
  <c r="AW547" i="29" s="1"/>
  <c r="AM547" i="29"/>
  <c r="AY547" i="29" s="1"/>
  <c r="AN547" i="29"/>
  <c r="AZ547" i="29" s="1"/>
  <c r="AP547" i="29"/>
  <c r="BB547" i="29" s="1"/>
  <c r="AQ547" i="29"/>
  <c r="BC547" i="29" s="1"/>
  <c r="AR547" i="29"/>
  <c r="BD547" i="29" s="1"/>
  <c r="AS547" i="29"/>
  <c r="BE547" i="29" s="1"/>
  <c r="AT547" i="29"/>
  <c r="BF547" i="29" s="1"/>
  <c r="AU547" i="29"/>
  <c r="BG547" i="29" s="1"/>
  <c r="AK548" i="29"/>
  <c r="AW548" i="29" s="1"/>
  <c r="AM548" i="29"/>
  <c r="AY548" i="29" s="1"/>
  <c r="AN548" i="29"/>
  <c r="AZ548" i="29" s="1"/>
  <c r="AP548" i="29"/>
  <c r="BB548" i="29" s="1"/>
  <c r="AQ548" i="29"/>
  <c r="BC548" i="29" s="1"/>
  <c r="AR548" i="29"/>
  <c r="BD548" i="29" s="1"/>
  <c r="AS548" i="29"/>
  <c r="BE548" i="29" s="1"/>
  <c r="AT548" i="29"/>
  <c r="BF548" i="29" s="1"/>
  <c r="AU548" i="29"/>
  <c r="BG548" i="29" s="1"/>
  <c r="AK549" i="29"/>
  <c r="AW549" i="29" s="1"/>
  <c r="AM549" i="29"/>
  <c r="AY549" i="29" s="1"/>
  <c r="AN549" i="29"/>
  <c r="AZ549" i="29" s="1"/>
  <c r="AP549" i="29"/>
  <c r="BB549" i="29" s="1"/>
  <c r="AQ549" i="29"/>
  <c r="BC549" i="29" s="1"/>
  <c r="AR549" i="29"/>
  <c r="BD549" i="29" s="1"/>
  <c r="AS549" i="29"/>
  <c r="BE549" i="29" s="1"/>
  <c r="AT549" i="29"/>
  <c r="BF549" i="29" s="1"/>
  <c r="AU549" i="29"/>
  <c r="BG549" i="29" s="1"/>
  <c r="AK550" i="29"/>
  <c r="AW550" i="29" s="1"/>
  <c r="AM550" i="29"/>
  <c r="AY550" i="29" s="1"/>
  <c r="AN550" i="29"/>
  <c r="AZ550" i="29" s="1"/>
  <c r="AP550" i="29"/>
  <c r="BB550" i="29" s="1"/>
  <c r="AR550" i="29"/>
  <c r="BD550" i="29" s="1"/>
  <c r="AS550" i="29"/>
  <c r="BE550" i="29" s="1"/>
  <c r="AU550" i="29"/>
  <c r="BG550" i="29" s="1"/>
  <c r="AK551" i="29"/>
  <c r="AW551" i="29" s="1"/>
  <c r="AM551" i="29"/>
  <c r="AY551" i="29" s="1"/>
  <c r="AN551" i="29"/>
  <c r="AZ551" i="29" s="1"/>
  <c r="AP551" i="29"/>
  <c r="BB551" i="29" s="1"/>
  <c r="AR551" i="29"/>
  <c r="BD551" i="29" s="1"/>
  <c r="AS551" i="29"/>
  <c r="BE551" i="29" s="1"/>
  <c r="AU551" i="29"/>
  <c r="BG551" i="29" s="1"/>
  <c r="AK552" i="29"/>
  <c r="AW552" i="29" s="1"/>
  <c r="AM552" i="29"/>
  <c r="AY552" i="29" s="1"/>
  <c r="AN552" i="29"/>
  <c r="AZ552" i="29" s="1"/>
  <c r="AP552" i="29"/>
  <c r="BB552" i="29" s="1"/>
  <c r="AQ552" i="29"/>
  <c r="BC552" i="29" s="1"/>
  <c r="AR552" i="29"/>
  <c r="BD552" i="29" s="1"/>
  <c r="AS552" i="29"/>
  <c r="BE552" i="29" s="1"/>
  <c r="AT552" i="29"/>
  <c r="BF552" i="29" s="1"/>
  <c r="AU552" i="29"/>
  <c r="BG552" i="29" s="1"/>
  <c r="AK553" i="29"/>
  <c r="AW553" i="29" s="1"/>
  <c r="AM553" i="29"/>
  <c r="AY553" i="29" s="1"/>
  <c r="AN553" i="29"/>
  <c r="AZ553" i="29" s="1"/>
  <c r="AP553" i="29"/>
  <c r="BB553" i="29" s="1"/>
  <c r="AQ553" i="29"/>
  <c r="BC553" i="29" s="1"/>
  <c r="AR553" i="29"/>
  <c r="BD553" i="29" s="1"/>
  <c r="AS553" i="29"/>
  <c r="BE553" i="29" s="1"/>
  <c r="AT553" i="29"/>
  <c r="BF553" i="29" s="1"/>
  <c r="AU553" i="29"/>
  <c r="BG553" i="29" s="1"/>
  <c r="AK554" i="29"/>
  <c r="AW554" i="29" s="1"/>
  <c r="AL554" i="29"/>
  <c r="AX554" i="29" s="1"/>
  <c r="AM554" i="29"/>
  <c r="AY554" i="29" s="1"/>
  <c r="AN554" i="29"/>
  <c r="AZ554" i="29" s="1"/>
  <c r="AO554" i="29"/>
  <c r="BA554" i="29" s="1"/>
  <c r="AP554" i="29"/>
  <c r="BB554" i="29" s="1"/>
  <c r="AQ554" i="29"/>
  <c r="BC554" i="29" s="1"/>
  <c r="AR554" i="29"/>
  <c r="BD554" i="29" s="1"/>
  <c r="AS554" i="29"/>
  <c r="BE554" i="29" s="1"/>
  <c r="AT554" i="29"/>
  <c r="BF554" i="29" s="1"/>
  <c r="AU554" i="29"/>
  <c r="BG554" i="29" s="1"/>
  <c r="AK555" i="29"/>
  <c r="AW555" i="29" s="1"/>
  <c r="AM555" i="29"/>
  <c r="AY555" i="29" s="1"/>
  <c r="AN555" i="29"/>
  <c r="AZ555" i="29" s="1"/>
  <c r="AP555" i="29"/>
  <c r="BB555" i="29" s="1"/>
  <c r="AQ555" i="29"/>
  <c r="BC555" i="29" s="1"/>
  <c r="AR555" i="29"/>
  <c r="BD555" i="29" s="1"/>
  <c r="AS555" i="29"/>
  <c r="BE555" i="29" s="1"/>
  <c r="AT555" i="29"/>
  <c r="BF555" i="29" s="1"/>
  <c r="AU555" i="29"/>
  <c r="BG555" i="29" s="1"/>
  <c r="AK556" i="29"/>
  <c r="AW556" i="29" s="1"/>
  <c r="AM556" i="29"/>
  <c r="AY556" i="29" s="1"/>
  <c r="AN556" i="29"/>
  <c r="AZ556" i="29" s="1"/>
  <c r="AP556" i="29"/>
  <c r="BB556" i="29" s="1"/>
  <c r="AQ556" i="29"/>
  <c r="BC556" i="29" s="1"/>
  <c r="AR556" i="29"/>
  <c r="BD556" i="29" s="1"/>
  <c r="AS556" i="29"/>
  <c r="BE556" i="29" s="1"/>
  <c r="AT556" i="29"/>
  <c r="BF556" i="29" s="1"/>
  <c r="AU556" i="29"/>
  <c r="BG556" i="29" s="1"/>
  <c r="AK557" i="29"/>
  <c r="AW557" i="29" s="1"/>
  <c r="AM557" i="29"/>
  <c r="AY557" i="29" s="1"/>
  <c r="AN557" i="29"/>
  <c r="AZ557" i="29" s="1"/>
  <c r="AP557" i="29"/>
  <c r="BB557" i="29" s="1"/>
  <c r="AQ557" i="29"/>
  <c r="BC557" i="29" s="1"/>
  <c r="AR557" i="29"/>
  <c r="BD557" i="29" s="1"/>
  <c r="AS557" i="29"/>
  <c r="BE557" i="29" s="1"/>
  <c r="AT557" i="29"/>
  <c r="BF557" i="29" s="1"/>
  <c r="AU557" i="29"/>
  <c r="BG557" i="29" s="1"/>
  <c r="AK558" i="29"/>
  <c r="AW558" i="29" s="1"/>
  <c r="AM558" i="29"/>
  <c r="AY558" i="29" s="1"/>
  <c r="AN558" i="29"/>
  <c r="AZ558" i="29" s="1"/>
  <c r="AP558" i="29"/>
  <c r="BB558" i="29" s="1"/>
  <c r="AQ558" i="29"/>
  <c r="BC558" i="29" s="1"/>
  <c r="AR558" i="29"/>
  <c r="BD558" i="29" s="1"/>
  <c r="AS558" i="29"/>
  <c r="BE558" i="29" s="1"/>
  <c r="AT558" i="29"/>
  <c r="BF558" i="29" s="1"/>
  <c r="AU558" i="29"/>
  <c r="BG558" i="29" s="1"/>
  <c r="AK559" i="29"/>
  <c r="AW559" i="29" s="1"/>
  <c r="AM559" i="29"/>
  <c r="AY559" i="29" s="1"/>
  <c r="AN559" i="29"/>
  <c r="AZ559" i="29" s="1"/>
  <c r="AP559" i="29"/>
  <c r="BB559" i="29" s="1"/>
  <c r="AQ559" i="29"/>
  <c r="BC559" i="29" s="1"/>
  <c r="AR559" i="29"/>
  <c r="BD559" i="29" s="1"/>
  <c r="AS559" i="29"/>
  <c r="BE559" i="29" s="1"/>
  <c r="AT559" i="29"/>
  <c r="BF559" i="29" s="1"/>
  <c r="AU559" i="29"/>
  <c r="BG559" i="29" s="1"/>
  <c r="AK560" i="29"/>
  <c r="AW560" i="29" s="1"/>
  <c r="AM560" i="29"/>
  <c r="AY560" i="29" s="1"/>
  <c r="AN560" i="29"/>
  <c r="AZ560" i="29" s="1"/>
  <c r="AP560" i="29"/>
  <c r="BB560" i="29" s="1"/>
  <c r="AQ560" i="29"/>
  <c r="BC560" i="29" s="1"/>
  <c r="AR560" i="29"/>
  <c r="BD560" i="29" s="1"/>
  <c r="AS560" i="29"/>
  <c r="BE560" i="29" s="1"/>
  <c r="AT560" i="29"/>
  <c r="BF560" i="29" s="1"/>
  <c r="AU560" i="29"/>
  <c r="BG560" i="29" s="1"/>
  <c r="AK561" i="29"/>
  <c r="AW561" i="29" s="1"/>
  <c r="AM561" i="29"/>
  <c r="AY561" i="29" s="1"/>
  <c r="AN561" i="29"/>
  <c r="AZ561" i="29" s="1"/>
  <c r="AP561" i="29"/>
  <c r="BB561" i="29" s="1"/>
  <c r="AR561" i="29"/>
  <c r="BD561" i="29" s="1"/>
  <c r="AS561" i="29"/>
  <c r="BE561" i="29" s="1"/>
  <c r="AU561" i="29"/>
  <c r="BG561" i="29" s="1"/>
  <c r="AK562" i="29"/>
  <c r="AW562" i="29" s="1"/>
  <c r="AM562" i="29"/>
  <c r="AY562" i="29" s="1"/>
  <c r="AN562" i="29"/>
  <c r="AZ562" i="29" s="1"/>
  <c r="AP562" i="29"/>
  <c r="BB562" i="29" s="1"/>
  <c r="AQ562" i="29"/>
  <c r="BC562" i="29" s="1"/>
  <c r="AR562" i="29"/>
  <c r="BD562" i="29" s="1"/>
  <c r="AS562" i="29"/>
  <c r="BE562" i="29" s="1"/>
  <c r="AT562" i="29"/>
  <c r="BF562" i="29" s="1"/>
  <c r="AU562" i="29"/>
  <c r="BG562" i="29" s="1"/>
  <c r="AK563" i="29"/>
  <c r="AW563" i="29" s="1"/>
  <c r="AM563" i="29"/>
  <c r="AY563" i="29" s="1"/>
  <c r="AN563" i="29"/>
  <c r="AZ563" i="29" s="1"/>
  <c r="AP563" i="29"/>
  <c r="BB563" i="29" s="1"/>
  <c r="AQ563" i="29"/>
  <c r="BC563" i="29" s="1"/>
  <c r="AR563" i="29"/>
  <c r="BD563" i="29" s="1"/>
  <c r="AS563" i="29"/>
  <c r="BE563" i="29" s="1"/>
  <c r="AT563" i="29"/>
  <c r="BF563" i="29" s="1"/>
  <c r="AU563" i="29"/>
  <c r="BG563" i="29" s="1"/>
  <c r="AK564" i="29"/>
  <c r="AW564" i="29" s="1"/>
  <c r="AM564" i="29"/>
  <c r="AY564" i="29" s="1"/>
  <c r="AN564" i="29"/>
  <c r="AZ564" i="29" s="1"/>
  <c r="AP564" i="29"/>
  <c r="BB564" i="29" s="1"/>
  <c r="AR564" i="29"/>
  <c r="BD564" i="29" s="1"/>
  <c r="AS564" i="29"/>
  <c r="BE564" i="29" s="1"/>
  <c r="AU564" i="29"/>
  <c r="BG564" i="29" s="1"/>
  <c r="AK565" i="29"/>
  <c r="AW565" i="29" s="1"/>
  <c r="AM565" i="29"/>
  <c r="AY565" i="29" s="1"/>
  <c r="AN565" i="29"/>
  <c r="AZ565" i="29" s="1"/>
  <c r="AP565" i="29"/>
  <c r="BB565" i="29" s="1"/>
  <c r="AQ565" i="29"/>
  <c r="BC565" i="29" s="1"/>
  <c r="AR565" i="29"/>
  <c r="BD565" i="29" s="1"/>
  <c r="AS565" i="29"/>
  <c r="BE565" i="29" s="1"/>
  <c r="AT565" i="29"/>
  <c r="BF565" i="29" s="1"/>
  <c r="AU565" i="29"/>
  <c r="BG565" i="29" s="1"/>
  <c r="AK566" i="29"/>
  <c r="AW566" i="29" s="1"/>
  <c r="AM566" i="29"/>
  <c r="AY566" i="29" s="1"/>
  <c r="AN566" i="29"/>
  <c r="AZ566" i="29" s="1"/>
  <c r="AP566" i="29"/>
  <c r="BB566" i="29" s="1"/>
  <c r="AQ566" i="29"/>
  <c r="BC566" i="29" s="1"/>
  <c r="AR566" i="29"/>
  <c r="BD566" i="29" s="1"/>
  <c r="AS566" i="29"/>
  <c r="BE566" i="29" s="1"/>
  <c r="AT566" i="29"/>
  <c r="BF566" i="29" s="1"/>
  <c r="AU566" i="29"/>
  <c r="BG566" i="29" s="1"/>
  <c r="AK567" i="29"/>
  <c r="AW567" i="29" s="1"/>
  <c r="AM567" i="29"/>
  <c r="AY567" i="29" s="1"/>
  <c r="AN567" i="29"/>
  <c r="AZ567" i="29" s="1"/>
  <c r="AP567" i="29"/>
  <c r="BB567" i="29" s="1"/>
  <c r="AQ567" i="29"/>
  <c r="BC567" i="29" s="1"/>
  <c r="AR567" i="29"/>
  <c r="BD567" i="29" s="1"/>
  <c r="AS567" i="29"/>
  <c r="BE567" i="29" s="1"/>
  <c r="AT567" i="29"/>
  <c r="BF567" i="29" s="1"/>
  <c r="AU567" i="29"/>
  <c r="BG567" i="29" s="1"/>
  <c r="AK568" i="29"/>
  <c r="AW568" i="29" s="1"/>
  <c r="AM568" i="29"/>
  <c r="AY568" i="29" s="1"/>
  <c r="AN568" i="29"/>
  <c r="AZ568" i="29" s="1"/>
  <c r="AP568" i="29"/>
  <c r="BB568" i="29" s="1"/>
  <c r="AQ568" i="29"/>
  <c r="BC568" i="29" s="1"/>
  <c r="AR568" i="29"/>
  <c r="BD568" i="29" s="1"/>
  <c r="AS568" i="29"/>
  <c r="BE568" i="29" s="1"/>
  <c r="AT568" i="29"/>
  <c r="BF568" i="29" s="1"/>
  <c r="AU568" i="29"/>
  <c r="BG568" i="29" s="1"/>
  <c r="AK569" i="29"/>
  <c r="AW569" i="29" s="1"/>
  <c r="AM569" i="29"/>
  <c r="AY569" i="29" s="1"/>
  <c r="AN569" i="29"/>
  <c r="AZ569" i="29" s="1"/>
  <c r="AP569" i="29"/>
  <c r="BB569" i="29" s="1"/>
  <c r="AR569" i="29"/>
  <c r="BD569" i="29" s="1"/>
  <c r="AS569" i="29"/>
  <c r="BE569" i="29" s="1"/>
  <c r="AU569" i="29"/>
  <c r="BG569" i="29" s="1"/>
  <c r="AK570" i="29"/>
  <c r="AW570" i="29" s="1"/>
  <c r="AL570" i="29"/>
  <c r="AX570" i="29" s="1"/>
  <c r="AM570" i="29"/>
  <c r="AY570" i="29" s="1"/>
  <c r="AN570" i="29"/>
  <c r="AZ570" i="29" s="1"/>
  <c r="AO570" i="29"/>
  <c r="BA570" i="29" s="1"/>
  <c r="AP570" i="29"/>
  <c r="BB570" i="29" s="1"/>
  <c r="AQ570" i="29"/>
  <c r="BC570" i="29" s="1"/>
  <c r="AR570" i="29"/>
  <c r="BD570" i="29" s="1"/>
  <c r="AS570" i="29"/>
  <c r="BE570" i="29" s="1"/>
  <c r="AT570" i="29"/>
  <c r="BF570" i="29" s="1"/>
  <c r="AU570" i="29"/>
  <c r="BG570" i="29" s="1"/>
  <c r="AK571" i="29"/>
  <c r="AW571" i="29" s="1"/>
  <c r="AM571" i="29"/>
  <c r="AY571" i="29" s="1"/>
  <c r="AN571" i="29"/>
  <c r="AZ571" i="29" s="1"/>
  <c r="AP571" i="29"/>
  <c r="BB571" i="29" s="1"/>
  <c r="AQ571" i="29"/>
  <c r="BC571" i="29" s="1"/>
  <c r="AR571" i="29"/>
  <c r="BD571" i="29" s="1"/>
  <c r="AS571" i="29"/>
  <c r="BE571" i="29" s="1"/>
  <c r="AT571" i="29"/>
  <c r="BF571" i="29" s="1"/>
  <c r="AU571" i="29"/>
  <c r="BG571" i="29" s="1"/>
  <c r="AK572" i="29"/>
  <c r="AW572" i="29" s="1"/>
  <c r="AM572" i="29"/>
  <c r="AY572" i="29" s="1"/>
  <c r="AN572" i="29"/>
  <c r="AZ572" i="29" s="1"/>
  <c r="AP572" i="29"/>
  <c r="BB572" i="29" s="1"/>
  <c r="AQ572" i="29"/>
  <c r="BC572" i="29" s="1"/>
  <c r="AR572" i="29"/>
  <c r="BD572" i="29" s="1"/>
  <c r="AS572" i="29"/>
  <c r="BE572" i="29" s="1"/>
  <c r="AT572" i="29"/>
  <c r="BF572" i="29" s="1"/>
  <c r="AU572" i="29"/>
  <c r="BG572" i="29" s="1"/>
  <c r="AK573" i="29"/>
  <c r="AW573" i="29" s="1"/>
  <c r="AM573" i="29"/>
  <c r="AY573" i="29" s="1"/>
  <c r="AN573" i="29"/>
  <c r="AZ573" i="29" s="1"/>
  <c r="AP573" i="29"/>
  <c r="BB573" i="29" s="1"/>
  <c r="AR573" i="29"/>
  <c r="BD573" i="29" s="1"/>
  <c r="AS573" i="29"/>
  <c r="BE573" i="29" s="1"/>
  <c r="AU573" i="29"/>
  <c r="BG573" i="29" s="1"/>
  <c r="AK574" i="29"/>
  <c r="AW574" i="29" s="1"/>
  <c r="AM574" i="29"/>
  <c r="AY574" i="29" s="1"/>
  <c r="AN574" i="29"/>
  <c r="AZ574" i="29" s="1"/>
  <c r="AP574" i="29"/>
  <c r="BB574" i="29" s="1"/>
  <c r="AQ574" i="29"/>
  <c r="BC574" i="29" s="1"/>
  <c r="AR574" i="29"/>
  <c r="BD574" i="29" s="1"/>
  <c r="AS574" i="29"/>
  <c r="BE574" i="29" s="1"/>
  <c r="AT574" i="29"/>
  <c r="BF574" i="29" s="1"/>
  <c r="AU574" i="29"/>
  <c r="BG574" i="29" s="1"/>
  <c r="AK575" i="29"/>
  <c r="AW575" i="29" s="1"/>
  <c r="AM575" i="29"/>
  <c r="AY575" i="29" s="1"/>
  <c r="AN575" i="29"/>
  <c r="AZ575" i="29" s="1"/>
  <c r="AP575" i="29"/>
  <c r="BB575" i="29" s="1"/>
  <c r="AQ575" i="29"/>
  <c r="BC575" i="29" s="1"/>
  <c r="AR575" i="29"/>
  <c r="BD575" i="29" s="1"/>
  <c r="AS575" i="29"/>
  <c r="BE575" i="29" s="1"/>
  <c r="AT575" i="29"/>
  <c r="BF575" i="29" s="1"/>
  <c r="AU575" i="29"/>
  <c r="BG575" i="29" s="1"/>
  <c r="AK576" i="29"/>
  <c r="AW576" i="29" s="1"/>
  <c r="AM576" i="29"/>
  <c r="AY576" i="29" s="1"/>
  <c r="AN576" i="29"/>
  <c r="AZ576" i="29" s="1"/>
  <c r="AP576" i="29"/>
  <c r="BB576" i="29" s="1"/>
  <c r="AQ576" i="29"/>
  <c r="BC576" i="29" s="1"/>
  <c r="AR576" i="29"/>
  <c r="BD576" i="29" s="1"/>
  <c r="AS576" i="29"/>
  <c r="BE576" i="29" s="1"/>
  <c r="AT576" i="29"/>
  <c r="BF576" i="29" s="1"/>
  <c r="AU576" i="29"/>
  <c r="BG576" i="29" s="1"/>
  <c r="AK577" i="29"/>
  <c r="AW577" i="29" s="1"/>
  <c r="AM577" i="29"/>
  <c r="AY577" i="29" s="1"/>
  <c r="AN577" i="29"/>
  <c r="AZ577" i="29" s="1"/>
  <c r="AP577" i="29"/>
  <c r="BB577" i="29" s="1"/>
  <c r="AR577" i="29"/>
  <c r="BD577" i="29" s="1"/>
  <c r="AS577" i="29"/>
  <c r="BE577" i="29" s="1"/>
  <c r="AU577" i="29"/>
  <c r="BG577" i="29" s="1"/>
  <c r="AK578" i="29"/>
  <c r="AW578" i="29" s="1"/>
  <c r="AM578" i="29"/>
  <c r="AY578" i="29" s="1"/>
  <c r="AN578" i="29"/>
  <c r="AZ578" i="29" s="1"/>
  <c r="AP578" i="29"/>
  <c r="BB578" i="29" s="1"/>
  <c r="AR578" i="29"/>
  <c r="BD578" i="29" s="1"/>
  <c r="AS578" i="29"/>
  <c r="BE578" i="29" s="1"/>
  <c r="AK579" i="29"/>
  <c r="AW579" i="29" s="1"/>
  <c r="AM579" i="29"/>
  <c r="AY579" i="29" s="1"/>
  <c r="AN579" i="29"/>
  <c r="AZ579" i="29" s="1"/>
  <c r="AP579" i="29"/>
  <c r="BB579" i="29" s="1"/>
  <c r="AR579" i="29"/>
  <c r="BD579" i="29" s="1"/>
  <c r="AS579" i="29"/>
  <c r="BE579" i="29" s="1"/>
  <c r="AU579" i="29"/>
  <c r="BG579" i="29" s="1"/>
  <c r="AK580" i="29"/>
  <c r="AW580" i="29" s="1"/>
  <c r="AM580" i="29"/>
  <c r="AY580" i="29" s="1"/>
  <c r="AN580" i="29"/>
  <c r="AZ580" i="29" s="1"/>
  <c r="AP580" i="29"/>
  <c r="BB580" i="29" s="1"/>
  <c r="AQ580" i="29"/>
  <c r="BC580" i="29" s="1"/>
  <c r="AR580" i="29"/>
  <c r="BD580" i="29" s="1"/>
  <c r="AS580" i="29"/>
  <c r="BE580" i="29" s="1"/>
  <c r="AT580" i="29"/>
  <c r="BF580" i="29" s="1"/>
  <c r="AU580" i="29"/>
  <c r="BG580" i="29" s="1"/>
  <c r="AK581" i="29"/>
  <c r="AW581" i="29" s="1"/>
  <c r="AM581" i="29"/>
  <c r="AY581" i="29" s="1"/>
  <c r="AN581" i="29"/>
  <c r="AZ581" i="29" s="1"/>
  <c r="AP581" i="29"/>
  <c r="BB581" i="29" s="1"/>
  <c r="AR581" i="29"/>
  <c r="BD581" i="29" s="1"/>
  <c r="AS581" i="29"/>
  <c r="BE581" i="29" s="1"/>
  <c r="AU581" i="29"/>
  <c r="BG581" i="29" s="1"/>
  <c r="AK582" i="29"/>
  <c r="AW582" i="29" s="1"/>
  <c r="AM582" i="29"/>
  <c r="AY582" i="29" s="1"/>
  <c r="AN582" i="29"/>
  <c r="AZ582" i="29" s="1"/>
  <c r="AP582" i="29"/>
  <c r="BB582" i="29" s="1"/>
  <c r="AQ582" i="29"/>
  <c r="BC582" i="29" s="1"/>
  <c r="AR582" i="29"/>
  <c r="BD582" i="29" s="1"/>
  <c r="AS582" i="29"/>
  <c r="BE582" i="29" s="1"/>
  <c r="AT582" i="29"/>
  <c r="BF582" i="29" s="1"/>
  <c r="AU582" i="29"/>
  <c r="BG582" i="29" s="1"/>
  <c r="AK583" i="29"/>
  <c r="AW583" i="29" s="1"/>
  <c r="AL583" i="29"/>
  <c r="AX583" i="29" s="1"/>
  <c r="AM583" i="29"/>
  <c r="AY583" i="29" s="1"/>
  <c r="AN583" i="29"/>
  <c r="AZ583" i="29" s="1"/>
  <c r="AO583" i="29"/>
  <c r="BA583" i="29" s="1"/>
  <c r="AP583" i="29"/>
  <c r="BB583" i="29" s="1"/>
  <c r="AQ583" i="29"/>
  <c r="BC583" i="29" s="1"/>
  <c r="AR583" i="29"/>
  <c r="BD583" i="29" s="1"/>
  <c r="AS583" i="29"/>
  <c r="BE583" i="29" s="1"/>
  <c r="AT583" i="29"/>
  <c r="BF583" i="29" s="1"/>
  <c r="AU583" i="29"/>
  <c r="BG583" i="29" s="1"/>
  <c r="AK584" i="29"/>
  <c r="AW584" i="29" s="1"/>
  <c r="AM584" i="29"/>
  <c r="AY584" i="29" s="1"/>
  <c r="AN584" i="29"/>
  <c r="AZ584" i="29" s="1"/>
  <c r="AP584" i="29"/>
  <c r="BB584" i="29" s="1"/>
  <c r="AR584" i="29"/>
  <c r="BD584" i="29" s="1"/>
  <c r="AS584" i="29"/>
  <c r="BE584" i="29" s="1"/>
  <c r="AU584" i="29"/>
  <c r="BG584" i="29" s="1"/>
  <c r="AK585" i="29"/>
  <c r="AW585" i="29" s="1"/>
  <c r="AM585" i="29"/>
  <c r="AY585" i="29" s="1"/>
  <c r="AN585" i="29"/>
  <c r="AZ585" i="29" s="1"/>
  <c r="AP585" i="29"/>
  <c r="BB585" i="29" s="1"/>
  <c r="AR585" i="29"/>
  <c r="BD585" i="29" s="1"/>
  <c r="AS585" i="29"/>
  <c r="BE585" i="29" s="1"/>
  <c r="AU585" i="29"/>
  <c r="BG585" i="29" s="1"/>
  <c r="AK586" i="29"/>
  <c r="AW586" i="29" s="1"/>
  <c r="AM586" i="29"/>
  <c r="AY586" i="29" s="1"/>
  <c r="AN586" i="29"/>
  <c r="AZ586" i="29" s="1"/>
  <c r="AP586" i="29"/>
  <c r="BB586" i="29" s="1"/>
  <c r="AQ586" i="29"/>
  <c r="BC586" i="29" s="1"/>
  <c r="AR586" i="29"/>
  <c r="BD586" i="29" s="1"/>
  <c r="AS586" i="29"/>
  <c r="BE586" i="29" s="1"/>
  <c r="AT586" i="29"/>
  <c r="BF586" i="29" s="1"/>
  <c r="AU586" i="29"/>
  <c r="BG586" i="29" s="1"/>
  <c r="AK587" i="29"/>
  <c r="AW587" i="29" s="1"/>
  <c r="AM587" i="29"/>
  <c r="AY587" i="29" s="1"/>
  <c r="AN587" i="29"/>
  <c r="AZ587" i="29" s="1"/>
  <c r="AP587" i="29"/>
  <c r="BB587" i="29" s="1"/>
  <c r="AR587" i="29"/>
  <c r="BD587" i="29" s="1"/>
  <c r="AS587" i="29"/>
  <c r="BE587" i="29" s="1"/>
  <c r="AU587" i="29"/>
  <c r="BG587" i="29" s="1"/>
  <c r="AK588" i="29"/>
  <c r="AW588" i="29" s="1"/>
  <c r="AM588" i="29"/>
  <c r="AY588" i="29" s="1"/>
  <c r="AN588" i="29"/>
  <c r="AZ588" i="29" s="1"/>
  <c r="AP588" i="29"/>
  <c r="BB588" i="29" s="1"/>
  <c r="AR588" i="29"/>
  <c r="BD588" i="29" s="1"/>
  <c r="AS588" i="29"/>
  <c r="BE588" i="29" s="1"/>
  <c r="AU588" i="29"/>
  <c r="BG588" i="29" s="1"/>
  <c r="AK589" i="29"/>
  <c r="AW589" i="29" s="1"/>
  <c r="AL589" i="29"/>
  <c r="AX589" i="29" s="1"/>
  <c r="AM589" i="29"/>
  <c r="AY589" i="29" s="1"/>
  <c r="AN589" i="29"/>
  <c r="AZ589" i="29" s="1"/>
  <c r="AO589" i="29"/>
  <c r="BA589" i="29" s="1"/>
  <c r="AP589" i="29"/>
  <c r="BB589" i="29" s="1"/>
  <c r="AQ589" i="29"/>
  <c r="BC589" i="29" s="1"/>
  <c r="AR589" i="29"/>
  <c r="BD589" i="29" s="1"/>
  <c r="AS589" i="29"/>
  <c r="BE589" i="29" s="1"/>
  <c r="AT589" i="29"/>
  <c r="BF589" i="29" s="1"/>
  <c r="AU589" i="29"/>
  <c r="BG589" i="29" s="1"/>
  <c r="AK590" i="29"/>
  <c r="AW590" i="29" s="1"/>
  <c r="AM590" i="29"/>
  <c r="AY590" i="29" s="1"/>
  <c r="AN590" i="29"/>
  <c r="AZ590" i="29" s="1"/>
  <c r="AP590" i="29"/>
  <c r="BB590" i="29" s="1"/>
  <c r="AQ590" i="29"/>
  <c r="BC590" i="29" s="1"/>
  <c r="AR590" i="29"/>
  <c r="BD590" i="29" s="1"/>
  <c r="AS590" i="29"/>
  <c r="BE590" i="29" s="1"/>
  <c r="AT590" i="29"/>
  <c r="BF590" i="29" s="1"/>
  <c r="AU590" i="29"/>
  <c r="BG590" i="29" s="1"/>
  <c r="AK591" i="29"/>
  <c r="AW591" i="29" s="1"/>
  <c r="AM591" i="29"/>
  <c r="AY591" i="29" s="1"/>
  <c r="AN591" i="29"/>
  <c r="AZ591" i="29" s="1"/>
  <c r="AP591" i="29"/>
  <c r="BB591" i="29" s="1"/>
  <c r="AR591" i="29"/>
  <c r="BD591" i="29" s="1"/>
  <c r="AS591" i="29"/>
  <c r="BE591" i="29" s="1"/>
  <c r="AU591" i="29"/>
  <c r="BG591" i="29" s="1"/>
  <c r="AK592" i="29"/>
  <c r="AW592" i="29" s="1"/>
  <c r="AM592" i="29"/>
  <c r="AY592" i="29" s="1"/>
  <c r="AN592" i="29"/>
  <c r="AZ592" i="29" s="1"/>
  <c r="AP592" i="29"/>
  <c r="BB592" i="29" s="1"/>
  <c r="AR592" i="29"/>
  <c r="BD592" i="29" s="1"/>
  <c r="AS592" i="29"/>
  <c r="BE592" i="29" s="1"/>
  <c r="AU592" i="29"/>
  <c r="BG592" i="29" s="1"/>
  <c r="AK593" i="29"/>
  <c r="AW593" i="29" s="1"/>
  <c r="AM593" i="29"/>
  <c r="AY593" i="29" s="1"/>
  <c r="AN593" i="29"/>
  <c r="AZ593" i="29" s="1"/>
  <c r="AP593" i="29"/>
  <c r="BB593" i="29" s="1"/>
  <c r="AQ593" i="29"/>
  <c r="BC593" i="29" s="1"/>
  <c r="AR593" i="29"/>
  <c r="BD593" i="29" s="1"/>
  <c r="AS593" i="29"/>
  <c r="BE593" i="29" s="1"/>
  <c r="AT593" i="29"/>
  <c r="BF593" i="29" s="1"/>
  <c r="AU593" i="29"/>
  <c r="BG593" i="29" s="1"/>
  <c r="AK594" i="29"/>
  <c r="AW594" i="29" s="1"/>
  <c r="AM594" i="29"/>
  <c r="AY594" i="29" s="1"/>
  <c r="AN594" i="29"/>
  <c r="AZ594" i="29" s="1"/>
  <c r="AP594" i="29"/>
  <c r="BB594" i="29" s="1"/>
  <c r="AR594" i="29"/>
  <c r="BD594" i="29" s="1"/>
  <c r="AS594" i="29"/>
  <c r="BE594" i="29" s="1"/>
  <c r="AU594" i="29"/>
  <c r="BG594" i="29" s="1"/>
  <c r="AK595" i="29"/>
  <c r="AW595" i="29" s="1"/>
  <c r="AM595" i="29"/>
  <c r="AY595" i="29" s="1"/>
  <c r="AN595" i="29"/>
  <c r="AZ595" i="29" s="1"/>
  <c r="AP595" i="29"/>
  <c r="BB595" i="29" s="1"/>
  <c r="AQ595" i="29"/>
  <c r="BC595" i="29" s="1"/>
  <c r="AR595" i="29"/>
  <c r="BD595" i="29" s="1"/>
  <c r="AS595" i="29"/>
  <c r="BE595" i="29" s="1"/>
  <c r="AT595" i="29"/>
  <c r="BF595" i="29" s="1"/>
  <c r="AU595" i="29"/>
  <c r="BG595" i="29" s="1"/>
  <c r="AK596" i="29"/>
  <c r="AW596" i="29" s="1"/>
  <c r="AM596" i="29"/>
  <c r="AY596" i="29" s="1"/>
  <c r="AN596" i="29"/>
  <c r="AZ596" i="29" s="1"/>
  <c r="AP596" i="29"/>
  <c r="BB596" i="29" s="1"/>
  <c r="AR596" i="29"/>
  <c r="BD596" i="29" s="1"/>
  <c r="AS596" i="29"/>
  <c r="BE596" i="29" s="1"/>
  <c r="AU596" i="29"/>
  <c r="BG596" i="29" s="1"/>
  <c r="AK597" i="29"/>
  <c r="AW597" i="29" s="1"/>
  <c r="AM597" i="29"/>
  <c r="AY597" i="29" s="1"/>
  <c r="AN597" i="29"/>
  <c r="AZ597" i="29" s="1"/>
  <c r="AP597" i="29"/>
  <c r="BB597" i="29" s="1"/>
  <c r="AR597" i="29"/>
  <c r="BD597" i="29" s="1"/>
  <c r="AS597" i="29"/>
  <c r="BE597" i="29" s="1"/>
  <c r="AU597" i="29"/>
  <c r="BG597" i="29" s="1"/>
  <c r="AK598" i="29"/>
  <c r="AW598" i="29" s="1"/>
  <c r="AM598" i="29"/>
  <c r="AY598" i="29" s="1"/>
  <c r="AN598" i="29"/>
  <c r="AZ598" i="29" s="1"/>
  <c r="AP598" i="29"/>
  <c r="BB598" i="29" s="1"/>
  <c r="AR598" i="29"/>
  <c r="BD598" i="29" s="1"/>
  <c r="AS598" i="29"/>
  <c r="BE598" i="29" s="1"/>
  <c r="AU598" i="29"/>
  <c r="BG598" i="29" s="1"/>
  <c r="AK599" i="29"/>
  <c r="AW599" i="29" s="1"/>
  <c r="AM599" i="29"/>
  <c r="AY599" i="29" s="1"/>
  <c r="AN599" i="29"/>
  <c r="AZ599" i="29" s="1"/>
  <c r="AP599" i="29"/>
  <c r="BB599" i="29" s="1"/>
  <c r="AR599" i="29"/>
  <c r="BD599" i="29" s="1"/>
  <c r="AS599" i="29"/>
  <c r="BE599" i="29" s="1"/>
  <c r="AU599" i="29"/>
  <c r="BG599" i="29" s="1"/>
  <c r="AK600" i="29"/>
  <c r="AW600" i="29" s="1"/>
  <c r="AM600" i="29"/>
  <c r="AY600" i="29" s="1"/>
  <c r="AN600" i="29"/>
  <c r="AZ600" i="29" s="1"/>
  <c r="AP600" i="29"/>
  <c r="BB600" i="29" s="1"/>
  <c r="AR600" i="29"/>
  <c r="BD600" i="29" s="1"/>
  <c r="AS600" i="29"/>
  <c r="BE600" i="29" s="1"/>
  <c r="AU600" i="29"/>
  <c r="BG600" i="29" s="1"/>
  <c r="AK601" i="29"/>
  <c r="AW601" i="29" s="1"/>
  <c r="AM601" i="29"/>
  <c r="AY601" i="29" s="1"/>
  <c r="AN601" i="29"/>
  <c r="AZ601" i="29" s="1"/>
  <c r="AP601" i="29"/>
  <c r="BB601" i="29" s="1"/>
  <c r="AR601" i="29"/>
  <c r="BD601" i="29" s="1"/>
  <c r="AS601" i="29"/>
  <c r="BE601" i="29" s="1"/>
  <c r="AU601" i="29"/>
  <c r="BG601" i="29" s="1"/>
  <c r="AK602" i="29"/>
  <c r="AW602" i="29" s="1"/>
  <c r="AM602" i="29"/>
  <c r="AY602" i="29" s="1"/>
  <c r="AN602" i="29"/>
  <c r="AZ602" i="29" s="1"/>
  <c r="AP602" i="29"/>
  <c r="BB602" i="29" s="1"/>
  <c r="AR602" i="29"/>
  <c r="BD602" i="29" s="1"/>
  <c r="AS602" i="29"/>
  <c r="BE602" i="29" s="1"/>
  <c r="AU602" i="29"/>
  <c r="BG602" i="29" s="1"/>
  <c r="AK603" i="29"/>
  <c r="AW603" i="29" s="1"/>
  <c r="AM603" i="29"/>
  <c r="AY603" i="29" s="1"/>
  <c r="AN603" i="29"/>
  <c r="AZ603" i="29" s="1"/>
  <c r="AP603" i="29"/>
  <c r="BB603" i="29" s="1"/>
  <c r="AR603" i="29"/>
  <c r="BD603" i="29" s="1"/>
  <c r="AS603" i="29"/>
  <c r="BE603" i="29" s="1"/>
  <c r="AK604" i="29"/>
  <c r="AW604" i="29" s="1"/>
  <c r="AL604" i="29"/>
  <c r="AX604" i="29" s="1"/>
  <c r="AM604" i="29"/>
  <c r="AY604" i="29" s="1"/>
  <c r="AN604" i="29"/>
  <c r="AZ604" i="29" s="1"/>
  <c r="AO604" i="29"/>
  <c r="BA604" i="29" s="1"/>
  <c r="AP604" i="29"/>
  <c r="BB604" i="29" s="1"/>
  <c r="AQ604" i="29"/>
  <c r="BC604" i="29" s="1"/>
  <c r="AR604" i="29"/>
  <c r="BD604" i="29" s="1"/>
  <c r="AS604" i="29"/>
  <c r="BE604" i="29" s="1"/>
  <c r="AT604" i="29"/>
  <c r="BF604" i="29" s="1"/>
  <c r="AU604" i="29"/>
  <c r="BG604" i="29" s="1"/>
  <c r="AK605" i="29"/>
  <c r="AW605" i="29" s="1"/>
  <c r="AM605" i="29"/>
  <c r="AY605" i="29" s="1"/>
  <c r="AN605" i="29"/>
  <c r="AZ605" i="29" s="1"/>
  <c r="AP605" i="29"/>
  <c r="BB605" i="29" s="1"/>
  <c r="AR605" i="29"/>
  <c r="BD605" i="29" s="1"/>
  <c r="AS605" i="29"/>
  <c r="BE605" i="29" s="1"/>
  <c r="AU605" i="29"/>
  <c r="BG605" i="29" s="1"/>
  <c r="AK606" i="29"/>
  <c r="AW606" i="29" s="1"/>
  <c r="AM606" i="29"/>
  <c r="AY606" i="29" s="1"/>
  <c r="AN606" i="29"/>
  <c r="AZ606" i="29" s="1"/>
  <c r="AP606" i="29"/>
  <c r="BB606" i="29" s="1"/>
  <c r="AR606" i="29"/>
  <c r="BD606" i="29" s="1"/>
  <c r="AS606" i="29"/>
  <c r="BE606" i="29" s="1"/>
  <c r="AU606" i="29"/>
  <c r="BG606" i="29" s="1"/>
  <c r="AK607" i="29"/>
  <c r="AW607" i="29" s="1"/>
  <c r="AM607" i="29"/>
  <c r="AY607" i="29" s="1"/>
  <c r="AN607" i="29"/>
  <c r="AZ607" i="29" s="1"/>
  <c r="AP607" i="29"/>
  <c r="BB607" i="29" s="1"/>
  <c r="AR607" i="29"/>
  <c r="BD607" i="29" s="1"/>
  <c r="AS607" i="29"/>
  <c r="BE607" i="29" s="1"/>
  <c r="AK608" i="29"/>
  <c r="AW608" i="29" s="1"/>
  <c r="AM608" i="29"/>
  <c r="AY608" i="29" s="1"/>
  <c r="AN608" i="29"/>
  <c r="AZ608" i="29" s="1"/>
  <c r="AP608" i="29"/>
  <c r="BB608" i="29" s="1"/>
  <c r="AR608" i="29"/>
  <c r="BD608" i="29" s="1"/>
  <c r="AS608" i="29"/>
  <c r="BE608" i="29" s="1"/>
  <c r="AU608" i="29"/>
  <c r="BG608" i="29" s="1"/>
  <c r="AK609" i="29"/>
  <c r="AW609" i="29" s="1"/>
  <c r="AM609" i="29"/>
  <c r="AY609" i="29" s="1"/>
  <c r="AN609" i="29"/>
  <c r="AZ609" i="29" s="1"/>
  <c r="AP609" i="29"/>
  <c r="BB609" i="29" s="1"/>
  <c r="AR609" i="29"/>
  <c r="BD609" i="29" s="1"/>
  <c r="AS609" i="29"/>
  <c r="BE609" i="29" s="1"/>
  <c r="AK610" i="29"/>
  <c r="AW610" i="29" s="1"/>
  <c r="AM610" i="29"/>
  <c r="AY610" i="29" s="1"/>
  <c r="AN610" i="29"/>
  <c r="AZ610" i="29" s="1"/>
  <c r="AP610" i="29"/>
  <c r="BB610" i="29" s="1"/>
  <c r="AR610" i="29"/>
  <c r="BD610" i="29" s="1"/>
  <c r="AS610" i="29"/>
  <c r="BE610" i="29" s="1"/>
  <c r="AU610" i="29"/>
  <c r="BG610" i="29" s="1"/>
  <c r="AK611" i="29"/>
  <c r="AW611" i="29" s="1"/>
  <c r="AM611" i="29"/>
  <c r="AY611" i="29" s="1"/>
  <c r="AN611" i="29"/>
  <c r="AZ611" i="29" s="1"/>
  <c r="AP611" i="29"/>
  <c r="BB611" i="29" s="1"/>
  <c r="AR611" i="29"/>
  <c r="BD611" i="29" s="1"/>
  <c r="AS611" i="29"/>
  <c r="BE611" i="29" s="1"/>
  <c r="AK612" i="29"/>
  <c r="AW612" i="29" s="1"/>
  <c r="AM612" i="29"/>
  <c r="AY612" i="29" s="1"/>
  <c r="AN612" i="29"/>
  <c r="AZ612" i="29" s="1"/>
  <c r="AP612" i="29"/>
  <c r="BB612" i="29" s="1"/>
  <c r="AR612" i="29"/>
  <c r="BD612" i="29" s="1"/>
  <c r="AS612" i="29"/>
  <c r="BE612" i="29" s="1"/>
  <c r="AK613" i="29"/>
  <c r="AW613" i="29" s="1"/>
  <c r="AM613" i="29"/>
  <c r="AY613" i="29" s="1"/>
  <c r="AN613" i="29"/>
  <c r="AZ613" i="29" s="1"/>
  <c r="AP613" i="29"/>
  <c r="BB613" i="29" s="1"/>
  <c r="AR613" i="29"/>
  <c r="BD613" i="29" s="1"/>
  <c r="AS613" i="29"/>
  <c r="BE613" i="29" s="1"/>
  <c r="AK614" i="29"/>
  <c r="AW614" i="29" s="1"/>
  <c r="AL614" i="29"/>
  <c r="AX614" i="29" s="1"/>
  <c r="AM614" i="29"/>
  <c r="AY614" i="29" s="1"/>
  <c r="AN614" i="29"/>
  <c r="AZ614" i="29" s="1"/>
  <c r="AO614" i="29"/>
  <c r="BA614" i="29" s="1"/>
  <c r="AP614" i="29"/>
  <c r="BB614" i="29" s="1"/>
  <c r="AQ614" i="29"/>
  <c r="BC614" i="29" s="1"/>
  <c r="AR614" i="29"/>
  <c r="BD614" i="29" s="1"/>
  <c r="AS614" i="29"/>
  <c r="BE614" i="29" s="1"/>
  <c r="AT614" i="29"/>
  <c r="BF614" i="29" s="1"/>
  <c r="AU614" i="29"/>
  <c r="BG614" i="29" s="1"/>
  <c r="AK615" i="29"/>
  <c r="AW615" i="29" s="1"/>
  <c r="AM615" i="29"/>
  <c r="AY615" i="29" s="1"/>
  <c r="AN615" i="29"/>
  <c r="AZ615" i="29" s="1"/>
  <c r="AP615" i="29"/>
  <c r="BB615" i="29" s="1"/>
  <c r="AR615" i="29"/>
  <c r="BD615" i="29" s="1"/>
  <c r="AS615" i="29"/>
  <c r="BE615" i="29" s="1"/>
  <c r="AK616" i="29"/>
  <c r="AW616" i="29" s="1"/>
  <c r="AM616" i="29"/>
  <c r="AY616" i="29" s="1"/>
  <c r="AN616" i="29"/>
  <c r="AZ616" i="29" s="1"/>
  <c r="AP616" i="29"/>
  <c r="BB616" i="29" s="1"/>
  <c r="AR616" i="29"/>
  <c r="BD616" i="29" s="1"/>
  <c r="AS616" i="29"/>
  <c r="BE616" i="29" s="1"/>
  <c r="AK617" i="29"/>
  <c r="AW617" i="29" s="1"/>
  <c r="AM617" i="29"/>
  <c r="AY617" i="29" s="1"/>
  <c r="AN617" i="29"/>
  <c r="AZ617" i="29" s="1"/>
  <c r="AP617" i="29"/>
  <c r="BB617" i="29" s="1"/>
  <c r="AR617" i="29"/>
  <c r="BD617" i="29" s="1"/>
  <c r="AS617" i="29"/>
  <c r="BE617" i="29" s="1"/>
  <c r="AK618" i="29"/>
  <c r="AW618" i="29" s="1"/>
  <c r="AM618" i="29"/>
  <c r="AY618" i="29" s="1"/>
  <c r="AN618" i="29"/>
  <c r="AZ618" i="29" s="1"/>
  <c r="AP618" i="29"/>
  <c r="BB618" i="29" s="1"/>
  <c r="AR618" i="29"/>
  <c r="BD618" i="29" s="1"/>
  <c r="AS618" i="29"/>
  <c r="BE618" i="29" s="1"/>
  <c r="AK619" i="29"/>
  <c r="AW619" i="29" s="1"/>
  <c r="AM619" i="29"/>
  <c r="AY619" i="29" s="1"/>
  <c r="AN619" i="29"/>
  <c r="AZ619" i="29" s="1"/>
  <c r="AP619" i="29"/>
  <c r="BB619" i="29" s="1"/>
  <c r="AR619" i="29"/>
  <c r="BD619" i="29" s="1"/>
  <c r="AS619" i="29"/>
  <c r="BE619" i="29" s="1"/>
  <c r="AU619" i="29"/>
  <c r="BG619" i="29" s="1"/>
  <c r="AK620" i="29"/>
  <c r="AW620" i="29" s="1"/>
  <c r="AM620" i="29"/>
  <c r="AY620" i="29" s="1"/>
  <c r="AN620" i="29"/>
  <c r="AZ620" i="29" s="1"/>
  <c r="AP620" i="29"/>
  <c r="BB620" i="29" s="1"/>
  <c r="AR620" i="29"/>
  <c r="BD620" i="29" s="1"/>
  <c r="AS620" i="29"/>
  <c r="BE620" i="29" s="1"/>
  <c r="AU620" i="29"/>
  <c r="BG620" i="29" s="1"/>
  <c r="AK621" i="29"/>
  <c r="AW621" i="29" s="1"/>
  <c r="AM621" i="29"/>
  <c r="AY621" i="29" s="1"/>
  <c r="AN621" i="29"/>
  <c r="AZ621" i="29" s="1"/>
  <c r="AP621" i="29"/>
  <c r="BB621" i="29" s="1"/>
  <c r="AR621" i="29"/>
  <c r="BD621" i="29" s="1"/>
  <c r="AS621" i="29"/>
  <c r="BE621" i="29" s="1"/>
  <c r="AU621" i="29"/>
  <c r="BG621" i="29" s="1"/>
  <c r="AK622" i="29"/>
  <c r="AW622" i="29" s="1"/>
  <c r="AM622" i="29"/>
  <c r="AY622" i="29" s="1"/>
  <c r="AN622" i="29"/>
  <c r="AZ622" i="29" s="1"/>
  <c r="AP622" i="29"/>
  <c r="BB622" i="29" s="1"/>
  <c r="AR622" i="29"/>
  <c r="BD622" i="29" s="1"/>
  <c r="AS622" i="29"/>
  <c r="BE622" i="29" s="1"/>
  <c r="AK623" i="29"/>
  <c r="AW623" i="29" s="1"/>
  <c r="AM623" i="29"/>
  <c r="AY623" i="29" s="1"/>
  <c r="AN623" i="29"/>
  <c r="AZ623" i="29" s="1"/>
  <c r="AP623" i="29"/>
  <c r="BB623" i="29" s="1"/>
  <c r="AR623" i="29"/>
  <c r="BD623" i="29" s="1"/>
  <c r="AS623" i="29"/>
  <c r="BE623" i="29" s="1"/>
  <c r="AU623" i="29"/>
  <c r="BG623" i="29" s="1"/>
  <c r="AK624" i="29"/>
  <c r="AW624" i="29" s="1"/>
  <c r="AM624" i="29"/>
  <c r="AY624" i="29" s="1"/>
  <c r="AN624" i="29"/>
  <c r="AZ624" i="29" s="1"/>
  <c r="AP624" i="29"/>
  <c r="BB624" i="29" s="1"/>
  <c r="AR624" i="29"/>
  <c r="BD624" i="29" s="1"/>
  <c r="AS624" i="29"/>
  <c r="BE624" i="29" s="1"/>
  <c r="AK625" i="29"/>
  <c r="AW625" i="29" s="1"/>
  <c r="AM625" i="29"/>
  <c r="AY625" i="29" s="1"/>
  <c r="AN625" i="29"/>
  <c r="AZ625" i="29" s="1"/>
  <c r="AP625" i="29"/>
  <c r="BB625" i="29" s="1"/>
  <c r="AR625" i="29"/>
  <c r="BD625" i="29" s="1"/>
  <c r="AS625" i="29"/>
  <c r="BE625" i="29" s="1"/>
  <c r="AK626" i="29"/>
  <c r="AW626" i="29" s="1"/>
  <c r="AM626" i="29"/>
  <c r="AY626" i="29" s="1"/>
  <c r="AN626" i="29"/>
  <c r="AZ626" i="29" s="1"/>
  <c r="AP626" i="29"/>
  <c r="BB626" i="29" s="1"/>
  <c r="AR626" i="29"/>
  <c r="BD626" i="29" s="1"/>
  <c r="AS626" i="29"/>
  <c r="BE626" i="29" s="1"/>
  <c r="AU626" i="29"/>
  <c r="BG626" i="29" s="1"/>
  <c r="AK627" i="29"/>
  <c r="AW627" i="29" s="1"/>
  <c r="AM627" i="29"/>
  <c r="AY627" i="29" s="1"/>
  <c r="AN627" i="29"/>
  <c r="AZ627" i="29" s="1"/>
  <c r="AP627" i="29"/>
  <c r="BB627" i="29" s="1"/>
  <c r="AR627" i="29"/>
  <c r="BD627" i="29" s="1"/>
  <c r="AS627" i="29"/>
  <c r="BE627" i="29" s="1"/>
  <c r="AK628" i="29"/>
  <c r="AW628" i="29" s="1"/>
  <c r="AM628" i="29"/>
  <c r="AY628" i="29" s="1"/>
  <c r="AN628" i="29"/>
  <c r="AZ628" i="29" s="1"/>
  <c r="AP628" i="29"/>
  <c r="BB628" i="29" s="1"/>
  <c r="AR628" i="29"/>
  <c r="BD628" i="29" s="1"/>
  <c r="AS628" i="29"/>
  <c r="BE628" i="29" s="1"/>
  <c r="AU628" i="29"/>
  <c r="BG628" i="29" s="1"/>
  <c r="AK629" i="29"/>
  <c r="AW629" i="29" s="1"/>
  <c r="AL629" i="29"/>
  <c r="AX629" i="29" s="1"/>
  <c r="AM629" i="29"/>
  <c r="AY629" i="29" s="1"/>
  <c r="AN629" i="29"/>
  <c r="AZ629" i="29" s="1"/>
  <c r="AO629" i="29"/>
  <c r="BA629" i="29" s="1"/>
  <c r="AP629" i="29"/>
  <c r="BB629" i="29" s="1"/>
  <c r="AQ629" i="29"/>
  <c r="BC629" i="29" s="1"/>
  <c r="AR629" i="29"/>
  <c r="BD629" i="29" s="1"/>
  <c r="AS629" i="29"/>
  <c r="BE629" i="29" s="1"/>
  <c r="AT629" i="29"/>
  <c r="BF629" i="29" s="1"/>
  <c r="AU629" i="29"/>
  <c r="BG629" i="29" s="1"/>
  <c r="AK630" i="29"/>
  <c r="AW630" i="29" s="1"/>
  <c r="AM630" i="29"/>
  <c r="AY630" i="29" s="1"/>
  <c r="AN630" i="29"/>
  <c r="AZ630" i="29" s="1"/>
  <c r="AP630" i="29"/>
  <c r="BB630" i="29" s="1"/>
  <c r="AR630" i="29"/>
  <c r="BD630" i="29" s="1"/>
  <c r="AS630" i="29"/>
  <c r="BE630" i="29" s="1"/>
  <c r="AK631" i="29"/>
  <c r="AW631" i="29" s="1"/>
  <c r="AM631" i="29"/>
  <c r="AY631" i="29" s="1"/>
  <c r="AN631" i="29"/>
  <c r="AZ631" i="29" s="1"/>
  <c r="AP631" i="29"/>
  <c r="BB631" i="29" s="1"/>
  <c r="AR631" i="29"/>
  <c r="BD631" i="29" s="1"/>
  <c r="AS631" i="29"/>
  <c r="BE631" i="29" s="1"/>
  <c r="AU631" i="29"/>
  <c r="BG631" i="29" s="1"/>
  <c r="AK632" i="29"/>
  <c r="AW632" i="29" s="1"/>
  <c r="AM632" i="29"/>
  <c r="AY632" i="29" s="1"/>
  <c r="AN632" i="29"/>
  <c r="AZ632" i="29" s="1"/>
  <c r="AP632" i="29"/>
  <c r="BB632" i="29" s="1"/>
  <c r="AR632" i="29"/>
  <c r="BD632" i="29" s="1"/>
  <c r="AS632" i="29"/>
  <c r="BE632" i="29" s="1"/>
  <c r="AK633" i="29"/>
  <c r="AW633" i="29" s="1"/>
  <c r="AM633" i="29"/>
  <c r="AY633" i="29" s="1"/>
  <c r="AN633" i="29"/>
  <c r="AZ633" i="29" s="1"/>
  <c r="AP633" i="29"/>
  <c r="BB633" i="29" s="1"/>
  <c r="AR633" i="29"/>
  <c r="BD633" i="29" s="1"/>
  <c r="AS633" i="29"/>
  <c r="BE633" i="29" s="1"/>
  <c r="AK634" i="29"/>
  <c r="AW634" i="29" s="1"/>
  <c r="AM634" i="29"/>
  <c r="AY634" i="29" s="1"/>
  <c r="AN634" i="29"/>
  <c r="AZ634" i="29" s="1"/>
  <c r="AP634" i="29"/>
  <c r="BB634" i="29" s="1"/>
  <c r="AR634" i="29"/>
  <c r="BD634" i="29" s="1"/>
  <c r="AS634" i="29"/>
  <c r="BE634" i="29" s="1"/>
  <c r="AK635" i="29"/>
  <c r="AW635" i="29" s="1"/>
  <c r="AM635" i="29"/>
  <c r="AY635" i="29" s="1"/>
  <c r="AN635" i="29"/>
  <c r="AZ635" i="29" s="1"/>
  <c r="AP635" i="29"/>
  <c r="BB635" i="29" s="1"/>
  <c r="AR635" i="29"/>
  <c r="BD635" i="29" s="1"/>
  <c r="AS635" i="29"/>
  <c r="BE635" i="29" s="1"/>
  <c r="AK636" i="29"/>
  <c r="AW636" i="29" s="1"/>
  <c r="AM636" i="29"/>
  <c r="AY636" i="29" s="1"/>
  <c r="AN636" i="29"/>
  <c r="AZ636" i="29" s="1"/>
  <c r="AP636" i="29"/>
  <c r="BB636" i="29" s="1"/>
  <c r="AR636" i="29"/>
  <c r="BD636" i="29" s="1"/>
  <c r="AS636" i="29"/>
  <c r="BE636" i="29" s="1"/>
  <c r="AK637" i="29"/>
  <c r="AW637" i="29" s="1"/>
  <c r="AM637" i="29"/>
  <c r="AY637" i="29" s="1"/>
  <c r="AN637" i="29"/>
  <c r="AZ637" i="29" s="1"/>
  <c r="AP637" i="29"/>
  <c r="BB637" i="29" s="1"/>
  <c r="AR637" i="29"/>
  <c r="BD637" i="29" s="1"/>
  <c r="AS637" i="29"/>
  <c r="BE637" i="29" s="1"/>
  <c r="AK638" i="29"/>
  <c r="AW638" i="29" s="1"/>
  <c r="AM638" i="29"/>
  <c r="AY638" i="29" s="1"/>
  <c r="AN638" i="29"/>
  <c r="AZ638" i="29" s="1"/>
  <c r="AP638" i="29"/>
  <c r="BB638" i="29" s="1"/>
  <c r="AR638" i="29"/>
  <c r="BD638" i="29" s="1"/>
  <c r="AS638" i="29"/>
  <c r="BE638" i="29" s="1"/>
  <c r="AK639" i="29"/>
  <c r="AW639" i="29" s="1"/>
  <c r="AM639" i="29"/>
  <c r="AY639" i="29" s="1"/>
  <c r="AN639" i="29"/>
  <c r="AZ639" i="29" s="1"/>
  <c r="AP639" i="29"/>
  <c r="BB639" i="29" s="1"/>
  <c r="AR639" i="29"/>
  <c r="BD639" i="29" s="1"/>
  <c r="AS639" i="29"/>
  <c r="BE639" i="29" s="1"/>
  <c r="AK640" i="29"/>
  <c r="AW640" i="29" s="1"/>
  <c r="AM640" i="29"/>
  <c r="AY640" i="29" s="1"/>
  <c r="AN640" i="29"/>
  <c r="AZ640" i="29" s="1"/>
  <c r="AP640" i="29"/>
  <c r="BB640" i="29" s="1"/>
  <c r="AR640" i="29"/>
  <c r="BD640" i="29" s="1"/>
  <c r="AS640" i="29"/>
  <c r="BE640" i="29" s="1"/>
  <c r="AU640" i="29"/>
  <c r="BG640" i="29" s="1"/>
  <c r="AK641" i="29"/>
  <c r="AW641" i="29" s="1"/>
  <c r="AM641" i="29"/>
  <c r="AY641" i="29" s="1"/>
  <c r="AN641" i="29"/>
  <c r="AZ641" i="29" s="1"/>
  <c r="AP641" i="29"/>
  <c r="BB641" i="29" s="1"/>
  <c r="AR641" i="29"/>
  <c r="BD641" i="29" s="1"/>
  <c r="AS641" i="29"/>
  <c r="BE641" i="29" s="1"/>
  <c r="AK642" i="29"/>
  <c r="AW642" i="29" s="1"/>
  <c r="AM642" i="29"/>
  <c r="AY642" i="29" s="1"/>
  <c r="AN642" i="29"/>
  <c r="AZ642" i="29" s="1"/>
  <c r="AP642" i="29"/>
  <c r="BB642" i="29" s="1"/>
  <c r="AR642" i="29"/>
  <c r="BD642" i="29" s="1"/>
  <c r="AS642" i="29"/>
  <c r="BE642" i="29" s="1"/>
  <c r="AU642" i="29"/>
  <c r="BG642" i="29" s="1"/>
  <c r="AK643" i="29"/>
  <c r="AW643" i="29" s="1"/>
  <c r="AM643" i="29"/>
  <c r="AY643" i="29" s="1"/>
  <c r="AN643" i="29"/>
  <c r="AZ643" i="29" s="1"/>
  <c r="AP643" i="29"/>
  <c r="BB643" i="29" s="1"/>
  <c r="AR643" i="29"/>
  <c r="BD643" i="29" s="1"/>
  <c r="AS643" i="29"/>
  <c r="BE643" i="29" s="1"/>
  <c r="AK644" i="29"/>
  <c r="AW644" i="29" s="1"/>
  <c r="AM644" i="29"/>
  <c r="AY644" i="29" s="1"/>
  <c r="AN644" i="29"/>
  <c r="AZ644" i="29" s="1"/>
  <c r="AP644" i="29"/>
  <c r="BB644" i="29" s="1"/>
  <c r="AR644" i="29"/>
  <c r="BD644" i="29" s="1"/>
  <c r="AS644" i="29"/>
  <c r="BE644" i="29" s="1"/>
  <c r="AK645" i="29"/>
  <c r="AW645" i="29" s="1"/>
  <c r="AM645" i="29"/>
  <c r="AY645" i="29" s="1"/>
  <c r="AN645" i="29"/>
  <c r="AZ645" i="29" s="1"/>
  <c r="AP645" i="29"/>
  <c r="BB645" i="29" s="1"/>
  <c r="AR645" i="29"/>
  <c r="BD645" i="29" s="1"/>
  <c r="AS645" i="29"/>
  <c r="BE645" i="29" s="1"/>
  <c r="AK646" i="29"/>
  <c r="AW646" i="29" s="1"/>
  <c r="AM646" i="29"/>
  <c r="AY646" i="29" s="1"/>
  <c r="AN646" i="29"/>
  <c r="AZ646" i="29" s="1"/>
  <c r="AP646" i="29"/>
  <c r="BB646" i="29" s="1"/>
  <c r="AR646" i="29"/>
  <c r="BD646" i="29" s="1"/>
  <c r="AS646" i="29"/>
  <c r="BE646" i="29" s="1"/>
  <c r="AK647" i="29"/>
  <c r="AW647" i="29" s="1"/>
  <c r="AM647" i="29"/>
  <c r="AY647" i="29" s="1"/>
  <c r="AN647" i="29"/>
  <c r="AZ647" i="29" s="1"/>
  <c r="AP647" i="29"/>
  <c r="BB647" i="29" s="1"/>
  <c r="AR647" i="29"/>
  <c r="BD647" i="29" s="1"/>
  <c r="AS647" i="29"/>
  <c r="BE647" i="29" s="1"/>
  <c r="AK648" i="29"/>
  <c r="AW648" i="29" s="1"/>
  <c r="AM648" i="29"/>
  <c r="AY648" i="29" s="1"/>
  <c r="AN648" i="29"/>
  <c r="AZ648" i="29" s="1"/>
  <c r="AP648" i="29"/>
  <c r="BB648" i="29" s="1"/>
  <c r="AR648" i="29"/>
  <c r="BD648" i="29" s="1"/>
  <c r="AS648" i="29"/>
  <c r="BE648" i="29" s="1"/>
  <c r="AU648" i="29"/>
  <c r="BG648" i="29" s="1"/>
  <c r="AK649" i="29"/>
  <c r="AW649" i="29" s="1"/>
  <c r="AM649" i="29"/>
  <c r="AY649" i="29" s="1"/>
  <c r="AN649" i="29"/>
  <c r="AZ649" i="29" s="1"/>
  <c r="AP649" i="29"/>
  <c r="BB649" i="29" s="1"/>
  <c r="AR649" i="29"/>
  <c r="BD649" i="29" s="1"/>
  <c r="AS649" i="29"/>
  <c r="BE649" i="29" s="1"/>
  <c r="AU649" i="29"/>
  <c r="BG649" i="29" s="1"/>
  <c r="AK650" i="29"/>
  <c r="AW650" i="29" s="1"/>
  <c r="AM650" i="29"/>
  <c r="AY650" i="29" s="1"/>
  <c r="AN650" i="29"/>
  <c r="AZ650" i="29" s="1"/>
  <c r="AP650" i="29"/>
  <c r="BB650" i="29" s="1"/>
  <c r="AR650" i="29"/>
  <c r="BD650" i="29" s="1"/>
  <c r="AS650" i="29"/>
  <c r="BE650" i="29" s="1"/>
  <c r="AK651" i="29"/>
  <c r="AW651" i="29" s="1"/>
  <c r="AM651" i="29"/>
  <c r="AY651" i="29" s="1"/>
  <c r="AN651" i="29"/>
  <c r="AZ651" i="29" s="1"/>
  <c r="AP651" i="29"/>
  <c r="BB651" i="29" s="1"/>
  <c r="AR651" i="29"/>
  <c r="BD651" i="29" s="1"/>
  <c r="AS651" i="29"/>
  <c r="BE651" i="29" s="1"/>
  <c r="AK652" i="29"/>
  <c r="AW652" i="29" s="1"/>
  <c r="AM652" i="29"/>
  <c r="AY652" i="29" s="1"/>
  <c r="AN652" i="29"/>
  <c r="AZ652" i="29" s="1"/>
  <c r="AP652" i="29"/>
  <c r="BB652" i="29" s="1"/>
  <c r="AR652" i="29"/>
  <c r="BD652" i="29" s="1"/>
  <c r="AS652" i="29"/>
  <c r="BE652" i="29" s="1"/>
  <c r="AK653" i="29"/>
  <c r="AW653" i="29" s="1"/>
  <c r="AM653" i="29"/>
  <c r="AY653" i="29" s="1"/>
  <c r="AN653" i="29"/>
  <c r="AZ653" i="29" s="1"/>
  <c r="AP653" i="29"/>
  <c r="BB653" i="29" s="1"/>
  <c r="AR653" i="29"/>
  <c r="BD653" i="29" s="1"/>
  <c r="AS653" i="29"/>
  <c r="BE653" i="29" s="1"/>
  <c r="AK654" i="29"/>
  <c r="AW654" i="29" s="1"/>
  <c r="AM654" i="29"/>
  <c r="AY654" i="29" s="1"/>
  <c r="AN654" i="29"/>
  <c r="AZ654" i="29" s="1"/>
  <c r="AP654" i="29"/>
  <c r="BB654" i="29" s="1"/>
  <c r="AR654" i="29"/>
  <c r="BD654" i="29" s="1"/>
  <c r="AS654" i="29"/>
  <c r="BE654" i="29" s="1"/>
  <c r="AK655" i="29"/>
  <c r="AW655" i="29" s="1"/>
  <c r="AL655" i="29"/>
  <c r="AX655" i="29" s="1"/>
  <c r="AM655" i="29"/>
  <c r="AY655" i="29" s="1"/>
  <c r="AN655" i="29"/>
  <c r="AZ655" i="29" s="1"/>
  <c r="AO655" i="29"/>
  <c r="BA655" i="29" s="1"/>
  <c r="AP655" i="29"/>
  <c r="BB655" i="29" s="1"/>
  <c r="AQ655" i="29"/>
  <c r="BC655" i="29" s="1"/>
  <c r="AR655" i="29"/>
  <c r="BD655" i="29" s="1"/>
  <c r="AS655" i="29"/>
  <c r="BE655" i="29" s="1"/>
  <c r="AT655" i="29"/>
  <c r="BF655" i="29" s="1"/>
  <c r="AU655" i="29"/>
  <c r="BG655" i="29" s="1"/>
  <c r="AK656" i="29"/>
  <c r="AW656" i="29" s="1"/>
  <c r="AM656" i="29"/>
  <c r="AY656" i="29" s="1"/>
  <c r="AN656" i="29"/>
  <c r="AZ656" i="29" s="1"/>
  <c r="AP656" i="29"/>
  <c r="BB656" i="29" s="1"/>
  <c r="AR656" i="29"/>
  <c r="BD656" i="29" s="1"/>
  <c r="AS656" i="29"/>
  <c r="BE656" i="29" s="1"/>
  <c r="AK657" i="29"/>
  <c r="AW657" i="29" s="1"/>
  <c r="AM657" i="29"/>
  <c r="AY657" i="29" s="1"/>
  <c r="AN657" i="29"/>
  <c r="AZ657" i="29" s="1"/>
  <c r="AP657" i="29"/>
  <c r="BB657" i="29" s="1"/>
  <c r="AR657" i="29"/>
  <c r="BD657" i="29" s="1"/>
  <c r="AS657" i="29"/>
  <c r="BE657" i="29" s="1"/>
  <c r="AK658" i="29"/>
  <c r="AW658" i="29" s="1"/>
  <c r="AM658" i="29"/>
  <c r="AY658" i="29" s="1"/>
  <c r="AN658" i="29"/>
  <c r="AZ658" i="29" s="1"/>
  <c r="AP658" i="29"/>
  <c r="BB658" i="29" s="1"/>
  <c r="AR658" i="29"/>
  <c r="BD658" i="29" s="1"/>
  <c r="AS658" i="29"/>
  <c r="BE658" i="29" s="1"/>
  <c r="AK659" i="29"/>
  <c r="AW659" i="29" s="1"/>
  <c r="AM659" i="29"/>
  <c r="AY659" i="29" s="1"/>
  <c r="AN659" i="29"/>
  <c r="AZ659" i="29" s="1"/>
  <c r="AP659" i="29"/>
  <c r="BB659" i="29" s="1"/>
  <c r="AR659" i="29"/>
  <c r="BD659" i="29" s="1"/>
  <c r="AS659" i="29"/>
  <c r="BE659" i="29" s="1"/>
  <c r="AK660" i="29"/>
  <c r="AW660" i="29" s="1"/>
  <c r="AM660" i="29"/>
  <c r="AY660" i="29" s="1"/>
  <c r="AN660" i="29"/>
  <c r="AZ660" i="29" s="1"/>
  <c r="AP660" i="29"/>
  <c r="BB660" i="29" s="1"/>
  <c r="AR660" i="29"/>
  <c r="BD660" i="29" s="1"/>
  <c r="AS660" i="29"/>
  <c r="BE660" i="29" s="1"/>
  <c r="AK661" i="29"/>
  <c r="AW661" i="29" s="1"/>
  <c r="AM661" i="29"/>
  <c r="AY661" i="29" s="1"/>
  <c r="AN661" i="29"/>
  <c r="AZ661" i="29" s="1"/>
  <c r="AP661" i="29"/>
  <c r="BB661" i="29" s="1"/>
  <c r="AR661" i="29"/>
  <c r="BD661" i="29" s="1"/>
  <c r="AS661" i="29"/>
  <c r="BE661" i="29" s="1"/>
  <c r="AK662" i="29"/>
  <c r="AW662" i="29" s="1"/>
  <c r="AM662" i="29"/>
  <c r="AY662" i="29" s="1"/>
  <c r="AN662" i="29"/>
  <c r="AZ662" i="29" s="1"/>
  <c r="AP662" i="29"/>
  <c r="BB662" i="29" s="1"/>
  <c r="AR662" i="29"/>
  <c r="BD662" i="29" s="1"/>
  <c r="AS662" i="29"/>
  <c r="BE662" i="29" s="1"/>
  <c r="AO663" i="29"/>
  <c r="BA663" i="29" s="1"/>
  <c r="AP663" i="29"/>
  <c r="BB663" i="29" s="1"/>
  <c r="AQ663" i="29"/>
  <c r="BC663" i="29" s="1"/>
  <c r="AR663" i="29"/>
  <c r="BD663" i="29" s="1"/>
  <c r="AS663" i="29"/>
  <c r="BE663" i="29" s="1"/>
  <c r="AT663" i="29"/>
  <c r="BF663" i="29" s="1"/>
  <c r="AU663" i="29"/>
  <c r="BG663" i="29" s="1"/>
  <c r="AO664" i="29"/>
  <c r="BA664" i="29" s="1"/>
  <c r="AP664" i="29"/>
  <c r="BB664" i="29" s="1"/>
  <c r="AQ664" i="29"/>
  <c r="BC664" i="29" s="1"/>
  <c r="AR664" i="29"/>
  <c r="BD664" i="29" s="1"/>
  <c r="AS664" i="29"/>
  <c r="BE664" i="29" s="1"/>
  <c r="AT664" i="29"/>
  <c r="BF664" i="29" s="1"/>
  <c r="AU664" i="29"/>
  <c r="BG664" i="29" s="1"/>
  <c r="AK665" i="29"/>
  <c r="AW665" i="29" s="1"/>
  <c r="AL665" i="29"/>
  <c r="AX665" i="29" s="1"/>
  <c r="AM665" i="29"/>
  <c r="AY665" i="29" s="1"/>
  <c r="AN665" i="29"/>
  <c r="AZ665" i="29" s="1"/>
  <c r="AO665" i="29"/>
  <c r="BA665" i="29" s="1"/>
  <c r="AP665" i="29"/>
  <c r="BB665" i="29" s="1"/>
  <c r="AQ665" i="29"/>
  <c r="BC665" i="29" s="1"/>
  <c r="AR665" i="29"/>
  <c r="BD665" i="29" s="1"/>
  <c r="AS665" i="29"/>
  <c r="BE665" i="29" s="1"/>
  <c r="AT665" i="29"/>
  <c r="BF665" i="29" s="1"/>
  <c r="AU665" i="29"/>
  <c r="BG665" i="29" s="1"/>
  <c r="AO666" i="29"/>
  <c r="BA666" i="29" s="1"/>
  <c r="AP666" i="29"/>
  <c r="BB666" i="29" s="1"/>
  <c r="AQ666" i="29"/>
  <c r="BC666" i="29" s="1"/>
  <c r="AR666" i="29"/>
  <c r="BD666" i="29" s="1"/>
  <c r="AS666" i="29"/>
  <c r="BE666" i="29" s="1"/>
  <c r="AT666" i="29"/>
  <c r="BF666" i="29" s="1"/>
  <c r="AU666" i="29"/>
  <c r="BG666" i="29" s="1"/>
  <c r="AK667" i="29"/>
  <c r="AW667" i="29" s="1"/>
  <c r="AL667" i="29"/>
  <c r="AX667" i="29" s="1"/>
  <c r="AM667" i="29"/>
  <c r="AY667" i="29" s="1"/>
  <c r="AN667" i="29"/>
  <c r="AZ667" i="29" s="1"/>
  <c r="AO667" i="29"/>
  <c r="BA667" i="29" s="1"/>
  <c r="AP667" i="29"/>
  <c r="BB667" i="29" s="1"/>
  <c r="AQ667" i="29"/>
  <c r="BC667" i="29" s="1"/>
  <c r="AR667" i="29"/>
  <c r="BD667" i="29" s="1"/>
  <c r="AS667" i="29"/>
  <c r="BE667" i="29" s="1"/>
  <c r="AT667" i="29"/>
  <c r="BF667" i="29" s="1"/>
  <c r="AU667" i="29"/>
  <c r="BG667" i="29" s="1"/>
  <c r="AO668" i="29"/>
  <c r="BA668" i="29" s="1"/>
  <c r="AP668" i="29"/>
  <c r="BB668" i="29" s="1"/>
  <c r="AQ668" i="29"/>
  <c r="BC668" i="29" s="1"/>
  <c r="AR668" i="29"/>
  <c r="BD668" i="29" s="1"/>
  <c r="AS668" i="29"/>
  <c r="BE668" i="29" s="1"/>
  <c r="AT668" i="29"/>
  <c r="BF668" i="29" s="1"/>
  <c r="AU668" i="29"/>
  <c r="BG668" i="29" s="1"/>
  <c r="AU669" i="29"/>
  <c r="BG669" i="29" s="1"/>
  <c r="AK670" i="29"/>
  <c r="AW670" i="29" s="1"/>
  <c r="AL670" i="29"/>
  <c r="AX670" i="29" s="1"/>
  <c r="AM670" i="29"/>
  <c r="AY670" i="29" s="1"/>
  <c r="AN670" i="29"/>
  <c r="AZ670" i="29" s="1"/>
  <c r="AO670" i="29"/>
  <c r="BA670" i="29" s="1"/>
  <c r="AP670" i="29"/>
  <c r="BB670" i="29" s="1"/>
  <c r="AQ670" i="29"/>
  <c r="BC670" i="29" s="1"/>
  <c r="AR670" i="29"/>
  <c r="BD670" i="29" s="1"/>
  <c r="AS670" i="29"/>
  <c r="BE670" i="29" s="1"/>
  <c r="AT670" i="29"/>
  <c r="BF670" i="29" s="1"/>
  <c r="AU670" i="29"/>
  <c r="BG670" i="29" s="1"/>
  <c r="AU671" i="29"/>
  <c r="BG671" i="29" s="1"/>
  <c r="AK672" i="29"/>
  <c r="AW672" i="29" s="1"/>
  <c r="AL672" i="29"/>
  <c r="AX672" i="29" s="1"/>
  <c r="AM672" i="29"/>
  <c r="AY672" i="29" s="1"/>
  <c r="AN672" i="29"/>
  <c r="AZ672" i="29" s="1"/>
  <c r="AO672" i="29"/>
  <c r="BA672" i="29" s="1"/>
  <c r="AP672" i="29"/>
  <c r="BB672" i="29" s="1"/>
  <c r="AQ672" i="29"/>
  <c r="BC672" i="29" s="1"/>
  <c r="AR672" i="29"/>
  <c r="BD672" i="29" s="1"/>
  <c r="AS672" i="29"/>
  <c r="BE672" i="29" s="1"/>
  <c r="AT672" i="29"/>
  <c r="BF672" i="29" s="1"/>
  <c r="AU672" i="29"/>
  <c r="BG672" i="29" s="1"/>
  <c r="AO673" i="29"/>
  <c r="BA673" i="29" s="1"/>
  <c r="AP673" i="29"/>
  <c r="BB673" i="29" s="1"/>
  <c r="AQ673" i="29"/>
  <c r="BC673" i="29" s="1"/>
  <c r="AR673" i="29"/>
  <c r="BD673" i="29" s="1"/>
  <c r="AS673" i="29"/>
  <c r="BE673" i="29" s="1"/>
  <c r="AT673" i="29"/>
  <c r="BF673" i="29" s="1"/>
  <c r="AU673" i="29"/>
  <c r="BG673" i="29" s="1"/>
  <c r="AO674" i="29"/>
  <c r="BA674" i="29" s="1"/>
  <c r="AP674" i="29"/>
  <c r="BB674" i="29" s="1"/>
  <c r="AQ674" i="29"/>
  <c r="BC674" i="29" s="1"/>
  <c r="AR674" i="29"/>
  <c r="BD674" i="29" s="1"/>
  <c r="AS674" i="29"/>
  <c r="BE674" i="29" s="1"/>
  <c r="AT674" i="29"/>
  <c r="BF674" i="29" s="1"/>
  <c r="AU674" i="29"/>
  <c r="BG674" i="29" s="1"/>
  <c r="AO675" i="29"/>
  <c r="BA675" i="29" s="1"/>
  <c r="AP675" i="29"/>
  <c r="BB675" i="29" s="1"/>
  <c r="AQ675" i="29"/>
  <c r="BC675" i="29" s="1"/>
  <c r="AR675" i="29"/>
  <c r="BD675" i="29" s="1"/>
  <c r="AS675" i="29"/>
  <c r="BE675" i="29" s="1"/>
  <c r="AT675" i="29"/>
  <c r="BF675" i="29" s="1"/>
  <c r="AU675" i="29"/>
  <c r="BG675" i="29" s="1"/>
  <c r="AU676" i="29"/>
  <c r="BG676" i="29" s="1"/>
  <c r="AU677" i="29"/>
  <c r="BG677" i="29" s="1"/>
  <c r="AK678" i="29"/>
  <c r="AW678" i="29" s="1"/>
  <c r="AL678" i="29"/>
  <c r="AX678" i="29" s="1"/>
  <c r="AM678" i="29"/>
  <c r="AY678" i="29" s="1"/>
  <c r="AN678" i="29"/>
  <c r="AZ678" i="29" s="1"/>
  <c r="AO678" i="29"/>
  <c r="BA678" i="29" s="1"/>
  <c r="AP678" i="29"/>
  <c r="BB678" i="29" s="1"/>
  <c r="AQ678" i="29"/>
  <c r="BC678" i="29" s="1"/>
  <c r="AR678" i="29"/>
  <c r="BD678" i="29" s="1"/>
  <c r="AS678" i="29"/>
  <c r="BE678" i="29" s="1"/>
  <c r="AT678" i="29"/>
  <c r="BF678" i="29" s="1"/>
  <c r="AU678" i="29"/>
  <c r="BG678" i="29" s="1"/>
  <c r="AU679" i="29"/>
  <c r="BG679" i="29" s="1"/>
  <c r="AU680" i="29"/>
  <c r="BG680" i="29" s="1"/>
  <c r="AK681" i="29"/>
  <c r="AW681" i="29" s="1"/>
  <c r="AL681" i="29"/>
  <c r="AX681" i="29" s="1"/>
  <c r="AM681" i="29"/>
  <c r="AY681" i="29" s="1"/>
  <c r="AN681" i="29"/>
  <c r="AZ681" i="29" s="1"/>
  <c r="AO681" i="29"/>
  <c r="BA681" i="29" s="1"/>
  <c r="AP681" i="29"/>
  <c r="BB681" i="29" s="1"/>
  <c r="AQ681" i="29"/>
  <c r="BC681" i="29" s="1"/>
  <c r="AR681" i="29"/>
  <c r="BD681" i="29" s="1"/>
  <c r="AS681" i="29"/>
  <c r="BE681" i="29" s="1"/>
  <c r="AT681" i="29"/>
  <c r="BF681" i="29" s="1"/>
  <c r="AU681" i="29"/>
  <c r="BG681" i="29" s="1"/>
  <c r="AO682" i="29"/>
  <c r="BA682" i="29" s="1"/>
  <c r="AP682" i="29"/>
  <c r="BB682" i="29" s="1"/>
  <c r="AQ682" i="29"/>
  <c r="BC682" i="29" s="1"/>
  <c r="AR682" i="29"/>
  <c r="BD682" i="29" s="1"/>
  <c r="AS682" i="29"/>
  <c r="BE682" i="29" s="1"/>
  <c r="AT682" i="29"/>
  <c r="BF682" i="29" s="1"/>
  <c r="AU682" i="29"/>
  <c r="BG682" i="29" s="1"/>
  <c r="AO683" i="29"/>
  <c r="BA683" i="29" s="1"/>
  <c r="AP683" i="29"/>
  <c r="BB683" i="29" s="1"/>
  <c r="AQ683" i="29"/>
  <c r="BC683" i="29" s="1"/>
  <c r="AR683" i="29"/>
  <c r="BD683" i="29" s="1"/>
  <c r="AS683" i="29"/>
  <c r="BE683" i="29" s="1"/>
  <c r="AT683" i="29"/>
  <c r="BF683" i="29" s="1"/>
  <c r="AU683" i="29"/>
  <c r="BG683" i="29" s="1"/>
  <c r="AO684" i="29"/>
  <c r="BA684" i="29" s="1"/>
  <c r="AP684" i="29"/>
  <c r="BB684" i="29" s="1"/>
  <c r="AQ684" i="29"/>
  <c r="BC684" i="29" s="1"/>
  <c r="AR684" i="29"/>
  <c r="BD684" i="29" s="1"/>
  <c r="AS684" i="29"/>
  <c r="BE684" i="29" s="1"/>
  <c r="AT684" i="29"/>
  <c r="BF684" i="29" s="1"/>
  <c r="AU684" i="29"/>
  <c r="BG684" i="29" s="1"/>
  <c r="AU685" i="29"/>
  <c r="BG685" i="29" s="1"/>
  <c r="AU686" i="29"/>
  <c r="BG686" i="29" s="1"/>
  <c r="AU687" i="29"/>
  <c r="BG687" i="29" s="1"/>
  <c r="AK688" i="29"/>
  <c r="AW688" i="29" s="1"/>
  <c r="AL688" i="29"/>
  <c r="AX688" i="29" s="1"/>
  <c r="AM688" i="29"/>
  <c r="AY688" i="29" s="1"/>
  <c r="AN688" i="29"/>
  <c r="AZ688" i="29" s="1"/>
  <c r="AO688" i="29"/>
  <c r="BA688" i="29" s="1"/>
  <c r="AP688" i="29"/>
  <c r="BB688" i="29" s="1"/>
  <c r="AQ688" i="29"/>
  <c r="BC688" i="29" s="1"/>
  <c r="AR688" i="29"/>
  <c r="BD688" i="29" s="1"/>
  <c r="AS688" i="29"/>
  <c r="BE688" i="29" s="1"/>
  <c r="AT688" i="29"/>
  <c r="BF688" i="29" s="1"/>
  <c r="AU688" i="29"/>
  <c r="BG688" i="29" s="1"/>
  <c r="AU689" i="29"/>
  <c r="BG689" i="29" s="1"/>
  <c r="AU690" i="29"/>
  <c r="BG690" i="29" s="1"/>
  <c r="AU691" i="29"/>
  <c r="BG691" i="29" s="1"/>
  <c r="AK692" i="29"/>
  <c r="AW692" i="29" s="1"/>
  <c r="AL692" i="29"/>
  <c r="AX692" i="29" s="1"/>
  <c r="AM692" i="29"/>
  <c r="AY692" i="29" s="1"/>
  <c r="AN692" i="29"/>
  <c r="AZ692" i="29" s="1"/>
  <c r="AO692" i="29"/>
  <c r="BA692" i="29" s="1"/>
  <c r="AP692" i="29"/>
  <c r="BB692" i="29" s="1"/>
  <c r="AQ692" i="29"/>
  <c r="BC692" i="29" s="1"/>
  <c r="AR692" i="29"/>
  <c r="BD692" i="29" s="1"/>
  <c r="AS692" i="29"/>
  <c r="BE692" i="29" s="1"/>
  <c r="AT692" i="29"/>
  <c r="BF692" i="29" s="1"/>
  <c r="AU692" i="29"/>
  <c r="BG692" i="29" s="1"/>
  <c r="AO693" i="29"/>
  <c r="BA693" i="29" s="1"/>
  <c r="AP693" i="29"/>
  <c r="BB693" i="29" s="1"/>
  <c r="AQ693" i="29"/>
  <c r="BC693" i="29" s="1"/>
  <c r="AR693" i="29"/>
  <c r="BD693" i="29" s="1"/>
  <c r="AS693" i="29"/>
  <c r="BE693" i="29" s="1"/>
  <c r="AT693" i="29"/>
  <c r="BF693" i="29" s="1"/>
  <c r="AU693" i="29"/>
  <c r="BG693" i="29" s="1"/>
  <c r="AO694" i="29"/>
  <c r="BA694" i="29" s="1"/>
  <c r="AP694" i="29"/>
  <c r="BB694" i="29" s="1"/>
  <c r="AQ694" i="29"/>
  <c r="BC694" i="29" s="1"/>
  <c r="AR694" i="29"/>
  <c r="BD694" i="29" s="1"/>
  <c r="AS694" i="29"/>
  <c r="BE694" i="29" s="1"/>
  <c r="AT694" i="29"/>
  <c r="BF694" i="29" s="1"/>
  <c r="AU694" i="29"/>
  <c r="BG694" i="29" s="1"/>
  <c r="AU695" i="29"/>
  <c r="BG695" i="29" s="1"/>
  <c r="AU696" i="29"/>
  <c r="BG696" i="29" s="1"/>
  <c r="AU697" i="29"/>
  <c r="BG697" i="29" s="1"/>
  <c r="AU698" i="29"/>
  <c r="BG698" i="29" s="1"/>
  <c r="AU699" i="29"/>
  <c r="BG699" i="29" s="1"/>
  <c r="AU700" i="29"/>
  <c r="BG700" i="29" s="1"/>
  <c r="AU701" i="29"/>
  <c r="BG701" i="29" s="1"/>
  <c r="AK702" i="29"/>
  <c r="AW702" i="29" s="1"/>
  <c r="AL702" i="29"/>
  <c r="AX702" i="29" s="1"/>
  <c r="AM702" i="29"/>
  <c r="AY702" i="29" s="1"/>
  <c r="AN702" i="29"/>
  <c r="AZ702" i="29" s="1"/>
  <c r="AO702" i="29"/>
  <c r="BA702" i="29" s="1"/>
  <c r="AP702" i="29"/>
  <c r="BB702" i="29" s="1"/>
  <c r="AQ702" i="29"/>
  <c r="BC702" i="29" s="1"/>
  <c r="AR702" i="29"/>
  <c r="BD702" i="29" s="1"/>
  <c r="AS702" i="29"/>
  <c r="BE702" i="29" s="1"/>
  <c r="AT702" i="29"/>
  <c r="BF702" i="29" s="1"/>
  <c r="AU702" i="29"/>
  <c r="BG702" i="29" s="1"/>
  <c r="AU703" i="29"/>
  <c r="BG703" i="29" s="1"/>
  <c r="AK704" i="29"/>
  <c r="AW704" i="29" s="1"/>
  <c r="AL704" i="29"/>
  <c r="AX704" i="29" s="1"/>
  <c r="AM704" i="29"/>
  <c r="AY704" i="29" s="1"/>
  <c r="AN704" i="29"/>
  <c r="AZ704" i="29" s="1"/>
  <c r="AO704" i="29"/>
  <c r="BA704" i="29" s="1"/>
  <c r="AP704" i="29"/>
  <c r="BB704" i="29" s="1"/>
  <c r="AQ704" i="29"/>
  <c r="BC704" i="29" s="1"/>
  <c r="AR704" i="29"/>
  <c r="BD704" i="29" s="1"/>
  <c r="AS704" i="29"/>
  <c r="BE704" i="29" s="1"/>
  <c r="AT704" i="29"/>
  <c r="BF704" i="29" s="1"/>
  <c r="AU704" i="29"/>
  <c r="BG704" i="29" s="1"/>
  <c r="AU705" i="29"/>
  <c r="BG705" i="29" s="1"/>
  <c r="AU706" i="29"/>
  <c r="BG706" i="29" s="1"/>
  <c r="AU707" i="29"/>
  <c r="BG707" i="29" s="1"/>
  <c r="AU708" i="29"/>
  <c r="BG708" i="29" s="1"/>
  <c r="AU709" i="29"/>
  <c r="BG709" i="29" s="1"/>
  <c r="AU710" i="29"/>
  <c r="BG710" i="29" s="1"/>
  <c r="AU711" i="29"/>
  <c r="BG711" i="29" s="1"/>
  <c r="AU712" i="29"/>
  <c r="BG712" i="29" s="1"/>
  <c r="AU713" i="29"/>
  <c r="BG713" i="29" s="1"/>
  <c r="AU714" i="29"/>
  <c r="BG714" i="29" s="1"/>
  <c r="AU715" i="29"/>
  <c r="BG715" i="29" s="1"/>
  <c r="AU716" i="29"/>
  <c r="BG716" i="29" s="1"/>
  <c r="AK188" i="29"/>
  <c r="AW188" i="29" s="1"/>
  <c r="AM188" i="29"/>
  <c r="AY188" i="29" s="1"/>
  <c r="AN188" i="29"/>
  <c r="AZ188" i="29" s="1"/>
  <c r="AP188" i="29"/>
  <c r="BB188" i="29" s="1"/>
  <c r="AR188" i="29"/>
  <c r="BD188" i="29" s="1"/>
  <c r="AS188" i="29"/>
  <c r="BE188" i="29" s="1"/>
  <c r="AK200" i="29"/>
  <c r="AW200" i="29" s="1"/>
  <c r="AM200" i="29"/>
  <c r="AY200" i="29" s="1"/>
  <c r="AN200" i="29"/>
  <c r="AZ200" i="29" s="1"/>
  <c r="AP200" i="29"/>
  <c r="BB200" i="29" s="1"/>
  <c r="AR200" i="29"/>
  <c r="BD200" i="29" s="1"/>
  <c r="AS200" i="29"/>
  <c r="BE200" i="29" s="1"/>
  <c r="AK204" i="29"/>
  <c r="AW204" i="29" s="1"/>
  <c r="AM204" i="29"/>
  <c r="AY204" i="29" s="1"/>
  <c r="AN204" i="29"/>
  <c r="AZ204" i="29" s="1"/>
  <c r="AP204" i="29"/>
  <c r="BB204" i="29" s="1"/>
  <c r="AR204" i="29"/>
  <c r="BD204" i="29" s="1"/>
  <c r="AS204" i="29"/>
  <c r="BE204" i="29" s="1"/>
  <c r="AK407" i="29"/>
  <c r="AW407" i="29" s="1"/>
  <c r="AM407" i="29"/>
  <c r="AY407" i="29" s="1"/>
  <c r="AN407" i="29"/>
  <c r="AZ407" i="29" s="1"/>
  <c r="AP407" i="29"/>
  <c r="BB407" i="29" s="1"/>
  <c r="AR407" i="29"/>
  <c r="BD407" i="29" s="1"/>
  <c r="AS407" i="29"/>
  <c r="BE407" i="29" s="1"/>
  <c r="AK416" i="29"/>
  <c r="AW416" i="29" s="1"/>
  <c r="AM416" i="29"/>
  <c r="AY416" i="29" s="1"/>
  <c r="AN416" i="29"/>
  <c r="AZ416" i="29" s="1"/>
  <c r="AP416" i="29"/>
  <c r="BB416" i="29" s="1"/>
  <c r="AR416" i="29"/>
  <c r="BD416" i="29" s="1"/>
  <c r="AS416" i="29"/>
  <c r="BE416" i="29" s="1"/>
  <c r="AK421" i="29"/>
  <c r="AW421" i="29" s="1"/>
  <c r="AM421" i="29"/>
  <c r="AY421" i="29" s="1"/>
  <c r="AN421" i="29"/>
  <c r="AZ421" i="29" s="1"/>
  <c r="AP421" i="29"/>
  <c r="BB421" i="29" s="1"/>
  <c r="AR421" i="29"/>
  <c r="BD421" i="29" s="1"/>
  <c r="AS421" i="29"/>
  <c r="BE421" i="29" s="1"/>
  <c r="AK338" i="29"/>
  <c r="AW338" i="29" s="1"/>
  <c r="AM338" i="29"/>
  <c r="AY338" i="29" s="1"/>
  <c r="AN338" i="29"/>
  <c r="AZ338" i="29" s="1"/>
  <c r="AP338" i="29"/>
  <c r="BB338" i="29" s="1"/>
  <c r="AR338" i="29"/>
  <c r="BD338" i="29" s="1"/>
  <c r="AS338" i="29"/>
  <c r="BE338" i="29" s="1"/>
  <c r="AK359" i="29"/>
  <c r="AW359" i="29" s="1"/>
  <c r="AM359" i="29"/>
  <c r="AY359" i="29" s="1"/>
  <c r="AN359" i="29"/>
  <c r="AZ359" i="29" s="1"/>
  <c r="AP359" i="29"/>
  <c r="BB359" i="29" s="1"/>
  <c r="AR359" i="29"/>
  <c r="BD359" i="29" s="1"/>
  <c r="AS359" i="29"/>
  <c r="BE359" i="29" s="1"/>
  <c r="AK361" i="29"/>
  <c r="AW361" i="29" s="1"/>
  <c r="AM361" i="29"/>
  <c r="AY361" i="29" s="1"/>
  <c r="AN361" i="29"/>
  <c r="AZ361" i="29" s="1"/>
  <c r="AP361" i="29"/>
  <c r="BB361" i="29" s="1"/>
  <c r="AR361" i="29"/>
  <c r="BD361" i="29" s="1"/>
  <c r="AS361" i="29"/>
  <c r="BE361" i="29" s="1"/>
  <c r="AK39" i="29"/>
  <c r="AW39" i="29" s="1"/>
  <c r="AM39" i="29"/>
  <c r="AY39" i="29" s="1"/>
  <c r="AN39" i="29"/>
  <c r="AZ39" i="29" s="1"/>
  <c r="AP39" i="29"/>
  <c r="BB39" i="29" s="1"/>
  <c r="AR39" i="29"/>
  <c r="BD39" i="29" s="1"/>
  <c r="AS39" i="29"/>
  <c r="BE39" i="29" s="1"/>
  <c r="AT39" i="29"/>
  <c r="BF39" i="29" s="1"/>
  <c r="AU39" i="29"/>
  <c r="BG39" i="29" s="1"/>
  <c r="AK63" i="29"/>
  <c r="AW63" i="29" s="1"/>
  <c r="AM63" i="29"/>
  <c r="AY63" i="29" s="1"/>
  <c r="AN63" i="29"/>
  <c r="AZ63" i="29" s="1"/>
  <c r="AP63" i="29"/>
  <c r="BB63" i="29" s="1"/>
  <c r="AR63" i="29"/>
  <c r="BD63" i="29" s="1"/>
  <c r="AS63" i="29"/>
  <c r="BE63" i="29" s="1"/>
  <c r="AT63" i="29"/>
  <c r="BF63" i="29" s="1"/>
  <c r="AU63" i="29"/>
  <c r="BG63" i="29" s="1"/>
  <c r="AK95" i="29"/>
  <c r="AW95" i="29" s="1"/>
  <c r="AM95" i="29"/>
  <c r="AY95" i="29" s="1"/>
  <c r="AN95" i="29"/>
  <c r="AZ95" i="29" s="1"/>
  <c r="AP95" i="29"/>
  <c r="BB95" i="29" s="1"/>
  <c r="AR95" i="29"/>
  <c r="BD95" i="29" s="1"/>
  <c r="AS95" i="29"/>
  <c r="BE95" i="29" s="1"/>
  <c r="AT95" i="29"/>
  <c r="BF95" i="29" s="1"/>
  <c r="AU95" i="29"/>
  <c r="BG95" i="29" s="1"/>
  <c r="AK17" i="29"/>
  <c r="AW17" i="29" s="1"/>
  <c r="AM17" i="29"/>
  <c r="AY17" i="29" s="1"/>
  <c r="AN17" i="29"/>
  <c r="AZ17" i="29" s="1"/>
  <c r="AP17" i="29"/>
  <c r="BB17" i="29" s="1"/>
  <c r="AR17" i="29"/>
  <c r="BD17" i="29" s="1"/>
  <c r="AS17" i="29"/>
  <c r="BE17" i="29" s="1"/>
  <c r="AT17" i="29"/>
  <c r="BF17" i="29" s="1"/>
  <c r="AU17" i="29"/>
  <c r="BG17" i="29" s="1"/>
  <c r="AK33" i="29"/>
  <c r="AW33" i="29" s="1"/>
  <c r="AM33" i="29"/>
  <c r="AY33" i="29" s="1"/>
  <c r="AN33" i="29"/>
  <c r="AZ33" i="29" s="1"/>
  <c r="AP33" i="29"/>
  <c r="BB33" i="29" s="1"/>
  <c r="AR33" i="29"/>
  <c r="BD33" i="29" s="1"/>
  <c r="AS33" i="29"/>
  <c r="BE33" i="29" s="1"/>
  <c r="AT33" i="29"/>
  <c r="BF33" i="29" s="1"/>
  <c r="AU33" i="29"/>
  <c r="BG33" i="29" s="1"/>
  <c r="AK54" i="29"/>
  <c r="AW54" i="29" s="1"/>
  <c r="AM54" i="29"/>
  <c r="AY54" i="29" s="1"/>
  <c r="AN54" i="29"/>
  <c r="AZ54" i="29" s="1"/>
  <c r="AP54" i="29"/>
  <c r="BB54" i="29" s="1"/>
  <c r="AR54" i="29"/>
  <c r="BD54" i="29" s="1"/>
  <c r="AS54" i="29"/>
  <c r="BE54" i="29" s="1"/>
  <c r="AT54" i="29"/>
  <c r="BF54" i="29" s="1"/>
  <c r="AU54" i="29"/>
  <c r="BG54" i="29" s="1"/>
  <c r="AK25" i="29"/>
  <c r="AW25" i="29" s="1"/>
  <c r="AM25" i="29"/>
  <c r="AY25" i="29" s="1"/>
  <c r="AN25" i="29"/>
  <c r="AZ25" i="29" s="1"/>
  <c r="AP25" i="29"/>
  <c r="BB25" i="29" s="1"/>
  <c r="AR25" i="29"/>
  <c r="BD25" i="29" s="1"/>
  <c r="AS25" i="29"/>
  <c r="BE25" i="29" s="1"/>
  <c r="AT25" i="29"/>
  <c r="BF25" i="29" s="1"/>
  <c r="AU25" i="29"/>
  <c r="BG25" i="29" s="1"/>
  <c r="AK47" i="29"/>
  <c r="AW47" i="29" s="1"/>
  <c r="AM47" i="29"/>
  <c r="AY47" i="29" s="1"/>
  <c r="AN47" i="29"/>
  <c r="AZ47" i="29" s="1"/>
  <c r="AP47" i="29"/>
  <c r="BB47" i="29" s="1"/>
  <c r="AR47" i="29"/>
  <c r="BD47" i="29" s="1"/>
  <c r="AS47" i="29"/>
  <c r="BE47" i="29" s="1"/>
  <c r="AT47" i="29"/>
  <c r="BF47" i="29" s="1"/>
  <c r="AU47" i="29"/>
  <c r="BG47" i="29" s="1"/>
  <c r="AK73" i="29"/>
  <c r="AW73" i="29" s="1"/>
  <c r="AM73" i="29"/>
  <c r="AY73" i="29" s="1"/>
  <c r="AN73" i="29"/>
  <c r="AZ73" i="29" s="1"/>
  <c r="AP73" i="29"/>
  <c r="BB73" i="29" s="1"/>
  <c r="AR73" i="29"/>
  <c r="BD73" i="29" s="1"/>
  <c r="AS73" i="29"/>
  <c r="BE73" i="29" s="1"/>
  <c r="AT73" i="29"/>
  <c r="BF73" i="29" s="1"/>
  <c r="AU73" i="29"/>
  <c r="BG73" i="29" s="1"/>
  <c r="AK22" i="29"/>
  <c r="AW22" i="29" s="1"/>
  <c r="AM22" i="29"/>
  <c r="AY22" i="29" s="1"/>
  <c r="AN22" i="29"/>
  <c r="AZ22" i="29" s="1"/>
  <c r="AP22" i="29"/>
  <c r="BB22" i="29" s="1"/>
  <c r="AR22" i="29"/>
  <c r="BD22" i="29" s="1"/>
  <c r="AS22" i="29"/>
  <c r="BE22" i="29" s="1"/>
  <c r="AT22" i="29"/>
  <c r="BF22" i="29" s="1"/>
  <c r="AU22" i="29"/>
  <c r="BG22" i="29" s="1"/>
  <c r="AK42" i="29"/>
  <c r="AW42" i="29" s="1"/>
  <c r="AM42" i="29"/>
  <c r="AY42" i="29" s="1"/>
  <c r="AN42" i="29"/>
  <c r="AZ42" i="29" s="1"/>
  <c r="AP42" i="29"/>
  <c r="BB42" i="29" s="1"/>
  <c r="AR42" i="29"/>
  <c r="BD42" i="29" s="1"/>
  <c r="AS42" i="29"/>
  <c r="BE42" i="29" s="1"/>
  <c r="AT42" i="29"/>
  <c r="BF42" i="29" s="1"/>
  <c r="AU42" i="29"/>
  <c r="BG42" i="29" s="1"/>
  <c r="AK66" i="29"/>
  <c r="AW66" i="29" s="1"/>
  <c r="AM66" i="29"/>
  <c r="AY66" i="29" s="1"/>
  <c r="AN66" i="29"/>
  <c r="AZ66" i="29" s="1"/>
  <c r="AP66" i="29"/>
  <c r="BB66" i="29" s="1"/>
  <c r="AR66" i="29"/>
  <c r="BD66" i="29" s="1"/>
  <c r="AS66" i="29"/>
  <c r="BE66" i="29" s="1"/>
  <c r="AT66" i="29"/>
  <c r="BF66" i="29" s="1"/>
  <c r="AU66" i="29"/>
  <c r="BG66" i="29" s="1"/>
  <c r="AK14" i="29"/>
  <c r="AW14" i="29" s="1"/>
  <c r="AM14" i="29"/>
  <c r="AY14" i="29" s="1"/>
  <c r="AN14" i="29"/>
  <c r="AZ14" i="29" s="1"/>
  <c r="AP14" i="29"/>
  <c r="BB14" i="29" s="1"/>
  <c r="AR14" i="29"/>
  <c r="BD14" i="29" s="1"/>
  <c r="AS14" i="29"/>
  <c r="BE14" i="29" s="1"/>
  <c r="AT14" i="29"/>
  <c r="BF14" i="29" s="1"/>
  <c r="AU14" i="29"/>
  <c r="BG14" i="29" s="1"/>
  <c r="AK21" i="29"/>
  <c r="AW21" i="29" s="1"/>
  <c r="AM21" i="29"/>
  <c r="AY21" i="29" s="1"/>
  <c r="AN21" i="29"/>
  <c r="AZ21" i="29" s="1"/>
  <c r="AP21" i="29"/>
  <c r="BB21" i="29" s="1"/>
  <c r="AR21" i="29"/>
  <c r="BD21" i="29" s="1"/>
  <c r="AS21" i="29"/>
  <c r="BE21" i="29" s="1"/>
  <c r="AT21" i="29"/>
  <c r="BF21" i="29" s="1"/>
  <c r="AU21" i="29"/>
  <c r="BG21" i="29" s="1"/>
  <c r="AK40" i="29"/>
  <c r="AW40" i="29" s="1"/>
  <c r="AM40" i="29"/>
  <c r="AY40" i="29" s="1"/>
  <c r="AN40" i="29"/>
  <c r="AZ40" i="29" s="1"/>
  <c r="AP40" i="29"/>
  <c r="BB40" i="29" s="1"/>
  <c r="AR40" i="29"/>
  <c r="BD40" i="29" s="1"/>
  <c r="AS40" i="29"/>
  <c r="BE40" i="29" s="1"/>
  <c r="AT40" i="29"/>
  <c r="BF40" i="29" s="1"/>
  <c r="AU40" i="29"/>
  <c r="BG40" i="29" s="1"/>
  <c r="AK55" i="29"/>
  <c r="AW55" i="29" s="1"/>
  <c r="AM55" i="29"/>
  <c r="AY55" i="29" s="1"/>
  <c r="AN55" i="29"/>
  <c r="AZ55" i="29" s="1"/>
  <c r="AP55" i="29"/>
  <c r="BB55" i="29" s="1"/>
  <c r="AR55" i="29"/>
  <c r="BD55" i="29" s="1"/>
  <c r="AS55" i="29"/>
  <c r="BE55" i="29" s="1"/>
  <c r="AU55" i="29"/>
  <c r="BG55" i="29" s="1"/>
  <c r="AK84" i="29"/>
  <c r="AW84" i="29" s="1"/>
  <c r="AM84" i="29"/>
  <c r="AY84" i="29" s="1"/>
  <c r="AN84" i="29"/>
  <c r="AZ84" i="29" s="1"/>
  <c r="AP84" i="29"/>
  <c r="BB84" i="29" s="1"/>
  <c r="AR84" i="29"/>
  <c r="BD84" i="29" s="1"/>
  <c r="AS84" i="29"/>
  <c r="BE84" i="29" s="1"/>
  <c r="AU84" i="29"/>
  <c r="BG84" i="29" s="1"/>
  <c r="AK106" i="29"/>
  <c r="AW106" i="29" s="1"/>
  <c r="AM106" i="29"/>
  <c r="AY106" i="29" s="1"/>
  <c r="AN106" i="29"/>
  <c r="AZ106" i="29" s="1"/>
  <c r="AP106" i="29"/>
  <c r="BB106" i="29" s="1"/>
  <c r="AR106" i="29"/>
  <c r="BD106" i="29" s="1"/>
  <c r="AS106" i="29"/>
  <c r="BE106" i="29" s="1"/>
  <c r="AU106" i="29"/>
  <c r="BG106" i="29" s="1"/>
  <c r="AK41" i="29"/>
  <c r="AW41" i="29" s="1"/>
  <c r="AM41" i="29"/>
  <c r="AY41" i="29" s="1"/>
  <c r="AN41" i="29"/>
  <c r="AZ41" i="29" s="1"/>
  <c r="AP41" i="29"/>
  <c r="BB41" i="29" s="1"/>
  <c r="AR41" i="29"/>
  <c r="BD41" i="29" s="1"/>
  <c r="AS41" i="29"/>
  <c r="BE41" i="29" s="1"/>
  <c r="AU41" i="29"/>
  <c r="BG41" i="29" s="1"/>
  <c r="AK65" i="29"/>
  <c r="AW65" i="29" s="1"/>
  <c r="AM65" i="29"/>
  <c r="AY65" i="29" s="1"/>
  <c r="AN65" i="29"/>
  <c r="AZ65" i="29" s="1"/>
  <c r="AP65" i="29"/>
  <c r="BB65" i="29" s="1"/>
  <c r="AR65" i="29"/>
  <c r="BD65" i="29" s="1"/>
  <c r="AS65" i="29"/>
  <c r="BE65" i="29" s="1"/>
  <c r="AU65" i="29"/>
  <c r="BG65" i="29" s="1"/>
  <c r="AK98" i="29"/>
  <c r="AW98" i="29" s="1"/>
  <c r="AM98" i="29"/>
  <c r="AY98" i="29" s="1"/>
  <c r="AN98" i="29"/>
  <c r="AZ98" i="29" s="1"/>
  <c r="AP98" i="29"/>
  <c r="BB98" i="29" s="1"/>
  <c r="AR98" i="29"/>
  <c r="BD98" i="29" s="1"/>
  <c r="AS98" i="29"/>
  <c r="BE98" i="29" s="1"/>
  <c r="AU98" i="29"/>
  <c r="BG98" i="29" s="1"/>
  <c r="AK36" i="29"/>
  <c r="AW36" i="29" s="1"/>
  <c r="AM36" i="29"/>
  <c r="AY36" i="29" s="1"/>
  <c r="AN36" i="29"/>
  <c r="AZ36" i="29" s="1"/>
  <c r="AP36" i="29"/>
  <c r="BB36" i="29" s="1"/>
  <c r="AR36" i="29"/>
  <c r="BD36" i="29" s="1"/>
  <c r="AS36" i="29"/>
  <c r="BE36" i="29" s="1"/>
  <c r="AU36" i="29"/>
  <c r="BG36" i="29" s="1"/>
  <c r="AK60" i="29"/>
  <c r="AW60" i="29" s="1"/>
  <c r="AM60" i="29"/>
  <c r="AY60" i="29" s="1"/>
  <c r="AN60" i="29"/>
  <c r="AZ60" i="29" s="1"/>
  <c r="AP60" i="29"/>
  <c r="BB60" i="29" s="1"/>
  <c r="AR60" i="29"/>
  <c r="BD60" i="29" s="1"/>
  <c r="AS60" i="29"/>
  <c r="BE60" i="29" s="1"/>
  <c r="AU60" i="29"/>
  <c r="BG60" i="29" s="1"/>
  <c r="AK92" i="29"/>
  <c r="AW92" i="29" s="1"/>
  <c r="AM92" i="29"/>
  <c r="AY92" i="29" s="1"/>
  <c r="AN92" i="29"/>
  <c r="AZ92" i="29" s="1"/>
  <c r="AP92" i="29"/>
  <c r="BB92" i="29" s="1"/>
  <c r="AR92" i="29"/>
  <c r="BD92" i="29" s="1"/>
  <c r="AS92" i="29"/>
  <c r="BE92" i="29" s="1"/>
  <c r="AU92" i="29"/>
  <c r="BG92" i="29" s="1"/>
  <c r="AK85" i="29"/>
  <c r="AW85" i="29" s="1"/>
  <c r="AM85" i="29"/>
  <c r="AY85" i="29" s="1"/>
  <c r="AN85" i="29"/>
  <c r="AZ85" i="29" s="1"/>
  <c r="AP85" i="29"/>
  <c r="BB85" i="29" s="1"/>
  <c r="AR85" i="29"/>
  <c r="BD85" i="29" s="1"/>
  <c r="AS85" i="29"/>
  <c r="BE85" i="29" s="1"/>
  <c r="AU85" i="29"/>
  <c r="BG85" i="29" s="1"/>
  <c r="AK107" i="29"/>
  <c r="AW107" i="29" s="1"/>
  <c r="AM107" i="29"/>
  <c r="AY107" i="29" s="1"/>
  <c r="AN107" i="29"/>
  <c r="AZ107" i="29" s="1"/>
  <c r="AP107" i="29"/>
  <c r="BB107" i="29" s="1"/>
  <c r="AR107" i="29"/>
  <c r="BD107" i="29" s="1"/>
  <c r="AS107" i="29"/>
  <c r="BE107" i="29" s="1"/>
  <c r="AU107" i="29"/>
  <c r="BG107" i="29" s="1"/>
  <c r="AK133" i="29"/>
  <c r="AW133" i="29" s="1"/>
  <c r="AM133" i="29"/>
  <c r="AY133" i="29" s="1"/>
  <c r="AN133" i="29"/>
  <c r="AZ133" i="29" s="1"/>
  <c r="AP133" i="29"/>
  <c r="BB133" i="29" s="1"/>
  <c r="AR133" i="29"/>
  <c r="BD133" i="29" s="1"/>
  <c r="AS133" i="29"/>
  <c r="BE133" i="29" s="1"/>
  <c r="AU133" i="29"/>
  <c r="BG133" i="29" s="1"/>
  <c r="AK34" i="29"/>
  <c r="AW34" i="29" s="1"/>
  <c r="AM34" i="29"/>
  <c r="AY34" i="29" s="1"/>
  <c r="AN34" i="29"/>
  <c r="AZ34" i="29" s="1"/>
  <c r="AP34" i="29"/>
  <c r="BB34" i="29" s="1"/>
  <c r="AR34" i="29"/>
  <c r="BD34" i="29" s="1"/>
  <c r="AS34" i="29"/>
  <c r="BE34" i="29" s="1"/>
  <c r="AU34" i="29"/>
  <c r="BG34" i="29" s="1"/>
  <c r="AK56" i="29"/>
  <c r="AW56" i="29" s="1"/>
  <c r="AM56" i="29"/>
  <c r="AY56" i="29" s="1"/>
  <c r="AN56" i="29"/>
  <c r="AZ56" i="29" s="1"/>
  <c r="AP56" i="29"/>
  <c r="BB56" i="29" s="1"/>
  <c r="AR56" i="29"/>
  <c r="BD56" i="29" s="1"/>
  <c r="AS56" i="29"/>
  <c r="BE56" i="29" s="1"/>
  <c r="AU56" i="29"/>
  <c r="BG56" i="29" s="1"/>
  <c r="AK87" i="29"/>
  <c r="AW87" i="29" s="1"/>
  <c r="AM87" i="29"/>
  <c r="AY87" i="29" s="1"/>
  <c r="AN87" i="29"/>
  <c r="AZ87" i="29" s="1"/>
  <c r="AP87" i="29"/>
  <c r="BB87" i="29" s="1"/>
  <c r="AR87" i="29"/>
  <c r="BD87" i="29" s="1"/>
  <c r="AS87" i="29"/>
  <c r="BE87" i="29" s="1"/>
  <c r="AU87" i="29"/>
  <c r="BG87" i="29" s="1"/>
  <c r="AK64" i="29"/>
  <c r="AW64" i="29" s="1"/>
  <c r="AM64" i="29"/>
  <c r="AY64" i="29" s="1"/>
  <c r="AN64" i="29"/>
  <c r="AZ64" i="29" s="1"/>
  <c r="AP64" i="29"/>
  <c r="BB64" i="29" s="1"/>
  <c r="AR64" i="29"/>
  <c r="BD64" i="29" s="1"/>
  <c r="AS64" i="29"/>
  <c r="BE64" i="29" s="1"/>
  <c r="AU64" i="29"/>
  <c r="BG64" i="29" s="1"/>
  <c r="AK96" i="29"/>
  <c r="AW96" i="29" s="1"/>
  <c r="AM96" i="29"/>
  <c r="AY96" i="29" s="1"/>
  <c r="AN96" i="29"/>
  <c r="AZ96" i="29" s="1"/>
  <c r="AP96" i="29"/>
  <c r="BB96" i="29" s="1"/>
  <c r="AR96" i="29"/>
  <c r="BD96" i="29" s="1"/>
  <c r="AS96" i="29"/>
  <c r="BE96" i="29" s="1"/>
  <c r="AU96" i="29"/>
  <c r="BG96" i="29" s="1"/>
  <c r="AK118" i="29"/>
  <c r="AW118" i="29" s="1"/>
  <c r="AM118" i="29"/>
  <c r="AY118" i="29" s="1"/>
  <c r="AN118" i="29"/>
  <c r="AZ118" i="29" s="1"/>
  <c r="AP118" i="29"/>
  <c r="BB118" i="29" s="1"/>
  <c r="AR118" i="29"/>
  <c r="BD118" i="29" s="1"/>
  <c r="AS118" i="29"/>
  <c r="BE118" i="29" s="1"/>
  <c r="AU118" i="29"/>
  <c r="BG118" i="29" s="1"/>
  <c r="AK46" i="29"/>
  <c r="AW46" i="29" s="1"/>
  <c r="AM46" i="29"/>
  <c r="AY46" i="29" s="1"/>
  <c r="AN46" i="29"/>
  <c r="AZ46" i="29" s="1"/>
  <c r="AP46" i="29"/>
  <c r="BB46" i="29" s="1"/>
  <c r="AR46" i="29"/>
  <c r="BD46" i="29" s="1"/>
  <c r="AS46" i="29"/>
  <c r="BE46" i="29" s="1"/>
  <c r="AU46" i="29"/>
  <c r="BG46" i="29" s="1"/>
  <c r="AK72" i="29"/>
  <c r="AW72" i="29" s="1"/>
  <c r="AM72" i="29"/>
  <c r="AY72" i="29" s="1"/>
  <c r="AN72" i="29"/>
  <c r="AZ72" i="29" s="1"/>
  <c r="AP72" i="29"/>
  <c r="BB72" i="29" s="1"/>
  <c r="AR72" i="29"/>
  <c r="BD72" i="29" s="1"/>
  <c r="AS72" i="29"/>
  <c r="BE72" i="29" s="1"/>
  <c r="AU72" i="29"/>
  <c r="BG72" i="29" s="1"/>
  <c r="AK101" i="29"/>
  <c r="AW101" i="29" s="1"/>
  <c r="AM101" i="29"/>
  <c r="AY101" i="29" s="1"/>
  <c r="AN101" i="29"/>
  <c r="AZ101" i="29" s="1"/>
  <c r="AP101" i="29"/>
  <c r="BB101" i="29" s="1"/>
  <c r="AR101" i="29"/>
  <c r="BD101" i="29" s="1"/>
  <c r="AS101" i="29"/>
  <c r="BE101" i="29" s="1"/>
  <c r="AU101" i="29"/>
  <c r="BG101" i="29" s="1"/>
  <c r="AK86" i="29"/>
  <c r="AW86" i="29" s="1"/>
  <c r="AM86" i="29"/>
  <c r="AY86" i="29" s="1"/>
  <c r="AN86" i="29"/>
  <c r="AZ86" i="29" s="1"/>
  <c r="AP86" i="29"/>
  <c r="BB86" i="29" s="1"/>
  <c r="AR86" i="29"/>
  <c r="BD86" i="29" s="1"/>
  <c r="AS86" i="29"/>
  <c r="BE86" i="29" s="1"/>
  <c r="AU86" i="29"/>
  <c r="BG86" i="29" s="1"/>
  <c r="AK108" i="29"/>
  <c r="AW108" i="29" s="1"/>
  <c r="AM108" i="29"/>
  <c r="AY108" i="29" s="1"/>
  <c r="AN108" i="29"/>
  <c r="AZ108" i="29" s="1"/>
  <c r="AP108" i="29"/>
  <c r="BB108" i="29" s="1"/>
  <c r="AR108" i="29"/>
  <c r="BD108" i="29" s="1"/>
  <c r="AS108" i="29"/>
  <c r="BE108" i="29" s="1"/>
  <c r="AU108" i="29"/>
  <c r="BG108" i="29" s="1"/>
  <c r="AK134" i="29"/>
  <c r="AW134" i="29" s="1"/>
  <c r="AM134" i="29"/>
  <c r="AY134" i="29" s="1"/>
  <c r="AN134" i="29"/>
  <c r="AZ134" i="29" s="1"/>
  <c r="AP134" i="29"/>
  <c r="BB134" i="29" s="1"/>
  <c r="AR134" i="29"/>
  <c r="BD134" i="29" s="1"/>
  <c r="AS134" i="29"/>
  <c r="BE134" i="29" s="1"/>
  <c r="AU134" i="29"/>
  <c r="BG134" i="29" s="1"/>
  <c r="AK23" i="29"/>
  <c r="AW23" i="29" s="1"/>
  <c r="AM23" i="29"/>
  <c r="AY23" i="29" s="1"/>
  <c r="AN23" i="29"/>
  <c r="AZ23" i="29" s="1"/>
  <c r="AP23" i="29"/>
  <c r="BB23" i="29" s="1"/>
  <c r="AR23" i="29"/>
  <c r="BD23" i="29" s="1"/>
  <c r="AS23" i="29"/>
  <c r="BE23" i="29" s="1"/>
  <c r="AU23" i="29"/>
  <c r="BG23" i="29" s="1"/>
  <c r="AK44" i="29"/>
  <c r="AW44" i="29" s="1"/>
  <c r="AM44" i="29"/>
  <c r="AY44" i="29" s="1"/>
  <c r="AN44" i="29"/>
  <c r="AZ44" i="29" s="1"/>
  <c r="AP44" i="29"/>
  <c r="BB44" i="29" s="1"/>
  <c r="AR44" i="29"/>
  <c r="BD44" i="29" s="1"/>
  <c r="AS44" i="29"/>
  <c r="BE44" i="29" s="1"/>
  <c r="AU44" i="29"/>
  <c r="BG44" i="29" s="1"/>
  <c r="AK68" i="29"/>
  <c r="AW68" i="29" s="1"/>
  <c r="AM68" i="29"/>
  <c r="AY68" i="29" s="1"/>
  <c r="AN68" i="29"/>
  <c r="AZ68" i="29" s="1"/>
  <c r="AP68" i="29"/>
  <c r="BB68" i="29" s="1"/>
  <c r="AR68" i="29"/>
  <c r="BD68" i="29" s="1"/>
  <c r="AS68" i="29"/>
  <c r="BE68" i="29" s="1"/>
  <c r="AU68" i="29"/>
  <c r="BG68" i="29" s="1"/>
  <c r="AK35" i="29"/>
  <c r="AW35" i="29" s="1"/>
  <c r="AM35" i="29"/>
  <c r="AY35" i="29" s="1"/>
  <c r="AN35" i="29"/>
  <c r="AZ35" i="29" s="1"/>
  <c r="AP35" i="29"/>
  <c r="BB35" i="29" s="1"/>
  <c r="AR35" i="29"/>
  <c r="BD35" i="29" s="1"/>
  <c r="AS35" i="29"/>
  <c r="BE35" i="29" s="1"/>
  <c r="AU35" i="29"/>
  <c r="BG35" i="29" s="1"/>
  <c r="AK57" i="29"/>
  <c r="AW57" i="29" s="1"/>
  <c r="AM57" i="29"/>
  <c r="AY57" i="29" s="1"/>
  <c r="AN57" i="29"/>
  <c r="AZ57" i="29" s="1"/>
  <c r="AP57" i="29"/>
  <c r="BB57" i="29" s="1"/>
  <c r="AR57" i="29"/>
  <c r="BD57" i="29" s="1"/>
  <c r="AS57" i="29"/>
  <c r="BE57" i="29" s="1"/>
  <c r="AU57" i="29"/>
  <c r="BG57" i="29" s="1"/>
  <c r="AK88" i="29"/>
  <c r="AW88" i="29" s="1"/>
  <c r="AM88" i="29"/>
  <c r="AY88" i="29" s="1"/>
  <c r="AN88" i="29"/>
  <c r="AZ88" i="29" s="1"/>
  <c r="AP88" i="29"/>
  <c r="BB88" i="29" s="1"/>
  <c r="AR88" i="29"/>
  <c r="BD88" i="29" s="1"/>
  <c r="AS88" i="29"/>
  <c r="BE88" i="29" s="1"/>
  <c r="AU88" i="29"/>
  <c r="BG88" i="29" s="1"/>
  <c r="AK43" i="29"/>
  <c r="AW43" i="29" s="1"/>
  <c r="AM43" i="29"/>
  <c r="AY43" i="29" s="1"/>
  <c r="AN43" i="29"/>
  <c r="AZ43" i="29" s="1"/>
  <c r="AP43" i="29"/>
  <c r="BB43" i="29" s="1"/>
  <c r="AR43" i="29"/>
  <c r="BD43" i="29" s="1"/>
  <c r="AS43" i="29"/>
  <c r="BE43" i="29" s="1"/>
  <c r="AU43" i="29"/>
  <c r="BG43" i="29" s="1"/>
  <c r="AK69" i="29"/>
  <c r="AW69" i="29" s="1"/>
  <c r="AM69" i="29"/>
  <c r="AY69" i="29" s="1"/>
  <c r="AN69" i="29"/>
  <c r="AZ69" i="29" s="1"/>
  <c r="AP69" i="29"/>
  <c r="BB69" i="29" s="1"/>
  <c r="AR69" i="29"/>
  <c r="BD69" i="29" s="1"/>
  <c r="AS69" i="29"/>
  <c r="BE69" i="29" s="1"/>
  <c r="AU69" i="29"/>
  <c r="BG69" i="29" s="1"/>
  <c r="AK99" i="29"/>
  <c r="AW99" i="29" s="1"/>
  <c r="AM99" i="29"/>
  <c r="AY99" i="29" s="1"/>
  <c r="AN99" i="29"/>
  <c r="AZ99" i="29" s="1"/>
  <c r="AP99" i="29"/>
  <c r="BB99" i="29" s="1"/>
  <c r="AR99" i="29"/>
  <c r="BD99" i="29" s="1"/>
  <c r="AS99" i="29"/>
  <c r="BE99" i="29" s="1"/>
  <c r="AU99" i="29"/>
  <c r="BG99" i="29" s="1"/>
  <c r="AK109" i="29"/>
  <c r="AW109" i="29" s="1"/>
  <c r="AM109" i="29"/>
  <c r="AY109" i="29" s="1"/>
  <c r="AN109" i="29"/>
  <c r="AZ109" i="29" s="1"/>
  <c r="AP109" i="29"/>
  <c r="BB109" i="29" s="1"/>
  <c r="AR109" i="29"/>
  <c r="BD109" i="29" s="1"/>
  <c r="AS109" i="29"/>
  <c r="BE109" i="29" s="1"/>
  <c r="AK135" i="29"/>
  <c r="AW135" i="29" s="1"/>
  <c r="AM135" i="29"/>
  <c r="AY135" i="29" s="1"/>
  <c r="AN135" i="29"/>
  <c r="AZ135" i="29" s="1"/>
  <c r="AP135" i="29"/>
  <c r="BB135" i="29" s="1"/>
  <c r="AR135" i="29"/>
  <c r="BD135" i="29" s="1"/>
  <c r="AS135" i="29"/>
  <c r="BE135" i="29" s="1"/>
  <c r="AK151" i="29"/>
  <c r="AW151" i="29" s="1"/>
  <c r="AM151" i="29"/>
  <c r="AY151" i="29" s="1"/>
  <c r="AN151" i="29"/>
  <c r="AZ151" i="29" s="1"/>
  <c r="AP151" i="29"/>
  <c r="BB151" i="29" s="1"/>
  <c r="AR151" i="29"/>
  <c r="BD151" i="29" s="1"/>
  <c r="AS151" i="29"/>
  <c r="BE151" i="29" s="1"/>
  <c r="AK58" i="29"/>
  <c r="AW58" i="29" s="1"/>
  <c r="AM58" i="29"/>
  <c r="AY58" i="29" s="1"/>
  <c r="AN58" i="29"/>
  <c r="AZ58" i="29" s="1"/>
  <c r="AP58" i="29"/>
  <c r="BB58" i="29" s="1"/>
  <c r="AR58" i="29"/>
  <c r="BD58" i="29" s="1"/>
  <c r="AS58" i="29"/>
  <c r="BE58" i="29" s="1"/>
  <c r="AK89" i="29"/>
  <c r="AW89" i="29" s="1"/>
  <c r="AM89" i="29"/>
  <c r="AY89" i="29" s="1"/>
  <c r="AN89" i="29"/>
  <c r="AZ89" i="29" s="1"/>
  <c r="AP89" i="29"/>
  <c r="BB89" i="29" s="1"/>
  <c r="AR89" i="29"/>
  <c r="BD89" i="29" s="1"/>
  <c r="AS89" i="29"/>
  <c r="BE89" i="29" s="1"/>
  <c r="AK110" i="29"/>
  <c r="AW110" i="29" s="1"/>
  <c r="AM110" i="29"/>
  <c r="AY110" i="29" s="1"/>
  <c r="AN110" i="29"/>
  <c r="AZ110" i="29" s="1"/>
  <c r="AP110" i="29"/>
  <c r="BB110" i="29" s="1"/>
  <c r="AR110" i="29"/>
  <c r="BD110" i="29" s="1"/>
  <c r="AS110" i="29"/>
  <c r="BE110" i="29" s="1"/>
  <c r="AK93" i="29"/>
  <c r="AW93" i="29" s="1"/>
  <c r="AM93" i="29"/>
  <c r="AY93" i="29" s="1"/>
  <c r="AN93" i="29"/>
  <c r="AZ93" i="29" s="1"/>
  <c r="AP93" i="29"/>
  <c r="BB93" i="29" s="1"/>
  <c r="AR93" i="29"/>
  <c r="BD93" i="29" s="1"/>
  <c r="AS93" i="29"/>
  <c r="BE93" i="29" s="1"/>
  <c r="AK116" i="29"/>
  <c r="AW116" i="29" s="1"/>
  <c r="AM116" i="29"/>
  <c r="AY116" i="29" s="1"/>
  <c r="AN116" i="29"/>
  <c r="AZ116" i="29" s="1"/>
  <c r="AP116" i="29"/>
  <c r="BB116" i="29" s="1"/>
  <c r="AR116" i="29"/>
  <c r="BD116" i="29" s="1"/>
  <c r="AS116" i="29"/>
  <c r="BE116" i="29" s="1"/>
  <c r="AK145" i="29"/>
  <c r="AW145" i="29" s="1"/>
  <c r="AM145" i="29"/>
  <c r="AY145" i="29" s="1"/>
  <c r="AN145" i="29"/>
  <c r="AZ145" i="29" s="1"/>
  <c r="AP145" i="29"/>
  <c r="BB145" i="29" s="1"/>
  <c r="AR145" i="29"/>
  <c r="BD145" i="29" s="1"/>
  <c r="AS145" i="29"/>
  <c r="BE145" i="29" s="1"/>
  <c r="AK71" i="29"/>
  <c r="AW71" i="29" s="1"/>
  <c r="AM71" i="29"/>
  <c r="AY71" i="29" s="1"/>
  <c r="AN71" i="29"/>
  <c r="AZ71" i="29" s="1"/>
  <c r="AP71" i="29"/>
  <c r="BB71" i="29" s="1"/>
  <c r="AR71" i="29"/>
  <c r="BD71" i="29" s="1"/>
  <c r="AS71" i="29"/>
  <c r="BE71" i="29" s="1"/>
  <c r="AK100" i="29"/>
  <c r="AW100" i="29" s="1"/>
  <c r="AM100" i="29"/>
  <c r="AY100" i="29" s="1"/>
  <c r="AN100" i="29"/>
  <c r="AZ100" i="29" s="1"/>
  <c r="AP100" i="29"/>
  <c r="BB100" i="29" s="1"/>
  <c r="AR100" i="29"/>
  <c r="BD100" i="29" s="1"/>
  <c r="AS100" i="29"/>
  <c r="BE100" i="29" s="1"/>
  <c r="AK120" i="29"/>
  <c r="AW120" i="29" s="1"/>
  <c r="AM120" i="29"/>
  <c r="AY120" i="29" s="1"/>
  <c r="AN120" i="29"/>
  <c r="AZ120" i="29" s="1"/>
  <c r="AP120" i="29"/>
  <c r="BB120" i="29" s="1"/>
  <c r="AR120" i="29"/>
  <c r="BD120" i="29" s="1"/>
  <c r="AS120" i="29"/>
  <c r="BE120" i="29" s="1"/>
  <c r="AK111" i="29"/>
  <c r="AW111" i="29" s="1"/>
  <c r="AM111" i="29"/>
  <c r="AY111" i="29" s="1"/>
  <c r="AN111" i="29"/>
  <c r="AZ111" i="29" s="1"/>
  <c r="AP111" i="29"/>
  <c r="BB111" i="29" s="1"/>
  <c r="AR111" i="29"/>
  <c r="BD111" i="29" s="1"/>
  <c r="AS111" i="29"/>
  <c r="BE111" i="29" s="1"/>
  <c r="AK136" i="29"/>
  <c r="AW136" i="29" s="1"/>
  <c r="AM136" i="29"/>
  <c r="AY136" i="29" s="1"/>
  <c r="AN136" i="29"/>
  <c r="AZ136" i="29" s="1"/>
  <c r="AP136" i="29"/>
  <c r="BB136" i="29" s="1"/>
  <c r="AR136" i="29"/>
  <c r="BD136" i="29" s="1"/>
  <c r="AS136" i="29"/>
  <c r="BE136" i="29" s="1"/>
  <c r="AK152" i="29"/>
  <c r="AW152" i="29" s="1"/>
  <c r="AM152" i="29"/>
  <c r="AY152" i="29" s="1"/>
  <c r="AN152" i="29"/>
  <c r="AZ152" i="29" s="1"/>
  <c r="AP152" i="29"/>
  <c r="BB152" i="29" s="1"/>
  <c r="AR152" i="29"/>
  <c r="BD152" i="29" s="1"/>
  <c r="AS152" i="29"/>
  <c r="BE152" i="29" s="1"/>
  <c r="AK137" i="29"/>
  <c r="AW137" i="29" s="1"/>
  <c r="AM137" i="29"/>
  <c r="AY137" i="29" s="1"/>
  <c r="AN137" i="29"/>
  <c r="AZ137" i="29" s="1"/>
  <c r="AP137" i="29"/>
  <c r="BB137" i="29" s="1"/>
  <c r="AR137" i="29"/>
  <c r="BD137" i="29" s="1"/>
  <c r="AS137" i="29"/>
  <c r="BE137" i="29" s="1"/>
  <c r="AK153" i="29"/>
  <c r="AW153" i="29" s="1"/>
  <c r="AM153" i="29"/>
  <c r="AY153" i="29" s="1"/>
  <c r="AN153" i="29"/>
  <c r="AZ153" i="29" s="1"/>
  <c r="AP153" i="29"/>
  <c r="BB153" i="29" s="1"/>
  <c r="AR153" i="29"/>
  <c r="BD153" i="29" s="1"/>
  <c r="AS153" i="29"/>
  <c r="BE153" i="29" s="1"/>
  <c r="AK175" i="29"/>
  <c r="AW175" i="29" s="1"/>
  <c r="AM175" i="29"/>
  <c r="AY175" i="29" s="1"/>
  <c r="AN175" i="29"/>
  <c r="AZ175" i="29" s="1"/>
  <c r="AP175" i="29"/>
  <c r="BB175" i="29" s="1"/>
  <c r="AR175" i="29"/>
  <c r="BD175" i="29" s="1"/>
  <c r="AS175" i="29"/>
  <c r="BE175" i="29" s="1"/>
  <c r="AK114" i="29"/>
  <c r="AW114" i="29" s="1"/>
  <c r="AM114" i="29"/>
  <c r="AY114" i="29" s="1"/>
  <c r="AN114" i="29"/>
  <c r="AZ114" i="29" s="1"/>
  <c r="AP114" i="29"/>
  <c r="BB114" i="29" s="1"/>
  <c r="AR114" i="29"/>
  <c r="BD114" i="29" s="1"/>
  <c r="AS114" i="29"/>
  <c r="BE114" i="29" s="1"/>
  <c r="AK143" i="29"/>
  <c r="AW143" i="29" s="1"/>
  <c r="AM143" i="29"/>
  <c r="AY143" i="29" s="1"/>
  <c r="AN143" i="29"/>
  <c r="AZ143" i="29" s="1"/>
  <c r="AP143" i="29"/>
  <c r="BB143" i="29" s="1"/>
  <c r="AR143" i="29"/>
  <c r="BD143" i="29" s="1"/>
  <c r="AS143" i="29"/>
  <c r="BE143" i="29" s="1"/>
  <c r="AK161" i="29"/>
  <c r="AW161" i="29" s="1"/>
  <c r="AM161" i="29"/>
  <c r="AY161" i="29" s="1"/>
  <c r="AN161" i="29"/>
  <c r="AZ161" i="29" s="1"/>
  <c r="AP161" i="29"/>
  <c r="BB161" i="29" s="1"/>
  <c r="AR161" i="29"/>
  <c r="BD161" i="29" s="1"/>
  <c r="AS161" i="29"/>
  <c r="BE161" i="29" s="1"/>
  <c r="AK97" i="29"/>
  <c r="AW97" i="29" s="1"/>
  <c r="AM97" i="29"/>
  <c r="AY97" i="29" s="1"/>
  <c r="AN97" i="29"/>
  <c r="AZ97" i="29" s="1"/>
  <c r="AP97" i="29"/>
  <c r="BB97" i="29" s="1"/>
  <c r="AR97" i="29"/>
  <c r="BD97" i="29" s="1"/>
  <c r="AS97" i="29"/>
  <c r="BE97" i="29" s="1"/>
  <c r="AK119" i="29"/>
  <c r="AW119" i="29" s="1"/>
  <c r="AM119" i="29"/>
  <c r="AY119" i="29" s="1"/>
  <c r="AN119" i="29"/>
  <c r="AZ119" i="29" s="1"/>
  <c r="AP119" i="29"/>
  <c r="BB119" i="29" s="1"/>
  <c r="AR119" i="29"/>
  <c r="BD119" i="29" s="1"/>
  <c r="AS119" i="29"/>
  <c r="BE119" i="29" s="1"/>
  <c r="AK146" i="29"/>
  <c r="AW146" i="29" s="1"/>
  <c r="AM146" i="29"/>
  <c r="AY146" i="29" s="1"/>
  <c r="AN146" i="29"/>
  <c r="AZ146" i="29" s="1"/>
  <c r="AP146" i="29"/>
  <c r="BB146" i="29" s="1"/>
  <c r="AR146" i="29"/>
  <c r="BD146" i="29" s="1"/>
  <c r="AS146" i="29"/>
  <c r="BE146" i="29" s="1"/>
  <c r="AK138" i="29"/>
  <c r="AW138" i="29" s="1"/>
  <c r="AM138" i="29"/>
  <c r="AY138" i="29" s="1"/>
  <c r="AN138" i="29"/>
  <c r="AZ138" i="29" s="1"/>
  <c r="AP138" i="29"/>
  <c r="BB138" i="29" s="1"/>
  <c r="AR138" i="29"/>
  <c r="BD138" i="29" s="1"/>
  <c r="AS138" i="29"/>
  <c r="BE138" i="29" s="1"/>
  <c r="AK154" i="29"/>
  <c r="AW154" i="29" s="1"/>
  <c r="AM154" i="29"/>
  <c r="AY154" i="29" s="1"/>
  <c r="AN154" i="29"/>
  <c r="AZ154" i="29" s="1"/>
  <c r="AP154" i="29"/>
  <c r="BB154" i="29" s="1"/>
  <c r="AR154" i="29"/>
  <c r="BD154" i="29" s="1"/>
  <c r="AS154" i="29"/>
  <c r="BE154" i="29" s="1"/>
  <c r="AK176" i="29"/>
  <c r="AW176" i="29" s="1"/>
  <c r="AM176" i="29"/>
  <c r="AY176" i="29" s="1"/>
  <c r="AN176" i="29"/>
  <c r="AZ176" i="29" s="1"/>
  <c r="AP176" i="29"/>
  <c r="BB176" i="29" s="1"/>
  <c r="AR176" i="29"/>
  <c r="BD176" i="29" s="1"/>
  <c r="AS176" i="29"/>
  <c r="BE176" i="29" s="1"/>
  <c r="AK59" i="29"/>
  <c r="AW59" i="29" s="1"/>
  <c r="AM59" i="29"/>
  <c r="AY59" i="29" s="1"/>
  <c r="AN59" i="29"/>
  <c r="AZ59" i="29" s="1"/>
  <c r="AP59" i="29"/>
  <c r="BB59" i="29" s="1"/>
  <c r="AR59" i="29"/>
  <c r="BD59" i="29" s="1"/>
  <c r="AS59" i="29"/>
  <c r="BE59" i="29" s="1"/>
  <c r="AK90" i="29"/>
  <c r="AW90" i="29" s="1"/>
  <c r="AM90" i="29"/>
  <c r="AY90" i="29" s="1"/>
  <c r="AN90" i="29"/>
  <c r="AZ90" i="29" s="1"/>
  <c r="AP90" i="29"/>
  <c r="BB90" i="29" s="1"/>
  <c r="AR90" i="29"/>
  <c r="BD90" i="29" s="1"/>
  <c r="AS90" i="29"/>
  <c r="BE90" i="29" s="1"/>
  <c r="AK112" i="29"/>
  <c r="AW112" i="29" s="1"/>
  <c r="AM112" i="29"/>
  <c r="AY112" i="29" s="1"/>
  <c r="AN112" i="29"/>
  <c r="AZ112" i="29" s="1"/>
  <c r="AP112" i="29"/>
  <c r="BB112" i="29" s="1"/>
  <c r="AR112" i="29"/>
  <c r="BD112" i="29" s="1"/>
  <c r="AS112" i="29"/>
  <c r="BE112" i="29" s="1"/>
  <c r="AK155" i="29"/>
  <c r="AW155" i="29" s="1"/>
  <c r="AM155" i="29"/>
  <c r="AY155" i="29" s="1"/>
  <c r="AN155" i="29"/>
  <c r="AZ155" i="29" s="1"/>
  <c r="AP155" i="29"/>
  <c r="BB155" i="29" s="1"/>
  <c r="AR155" i="29"/>
  <c r="BD155" i="29" s="1"/>
  <c r="AS155" i="29"/>
  <c r="BE155" i="29" s="1"/>
  <c r="AK177" i="29"/>
  <c r="AW177" i="29" s="1"/>
  <c r="AM177" i="29"/>
  <c r="AY177" i="29" s="1"/>
  <c r="AN177" i="29"/>
  <c r="AZ177" i="29" s="1"/>
  <c r="AP177" i="29"/>
  <c r="BB177" i="29" s="1"/>
  <c r="AR177" i="29"/>
  <c r="BD177" i="29" s="1"/>
  <c r="AS177" i="29"/>
  <c r="BE177" i="29" s="1"/>
  <c r="AK189" i="29"/>
  <c r="AW189" i="29" s="1"/>
  <c r="AM189" i="29"/>
  <c r="AY189" i="29" s="1"/>
  <c r="AN189" i="29"/>
  <c r="AZ189" i="29" s="1"/>
  <c r="AP189" i="29"/>
  <c r="BB189" i="29" s="1"/>
  <c r="AR189" i="29"/>
  <c r="BD189" i="29" s="1"/>
  <c r="AS189" i="29"/>
  <c r="BE189" i="29" s="1"/>
  <c r="AK91" i="29"/>
  <c r="AW91" i="29" s="1"/>
  <c r="AM91" i="29"/>
  <c r="AY91" i="29" s="1"/>
  <c r="AN91" i="29"/>
  <c r="AZ91" i="29" s="1"/>
  <c r="AP91" i="29"/>
  <c r="BB91" i="29" s="1"/>
  <c r="AR91" i="29"/>
  <c r="BD91" i="29" s="1"/>
  <c r="AS91" i="29"/>
  <c r="BE91" i="29" s="1"/>
  <c r="AK113" i="29"/>
  <c r="AW113" i="29" s="1"/>
  <c r="AM113" i="29"/>
  <c r="AY113" i="29" s="1"/>
  <c r="AN113" i="29"/>
  <c r="AZ113" i="29" s="1"/>
  <c r="AP113" i="29"/>
  <c r="BB113" i="29" s="1"/>
  <c r="AR113" i="29"/>
  <c r="BD113" i="29" s="1"/>
  <c r="AS113" i="29"/>
  <c r="BE113" i="29" s="1"/>
  <c r="AK139" i="29"/>
  <c r="AW139" i="29" s="1"/>
  <c r="AM139" i="29"/>
  <c r="AY139" i="29" s="1"/>
  <c r="AN139" i="29"/>
  <c r="AZ139" i="29" s="1"/>
  <c r="AP139" i="29"/>
  <c r="BB139" i="29" s="1"/>
  <c r="AR139" i="29"/>
  <c r="BD139" i="29" s="1"/>
  <c r="AS139" i="29"/>
  <c r="BE139" i="29" s="1"/>
  <c r="AK142" i="29"/>
  <c r="AW142" i="29" s="1"/>
  <c r="AM142" i="29"/>
  <c r="AY142" i="29" s="1"/>
  <c r="AN142" i="29"/>
  <c r="AZ142" i="29" s="1"/>
  <c r="AP142" i="29"/>
  <c r="BB142" i="29" s="1"/>
  <c r="AR142" i="29"/>
  <c r="BD142" i="29" s="1"/>
  <c r="AS142" i="29"/>
  <c r="BE142" i="29" s="1"/>
  <c r="AK159" i="29"/>
  <c r="AW159" i="29" s="1"/>
  <c r="AM159" i="29"/>
  <c r="AY159" i="29" s="1"/>
  <c r="AN159" i="29"/>
  <c r="AZ159" i="29" s="1"/>
  <c r="AP159" i="29"/>
  <c r="BB159" i="29" s="1"/>
  <c r="AR159" i="29"/>
  <c r="BD159" i="29" s="1"/>
  <c r="AS159" i="29"/>
  <c r="BE159" i="29" s="1"/>
  <c r="AK182" i="29"/>
  <c r="AW182" i="29" s="1"/>
  <c r="AM182" i="29"/>
  <c r="AY182" i="29" s="1"/>
  <c r="AN182" i="29"/>
  <c r="AZ182" i="29" s="1"/>
  <c r="AP182" i="29"/>
  <c r="BB182" i="29" s="1"/>
  <c r="AR182" i="29"/>
  <c r="BD182" i="29" s="1"/>
  <c r="AS182" i="29"/>
  <c r="BE182" i="29" s="1"/>
  <c r="AK115" i="29"/>
  <c r="AW115" i="29" s="1"/>
  <c r="AM115" i="29"/>
  <c r="AY115" i="29" s="1"/>
  <c r="AN115" i="29"/>
  <c r="AZ115" i="29" s="1"/>
  <c r="AP115" i="29"/>
  <c r="BB115" i="29" s="1"/>
  <c r="AR115" i="29"/>
  <c r="BD115" i="29" s="1"/>
  <c r="AS115" i="29"/>
  <c r="BE115" i="29" s="1"/>
  <c r="AK144" i="29"/>
  <c r="AW144" i="29" s="1"/>
  <c r="AM144" i="29"/>
  <c r="AY144" i="29" s="1"/>
  <c r="AN144" i="29"/>
  <c r="AZ144" i="29" s="1"/>
  <c r="AP144" i="29"/>
  <c r="BB144" i="29" s="1"/>
  <c r="AR144" i="29"/>
  <c r="BD144" i="29" s="1"/>
  <c r="AS144" i="29"/>
  <c r="BE144" i="29" s="1"/>
  <c r="AK162" i="29"/>
  <c r="AW162" i="29" s="1"/>
  <c r="AM162" i="29"/>
  <c r="AY162" i="29" s="1"/>
  <c r="AN162" i="29"/>
  <c r="AZ162" i="29" s="1"/>
  <c r="AP162" i="29"/>
  <c r="BB162" i="29" s="1"/>
  <c r="AR162" i="29"/>
  <c r="BD162" i="29" s="1"/>
  <c r="AS162" i="29"/>
  <c r="BE162" i="29" s="1"/>
  <c r="AK178" i="29"/>
  <c r="AW178" i="29" s="1"/>
  <c r="AM178" i="29"/>
  <c r="AY178" i="29" s="1"/>
  <c r="AN178" i="29"/>
  <c r="AZ178" i="29" s="1"/>
  <c r="AP178" i="29"/>
  <c r="BB178" i="29" s="1"/>
  <c r="AR178" i="29"/>
  <c r="BD178" i="29" s="1"/>
  <c r="AS178" i="29"/>
  <c r="BE178" i="29" s="1"/>
  <c r="AK190" i="29"/>
  <c r="AW190" i="29" s="1"/>
  <c r="AM190" i="29"/>
  <c r="AY190" i="29" s="1"/>
  <c r="AN190" i="29"/>
  <c r="AZ190" i="29" s="1"/>
  <c r="AP190" i="29"/>
  <c r="BB190" i="29" s="1"/>
  <c r="AR190" i="29"/>
  <c r="BD190" i="29" s="1"/>
  <c r="AS190" i="29"/>
  <c r="BE190" i="29" s="1"/>
  <c r="AK201" i="29"/>
  <c r="AW201" i="29" s="1"/>
  <c r="AM201" i="29"/>
  <c r="AY201" i="29" s="1"/>
  <c r="AN201" i="29"/>
  <c r="AZ201" i="29" s="1"/>
  <c r="AP201" i="29"/>
  <c r="BB201" i="29" s="1"/>
  <c r="AR201" i="29"/>
  <c r="BD201" i="29" s="1"/>
  <c r="AS201" i="29"/>
  <c r="BE201" i="29" s="1"/>
  <c r="AK140" i="29"/>
  <c r="AW140" i="29" s="1"/>
  <c r="AM140" i="29"/>
  <c r="AY140" i="29" s="1"/>
  <c r="AN140" i="29"/>
  <c r="AZ140" i="29" s="1"/>
  <c r="AP140" i="29"/>
  <c r="BB140" i="29" s="1"/>
  <c r="AR140" i="29"/>
  <c r="BD140" i="29" s="1"/>
  <c r="AS140" i="29"/>
  <c r="BE140" i="29" s="1"/>
  <c r="AK156" i="29"/>
  <c r="AW156" i="29" s="1"/>
  <c r="AM156" i="29"/>
  <c r="AY156" i="29" s="1"/>
  <c r="AN156" i="29"/>
  <c r="AZ156" i="29" s="1"/>
  <c r="AP156" i="29"/>
  <c r="BB156" i="29" s="1"/>
  <c r="AR156" i="29"/>
  <c r="BD156" i="29" s="1"/>
  <c r="AS156" i="29"/>
  <c r="BE156" i="29" s="1"/>
  <c r="AK179" i="29"/>
  <c r="AW179" i="29" s="1"/>
  <c r="AM179" i="29"/>
  <c r="AY179" i="29" s="1"/>
  <c r="AN179" i="29"/>
  <c r="AZ179" i="29" s="1"/>
  <c r="AP179" i="29"/>
  <c r="BB179" i="29" s="1"/>
  <c r="AR179" i="29"/>
  <c r="BD179" i="29" s="1"/>
  <c r="AS179" i="29"/>
  <c r="BE179" i="29" s="1"/>
  <c r="AK157" i="29"/>
  <c r="AW157" i="29" s="1"/>
  <c r="AM157" i="29"/>
  <c r="AY157" i="29" s="1"/>
  <c r="AN157" i="29"/>
  <c r="AZ157" i="29" s="1"/>
  <c r="AP157" i="29"/>
  <c r="BB157" i="29" s="1"/>
  <c r="AR157" i="29"/>
  <c r="BD157" i="29" s="1"/>
  <c r="AS157" i="29"/>
  <c r="BE157" i="29" s="1"/>
  <c r="AK180" i="29"/>
  <c r="AW180" i="29" s="1"/>
  <c r="AM180" i="29"/>
  <c r="AY180" i="29" s="1"/>
  <c r="AN180" i="29"/>
  <c r="AZ180" i="29" s="1"/>
  <c r="AP180" i="29"/>
  <c r="BB180" i="29" s="1"/>
  <c r="AR180" i="29"/>
  <c r="BD180" i="29" s="1"/>
  <c r="AS180" i="29"/>
  <c r="BE180" i="29" s="1"/>
  <c r="AK192" i="29"/>
  <c r="AW192" i="29" s="1"/>
  <c r="AM192" i="29"/>
  <c r="AY192" i="29" s="1"/>
  <c r="AN192" i="29"/>
  <c r="AZ192" i="29" s="1"/>
  <c r="AP192" i="29"/>
  <c r="BB192" i="29" s="1"/>
  <c r="AR192" i="29"/>
  <c r="BD192" i="29" s="1"/>
  <c r="AS192" i="29"/>
  <c r="BE192" i="29" s="1"/>
  <c r="AK141" i="29"/>
  <c r="AW141" i="29" s="1"/>
  <c r="AM141" i="29"/>
  <c r="AY141" i="29" s="1"/>
  <c r="AN141" i="29"/>
  <c r="AZ141" i="29" s="1"/>
  <c r="AP141" i="29"/>
  <c r="BB141" i="29" s="1"/>
  <c r="AR141" i="29"/>
  <c r="BD141" i="29" s="1"/>
  <c r="AS141" i="29"/>
  <c r="BE141" i="29" s="1"/>
  <c r="AK158" i="29"/>
  <c r="AW158" i="29" s="1"/>
  <c r="AM158" i="29"/>
  <c r="AY158" i="29" s="1"/>
  <c r="AN158" i="29"/>
  <c r="AZ158" i="29" s="1"/>
  <c r="AP158" i="29"/>
  <c r="BB158" i="29" s="1"/>
  <c r="AR158" i="29"/>
  <c r="BD158" i="29" s="1"/>
  <c r="AS158" i="29"/>
  <c r="BE158" i="29" s="1"/>
  <c r="AK181" i="29"/>
  <c r="AW181" i="29" s="1"/>
  <c r="AM181" i="29"/>
  <c r="AY181" i="29" s="1"/>
  <c r="AN181" i="29"/>
  <c r="AZ181" i="29" s="1"/>
  <c r="AP181" i="29"/>
  <c r="BB181" i="29" s="1"/>
  <c r="AR181" i="29"/>
  <c r="BD181" i="29" s="1"/>
  <c r="AS181" i="29"/>
  <c r="BE181" i="29" s="1"/>
  <c r="AK191" i="29"/>
  <c r="AW191" i="29" s="1"/>
  <c r="AM191" i="29"/>
  <c r="AY191" i="29" s="1"/>
  <c r="AN191" i="29"/>
  <c r="AZ191" i="29" s="1"/>
  <c r="AP191" i="29"/>
  <c r="BB191" i="29" s="1"/>
  <c r="AR191" i="29"/>
  <c r="BD191" i="29" s="1"/>
  <c r="AS191" i="29"/>
  <c r="BE191" i="29" s="1"/>
  <c r="AK202" i="29"/>
  <c r="AW202" i="29" s="1"/>
  <c r="AM202" i="29"/>
  <c r="AY202" i="29" s="1"/>
  <c r="AN202" i="29"/>
  <c r="AZ202" i="29" s="1"/>
  <c r="AP202" i="29"/>
  <c r="BB202" i="29" s="1"/>
  <c r="AR202" i="29"/>
  <c r="BD202" i="29" s="1"/>
  <c r="AS202" i="29"/>
  <c r="BE202" i="29" s="1"/>
  <c r="AK205" i="29"/>
  <c r="AW205" i="29" s="1"/>
  <c r="AM205" i="29"/>
  <c r="AY205" i="29" s="1"/>
  <c r="AN205" i="29"/>
  <c r="AZ205" i="29" s="1"/>
  <c r="AP205" i="29"/>
  <c r="BB205" i="29" s="1"/>
  <c r="AR205" i="29"/>
  <c r="BD205" i="29" s="1"/>
  <c r="AS205" i="29"/>
  <c r="BE205" i="29" s="1"/>
  <c r="AK164" i="29"/>
  <c r="AW164" i="29" s="1"/>
  <c r="AM164" i="29"/>
  <c r="AY164" i="29" s="1"/>
  <c r="AN164" i="29"/>
  <c r="AZ164" i="29" s="1"/>
  <c r="AP164" i="29"/>
  <c r="BB164" i="29" s="1"/>
  <c r="AR164" i="29"/>
  <c r="BD164" i="29" s="1"/>
  <c r="AS164" i="29"/>
  <c r="BE164" i="29" s="1"/>
  <c r="AK184" i="29"/>
  <c r="AW184" i="29" s="1"/>
  <c r="AM184" i="29"/>
  <c r="AY184" i="29" s="1"/>
  <c r="AN184" i="29"/>
  <c r="AZ184" i="29" s="1"/>
  <c r="AP184" i="29"/>
  <c r="BB184" i="29" s="1"/>
  <c r="AR184" i="29"/>
  <c r="BD184" i="29" s="1"/>
  <c r="AS184" i="29"/>
  <c r="BE184" i="29" s="1"/>
  <c r="AK193" i="29"/>
  <c r="AW193" i="29" s="1"/>
  <c r="AM193" i="29"/>
  <c r="AY193" i="29" s="1"/>
  <c r="AN193" i="29"/>
  <c r="AZ193" i="29" s="1"/>
  <c r="AP193" i="29"/>
  <c r="BB193" i="29" s="1"/>
  <c r="AR193" i="29"/>
  <c r="BD193" i="29" s="1"/>
  <c r="AS193" i="29"/>
  <c r="BE193" i="29" s="1"/>
  <c r="AK147" i="29"/>
  <c r="AW147" i="29" s="1"/>
  <c r="AM147" i="29"/>
  <c r="AY147" i="29" s="1"/>
  <c r="AN147" i="29"/>
  <c r="AZ147" i="29" s="1"/>
  <c r="AP147" i="29"/>
  <c r="BB147" i="29" s="1"/>
  <c r="AR147" i="29"/>
  <c r="BD147" i="29" s="1"/>
  <c r="AS147" i="29"/>
  <c r="BE147" i="29" s="1"/>
  <c r="AK163" i="29"/>
  <c r="AW163" i="29" s="1"/>
  <c r="AM163" i="29"/>
  <c r="AY163" i="29" s="1"/>
  <c r="AN163" i="29"/>
  <c r="AZ163" i="29" s="1"/>
  <c r="AP163" i="29"/>
  <c r="BB163" i="29" s="1"/>
  <c r="AR163" i="29"/>
  <c r="BD163" i="29" s="1"/>
  <c r="AS163" i="29"/>
  <c r="BE163" i="29" s="1"/>
  <c r="AK183" i="29"/>
  <c r="AW183" i="29" s="1"/>
  <c r="AM183" i="29"/>
  <c r="AY183" i="29" s="1"/>
  <c r="AN183" i="29"/>
  <c r="AZ183" i="29" s="1"/>
  <c r="AP183" i="29"/>
  <c r="BB183" i="29" s="1"/>
  <c r="AR183" i="29"/>
  <c r="BD183" i="29" s="1"/>
  <c r="AS183" i="29"/>
  <c r="BE183" i="29" s="1"/>
  <c r="AK360" i="29"/>
  <c r="AW360" i="29" s="1"/>
  <c r="AM360" i="29"/>
  <c r="AY360" i="29" s="1"/>
  <c r="AN360" i="29"/>
  <c r="AZ360" i="29" s="1"/>
  <c r="AP360" i="29"/>
  <c r="BB360" i="29" s="1"/>
  <c r="AR360" i="29"/>
  <c r="BD360" i="29" s="1"/>
  <c r="AS360" i="29"/>
  <c r="BE360" i="29" s="1"/>
  <c r="AK375" i="29"/>
  <c r="AW375" i="29" s="1"/>
  <c r="AM375" i="29"/>
  <c r="AY375" i="29" s="1"/>
  <c r="AN375" i="29"/>
  <c r="AZ375" i="29" s="1"/>
  <c r="AP375" i="29"/>
  <c r="BB375" i="29" s="1"/>
  <c r="AR375" i="29"/>
  <c r="BD375" i="29" s="1"/>
  <c r="AS375" i="29"/>
  <c r="BE375" i="29" s="1"/>
  <c r="AK387" i="29"/>
  <c r="AW387" i="29" s="1"/>
  <c r="AM387" i="29"/>
  <c r="AY387" i="29" s="1"/>
  <c r="AN387" i="29"/>
  <c r="AZ387" i="29" s="1"/>
  <c r="AP387" i="29"/>
  <c r="BB387" i="29" s="1"/>
  <c r="AR387" i="29"/>
  <c r="BD387" i="29" s="1"/>
  <c r="AS387" i="29"/>
  <c r="BE387" i="29" s="1"/>
  <c r="AG7" i="29"/>
  <c r="AH7" i="29" s="1"/>
  <c r="AI7" i="29" s="1"/>
  <c r="AJ7" i="29" s="1"/>
  <c r="AG8" i="29"/>
  <c r="AH8" i="29" s="1"/>
  <c r="AI8" i="29" s="1"/>
  <c r="AJ8" i="29" s="1"/>
  <c r="AG9" i="29"/>
  <c r="AH9" i="29" s="1"/>
  <c r="AI9" i="29" s="1"/>
  <c r="AJ9" i="29" s="1"/>
  <c r="AG10" i="29"/>
  <c r="AH10" i="29" s="1"/>
  <c r="AI10" i="29" s="1"/>
  <c r="AJ10" i="29" s="1"/>
  <c r="AG11" i="29"/>
  <c r="AH11" i="29" s="1"/>
  <c r="AI11" i="29" s="1"/>
  <c r="AJ11" i="29" s="1"/>
  <c r="AG12" i="29"/>
  <c r="AH12" i="29" s="1"/>
  <c r="AI12" i="29" s="1"/>
  <c r="AJ12" i="29" s="1"/>
  <c r="AG13" i="29"/>
  <c r="AH13" i="29" s="1"/>
  <c r="AI13" i="29" s="1"/>
  <c r="AJ13" i="29" s="1"/>
  <c r="AG15" i="29"/>
  <c r="AH15" i="29" s="1"/>
  <c r="AI15" i="29" s="1"/>
  <c r="AJ15" i="29" s="1"/>
  <c r="AG16" i="29"/>
  <c r="AH16" i="29" s="1"/>
  <c r="AI16" i="29" s="1"/>
  <c r="AJ16" i="29" s="1"/>
  <c r="AG18" i="29"/>
  <c r="AH18" i="29" s="1"/>
  <c r="AI18" i="29" s="1"/>
  <c r="AJ18" i="29" s="1"/>
  <c r="AG19" i="29"/>
  <c r="AH19" i="29" s="1"/>
  <c r="AI19" i="29" s="1"/>
  <c r="AJ19" i="29" s="1"/>
  <c r="AG20" i="29"/>
  <c r="AH20" i="29" s="1"/>
  <c r="AI20" i="29" s="1"/>
  <c r="AJ20" i="29" s="1"/>
  <c r="AG24" i="29"/>
  <c r="AH24" i="29" s="1"/>
  <c r="AI24" i="29" s="1"/>
  <c r="AJ24" i="29" s="1"/>
  <c r="AG26" i="29"/>
  <c r="AH26" i="29" s="1"/>
  <c r="AI26" i="29" s="1"/>
  <c r="AJ26" i="29" s="1"/>
  <c r="AG27" i="29"/>
  <c r="AH27" i="29" s="1"/>
  <c r="AI27" i="29" s="1"/>
  <c r="AJ27" i="29" s="1"/>
  <c r="AG28" i="29"/>
  <c r="AH28" i="29" s="1"/>
  <c r="AI28" i="29" s="1"/>
  <c r="AJ28" i="29" s="1"/>
  <c r="AG29" i="29"/>
  <c r="AH29" i="29" s="1"/>
  <c r="AI29" i="29" s="1"/>
  <c r="AJ29" i="29" s="1"/>
  <c r="AG30" i="29"/>
  <c r="AH30" i="29" s="1"/>
  <c r="AI30" i="29" s="1"/>
  <c r="AJ30" i="29" s="1"/>
  <c r="AG31" i="29"/>
  <c r="AH31" i="29" s="1"/>
  <c r="AI31" i="29" s="1"/>
  <c r="AJ31" i="29" s="1"/>
  <c r="AG32" i="29"/>
  <c r="AH32" i="29" s="1"/>
  <c r="AI32" i="29" s="1"/>
  <c r="AJ32" i="29" s="1"/>
  <c r="AG37" i="29"/>
  <c r="AH37" i="29" s="1"/>
  <c r="AI37" i="29" s="1"/>
  <c r="AJ37" i="29" s="1"/>
  <c r="AG38" i="29"/>
  <c r="AH38" i="29" s="1"/>
  <c r="AI38" i="29" s="1"/>
  <c r="AJ38" i="29" s="1"/>
  <c r="AG45" i="29"/>
  <c r="AH45" i="29" s="1"/>
  <c r="AI45" i="29" s="1"/>
  <c r="AJ45" i="29" s="1"/>
  <c r="AG48" i="29"/>
  <c r="AH48" i="29" s="1"/>
  <c r="AI48" i="29" s="1"/>
  <c r="AJ48" i="29" s="1"/>
  <c r="AG49" i="29"/>
  <c r="AH49" i="29" s="1"/>
  <c r="AI49" i="29" s="1"/>
  <c r="AJ49" i="29" s="1"/>
  <c r="AG50" i="29"/>
  <c r="AH50" i="29" s="1"/>
  <c r="AI50" i="29" s="1"/>
  <c r="AJ50" i="29" s="1"/>
  <c r="AG51" i="29"/>
  <c r="AH51" i="29" s="1"/>
  <c r="AI51" i="29" s="1"/>
  <c r="AJ51" i="29" s="1"/>
  <c r="AG52" i="29"/>
  <c r="AH52" i="29" s="1"/>
  <c r="AI52" i="29" s="1"/>
  <c r="AJ52" i="29" s="1"/>
  <c r="AG53" i="29"/>
  <c r="AH53" i="29" s="1"/>
  <c r="AI53" i="29" s="1"/>
  <c r="AJ53" i="29" s="1"/>
  <c r="AG61" i="29"/>
  <c r="AH61" i="29" s="1"/>
  <c r="AI61" i="29" s="1"/>
  <c r="AJ61" i="29" s="1"/>
  <c r="AG62" i="29"/>
  <c r="AH62" i="29" s="1"/>
  <c r="AI62" i="29" s="1"/>
  <c r="AJ62" i="29" s="1"/>
  <c r="AG67" i="29"/>
  <c r="AH67" i="29" s="1"/>
  <c r="AI67" i="29" s="1"/>
  <c r="AJ67" i="29" s="1"/>
  <c r="AG70" i="29"/>
  <c r="AH70" i="29" s="1"/>
  <c r="AI70" i="29" s="1"/>
  <c r="AJ70" i="29" s="1"/>
  <c r="AG74" i="29"/>
  <c r="AH74" i="29" s="1"/>
  <c r="AI74" i="29" s="1"/>
  <c r="AJ74" i="29" s="1"/>
  <c r="AG75" i="29"/>
  <c r="AH75" i="29" s="1"/>
  <c r="AI75" i="29" s="1"/>
  <c r="AJ75" i="29" s="1"/>
  <c r="AG76" i="29"/>
  <c r="AH76" i="29" s="1"/>
  <c r="AI76" i="29" s="1"/>
  <c r="AJ76" i="29" s="1"/>
  <c r="AG77" i="29"/>
  <c r="AH77" i="29" s="1"/>
  <c r="AI77" i="29" s="1"/>
  <c r="AJ77" i="29" s="1"/>
  <c r="AG78" i="29"/>
  <c r="AH78" i="29" s="1"/>
  <c r="AI78" i="29" s="1"/>
  <c r="AJ78" i="29" s="1"/>
  <c r="AG79" i="29"/>
  <c r="AH79" i="29" s="1"/>
  <c r="AI79" i="29" s="1"/>
  <c r="AJ79" i="29" s="1"/>
  <c r="AG80" i="29"/>
  <c r="AH80" i="29" s="1"/>
  <c r="AI80" i="29" s="1"/>
  <c r="AJ80" i="29" s="1"/>
  <c r="AG81" i="29"/>
  <c r="AH81" i="29" s="1"/>
  <c r="AI81" i="29" s="1"/>
  <c r="AJ81" i="29" s="1"/>
  <c r="AG82" i="29"/>
  <c r="AH82" i="29" s="1"/>
  <c r="AI82" i="29" s="1"/>
  <c r="AJ82" i="29" s="1"/>
  <c r="AG83" i="29"/>
  <c r="AH83" i="29" s="1"/>
  <c r="AI83" i="29" s="1"/>
  <c r="AJ83" i="29" s="1"/>
  <c r="AG94" i="29"/>
  <c r="AH94" i="29" s="1"/>
  <c r="AI94" i="29" s="1"/>
  <c r="AJ94" i="29" s="1"/>
  <c r="AG102" i="29"/>
  <c r="AH102" i="29" s="1"/>
  <c r="AI102" i="29" s="1"/>
  <c r="AJ102" i="29" s="1"/>
  <c r="AG103" i="29"/>
  <c r="AH103" i="29" s="1"/>
  <c r="AI103" i="29" s="1"/>
  <c r="AJ103" i="29" s="1"/>
  <c r="AG104" i="29"/>
  <c r="AH104" i="29" s="1"/>
  <c r="AI104" i="29" s="1"/>
  <c r="AJ104" i="29" s="1"/>
  <c r="AG105" i="29"/>
  <c r="AH105" i="29" s="1"/>
  <c r="AI105" i="29" s="1"/>
  <c r="AJ105" i="29" s="1"/>
  <c r="AG117" i="29"/>
  <c r="AH117" i="29" s="1"/>
  <c r="AI117" i="29" s="1"/>
  <c r="AJ117" i="29" s="1"/>
  <c r="AG121" i="29"/>
  <c r="AH121" i="29" s="1"/>
  <c r="AI121" i="29" s="1"/>
  <c r="AJ121" i="29" s="1"/>
  <c r="AG122" i="29"/>
  <c r="AH122" i="29" s="1"/>
  <c r="AI122" i="29" s="1"/>
  <c r="AJ122" i="29" s="1"/>
  <c r="AG123" i="29"/>
  <c r="AH123" i="29" s="1"/>
  <c r="AI123" i="29" s="1"/>
  <c r="AJ123" i="29" s="1"/>
  <c r="AG124" i="29"/>
  <c r="AH124" i="29" s="1"/>
  <c r="AI124" i="29" s="1"/>
  <c r="AJ124" i="29" s="1"/>
  <c r="AG125" i="29"/>
  <c r="AH125" i="29" s="1"/>
  <c r="AI125" i="29" s="1"/>
  <c r="AJ125" i="29" s="1"/>
  <c r="AG126" i="29"/>
  <c r="AH126" i="29" s="1"/>
  <c r="AI126" i="29" s="1"/>
  <c r="AJ126" i="29" s="1"/>
  <c r="AG127" i="29"/>
  <c r="AH127" i="29" s="1"/>
  <c r="AI127" i="29" s="1"/>
  <c r="AJ127" i="29" s="1"/>
  <c r="AG128" i="29"/>
  <c r="AH128" i="29" s="1"/>
  <c r="AI128" i="29" s="1"/>
  <c r="AJ128" i="29" s="1"/>
  <c r="AG129" i="29"/>
  <c r="AH129" i="29" s="1"/>
  <c r="AI129" i="29" s="1"/>
  <c r="AJ129" i="29" s="1"/>
  <c r="AG130" i="29"/>
  <c r="AH130" i="29" s="1"/>
  <c r="AI130" i="29" s="1"/>
  <c r="AJ130" i="29" s="1"/>
  <c r="AG131" i="29"/>
  <c r="AH131" i="29" s="1"/>
  <c r="AI131" i="29" s="1"/>
  <c r="AJ131" i="29" s="1"/>
  <c r="AG132" i="29"/>
  <c r="AH132" i="29" s="1"/>
  <c r="AI132" i="29" s="1"/>
  <c r="AJ132" i="29" s="1"/>
  <c r="AG148" i="29"/>
  <c r="AH148" i="29" s="1"/>
  <c r="AI148" i="29" s="1"/>
  <c r="AJ148" i="29" s="1"/>
  <c r="AG149" i="29"/>
  <c r="AH149" i="29" s="1"/>
  <c r="AI149" i="29" s="1"/>
  <c r="AJ149" i="29" s="1"/>
  <c r="AG150" i="29"/>
  <c r="AH150" i="29" s="1"/>
  <c r="AI150" i="29" s="1"/>
  <c r="AJ150" i="29" s="1"/>
  <c r="AG160" i="29"/>
  <c r="AH160" i="29" s="1"/>
  <c r="AI160" i="29" s="1"/>
  <c r="AJ160" i="29" s="1"/>
  <c r="AG165" i="29"/>
  <c r="AH165" i="29" s="1"/>
  <c r="AI165" i="29" s="1"/>
  <c r="AJ165" i="29" s="1"/>
  <c r="AG166" i="29"/>
  <c r="AH166" i="29" s="1"/>
  <c r="AI166" i="29" s="1"/>
  <c r="AJ166" i="29" s="1"/>
  <c r="AG167" i="29"/>
  <c r="AH167" i="29" s="1"/>
  <c r="AI167" i="29" s="1"/>
  <c r="AJ167" i="29" s="1"/>
  <c r="AG168" i="29"/>
  <c r="AH168" i="29" s="1"/>
  <c r="AI168" i="29" s="1"/>
  <c r="AJ168" i="29" s="1"/>
  <c r="AG169" i="29"/>
  <c r="AH169" i="29" s="1"/>
  <c r="AI169" i="29" s="1"/>
  <c r="AJ169" i="29" s="1"/>
  <c r="AG170" i="29"/>
  <c r="AH170" i="29" s="1"/>
  <c r="AI170" i="29" s="1"/>
  <c r="AJ170" i="29" s="1"/>
  <c r="AG171" i="29"/>
  <c r="AH171" i="29" s="1"/>
  <c r="AI171" i="29" s="1"/>
  <c r="AJ171" i="29" s="1"/>
  <c r="AG172" i="29"/>
  <c r="AH172" i="29" s="1"/>
  <c r="AI172" i="29" s="1"/>
  <c r="AJ172" i="29" s="1"/>
  <c r="AG173" i="29"/>
  <c r="AH173" i="29" s="1"/>
  <c r="AI173" i="29" s="1"/>
  <c r="AJ173" i="29" s="1"/>
  <c r="AG185" i="29"/>
  <c r="AH185" i="29" s="1"/>
  <c r="AI185" i="29" s="1"/>
  <c r="AJ185" i="29" s="1"/>
  <c r="AG186" i="29"/>
  <c r="AH186" i="29" s="1"/>
  <c r="AI186" i="29" s="1"/>
  <c r="AJ186" i="29" s="1"/>
  <c r="AG174" i="29"/>
  <c r="AH174" i="29" s="1"/>
  <c r="AI174" i="29" s="1"/>
  <c r="AJ174" i="29" s="1"/>
  <c r="AG194" i="29"/>
  <c r="AH194" i="29" s="1"/>
  <c r="AI194" i="29" s="1"/>
  <c r="AJ194" i="29" s="1"/>
  <c r="AG195" i="29"/>
  <c r="AH195" i="29" s="1"/>
  <c r="AI195" i="29" s="1"/>
  <c r="AJ195" i="29" s="1"/>
  <c r="AG196" i="29"/>
  <c r="AH196" i="29" s="1"/>
  <c r="AI196" i="29" s="1"/>
  <c r="AJ196" i="29" s="1"/>
  <c r="AG197" i="29"/>
  <c r="AH197" i="29" s="1"/>
  <c r="AI197" i="29" s="1"/>
  <c r="AJ197" i="29" s="1"/>
  <c r="AG198" i="29"/>
  <c r="AH198" i="29" s="1"/>
  <c r="AI198" i="29" s="1"/>
  <c r="AJ198" i="29" s="1"/>
  <c r="AG187" i="29"/>
  <c r="AH187" i="29" s="1"/>
  <c r="AI187" i="29" s="1"/>
  <c r="AJ187" i="29" s="1"/>
  <c r="AG203" i="29"/>
  <c r="AH203" i="29" s="1"/>
  <c r="AI203" i="29" s="1"/>
  <c r="AJ203" i="29" s="1"/>
  <c r="AG199" i="29"/>
  <c r="AH199" i="29" s="1"/>
  <c r="AI199" i="29" s="1"/>
  <c r="AJ199" i="29" s="1"/>
  <c r="AG206" i="29"/>
  <c r="AH206" i="29" s="1"/>
  <c r="AI206" i="29" s="1"/>
  <c r="AJ206" i="29" s="1"/>
  <c r="AG207" i="29"/>
  <c r="AH207" i="29" s="1"/>
  <c r="AI207" i="29" s="1"/>
  <c r="AJ207" i="29" s="1"/>
  <c r="AG208" i="29"/>
  <c r="AH208" i="29" s="1"/>
  <c r="AI208" i="29" s="1"/>
  <c r="AJ208" i="29" s="1"/>
  <c r="AG209" i="29"/>
  <c r="AH209" i="29" s="1"/>
  <c r="AI209" i="29" s="1"/>
  <c r="AJ209" i="29" s="1"/>
  <c r="AG210" i="29"/>
  <c r="AH210" i="29" s="1"/>
  <c r="AI210" i="29" s="1"/>
  <c r="AJ210" i="29" s="1"/>
  <c r="AG211" i="29"/>
  <c r="AH211" i="29" s="1"/>
  <c r="AI211" i="29" s="1"/>
  <c r="AJ211" i="29" s="1"/>
  <c r="AG212" i="29"/>
  <c r="AH212" i="29" s="1"/>
  <c r="AI212" i="29" s="1"/>
  <c r="AJ212" i="29" s="1"/>
  <c r="AG213" i="29"/>
  <c r="AH213" i="29" s="1"/>
  <c r="AI213" i="29" s="1"/>
  <c r="AJ213" i="29" s="1"/>
  <c r="AG214" i="29"/>
  <c r="AH214" i="29" s="1"/>
  <c r="AI214" i="29" s="1"/>
  <c r="AJ214" i="29" s="1"/>
  <c r="AG215" i="29"/>
  <c r="AH215" i="29" s="1"/>
  <c r="AI215" i="29" s="1"/>
  <c r="AJ215" i="29" s="1"/>
  <c r="AG216" i="29"/>
  <c r="AH216" i="29" s="1"/>
  <c r="AI216" i="29" s="1"/>
  <c r="AJ216" i="29" s="1"/>
  <c r="AG217" i="29"/>
  <c r="AH217" i="29" s="1"/>
  <c r="AI217" i="29" s="1"/>
  <c r="AJ217" i="29" s="1"/>
  <c r="AG218" i="29"/>
  <c r="AH218" i="29" s="1"/>
  <c r="AI218" i="29" s="1"/>
  <c r="AJ218" i="29" s="1"/>
  <c r="AG219" i="29"/>
  <c r="AH219" i="29" s="1"/>
  <c r="AI219" i="29" s="1"/>
  <c r="AJ219" i="29" s="1"/>
  <c r="AG220" i="29"/>
  <c r="AH220" i="29" s="1"/>
  <c r="AI220" i="29" s="1"/>
  <c r="AJ220" i="29" s="1"/>
  <c r="AG221" i="29"/>
  <c r="AH221" i="29" s="1"/>
  <c r="AI221" i="29" s="1"/>
  <c r="AJ221" i="29" s="1"/>
  <c r="AG222" i="29"/>
  <c r="AH222" i="29" s="1"/>
  <c r="AI222" i="29" s="1"/>
  <c r="AJ222" i="29" s="1"/>
  <c r="AG223" i="29"/>
  <c r="AH223" i="29" s="1"/>
  <c r="AI223" i="29" s="1"/>
  <c r="AJ223" i="29" s="1"/>
  <c r="AG224" i="29"/>
  <c r="AH224" i="29" s="1"/>
  <c r="AI224" i="29" s="1"/>
  <c r="AJ224" i="29" s="1"/>
  <c r="AG225" i="29"/>
  <c r="AH225" i="29" s="1"/>
  <c r="AI225" i="29" s="1"/>
  <c r="AJ225" i="29" s="1"/>
  <c r="AG226" i="29"/>
  <c r="AH226" i="29" s="1"/>
  <c r="AI226" i="29" s="1"/>
  <c r="AJ226" i="29" s="1"/>
  <c r="AG227" i="29"/>
  <c r="AH227" i="29" s="1"/>
  <c r="AI227" i="29" s="1"/>
  <c r="AJ227" i="29" s="1"/>
  <c r="AG228" i="29"/>
  <c r="AH228" i="29" s="1"/>
  <c r="AI228" i="29" s="1"/>
  <c r="AJ228" i="29" s="1"/>
  <c r="AG229" i="29"/>
  <c r="AH229" i="29" s="1"/>
  <c r="AI229" i="29" s="1"/>
  <c r="AJ229" i="29" s="1"/>
  <c r="AG230" i="29"/>
  <c r="AH230" i="29" s="1"/>
  <c r="AI230" i="29" s="1"/>
  <c r="AJ230" i="29" s="1"/>
  <c r="AG231" i="29"/>
  <c r="AH231" i="29" s="1"/>
  <c r="AI231" i="29" s="1"/>
  <c r="AJ231" i="29" s="1"/>
  <c r="AG232" i="29"/>
  <c r="AH232" i="29" s="1"/>
  <c r="AI232" i="29" s="1"/>
  <c r="AJ232" i="29" s="1"/>
  <c r="AG233" i="29"/>
  <c r="AH233" i="29" s="1"/>
  <c r="AI233" i="29" s="1"/>
  <c r="AJ233" i="29" s="1"/>
  <c r="AG234" i="29"/>
  <c r="AH234" i="29" s="1"/>
  <c r="AI234" i="29" s="1"/>
  <c r="AJ234" i="29" s="1"/>
  <c r="AG235" i="29"/>
  <c r="AH235" i="29" s="1"/>
  <c r="AI235" i="29" s="1"/>
  <c r="AJ235" i="29" s="1"/>
  <c r="AG236" i="29"/>
  <c r="AH236" i="29" s="1"/>
  <c r="AI236" i="29" s="1"/>
  <c r="AJ236" i="29" s="1"/>
  <c r="AG237" i="29"/>
  <c r="AH237" i="29" s="1"/>
  <c r="AI237" i="29" s="1"/>
  <c r="AJ237" i="29" s="1"/>
  <c r="AG238" i="29"/>
  <c r="AH238" i="29" s="1"/>
  <c r="AI238" i="29" s="1"/>
  <c r="AJ238" i="29" s="1"/>
  <c r="AG239" i="29"/>
  <c r="AH239" i="29" s="1"/>
  <c r="AI239" i="29" s="1"/>
  <c r="AJ239" i="29" s="1"/>
  <c r="AG240" i="29"/>
  <c r="AH240" i="29" s="1"/>
  <c r="AI240" i="29" s="1"/>
  <c r="AJ240" i="29" s="1"/>
  <c r="AG241" i="29"/>
  <c r="AH241" i="29" s="1"/>
  <c r="AI241" i="29" s="1"/>
  <c r="AJ241" i="29" s="1"/>
  <c r="AG242" i="29"/>
  <c r="AH242" i="29" s="1"/>
  <c r="AI242" i="29" s="1"/>
  <c r="AJ242" i="29" s="1"/>
  <c r="AG243" i="29"/>
  <c r="AH243" i="29" s="1"/>
  <c r="AI243" i="29" s="1"/>
  <c r="AJ243" i="29" s="1"/>
  <c r="AG244" i="29"/>
  <c r="AH244" i="29" s="1"/>
  <c r="AI244" i="29" s="1"/>
  <c r="AJ244" i="29" s="1"/>
  <c r="AG245" i="29"/>
  <c r="AH245" i="29" s="1"/>
  <c r="AI245" i="29" s="1"/>
  <c r="AJ245" i="29" s="1"/>
  <c r="AG246" i="29"/>
  <c r="AH246" i="29" s="1"/>
  <c r="AI246" i="29" s="1"/>
  <c r="AJ246" i="29" s="1"/>
  <c r="AG247" i="29"/>
  <c r="AH247" i="29" s="1"/>
  <c r="AI247" i="29" s="1"/>
  <c r="AJ247" i="29" s="1"/>
  <c r="AG248" i="29"/>
  <c r="AH248" i="29" s="1"/>
  <c r="AI248" i="29" s="1"/>
  <c r="AJ248" i="29" s="1"/>
  <c r="AG249" i="29"/>
  <c r="AH249" i="29" s="1"/>
  <c r="AI249" i="29" s="1"/>
  <c r="AJ249" i="29" s="1"/>
  <c r="AG250" i="29"/>
  <c r="AH250" i="29" s="1"/>
  <c r="AI250" i="29" s="1"/>
  <c r="AJ250" i="29" s="1"/>
  <c r="AG251" i="29"/>
  <c r="AH251" i="29" s="1"/>
  <c r="AI251" i="29" s="1"/>
  <c r="AJ251" i="29" s="1"/>
  <c r="AG252" i="29"/>
  <c r="AH252" i="29" s="1"/>
  <c r="AI252" i="29" s="1"/>
  <c r="AJ252" i="29" s="1"/>
  <c r="AG253" i="29"/>
  <c r="AH253" i="29" s="1"/>
  <c r="AI253" i="29" s="1"/>
  <c r="AJ253" i="29" s="1"/>
  <c r="AG254" i="29"/>
  <c r="AH254" i="29" s="1"/>
  <c r="AI254" i="29" s="1"/>
  <c r="AJ254" i="29" s="1"/>
  <c r="AG255" i="29"/>
  <c r="AH255" i="29" s="1"/>
  <c r="AI255" i="29" s="1"/>
  <c r="AJ255" i="29" s="1"/>
  <c r="AG256" i="29"/>
  <c r="AH256" i="29" s="1"/>
  <c r="AI256" i="29" s="1"/>
  <c r="AJ256" i="29" s="1"/>
  <c r="AG257" i="29"/>
  <c r="AH257" i="29" s="1"/>
  <c r="AI257" i="29" s="1"/>
  <c r="AJ257" i="29" s="1"/>
  <c r="AG258" i="29"/>
  <c r="AH258" i="29" s="1"/>
  <c r="AI258" i="29" s="1"/>
  <c r="AJ258" i="29" s="1"/>
  <c r="AG259" i="29"/>
  <c r="AH259" i="29" s="1"/>
  <c r="AI259" i="29" s="1"/>
  <c r="AJ259" i="29" s="1"/>
  <c r="AG260" i="29"/>
  <c r="AH260" i="29" s="1"/>
  <c r="AI260" i="29" s="1"/>
  <c r="AJ260" i="29" s="1"/>
  <c r="AG261" i="29"/>
  <c r="AH261" i="29" s="1"/>
  <c r="AI261" i="29" s="1"/>
  <c r="AJ261" i="29" s="1"/>
  <c r="AG262" i="29"/>
  <c r="AH262" i="29" s="1"/>
  <c r="AI262" i="29" s="1"/>
  <c r="AJ262" i="29" s="1"/>
  <c r="AG263" i="29"/>
  <c r="AH263" i="29" s="1"/>
  <c r="AI263" i="29" s="1"/>
  <c r="AJ263" i="29" s="1"/>
  <c r="AG264" i="29"/>
  <c r="AH264" i="29" s="1"/>
  <c r="AI264" i="29" s="1"/>
  <c r="AJ264" i="29" s="1"/>
  <c r="AG265" i="29"/>
  <c r="AH265" i="29" s="1"/>
  <c r="AI265" i="29" s="1"/>
  <c r="AJ265" i="29" s="1"/>
  <c r="AG266" i="29"/>
  <c r="AH266" i="29" s="1"/>
  <c r="AI266" i="29" s="1"/>
  <c r="AJ266" i="29" s="1"/>
  <c r="AG267" i="29"/>
  <c r="AH267" i="29" s="1"/>
  <c r="AI267" i="29" s="1"/>
  <c r="AJ267" i="29" s="1"/>
  <c r="AG268" i="29"/>
  <c r="AH268" i="29" s="1"/>
  <c r="AI268" i="29" s="1"/>
  <c r="AJ268" i="29" s="1"/>
  <c r="AG269" i="29"/>
  <c r="AH269" i="29" s="1"/>
  <c r="AI269" i="29" s="1"/>
  <c r="AJ269" i="29" s="1"/>
  <c r="AG270" i="29"/>
  <c r="AH270" i="29" s="1"/>
  <c r="AI270" i="29" s="1"/>
  <c r="AJ270" i="29" s="1"/>
  <c r="AG271" i="29"/>
  <c r="AH271" i="29" s="1"/>
  <c r="AI271" i="29" s="1"/>
  <c r="AJ271" i="29" s="1"/>
  <c r="AG272" i="29"/>
  <c r="AH272" i="29" s="1"/>
  <c r="AI272" i="29" s="1"/>
  <c r="AJ272" i="29" s="1"/>
  <c r="AG273" i="29"/>
  <c r="AH273" i="29" s="1"/>
  <c r="AI273" i="29" s="1"/>
  <c r="AJ273" i="29" s="1"/>
  <c r="AG274" i="29"/>
  <c r="AH274" i="29" s="1"/>
  <c r="AI274" i="29" s="1"/>
  <c r="AJ274" i="29" s="1"/>
  <c r="AG275" i="29"/>
  <c r="AH275" i="29" s="1"/>
  <c r="AI275" i="29" s="1"/>
  <c r="AJ275" i="29" s="1"/>
  <c r="AG276" i="29"/>
  <c r="AH276" i="29" s="1"/>
  <c r="AI276" i="29" s="1"/>
  <c r="AJ276" i="29" s="1"/>
  <c r="AG277" i="29"/>
  <c r="AH277" i="29" s="1"/>
  <c r="AI277" i="29" s="1"/>
  <c r="AJ277" i="29" s="1"/>
  <c r="AG278" i="29"/>
  <c r="AH278" i="29" s="1"/>
  <c r="AI278" i="29" s="1"/>
  <c r="AJ278" i="29" s="1"/>
  <c r="AG279" i="29"/>
  <c r="AH279" i="29" s="1"/>
  <c r="AI279" i="29" s="1"/>
  <c r="AJ279" i="29" s="1"/>
  <c r="AG280" i="29"/>
  <c r="AH280" i="29" s="1"/>
  <c r="AI280" i="29" s="1"/>
  <c r="AJ280" i="29" s="1"/>
  <c r="AG281" i="29"/>
  <c r="AH281" i="29" s="1"/>
  <c r="AI281" i="29" s="1"/>
  <c r="AJ281" i="29" s="1"/>
  <c r="AG282" i="29"/>
  <c r="AH282" i="29" s="1"/>
  <c r="AI282" i="29" s="1"/>
  <c r="AJ282" i="29" s="1"/>
  <c r="AG283" i="29"/>
  <c r="AH283" i="29" s="1"/>
  <c r="AI283" i="29" s="1"/>
  <c r="AJ283" i="29" s="1"/>
  <c r="AG284" i="29"/>
  <c r="AH284" i="29" s="1"/>
  <c r="AI284" i="29" s="1"/>
  <c r="AJ284" i="29" s="1"/>
  <c r="AG285" i="29"/>
  <c r="AH285" i="29" s="1"/>
  <c r="AI285" i="29" s="1"/>
  <c r="AJ285" i="29" s="1"/>
  <c r="AG286" i="29"/>
  <c r="AH286" i="29" s="1"/>
  <c r="AI286" i="29" s="1"/>
  <c r="AJ286" i="29" s="1"/>
  <c r="AG287" i="29"/>
  <c r="AH287" i="29" s="1"/>
  <c r="AI287" i="29" s="1"/>
  <c r="AJ287" i="29" s="1"/>
  <c r="AG288" i="29"/>
  <c r="AH288" i="29" s="1"/>
  <c r="AI288" i="29" s="1"/>
  <c r="AJ288" i="29" s="1"/>
  <c r="AG289" i="29"/>
  <c r="AH289" i="29" s="1"/>
  <c r="AI289" i="29" s="1"/>
  <c r="AJ289" i="29" s="1"/>
  <c r="AG290" i="29"/>
  <c r="AH290" i="29" s="1"/>
  <c r="AI290" i="29" s="1"/>
  <c r="AJ290" i="29" s="1"/>
  <c r="AG291" i="29"/>
  <c r="AH291" i="29" s="1"/>
  <c r="AI291" i="29" s="1"/>
  <c r="AJ291" i="29" s="1"/>
  <c r="AG292" i="29"/>
  <c r="AH292" i="29" s="1"/>
  <c r="AI292" i="29" s="1"/>
  <c r="AJ292" i="29" s="1"/>
  <c r="AG293" i="29"/>
  <c r="AH293" i="29" s="1"/>
  <c r="AI293" i="29" s="1"/>
  <c r="AJ293" i="29" s="1"/>
  <c r="AG294" i="29"/>
  <c r="AH294" i="29" s="1"/>
  <c r="AI294" i="29" s="1"/>
  <c r="AJ294" i="29" s="1"/>
  <c r="AG295" i="29"/>
  <c r="AH295" i="29" s="1"/>
  <c r="AI295" i="29" s="1"/>
  <c r="AJ295" i="29" s="1"/>
  <c r="AG296" i="29"/>
  <c r="AH296" i="29" s="1"/>
  <c r="AI296" i="29" s="1"/>
  <c r="AJ296" i="29" s="1"/>
  <c r="AG297" i="29"/>
  <c r="AH297" i="29" s="1"/>
  <c r="AI297" i="29" s="1"/>
  <c r="AJ297" i="29" s="1"/>
  <c r="AG298" i="29"/>
  <c r="AH298" i="29" s="1"/>
  <c r="AI298" i="29" s="1"/>
  <c r="AJ298" i="29" s="1"/>
  <c r="AG299" i="29"/>
  <c r="AH299" i="29" s="1"/>
  <c r="AI299" i="29" s="1"/>
  <c r="AJ299" i="29" s="1"/>
  <c r="AG300" i="29"/>
  <c r="AH300" i="29" s="1"/>
  <c r="AI300" i="29" s="1"/>
  <c r="AJ300" i="29" s="1"/>
  <c r="AG301" i="29"/>
  <c r="AH301" i="29" s="1"/>
  <c r="AI301" i="29" s="1"/>
  <c r="AJ301" i="29" s="1"/>
  <c r="AG302" i="29"/>
  <c r="AH302" i="29" s="1"/>
  <c r="AI302" i="29" s="1"/>
  <c r="AJ302" i="29" s="1"/>
  <c r="AG303" i="29"/>
  <c r="AH303" i="29" s="1"/>
  <c r="AI303" i="29" s="1"/>
  <c r="AJ303" i="29" s="1"/>
  <c r="AG304" i="29"/>
  <c r="AH304" i="29" s="1"/>
  <c r="AI304" i="29" s="1"/>
  <c r="AJ304" i="29" s="1"/>
  <c r="AG305" i="29"/>
  <c r="AH305" i="29" s="1"/>
  <c r="AI305" i="29" s="1"/>
  <c r="AJ305" i="29" s="1"/>
  <c r="AG306" i="29"/>
  <c r="AH306" i="29" s="1"/>
  <c r="AI306" i="29" s="1"/>
  <c r="AJ306" i="29" s="1"/>
  <c r="AG307" i="29"/>
  <c r="AH307" i="29" s="1"/>
  <c r="AI307" i="29" s="1"/>
  <c r="AJ307" i="29" s="1"/>
  <c r="AG308" i="29"/>
  <c r="AH308" i="29" s="1"/>
  <c r="AI308" i="29" s="1"/>
  <c r="AJ308" i="29" s="1"/>
  <c r="AG309" i="29"/>
  <c r="AH309" i="29" s="1"/>
  <c r="AI309" i="29" s="1"/>
  <c r="AJ309" i="29" s="1"/>
  <c r="AG310" i="29"/>
  <c r="AH310" i="29" s="1"/>
  <c r="AI310" i="29" s="1"/>
  <c r="AJ310" i="29" s="1"/>
  <c r="AG311" i="29"/>
  <c r="AH311" i="29" s="1"/>
  <c r="AI311" i="29" s="1"/>
  <c r="AJ311" i="29" s="1"/>
  <c r="AG312" i="29"/>
  <c r="AH312" i="29" s="1"/>
  <c r="AI312" i="29" s="1"/>
  <c r="AJ312" i="29" s="1"/>
  <c r="AG313" i="29"/>
  <c r="AH313" i="29" s="1"/>
  <c r="AI313" i="29" s="1"/>
  <c r="AJ313" i="29" s="1"/>
  <c r="AG314" i="29"/>
  <c r="AH314" i="29" s="1"/>
  <c r="AI314" i="29" s="1"/>
  <c r="AJ314" i="29" s="1"/>
  <c r="AG315" i="29"/>
  <c r="AH315" i="29" s="1"/>
  <c r="AI315" i="29" s="1"/>
  <c r="AJ315" i="29" s="1"/>
  <c r="AG316" i="29"/>
  <c r="AH316" i="29" s="1"/>
  <c r="AI316" i="29" s="1"/>
  <c r="AJ316" i="29" s="1"/>
  <c r="AG317" i="29"/>
  <c r="AH317" i="29" s="1"/>
  <c r="AI317" i="29" s="1"/>
  <c r="AJ317" i="29" s="1"/>
  <c r="AG318" i="29"/>
  <c r="AH318" i="29" s="1"/>
  <c r="AI318" i="29" s="1"/>
  <c r="AJ318" i="29" s="1"/>
  <c r="AG319" i="29"/>
  <c r="AH319" i="29" s="1"/>
  <c r="AI319" i="29" s="1"/>
  <c r="AJ319" i="29" s="1"/>
  <c r="AG320" i="29"/>
  <c r="AH320" i="29" s="1"/>
  <c r="AI320" i="29" s="1"/>
  <c r="AJ320" i="29" s="1"/>
  <c r="AG321" i="29"/>
  <c r="AH321" i="29" s="1"/>
  <c r="AI321" i="29" s="1"/>
  <c r="AJ321" i="29" s="1"/>
  <c r="AG322" i="29"/>
  <c r="AH322" i="29" s="1"/>
  <c r="AI322" i="29" s="1"/>
  <c r="AJ322" i="29" s="1"/>
  <c r="AG323" i="29"/>
  <c r="AH323" i="29" s="1"/>
  <c r="AI323" i="29" s="1"/>
  <c r="AJ323" i="29" s="1"/>
  <c r="AG324" i="29"/>
  <c r="AH324" i="29" s="1"/>
  <c r="AI324" i="29" s="1"/>
  <c r="AJ324" i="29" s="1"/>
  <c r="AG325" i="29"/>
  <c r="AH325" i="29" s="1"/>
  <c r="AI325" i="29" s="1"/>
  <c r="AJ325" i="29" s="1"/>
  <c r="AG326" i="29"/>
  <c r="AH326" i="29" s="1"/>
  <c r="AI326" i="29" s="1"/>
  <c r="AJ326" i="29" s="1"/>
  <c r="AG327" i="29"/>
  <c r="AH327" i="29" s="1"/>
  <c r="AI327" i="29" s="1"/>
  <c r="AJ327" i="29" s="1"/>
  <c r="AG328" i="29"/>
  <c r="AH328" i="29" s="1"/>
  <c r="AI328" i="29" s="1"/>
  <c r="AJ328" i="29" s="1"/>
  <c r="AG329" i="29"/>
  <c r="AH329" i="29" s="1"/>
  <c r="AI329" i="29" s="1"/>
  <c r="AJ329" i="29" s="1"/>
  <c r="AG330" i="29"/>
  <c r="AH330" i="29" s="1"/>
  <c r="AI330" i="29" s="1"/>
  <c r="AJ330" i="29" s="1"/>
  <c r="AG331" i="29"/>
  <c r="AH331" i="29" s="1"/>
  <c r="AI331" i="29" s="1"/>
  <c r="AJ331" i="29" s="1"/>
  <c r="AG332" i="29"/>
  <c r="AH332" i="29" s="1"/>
  <c r="AI332" i="29" s="1"/>
  <c r="AJ332" i="29" s="1"/>
  <c r="AG333" i="29"/>
  <c r="AH333" i="29" s="1"/>
  <c r="AI333" i="29" s="1"/>
  <c r="AJ333" i="29" s="1"/>
  <c r="AG334" i="29"/>
  <c r="AH334" i="29" s="1"/>
  <c r="AI334" i="29" s="1"/>
  <c r="AJ334" i="29" s="1"/>
  <c r="AG335" i="29"/>
  <c r="AH335" i="29" s="1"/>
  <c r="AI335" i="29" s="1"/>
  <c r="AJ335" i="29" s="1"/>
  <c r="AG336" i="29"/>
  <c r="AH336" i="29" s="1"/>
  <c r="AI336" i="29" s="1"/>
  <c r="AJ336" i="29" s="1"/>
  <c r="AG337" i="29"/>
  <c r="AH337" i="29" s="1"/>
  <c r="AI337" i="29" s="1"/>
  <c r="AJ337" i="29" s="1"/>
  <c r="AG339" i="29"/>
  <c r="AH339" i="29" s="1"/>
  <c r="AI339" i="29" s="1"/>
  <c r="AJ339" i="29" s="1"/>
  <c r="AG340" i="29"/>
  <c r="AH340" i="29" s="1"/>
  <c r="AI340" i="29" s="1"/>
  <c r="AJ340" i="29" s="1"/>
  <c r="AG341" i="29"/>
  <c r="AH341" i="29" s="1"/>
  <c r="AI341" i="29" s="1"/>
  <c r="AJ341" i="29" s="1"/>
  <c r="AG342" i="29"/>
  <c r="AH342" i="29" s="1"/>
  <c r="AI342" i="29" s="1"/>
  <c r="AJ342" i="29" s="1"/>
  <c r="AG343" i="29"/>
  <c r="AH343" i="29" s="1"/>
  <c r="AI343" i="29" s="1"/>
  <c r="AJ343" i="29" s="1"/>
  <c r="AG344" i="29"/>
  <c r="AH344" i="29" s="1"/>
  <c r="AI344" i="29" s="1"/>
  <c r="AJ344" i="29" s="1"/>
  <c r="AG345" i="29"/>
  <c r="AH345" i="29" s="1"/>
  <c r="AI345" i="29" s="1"/>
  <c r="AJ345" i="29" s="1"/>
  <c r="AG346" i="29"/>
  <c r="AH346" i="29" s="1"/>
  <c r="AI346" i="29" s="1"/>
  <c r="AJ346" i="29" s="1"/>
  <c r="AG347" i="29"/>
  <c r="AH347" i="29" s="1"/>
  <c r="AI347" i="29" s="1"/>
  <c r="AJ347" i="29" s="1"/>
  <c r="AG348" i="29"/>
  <c r="AH348" i="29" s="1"/>
  <c r="AI348" i="29" s="1"/>
  <c r="AJ348" i="29" s="1"/>
  <c r="AG349" i="29"/>
  <c r="AH349" i="29" s="1"/>
  <c r="AI349" i="29" s="1"/>
  <c r="AJ349" i="29" s="1"/>
  <c r="AG350" i="29"/>
  <c r="AH350" i="29" s="1"/>
  <c r="AI350" i="29" s="1"/>
  <c r="AJ350" i="29" s="1"/>
  <c r="AG351" i="29"/>
  <c r="AH351" i="29" s="1"/>
  <c r="AI351" i="29" s="1"/>
  <c r="AJ351" i="29" s="1"/>
  <c r="AG352" i="29"/>
  <c r="AH352" i="29" s="1"/>
  <c r="AI352" i="29" s="1"/>
  <c r="AJ352" i="29" s="1"/>
  <c r="AG353" i="29"/>
  <c r="AH353" i="29" s="1"/>
  <c r="AI353" i="29" s="1"/>
  <c r="AJ353" i="29" s="1"/>
  <c r="AG354" i="29"/>
  <c r="AH354" i="29" s="1"/>
  <c r="AI354" i="29" s="1"/>
  <c r="AJ354" i="29" s="1"/>
  <c r="AG355" i="29"/>
  <c r="AH355" i="29" s="1"/>
  <c r="AI355" i="29" s="1"/>
  <c r="AJ355" i="29" s="1"/>
  <c r="AG356" i="29"/>
  <c r="AH356" i="29" s="1"/>
  <c r="AI356" i="29" s="1"/>
  <c r="AJ356" i="29" s="1"/>
  <c r="AG357" i="29"/>
  <c r="AH357" i="29" s="1"/>
  <c r="AI357" i="29" s="1"/>
  <c r="AJ357" i="29" s="1"/>
  <c r="AG358" i="29"/>
  <c r="AH358" i="29" s="1"/>
  <c r="AI358" i="29" s="1"/>
  <c r="AJ358" i="29" s="1"/>
  <c r="AG362" i="29"/>
  <c r="AH362" i="29" s="1"/>
  <c r="AI362" i="29" s="1"/>
  <c r="AJ362" i="29" s="1"/>
  <c r="AG363" i="29"/>
  <c r="AH363" i="29" s="1"/>
  <c r="AI363" i="29" s="1"/>
  <c r="AJ363" i="29" s="1"/>
  <c r="AG364" i="29"/>
  <c r="AH364" i="29" s="1"/>
  <c r="AI364" i="29" s="1"/>
  <c r="AJ364" i="29" s="1"/>
  <c r="AG365" i="29"/>
  <c r="AH365" i="29" s="1"/>
  <c r="AI365" i="29" s="1"/>
  <c r="AJ365" i="29" s="1"/>
  <c r="AG366" i="29"/>
  <c r="AH366" i="29" s="1"/>
  <c r="AI366" i="29" s="1"/>
  <c r="AJ366" i="29" s="1"/>
  <c r="AG367" i="29"/>
  <c r="AH367" i="29" s="1"/>
  <c r="AI367" i="29" s="1"/>
  <c r="AJ367" i="29" s="1"/>
  <c r="AG368" i="29"/>
  <c r="AH368" i="29" s="1"/>
  <c r="AI368" i="29" s="1"/>
  <c r="AJ368" i="29" s="1"/>
  <c r="AG369" i="29"/>
  <c r="AH369" i="29" s="1"/>
  <c r="AI369" i="29" s="1"/>
  <c r="AJ369" i="29" s="1"/>
  <c r="AG370" i="29"/>
  <c r="AH370" i="29" s="1"/>
  <c r="AI370" i="29" s="1"/>
  <c r="AJ370" i="29" s="1"/>
  <c r="AG371" i="29"/>
  <c r="AH371" i="29" s="1"/>
  <c r="AI371" i="29" s="1"/>
  <c r="AJ371" i="29" s="1"/>
  <c r="AG372" i="29"/>
  <c r="AH372" i="29" s="1"/>
  <c r="AI372" i="29" s="1"/>
  <c r="AJ372" i="29" s="1"/>
  <c r="AG373" i="29"/>
  <c r="AH373" i="29" s="1"/>
  <c r="AI373" i="29" s="1"/>
  <c r="AJ373" i="29" s="1"/>
  <c r="AG374" i="29"/>
  <c r="AH374" i="29" s="1"/>
  <c r="AI374" i="29" s="1"/>
  <c r="AJ374" i="29" s="1"/>
  <c r="AG376" i="29"/>
  <c r="AH376" i="29" s="1"/>
  <c r="AI376" i="29" s="1"/>
  <c r="AJ376" i="29" s="1"/>
  <c r="AG377" i="29"/>
  <c r="AH377" i="29" s="1"/>
  <c r="AI377" i="29" s="1"/>
  <c r="AJ377" i="29" s="1"/>
  <c r="AG378" i="29"/>
  <c r="AH378" i="29" s="1"/>
  <c r="AI378" i="29" s="1"/>
  <c r="AJ378" i="29" s="1"/>
  <c r="AG379" i="29"/>
  <c r="AH379" i="29" s="1"/>
  <c r="AI379" i="29" s="1"/>
  <c r="AJ379" i="29" s="1"/>
  <c r="AG380" i="29"/>
  <c r="AH380" i="29" s="1"/>
  <c r="AI380" i="29" s="1"/>
  <c r="AJ380" i="29" s="1"/>
  <c r="AG381" i="29"/>
  <c r="AH381" i="29" s="1"/>
  <c r="AI381" i="29" s="1"/>
  <c r="AJ381" i="29" s="1"/>
  <c r="AG382" i="29"/>
  <c r="AH382" i="29" s="1"/>
  <c r="AI382" i="29" s="1"/>
  <c r="AJ382" i="29" s="1"/>
  <c r="AG383" i="29"/>
  <c r="AH383" i="29" s="1"/>
  <c r="AI383" i="29" s="1"/>
  <c r="AJ383" i="29" s="1"/>
  <c r="AG384" i="29"/>
  <c r="AH384" i="29" s="1"/>
  <c r="AI384" i="29" s="1"/>
  <c r="AJ384" i="29" s="1"/>
  <c r="AG385" i="29"/>
  <c r="AH385" i="29" s="1"/>
  <c r="AI385" i="29" s="1"/>
  <c r="AJ385" i="29" s="1"/>
  <c r="AG386" i="29"/>
  <c r="AH386" i="29" s="1"/>
  <c r="AI386" i="29" s="1"/>
  <c r="AJ386" i="29" s="1"/>
  <c r="AG388" i="29"/>
  <c r="AH388" i="29" s="1"/>
  <c r="AI388" i="29" s="1"/>
  <c r="AJ388" i="29" s="1"/>
  <c r="AG389" i="29"/>
  <c r="AH389" i="29" s="1"/>
  <c r="AI389" i="29" s="1"/>
  <c r="AJ389" i="29" s="1"/>
  <c r="AG390" i="29"/>
  <c r="AH390" i="29" s="1"/>
  <c r="AI390" i="29" s="1"/>
  <c r="AJ390" i="29" s="1"/>
  <c r="AG391" i="29"/>
  <c r="AH391" i="29" s="1"/>
  <c r="AI391" i="29" s="1"/>
  <c r="AJ391" i="29" s="1"/>
  <c r="AG392" i="29"/>
  <c r="AH392" i="29" s="1"/>
  <c r="AI392" i="29" s="1"/>
  <c r="AJ392" i="29" s="1"/>
  <c r="AG393" i="29"/>
  <c r="AH393" i="29" s="1"/>
  <c r="AI393" i="29" s="1"/>
  <c r="AJ393" i="29" s="1"/>
  <c r="AG394" i="29"/>
  <c r="AH394" i="29" s="1"/>
  <c r="AI394" i="29" s="1"/>
  <c r="AJ394" i="29" s="1"/>
  <c r="AG395" i="29"/>
  <c r="AH395" i="29" s="1"/>
  <c r="AI395" i="29" s="1"/>
  <c r="AJ395" i="29" s="1"/>
  <c r="AG396" i="29"/>
  <c r="AH396" i="29" s="1"/>
  <c r="AI396" i="29" s="1"/>
  <c r="AJ396" i="29" s="1"/>
  <c r="AG397" i="29"/>
  <c r="AH397" i="29" s="1"/>
  <c r="AI397" i="29" s="1"/>
  <c r="AJ397" i="29" s="1"/>
  <c r="AG398" i="29"/>
  <c r="AH398" i="29" s="1"/>
  <c r="AI398" i="29" s="1"/>
  <c r="AJ398" i="29" s="1"/>
  <c r="AG399" i="29"/>
  <c r="AH399" i="29" s="1"/>
  <c r="AI399" i="29" s="1"/>
  <c r="AJ399" i="29" s="1"/>
  <c r="AG400" i="29"/>
  <c r="AH400" i="29" s="1"/>
  <c r="AI400" i="29" s="1"/>
  <c r="AJ400" i="29" s="1"/>
  <c r="AG401" i="29"/>
  <c r="AH401" i="29" s="1"/>
  <c r="AI401" i="29" s="1"/>
  <c r="AJ401" i="29" s="1"/>
  <c r="AG402" i="29"/>
  <c r="AH402" i="29" s="1"/>
  <c r="AI402" i="29" s="1"/>
  <c r="AJ402" i="29" s="1"/>
  <c r="AG403" i="29"/>
  <c r="AH403" i="29" s="1"/>
  <c r="AI403" i="29" s="1"/>
  <c r="AJ403" i="29" s="1"/>
  <c r="AG404" i="29"/>
  <c r="AH404" i="29" s="1"/>
  <c r="AI404" i="29" s="1"/>
  <c r="AJ404" i="29" s="1"/>
  <c r="AG405" i="29"/>
  <c r="AH405" i="29" s="1"/>
  <c r="AI405" i="29" s="1"/>
  <c r="AJ405" i="29" s="1"/>
  <c r="AG406" i="29"/>
  <c r="AH406" i="29" s="1"/>
  <c r="AI406" i="29" s="1"/>
  <c r="AJ406" i="29" s="1"/>
  <c r="AG408" i="29"/>
  <c r="AH408" i="29" s="1"/>
  <c r="AI408" i="29" s="1"/>
  <c r="AJ408" i="29" s="1"/>
  <c r="AG409" i="29"/>
  <c r="AH409" i="29" s="1"/>
  <c r="AI409" i="29" s="1"/>
  <c r="AJ409" i="29" s="1"/>
  <c r="AG410" i="29"/>
  <c r="AH410" i="29" s="1"/>
  <c r="AI410" i="29" s="1"/>
  <c r="AJ410" i="29" s="1"/>
  <c r="AG411" i="29"/>
  <c r="AH411" i="29" s="1"/>
  <c r="AI411" i="29" s="1"/>
  <c r="AJ411" i="29" s="1"/>
  <c r="AG412" i="29"/>
  <c r="AH412" i="29" s="1"/>
  <c r="AI412" i="29" s="1"/>
  <c r="AJ412" i="29" s="1"/>
  <c r="AG413" i="29"/>
  <c r="AH413" i="29" s="1"/>
  <c r="AI413" i="29" s="1"/>
  <c r="AJ413" i="29" s="1"/>
  <c r="AG414" i="29"/>
  <c r="AH414" i="29" s="1"/>
  <c r="AI414" i="29" s="1"/>
  <c r="AJ414" i="29" s="1"/>
  <c r="AG415" i="29"/>
  <c r="AH415" i="29" s="1"/>
  <c r="AI415" i="29" s="1"/>
  <c r="AJ415" i="29" s="1"/>
  <c r="AG417" i="29"/>
  <c r="AH417" i="29" s="1"/>
  <c r="AI417" i="29" s="1"/>
  <c r="AJ417" i="29" s="1"/>
  <c r="AG418" i="29"/>
  <c r="AH418" i="29" s="1"/>
  <c r="AI418" i="29" s="1"/>
  <c r="AJ418" i="29" s="1"/>
  <c r="AG419" i="29"/>
  <c r="AH419" i="29" s="1"/>
  <c r="AI419" i="29" s="1"/>
  <c r="AJ419" i="29" s="1"/>
  <c r="AG420" i="29"/>
  <c r="AH420" i="29" s="1"/>
  <c r="AI420" i="29" s="1"/>
  <c r="AJ420" i="29" s="1"/>
  <c r="AG422" i="29"/>
  <c r="AH422" i="29" s="1"/>
  <c r="AI422" i="29" s="1"/>
  <c r="AJ422" i="29" s="1"/>
  <c r="AG423" i="29"/>
  <c r="AH423" i="29" s="1"/>
  <c r="AI423" i="29" s="1"/>
  <c r="AJ423" i="29" s="1"/>
  <c r="AG424" i="29"/>
  <c r="AH424" i="29" s="1"/>
  <c r="AI424" i="29" s="1"/>
  <c r="AJ424" i="29" s="1"/>
  <c r="AG425" i="29"/>
  <c r="AH425" i="29" s="1"/>
  <c r="AI425" i="29" s="1"/>
  <c r="AJ425" i="29" s="1"/>
  <c r="AG426" i="29"/>
  <c r="AH426" i="29" s="1"/>
  <c r="AI426" i="29" s="1"/>
  <c r="AJ426" i="29" s="1"/>
  <c r="AG427" i="29"/>
  <c r="AH427" i="29" s="1"/>
  <c r="AI427" i="29" s="1"/>
  <c r="AJ427" i="29" s="1"/>
  <c r="AG428" i="29"/>
  <c r="AH428" i="29" s="1"/>
  <c r="AI428" i="29" s="1"/>
  <c r="AJ428" i="29" s="1"/>
  <c r="AG429" i="29"/>
  <c r="AH429" i="29" s="1"/>
  <c r="AI429" i="29" s="1"/>
  <c r="AJ429" i="29" s="1"/>
  <c r="AG430" i="29"/>
  <c r="AH430" i="29" s="1"/>
  <c r="AI430" i="29" s="1"/>
  <c r="AJ430" i="29" s="1"/>
  <c r="AG431" i="29"/>
  <c r="AH431" i="29" s="1"/>
  <c r="AI431" i="29" s="1"/>
  <c r="AJ431" i="29" s="1"/>
  <c r="AG432" i="29"/>
  <c r="AH432" i="29" s="1"/>
  <c r="AI432" i="29" s="1"/>
  <c r="AJ432" i="29" s="1"/>
  <c r="AG433" i="29"/>
  <c r="AH433" i="29" s="1"/>
  <c r="AI433" i="29" s="1"/>
  <c r="AJ433" i="29" s="1"/>
  <c r="AG434" i="29"/>
  <c r="AH434" i="29" s="1"/>
  <c r="AI434" i="29" s="1"/>
  <c r="AJ434" i="29" s="1"/>
  <c r="AG435" i="29"/>
  <c r="AH435" i="29" s="1"/>
  <c r="AI435" i="29" s="1"/>
  <c r="AJ435" i="29" s="1"/>
  <c r="AG436" i="29"/>
  <c r="AH436" i="29" s="1"/>
  <c r="AI436" i="29" s="1"/>
  <c r="AJ436" i="29" s="1"/>
  <c r="AG437" i="29"/>
  <c r="AH437" i="29" s="1"/>
  <c r="AI437" i="29" s="1"/>
  <c r="AJ437" i="29" s="1"/>
  <c r="AG438" i="29"/>
  <c r="AH438" i="29" s="1"/>
  <c r="AI438" i="29" s="1"/>
  <c r="AJ438" i="29" s="1"/>
  <c r="AG439" i="29"/>
  <c r="AH439" i="29" s="1"/>
  <c r="AI439" i="29" s="1"/>
  <c r="AJ439" i="29" s="1"/>
  <c r="AG440" i="29"/>
  <c r="AH440" i="29" s="1"/>
  <c r="AI440" i="29" s="1"/>
  <c r="AJ440" i="29" s="1"/>
  <c r="AG441" i="29"/>
  <c r="AH441" i="29" s="1"/>
  <c r="AI441" i="29" s="1"/>
  <c r="AJ441" i="29" s="1"/>
  <c r="AG442" i="29"/>
  <c r="AH442" i="29" s="1"/>
  <c r="AI442" i="29" s="1"/>
  <c r="AJ442" i="29" s="1"/>
  <c r="AG443" i="29"/>
  <c r="AH443" i="29" s="1"/>
  <c r="AI443" i="29" s="1"/>
  <c r="AJ443" i="29" s="1"/>
  <c r="AG444" i="29"/>
  <c r="AH444" i="29" s="1"/>
  <c r="AI444" i="29" s="1"/>
  <c r="AJ444" i="29" s="1"/>
  <c r="AG445" i="29"/>
  <c r="AH445" i="29" s="1"/>
  <c r="AI445" i="29" s="1"/>
  <c r="AJ445" i="29" s="1"/>
  <c r="AG446" i="29"/>
  <c r="AH446" i="29" s="1"/>
  <c r="AI446" i="29" s="1"/>
  <c r="AJ446" i="29" s="1"/>
  <c r="AG447" i="29"/>
  <c r="AH447" i="29" s="1"/>
  <c r="AI447" i="29" s="1"/>
  <c r="AJ447" i="29" s="1"/>
  <c r="AG448" i="29"/>
  <c r="AH448" i="29" s="1"/>
  <c r="AI448" i="29" s="1"/>
  <c r="AJ448" i="29" s="1"/>
  <c r="AG449" i="29"/>
  <c r="AH449" i="29" s="1"/>
  <c r="AI449" i="29" s="1"/>
  <c r="AJ449" i="29" s="1"/>
  <c r="AG450" i="29"/>
  <c r="AH450" i="29" s="1"/>
  <c r="AI450" i="29" s="1"/>
  <c r="AJ450" i="29" s="1"/>
  <c r="AG451" i="29"/>
  <c r="AH451" i="29" s="1"/>
  <c r="AI451" i="29" s="1"/>
  <c r="AJ451" i="29" s="1"/>
  <c r="AG453" i="29"/>
  <c r="AH453" i="29" s="1"/>
  <c r="AI453" i="29" s="1"/>
  <c r="AJ453" i="29" s="1"/>
  <c r="AG454" i="29"/>
  <c r="AH454" i="29" s="1"/>
  <c r="AI454" i="29" s="1"/>
  <c r="AJ454" i="29" s="1"/>
  <c r="AG455" i="29"/>
  <c r="AH455" i="29" s="1"/>
  <c r="AI455" i="29" s="1"/>
  <c r="AJ455" i="29" s="1"/>
  <c r="AG456" i="29"/>
  <c r="AH456" i="29" s="1"/>
  <c r="AI456" i="29" s="1"/>
  <c r="AJ456" i="29" s="1"/>
  <c r="AG457" i="29"/>
  <c r="AH457" i="29" s="1"/>
  <c r="AI457" i="29" s="1"/>
  <c r="AJ457" i="29" s="1"/>
  <c r="AG458" i="29"/>
  <c r="AH458" i="29" s="1"/>
  <c r="AI458" i="29" s="1"/>
  <c r="AJ458" i="29" s="1"/>
  <c r="AG459" i="29"/>
  <c r="AH459" i="29" s="1"/>
  <c r="AI459" i="29" s="1"/>
  <c r="AJ459" i="29" s="1"/>
  <c r="AG460" i="29"/>
  <c r="AH460" i="29" s="1"/>
  <c r="AI460" i="29" s="1"/>
  <c r="AJ460" i="29" s="1"/>
  <c r="AG461" i="29"/>
  <c r="AH461" i="29" s="1"/>
  <c r="AI461" i="29" s="1"/>
  <c r="AJ461" i="29" s="1"/>
  <c r="AG462" i="29"/>
  <c r="AH462" i="29" s="1"/>
  <c r="AI462" i="29" s="1"/>
  <c r="AJ462" i="29" s="1"/>
  <c r="AG463" i="29"/>
  <c r="AH463" i="29" s="1"/>
  <c r="AI463" i="29" s="1"/>
  <c r="AJ463" i="29" s="1"/>
  <c r="AG464" i="29"/>
  <c r="AH464" i="29" s="1"/>
  <c r="AI464" i="29" s="1"/>
  <c r="AJ464" i="29" s="1"/>
  <c r="AG465" i="29"/>
  <c r="AH465" i="29" s="1"/>
  <c r="AI465" i="29" s="1"/>
  <c r="AJ465" i="29" s="1"/>
  <c r="AG466" i="29"/>
  <c r="AH466" i="29" s="1"/>
  <c r="AI466" i="29" s="1"/>
  <c r="AJ466" i="29" s="1"/>
  <c r="AG468" i="29"/>
  <c r="AH468" i="29" s="1"/>
  <c r="AI468" i="29" s="1"/>
  <c r="AJ468" i="29" s="1"/>
  <c r="AG469" i="29"/>
  <c r="AH469" i="29" s="1"/>
  <c r="AI469" i="29" s="1"/>
  <c r="AJ469" i="29" s="1"/>
  <c r="AG470" i="29"/>
  <c r="AH470" i="29" s="1"/>
  <c r="AI470" i="29" s="1"/>
  <c r="AJ470" i="29" s="1"/>
  <c r="AG471" i="29"/>
  <c r="AH471" i="29" s="1"/>
  <c r="AI471" i="29" s="1"/>
  <c r="AJ471" i="29" s="1"/>
  <c r="AG472" i="29"/>
  <c r="AH472" i="29" s="1"/>
  <c r="AI472" i="29" s="1"/>
  <c r="AJ472" i="29" s="1"/>
  <c r="AG473" i="29"/>
  <c r="AH473" i="29" s="1"/>
  <c r="AI473" i="29" s="1"/>
  <c r="AJ473" i="29" s="1"/>
  <c r="AG474" i="29"/>
  <c r="AH474" i="29" s="1"/>
  <c r="AI474" i="29" s="1"/>
  <c r="AJ474" i="29" s="1"/>
  <c r="AG475" i="29"/>
  <c r="AH475" i="29" s="1"/>
  <c r="AI475" i="29" s="1"/>
  <c r="AJ475" i="29" s="1"/>
  <c r="AG476" i="29"/>
  <c r="AH476" i="29" s="1"/>
  <c r="AI476" i="29" s="1"/>
  <c r="AJ476" i="29" s="1"/>
  <c r="AG477" i="29"/>
  <c r="AH477" i="29" s="1"/>
  <c r="AI477" i="29" s="1"/>
  <c r="AJ477" i="29" s="1"/>
  <c r="AG478" i="29"/>
  <c r="AH478" i="29" s="1"/>
  <c r="AI478" i="29" s="1"/>
  <c r="AJ478" i="29" s="1"/>
  <c r="AG479" i="29"/>
  <c r="AH479" i="29" s="1"/>
  <c r="AI479" i="29" s="1"/>
  <c r="AJ479" i="29" s="1"/>
  <c r="AG480" i="29"/>
  <c r="AH480" i="29" s="1"/>
  <c r="AI480" i="29" s="1"/>
  <c r="AJ480" i="29" s="1"/>
  <c r="AG482" i="29"/>
  <c r="AH482" i="29" s="1"/>
  <c r="AI482" i="29" s="1"/>
  <c r="AJ482" i="29" s="1"/>
  <c r="AG483" i="29"/>
  <c r="AH483" i="29" s="1"/>
  <c r="AI483" i="29" s="1"/>
  <c r="AJ483" i="29" s="1"/>
  <c r="AG484" i="29"/>
  <c r="AH484" i="29" s="1"/>
  <c r="AI484" i="29" s="1"/>
  <c r="AJ484" i="29" s="1"/>
  <c r="AG485" i="29"/>
  <c r="AH485" i="29" s="1"/>
  <c r="AI485" i="29" s="1"/>
  <c r="AJ485" i="29" s="1"/>
  <c r="AG486" i="29"/>
  <c r="AH486" i="29" s="1"/>
  <c r="AI486" i="29" s="1"/>
  <c r="AJ486" i="29" s="1"/>
  <c r="AG487" i="29"/>
  <c r="AH487" i="29" s="1"/>
  <c r="AI487" i="29" s="1"/>
  <c r="AJ487" i="29" s="1"/>
  <c r="AG488" i="29"/>
  <c r="AH488" i="29" s="1"/>
  <c r="AI488" i="29" s="1"/>
  <c r="AJ488" i="29" s="1"/>
  <c r="AG489" i="29"/>
  <c r="AH489" i="29" s="1"/>
  <c r="AI489" i="29" s="1"/>
  <c r="AJ489" i="29" s="1"/>
  <c r="AG490" i="29"/>
  <c r="AH490" i="29" s="1"/>
  <c r="AI490" i="29" s="1"/>
  <c r="AJ490" i="29" s="1"/>
  <c r="AG491" i="29"/>
  <c r="AH491" i="29" s="1"/>
  <c r="AI491" i="29" s="1"/>
  <c r="AJ491" i="29" s="1"/>
  <c r="AG492" i="29"/>
  <c r="AH492" i="29" s="1"/>
  <c r="AI492" i="29" s="1"/>
  <c r="AJ492" i="29" s="1"/>
  <c r="AG493" i="29"/>
  <c r="AH493" i="29" s="1"/>
  <c r="AI493" i="29" s="1"/>
  <c r="AJ493" i="29" s="1"/>
  <c r="AG494" i="29"/>
  <c r="AH494" i="29" s="1"/>
  <c r="AI494" i="29" s="1"/>
  <c r="AJ494" i="29" s="1"/>
  <c r="AG495" i="29"/>
  <c r="AH495" i="29" s="1"/>
  <c r="AI495" i="29" s="1"/>
  <c r="AJ495" i="29" s="1"/>
  <c r="AG496" i="29"/>
  <c r="AH496" i="29" s="1"/>
  <c r="AI496" i="29" s="1"/>
  <c r="AJ496" i="29" s="1"/>
  <c r="AG497" i="29"/>
  <c r="AH497" i="29" s="1"/>
  <c r="AI497" i="29" s="1"/>
  <c r="AJ497" i="29" s="1"/>
  <c r="AG498" i="29"/>
  <c r="AH498" i="29" s="1"/>
  <c r="AI498" i="29" s="1"/>
  <c r="AJ498" i="29" s="1"/>
  <c r="AG499" i="29"/>
  <c r="AH499" i="29" s="1"/>
  <c r="AI499" i="29" s="1"/>
  <c r="AJ499" i="29" s="1"/>
  <c r="AG500" i="29"/>
  <c r="AH500" i="29" s="1"/>
  <c r="AI500" i="29" s="1"/>
  <c r="AJ500" i="29" s="1"/>
  <c r="AG501" i="29"/>
  <c r="AH501" i="29" s="1"/>
  <c r="AI501" i="29" s="1"/>
  <c r="AJ501" i="29" s="1"/>
  <c r="AG503" i="29"/>
  <c r="AH503" i="29" s="1"/>
  <c r="AI503" i="29" s="1"/>
  <c r="AJ503" i="29" s="1"/>
  <c r="AG504" i="29"/>
  <c r="AH504" i="29" s="1"/>
  <c r="AI504" i="29" s="1"/>
  <c r="AJ504" i="29" s="1"/>
  <c r="AG505" i="29"/>
  <c r="AH505" i="29" s="1"/>
  <c r="AI505" i="29" s="1"/>
  <c r="AJ505" i="29" s="1"/>
  <c r="AG506" i="29"/>
  <c r="AH506" i="29" s="1"/>
  <c r="AI506" i="29" s="1"/>
  <c r="AJ506" i="29" s="1"/>
  <c r="AG507" i="29"/>
  <c r="AH507" i="29" s="1"/>
  <c r="AI507" i="29" s="1"/>
  <c r="AJ507" i="29" s="1"/>
  <c r="AG508" i="29"/>
  <c r="AH508" i="29" s="1"/>
  <c r="AI508" i="29" s="1"/>
  <c r="AJ508" i="29" s="1"/>
  <c r="AG509" i="29"/>
  <c r="AH509" i="29" s="1"/>
  <c r="AI509" i="29" s="1"/>
  <c r="AJ509" i="29" s="1"/>
  <c r="AG510" i="29"/>
  <c r="AH510" i="29" s="1"/>
  <c r="AI510" i="29" s="1"/>
  <c r="AJ510" i="29" s="1"/>
  <c r="AG511" i="29"/>
  <c r="AH511" i="29" s="1"/>
  <c r="AI511" i="29" s="1"/>
  <c r="AJ511" i="29" s="1"/>
  <c r="AG512" i="29"/>
  <c r="AH512" i="29" s="1"/>
  <c r="AI512" i="29" s="1"/>
  <c r="AJ512" i="29" s="1"/>
  <c r="AG513" i="29"/>
  <c r="AH513" i="29" s="1"/>
  <c r="AI513" i="29" s="1"/>
  <c r="AJ513" i="29" s="1"/>
  <c r="AG514" i="29"/>
  <c r="AH514" i="29" s="1"/>
  <c r="AI514" i="29" s="1"/>
  <c r="AJ514" i="29" s="1"/>
  <c r="AG515" i="29"/>
  <c r="AH515" i="29" s="1"/>
  <c r="AI515" i="29" s="1"/>
  <c r="AJ515" i="29" s="1"/>
  <c r="AG516" i="29"/>
  <c r="AH516" i="29" s="1"/>
  <c r="AI516" i="29" s="1"/>
  <c r="AJ516" i="29" s="1"/>
  <c r="AG517" i="29"/>
  <c r="AH517" i="29" s="1"/>
  <c r="AI517" i="29" s="1"/>
  <c r="AJ517" i="29" s="1"/>
  <c r="AG518" i="29"/>
  <c r="AH518" i="29" s="1"/>
  <c r="AI518" i="29" s="1"/>
  <c r="AJ518" i="29" s="1"/>
  <c r="AG519" i="29"/>
  <c r="AH519" i="29" s="1"/>
  <c r="AI519" i="29" s="1"/>
  <c r="AJ519" i="29" s="1"/>
  <c r="AG520" i="29"/>
  <c r="AH520" i="29" s="1"/>
  <c r="AI520" i="29" s="1"/>
  <c r="AJ520" i="29" s="1"/>
  <c r="AG521" i="29"/>
  <c r="AH521" i="29" s="1"/>
  <c r="AI521" i="29" s="1"/>
  <c r="AJ521" i="29" s="1"/>
  <c r="AG522" i="29"/>
  <c r="AH522" i="29" s="1"/>
  <c r="AI522" i="29" s="1"/>
  <c r="AJ522" i="29" s="1"/>
  <c r="AG523" i="29"/>
  <c r="AH523" i="29" s="1"/>
  <c r="AI523" i="29" s="1"/>
  <c r="AJ523" i="29" s="1"/>
  <c r="AG524" i="29"/>
  <c r="AH524" i="29" s="1"/>
  <c r="AI524" i="29" s="1"/>
  <c r="AJ524" i="29" s="1"/>
  <c r="AG525" i="29"/>
  <c r="AH525" i="29" s="1"/>
  <c r="AI525" i="29" s="1"/>
  <c r="AJ525" i="29" s="1"/>
  <c r="AG526" i="29"/>
  <c r="AH526" i="29" s="1"/>
  <c r="AI526" i="29" s="1"/>
  <c r="AJ526" i="29" s="1"/>
  <c r="AG527" i="29"/>
  <c r="AH527" i="29" s="1"/>
  <c r="AI527" i="29" s="1"/>
  <c r="AJ527" i="29" s="1"/>
  <c r="AG528" i="29"/>
  <c r="AH528" i="29" s="1"/>
  <c r="AI528" i="29" s="1"/>
  <c r="AJ528" i="29" s="1"/>
  <c r="AG529" i="29"/>
  <c r="AH529" i="29" s="1"/>
  <c r="AI529" i="29" s="1"/>
  <c r="AJ529" i="29" s="1"/>
  <c r="AG530" i="29"/>
  <c r="AH530" i="29" s="1"/>
  <c r="AI530" i="29" s="1"/>
  <c r="AJ530" i="29" s="1"/>
  <c r="AG531" i="29"/>
  <c r="AH531" i="29" s="1"/>
  <c r="AI531" i="29" s="1"/>
  <c r="AJ531" i="29" s="1"/>
  <c r="AG532" i="29"/>
  <c r="AH532" i="29" s="1"/>
  <c r="AI532" i="29" s="1"/>
  <c r="AJ532" i="29" s="1"/>
  <c r="AG533" i="29"/>
  <c r="AH533" i="29" s="1"/>
  <c r="AI533" i="29" s="1"/>
  <c r="AJ533" i="29" s="1"/>
  <c r="AG534" i="29"/>
  <c r="AH534" i="29" s="1"/>
  <c r="AI534" i="29" s="1"/>
  <c r="AJ534" i="29" s="1"/>
  <c r="AG535" i="29"/>
  <c r="AH535" i="29" s="1"/>
  <c r="AI535" i="29" s="1"/>
  <c r="AJ535" i="29" s="1"/>
  <c r="AG536" i="29"/>
  <c r="AH536" i="29" s="1"/>
  <c r="AI536" i="29" s="1"/>
  <c r="AJ536" i="29" s="1"/>
  <c r="AG537" i="29"/>
  <c r="AH537" i="29" s="1"/>
  <c r="AI537" i="29" s="1"/>
  <c r="AJ537" i="29" s="1"/>
  <c r="AG538" i="29"/>
  <c r="AH538" i="29" s="1"/>
  <c r="AI538" i="29" s="1"/>
  <c r="AJ538" i="29" s="1"/>
  <c r="AG539" i="29"/>
  <c r="AH539" i="29" s="1"/>
  <c r="AI539" i="29" s="1"/>
  <c r="AJ539" i="29" s="1"/>
  <c r="AG540" i="29"/>
  <c r="AH540" i="29" s="1"/>
  <c r="AI540" i="29" s="1"/>
  <c r="AJ540" i="29" s="1"/>
  <c r="AG541" i="29"/>
  <c r="AH541" i="29" s="1"/>
  <c r="AI541" i="29" s="1"/>
  <c r="AJ541" i="29" s="1"/>
  <c r="AG542" i="29"/>
  <c r="AH542" i="29" s="1"/>
  <c r="AI542" i="29" s="1"/>
  <c r="AJ542" i="29" s="1"/>
  <c r="AG543" i="29"/>
  <c r="AH543" i="29" s="1"/>
  <c r="AI543" i="29" s="1"/>
  <c r="AJ543" i="29" s="1"/>
  <c r="AG544" i="29"/>
  <c r="AH544" i="29" s="1"/>
  <c r="AI544" i="29" s="1"/>
  <c r="AJ544" i="29" s="1"/>
  <c r="AG545" i="29"/>
  <c r="AH545" i="29" s="1"/>
  <c r="AI545" i="29" s="1"/>
  <c r="AJ545" i="29" s="1"/>
  <c r="AG546" i="29"/>
  <c r="AH546" i="29" s="1"/>
  <c r="AI546" i="29" s="1"/>
  <c r="AJ546" i="29" s="1"/>
  <c r="AG547" i="29"/>
  <c r="AH547" i="29" s="1"/>
  <c r="AI547" i="29" s="1"/>
  <c r="AJ547" i="29" s="1"/>
  <c r="AG548" i="29"/>
  <c r="AH548" i="29" s="1"/>
  <c r="AI548" i="29" s="1"/>
  <c r="AJ548" i="29" s="1"/>
  <c r="AG549" i="29"/>
  <c r="AH549" i="29" s="1"/>
  <c r="AI549" i="29" s="1"/>
  <c r="AJ549" i="29" s="1"/>
  <c r="AG550" i="29"/>
  <c r="AH550" i="29" s="1"/>
  <c r="AI550" i="29" s="1"/>
  <c r="AJ550" i="29" s="1"/>
  <c r="AG551" i="29"/>
  <c r="AH551" i="29" s="1"/>
  <c r="AI551" i="29" s="1"/>
  <c r="AJ551" i="29" s="1"/>
  <c r="AG552" i="29"/>
  <c r="AH552" i="29" s="1"/>
  <c r="AI552" i="29" s="1"/>
  <c r="AJ552" i="29" s="1"/>
  <c r="AG553" i="29"/>
  <c r="AH553" i="29" s="1"/>
  <c r="AI553" i="29" s="1"/>
  <c r="AJ553" i="29" s="1"/>
  <c r="AG554" i="29"/>
  <c r="AH554" i="29" s="1"/>
  <c r="AI554" i="29" s="1"/>
  <c r="AJ554" i="29" s="1"/>
  <c r="AG555" i="29"/>
  <c r="AH555" i="29" s="1"/>
  <c r="AI555" i="29" s="1"/>
  <c r="AJ555" i="29" s="1"/>
  <c r="AG556" i="29"/>
  <c r="AH556" i="29" s="1"/>
  <c r="AI556" i="29" s="1"/>
  <c r="AJ556" i="29" s="1"/>
  <c r="AG557" i="29"/>
  <c r="AH557" i="29" s="1"/>
  <c r="AI557" i="29" s="1"/>
  <c r="AJ557" i="29" s="1"/>
  <c r="AG558" i="29"/>
  <c r="AH558" i="29" s="1"/>
  <c r="AI558" i="29" s="1"/>
  <c r="AJ558" i="29" s="1"/>
  <c r="AG559" i="29"/>
  <c r="AH559" i="29" s="1"/>
  <c r="AI559" i="29" s="1"/>
  <c r="AJ559" i="29" s="1"/>
  <c r="AG560" i="29"/>
  <c r="AH560" i="29" s="1"/>
  <c r="AI560" i="29" s="1"/>
  <c r="AJ560" i="29" s="1"/>
  <c r="AG561" i="29"/>
  <c r="AH561" i="29" s="1"/>
  <c r="AI561" i="29" s="1"/>
  <c r="AJ561" i="29" s="1"/>
  <c r="AG562" i="29"/>
  <c r="AH562" i="29" s="1"/>
  <c r="AI562" i="29" s="1"/>
  <c r="AJ562" i="29" s="1"/>
  <c r="AG563" i="29"/>
  <c r="AH563" i="29" s="1"/>
  <c r="AI563" i="29" s="1"/>
  <c r="AJ563" i="29" s="1"/>
  <c r="AG564" i="29"/>
  <c r="AH564" i="29" s="1"/>
  <c r="AI564" i="29" s="1"/>
  <c r="AJ564" i="29" s="1"/>
  <c r="AG565" i="29"/>
  <c r="AH565" i="29" s="1"/>
  <c r="AI565" i="29" s="1"/>
  <c r="AJ565" i="29" s="1"/>
  <c r="AG566" i="29"/>
  <c r="AH566" i="29" s="1"/>
  <c r="AI566" i="29" s="1"/>
  <c r="AJ566" i="29" s="1"/>
  <c r="AG567" i="29"/>
  <c r="AH567" i="29" s="1"/>
  <c r="AI567" i="29" s="1"/>
  <c r="AJ567" i="29" s="1"/>
  <c r="AG568" i="29"/>
  <c r="AH568" i="29" s="1"/>
  <c r="AI568" i="29" s="1"/>
  <c r="AJ568" i="29" s="1"/>
  <c r="AG569" i="29"/>
  <c r="AH569" i="29" s="1"/>
  <c r="AI569" i="29" s="1"/>
  <c r="AJ569" i="29" s="1"/>
  <c r="AG570" i="29"/>
  <c r="AH570" i="29" s="1"/>
  <c r="AI570" i="29" s="1"/>
  <c r="AJ570" i="29" s="1"/>
  <c r="AG571" i="29"/>
  <c r="AH571" i="29" s="1"/>
  <c r="AI571" i="29" s="1"/>
  <c r="AJ571" i="29" s="1"/>
  <c r="AG572" i="29"/>
  <c r="AH572" i="29" s="1"/>
  <c r="AI572" i="29" s="1"/>
  <c r="AJ572" i="29" s="1"/>
  <c r="AG573" i="29"/>
  <c r="AH573" i="29" s="1"/>
  <c r="AI573" i="29" s="1"/>
  <c r="AJ573" i="29" s="1"/>
  <c r="AG574" i="29"/>
  <c r="AH574" i="29" s="1"/>
  <c r="AI574" i="29" s="1"/>
  <c r="AJ574" i="29" s="1"/>
  <c r="AG575" i="29"/>
  <c r="AH575" i="29" s="1"/>
  <c r="AI575" i="29" s="1"/>
  <c r="AJ575" i="29" s="1"/>
  <c r="AG576" i="29"/>
  <c r="AH576" i="29" s="1"/>
  <c r="AI576" i="29" s="1"/>
  <c r="AJ576" i="29" s="1"/>
  <c r="AG577" i="29"/>
  <c r="AH577" i="29" s="1"/>
  <c r="AI577" i="29" s="1"/>
  <c r="AJ577" i="29" s="1"/>
  <c r="AG578" i="29"/>
  <c r="AH578" i="29" s="1"/>
  <c r="AI578" i="29" s="1"/>
  <c r="AJ578" i="29" s="1"/>
  <c r="AG579" i="29"/>
  <c r="AH579" i="29" s="1"/>
  <c r="AI579" i="29" s="1"/>
  <c r="AJ579" i="29" s="1"/>
  <c r="AG580" i="29"/>
  <c r="AH580" i="29" s="1"/>
  <c r="AI580" i="29" s="1"/>
  <c r="AJ580" i="29" s="1"/>
  <c r="AG581" i="29"/>
  <c r="AH581" i="29" s="1"/>
  <c r="AI581" i="29" s="1"/>
  <c r="AJ581" i="29" s="1"/>
  <c r="AG582" i="29"/>
  <c r="AH582" i="29" s="1"/>
  <c r="AI582" i="29" s="1"/>
  <c r="AJ582" i="29" s="1"/>
  <c r="AG583" i="29"/>
  <c r="AH583" i="29" s="1"/>
  <c r="AI583" i="29" s="1"/>
  <c r="AJ583" i="29" s="1"/>
  <c r="AG584" i="29"/>
  <c r="AH584" i="29" s="1"/>
  <c r="AI584" i="29" s="1"/>
  <c r="AJ584" i="29" s="1"/>
  <c r="AG585" i="29"/>
  <c r="AH585" i="29" s="1"/>
  <c r="AI585" i="29" s="1"/>
  <c r="AJ585" i="29" s="1"/>
  <c r="AG586" i="29"/>
  <c r="AH586" i="29" s="1"/>
  <c r="AI586" i="29" s="1"/>
  <c r="AJ586" i="29" s="1"/>
  <c r="AG587" i="29"/>
  <c r="AH587" i="29" s="1"/>
  <c r="AI587" i="29" s="1"/>
  <c r="AJ587" i="29" s="1"/>
  <c r="AG588" i="29"/>
  <c r="AH588" i="29" s="1"/>
  <c r="AI588" i="29" s="1"/>
  <c r="AJ588" i="29" s="1"/>
  <c r="AG589" i="29"/>
  <c r="AH589" i="29" s="1"/>
  <c r="AI589" i="29" s="1"/>
  <c r="AJ589" i="29" s="1"/>
  <c r="AG590" i="29"/>
  <c r="AH590" i="29" s="1"/>
  <c r="AI590" i="29" s="1"/>
  <c r="AJ590" i="29" s="1"/>
  <c r="AG591" i="29"/>
  <c r="AH591" i="29" s="1"/>
  <c r="AI591" i="29" s="1"/>
  <c r="AJ591" i="29" s="1"/>
  <c r="AG592" i="29"/>
  <c r="AH592" i="29" s="1"/>
  <c r="AI592" i="29" s="1"/>
  <c r="AJ592" i="29" s="1"/>
  <c r="AG593" i="29"/>
  <c r="AH593" i="29" s="1"/>
  <c r="AI593" i="29" s="1"/>
  <c r="AJ593" i="29" s="1"/>
  <c r="AG594" i="29"/>
  <c r="AH594" i="29" s="1"/>
  <c r="AI594" i="29" s="1"/>
  <c r="AJ594" i="29" s="1"/>
  <c r="AG595" i="29"/>
  <c r="AH595" i="29" s="1"/>
  <c r="AI595" i="29" s="1"/>
  <c r="AJ595" i="29" s="1"/>
  <c r="AG596" i="29"/>
  <c r="AH596" i="29" s="1"/>
  <c r="AI596" i="29" s="1"/>
  <c r="AJ596" i="29" s="1"/>
  <c r="AG597" i="29"/>
  <c r="AH597" i="29" s="1"/>
  <c r="AI597" i="29" s="1"/>
  <c r="AJ597" i="29" s="1"/>
  <c r="AG598" i="29"/>
  <c r="AH598" i="29" s="1"/>
  <c r="AI598" i="29" s="1"/>
  <c r="AJ598" i="29" s="1"/>
  <c r="AG599" i="29"/>
  <c r="AH599" i="29" s="1"/>
  <c r="AI599" i="29" s="1"/>
  <c r="AJ599" i="29" s="1"/>
  <c r="AG600" i="29"/>
  <c r="AH600" i="29" s="1"/>
  <c r="AI600" i="29" s="1"/>
  <c r="AJ600" i="29" s="1"/>
  <c r="AG601" i="29"/>
  <c r="AH601" i="29" s="1"/>
  <c r="AI601" i="29" s="1"/>
  <c r="AJ601" i="29" s="1"/>
  <c r="AG602" i="29"/>
  <c r="AH602" i="29" s="1"/>
  <c r="AI602" i="29" s="1"/>
  <c r="AJ602" i="29" s="1"/>
  <c r="AG603" i="29"/>
  <c r="AH603" i="29" s="1"/>
  <c r="AI603" i="29" s="1"/>
  <c r="AJ603" i="29" s="1"/>
  <c r="AG604" i="29"/>
  <c r="AH604" i="29" s="1"/>
  <c r="AI604" i="29" s="1"/>
  <c r="AJ604" i="29" s="1"/>
  <c r="AG605" i="29"/>
  <c r="AH605" i="29" s="1"/>
  <c r="AI605" i="29" s="1"/>
  <c r="AJ605" i="29" s="1"/>
  <c r="AG606" i="29"/>
  <c r="AH606" i="29" s="1"/>
  <c r="AI606" i="29" s="1"/>
  <c r="AJ606" i="29" s="1"/>
  <c r="AG607" i="29"/>
  <c r="AH607" i="29" s="1"/>
  <c r="AI607" i="29" s="1"/>
  <c r="AJ607" i="29" s="1"/>
  <c r="AG608" i="29"/>
  <c r="AH608" i="29" s="1"/>
  <c r="AI608" i="29" s="1"/>
  <c r="AJ608" i="29" s="1"/>
  <c r="AG609" i="29"/>
  <c r="AH609" i="29" s="1"/>
  <c r="AI609" i="29" s="1"/>
  <c r="AJ609" i="29" s="1"/>
  <c r="AG610" i="29"/>
  <c r="AH610" i="29" s="1"/>
  <c r="AI610" i="29" s="1"/>
  <c r="AJ610" i="29" s="1"/>
  <c r="AG611" i="29"/>
  <c r="AH611" i="29" s="1"/>
  <c r="AI611" i="29" s="1"/>
  <c r="AJ611" i="29" s="1"/>
  <c r="AG612" i="29"/>
  <c r="AH612" i="29" s="1"/>
  <c r="AI612" i="29" s="1"/>
  <c r="AJ612" i="29" s="1"/>
  <c r="AG613" i="29"/>
  <c r="AH613" i="29" s="1"/>
  <c r="AI613" i="29" s="1"/>
  <c r="AJ613" i="29" s="1"/>
  <c r="AG614" i="29"/>
  <c r="AH614" i="29" s="1"/>
  <c r="AI614" i="29" s="1"/>
  <c r="AJ614" i="29" s="1"/>
  <c r="AG615" i="29"/>
  <c r="AH615" i="29" s="1"/>
  <c r="AI615" i="29" s="1"/>
  <c r="AJ615" i="29" s="1"/>
  <c r="AG616" i="29"/>
  <c r="AH616" i="29" s="1"/>
  <c r="AI616" i="29" s="1"/>
  <c r="AJ616" i="29" s="1"/>
  <c r="AG617" i="29"/>
  <c r="AH617" i="29" s="1"/>
  <c r="AI617" i="29" s="1"/>
  <c r="AJ617" i="29" s="1"/>
  <c r="AG618" i="29"/>
  <c r="AH618" i="29" s="1"/>
  <c r="AI618" i="29" s="1"/>
  <c r="AJ618" i="29" s="1"/>
  <c r="AG619" i="29"/>
  <c r="AH619" i="29" s="1"/>
  <c r="AI619" i="29" s="1"/>
  <c r="AJ619" i="29" s="1"/>
  <c r="AG620" i="29"/>
  <c r="AH620" i="29" s="1"/>
  <c r="AI620" i="29" s="1"/>
  <c r="AJ620" i="29" s="1"/>
  <c r="AG621" i="29"/>
  <c r="AH621" i="29" s="1"/>
  <c r="AI621" i="29" s="1"/>
  <c r="AJ621" i="29" s="1"/>
  <c r="AG622" i="29"/>
  <c r="AH622" i="29" s="1"/>
  <c r="AI622" i="29" s="1"/>
  <c r="AJ622" i="29" s="1"/>
  <c r="AG623" i="29"/>
  <c r="AH623" i="29" s="1"/>
  <c r="AI623" i="29" s="1"/>
  <c r="AJ623" i="29" s="1"/>
  <c r="AG624" i="29"/>
  <c r="AH624" i="29" s="1"/>
  <c r="AI624" i="29" s="1"/>
  <c r="AJ624" i="29" s="1"/>
  <c r="AG625" i="29"/>
  <c r="AH625" i="29" s="1"/>
  <c r="AI625" i="29" s="1"/>
  <c r="AJ625" i="29" s="1"/>
  <c r="AG626" i="29"/>
  <c r="AH626" i="29" s="1"/>
  <c r="AI626" i="29" s="1"/>
  <c r="AJ626" i="29" s="1"/>
  <c r="AG627" i="29"/>
  <c r="AH627" i="29" s="1"/>
  <c r="AI627" i="29" s="1"/>
  <c r="AJ627" i="29" s="1"/>
  <c r="AG628" i="29"/>
  <c r="AH628" i="29" s="1"/>
  <c r="AI628" i="29" s="1"/>
  <c r="AJ628" i="29" s="1"/>
  <c r="AG629" i="29"/>
  <c r="AH629" i="29" s="1"/>
  <c r="AI629" i="29" s="1"/>
  <c r="AJ629" i="29" s="1"/>
  <c r="AG630" i="29"/>
  <c r="AH630" i="29" s="1"/>
  <c r="AI630" i="29" s="1"/>
  <c r="AJ630" i="29" s="1"/>
  <c r="AG631" i="29"/>
  <c r="AH631" i="29" s="1"/>
  <c r="AI631" i="29" s="1"/>
  <c r="AJ631" i="29" s="1"/>
  <c r="AG632" i="29"/>
  <c r="AH632" i="29" s="1"/>
  <c r="AI632" i="29" s="1"/>
  <c r="AJ632" i="29" s="1"/>
  <c r="AG633" i="29"/>
  <c r="AH633" i="29" s="1"/>
  <c r="AI633" i="29" s="1"/>
  <c r="AJ633" i="29" s="1"/>
  <c r="AG634" i="29"/>
  <c r="AH634" i="29" s="1"/>
  <c r="AI634" i="29" s="1"/>
  <c r="AJ634" i="29" s="1"/>
  <c r="AG635" i="29"/>
  <c r="AH635" i="29" s="1"/>
  <c r="AI635" i="29" s="1"/>
  <c r="AJ635" i="29" s="1"/>
  <c r="AG636" i="29"/>
  <c r="AH636" i="29" s="1"/>
  <c r="AI636" i="29" s="1"/>
  <c r="AJ636" i="29" s="1"/>
  <c r="AG637" i="29"/>
  <c r="AH637" i="29" s="1"/>
  <c r="AI637" i="29" s="1"/>
  <c r="AJ637" i="29" s="1"/>
  <c r="AG638" i="29"/>
  <c r="AH638" i="29" s="1"/>
  <c r="AI638" i="29" s="1"/>
  <c r="AJ638" i="29" s="1"/>
  <c r="AG639" i="29"/>
  <c r="AH639" i="29" s="1"/>
  <c r="AI639" i="29" s="1"/>
  <c r="AJ639" i="29" s="1"/>
  <c r="AG640" i="29"/>
  <c r="AH640" i="29" s="1"/>
  <c r="AI640" i="29" s="1"/>
  <c r="AJ640" i="29" s="1"/>
  <c r="AG641" i="29"/>
  <c r="AH641" i="29" s="1"/>
  <c r="AI641" i="29" s="1"/>
  <c r="AJ641" i="29" s="1"/>
  <c r="AG642" i="29"/>
  <c r="AH642" i="29" s="1"/>
  <c r="AI642" i="29" s="1"/>
  <c r="AJ642" i="29" s="1"/>
  <c r="AG643" i="29"/>
  <c r="AH643" i="29" s="1"/>
  <c r="AI643" i="29" s="1"/>
  <c r="AJ643" i="29" s="1"/>
  <c r="AG644" i="29"/>
  <c r="AH644" i="29" s="1"/>
  <c r="AI644" i="29" s="1"/>
  <c r="AJ644" i="29" s="1"/>
  <c r="AG645" i="29"/>
  <c r="AH645" i="29" s="1"/>
  <c r="AI645" i="29" s="1"/>
  <c r="AJ645" i="29" s="1"/>
  <c r="AG646" i="29"/>
  <c r="AH646" i="29" s="1"/>
  <c r="AI646" i="29" s="1"/>
  <c r="AJ646" i="29" s="1"/>
  <c r="AG647" i="29"/>
  <c r="AH647" i="29" s="1"/>
  <c r="AI647" i="29" s="1"/>
  <c r="AJ647" i="29" s="1"/>
  <c r="AG648" i="29"/>
  <c r="AH648" i="29" s="1"/>
  <c r="AI648" i="29" s="1"/>
  <c r="AJ648" i="29" s="1"/>
  <c r="AG649" i="29"/>
  <c r="AH649" i="29" s="1"/>
  <c r="AI649" i="29" s="1"/>
  <c r="AJ649" i="29" s="1"/>
  <c r="AG650" i="29"/>
  <c r="AH650" i="29" s="1"/>
  <c r="AI650" i="29" s="1"/>
  <c r="AJ650" i="29" s="1"/>
  <c r="AG651" i="29"/>
  <c r="AH651" i="29" s="1"/>
  <c r="AI651" i="29" s="1"/>
  <c r="AJ651" i="29" s="1"/>
  <c r="AG652" i="29"/>
  <c r="AH652" i="29" s="1"/>
  <c r="AI652" i="29" s="1"/>
  <c r="AJ652" i="29" s="1"/>
  <c r="AG653" i="29"/>
  <c r="AH653" i="29" s="1"/>
  <c r="AI653" i="29" s="1"/>
  <c r="AJ653" i="29" s="1"/>
  <c r="AG654" i="29"/>
  <c r="AH654" i="29" s="1"/>
  <c r="AI654" i="29" s="1"/>
  <c r="AJ654" i="29" s="1"/>
  <c r="AG655" i="29"/>
  <c r="AH655" i="29" s="1"/>
  <c r="AI655" i="29" s="1"/>
  <c r="AJ655" i="29" s="1"/>
  <c r="AG656" i="29"/>
  <c r="AH656" i="29" s="1"/>
  <c r="AI656" i="29" s="1"/>
  <c r="AJ656" i="29" s="1"/>
  <c r="AG657" i="29"/>
  <c r="AH657" i="29" s="1"/>
  <c r="AI657" i="29" s="1"/>
  <c r="AJ657" i="29" s="1"/>
  <c r="AG658" i="29"/>
  <c r="AH658" i="29" s="1"/>
  <c r="AI658" i="29" s="1"/>
  <c r="AJ658" i="29" s="1"/>
  <c r="AG659" i="29"/>
  <c r="AH659" i="29" s="1"/>
  <c r="AI659" i="29" s="1"/>
  <c r="AJ659" i="29" s="1"/>
  <c r="AG660" i="29"/>
  <c r="AH660" i="29" s="1"/>
  <c r="AI660" i="29" s="1"/>
  <c r="AJ660" i="29" s="1"/>
  <c r="AG661" i="29"/>
  <c r="AH661" i="29" s="1"/>
  <c r="AI661" i="29" s="1"/>
  <c r="AJ661" i="29" s="1"/>
  <c r="AG662" i="29"/>
  <c r="AH662" i="29" s="1"/>
  <c r="AI662" i="29" s="1"/>
  <c r="AJ662" i="29" s="1"/>
  <c r="AG663" i="29"/>
  <c r="AH663" i="29" s="1"/>
  <c r="AI663" i="29" s="1"/>
  <c r="AJ663" i="29" s="1"/>
  <c r="AG664" i="29"/>
  <c r="AH664" i="29" s="1"/>
  <c r="AI664" i="29" s="1"/>
  <c r="AJ664" i="29" s="1"/>
  <c r="AG665" i="29"/>
  <c r="AH665" i="29" s="1"/>
  <c r="AI665" i="29" s="1"/>
  <c r="AJ665" i="29" s="1"/>
  <c r="AG666" i="29"/>
  <c r="AH666" i="29" s="1"/>
  <c r="AI666" i="29" s="1"/>
  <c r="AJ666" i="29" s="1"/>
  <c r="AG667" i="29"/>
  <c r="AH667" i="29" s="1"/>
  <c r="AI667" i="29" s="1"/>
  <c r="AJ667" i="29" s="1"/>
  <c r="AG668" i="29"/>
  <c r="AH668" i="29" s="1"/>
  <c r="AI668" i="29" s="1"/>
  <c r="AJ668" i="29" s="1"/>
  <c r="AG669" i="29"/>
  <c r="AH669" i="29" s="1"/>
  <c r="AI669" i="29" s="1"/>
  <c r="AJ669" i="29" s="1"/>
  <c r="AG670" i="29"/>
  <c r="AH670" i="29" s="1"/>
  <c r="AI670" i="29" s="1"/>
  <c r="AJ670" i="29" s="1"/>
  <c r="AG671" i="29"/>
  <c r="AH671" i="29" s="1"/>
  <c r="AI671" i="29" s="1"/>
  <c r="AJ671" i="29" s="1"/>
  <c r="AG672" i="29"/>
  <c r="AH672" i="29" s="1"/>
  <c r="AI672" i="29" s="1"/>
  <c r="AJ672" i="29" s="1"/>
  <c r="AG673" i="29"/>
  <c r="AH673" i="29" s="1"/>
  <c r="AI673" i="29" s="1"/>
  <c r="AJ673" i="29" s="1"/>
  <c r="AG674" i="29"/>
  <c r="AH674" i="29" s="1"/>
  <c r="AI674" i="29" s="1"/>
  <c r="AJ674" i="29" s="1"/>
  <c r="AG675" i="29"/>
  <c r="AH675" i="29" s="1"/>
  <c r="AI675" i="29" s="1"/>
  <c r="AJ675" i="29" s="1"/>
  <c r="AG676" i="29"/>
  <c r="AH676" i="29" s="1"/>
  <c r="AI676" i="29" s="1"/>
  <c r="AJ676" i="29" s="1"/>
  <c r="AG677" i="29"/>
  <c r="AH677" i="29" s="1"/>
  <c r="AI677" i="29" s="1"/>
  <c r="AJ677" i="29" s="1"/>
  <c r="AG678" i="29"/>
  <c r="AH678" i="29" s="1"/>
  <c r="AI678" i="29" s="1"/>
  <c r="AJ678" i="29" s="1"/>
  <c r="AG679" i="29"/>
  <c r="AH679" i="29" s="1"/>
  <c r="AI679" i="29" s="1"/>
  <c r="AJ679" i="29" s="1"/>
  <c r="AG680" i="29"/>
  <c r="AH680" i="29" s="1"/>
  <c r="AI680" i="29" s="1"/>
  <c r="AJ680" i="29" s="1"/>
  <c r="AG681" i="29"/>
  <c r="AH681" i="29" s="1"/>
  <c r="AI681" i="29" s="1"/>
  <c r="AJ681" i="29" s="1"/>
  <c r="AG682" i="29"/>
  <c r="AH682" i="29" s="1"/>
  <c r="AI682" i="29" s="1"/>
  <c r="AJ682" i="29" s="1"/>
  <c r="AG683" i="29"/>
  <c r="AH683" i="29" s="1"/>
  <c r="AI683" i="29" s="1"/>
  <c r="AJ683" i="29" s="1"/>
  <c r="AG684" i="29"/>
  <c r="AH684" i="29" s="1"/>
  <c r="AI684" i="29" s="1"/>
  <c r="AJ684" i="29" s="1"/>
  <c r="AG685" i="29"/>
  <c r="AH685" i="29" s="1"/>
  <c r="AI685" i="29" s="1"/>
  <c r="AJ685" i="29" s="1"/>
  <c r="AG686" i="29"/>
  <c r="AH686" i="29" s="1"/>
  <c r="AI686" i="29" s="1"/>
  <c r="AJ686" i="29" s="1"/>
  <c r="AG687" i="29"/>
  <c r="AH687" i="29" s="1"/>
  <c r="AI687" i="29" s="1"/>
  <c r="AJ687" i="29" s="1"/>
  <c r="AG688" i="29"/>
  <c r="AH688" i="29" s="1"/>
  <c r="AI688" i="29" s="1"/>
  <c r="AJ688" i="29" s="1"/>
  <c r="AG689" i="29"/>
  <c r="AH689" i="29" s="1"/>
  <c r="AI689" i="29" s="1"/>
  <c r="AJ689" i="29" s="1"/>
  <c r="AG690" i="29"/>
  <c r="AH690" i="29" s="1"/>
  <c r="AI690" i="29" s="1"/>
  <c r="AJ690" i="29" s="1"/>
  <c r="AG691" i="29"/>
  <c r="AH691" i="29" s="1"/>
  <c r="AI691" i="29" s="1"/>
  <c r="AJ691" i="29" s="1"/>
  <c r="AG692" i="29"/>
  <c r="AH692" i="29" s="1"/>
  <c r="AI692" i="29" s="1"/>
  <c r="AJ692" i="29" s="1"/>
  <c r="AG693" i="29"/>
  <c r="AH693" i="29" s="1"/>
  <c r="AI693" i="29" s="1"/>
  <c r="AJ693" i="29" s="1"/>
  <c r="AG694" i="29"/>
  <c r="AH694" i="29" s="1"/>
  <c r="AI694" i="29" s="1"/>
  <c r="AJ694" i="29" s="1"/>
  <c r="AG695" i="29"/>
  <c r="AH695" i="29" s="1"/>
  <c r="AI695" i="29" s="1"/>
  <c r="AJ695" i="29" s="1"/>
  <c r="AG696" i="29"/>
  <c r="AH696" i="29" s="1"/>
  <c r="AI696" i="29" s="1"/>
  <c r="AJ696" i="29" s="1"/>
  <c r="AG697" i="29"/>
  <c r="AH697" i="29" s="1"/>
  <c r="AI697" i="29" s="1"/>
  <c r="AJ697" i="29" s="1"/>
  <c r="AG698" i="29"/>
  <c r="AH698" i="29" s="1"/>
  <c r="AI698" i="29" s="1"/>
  <c r="AJ698" i="29" s="1"/>
  <c r="AG699" i="29"/>
  <c r="AH699" i="29" s="1"/>
  <c r="AI699" i="29" s="1"/>
  <c r="AJ699" i="29" s="1"/>
  <c r="AG700" i="29"/>
  <c r="AH700" i="29" s="1"/>
  <c r="AI700" i="29" s="1"/>
  <c r="AJ700" i="29" s="1"/>
  <c r="AG701" i="29"/>
  <c r="AH701" i="29" s="1"/>
  <c r="AI701" i="29" s="1"/>
  <c r="AJ701" i="29" s="1"/>
  <c r="AG702" i="29"/>
  <c r="AH702" i="29" s="1"/>
  <c r="AI702" i="29" s="1"/>
  <c r="AJ702" i="29" s="1"/>
  <c r="AG703" i="29"/>
  <c r="AH703" i="29" s="1"/>
  <c r="AI703" i="29" s="1"/>
  <c r="AJ703" i="29" s="1"/>
  <c r="AG704" i="29"/>
  <c r="AH704" i="29" s="1"/>
  <c r="AI704" i="29" s="1"/>
  <c r="AJ704" i="29" s="1"/>
  <c r="AG705" i="29"/>
  <c r="AH705" i="29" s="1"/>
  <c r="AI705" i="29" s="1"/>
  <c r="AJ705" i="29" s="1"/>
  <c r="AG706" i="29"/>
  <c r="AH706" i="29" s="1"/>
  <c r="AI706" i="29" s="1"/>
  <c r="AJ706" i="29" s="1"/>
  <c r="AG707" i="29"/>
  <c r="AH707" i="29" s="1"/>
  <c r="AI707" i="29" s="1"/>
  <c r="AJ707" i="29" s="1"/>
  <c r="AG708" i="29"/>
  <c r="AH708" i="29" s="1"/>
  <c r="AI708" i="29" s="1"/>
  <c r="AJ708" i="29" s="1"/>
  <c r="AG709" i="29"/>
  <c r="AH709" i="29" s="1"/>
  <c r="AI709" i="29" s="1"/>
  <c r="AJ709" i="29" s="1"/>
  <c r="AG710" i="29"/>
  <c r="AH710" i="29" s="1"/>
  <c r="AI710" i="29" s="1"/>
  <c r="AJ710" i="29" s="1"/>
  <c r="AG711" i="29"/>
  <c r="AH711" i="29" s="1"/>
  <c r="AI711" i="29" s="1"/>
  <c r="AJ711" i="29" s="1"/>
  <c r="AG712" i="29"/>
  <c r="AH712" i="29" s="1"/>
  <c r="AI712" i="29" s="1"/>
  <c r="AJ712" i="29" s="1"/>
  <c r="AG713" i="29"/>
  <c r="AH713" i="29" s="1"/>
  <c r="AI713" i="29" s="1"/>
  <c r="AJ713" i="29" s="1"/>
  <c r="AG714" i="29"/>
  <c r="AH714" i="29" s="1"/>
  <c r="AI714" i="29" s="1"/>
  <c r="AJ714" i="29" s="1"/>
  <c r="AG715" i="29"/>
  <c r="AH715" i="29" s="1"/>
  <c r="AI715" i="29" s="1"/>
  <c r="AJ715" i="29" s="1"/>
  <c r="AG716" i="29"/>
  <c r="AH716" i="29" s="1"/>
  <c r="AI716" i="29" s="1"/>
  <c r="AJ716" i="29" s="1"/>
  <c r="AG188" i="29"/>
  <c r="AH188" i="29" s="1"/>
  <c r="AI188" i="29" s="1"/>
  <c r="AJ188" i="29" s="1"/>
  <c r="AG200" i="29"/>
  <c r="AH200" i="29" s="1"/>
  <c r="AI200" i="29" s="1"/>
  <c r="AJ200" i="29" s="1"/>
  <c r="AG204" i="29"/>
  <c r="AH204" i="29" s="1"/>
  <c r="AI204" i="29" s="1"/>
  <c r="AJ204" i="29" s="1"/>
  <c r="AG407" i="29"/>
  <c r="AH407" i="29" s="1"/>
  <c r="AI407" i="29" s="1"/>
  <c r="AJ407" i="29" s="1"/>
  <c r="AG416" i="29"/>
  <c r="AH416" i="29" s="1"/>
  <c r="AI416" i="29" s="1"/>
  <c r="AJ416" i="29" s="1"/>
  <c r="AG421" i="29"/>
  <c r="AH421" i="29" s="1"/>
  <c r="AI421" i="29" s="1"/>
  <c r="AJ421" i="29" s="1"/>
  <c r="AG338" i="29"/>
  <c r="AH338" i="29" s="1"/>
  <c r="AI338" i="29" s="1"/>
  <c r="AJ338" i="29" s="1"/>
  <c r="AG359" i="29"/>
  <c r="AH359" i="29" s="1"/>
  <c r="AI359" i="29" s="1"/>
  <c r="AJ359" i="29" s="1"/>
  <c r="AG361" i="29"/>
  <c r="AH361" i="29" s="1"/>
  <c r="AI361" i="29" s="1"/>
  <c r="AJ361" i="29" s="1"/>
  <c r="AG39" i="29"/>
  <c r="AH39" i="29" s="1"/>
  <c r="AI39" i="29" s="1"/>
  <c r="AJ39" i="29" s="1"/>
  <c r="AG63" i="29"/>
  <c r="AH63" i="29" s="1"/>
  <c r="AI63" i="29" s="1"/>
  <c r="AJ63" i="29" s="1"/>
  <c r="AG95" i="29"/>
  <c r="AH95" i="29" s="1"/>
  <c r="AI95" i="29" s="1"/>
  <c r="AJ95" i="29" s="1"/>
  <c r="AG17" i="29"/>
  <c r="AH17" i="29" s="1"/>
  <c r="AI17" i="29" s="1"/>
  <c r="AJ17" i="29" s="1"/>
  <c r="AG33" i="29"/>
  <c r="AH33" i="29" s="1"/>
  <c r="AI33" i="29" s="1"/>
  <c r="AJ33" i="29" s="1"/>
  <c r="AG54" i="29"/>
  <c r="AH54" i="29" s="1"/>
  <c r="AI54" i="29" s="1"/>
  <c r="AJ54" i="29" s="1"/>
  <c r="AG25" i="29"/>
  <c r="AH25" i="29" s="1"/>
  <c r="AI25" i="29" s="1"/>
  <c r="AJ25" i="29" s="1"/>
  <c r="AG47" i="29"/>
  <c r="AH47" i="29" s="1"/>
  <c r="AI47" i="29" s="1"/>
  <c r="AJ47" i="29" s="1"/>
  <c r="AG73" i="29"/>
  <c r="AH73" i="29" s="1"/>
  <c r="AI73" i="29" s="1"/>
  <c r="AJ73" i="29" s="1"/>
  <c r="AG22" i="29"/>
  <c r="AH22" i="29" s="1"/>
  <c r="AI22" i="29" s="1"/>
  <c r="AJ22" i="29" s="1"/>
  <c r="AG42" i="29"/>
  <c r="AH42" i="29" s="1"/>
  <c r="AI42" i="29" s="1"/>
  <c r="AJ42" i="29" s="1"/>
  <c r="AG66" i="29"/>
  <c r="AH66" i="29" s="1"/>
  <c r="AI66" i="29" s="1"/>
  <c r="AJ66" i="29" s="1"/>
  <c r="AG14" i="29"/>
  <c r="AH14" i="29" s="1"/>
  <c r="AI14" i="29" s="1"/>
  <c r="AJ14" i="29" s="1"/>
  <c r="AG21" i="29"/>
  <c r="AH21" i="29" s="1"/>
  <c r="AI21" i="29" s="1"/>
  <c r="AJ21" i="29" s="1"/>
  <c r="AG40" i="29"/>
  <c r="AH40" i="29" s="1"/>
  <c r="AI40" i="29" s="1"/>
  <c r="AJ40" i="29" s="1"/>
  <c r="AG55" i="29"/>
  <c r="AH55" i="29" s="1"/>
  <c r="AI55" i="29" s="1"/>
  <c r="AJ55" i="29" s="1"/>
  <c r="AG84" i="29"/>
  <c r="AH84" i="29" s="1"/>
  <c r="AI84" i="29" s="1"/>
  <c r="AJ84" i="29" s="1"/>
  <c r="AG106" i="29"/>
  <c r="AH106" i="29" s="1"/>
  <c r="AI106" i="29" s="1"/>
  <c r="AJ106" i="29" s="1"/>
  <c r="AG41" i="29"/>
  <c r="AH41" i="29" s="1"/>
  <c r="AI41" i="29" s="1"/>
  <c r="AJ41" i="29" s="1"/>
  <c r="AG65" i="29"/>
  <c r="AH65" i="29" s="1"/>
  <c r="AI65" i="29" s="1"/>
  <c r="AJ65" i="29" s="1"/>
  <c r="AG98" i="29"/>
  <c r="AH98" i="29" s="1"/>
  <c r="AI98" i="29" s="1"/>
  <c r="AJ98" i="29" s="1"/>
  <c r="AG36" i="29"/>
  <c r="AH36" i="29" s="1"/>
  <c r="AI36" i="29" s="1"/>
  <c r="AJ36" i="29" s="1"/>
  <c r="AG60" i="29"/>
  <c r="AH60" i="29" s="1"/>
  <c r="AI60" i="29" s="1"/>
  <c r="AJ60" i="29" s="1"/>
  <c r="AG92" i="29"/>
  <c r="AH92" i="29" s="1"/>
  <c r="AI92" i="29" s="1"/>
  <c r="AJ92" i="29" s="1"/>
  <c r="AG85" i="29"/>
  <c r="AH85" i="29" s="1"/>
  <c r="AI85" i="29" s="1"/>
  <c r="AJ85" i="29" s="1"/>
  <c r="AG107" i="29"/>
  <c r="AH107" i="29" s="1"/>
  <c r="AI107" i="29" s="1"/>
  <c r="AJ107" i="29" s="1"/>
  <c r="AG133" i="29"/>
  <c r="AH133" i="29" s="1"/>
  <c r="AI133" i="29" s="1"/>
  <c r="AJ133" i="29" s="1"/>
  <c r="AG34" i="29"/>
  <c r="AH34" i="29" s="1"/>
  <c r="AI34" i="29" s="1"/>
  <c r="AJ34" i="29" s="1"/>
  <c r="AG56" i="29"/>
  <c r="AH56" i="29" s="1"/>
  <c r="AI56" i="29" s="1"/>
  <c r="AJ56" i="29" s="1"/>
  <c r="AG87" i="29"/>
  <c r="AH87" i="29" s="1"/>
  <c r="AI87" i="29" s="1"/>
  <c r="AJ87" i="29" s="1"/>
  <c r="AG64" i="29"/>
  <c r="AH64" i="29" s="1"/>
  <c r="AI64" i="29" s="1"/>
  <c r="AJ64" i="29" s="1"/>
  <c r="AG96" i="29"/>
  <c r="AH96" i="29" s="1"/>
  <c r="AI96" i="29" s="1"/>
  <c r="AJ96" i="29" s="1"/>
  <c r="AG118" i="29"/>
  <c r="AH118" i="29" s="1"/>
  <c r="AI118" i="29" s="1"/>
  <c r="AJ118" i="29" s="1"/>
  <c r="AG46" i="29"/>
  <c r="AH46" i="29" s="1"/>
  <c r="AI46" i="29" s="1"/>
  <c r="AJ46" i="29" s="1"/>
  <c r="AG72" i="29"/>
  <c r="AH72" i="29" s="1"/>
  <c r="AI72" i="29" s="1"/>
  <c r="AJ72" i="29" s="1"/>
  <c r="AG101" i="29"/>
  <c r="AH101" i="29" s="1"/>
  <c r="AI101" i="29" s="1"/>
  <c r="AJ101" i="29" s="1"/>
  <c r="AG86" i="29"/>
  <c r="AH86" i="29" s="1"/>
  <c r="AI86" i="29" s="1"/>
  <c r="AJ86" i="29" s="1"/>
  <c r="AG108" i="29"/>
  <c r="AH108" i="29" s="1"/>
  <c r="AI108" i="29" s="1"/>
  <c r="AJ108" i="29" s="1"/>
  <c r="AG134" i="29"/>
  <c r="AH134" i="29" s="1"/>
  <c r="AI134" i="29" s="1"/>
  <c r="AJ134" i="29" s="1"/>
  <c r="AG23" i="29"/>
  <c r="AH23" i="29" s="1"/>
  <c r="AI23" i="29" s="1"/>
  <c r="AJ23" i="29" s="1"/>
  <c r="AG44" i="29"/>
  <c r="AH44" i="29" s="1"/>
  <c r="AI44" i="29" s="1"/>
  <c r="AJ44" i="29" s="1"/>
  <c r="AG68" i="29"/>
  <c r="AH68" i="29" s="1"/>
  <c r="AI68" i="29" s="1"/>
  <c r="AJ68" i="29" s="1"/>
  <c r="AG35" i="29"/>
  <c r="AH35" i="29" s="1"/>
  <c r="AI35" i="29" s="1"/>
  <c r="AJ35" i="29" s="1"/>
  <c r="AG57" i="29"/>
  <c r="AH57" i="29" s="1"/>
  <c r="AI57" i="29" s="1"/>
  <c r="AJ57" i="29" s="1"/>
  <c r="AG88" i="29"/>
  <c r="AH88" i="29" s="1"/>
  <c r="AI88" i="29" s="1"/>
  <c r="AJ88" i="29" s="1"/>
  <c r="AG43" i="29"/>
  <c r="AH43" i="29" s="1"/>
  <c r="AI43" i="29" s="1"/>
  <c r="AJ43" i="29" s="1"/>
  <c r="AG69" i="29"/>
  <c r="AH69" i="29" s="1"/>
  <c r="AI69" i="29" s="1"/>
  <c r="AJ69" i="29" s="1"/>
  <c r="AG99" i="29"/>
  <c r="AH99" i="29" s="1"/>
  <c r="AI99" i="29" s="1"/>
  <c r="AJ99" i="29" s="1"/>
  <c r="AG109" i="29"/>
  <c r="AH109" i="29" s="1"/>
  <c r="AI109" i="29" s="1"/>
  <c r="AJ109" i="29" s="1"/>
  <c r="AG135" i="29"/>
  <c r="AH135" i="29" s="1"/>
  <c r="AI135" i="29" s="1"/>
  <c r="AJ135" i="29" s="1"/>
  <c r="AG151" i="29"/>
  <c r="AH151" i="29" s="1"/>
  <c r="AI151" i="29" s="1"/>
  <c r="AJ151" i="29" s="1"/>
  <c r="AG58" i="29"/>
  <c r="AH58" i="29" s="1"/>
  <c r="AI58" i="29" s="1"/>
  <c r="AJ58" i="29" s="1"/>
  <c r="AG89" i="29"/>
  <c r="AH89" i="29" s="1"/>
  <c r="AI89" i="29" s="1"/>
  <c r="AJ89" i="29" s="1"/>
  <c r="AG110" i="29"/>
  <c r="AH110" i="29" s="1"/>
  <c r="AI110" i="29" s="1"/>
  <c r="AJ110" i="29" s="1"/>
  <c r="AG93" i="29"/>
  <c r="AH93" i="29" s="1"/>
  <c r="AI93" i="29" s="1"/>
  <c r="AJ93" i="29" s="1"/>
  <c r="AG116" i="29"/>
  <c r="AH116" i="29" s="1"/>
  <c r="AI116" i="29" s="1"/>
  <c r="AJ116" i="29" s="1"/>
  <c r="AG145" i="29"/>
  <c r="AH145" i="29" s="1"/>
  <c r="AI145" i="29" s="1"/>
  <c r="AJ145" i="29" s="1"/>
  <c r="AG71" i="29"/>
  <c r="AH71" i="29" s="1"/>
  <c r="AI71" i="29" s="1"/>
  <c r="AJ71" i="29" s="1"/>
  <c r="AG100" i="29"/>
  <c r="AH100" i="29" s="1"/>
  <c r="AI100" i="29" s="1"/>
  <c r="AJ100" i="29" s="1"/>
  <c r="AG120" i="29"/>
  <c r="AH120" i="29" s="1"/>
  <c r="AI120" i="29" s="1"/>
  <c r="AJ120" i="29" s="1"/>
  <c r="AG111" i="29"/>
  <c r="AH111" i="29" s="1"/>
  <c r="AI111" i="29" s="1"/>
  <c r="AJ111" i="29" s="1"/>
  <c r="AG136" i="29"/>
  <c r="AH136" i="29" s="1"/>
  <c r="AI136" i="29" s="1"/>
  <c r="AJ136" i="29" s="1"/>
  <c r="AG152" i="29"/>
  <c r="AH152" i="29" s="1"/>
  <c r="AI152" i="29" s="1"/>
  <c r="AJ152" i="29" s="1"/>
  <c r="AG137" i="29"/>
  <c r="AH137" i="29" s="1"/>
  <c r="AI137" i="29" s="1"/>
  <c r="AJ137" i="29" s="1"/>
  <c r="AG153" i="29"/>
  <c r="AH153" i="29" s="1"/>
  <c r="AI153" i="29" s="1"/>
  <c r="AJ153" i="29" s="1"/>
  <c r="AG175" i="29"/>
  <c r="AH175" i="29" s="1"/>
  <c r="AI175" i="29" s="1"/>
  <c r="AJ175" i="29" s="1"/>
  <c r="AG114" i="29"/>
  <c r="AH114" i="29" s="1"/>
  <c r="AI114" i="29" s="1"/>
  <c r="AJ114" i="29" s="1"/>
  <c r="AG143" i="29"/>
  <c r="AH143" i="29" s="1"/>
  <c r="AI143" i="29" s="1"/>
  <c r="AJ143" i="29" s="1"/>
  <c r="AG161" i="29"/>
  <c r="AH161" i="29" s="1"/>
  <c r="AI161" i="29" s="1"/>
  <c r="AJ161" i="29" s="1"/>
  <c r="AG97" i="29"/>
  <c r="AH97" i="29" s="1"/>
  <c r="AI97" i="29" s="1"/>
  <c r="AJ97" i="29" s="1"/>
  <c r="AG119" i="29"/>
  <c r="AH119" i="29" s="1"/>
  <c r="AI119" i="29" s="1"/>
  <c r="AJ119" i="29" s="1"/>
  <c r="AG146" i="29"/>
  <c r="AH146" i="29" s="1"/>
  <c r="AI146" i="29" s="1"/>
  <c r="AJ146" i="29" s="1"/>
  <c r="AG138" i="29"/>
  <c r="AH138" i="29" s="1"/>
  <c r="AI138" i="29" s="1"/>
  <c r="AJ138" i="29" s="1"/>
  <c r="AG154" i="29"/>
  <c r="AH154" i="29" s="1"/>
  <c r="AI154" i="29" s="1"/>
  <c r="AJ154" i="29" s="1"/>
  <c r="AG176" i="29"/>
  <c r="AH176" i="29" s="1"/>
  <c r="AI176" i="29" s="1"/>
  <c r="AJ176" i="29" s="1"/>
  <c r="AG59" i="29"/>
  <c r="AH59" i="29" s="1"/>
  <c r="AI59" i="29" s="1"/>
  <c r="AJ59" i="29" s="1"/>
  <c r="AG90" i="29"/>
  <c r="AH90" i="29" s="1"/>
  <c r="AI90" i="29" s="1"/>
  <c r="AJ90" i="29" s="1"/>
  <c r="AG112" i="29"/>
  <c r="AH112" i="29" s="1"/>
  <c r="AI112" i="29" s="1"/>
  <c r="AJ112" i="29" s="1"/>
  <c r="AG155" i="29"/>
  <c r="AH155" i="29" s="1"/>
  <c r="AI155" i="29" s="1"/>
  <c r="AJ155" i="29" s="1"/>
  <c r="AG177" i="29"/>
  <c r="AH177" i="29" s="1"/>
  <c r="AI177" i="29" s="1"/>
  <c r="AJ177" i="29" s="1"/>
  <c r="AG189" i="29"/>
  <c r="AH189" i="29" s="1"/>
  <c r="AI189" i="29" s="1"/>
  <c r="AJ189" i="29" s="1"/>
  <c r="AG91" i="29"/>
  <c r="AH91" i="29" s="1"/>
  <c r="AI91" i="29" s="1"/>
  <c r="AJ91" i="29" s="1"/>
  <c r="AG113" i="29"/>
  <c r="AH113" i="29" s="1"/>
  <c r="AI113" i="29" s="1"/>
  <c r="AJ113" i="29" s="1"/>
  <c r="AG139" i="29"/>
  <c r="AH139" i="29" s="1"/>
  <c r="AI139" i="29" s="1"/>
  <c r="AJ139" i="29" s="1"/>
  <c r="AG142" i="29"/>
  <c r="AH142" i="29" s="1"/>
  <c r="AI142" i="29" s="1"/>
  <c r="AJ142" i="29" s="1"/>
  <c r="AG159" i="29"/>
  <c r="AH159" i="29" s="1"/>
  <c r="AI159" i="29" s="1"/>
  <c r="AJ159" i="29" s="1"/>
  <c r="AG182" i="29"/>
  <c r="AH182" i="29" s="1"/>
  <c r="AI182" i="29" s="1"/>
  <c r="AJ182" i="29" s="1"/>
  <c r="AG115" i="29"/>
  <c r="AH115" i="29" s="1"/>
  <c r="AI115" i="29" s="1"/>
  <c r="AJ115" i="29" s="1"/>
  <c r="AG144" i="29"/>
  <c r="AH144" i="29" s="1"/>
  <c r="AI144" i="29" s="1"/>
  <c r="AJ144" i="29" s="1"/>
  <c r="AG162" i="29"/>
  <c r="AH162" i="29" s="1"/>
  <c r="AI162" i="29" s="1"/>
  <c r="AJ162" i="29" s="1"/>
  <c r="AG178" i="29"/>
  <c r="AH178" i="29" s="1"/>
  <c r="AI178" i="29" s="1"/>
  <c r="AJ178" i="29" s="1"/>
  <c r="AG190" i="29"/>
  <c r="AH190" i="29" s="1"/>
  <c r="AI190" i="29" s="1"/>
  <c r="AJ190" i="29" s="1"/>
  <c r="AG201" i="29"/>
  <c r="AH201" i="29" s="1"/>
  <c r="AI201" i="29" s="1"/>
  <c r="AJ201" i="29" s="1"/>
  <c r="AG140" i="29"/>
  <c r="AH140" i="29" s="1"/>
  <c r="AI140" i="29" s="1"/>
  <c r="AJ140" i="29" s="1"/>
  <c r="AG156" i="29"/>
  <c r="AH156" i="29" s="1"/>
  <c r="AI156" i="29" s="1"/>
  <c r="AJ156" i="29" s="1"/>
  <c r="AG179" i="29"/>
  <c r="AH179" i="29" s="1"/>
  <c r="AI179" i="29" s="1"/>
  <c r="AJ179" i="29" s="1"/>
  <c r="AG157" i="29"/>
  <c r="AH157" i="29" s="1"/>
  <c r="AI157" i="29" s="1"/>
  <c r="AJ157" i="29" s="1"/>
  <c r="AG180" i="29"/>
  <c r="AH180" i="29" s="1"/>
  <c r="AI180" i="29" s="1"/>
  <c r="AJ180" i="29" s="1"/>
  <c r="AG192" i="29"/>
  <c r="AH192" i="29" s="1"/>
  <c r="AI192" i="29" s="1"/>
  <c r="AJ192" i="29" s="1"/>
  <c r="AG141" i="29"/>
  <c r="AH141" i="29" s="1"/>
  <c r="AI141" i="29" s="1"/>
  <c r="AJ141" i="29" s="1"/>
  <c r="AG158" i="29"/>
  <c r="AH158" i="29" s="1"/>
  <c r="AI158" i="29" s="1"/>
  <c r="AJ158" i="29" s="1"/>
  <c r="AG181" i="29"/>
  <c r="AH181" i="29" s="1"/>
  <c r="AI181" i="29" s="1"/>
  <c r="AJ181" i="29" s="1"/>
  <c r="AG191" i="29"/>
  <c r="AH191" i="29" s="1"/>
  <c r="AI191" i="29" s="1"/>
  <c r="AJ191" i="29" s="1"/>
  <c r="AG202" i="29"/>
  <c r="AH202" i="29" s="1"/>
  <c r="AI202" i="29" s="1"/>
  <c r="AJ202" i="29" s="1"/>
  <c r="AG205" i="29"/>
  <c r="AH205" i="29" s="1"/>
  <c r="AI205" i="29" s="1"/>
  <c r="AJ205" i="29" s="1"/>
  <c r="AG164" i="29"/>
  <c r="AH164" i="29" s="1"/>
  <c r="AI164" i="29" s="1"/>
  <c r="AJ164" i="29" s="1"/>
  <c r="AG184" i="29"/>
  <c r="AH184" i="29" s="1"/>
  <c r="AI184" i="29" s="1"/>
  <c r="AJ184" i="29" s="1"/>
  <c r="AG193" i="29"/>
  <c r="AH193" i="29" s="1"/>
  <c r="AI193" i="29" s="1"/>
  <c r="AJ193" i="29" s="1"/>
  <c r="AG147" i="29"/>
  <c r="AH147" i="29" s="1"/>
  <c r="AI147" i="29" s="1"/>
  <c r="AJ147" i="29" s="1"/>
  <c r="AG163" i="29"/>
  <c r="AH163" i="29" s="1"/>
  <c r="AI163" i="29" s="1"/>
  <c r="AJ163" i="29" s="1"/>
  <c r="AG183" i="29"/>
  <c r="AH183" i="29" s="1"/>
  <c r="AI183" i="29" s="1"/>
  <c r="AJ183" i="29" s="1"/>
  <c r="AG360" i="29"/>
  <c r="AH360" i="29" s="1"/>
  <c r="AI360" i="29" s="1"/>
  <c r="AJ360" i="29" s="1"/>
  <c r="AG375" i="29"/>
  <c r="AH375" i="29" s="1"/>
  <c r="AI375" i="29" s="1"/>
  <c r="AJ375" i="29" s="1"/>
  <c r="AG387" i="29"/>
  <c r="AH387" i="29" s="1"/>
  <c r="AI387" i="29" s="1"/>
  <c r="AJ387" i="29" s="1"/>
  <c r="P205" i="29"/>
  <c r="P202" i="29"/>
  <c r="P191" i="29"/>
  <c r="P201" i="29"/>
  <c r="P190" i="29"/>
  <c r="P178" i="29"/>
  <c r="P189" i="29"/>
  <c r="P177" i="29"/>
  <c r="P155" i="29"/>
  <c r="P176" i="29"/>
  <c r="P154" i="29"/>
  <c r="P138" i="29"/>
  <c r="P175" i="29"/>
  <c r="P153" i="29"/>
  <c r="P137" i="29"/>
  <c r="P152" i="29"/>
  <c r="P136" i="29"/>
  <c r="P111" i="29"/>
  <c r="P151" i="29"/>
  <c r="P135" i="29"/>
  <c r="P109" i="29"/>
  <c r="P134" i="29"/>
  <c r="P108" i="29"/>
  <c r="P86" i="29"/>
  <c r="P133" i="29"/>
  <c r="P107" i="29"/>
  <c r="P85" i="29"/>
  <c r="P106" i="29"/>
  <c r="P84" i="29"/>
  <c r="P55" i="29"/>
  <c r="P95" i="29"/>
  <c r="P63" i="29"/>
  <c r="P39" i="29"/>
  <c r="P421" i="29"/>
  <c r="P416" i="29"/>
  <c r="P407" i="29"/>
  <c r="P204" i="29"/>
  <c r="P200" i="29"/>
  <c r="P188" i="29"/>
  <c r="P716" i="29"/>
  <c r="P715" i="29"/>
  <c r="P714" i="29"/>
  <c r="P713" i="29"/>
  <c r="P712" i="29"/>
  <c r="P711" i="29"/>
  <c r="P710" i="29"/>
  <c r="P709" i="29"/>
  <c r="P708"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3" i="29"/>
  <c r="P682" i="29"/>
  <c r="P681" i="29"/>
  <c r="P680" i="29"/>
  <c r="P679" i="29"/>
  <c r="P678" i="29"/>
  <c r="P677" i="29"/>
  <c r="P676" i="29"/>
  <c r="P674" i="29"/>
  <c r="P673" i="29"/>
  <c r="P672" i="29"/>
  <c r="P671" i="29"/>
  <c r="P670" i="29"/>
  <c r="P669" i="29"/>
  <c r="P667" i="29"/>
  <c r="P666" i="29"/>
  <c r="P665" i="29"/>
  <c r="P664"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P634" i="29"/>
  <c r="P632" i="29"/>
  <c r="P631" i="29"/>
  <c r="P630" i="29"/>
  <c r="P629" i="29"/>
  <c r="P628" i="29"/>
  <c r="P627" i="29"/>
  <c r="P626" i="29"/>
  <c r="P625" i="29"/>
  <c r="P624" i="29"/>
  <c r="P623" i="29"/>
  <c r="P622" i="29"/>
  <c r="P621" i="29"/>
  <c r="P620" i="29"/>
  <c r="P619" i="29"/>
  <c r="P618" i="29"/>
  <c r="P617" i="29"/>
  <c r="P615" i="29"/>
  <c r="P614" i="29"/>
  <c r="P613" i="29"/>
  <c r="P611" i="29"/>
  <c r="P609" i="29"/>
  <c r="P608" i="29"/>
  <c r="P607" i="29"/>
  <c r="P606" i="29"/>
  <c r="P605" i="29"/>
  <c r="P604" i="29"/>
  <c r="P603" i="29"/>
  <c r="P602" i="29"/>
  <c r="P601" i="29"/>
  <c r="P600" i="29"/>
  <c r="P599" i="29"/>
  <c r="P595" i="29"/>
  <c r="P594" i="29"/>
  <c r="P593" i="29"/>
  <c r="P592" i="29"/>
  <c r="P591" i="29"/>
  <c r="P590" i="29"/>
  <c r="P589" i="29"/>
  <c r="P588" i="29"/>
  <c r="P587" i="29"/>
  <c r="P586" i="29"/>
  <c r="P585" i="29"/>
  <c r="P584" i="29"/>
  <c r="P583" i="29"/>
  <c r="P576" i="29"/>
  <c r="P575" i="29"/>
  <c r="P574" i="29"/>
  <c r="P573" i="29"/>
  <c r="P572" i="29"/>
  <c r="P571" i="29"/>
  <c r="P570" i="29"/>
  <c r="P569" i="29"/>
  <c r="P568" i="29"/>
  <c r="P567" i="29"/>
  <c r="P560" i="29"/>
  <c r="P559" i="29"/>
  <c r="P557" i="29"/>
  <c r="P556" i="29"/>
  <c r="P555" i="29"/>
  <c r="P554" i="29"/>
  <c r="P553" i="29"/>
  <c r="P552" i="29"/>
  <c r="P551" i="29"/>
  <c r="P550" i="29"/>
  <c r="P545" i="29"/>
  <c r="P543" i="29"/>
  <c r="P542" i="29"/>
  <c r="P541" i="29"/>
  <c r="P540" i="29"/>
  <c r="P539" i="29"/>
  <c r="P533" i="29"/>
  <c r="P532" i="29"/>
  <c r="P527" i="29"/>
  <c r="P526" i="29"/>
  <c r="P525" i="29"/>
  <c r="P524" i="29"/>
  <c r="P523" i="29"/>
  <c r="P522" i="29"/>
  <c r="P521" i="29"/>
  <c r="P519" i="29"/>
  <c r="P518" i="29"/>
  <c r="P517" i="29"/>
  <c r="P516" i="29"/>
  <c r="P515" i="29"/>
  <c r="P514" i="29"/>
  <c r="P513" i="29"/>
  <c r="P510" i="29"/>
  <c r="P509" i="29"/>
  <c r="P508" i="29"/>
  <c r="P507" i="29"/>
  <c r="P506" i="29"/>
  <c r="P505" i="29"/>
  <c r="P504" i="29"/>
  <c r="P503" i="29"/>
  <c r="P501" i="29"/>
  <c r="P500" i="29"/>
  <c r="P497" i="29"/>
  <c r="P495" i="29"/>
  <c r="P494" i="29"/>
  <c r="P493" i="29"/>
  <c r="P492" i="29"/>
  <c r="P491" i="29"/>
  <c r="P490" i="29"/>
  <c r="P489" i="29"/>
  <c r="P488" i="29"/>
  <c r="P487" i="29"/>
  <c r="P480" i="29"/>
  <c r="P479" i="29"/>
  <c r="P478" i="29"/>
  <c r="P477" i="29"/>
  <c r="P476" i="29"/>
  <c r="P475" i="29"/>
  <c r="P474" i="29"/>
  <c r="P473" i="29"/>
  <c r="P472" i="29"/>
  <c r="P471" i="29"/>
  <c r="P466" i="29"/>
  <c r="P465" i="29"/>
  <c r="P463" i="29"/>
  <c r="P462" i="29"/>
  <c r="P461" i="29"/>
  <c r="P460" i="29"/>
  <c r="P459" i="29"/>
  <c r="P458" i="29"/>
  <c r="P457" i="29"/>
  <c r="P456" i="29"/>
  <c r="P455" i="29"/>
  <c r="P454" i="29"/>
  <c r="P451" i="29"/>
  <c r="P450" i="29"/>
  <c r="P447" i="29"/>
  <c r="P446" i="29"/>
  <c r="P445" i="29"/>
  <c r="P444" i="29"/>
  <c r="P443" i="29"/>
  <c r="P442" i="29"/>
  <c r="P441" i="29"/>
  <c r="P440" i="29"/>
  <c r="P438" i="29"/>
  <c r="P437" i="29"/>
  <c r="P436" i="29"/>
  <c r="P435" i="29"/>
  <c r="P433" i="29"/>
  <c r="P432" i="29"/>
  <c r="P431" i="29"/>
  <c r="P430" i="29"/>
  <c r="P429" i="29"/>
  <c r="P428" i="29"/>
  <c r="P427" i="29"/>
  <c r="P426" i="29"/>
  <c r="P425" i="29"/>
  <c r="P424" i="29"/>
  <c r="P423" i="29"/>
  <c r="P422" i="29"/>
  <c r="P420" i="29"/>
  <c r="P419" i="29"/>
  <c r="P418" i="29"/>
  <c r="P417" i="29"/>
  <c r="P415" i="29"/>
  <c r="P414" i="29"/>
  <c r="P413" i="29"/>
  <c r="P412" i="29"/>
  <c r="P411" i="29"/>
  <c r="P410" i="29"/>
  <c r="P409" i="29"/>
  <c r="P408" i="29"/>
  <c r="P406" i="29"/>
  <c r="P405" i="29"/>
  <c r="P404" i="29"/>
  <c r="P403" i="29"/>
  <c r="P402" i="29"/>
  <c r="P401" i="29"/>
  <c r="P400" i="29"/>
  <c r="P399" i="29"/>
  <c r="P398" i="29"/>
  <c r="P397" i="29"/>
  <c r="P396" i="29"/>
  <c r="P395" i="29"/>
  <c r="P394" i="29"/>
  <c r="P393" i="29"/>
  <c r="P392" i="29"/>
  <c r="P391" i="29"/>
  <c r="P390" i="29"/>
  <c r="P389" i="29"/>
  <c r="P388" i="29"/>
  <c r="P386" i="29"/>
  <c r="P385" i="29"/>
  <c r="P384" i="29"/>
  <c r="P383" i="29"/>
  <c r="P382" i="29"/>
  <c r="P381" i="29"/>
  <c r="P380" i="29"/>
  <c r="P379" i="29"/>
  <c r="P378" i="29"/>
  <c r="P377" i="29"/>
  <c r="P376" i="29"/>
  <c r="P374" i="29"/>
  <c r="P373" i="29"/>
  <c r="P372" i="29"/>
  <c r="P371" i="29"/>
  <c r="P370" i="29"/>
  <c r="P369" i="29"/>
  <c r="P367" i="29"/>
  <c r="P366" i="29"/>
  <c r="P365" i="29"/>
  <c r="P364" i="29"/>
  <c r="P363" i="29"/>
  <c r="P362" i="29"/>
  <c r="P353" i="29"/>
  <c r="P352" i="29"/>
  <c r="P351" i="29"/>
  <c r="P350" i="29"/>
  <c r="P349" i="29"/>
  <c r="P348" i="29"/>
  <c r="P347" i="29"/>
  <c r="P346" i="29"/>
  <c r="P345" i="29"/>
  <c r="P344" i="29"/>
  <c r="P343" i="29"/>
  <c r="P342" i="29"/>
  <c r="P332" i="29"/>
  <c r="P331" i="29"/>
  <c r="P330" i="29"/>
  <c r="P329" i="29"/>
  <c r="P328" i="29"/>
  <c r="P327" i="29"/>
  <c r="P319" i="29"/>
  <c r="P318" i="29"/>
  <c r="P317" i="29"/>
  <c r="P315" i="29"/>
  <c r="P312" i="29"/>
  <c r="P311" i="29"/>
  <c r="P310" i="29"/>
  <c r="P308" i="29"/>
  <c r="P307" i="29"/>
  <c r="P306" i="29"/>
  <c r="P305" i="29"/>
  <c r="P304" i="29"/>
  <c r="P300" i="29"/>
  <c r="P299" i="29"/>
  <c r="P298" i="29"/>
  <c r="P297" i="29"/>
  <c r="P296" i="29"/>
  <c r="P295" i="29"/>
  <c r="P294" i="29"/>
  <c r="P293" i="29"/>
  <c r="P292" i="29"/>
  <c r="P291" i="29"/>
  <c r="P290" i="29"/>
  <c r="P288" i="29"/>
  <c r="P287" i="29"/>
  <c r="P285" i="29"/>
  <c r="P284" i="29"/>
  <c r="P283" i="29"/>
  <c r="P282" i="29"/>
  <c r="P281" i="29"/>
  <c r="P280" i="29"/>
  <c r="P277" i="29"/>
  <c r="P276" i="29"/>
  <c r="P272" i="29"/>
  <c r="P271" i="29"/>
  <c r="P270" i="29"/>
  <c r="P269" i="29"/>
  <c r="P268" i="29"/>
  <c r="P267" i="29"/>
  <c r="P266" i="29"/>
  <c r="P265" i="29"/>
  <c r="P262" i="29"/>
  <c r="P261" i="29"/>
  <c r="P260" i="29"/>
  <c r="P256" i="29"/>
  <c r="P255" i="29"/>
  <c r="P254" i="29"/>
  <c r="P253" i="29"/>
  <c r="P252" i="29"/>
  <c r="P251" i="29"/>
  <c r="P250" i="29"/>
  <c r="P249" i="29"/>
  <c r="P248" i="29"/>
  <c r="P246" i="29"/>
  <c r="P245" i="29"/>
  <c r="P241" i="29"/>
  <c r="P240" i="29"/>
  <c r="P235" i="29"/>
  <c r="P234" i="29"/>
  <c r="P233" i="29"/>
  <c r="P232" i="29"/>
  <c r="P230" i="29"/>
  <c r="P229" i="29"/>
  <c r="P226" i="29"/>
  <c r="P225" i="29"/>
  <c r="P220" i="29"/>
  <c r="P219" i="29"/>
  <c r="P218" i="29"/>
  <c r="P217" i="29"/>
  <c r="P215" i="29"/>
  <c r="P214" i="29"/>
  <c r="P213" i="29"/>
  <c r="P212" i="29"/>
  <c r="P210" i="29"/>
  <c r="P209" i="29"/>
  <c r="P208" i="29"/>
  <c r="P207" i="29"/>
  <c r="P206" i="29"/>
  <c r="P199" i="29"/>
  <c r="P187" i="29"/>
  <c r="P198" i="29"/>
  <c r="P197" i="29"/>
  <c r="P196" i="29"/>
  <c r="P195" i="29"/>
  <c r="P194" i="29"/>
  <c r="P174" i="29"/>
  <c r="P186" i="29"/>
  <c r="P173" i="29"/>
  <c r="P172" i="29"/>
  <c r="P170" i="29"/>
  <c r="P168" i="29"/>
  <c r="P167" i="29"/>
  <c r="P166" i="29"/>
  <c r="P165" i="29"/>
  <c r="P150" i="29"/>
  <c r="P149" i="29"/>
  <c r="P148" i="29"/>
  <c r="P132" i="29"/>
  <c r="P131" i="29"/>
  <c r="P130" i="29"/>
  <c r="P129" i="29"/>
  <c r="P128" i="29"/>
  <c r="P125" i="29"/>
  <c r="P124" i="29"/>
  <c r="P123" i="29"/>
  <c r="P122" i="29"/>
  <c r="P121" i="29"/>
  <c r="P105" i="29"/>
  <c r="P104" i="29"/>
  <c r="P103" i="29"/>
  <c r="P94" i="29"/>
  <c r="P83" i="29"/>
  <c r="P82" i="29"/>
  <c r="P81" i="29"/>
  <c r="P80" i="29"/>
  <c r="P79" i="29"/>
  <c r="P78" i="29"/>
  <c r="P77" i="29"/>
  <c r="P76" i="29"/>
  <c r="P75" i="29"/>
  <c r="P74" i="29"/>
  <c r="P62" i="29"/>
  <c r="P53" i="29"/>
  <c r="P52" i="29"/>
  <c r="P51" i="29"/>
  <c r="P50" i="29"/>
  <c r="P49" i="29"/>
  <c r="P38" i="29"/>
  <c r="P32" i="29"/>
  <c r="P31" i="29"/>
  <c r="P30" i="29"/>
  <c r="P29" i="29"/>
  <c r="P28" i="29"/>
  <c r="P26" i="29"/>
  <c r="P19" i="29"/>
  <c r="P18" i="29"/>
  <c r="P16" i="29"/>
  <c r="P15" i="29"/>
  <c r="P13" i="29"/>
  <c r="P12" i="29"/>
  <c r="P11" i="29"/>
  <c r="P10" i="29"/>
  <c r="P9" i="29"/>
  <c r="P8" i="29"/>
  <c r="P7" i="29"/>
  <c r="M7" i="29"/>
  <c r="M8" i="29"/>
  <c r="M9" i="29"/>
  <c r="M10" i="29"/>
  <c r="M11" i="29"/>
  <c r="M12" i="29"/>
  <c r="M13" i="29"/>
  <c r="M15" i="29"/>
  <c r="M16" i="29"/>
  <c r="M18" i="29"/>
  <c r="M19" i="29"/>
  <c r="M20" i="29"/>
  <c r="M24" i="29"/>
  <c r="M26" i="29"/>
  <c r="M27" i="29"/>
  <c r="M28" i="29"/>
  <c r="M29" i="29"/>
  <c r="M30" i="29"/>
  <c r="M31" i="29"/>
  <c r="M32" i="29"/>
  <c r="M37" i="29"/>
  <c r="M38" i="29"/>
  <c r="M45" i="29"/>
  <c r="M48" i="29"/>
  <c r="M49" i="29"/>
  <c r="M50" i="29"/>
  <c r="M51" i="29"/>
  <c r="M52" i="29"/>
  <c r="M53" i="29"/>
  <c r="M61" i="29"/>
  <c r="M62" i="29"/>
  <c r="M67" i="29"/>
  <c r="M70" i="29"/>
  <c r="M74" i="29"/>
  <c r="M75" i="29"/>
  <c r="M76" i="29"/>
  <c r="M77" i="29"/>
  <c r="M78" i="29"/>
  <c r="M79" i="29"/>
  <c r="M80" i="29"/>
  <c r="M81" i="29"/>
  <c r="M82" i="29"/>
  <c r="M83" i="29"/>
  <c r="M94" i="29"/>
  <c r="M102" i="29"/>
  <c r="M103" i="29"/>
  <c r="M104" i="29"/>
  <c r="M105" i="29"/>
  <c r="M117" i="29"/>
  <c r="M121" i="29"/>
  <c r="M122" i="29"/>
  <c r="M123" i="29"/>
  <c r="M124" i="29"/>
  <c r="M125" i="29"/>
  <c r="M126" i="29"/>
  <c r="M127" i="29"/>
  <c r="M128" i="29"/>
  <c r="M129" i="29"/>
  <c r="M130" i="29"/>
  <c r="M131" i="29"/>
  <c r="M132" i="29"/>
  <c r="M148" i="29"/>
  <c r="M149" i="29"/>
  <c r="M150" i="29"/>
  <c r="M160" i="29"/>
  <c r="M165" i="29"/>
  <c r="M166" i="29"/>
  <c r="M167" i="29"/>
  <c r="M168" i="29"/>
  <c r="M169" i="29"/>
  <c r="M170" i="29"/>
  <c r="M171" i="29"/>
  <c r="M172" i="29"/>
  <c r="M173" i="29"/>
  <c r="M185" i="29"/>
  <c r="M186" i="29"/>
  <c r="M174" i="29"/>
  <c r="M194" i="29"/>
  <c r="M195" i="29"/>
  <c r="M196" i="29"/>
  <c r="M197" i="29"/>
  <c r="M198" i="29"/>
  <c r="M187" i="29"/>
  <c r="M203" i="29"/>
  <c r="M199" i="29"/>
  <c r="M206" i="29"/>
  <c r="M207" i="29"/>
  <c r="M208" i="29"/>
  <c r="M209" i="29"/>
  <c r="M210" i="29"/>
  <c r="M211" i="29"/>
  <c r="M212" i="29"/>
  <c r="M213" i="29"/>
  <c r="M214" i="29"/>
  <c r="M215" i="29"/>
  <c r="M216" i="29"/>
  <c r="M217" i="29"/>
  <c r="M218" i="29"/>
  <c r="M219" i="29"/>
  <c r="M220" i="29"/>
  <c r="M221" i="29"/>
  <c r="M222" i="29"/>
  <c r="M223" i="29"/>
  <c r="M224" i="29"/>
  <c r="M225" i="29"/>
  <c r="M226" i="29"/>
  <c r="M227" i="29"/>
  <c r="M228" i="29"/>
  <c r="M229" i="29"/>
  <c r="M230" i="29"/>
  <c r="M231" i="29"/>
  <c r="M232" i="29"/>
  <c r="M233" i="29"/>
  <c r="M234" i="29"/>
  <c r="M235" i="29"/>
  <c r="M236" i="29"/>
  <c r="M237" i="29"/>
  <c r="M238" i="29"/>
  <c r="M239" i="29"/>
  <c r="M240" i="29"/>
  <c r="M241" i="29"/>
  <c r="M242" i="29"/>
  <c r="M243" i="29"/>
  <c r="M244" i="29"/>
  <c r="M245" i="29"/>
  <c r="M246" i="29"/>
  <c r="M247" i="29"/>
  <c r="M248" i="29"/>
  <c r="M249" i="29"/>
  <c r="M250" i="29"/>
  <c r="M251" i="29"/>
  <c r="M252" i="29"/>
  <c r="M253" i="29"/>
  <c r="M254" i="29"/>
  <c r="M255" i="29"/>
  <c r="M256" i="29"/>
  <c r="M257" i="29"/>
  <c r="M258" i="29"/>
  <c r="M259" i="29"/>
  <c r="M260" i="29"/>
  <c r="M261" i="29"/>
  <c r="M262" i="29"/>
  <c r="M263" i="29"/>
  <c r="M264" i="29"/>
  <c r="M265" i="29"/>
  <c r="M266" i="29"/>
  <c r="M267" i="29"/>
  <c r="M268" i="29"/>
  <c r="M269" i="29"/>
  <c r="M270" i="29"/>
  <c r="M271" i="29"/>
  <c r="M272" i="29"/>
  <c r="M273" i="29"/>
  <c r="M274" i="29"/>
  <c r="M275" i="29"/>
  <c r="M276" i="29"/>
  <c r="M277" i="29"/>
  <c r="M278" i="29"/>
  <c r="M279" i="29"/>
  <c r="M280" i="29"/>
  <c r="M281" i="29"/>
  <c r="M282" i="29"/>
  <c r="M283" i="29"/>
  <c r="M284" i="29"/>
  <c r="M285" i="29"/>
  <c r="M286" i="29"/>
  <c r="M287" i="29"/>
  <c r="M288" i="29"/>
  <c r="M289" i="29"/>
  <c r="M290" i="29"/>
  <c r="M291" i="29"/>
  <c r="M292" i="29"/>
  <c r="M293" i="29"/>
  <c r="M294" i="29"/>
  <c r="M295" i="29"/>
  <c r="M296" i="29"/>
  <c r="M297" i="29"/>
  <c r="M298" i="29"/>
  <c r="M299" i="29"/>
  <c r="M300" i="29"/>
  <c r="M301" i="29"/>
  <c r="M302" i="29"/>
  <c r="M303" i="29"/>
  <c r="M304" i="29"/>
  <c r="M305" i="29"/>
  <c r="M306" i="29"/>
  <c r="M307" i="29"/>
  <c r="M308" i="29"/>
  <c r="M309" i="29"/>
  <c r="M310" i="29"/>
  <c r="M311" i="29"/>
  <c r="M312" i="29"/>
  <c r="M313" i="29"/>
  <c r="M314" i="29"/>
  <c r="M315" i="29"/>
  <c r="M316" i="29"/>
  <c r="M317" i="29"/>
  <c r="M318" i="29"/>
  <c r="M319" i="29"/>
  <c r="M320" i="29"/>
  <c r="M321" i="29"/>
  <c r="M322" i="29"/>
  <c r="M323" i="29"/>
  <c r="M324" i="29"/>
  <c r="M325" i="29"/>
  <c r="M326" i="29"/>
  <c r="M327" i="29"/>
  <c r="M328" i="29"/>
  <c r="M329" i="29"/>
  <c r="M330" i="29"/>
  <c r="M331" i="29"/>
  <c r="M332" i="29"/>
  <c r="M333" i="29"/>
  <c r="M334" i="29"/>
  <c r="M335" i="29"/>
  <c r="M336" i="29"/>
  <c r="M337" i="29"/>
  <c r="M339" i="29"/>
  <c r="M340" i="29"/>
  <c r="M341" i="29"/>
  <c r="M342" i="29"/>
  <c r="M343" i="29"/>
  <c r="M344" i="29"/>
  <c r="M345" i="29"/>
  <c r="M346" i="29"/>
  <c r="M347" i="29"/>
  <c r="M348" i="29"/>
  <c r="M349" i="29"/>
  <c r="M350" i="29"/>
  <c r="M351" i="29"/>
  <c r="M352" i="29"/>
  <c r="M353" i="29"/>
  <c r="M354" i="29"/>
  <c r="M355" i="29"/>
  <c r="M356" i="29"/>
  <c r="M357" i="29"/>
  <c r="M358" i="29"/>
  <c r="M362" i="29"/>
  <c r="M363" i="29"/>
  <c r="M364" i="29"/>
  <c r="M365" i="29"/>
  <c r="M366" i="29"/>
  <c r="M367" i="29"/>
  <c r="M368" i="29"/>
  <c r="M369" i="29"/>
  <c r="M370" i="29"/>
  <c r="M371" i="29"/>
  <c r="M372" i="29"/>
  <c r="M373" i="29"/>
  <c r="M374" i="29"/>
  <c r="M376" i="29"/>
  <c r="M377" i="29"/>
  <c r="M378" i="29"/>
  <c r="M379" i="29"/>
  <c r="M380" i="29"/>
  <c r="M381" i="29"/>
  <c r="M382" i="29"/>
  <c r="M383" i="29"/>
  <c r="M384" i="29"/>
  <c r="M385" i="29"/>
  <c r="M386" i="29"/>
  <c r="M388" i="29"/>
  <c r="M389" i="29"/>
  <c r="M390" i="29"/>
  <c r="M391" i="29"/>
  <c r="M392" i="29"/>
  <c r="M393" i="29"/>
  <c r="M394" i="29"/>
  <c r="M395" i="29"/>
  <c r="M396" i="29"/>
  <c r="M397" i="29"/>
  <c r="M398" i="29"/>
  <c r="M399" i="29"/>
  <c r="M400" i="29"/>
  <c r="M401" i="29"/>
  <c r="M402" i="29"/>
  <c r="M403" i="29"/>
  <c r="M404" i="29"/>
  <c r="M405" i="29"/>
  <c r="M406" i="29"/>
  <c r="M408" i="29"/>
  <c r="M409" i="29"/>
  <c r="M410" i="29"/>
  <c r="M411" i="29"/>
  <c r="M412" i="29"/>
  <c r="M413" i="29"/>
  <c r="M414" i="29"/>
  <c r="M415" i="29"/>
  <c r="M417" i="29"/>
  <c r="M418" i="29"/>
  <c r="M419" i="29"/>
  <c r="M420" i="29"/>
  <c r="M422" i="29"/>
  <c r="M423" i="29"/>
  <c r="M424" i="29"/>
  <c r="M425" i="29"/>
  <c r="M426" i="29"/>
  <c r="M427" i="29"/>
  <c r="M428" i="29"/>
  <c r="M429" i="29"/>
  <c r="M430" i="29"/>
  <c r="M431" i="29"/>
  <c r="M432" i="29"/>
  <c r="M433" i="29"/>
  <c r="M434" i="29"/>
  <c r="M435" i="29"/>
  <c r="M436" i="29"/>
  <c r="M437" i="29"/>
  <c r="M438" i="29"/>
  <c r="M439" i="29"/>
  <c r="M440" i="29"/>
  <c r="M441" i="29"/>
  <c r="M442" i="29"/>
  <c r="M443" i="29"/>
  <c r="M444" i="29"/>
  <c r="M445" i="29"/>
  <c r="M446" i="29"/>
  <c r="M447" i="29"/>
  <c r="M448" i="29"/>
  <c r="M449" i="29"/>
  <c r="M450" i="29"/>
  <c r="M451" i="29"/>
  <c r="M453" i="29"/>
  <c r="M454" i="29"/>
  <c r="M455" i="29"/>
  <c r="M456" i="29"/>
  <c r="M457" i="29"/>
  <c r="M458" i="29"/>
  <c r="M459" i="29"/>
  <c r="M460" i="29"/>
  <c r="M461" i="29"/>
  <c r="M462" i="29"/>
  <c r="M463" i="29"/>
  <c r="M464" i="29"/>
  <c r="M465" i="29"/>
  <c r="M466" i="29"/>
  <c r="M468" i="29"/>
  <c r="M469" i="29"/>
  <c r="M470" i="29"/>
  <c r="M471" i="29"/>
  <c r="M472" i="29"/>
  <c r="M473" i="29"/>
  <c r="M474" i="29"/>
  <c r="M475" i="29"/>
  <c r="M476" i="29"/>
  <c r="M477" i="29"/>
  <c r="M478" i="29"/>
  <c r="M479" i="29"/>
  <c r="M480" i="29"/>
  <c r="M482" i="29"/>
  <c r="M483" i="29"/>
  <c r="M484" i="29"/>
  <c r="M485" i="29"/>
  <c r="M486" i="29"/>
  <c r="M487" i="29"/>
  <c r="M488" i="29"/>
  <c r="M489" i="29"/>
  <c r="M490" i="29"/>
  <c r="M491" i="29"/>
  <c r="M492" i="29"/>
  <c r="M493" i="29"/>
  <c r="M494" i="29"/>
  <c r="M495" i="29"/>
  <c r="M496" i="29"/>
  <c r="M497" i="29"/>
  <c r="M498" i="29"/>
  <c r="M499" i="29"/>
  <c r="M500" i="29"/>
  <c r="M501" i="29"/>
  <c r="M503" i="29"/>
  <c r="M504" i="29"/>
  <c r="M505" i="29"/>
  <c r="M506" i="29"/>
  <c r="M507" i="29"/>
  <c r="M508" i="29"/>
  <c r="M509" i="29"/>
  <c r="M510" i="29"/>
  <c r="M511" i="29"/>
  <c r="M512" i="29"/>
  <c r="M513" i="29"/>
  <c r="M514" i="29"/>
  <c r="M515" i="29"/>
  <c r="M516" i="29"/>
  <c r="M517" i="29"/>
  <c r="M518" i="29"/>
  <c r="M519" i="29"/>
  <c r="M520" i="29"/>
  <c r="M521" i="29"/>
  <c r="M522" i="29"/>
  <c r="M523" i="29"/>
  <c r="M524" i="29"/>
  <c r="M525" i="29"/>
  <c r="M526" i="29"/>
  <c r="M527" i="29"/>
  <c r="M528" i="29"/>
  <c r="M529" i="29"/>
  <c r="M530" i="29"/>
  <c r="M531" i="29"/>
  <c r="M532" i="29"/>
  <c r="M533" i="29"/>
  <c r="M534" i="29"/>
  <c r="M535" i="29"/>
  <c r="M536" i="29"/>
  <c r="M537" i="29"/>
  <c r="M538" i="29"/>
  <c r="M539" i="29"/>
  <c r="M540" i="29"/>
  <c r="M541" i="29"/>
  <c r="M542" i="29"/>
  <c r="M543" i="29"/>
  <c r="M544" i="29"/>
  <c r="M545" i="29"/>
  <c r="M546" i="29"/>
  <c r="M547" i="29"/>
  <c r="M548" i="29"/>
  <c r="M549" i="29"/>
  <c r="M550" i="29"/>
  <c r="M551" i="29"/>
  <c r="M552" i="29"/>
  <c r="M553" i="29"/>
  <c r="M554" i="29"/>
  <c r="M555" i="29"/>
  <c r="M556" i="29"/>
  <c r="M557" i="29"/>
  <c r="M558" i="29"/>
  <c r="M559" i="29"/>
  <c r="M560" i="29"/>
  <c r="M561" i="29"/>
  <c r="M562" i="29"/>
  <c r="M563" i="29"/>
  <c r="M564" i="29"/>
  <c r="M565" i="29"/>
  <c r="M566" i="29"/>
  <c r="M567" i="29"/>
  <c r="M568" i="29"/>
  <c r="M569" i="29"/>
  <c r="M570" i="29"/>
  <c r="M571" i="29"/>
  <c r="M572" i="29"/>
  <c r="M573" i="29"/>
  <c r="M574" i="29"/>
  <c r="M575" i="29"/>
  <c r="M576" i="29"/>
  <c r="M577" i="29"/>
  <c r="M578" i="29"/>
  <c r="M579" i="29"/>
  <c r="M580" i="29"/>
  <c r="M581" i="29"/>
  <c r="M582" i="29"/>
  <c r="M583" i="29"/>
  <c r="M584" i="29"/>
  <c r="M585" i="29"/>
  <c r="M586" i="29"/>
  <c r="M587" i="29"/>
  <c r="M588" i="29"/>
  <c r="M589" i="29"/>
  <c r="M590" i="29"/>
  <c r="M591" i="29"/>
  <c r="M592" i="29"/>
  <c r="M593" i="29"/>
  <c r="M594" i="29"/>
  <c r="M595" i="29"/>
  <c r="M596" i="29"/>
  <c r="M597" i="29"/>
  <c r="M598" i="29"/>
  <c r="M599" i="29"/>
  <c r="M600" i="29"/>
  <c r="M601" i="29"/>
  <c r="M602" i="29"/>
  <c r="M603" i="29"/>
  <c r="M604" i="29"/>
  <c r="M605" i="29"/>
  <c r="M606" i="29"/>
  <c r="M607" i="29"/>
  <c r="M608" i="29"/>
  <c r="M609" i="29"/>
  <c r="M610" i="29"/>
  <c r="M611" i="29"/>
  <c r="M612" i="29"/>
  <c r="M613" i="29"/>
  <c r="M614" i="29"/>
  <c r="M615" i="29"/>
  <c r="M616" i="29"/>
  <c r="M617" i="29"/>
  <c r="M618" i="29"/>
  <c r="M619" i="29"/>
  <c r="M620" i="29"/>
  <c r="M621" i="29"/>
  <c r="M622" i="29"/>
  <c r="M623" i="29"/>
  <c r="M624" i="29"/>
  <c r="M625" i="29"/>
  <c r="M626" i="29"/>
  <c r="M627" i="29"/>
  <c r="M628" i="29"/>
  <c r="M629" i="29"/>
  <c r="M630" i="29"/>
  <c r="M631" i="29"/>
  <c r="M632" i="29"/>
  <c r="M633" i="29"/>
  <c r="M634" i="29"/>
  <c r="M635" i="29"/>
  <c r="M636" i="29"/>
  <c r="M637" i="29"/>
  <c r="M638" i="29"/>
  <c r="M639" i="29"/>
  <c r="M640" i="29"/>
  <c r="M641" i="29"/>
  <c r="M642" i="29"/>
  <c r="M643" i="29"/>
  <c r="M644" i="29"/>
  <c r="M645" i="29"/>
  <c r="M646" i="29"/>
  <c r="M647" i="29"/>
  <c r="M648" i="29"/>
  <c r="M649" i="29"/>
  <c r="M650" i="29"/>
  <c r="M651" i="29"/>
  <c r="M652" i="29"/>
  <c r="M653" i="29"/>
  <c r="M654" i="29"/>
  <c r="M655" i="29"/>
  <c r="M656" i="29"/>
  <c r="M657" i="29"/>
  <c r="M658" i="29"/>
  <c r="M659" i="29"/>
  <c r="M660" i="29"/>
  <c r="M661" i="29"/>
  <c r="M662" i="29"/>
  <c r="M663" i="29"/>
  <c r="M664" i="29"/>
  <c r="M665" i="29"/>
  <c r="M666" i="29"/>
  <c r="M667" i="29"/>
  <c r="M668" i="29"/>
  <c r="M669" i="29"/>
  <c r="M670" i="29"/>
  <c r="M671" i="29"/>
  <c r="M672" i="29"/>
  <c r="M673" i="29"/>
  <c r="M674" i="29"/>
  <c r="M675" i="29"/>
  <c r="M676" i="29"/>
  <c r="M677" i="29"/>
  <c r="M678" i="29"/>
  <c r="M679" i="29"/>
  <c r="M680" i="29"/>
  <c r="M681" i="29"/>
  <c r="M682" i="29"/>
  <c r="M683" i="29"/>
  <c r="M684" i="29"/>
  <c r="M685" i="29"/>
  <c r="M686" i="29"/>
  <c r="M687" i="29"/>
  <c r="M688" i="29"/>
  <c r="M689" i="29"/>
  <c r="M690" i="29"/>
  <c r="M691" i="29"/>
  <c r="M692" i="29"/>
  <c r="M693" i="29"/>
  <c r="M694" i="29"/>
  <c r="M695" i="29"/>
  <c r="M696" i="29"/>
  <c r="M697" i="29"/>
  <c r="M698" i="29"/>
  <c r="M699" i="29"/>
  <c r="M700" i="29"/>
  <c r="M701" i="29"/>
  <c r="M702" i="29"/>
  <c r="M703" i="29"/>
  <c r="M704" i="29"/>
  <c r="M705" i="29"/>
  <c r="M706" i="29"/>
  <c r="M707" i="29"/>
  <c r="M708" i="29"/>
  <c r="M709" i="29"/>
  <c r="M710" i="29"/>
  <c r="M711" i="29"/>
  <c r="M712" i="29"/>
  <c r="M713" i="29"/>
  <c r="M714" i="29"/>
  <c r="M715" i="29"/>
  <c r="M716" i="29"/>
  <c r="M188" i="29"/>
  <c r="M200" i="29"/>
  <c r="M204" i="29"/>
  <c r="M407" i="29"/>
  <c r="M416" i="29"/>
  <c r="M421" i="29"/>
  <c r="M338" i="29"/>
  <c r="M359" i="29"/>
  <c r="M361" i="29"/>
  <c r="M39" i="29"/>
  <c r="M63" i="29"/>
  <c r="M95" i="29"/>
  <c r="M17" i="29"/>
  <c r="M33" i="29"/>
  <c r="M54" i="29"/>
  <c r="M25" i="29"/>
  <c r="M47" i="29"/>
  <c r="M73" i="29"/>
  <c r="M22" i="29"/>
  <c r="M42" i="29"/>
  <c r="M66" i="29"/>
  <c r="M14" i="29"/>
  <c r="M21" i="29"/>
  <c r="M40" i="29"/>
  <c r="M55" i="29"/>
  <c r="M84" i="29"/>
  <c r="M106" i="29"/>
  <c r="M41" i="29"/>
  <c r="M65" i="29"/>
  <c r="M98" i="29"/>
  <c r="M36" i="29"/>
  <c r="M60" i="29"/>
  <c r="M92" i="29"/>
  <c r="M85" i="29"/>
  <c r="M107" i="29"/>
  <c r="M133" i="29"/>
  <c r="M34" i="29"/>
  <c r="M56" i="29"/>
  <c r="M87" i="29"/>
  <c r="M64" i="29"/>
  <c r="M96" i="29"/>
  <c r="M118" i="29"/>
  <c r="M46" i="29"/>
  <c r="M72" i="29"/>
  <c r="M101" i="29"/>
  <c r="M86" i="29"/>
  <c r="M108" i="29"/>
  <c r="M134" i="29"/>
  <c r="M23" i="29"/>
  <c r="M44" i="29"/>
  <c r="M68" i="29"/>
  <c r="M35" i="29"/>
  <c r="M57" i="29"/>
  <c r="M88" i="29"/>
  <c r="M43" i="29"/>
  <c r="M69" i="29"/>
  <c r="M99" i="29"/>
  <c r="M109" i="29"/>
  <c r="M135" i="29"/>
  <c r="M151" i="29"/>
  <c r="M58" i="29"/>
  <c r="M89" i="29"/>
  <c r="M110" i="29"/>
  <c r="M93" i="29"/>
  <c r="M116" i="29"/>
  <c r="M145" i="29"/>
  <c r="M71" i="29"/>
  <c r="M100" i="29"/>
  <c r="M120" i="29"/>
  <c r="M111" i="29"/>
  <c r="M136" i="29"/>
  <c r="M152" i="29"/>
  <c r="M137" i="29"/>
  <c r="M153" i="29"/>
  <c r="M175" i="29"/>
  <c r="M114" i="29"/>
  <c r="M143" i="29"/>
  <c r="M161" i="29"/>
  <c r="M97" i="29"/>
  <c r="M119" i="29"/>
  <c r="M146" i="29"/>
  <c r="M138" i="29"/>
  <c r="M154" i="29"/>
  <c r="M176" i="29"/>
  <c r="M59" i="29"/>
  <c r="M90" i="29"/>
  <c r="M112" i="29"/>
  <c r="M155" i="29"/>
  <c r="M177" i="29"/>
  <c r="M189" i="29"/>
  <c r="M91" i="29"/>
  <c r="M113" i="29"/>
  <c r="M139" i="29"/>
  <c r="M142" i="29"/>
  <c r="M159" i="29"/>
  <c r="M182" i="29"/>
  <c r="M115" i="29"/>
  <c r="M144" i="29"/>
  <c r="M162" i="29"/>
  <c r="M178" i="29"/>
  <c r="M190" i="29"/>
  <c r="M201" i="29"/>
  <c r="M140" i="29"/>
  <c r="M156" i="29"/>
  <c r="M179" i="29"/>
  <c r="M157" i="29"/>
  <c r="M180" i="29"/>
  <c r="M192" i="29"/>
  <c r="M141" i="29"/>
  <c r="M158" i="29"/>
  <c r="M181" i="29"/>
  <c r="M191" i="29"/>
  <c r="M202" i="29"/>
  <c r="M205" i="29"/>
  <c r="M164" i="29"/>
  <c r="M184" i="29"/>
  <c r="M193" i="29"/>
  <c r="M147" i="29"/>
  <c r="M163" i="29"/>
  <c r="M183" i="29"/>
  <c r="M360" i="29"/>
  <c r="M375" i="29"/>
  <c r="M387" i="29"/>
  <c r="N387" i="29" l="1"/>
  <c r="N375" i="29"/>
  <c r="N360" i="29"/>
  <c r="N183" i="29"/>
  <c r="N163" i="29"/>
  <c r="N147" i="29"/>
  <c r="N193" i="29"/>
  <c r="P193" i="29" s="1"/>
  <c r="N184" i="29"/>
  <c r="P184" i="29" s="1"/>
  <c r="N164" i="29"/>
  <c r="AA205" i="29"/>
  <c r="AU205" i="29" s="1"/>
  <c r="BG205" i="29" s="1"/>
  <c r="AA202" i="29"/>
  <c r="AU202" i="29" s="1"/>
  <c r="BG202" i="29" s="1"/>
  <c r="AA191" i="29"/>
  <c r="AU191" i="29" s="1"/>
  <c r="BG191" i="29" s="1"/>
  <c r="N181" i="29"/>
  <c r="N158" i="29"/>
  <c r="N141" i="29"/>
  <c r="N192" i="29"/>
  <c r="N180" i="29"/>
  <c r="N157" i="29"/>
  <c r="N179" i="29"/>
  <c r="P179" i="29" s="1"/>
  <c r="N156" i="29"/>
  <c r="P156" i="29" s="1"/>
  <c r="N140" i="29"/>
  <c r="P140" i="29" s="1"/>
  <c r="AA201" i="29"/>
  <c r="AU201" i="29" s="1"/>
  <c r="BG201" i="29" s="1"/>
  <c r="AA190" i="29"/>
  <c r="AU190" i="29" s="1"/>
  <c r="BG190" i="29" s="1"/>
  <c r="AA178" i="29"/>
  <c r="AU178" i="29" s="1"/>
  <c r="BG178" i="29" s="1"/>
  <c r="N162" i="29"/>
  <c r="N144" i="29"/>
  <c r="N115" i="29"/>
  <c r="O115" i="29" s="1"/>
  <c r="N182" i="29"/>
  <c r="N159" i="29"/>
  <c r="N142" i="29"/>
  <c r="N139" i="29"/>
  <c r="N113" i="29"/>
  <c r="N91" i="29"/>
  <c r="AA189" i="29"/>
  <c r="AU189" i="29" s="1"/>
  <c r="BG189" i="29" s="1"/>
  <c r="AA177" i="29"/>
  <c r="AU177" i="29" s="1"/>
  <c r="BG177" i="29" s="1"/>
  <c r="AA155" i="29"/>
  <c r="AU155" i="29" s="1"/>
  <c r="BG155" i="29" s="1"/>
  <c r="N112" i="29"/>
  <c r="P112" i="29" s="1"/>
  <c r="N90" i="29"/>
  <c r="N59" i="29"/>
  <c r="U176" i="29"/>
  <c r="AO176" i="29" s="1"/>
  <c r="BA176" i="29" s="1"/>
  <c r="AA154" i="29"/>
  <c r="AU154" i="29" s="1"/>
  <c r="BG154" i="29" s="1"/>
  <c r="U138" i="29"/>
  <c r="AO138" i="29" s="1"/>
  <c r="BA138" i="29" s="1"/>
  <c r="N146" i="29"/>
  <c r="N119" i="29"/>
  <c r="N97" i="29"/>
  <c r="N161" i="29"/>
  <c r="P161" i="29" s="1"/>
  <c r="N143" i="29"/>
  <c r="P143" i="29" s="1"/>
  <c r="N114" i="29"/>
  <c r="AA175" i="29"/>
  <c r="AU175" i="29" s="1"/>
  <c r="BG175" i="29" s="1"/>
  <c r="AA153" i="29"/>
  <c r="AU153" i="29" s="1"/>
  <c r="BG153" i="29" s="1"/>
  <c r="AA137" i="29"/>
  <c r="AU137" i="29" s="1"/>
  <c r="BG137" i="29" s="1"/>
  <c r="Z152" i="29"/>
  <c r="AT152" i="29" s="1"/>
  <c r="BF152" i="29" s="1"/>
  <c r="AA136" i="29"/>
  <c r="AU136" i="29" s="1"/>
  <c r="BG136" i="29" s="1"/>
  <c r="AA111" i="29"/>
  <c r="AU111" i="29" s="1"/>
  <c r="BG111" i="29" s="1"/>
  <c r="N120" i="29"/>
  <c r="N100" i="29"/>
  <c r="N71" i="29"/>
  <c r="N145" i="29"/>
  <c r="P145" i="29" s="1"/>
  <c r="N116" i="29"/>
  <c r="N93" i="29"/>
  <c r="N110" i="29"/>
  <c r="P110" i="29" s="1"/>
  <c r="N89" i="29"/>
  <c r="N58" i="29"/>
  <c r="AA151" i="29"/>
  <c r="AU151" i="29" s="1"/>
  <c r="BG151" i="29" s="1"/>
  <c r="AA135" i="29"/>
  <c r="AU135" i="29" s="1"/>
  <c r="BG135" i="29" s="1"/>
  <c r="AA109" i="29"/>
  <c r="AU109" i="29" s="1"/>
  <c r="BG109" i="29" s="1"/>
  <c r="N99" i="29"/>
  <c r="N69" i="29"/>
  <c r="N43" i="29"/>
  <c r="N88" i="29"/>
  <c r="N57" i="29"/>
  <c r="P57" i="29" s="1"/>
  <c r="N35" i="29"/>
  <c r="N68" i="29"/>
  <c r="P68" i="29" s="1"/>
  <c r="N44" i="29"/>
  <c r="P44" i="29" s="1"/>
  <c r="N23" i="29"/>
  <c r="P23" i="29" s="1"/>
  <c r="W134" i="29"/>
  <c r="AQ134" i="29" s="1"/>
  <c r="BC134" i="29" s="1"/>
  <c r="Z108" i="29"/>
  <c r="AT108" i="29" s="1"/>
  <c r="BF108" i="29" s="1"/>
  <c r="U86" i="29"/>
  <c r="AO86" i="29" s="1"/>
  <c r="BA86" i="29" s="1"/>
  <c r="N101" i="29"/>
  <c r="N72" i="29"/>
  <c r="P72" i="29" s="1"/>
  <c r="N46" i="29"/>
  <c r="N118" i="29"/>
  <c r="P118" i="29" s="1"/>
  <c r="N96" i="29"/>
  <c r="P96" i="29" s="1"/>
  <c r="N64" i="29"/>
  <c r="N87" i="29"/>
  <c r="P87" i="29" s="1"/>
  <c r="N56" i="29"/>
  <c r="N34" i="29"/>
  <c r="Z133" i="29"/>
  <c r="AT133" i="29" s="1"/>
  <c r="BF133" i="29" s="1"/>
  <c r="Z107" i="29"/>
  <c r="AT107" i="29" s="1"/>
  <c r="BF107" i="29" s="1"/>
  <c r="U85" i="29"/>
  <c r="AO85" i="29" s="1"/>
  <c r="BA85" i="29" s="1"/>
  <c r="N92" i="29"/>
  <c r="P92" i="29" s="1"/>
  <c r="N60" i="29"/>
  <c r="N36" i="29"/>
  <c r="N98" i="29"/>
  <c r="N65" i="29"/>
  <c r="N41" i="29"/>
  <c r="Z106" i="29"/>
  <c r="AT106" i="29" s="1"/>
  <c r="BF106" i="29" s="1"/>
  <c r="Z84" i="29"/>
  <c r="AT84" i="29" s="1"/>
  <c r="BF84" i="29" s="1"/>
  <c r="U55" i="29"/>
  <c r="AO55" i="29" s="1"/>
  <c r="BA55" i="29" s="1"/>
  <c r="N40" i="29"/>
  <c r="N21" i="29"/>
  <c r="N14" i="29"/>
  <c r="P14" i="29" s="1"/>
  <c r="N66" i="29"/>
  <c r="P66" i="29" s="1"/>
  <c r="N42" i="29"/>
  <c r="P42" i="29" s="1"/>
  <c r="N22" i="29"/>
  <c r="P22" i="29" s="1"/>
  <c r="N73" i="29"/>
  <c r="P73" i="29" s="1"/>
  <c r="N47" i="29"/>
  <c r="P47" i="29" s="1"/>
  <c r="N25" i="29"/>
  <c r="P25" i="29" s="1"/>
  <c r="N54" i="29"/>
  <c r="N33" i="29"/>
  <c r="N17" i="29"/>
  <c r="P17" i="29" s="1"/>
  <c r="W95" i="29"/>
  <c r="AQ95" i="29" s="1"/>
  <c r="BC95" i="29" s="1"/>
  <c r="W63" i="29"/>
  <c r="AQ63" i="29" s="1"/>
  <c r="BC63" i="29" s="1"/>
  <c r="U39" i="29"/>
  <c r="AO39" i="29" s="1"/>
  <c r="BA39" i="29" s="1"/>
  <c r="N361" i="29"/>
  <c r="P361" i="29" s="1"/>
  <c r="N359" i="29"/>
  <c r="P359" i="29" s="1"/>
  <c r="N338" i="29"/>
  <c r="P338" i="29" s="1"/>
  <c r="AA204" i="29"/>
  <c r="AU204" i="29" s="1"/>
  <c r="BG204" i="29" s="1"/>
  <c r="AA200" i="29"/>
  <c r="AU200" i="29" s="1"/>
  <c r="BG200" i="29" s="1"/>
  <c r="AA188" i="29"/>
  <c r="AU188" i="29" s="1"/>
  <c r="BG188" i="29" s="1"/>
  <c r="O142" i="29" l="1"/>
  <c r="P142" i="29"/>
  <c r="Z142" i="29" s="1"/>
  <c r="AT142" i="29" s="1"/>
  <c r="BF142" i="29" s="1"/>
  <c r="P182" i="29"/>
  <c r="Z182" i="29" s="1"/>
  <c r="AT182" i="29" s="1"/>
  <c r="BF182" i="29" s="1"/>
  <c r="P180" i="29"/>
  <c r="Z180" i="29" s="1"/>
  <c r="AT180" i="29" s="1"/>
  <c r="BF180" i="29" s="1"/>
  <c r="O147" i="29"/>
  <c r="P147" i="29"/>
  <c r="Z147" i="29" s="1"/>
  <c r="AT147" i="29" s="1"/>
  <c r="BF147" i="29" s="1"/>
  <c r="O34" i="29"/>
  <c r="P34" i="29"/>
  <c r="O64" i="29"/>
  <c r="P64" i="29"/>
  <c r="O35" i="29"/>
  <c r="P35" i="29"/>
  <c r="O58" i="29"/>
  <c r="P58" i="29"/>
  <c r="P71" i="29"/>
  <c r="Z71" i="29" s="1"/>
  <c r="AT71" i="29" s="1"/>
  <c r="BF71" i="29" s="1"/>
  <c r="O97" i="29"/>
  <c r="P97" i="29"/>
  <c r="Z97" i="29" s="1"/>
  <c r="AT97" i="29" s="1"/>
  <c r="BF97" i="29" s="1"/>
  <c r="O192" i="29"/>
  <c r="P192" i="29"/>
  <c r="Z192" i="29" s="1"/>
  <c r="AT192" i="29" s="1"/>
  <c r="BF192" i="29" s="1"/>
  <c r="P163" i="29"/>
  <c r="Z163" i="29" s="1"/>
  <c r="AT163" i="29" s="1"/>
  <c r="BF163" i="29" s="1"/>
  <c r="P159" i="29"/>
  <c r="Z159" i="29" s="1"/>
  <c r="AT159" i="29" s="1"/>
  <c r="BF159" i="29" s="1"/>
  <c r="O33" i="29"/>
  <c r="P33" i="29"/>
  <c r="R33" i="29" s="1"/>
  <c r="AL33" i="29" s="1"/>
  <c r="AX33" i="29" s="1"/>
  <c r="O89" i="29"/>
  <c r="P89" i="29"/>
  <c r="P100" i="29"/>
  <c r="Z100" i="29" s="1"/>
  <c r="AT100" i="29" s="1"/>
  <c r="BF100" i="29" s="1"/>
  <c r="O119" i="29"/>
  <c r="P119" i="29"/>
  <c r="Z119" i="29" s="1"/>
  <c r="AT119" i="29" s="1"/>
  <c r="BF119" i="29" s="1"/>
  <c r="P183" i="29"/>
  <c r="U183" i="29" s="1"/>
  <c r="AO183" i="29" s="1"/>
  <c r="BA183" i="29" s="1"/>
  <c r="O88" i="29"/>
  <c r="P88" i="29"/>
  <c r="Z88" i="29" s="1"/>
  <c r="AT88" i="29" s="1"/>
  <c r="BF88" i="29" s="1"/>
  <c r="O120" i="29"/>
  <c r="P120" i="29"/>
  <c r="Z120" i="29" s="1"/>
  <c r="AT120" i="29" s="1"/>
  <c r="BF120" i="29" s="1"/>
  <c r="P146" i="29"/>
  <c r="Z146" i="29" s="1"/>
  <c r="AT146" i="29" s="1"/>
  <c r="BF146" i="29" s="1"/>
  <c r="O65" i="29"/>
  <c r="P65" i="29"/>
  <c r="Z65" i="29" s="1"/>
  <c r="AT65" i="29" s="1"/>
  <c r="BF65" i="29" s="1"/>
  <c r="P59" i="29"/>
  <c r="W59" i="29" s="1"/>
  <c r="AQ59" i="29" s="1"/>
  <c r="BC59" i="29" s="1"/>
  <c r="P91" i="29"/>
  <c r="AA91" i="29" s="1"/>
  <c r="AU91" i="29" s="1"/>
  <c r="BG91" i="29" s="1"/>
  <c r="O54" i="29"/>
  <c r="P54" i="29"/>
  <c r="O98" i="29"/>
  <c r="P98" i="29"/>
  <c r="P90" i="29"/>
  <c r="U90" i="29" s="1"/>
  <c r="AO90" i="29" s="1"/>
  <c r="BA90" i="29" s="1"/>
  <c r="O113" i="29"/>
  <c r="P113" i="29"/>
  <c r="W113" i="29" s="1"/>
  <c r="AQ113" i="29" s="1"/>
  <c r="BC113" i="29" s="1"/>
  <c r="P115" i="29"/>
  <c r="Z115" i="29" s="1"/>
  <c r="AT115" i="29" s="1"/>
  <c r="BF115" i="29" s="1"/>
  <c r="P141" i="29"/>
  <c r="Z141" i="29" s="1"/>
  <c r="AT141" i="29" s="1"/>
  <c r="BF141" i="29" s="1"/>
  <c r="O164" i="29"/>
  <c r="P164" i="29"/>
  <c r="Z164" i="29" s="1"/>
  <c r="AT164" i="29" s="1"/>
  <c r="BF164" i="29" s="1"/>
  <c r="O56" i="29"/>
  <c r="P56" i="29"/>
  <c r="O139" i="29"/>
  <c r="P139" i="29"/>
  <c r="P144" i="29"/>
  <c r="Z144" i="29" s="1"/>
  <c r="AT144" i="29" s="1"/>
  <c r="BF144" i="29" s="1"/>
  <c r="O158" i="29"/>
  <c r="P158" i="29"/>
  <c r="Z158" i="29" s="1"/>
  <c r="AT158" i="29" s="1"/>
  <c r="BF158" i="29" s="1"/>
  <c r="P360" i="29"/>
  <c r="AA360" i="29" s="1"/>
  <c r="AU360" i="29" s="1"/>
  <c r="BG360" i="29" s="1"/>
  <c r="O157" i="29"/>
  <c r="P157" i="29"/>
  <c r="Z157" i="29" s="1"/>
  <c r="AT157" i="29" s="1"/>
  <c r="BF157" i="29" s="1"/>
  <c r="O41" i="29"/>
  <c r="P41" i="29"/>
  <c r="O36" i="29"/>
  <c r="P36" i="29"/>
  <c r="R36" i="29" s="1"/>
  <c r="AL36" i="29" s="1"/>
  <c r="AX36" i="29" s="1"/>
  <c r="O46" i="29"/>
  <c r="P46" i="29"/>
  <c r="O43" i="29"/>
  <c r="P43" i="29"/>
  <c r="P93" i="29"/>
  <c r="Z93" i="29" s="1"/>
  <c r="AT93" i="29" s="1"/>
  <c r="BF93" i="29" s="1"/>
  <c r="P114" i="29"/>
  <c r="W114" i="29" s="1"/>
  <c r="AQ114" i="29" s="1"/>
  <c r="BC114" i="29" s="1"/>
  <c r="O162" i="29"/>
  <c r="P162" i="29"/>
  <c r="Z162" i="29" s="1"/>
  <c r="AT162" i="29" s="1"/>
  <c r="BF162" i="29" s="1"/>
  <c r="P181" i="29"/>
  <c r="Z181" i="29" s="1"/>
  <c r="AT181" i="29" s="1"/>
  <c r="BF181" i="29" s="1"/>
  <c r="P375" i="29"/>
  <c r="W375" i="29" s="1"/>
  <c r="AQ375" i="29" s="1"/>
  <c r="BC375" i="29" s="1"/>
  <c r="O101" i="29"/>
  <c r="P101" i="29"/>
  <c r="W101" i="29" s="1"/>
  <c r="AQ101" i="29" s="1"/>
  <c r="BC101" i="29" s="1"/>
  <c r="O21" i="29"/>
  <c r="P21" i="29"/>
  <c r="O69" i="29"/>
  <c r="P69" i="29"/>
  <c r="P387" i="29"/>
  <c r="AA387" i="29" s="1"/>
  <c r="AU387" i="29" s="1"/>
  <c r="BG387" i="29" s="1"/>
  <c r="P60" i="29"/>
  <c r="W60" i="29" s="1"/>
  <c r="AQ60" i="29" s="1"/>
  <c r="BC60" i="29" s="1"/>
  <c r="P40" i="29"/>
  <c r="W40" i="29" s="1"/>
  <c r="AQ40" i="29" s="1"/>
  <c r="BC40" i="29" s="1"/>
  <c r="O99" i="29"/>
  <c r="P99" i="29"/>
  <c r="U99" i="29" s="1"/>
  <c r="AO99" i="29" s="1"/>
  <c r="BA99" i="29" s="1"/>
  <c r="P116" i="29"/>
  <c r="Z116" i="29" s="1"/>
  <c r="AT116" i="29" s="1"/>
  <c r="BF116" i="29" s="1"/>
  <c r="O180" i="29"/>
  <c r="O159" i="29"/>
  <c r="O181" i="29"/>
  <c r="O141" i="29"/>
  <c r="AA407" i="29"/>
  <c r="AU407" i="29" s="1"/>
  <c r="BG407" i="29" s="1"/>
  <c r="Z407" i="29"/>
  <c r="AT407" i="29" s="1"/>
  <c r="BF407" i="29" s="1"/>
  <c r="W407" i="29"/>
  <c r="AQ407" i="29" s="1"/>
  <c r="BC407" i="29" s="1"/>
  <c r="U407" i="29"/>
  <c r="AO407" i="29" s="1"/>
  <c r="BA407" i="29" s="1"/>
  <c r="R407" i="29"/>
  <c r="AL407" i="29" s="1"/>
  <c r="AX407" i="29" s="1"/>
  <c r="Z416" i="29"/>
  <c r="AT416" i="29" s="1"/>
  <c r="BF416" i="29" s="1"/>
  <c r="W416" i="29"/>
  <c r="AQ416" i="29" s="1"/>
  <c r="BC416" i="29" s="1"/>
  <c r="U416" i="29"/>
  <c r="AO416" i="29" s="1"/>
  <c r="BA416" i="29" s="1"/>
  <c r="AA416" i="29"/>
  <c r="AU416" i="29" s="1"/>
  <c r="BG416" i="29" s="1"/>
  <c r="R416" i="29"/>
  <c r="AL416" i="29" s="1"/>
  <c r="AX416" i="29" s="1"/>
  <c r="AA421" i="29"/>
  <c r="AU421" i="29" s="1"/>
  <c r="BG421" i="29" s="1"/>
  <c r="R421" i="29"/>
  <c r="AL421" i="29" s="1"/>
  <c r="AX421" i="29" s="1"/>
  <c r="Z421" i="29"/>
  <c r="AT421" i="29" s="1"/>
  <c r="BF421" i="29" s="1"/>
  <c r="W421" i="29"/>
  <c r="AQ421" i="29" s="1"/>
  <c r="BC421" i="29" s="1"/>
  <c r="U421" i="29"/>
  <c r="AO421" i="29" s="1"/>
  <c r="BA421" i="29" s="1"/>
  <c r="AA338" i="29"/>
  <c r="AU338" i="29" s="1"/>
  <c r="BG338" i="29" s="1"/>
  <c r="U338" i="29"/>
  <c r="AO338" i="29" s="1"/>
  <c r="BA338" i="29" s="1"/>
  <c r="Z338" i="29"/>
  <c r="AT338" i="29" s="1"/>
  <c r="BF338" i="29" s="1"/>
  <c r="W338" i="29"/>
  <c r="AQ338" i="29" s="1"/>
  <c r="BC338" i="29" s="1"/>
  <c r="R338" i="29"/>
  <c r="AL338" i="29" s="1"/>
  <c r="AX338" i="29" s="1"/>
  <c r="R359" i="29"/>
  <c r="AL359" i="29" s="1"/>
  <c r="AX359" i="29" s="1"/>
  <c r="U359" i="29"/>
  <c r="AO359" i="29" s="1"/>
  <c r="BA359" i="29" s="1"/>
  <c r="AA359" i="29"/>
  <c r="AU359" i="29" s="1"/>
  <c r="BG359" i="29" s="1"/>
  <c r="W359" i="29"/>
  <c r="AQ359" i="29" s="1"/>
  <c r="BC359" i="29" s="1"/>
  <c r="Z359" i="29"/>
  <c r="AT359" i="29" s="1"/>
  <c r="BF359" i="29" s="1"/>
  <c r="R361" i="29"/>
  <c r="AL361" i="29" s="1"/>
  <c r="AX361" i="29" s="1"/>
  <c r="Z361" i="29"/>
  <c r="AT361" i="29" s="1"/>
  <c r="BF361" i="29" s="1"/>
  <c r="W361" i="29"/>
  <c r="AQ361" i="29" s="1"/>
  <c r="BC361" i="29" s="1"/>
  <c r="U361" i="29"/>
  <c r="AO361" i="29" s="1"/>
  <c r="BA361" i="29" s="1"/>
  <c r="AA361" i="29"/>
  <c r="AU361" i="29" s="1"/>
  <c r="BG361" i="29" s="1"/>
  <c r="O183" i="29"/>
  <c r="O163" i="29"/>
  <c r="O144" i="29"/>
  <c r="O360" i="29"/>
  <c r="O387" i="29"/>
  <c r="O375" i="29"/>
  <c r="O182" i="29"/>
  <c r="O116" i="29"/>
  <c r="O146" i="29"/>
  <c r="O93" i="29"/>
  <c r="O193" i="29"/>
  <c r="R190" i="29"/>
  <c r="AL190" i="29" s="1"/>
  <c r="AX190" i="29" s="1"/>
  <c r="O91" i="29"/>
  <c r="U190" i="29"/>
  <c r="AO190" i="29" s="1"/>
  <c r="BA190" i="29" s="1"/>
  <c r="U184" i="29"/>
  <c r="AO184" i="29" s="1"/>
  <c r="BA184" i="29" s="1"/>
  <c r="W184" i="29"/>
  <c r="AQ184" i="29" s="1"/>
  <c r="BC184" i="29" s="1"/>
  <c r="AA193" i="29"/>
  <c r="AU193" i="29" s="1"/>
  <c r="BG193" i="29" s="1"/>
  <c r="U193" i="29"/>
  <c r="AO193" i="29" s="1"/>
  <c r="BA193" i="29" s="1"/>
  <c r="O184" i="29"/>
  <c r="Z190" i="29"/>
  <c r="AT190" i="29" s="1"/>
  <c r="BF190" i="29" s="1"/>
  <c r="W176" i="29"/>
  <c r="AQ176" i="29" s="1"/>
  <c r="BC176" i="29" s="1"/>
  <c r="AA184" i="29"/>
  <c r="AU184" i="29" s="1"/>
  <c r="BG184" i="29" s="1"/>
  <c r="O118" i="29"/>
  <c r="O59" i="29"/>
  <c r="O90" i="29"/>
  <c r="R184" i="29"/>
  <c r="AL184" i="29" s="1"/>
  <c r="AX184" i="29" s="1"/>
  <c r="W193" i="29"/>
  <c r="AQ193" i="29" s="1"/>
  <c r="BC193" i="29" s="1"/>
  <c r="Z193" i="29"/>
  <c r="AT193" i="29" s="1"/>
  <c r="BF193" i="29" s="1"/>
  <c r="Z184" i="29"/>
  <c r="AT184" i="29" s="1"/>
  <c r="BF184" i="29" s="1"/>
  <c r="R193" i="29"/>
  <c r="AL193" i="29" s="1"/>
  <c r="AX193" i="29" s="1"/>
  <c r="R202" i="29"/>
  <c r="AL202" i="29" s="1"/>
  <c r="AX202" i="29" s="1"/>
  <c r="U202" i="29"/>
  <c r="AO202" i="29" s="1"/>
  <c r="BA202" i="29" s="1"/>
  <c r="W202" i="29"/>
  <c r="AQ202" i="29" s="1"/>
  <c r="BC202" i="29" s="1"/>
  <c r="Z202" i="29"/>
  <c r="AT202" i="29" s="1"/>
  <c r="BF202" i="29" s="1"/>
  <c r="R191" i="29"/>
  <c r="AL191" i="29" s="1"/>
  <c r="AX191" i="29" s="1"/>
  <c r="R205" i="29"/>
  <c r="AL205" i="29" s="1"/>
  <c r="AX205" i="29" s="1"/>
  <c r="U191" i="29"/>
  <c r="AO191" i="29" s="1"/>
  <c r="BA191" i="29" s="1"/>
  <c r="U205" i="29"/>
  <c r="AO205" i="29" s="1"/>
  <c r="BA205" i="29" s="1"/>
  <c r="W191" i="29"/>
  <c r="AQ191" i="29" s="1"/>
  <c r="BC191" i="29" s="1"/>
  <c r="W205" i="29"/>
  <c r="AQ205" i="29" s="1"/>
  <c r="BC205" i="29" s="1"/>
  <c r="Z191" i="29"/>
  <c r="AT191" i="29" s="1"/>
  <c r="BF191" i="29" s="1"/>
  <c r="Z205" i="29"/>
  <c r="AT205" i="29" s="1"/>
  <c r="BF205" i="29" s="1"/>
  <c r="AA112" i="29"/>
  <c r="AU112" i="29" s="1"/>
  <c r="BG112" i="29" s="1"/>
  <c r="U112" i="29"/>
  <c r="AO112" i="29" s="1"/>
  <c r="BA112" i="29" s="1"/>
  <c r="R112" i="29"/>
  <c r="AL112" i="29" s="1"/>
  <c r="AX112" i="29" s="1"/>
  <c r="Z112" i="29"/>
  <c r="AT112" i="29" s="1"/>
  <c r="BF112" i="29" s="1"/>
  <c r="W112" i="29"/>
  <c r="AQ112" i="29" s="1"/>
  <c r="BC112" i="29" s="1"/>
  <c r="AA179" i="29"/>
  <c r="AU179" i="29" s="1"/>
  <c r="BG179" i="29" s="1"/>
  <c r="W179" i="29"/>
  <c r="AQ179" i="29" s="1"/>
  <c r="BC179" i="29" s="1"/>
  <c r="U179" i="29"/>
  <c r="AO179" i="29" s="1"/>
  <c r="BA179" i="29" s="1"/>
  <c r="R179" i="29"/>
  <c r="AL179" i="29" s="1"/>
  <c r="AX179" i="29" s="1"/>
  <c r="Z179" i="29"/>
  <c r="AT179" i="29" s="1"/>
  <c r="BF179" i="29" s="1"/>
  <c r="U110" i="29"/>
  <c r="AO110" i="29" s="1"/>
  <c r="BA110" i="29" s="1"/>
  <c r="AA110" i="29"/>
  <c r="AU110" i="29" s="1"/>
  <c r="BG110" i="29" s="1"/>
  <c r="W110" i="29"/>
  <c r="AQ110" i="29" s="1"/>
  <c r="BC110" i="29" s="1"/>
  <c r="AA140" i="29"/>
  <c r="AU140" i="29" s="1"/>
  <c r="BG140" i="29" s="1"/>
  <c r="Z140" i="29"/>
  <c r="AT140" i="29" s="1"/>
  <c r="BF140" i="29" s="1"/>
  <c r="W140" i="29"/>
  <c r="AQ140" i="29" s="1"/>
  <c r="BC140" i="29" s="1"/>
  <c r="U140" i="29"/>
  <c r="AO140" i="29" s="1"/>
  <c r="BA140" i="29" s="1"/>
  <c r="R140" i="29"/>
  <c r="AL140" i="29" s="1"/>
  <c r="AX140" i="29" s="1"/>
  <c r="W156" i="29"/>
  <c r="AQ156" i="29" s="1"/>
  <c r="BC156" i="29" s="1"/>
  <c r="AA156" i="29"/>
  <c r="AU156" i="29" s="1"/>
  <c r="BG156" i="29" s="1"/>
  <c r="U153" i="29"/>
  <c r="AO153" i="29" s="1"/>
  <c r="BA153" i="29" s="1"/>
  <c r="O143" i="29"/>
  <c r="O112" i="29"/>
  <c r="U182" i="29"/>
  <c r="AO182" i="29" s="1"/>
  <c r="BA182" i="29" s="1"/>
  <c r="Z153" i="29"/>
  <c r="AT153" i="29" s="1"/>
  <c r="BF153" i="29" s="1"/>
  <c r="O140" i="29"/>
  <c r="O71" i="29"/>
  <c r="W152" i="29"/>
  <c r="AQ152" i="29" s="1"/>
  <c r="BC152" i="29" s="1"/>
  <c r="O156" i="29"/>
  <c r="O110" i="29"/>
  <c r="AA152" i="29"/>
  <c r="AU152" i="29" s="1"/>
  <c r="BG152" i="29" s="1"/>
  <c r="R175" i="29"/>
  <c r="AL175" i="29" s="1"/>
  <c r="AX175" i="29" s="1"/>
  <c r="R177" i="29"/>
  <c r="AL177" i="29" s="1"/>
  <c r="AX177" i="29" s="1"/>
  <c r="O179" i="29"/>
  <c r="U177" i="29"/>
  <c r="AO177" i="29" s="1"/>
  <c r="BA177" i="29" s="1"/>
  <c r="O100" i="29"/>
  <c r="R137" i="29"/>
  <c r="AL137" i="29" s="1"/>
  <c r="AX137" i="29" s="1"/>
  <c r="U137" i="29"/>
  <c r="AO137" i="29" s="1"/>
  <c r="BA137" i="29" s="1"/>
  <c r="R153" i="29"/>
  <c r="AL153" i="29" s="1"/>
  <c r="AX153" i="29" s="1"/>
  <c r="R156" i="29"/>
  <c r="AL156" i="29" s="1"/>
  <c r="AX156" i="29" s="1"/>
  <c r="U156" i="29"/>
  <c r="AO156" i="29" s="1"/>
  <c r="BA156" i="29" s="1"/>
  <c r="Z156" i="29"/>
  <c r="AT156" i="29" s="1"/>
  <c r="BF156" i="29" s="1"/>
  <c r="W190" i="29"/>
  <c r="AQ190" i="29" s="1"/>
  <c r="BC190" i="29" s="1"/>
  <c r="R178" i="29"/>
  <c r="AL178" i="29" s="1"/>
  <c r="AX178" i="29" s="1"/>
  <c r="R201" i="29"/>
  <c r="AL201" i="29" s="1"/>
  <c r="AX201" i="29" s="1"/>
  <c r="U178" i="29"/>
  <c r="AO178" i="29" s="1"/>
  <c r="BA178" i="29" s="1"/>
  <c r="U201" i="29"/>
  <c r="AO201" i="29" s="1"/>
  <c r="BA201" i="29" s="1"/>
  <c r="W178" i="29"/>
  <c r="AQ178" i="29" s="1"/>
  <c r="BC178" i="29" s="1"/>
  <c r="W201" i="29"/>
  <c r="AQ201" i="29" s="1"/>
  <c r="BC201" i="29" s="1"/>
  <c r="Z178" i="29"/>
  <c r="AT178" i="29" s="1"/>
  <c r="BF178" i="29" s="1"/>
  <c r="Z201" i="29"/>
  <c r="AT201" i="29" s="1"/>
  <c r="BF201" i="29" s="1"/>
  <c r="Z145" i="29"/>
  <c r="AT145" i="29" s="1"/>
  <c r="BF145" i="29" s="1"/>
  <c r="AA145" i="29"/>
  <c r="AU145" i="29" s="1"/>
  <c r="BG145" i="29" s="1"/>
  <c r="W145" i="29"/>
  <c r="AQ145" i="29" s="1"/>
  <c r="BC145" i="29" s="1"/>
  <c r="W143" i="29"/>
  <c r="AQ143" i="29" s="1"/>
  <c r="BC143" i="29" s="1"/>
  <c r="AA143" i="29"/>
  <c r="AU143" i="29" s="1"/>
  <c r="BG143" i="29" s="1"/>
  <c r="AA161" i="29"/>
  <c r="AU161" i="29" s="1"/>
  <c r="BG161" i="29" s="1"/>
  <c r="W161" i="29"/>
  <c r="AQ161" i="29" s="1"/>
  <c r="BC161" i="29" s="1"/>
  <c r="R161" i="29"/>
  <c r="AL161" i="29" s="1"/>
  <c r="AX161" i="29" s="1"/>
  <c r="U161" i="29"/>
  <c r="AO161" i="29" s="1"/>
  <c r="BA161" i="29" s="1"/>
  <c r="O114" i="29"/>
  <c r="U58" i="29"/>
  <c r="AO58" i="29" s="1"/>
  <c r="BA58" i="29" s="1"/>
  <c r="O145" i="29"/>
  <c r="U175" i="29"/>
  <c r="AO175" i="29" s="1"/>
  <c r="BA175" i="29" s="1"/>
  <c r="O161" i="29"/>
  <c r="Z110" i="29"/>
  <c r="AT110" i="29" s="1"/>
  <c r="BF110" i="29" s="1"/>
  <c r="R152" i="29"/>
  <c r="AL152" i="29" s="1"/>
  <c r="AX152" i="29" s="1"/>
  <c r="U152" i="29"/>
  <c r="AO152" i="29" s="1"/>
  <c r="BA152" i="29" s="1"/>
  <c r="O92" i="29"/>
  <c r="W138" i="29"/>
  <c r="AQ138" i="29" s="1"/>
  <c r="BC138" i="29" s="1"/>
  <c r="Z138" i="29"/>
  <c r="AT138" i="29" s="1"/>
  <c r="BF138" i="29" s="1"/>
  <c r="AA138" i="29"/>
  <c r="AU138" i="29" s="1"/>
  <c r="BG138" i="29" s="1"/>
  <c r="R107" i="29"/>
  <c r="AL107" i="29" s="1"/>
  <c r="AX107" i="29" s="1"/>
  <c r="W153" i="29"/>
  <c r="AQ153" i="29" s="1"/>
  <c r="BC153" i="29" s="1"/>
  <c r="W182" i="29"/>
  <c r="AQ182" i="29" s="1"/>
  <c r="BC182" i="29" s="1"/>
  <c r="AA182" i="29"/>
  <c r="AU182" i="29" s="1"/>
  <c r="BG182" i="29" s="1"/>
  <c r="R159" i="29"/>
  <c r="AL159" i="29" s="1"/>
  <c r="AX159" i="29" s="1"/>
  <c r="R182" i="29"/>
  <c r="AL182" i="29" s="1"/>
  <c r="AX182" i="29" s="1"/>
  <c r="R91" i="29"/>
  <c r="AL91" i="29" s="1"/>
  <c r="AX91" i="29" s="1"/>
  <c r="U91" i="29"/>
  <c r="AO91" i="29" s="1"/>
  <c r="BA91" i="29" s="1"/>
  <c r="W91" i="29"/>
  <c r="AQ91" i="29" s="1"/>
  <c r="BC91" i="29" s="1"/>
  <c r="Z91" i="29"/>
  <c r="AT91" i="29" s="1"/>
  <c r="BF91" i="29" s="1"/>
  <c r="W177" i="29"/>
  <c r="AQ177" i="29" s="1"/>
  <c r="BC177" i="29" s="1"/>
  <c r="Z177" i="29"/>
  <c r="AT177" i="29" s="1"/>
  <c r="BF177" i="29" s="1"/>
  <c r="R155" i="29"/>
  <c r="AL155" i="29" s="1"/>
  <c r="AX155" i="29" s="1"/>
  <c r="R189" i="29"/>
  <c r="AL189" i="29" s="1"/>
  <c r="AX189" i="29" s="1"/>
  <c r="U155" i="29"/>
  <c r="AO155" i="29" s="1"/>
  <c r="BA155" i="29" s="1"/>
  <c r="U189" i="29"/>
  <c r="AO189" i="29" s="1"/>
  <c r="BA189" i="29" s="1"/>
  <c r="W155" i="29"/>
  <c r="AQ155" i="29" s="1"/>
  <c r="BC155" i="29" s="1"/>
  <c r="W189" i="29"/>
  <c r="AQ189" i="29" s="1"/>
  <c r="BC189" i="29" s="1"/>
  <c r="Z155" i="29"/>
  <c r="AT155" i="29" s="1"/>
  <c r="BF155" i="29" s="1"/>
  <c r="Z189" i="29"/>
  <c r="AT189" i="29" s="1"/>
  <c r="BF189" i="29" s="1"/>
  <c r="U89" i="29"/>
  <c r="AO89" i="29" s="1"/>
  <c r="BA89" i="29" s="1"/>
  <c r="W85" i="29"/>
  <c r="AQ85" i="29" s="1"/>
  <c r="BC85" i="29" s="1"/>
  <c r="O60" i="29"/>
  <c r="Z85" i="29"/>
  <c r="AT85" i="29" s="1"/>
  <c r="BF85" i="29" s="1"/>
  <c r="W86" i="29"/>
  <c r="AQ86" i="29" s="1"/>
  <c r="BC86" i="29" s="1"/>
  <c r="O73" i="29"/>
  <c r="R110" i="29"/>
  <c r="AL110" i="29" s="1"/>
  <c r="AX110" i="29" s="1"/>
  <c r="W111" i="29"/>
  <c r="AQ111" i="29" s="1"/>
  <c r="BC111" i="29" s="1"/>
  <c r="Z111" i="29"/>
  <c r="AT111" i="29" s="1"/>
  <c r="BF111" i="29" s="1"/>
  <c r="R59" i="29"/>
  <c r="AL59" i="29" s="1"/>
  <c r="AX59" i="29" s="1"/>
  <c r="U59" i="29"/>
  <c r="AO59" i="29" s="1"/>
  <c r="BA59" i="29" s="1"/>
  <c r="Z59" i="29"/>
  <c r="AT59" i="29" s="1"/>
  <c r="BF59" i="29" s="1"/>
  <c r="AA59" i="29"/>
  <c r="AU59" i="29" s="1"/>
  <c r="BG59" i="29" s="1"/>
  <c r="R154" i="29"/>
  <c r="AL154" i="29" s="1"/>
  <c r="AX154" i="29" s="1"/>
  <c r="U154" i="29"/>
  <c r="AO154" i="29" s="1"/>
  <c r="BA154" i="29" s="1"/>
  <c r="Z176" i="29"/>
  <c r="AT176" i="29" s="1"/>
  <c r="BF176" i="29" s="1"/>
  <c r="AA176" i="29"/>
  <c r="AU176" i="29" s="1"/>
  <c r="BG176" i="29" s="1"/>
  <c r="R138" i="29"/>
  <c r="AL138" i="29" s="1"/>
  <c r="AX138" i="29" s="1"/>
  <c r="W154" i="29"/>
  <c r="AQ154" i="29" s="1"/>
  <c r="BC154" i="29" s="1"/>
  <c r="Z154" i="29"/>
  <c r="AT154" i="29" s="1"/>
  <c r="BF154" i="29" s="1"/>
  <c r="R176" i="29"/>
  <c r="AL176" i="29" s="1"/>
  <c r="AX176" i="29" s="1"/>
  <c r="R143" i="29"/>
  <c r="AL143" i="29" s="1"/>
  <c r="AX143" i="29" s="1"/>
  <c r="U143" i="29"/>
  <c r="AO143" i="29" s="1"/>
  <c r="BA143" i="29" s="1"/>
  <c r="Z161" i="29"/>
  <c r="AT161" i="29" s="1"/>
  <c r="BF161" i="29" s="1"/>
  <c r="Z143" i="29"/>
  <c r="AT143" i="29" s="1"/>
  <c r="BF143" i="29" s="1"/>
  <c r="W137" i="29"/>
  <c r="AQ137" i="29" s="1"/>
  <c r="BC137" i="29" s="1"/>
  <c r="W175" i="29"/>
  <c r="AQ175" i="29" s="1"/>
  <c r="BC175" i="29" s="1"/>
  <c r="Z137" i="29"/>
  <c r="AT137" i="29" s="1"/>
  <c r="BF137" i="29" s="1"/>
  <c r="Z175" i="29"/>
  <c r="AT175" i="29" s="1"/>
  <c r="BF175" i="29" s="1"/>
  <c r="Z87" i="29"/>
  <c r="AT87" i="29" s="1"/>
  <c r="BF87" i="29" s="1"/>
  <c r="U87" i="29"/>
  <c r="AO87" i="29" s="1"/>
  <c r="BA87" i="29" s="1"/>
  <c r="R87" i="29"/>
  <c r="AL87" i="29" s="1"/>
  <c r="AX87" i="29" s="1"/>
  <c r="W87" i="29"/>
  <c r="AQ87" i="29" s="1"/>
  <c r="BC87" i="29" s="1"/>
  <c r="Z86" i="29"/>
  <c r="AT86" i="29" s="1"/>
  <c r="BF86" i="29" s="1"/>
  <c r="O87" i="29"/>
  <c r="Z98" i="29"/>
  <c r="AT98" i="29" s="1"/>
  <c r="BF98" i="29" s="1"/>
  <c r="W107" i="29"/>
  <c r="AQ107" i="29" s="1"/>
  <c r="BC107" i="29" s="1"/>
  <c r="R134" i="29"/>
  <c r="AL134" i="29" s="1"/>
  <c r="AX134" i="29" s="1"/>
  <c r="R135" i="29"/>
  <c r="AL135" i="29" s="1"/>
  <c r="AX135" i="29" s="1"/>
  <c r="U134" i="29"/>
  <c r="AO134" i="29" s="1"/>
  <c r="BA134" i="29" s="1"/>
  <c r="U135" i="29"/>
  <c r="AO135" i="29" s="1"/>
  <c r="BA135" i="29" s="1"/>
  <c r="O40" i="29"/>
  <c r="W55" i="29"/>
  <c r="AQ55" i="29" s="1"/>
  <c r="BC55" i="29" s="1"/>
  <c r="R108" i="29"/>
  <c r="AL108" i="29" s="1"/>
  <c r="AX108" i="29" s="1"/>
  <c r="Z134" i="29"/>
  <c r="AT134" i="29" s="1"/>
  <c r="BF134" i="29" s="1"/>
  <c r="W135" i="29"/>
  <c r="AQ135" i="29" s="1"/>
  <c r="BC135" i="29" s="1"/>
  <c r="Z55" i="29"/>
  <c r="AT55" i="29" s="1"/>
  <c r="BF55" i="29" s="1"/>
  <c r="R86" i="29"/>
  <c r="AL86" i="29" s="1"/>
  <c r="AX86" i="29" s="1"/>
  <c r="U108" i="29"/>
  <c r="AO108" i="29" s="1"/>
  <c r="BA108" i="29" s="1"/>
  <c r="Z135" i="29"/>
  <c r="AT135" i="29" s="1"/>
  <c r="BF135" i="29" s="1"/>
  <c r="R54" i="29"/>
  <c r="AL54" i="29" s="1"/>
  <c r="AX54" i="29" s="1"/>
  <c r="W108" i="29"/>
  <c r="AQ108" i="29" s="1"/>
  <c r="BC108" i="29" s="1"/>
  <c r="R136" i="29"/>
  <c r="AL136" i="29" s="1"/>
  <c r="AX136" i="29" s="1"/>
  <c r="U136" i="29"/>
  <c r="AO136" i="29" s="1"/>
  <c r="BA136" i="29" s="1"/>
  <c r="R111" i="29"/>
  <c r="AL111" i="29" s="1"/>
  <c r="AX111" i="29" s="1"/>
  <c r="W136" i="29"/>
  <c r="AQ136" i="29" s="1"/>
  <c r="BC136" i="29" s="1"/>
  <c r="U111" i="29"/>
  <c r="AO111" i="29" s="1"/>
  <c r="BA111" i="29" s="1"/>
  <c r="Z136" i="29"/>
  <c r="AT136" i="29" s="1"/>
  <c r="BF136" i="29" s="1"/>
  <c r="AA71" i="29"/>
  <c r="AU71" i="29" s="1"/>
  <c r="BG71" i="29" s="1"/>
  <c r="U71" i="29"/>
  <c r="AO71" i="29" s="1"/>
  <c r="BA71" i="29" s="1"/>
  <c r="R71" i="29"/>
  <c r="AL71" i="29" s="1"/>
  <c r="AX71" i="29" s="1"/>
  <c r="W71" i="29"/>
  <c r="AQ71" i="29" s="1"/>
  <c r="BC71" i="29" s="1"/>
  <c r="U145" i="29"/>
  <c r="AO145" i="29" s="1"/>
  <c r="BA145" i="29" s="1"/>
  <c r="R145" i="29"/>
  <c r="AL145" i="29" s="1"/>
  <c r="AX145" i="29" s="1"/>
  <c r="R109" i="29"/>
  <c r="AL109" i="29" s="1"/>
  <c r="AX109" i="29" s="1"/>
  <c r="R151" i="29"/>
  <c r="AL151" i="29" s="1"/>
  <c r="AX151" i="29" s="1"/>
  <c r="U109" i="29"/>
  <c r="AO109" i="29" s="1"/>
  <c r="BA109" i="29" s="1"/>
  <c r="U151" i="29"/>
  <c r="AO151" i="29" s="1"/>
  <c r="BA151" i="29" s="1"/>
  <c r="W109" i="29"/>
  <c r="AQ109" i="29" s="1"/>
  <c r="BC109" i="29" s="1"/>
  <c r="W151" i="29"/>
  <c r="AQ151" i="29" s="1"/>
  <c r="BC151" i="29" s="1"/>
  <c r="Z109" i="29"/>
  <c r="AT109" i="29" s="1"/>
  <c r="BF109" i="29" s="1"/>
  <c r="Z151" i="29"/>
  <c r="AT151" i="29" s="1"/>
  <c r="BF151" i="29" s="1"/>
  <c r="U57" i="29"/>
  <c r="AO57" i="29" s="1"/>
  <c r="BA57" i="29" s="1"/>
  <c r="R57" i="29"/>
  <c r="AL57" i="29" s="1"/>
  <c r="AX57" i="29" s="1"/>
  <c r="Z57" i="29"/>
  <c r="AT57" i="29" s="1"/>
  <c r="BF57" i="29" s="1"/>
  <c r="W57" i="29"/>
  <c r="AQ57" i="29" s="1"/>
  <c r="BC57" i="29" s="1"/>
  <c r="O57" i="29"/>
  <c r="R23" i="29"/>
  <c r="AL23" i="29" s="1"/>
  <c r="AX23" i="29" s="1"/>
  <c r="U23" i="29"/>
  <c r="AO23" i="29" s="1"/>
  <c r="BA23" i="29" s="1"/>
  <c r="Z23" i="29"/>
  <c r="AT23" i="29" s="1"/>
  <c r="BF23" i="29" s="1"/>
  <c r="W23" i="29"/>
  <c r="AQ23" i="29" s="1"/>
  <c r="BC23" i="29" s="1"/>
  <c r="W44" i="29"/>
  <c r="AQ44" i="29" s="1"/>
  <c r="BC44" i="29" s="1"/>
  <c r="U44" i="29"/>
  <c r="AO44" i="29" s="1"/>
  <c r="BA44" i="29" s="1"/>
  <c r="R44" i="29"/>
  <c r="AL44" i="29" s="1"/>
  <c r="AX44" i="29" s="1"/>
  <c r="Z44" i="29"/>
  <c r="AT44" i="29" s="1"/>
  <c r="BF44" i="29" s="1"/>
  <c r="Z68" i="29"/>
  <c r="AT68" i="29" s="1"/>
  <c r="BF68" i="29" s="1"/>
  <c r="W68" i="29"/>
  <c r="AQ68" i="29" s="1"/>
  <c r="BC68" i="29" s="1"/>
  <c r="U68" i="29"/>
  <c r="AO68" i="29" s="1"/>
  <c r="BA68" i="29" s="1"/>
  <c r="R68" i="29"/>
  <c r="AL68" i="29" s="1"/>
  <c r="AX68" i="29" s="1"/>
  <c r="O23" i="29"/>
  <c r="O68" i="29"/>
  <c r="O44" i="29"/>
  <c r="W72" i="29"/>
  <c r="AQ72" i="29" s="1"/>
  <c r="BC72" i="29" s="1"/>
  <c r="U72" i="29"/>
  <c r="AO72" i="29" s="1"/>
  <c r="BA72" i="29" s="1"/>
  <c r="R72" i="29"/>
  <c r="AL72" i="29" s="1"/>
  <c r="AX72" i="29" s="1"/>
  <c r="Z72" i="29"/>
  <c r="AT72" i="29" s="1"/>
  <c r="BF72" i="29" s="1"/>
  <c r="O72" i="29"/>
  <c r="Z118" i="29"/>
  <c r="AT118" i="29" s="1"/>
  <c r="BF118" i="29" s="1"/>
  <c r="W118" i="29"/>
  <c r="AQ118" i="29" s="1"/>
  <c r="BC118" i="29" s="1"/>
  <c r="U118" i="29"/>
  <c r="AO118" i="29" s="1"/>
  <c r="BA118" i="29" s="1"/>
  <c r="R118" i="29"/>
  <c r="AL118" i="29" s="1"/>
  <c r="AX118" i="29" s="1"/>
  <c r="W96" i="29"/>
  <c r="AQ96" i="29" s="1"/>
  <c r="BC96" i="29" s="1"/>
  <c r="U96" i="29"/>
  <c r="AO96" i="29" s="1"/>
  <c r="BA96" i="29" s="1"/>
  <c r="R96" i="29"/>
  <c r="AL96" i="29" s="1"/>
  <c r="AX96" i="29" s="1"/>
  <c r="Z96" i="29"/>
  <c r="AT96" i="29" s="1"/>
  <c r="BF96" i="29" s="1"/>
  <c r="O96" i="29"/>
  <c r="U107" i="29"/>
  <c r="AO107" i="29" s="1"/>
  <c r="BA107" i="29" s="1"/>
  <c r="R133" i="29"/>
  <c r="AL133" i="29" s="1"/>
  <c r="AX133" i="29" s="1"/>
  <c r="U133" i="29"/>
  <c r="AO133" i="29" s="1"/>
  <c r="BA133" i="29" s="1"/>
  <c r="R85" i="29"/>
  <c r="AL85" i="29" s="1"/>
  <c r="AX85" i="29" s="1"/>
  <c r="W133" i="29"/>
  <c r="AQ133" i="29" s="1"/>
  <c r="BC133" i="29" s="1"/>
  <c r="O338" i="29"/>
  <c r="Z92" i="29"/>
  <c r="AT92" i="29" s="1"/>
  <c r="BF92" i="29" s="1"/>
  <c r="W92" i="29"/>
  <c r="AQ92" i="29" s="1"/>
  <c r="BC92" i="29" s="1"/>
  <c r="U92" i="29"/>
  <c r="AO92" i="29" s="1"/>
  <c r="BA92" i="29" s="1"/>
  <c r="R92" i="29"/>
  <c r="AL92" i="29" s="1"/>
  <c r="AX92" i="29" s="1"/>
  <c r="R84" i="29"/>
  <c r="AL84" i="29" s="1"/>
  <c r="AX84" i="29" s="1"/>
  <c r="U84" i="29"/>
  <c r="AO84" i="29" s="1"/>
  <c r="BA84" i="29" s="1"/>
  <c r="W84" i="29"/>
  <c r="AQ84" i="29" s="1"/>
  <c r="BC84" i="29" s="1"/>
  <c r="R106" i="29"/>
  <c r="AL106" i="29" s="1"/>
  <c r="AX106" i="29" s="1"/>
  <c r="U106" i="29"/>
  <c r="AO106" i="29" s="1"/>
  <c r="BA106" i="29" s="1"/>
  <c r="R55" i="29"/>
  <c r="AL55" i="29" s="1"/>
  <c r="AX55" i="29" s="1"/>
  <c r="W106" i="29"/>
  <c r="AQ106" i="29" s="1"/>
  <c r="BC106" i="29" s="1"/>
  <c r="R17" i="29"/>
  <c r="AL17" i="29" s="1"/>
  <c r="AX17" i="29" s="1"/>
  <c r="W17" i="29"/>
  <c r="AQ17" i="29" s="1"/>
  <c r="BC17" i="29" s="1"/>
  <c r="O17" i="29"/>
  <c r="R39" i="29"/>
  <c r="AL39" i="29" s="1"/>
  <c r="AX39" i="29" s="1"/>
  <c r="W14" i="29"/>
  <c r="AQ14" i="29" s="1"/>
  <c r="BC14" i="29" s="1"/>
  <c r="U14" i="29"/>
  <c r="AO14" i="29" s="1"/>
  <c r="BA14" i="29" s="1"/>
  <c r="R14" i="29"/>
  <c r="AL14" i="29" s="1"/>
  <c r="AX14" i="29" s="1"/>
  <c r="O14" i="29"/>
  <c r="W66" i="29"/>
  <c r="AQ66" i="29" s="1"/>
  <c r="BC66" i="29" s="1"/>
  <c r="U66" i="29"/>
  <c r="AO66" i="29" s="1"/>
  <c r="BA66" i="29" s="1"/>
  <c r="R66" i="29"/>
  <c r="AL66" i="29" s="1"/>
  <c r="AX66" i="29" s="1"/>
  <c r="W22" i="29"/>
  <c r="AQ22" i="29" s="1"/>
  <c r="BC22" i="29" s="1"/>
  <c r="U22" i="29"/>
  <c r="AO22" i="29" s="1"/>
  <c r="BA22" i="29" s="1"/>
  <c r="R22" i="29"/>
  <c r="AL22" i="29" s="1"/>
  <c r="AX22" i="29" s="1"/>
  <c r="W42" i="29"/>
  <c r="AQ42" i="29" s="1"/>
  <c r="BC42" i="29" s="1"/>
  <c r="R42" i="29"/>
  <c r="AL42" i="29" s="1"/>
  <c r="AX42" i="29" s="1"/>
  <c r="U42" i="29"/>
  <c r="AO42" i="29" s="1"/>
  <c r="BA42" i="29" s="1"/>
  <c r="O42" i="29"/>
  <c r="O22" i="29"/>
  <c r="O66" i="29"/>
  <c r="W47" i="29"/>
  <c r="AQ47" i="29" s="1"/>
  <c r="BC47" i="29" s="1"/>
  <c r="U47" i="29"/>
  <c r="AO47" i="29" s="1"/>
  <c r="BA47" i="29" s="1"/>
  <c r="R47" i="29"/>
  <c r="AL47" i="29" s="1"/>
  <c r="AX47" i="29" s="1"/>
  <c r="W73" i="29"/>
  <c r="AQ73" i="29" s="1"/>
  <c r="BC73" i="29" s="1"/>
  <c r="U73" i="29"/>
  <c r="AO73" i="29" s="1"/>
  <c r="BA73" i="29" s="1"/>
  <c r="R73" i="29"/>
  <c r="AL73" i="29" s="1"/>
  <c r="AX73" i="29" s="1"/>
  <c r="W25" i="29"/>
  <c r="AQ25" i="29" s="1"/>
  <c r="BC25" i="29" s="1"/>
  <c r="U25" i="29"/>
  <c r="AO25" i="29" s="1"/>
  <c r="BA25" i="29" s="1"/>
  <c r="R25" i="29"/>
  <c r="AL25" i="29" s="1"/>
  <c r="AX25" i="29" s="1"/>
  <c r="O47" i="29"/>
  <c r="O25" i="29"/>
  <c r="U17" i="29"/>
  <c r="AO17" i="29" s="1"/>
  <c r="BA17" i="29" s="1"/>
  <c r="W39" i="29"/>
  <c r="AQ39" i="29" s="1"/>
  <c r="BC39" i="29" s="1"/>
  <c r="R63" i="29"/>
  <c r="AL63" i="29" s="1"/>
  <c r="AX63" i="29" s="1"/>
  <c r="U63" i="29"/>
  <c r="AO63" i="29" s="1"/>
  <c r="BA63" i="29" s="1"/>
  <c r="R95" i="29"/>
  <c r="AL95" i="29" s="1"/>
  <c r="AX95" i="29" s="1"/>
  <c r="U95" i="29"/>
  <c r="AO95" i="29" s="1"/>
  <c r="BA95" i="29" s="1"/>
  <c r="O359" i="29"/>
  <c r="O361" i="29"/>
  <c r="R200" i="29"/>
  <c r="AL200" i="29" s="1"/>
  <c r="AX200" i="29" s="1"/>
  <c r="U200" i="29"/>
  <c r="AO200" i="29" s="1"/>
  <c r="BA200" i="29" s="1"/>
  <c r="W200" i="29"/>
  <c r="AQ200" i="29" s="1"/>
  <c r="BC200" i="29" s="1"/>
  <c r="Z200" i="29"/>
  <c r="AT200" i="29" s="1"/>
  <c r="BF200" i="29" s="1"/>
  <c r="R188" i="29"/>
  <c r="AL188" i="29" s="1"/>
  <c r="AX188" i="29" s="1"/>
  <c r="R204" i="29"/>
  <c r="AL204" i="29" s="1"/>
  <c r="AX204" i="29" s="1"/>
  <c r="U188" i="29"/>
  <c r="AO188" i="29" s="1"/>
  <c r="BA188" i="29" s="1"/>
  <c r="U204" i="29"/>
  <c r="AO204" i="29" s="1"/>
  <c r="BA204" i="29" s="1"/>
  <c r="W188" i="29"/>
  <c r="AQ188" i="29" s="1"/>
  <c r="BC188" i="29" s="1"/>
  <c r="W204" i="29"/>
  <c r="AQ204" i="29" s="1"/>
  <c r="BC204" i="29" s="1"/>
  <c r="Z188" i="29"/>
  <c r="AT188" i="29" s="1"/>
  <c r="BF188" i="29" s="1"/>
  <c r="Z204" i="29"/>
  <c r="AT204" i="29" s="1"/>
  <c r="BF204" i="29" s="1"/>
  <c r="R181" i="29" l="1"/>
  <c r="AL181" i="29" s="1"/>
  <c r="AX181" i="29" s="1"/>
  <c r="AA159" i="29"/>
  <c r="AU159" i="29" s="1"/>
  <c r="BG159" i="29" s="1"/>
  <c r="R183" i="29"/>
  <c r="AL183" i="29" s="1"/>
  <c r="AX183" i="29" s="1"/>
  <c r="U40" i="29"/>
  <c r="AO40" i="29" s="1"/>
  <c r="BA40" i="29" s="1"/>
  <c r="R40" i="29"/>
  <c r="AL40" i="29" s="1"/>
  <c r="AX40" i="29" s="1"/>
  <c r="W159" i="29"/>
  <c r="AQ159" i="29" s="1"/>
  <c r="BC159" i="29" s="1"/>
  <c r="U159" i="29"/>
  <c r="AO159" i="29" s="1"/>
  <c r="BA159" i="29" s="1"/>
  <c r="AA181" i="29"/>
  <c r="AU181" i="29" s="1"/>
  <c r="BG181" i="29" s="1"/>
  <c r="AA180" i="29"/>
  <c r="AU180" i="29" s="1"/>
  <c r="BG180" i="29" s="1"/>
  <c r="U114" i="29"/>
  <c r="AO114" i="29" s="1"/>
  <c r="BA114" i="29" s="1"/>
  <c r="W158" i="29"/>
  <c r="AQ158" i="29" s="1"/>
  <c r="BC158" i="29" s="1"/>
  <c r="R158" i="29"/>
  <c r="AL158" i="29" s="1"/>
  <c r="AX158" i="29" s="1"/>
  <c r="W100" i="29"/>
  <c r="AQ100" i="29" s="1"/>
  <c r="BC100" i="29" s="1"/>
  <c r="R114" i="29"/>
  <c r="AL114" i="29" s="1"/>
  <c r="AX114" i="29" s="1"/>
  <c r="W116" i="29"/>
  <c r="AQ116" i="29" s="1"/>
  <c r="BC116" i="29" s="1"/>
  <c r="U100" i="29"/>
  <c r="AO100" i="29" s="1"/>
  <c r="BA100" i="29" s="1"/>
  <c r="U180" i="29"/>
  <c r="AO180" i="29" s="1"/>
  <c r="BA180" i="29" s="1"/>
  <c r="AA114" i="29"/>
  <c r="AU114" i="29" s="1"/>
  <c r="BG114" i="29" s="1"/>
  <c r="W180" i="29"/>
  <c r="AQ180" i="29" s="1"/>
  <c r="BC180" i="29" s="1"/>
  <c r="R100" i="29"/>
  <c r="AL100" i="29" s="1"/>
  <c r="AX100" i="29" s="1"/>
  <c r="Z114" i="29"/>
  <c r="AT114" i="29" s="1"/>
  <c r="BF114" i="29" s="1"/>
  <c r="R180" i="29"/>
  <c r="AL180" i="29" s="1"/>
  <c r="AX180" i="29" s="1"/>
  <c r="R147" i="29"/>
  <c r="AL147" i="29" s="1"/>
  <c r="AX147" i="29" s="1"/>
  <c r="W147" i="29"/>
  <c r="AQ147" i="29" s="1"/>
  <c r="BC147" i="29" s="1"/>
  <c r="U147" i="29"/>
  <c r="AO147" i="29" s="1"/>
  <c r="BA147" i="29" s="1"/>
  <c r="AA100" i="29"/>
  <c r="AU100" i="29" s="1"/>
  <c r="BG100" i="29" s="1"/>
  <c r="R141" i="29"/>
  <c r="AL141" i="29" s="1"/>
  <c r="AX141" i="29" s="1"/>
  <c r="AA141" i="29"/>
  <c r="AU141" i="29" s="1"/>
  <c r="BG141" i="29" s="1"/>
  <c r="Z360" i="29"/>
  <c r="AT360" i="29" s="1"/>
  <c r="BF360" i="29" s="1"/>
  <c r="W141" i="29"/>
  <c r="AQ141" i="29" s="1"/>
  <c r="BC141" i="29" s="1"/>
  <c r="W360" i="29"/>
  <c r="AQ360" i="29" s="1"/>
  <c r="BC360" i="29" s="1"/>
  <c r="U360" i="29"/>
  <c r="AO360" i="29" s="1"/>
  <c r="BA360" i="29" s="1"/>
  <c r="R360" i="29"/>
  <c r="AL360" i="29" s="1"/>
  <c r="AX360" i="29" s="1"/>
  <c r="U141" i="29"/>
  <c r="AO141" i="29" s="1"/>
  <c r="BA141" i="29" s="1"/>
  <c r="AA158" i="29"/>
  <c r="AU158" i="29" s="1"/>
  <c r="BG158" i="29" s="1"/>
  <c r="U375" i="29"/>
  <c r="AO375" i="29" s="1"/>
  <c r="BA375" i="29" s="1"/>
  <c r="AA147" i="29"/>
  <c r="AU147" i="29" s="1"/>
  <c r="BG147" i="29" s="1"/>
  <c r="U181" i="29"/>
  <c r="AO181" i="29" s="1"/>
  <c r="BA181" i="29" s="1"/>
  <c r="R375" i="29"/>
  <c r="AL375" i="29" s="1"/>
  <c r="AX375" i="29" s="1"/>
  <c r="U158" i="29"/>
  <c r="AO158" i="29" s="1"/>
  <c r="BA158" i="29" s="1"/>
  <c r="W181" i="29"/>
  <c r="AQ181" i="29" s="1"/>
  <c r="BC181" i="29" s="1"/>
  <c r="Z375" i="29"/>
  <c r="AT375" i="29" s="1"/>
  <c r="BF375" i="29" s="1"/>
  <c r="AA375" i="29"/>
  <c r="AU375" i="29" s="1"/>
  <c r="BG375" i="29" s="1"/>
  <c r="W93" i="29"/>
  <c r="AQ93" i="29" s="1"/>
  <c r="BC93" i="29" s="1"/>
  <c r="U93" i="29"/>
  <c r="AO93" i="29" s="1"/>
  <c r="BA93" i="29" s="1"/>
  <c r="R163" i="29"/>
  <c r="AL163" i="29" s="1"/>
  <c r="AX163" i="29" s="1"/>
  <c r="W115" i="29"/>
  <c r="AQ115" i="29" s="1"/>
  <c r="BC115" i="29" s="1"/>
  <c r="R115" i="29"/>
  <c r="AL115" i="29" s="1"/>
  <c r="AX115" i="29" s="1"/>
  <c r="U146" i="29"/>
  <c r="AO146" i="29" s="1"/>
  <c r="BA146" i="29" s="1"/>
  <c r="AA93" i="29"/>
  <c r="AU93" i="29" s="1"/>
  <c r="BG93" i="29" s="1"/>
  <c r="AA115" i="29"/>
  <c r="AU115" i="29" s="1"/>
  <c r="BG115" i="29" s="1"/>
  <c r="U115" i="29"/>
  <c r="AO115" i="29" s="1"/>
  <c r="BA115" i="29" s="1"/>
  <c r="AA163" i="29"/>
  <c r="AU163" i="29" s="1"/>
  <c r="BG163" i="29" s="1"/>
  <c r="R60" i="29"/>
  <c r="AL60" i="29" s="1"/>
  <c r="AX60" i="29" s="1"/>
  <c r="W146" i="29"/>
  <c r="AQ146" i="29" s="1"/>
  <c r="BC146" i="29" s="1"/>
  <c r="W163" i="29"/>
  <c r="AQ163" i="29" s="1"/>
  <c r="BC163" i="29" s="1"/>
  <c r="Z60" i="29"/>
  <c r="AT60" i="29" s="1"/>
  <c r="BF60" i="29" s="1"/>
  <c r="AA146" i="29"/>
  <c r="AU146" i="29" s="1"/>
  <c r="BG146" i="29" s="1"/>
  <c r="U163" i="29"/>
  <c r="AO163" i="29" s="1"/>
  <c r="BA163" i="29" s="1"/>
  <c r="U60" i="29"/>
  <c r="AO60" i="29" s="1"/>
  <c r="BA60" i="29" s="1"/>
  <c r="R93" i="29"/>
  <c r="AL93" i="29" s="1"/>
  <c r="AX93" i="29" s="1"/>
  <c r="R146" i="29"/>
  <c r="AL146" i="29" s="1"/>
  <c r="AX146" i="29" s="1"/>
  <c r="R387" i="29"/>
  <c r="AL387" i="29" s="1"/>
  <c r="AX387" i="29" s="1"/>
  <c r="AA144" i="29"/>
  <c r="AU144" i="29" s="1"/>
  <c r="BG144" i="29" s="1"/>
  <c r="U387" i="29"/>
  <c r="AO387" i="29" s="1"/>
  <c r="BA387" i="29" s="1"/>
  <c r="W144" i="29"/>
  <c r="AQ144" i="29" s="1"/>
  <c r="BC144" i="29" s="1"/>
  <c r="U144" i="29"/>
  <c r="AO144" i="29" s="1"/>
  <c r="BA144" i="29" s="1"/>
  <c r="Z387" i="29"/>
  <c r="AT387" i="29" s="1"/>
  <c r="BF387" i="29" s="1"/>
  <c r="R144" i="29"/>
  <c r="AL144" i="29" s="1"/>
  <c r="AX144" i="29" s="1"/>
  <c r="W387" i="29"/>
  <c r="AQ387" i="29" s="1"/>
  <c r="BC387" i="29" s="1"/>
  <c r="U116" i="29"/>
  <c r="AO116" i="29" s="1"/>
  <c r="BA116" i="29" s="1"/>
  <c r="AA116" i="29"/>
  <c r="AU116" i="29" s="1"/>
  <c r="BG116" i="29" s="1"/>
  <c r="R116" i="29"/>
  <c r="AL116" i="29" s="1"/>
  <c r="AX116" i="29" s="1"/>
  <c r="R90" i="29"/>
  <c r="AL90" i="29" s="1"/>
  <c r="AX90" i="29" s="1"/>
  <c r="AA90" i="29"/>
  <c r="AU90" i="29" s="1"/>
  <c r="BG90" i="29" s="1"/>
  <c r="Z183" i="29"/>
  <c r="AT183" i="29" s="1"/>
  <c r="BF183" i="29" s="1"/>
  <c r="W90" i="29"/>
  <c r="AQ90" i="29" s="1"/>
  <c r="BC90" i="29" s="1"/>
  <c r="AA183" i="29"/>
  <c r="AU183" i="29" s="1"/>
  <c r="BG183" i="29" s="1"/>
  <c r="Z90" i="29"/>
  <c r="AT90" i="29" s="1"/>
  <c r="BF90" i="29" s="1"/>
  <c r="W183" i="29"/>
  <c r="AQ183" i="29" s="1"/>
  <c r="BC183" i="29" s="1"/>
  <c r="R120" i="29"/>
  <c r="AL120" i="29" s="1"/>
  <c r="AX120" i="29" s="1"/>
  <c r="AA120" i="29"/>
  <c r="AU120" i="29" s="1"/>
  <c r="BG120" i="29" s="1"/>
  <c r="R157" i="29"/>
  <c r="AL157" i="29" s="1"/>
  <c r="AX157" i="29" s="1"/>
  <c r="AA157" i="29"/>
  <c r="AU157" i="29" s="1"/>
  <c r="BG157" i="29" s="1"/>
  <c r="W157" i="29"/>
  <c r="AQ157" i="29" s="1"/>
  <c r="BC157" i="29" s="1"/>
  <c r="U157" i="29"/>
  <c r="AO157" i="29" s="1"/>
  <c r="BA157" i="29" s="1"/>
  <c r="R142" i="29"/>
  <c r="AL142" i="29" s="1"/>
  <c r="AX142" i="29" s="1"/>
  <c r="U142" i="29"/>
  <c r="AO142" i="29" s="1"/>
  <c r="BA142" i="29" s="1"/>
  <c r="W192" i="29"/>
  <c r="AQ192" i="29" s="1"/>
  <c r="BC192" i="29" s="1"/>
  <c r="AA142" i="29"/>
  <c r="AU142" i="29" s="1"/>
  <c r="BG142" i="29" s="1"/>
  <c r="R192" i="29"/>
  <c r="AL192" i="29" s="1"/>
  <c r="AX192" i="29" s="1"/>
  <c r="W142" i="29"/>
  <c r="AQ142" i="29" s="1"/>
  <c r="BC142" i="29" s="1"/>
  <c r="AA192" i="29"/>
  <c r="AU192" i="29" s="1"/>
  <c r="BG192" i="29" s="1"/>
  <c r="U120" i="29"/>
  <c r="AO120" i="29" s="1"/>
  <c r="BA120" i="29" s="1"/>
  <c r="W65" i="29"/>
  <c r="AQ65" i="29" s="1"/>
  <c r="BC65" i="29" s="1"/>
  <c r="R65" i="29"/>
  <c r="AL65" i="29" s="1"/>
  <c r="AX65" i="29" s="1"/>
  <c r="W120" i="29"/>
  <c r="AQ120" i="29" s="1"/>
  <c r="BC120" i="29" s="1"/>
  <c r="U192" i="29"/>
  <c r="AO192" i="29" s="1"/>
  <c r="BA192" i="29" s="1"/>
  <c r="U65" i="29"/>
  <c r="AO65" i="29" s="1"/>
  <c r="BA65" i="29" s="1"/>
  <c r="R97" i="29"/>
  <c r="AL97" i="29" s="1"/>
  <c r="AX97" i="29" s="1"/>
  <c r="U97" i="29"/>
  <c r="AO97" i="29" s="1"/>
  <c r="BA97" i="29" s="1"/>
  <c r="AA97" i="29"/>
  <c r="AU97" i="29" s="1"/>
  <c r="BG97" i="29" s="1"/>
  <c r="W97" i="29"/>
  <c r="AQ97" i="29" s="1"/>
  <c r="BC97" i="29" s="1"/>
  <c r="U162" i="29"/>
  <c r="AO162" i="29" s="1"/>
  <c r="BA162" i="29" s="1"/>
  <c r="AA162" i="29"/>
  <c r="AU162" i="29" s="1"/>
  <c r="BG162" i="29" s="1"/>
  <c r="W162" i="29"/>
  <c r="AQ162" i="29" s="1"/>
  <c r="BC162" i="29" s="1"/>
  <c r="U54" i="29"/>
  <c r="AO54" i="29" s="1"/>
  <c r="BA54" i="29" s="1"/>
  <c r="Z113" i="29"/>
  <c r="AT113" i="29" s="1"/>
  <c r="BF113" i="29" s="1"/>
  <c r="W88" i="29"/>
  <c r="AQ88" i="29" s="1"/>
  <c r="BC88" i="29" s="1"/>
  <c r="R88" i="29"/>
  <c r="AL88" i="29" s="1"/>
  <c r="AX88" i="29" s="1"/>
  <c r="U88" i="29"/>
  <c r="AO88" i="29" s="1"/>
  <c r="BA88" i="29" s="1"/>
  <c r="R119" i="29"/>
  <c r="AL119" i="29" s="1"/>
  <c r="AX119" i="29" s="1"/>
  <c r="AA119" i="29"/>
  <c r="AU119" i="29" s="1"/>
  <c r="BG119" i="29" s="1"/>
  <c r="W119" i="29"/>
  <c r="AQ119" i="29" s="1"/>
  <c r="BC119" i="29" s="1"/>
  <c r="U119" i="29"/>
  <c r="AO119" i="29" s="1"/>
  <c r="BA119" i="29" s="1"/>
  <c r="Z89" i="29"/>
  <c r="AT89" i="29" s="1"/>
  <c r="BF89" i="29" s="1"/>
  <c r="W36" i="29"/>
  <c r="AQ36" i="29" s="1"/>
  <c r="BC36" i="29" s="1"/>
  <c r="U36" i="29"/>
  <c r="AO36" i="29" s="1"/>
  <c r="BA36" i="29" s="1"/>
  <c r="Z36" i="29"/>
  <c r="AT36" i="29" s="1"/>
  <c r="BF36" i="29" s="1"/>
  <c r="W164" i="29"/>
  <c r="AQ164" i="29" s="1"/>
  <c r="BC164" i="29" s="1"/>
  <c r="U164" i="29"/>
  <c r="AO164" i="29" s="1"/>
  <c r="BA164" i="29" s="1"/>
  <c r="AA113" i="29"/>
  <c r="AU113" i="29" s="1"/>
  <c r="BG113" i="29" s="1"/>
  <c r="R162" i="29"/>
  <c r="AL162" i="29" s="1"/>
  <c r="AX162" i="29" s="1"/>
  <c r="R164" i="29"/>
  <c r="AL164" i="29" s="1"/>
  <c r="AX164" i="29" s="1"/>
  <c r="U113" i="29"/>
  <c r="AO113" i="29" s="1"/>
  <c r="BA113" i="29" s="1"/>
  <c r="R113" i="29"/>
  <c r="AL113" i="29" s="1"/>
  <c r="AX113" i="29" s="1"/>
  <c r="AA164" i="29"/>
  <c r="AU164" i="29" s="1"/>
  <c r="BG164" i="29" s="1"/>
  <c r="W54" i="29"/>
  <c r="AQ54" i="29" s="1"/>
  <c r="BC54" i="29" s="1"/>
  <c r="W58" i="29"/>
  <c r="AQ58" i="29" s="1"/>
  <c r="BC58" i="29" s="1"/>
  <c r="Z101" i="29"/>
  <c r="AT101" i="29" s="1"/>
  <c r="BF101" i="29" s="1"/>
  <c r="R101" i="29"/>
  <c r="AL101" i="29" s="1"/>
  <c r="AX101" i="29" s="1"/>
  <c r="U101" i="29"/>
  <c r="AO101" i="29" s="1"/>
  <c r="BA101" i="29" s="1"/>
  <c r="R58" i="29"/>
  <c r="AL58" i="29" s="1"/>
  <c r="AX58" i="29" s="1"/>
  <c r="AA58" i="29"/>
  <c r="AU58" i="29" s="1"/>
  <c r="BG58" i="29" s="1"/>
  <c r="Z58" i="29"/>
  <c r="AT58" i="29" s="1"/>
  <c r="BF58" i="29" s="1"/>
  <c r="AA139" i="29"/>
  <c r="AU139" i="29" s="1"/>
  <c r="BG139" i="29" s="1"/>
  <c r="W139" i="29"/>
  <c r="AQ139" i="29" s="1"/>
  <c r="BC139" i="29" s="1"/>
  <c r="U139" i="29"/>
  <c r="AO139" i="29" s="1"/>
  <c r="BA139" i="29" s="1"/>
  <c r="R139" i="29"/>
  <c r="AL139" i="29" s="1"/>
  <c r="AX139" i="29" s="1"/>
  <c r="Z139" i="29"/>
  <c r="AT139" i="29" s="1"/>
  <c r="BF139" i="29" s="1"/>
  <c r="W34" i="29"/>
  <c r="AQ34" i="29" s="1"/>
  <c r="BC34" i="29" s="1"/>
  <c r="Z34" i="29"/>
  <c r="AT34" i="29" s="1"/>
  <c r="BF34" i="29" s="1"/>
  <c r="U34" i="29"/>
  <c r="AO34" i="29" s="1"/>
  <c r="BA34" i="29" s="1"/>
  <c r="R34" i="29"/>
  <c r="AL34" i="29" s="1"/>
  <c r="AX34" i="29" s="1"/>
  <c r="W33" i="29"/>
  <c r="AQ33" i="29" s="1"/>
  <c r="BC33" i="29" s="1"/>
  <c r="U33" i="29"/>
  <c r="AO33" i="29" s="1"/>
  <c r="BA33" i="29" s="1"/>
  <c r="W99" i="29"/>
  <c r="AQ99" i="29" s="1"/>
  <c r="BC99" i="29" s="1"/>
  <c r="Z99" i="29"/>
  <c r="AT99" i="29" s="1"/>
  <c r="BF99" i="29" s="1"/>
  <c r="W89" i="29"/>
  <c r="AQ89" i="29" s="1"/>
  <c r="BC89" i="29" s="1"/>
  <c r="R89" i="29"/>
  <c r="AL89" i="29" s="1"/>
  <c r="AX89" i="29" s="1"/>
  <c r="AA89" i="29"/>
  <c r="AU89" i="29" s="1"/>
  <c r="BG89" i="29" s="1"/>
  <c r="U56" i="29"/>
  <c r="AO56" i="29" s="1"/>
  <c r="BA56" i="29" s="1"/>
  <c r="Z56" i="29"/>
  <c r="AT56" i="29" s="1"/>
  <c r="BF56" i="29" s="1"/>
  <c r="R56" i="29"/>
  <c r="AL56" i="29" s="1"/>
  <c r="AX56" i="29" s="1"/>
  <c r="W56" i="29"/>
  <c r="AQ56" i="29" s="1"/>
  <c r="BC56" i="29" s="1"/>
  <c r="W98" i="29"/>
  <c r="AQ98" i="29" s="1"/>
  <c r="BC98" i="29" s="1"/>
  <c r="U98" i="29"/>
  <c r="AO98" i="29" s="1"/>
  <c r="BA98" i="29" s="1"/>
  <c r="R98" i="29"/>
  <c r="AL98" i="29" s="1"/>
  <c r="AX98" i="29" s="1"/>
  <c r="Z41" i="29"/>
  <c r="AT41" i="29" s="1"/>
  <c r="BF41" i="29" s="1"/>
  <c r="W41" i="29"/>
  <c r="AQ41" i="29" s="1"/>
  <c r="BC41" i="29" s="1"/>
  <c r="U41" i="29"/>
  <c r="AO41" i="29" s="1"/>
  <c r="BA41" i="29" s="1"/>
  <c r="R41" i="29"/>
  <c r="AL41" i="29" s="1"/>
  <c r="AX41" i="29" s="1"/>
  <c r="R99" i="29"/>
  <c r="AL99" i="29" s="1"/>
  <c r="AX99" i="29" s="1"/>
  <c r="W43" i="29"/>
  <c r="AQ43" i="29" s="1"/>
  <c r="BC43" i="29" s="1"/>
  <c r="Z43" i="29"/>
  <c r="AT43" i="29" s="1"/>
  <c r="BF43" i="29" s="1"/>
  <c r="R43" i="29"/>
  <c r="AL43" i="29" s="1"/>
  <c r="AX43" i="29" s="1"/>
  <c r="U43" i="29"/>
  <c r="AO43" i="29" s="1"/>
  <c r="BA43" i="29" s="1"/>
  <c r="W69" i="29"/>
  <c r="AQ69" i="29" s="1"/>
  <c r="BC69" i="29" s="1"/>
  <c r="U69" i="29"/>
  <c r="AO69" i="29" s="1"/>
  <c r="BA69" i="29" s="1"/>
  <c r="Z69" i="29"/>
  <c r="AT69" i="29" s="1"/>
  <c r="BF69" i="29" s="1"/>
  <c r="R69" i="29"/>
  <c r="AL69" i="29" s="1"/>
  <c r="AX69" i="29" s="1"/>
  <c r="Z35" i="29"/>
  <c r="AT35" i="29" s="1"/>
  <c r="BF35" i="29" s="1"/>
  <c r="R35" i="29"/>
  <c r="AL35" i="29" s="1"/>
  <c r="AX35" i="29" s="1"/>
  <c r="W35" i="29"/>
  <c r="AQ35" i="29" s="1"/>
  <c r="BC35" i="29" s="1"/>
  <c r="U35" i="29"/>
  <c r="AO35" i="29" s="1"/>
  <c r="BA35" i="29" s="1"/>
  <c r="R46" i="29"/>
  <c r="AL46" i="29" s="1"/>
  <c r="AX46" i="29" s="1"/>
  <c r="Z46" i="29"/>
  <c r="AT46" i="29" s="1"/>
  <c r="BF46" i="29" s="1"/>
  <c r="W46" i="29"/>
  <c r="AQ46" i="29" s="1"/>
  <c r="BC46" i="29" s="1"/>
  <c r="U46" i="29"/>
  <c r="AO46" i="29" s="1"/>
  <c r="BA46" i="29" s="1"/>
  <c r="R64" i="29"/>
  <c r="AL64" i="29" s="1"/>
  <c r="AX64" i="29" s="1"/>
  <c r="Z64" i="29"/>
  <c r="AT64" i="29" s="1"/>
  <c r="BF64" i="29" s="1"/>
  <c r="W64" i="29"/>
  <c r="AQ64" i="29" s="1"/>
  <c r="BC64" i="29" s="1"/>
  <c r="U64" i="29"/>
  <c r="AO64" i="29" s="1"/>
  <c r="BA64" i="29" s="1"/>
  <c r="R21" i="29"/>
  <c r="AL21" i="29" s="1"/>
  <c r="AX21" i="29" s="1"/>
  <c r="W21" i="29"/>
  <c r="AQ21" i="29" s="1"/>
  <c r="BC21" i="29" s="1"/>
  <c r="U21" i="29"/>
  <c r="AO21" i="29" s="1"/>
  <c r="BA21" i="29" s="1"/>
  <c r="Z6" i="27" l="1"/>
  <c r="AA6" i="27" s="1"/>
  <c r="AB6" i="27" s="1"/>
  <c r="AC6" i="27" s="1"/>
  <c r="S6" i="27"/>
  <c r="T6" i="27" s="1"/>
  <c r="P6" i="27"/>
  <c r="N633" i="29" l="1"/>
  <c r="P633" i="29" s="1"/>
  <c r="N616" i="29"/>
  <c r="P616" i="29" s="1"/>
  <c r="N612" i="29"/>
  <c r="Z662" i="29"/>
  <c r="AT662" i="29" s="1"/>
  <c r="BF662" i="29" s="1"/>
  <c r="W660" i="29"/>
  <c r="AQ660" i="29" s="1"/>
  <c r="BC660" i="29" s="1"/>
  <c r="Z656" i="29"/>
  <c r="AT656" i="29" s="1"/>
  <c r="BF656" i="29" s="1"/>
  <c r="W649" i="29"/>
  <c r="AQ649" i="29" s="1"/>
  <c r="BC649" i="29" s="1"/>
  <c r="Z642" i="29"/>
  <c r="AT642" i="29" s="1"/>
  <c r="BF642" i="29" s="1"/>
  <c r="Z631" i="29"/>
  <c r="AT631" i="29" s="1"/>
  <c r="BF631" i="29" s="1"/>
  <c r="Z641" i="29"/>
  <c r="AT641" i="29" s="1"/>
  <c r="BF641" i="29" s="1"/>
  <c r="Z630" i="29"/>
  <c r="AT630" i="29" s="1"/>
  <c r="BF630" i="29" s="1"/>
  <c r="Z611" i="29"/>
  <c r="AT611" i="29" s="1"/>
  <c r="BF611" i="29" s="1"/>
  <c r="N610" i="29"/>
  <c r="N596" i="29"/>
  <c r="N577" i="29"/>
  <c r="P577" i="29" s="1"/>
  <c r="P596" i="29" l="1"/>
  <c r="W596" i="29" s="1"/>
  <c r="AQ596" i="29" s="1"/>
  <c r="BC596" i="29" s="1"/>
  <c r="P610" i="29"/>
  <c r="W610" i="29" s="1"/>
  <c r="AQ610" i="29" s="1"/>
  <c r="BC610" i="29" s="1"/>
  <c r="P612" i="29"/>
  <c r="AA612" i="29" s="1"/>
  <c r="AU612" i="29" s="1"/>
  <c r="BG612" i="29" s="1"/>
  <c r="U662" i="29"/>
  <c r="AO662" i="29" s="1"/>
  <c r="BA662" i="29" s="1"/>
  <c r="O612" i="29"/>
  <c r="O633" i="29"/>
  <c r="W616" i="29"/>
  <c r="AQ616" i="29" s="1"/>
  <c r="BC616" i="29" s="1"/>
  <c r="Z616" i="29"/>
  <c r="AT616" i="29" s="1"/>
  <c r="BF616" i="29" s="1"/>
  <c r="Z633" i="29"/>
  <c r="AT633" i="29" s="1"/>
  <c r="BF633" i="29" s="1"/>
  <c r="AA633" i="29"/>
  <c r="AU633" i="29" s="1"/>
  <c r="BG633" i="29" s="1"/>
  <c r="R649" i="29"/>
  <c r="AL649" i="29" s="1"/>
  <c r="AX649" i="29" s="1"/>
  <c r="R631" i="29"/>
  <c r="AL631" i="29" s="1"/>
  <c r="AX631" i="29" s="1"/>
  <c r="W662" i="29"/>
  <c r="AQ662" i="29" s="1"/>
  <c r="BC662" i="29" s="1"/>
  <c r="AA662" i="29"/>
  <c r="AU662" i="29" s="1"/>
  <c r="BG662" i="29" s="1"/>
  <c r="O616" i="29"/>
  <c r="W630" i="29"/>
  <c r="AQ630" i="29" s="1"/>
  <c r="BC630" i="29" s="1"/>
  <c r="R642" i="29"/>
  <c r="AL642" i="29" s="1"/>
  <c r="AX642" i="29" s="1"/>
  <c r="Z649" i="29"/>
  <c r="AT649" i="29" s="1"/>
  <c r="BF649" i="29" s="1"/>
  <c r="AA616" i="29"/>
  <c r="AU616" i="29" s="1"/>
  <c r="BG616" i="29" s="1"/>
  <c r="R633" i="29"/>
  <c r="AL633" i="29" s="1"/>
  <c r="AX633" i="29" s="1"/>
  <c r="R612" i="29"/>
  <c r="AL612" i="29" s="1"/>
  <c r="AX612" i="29" s="1"/>
  <c r="U633" i="29"/>
  <c r="AO633" i="29" s="1"/>
  <c r="BA633" i="29" s="1"/>
  <c r="R616" i="29"/>
  <c r="AL616" i="29" s="1"/>
  <c r="AX616" i="29" s="1"/>
  <c r="W633" i="29"/>
  <c r="AQ633" i="29" s="1"/>
  <c r="BC633" i="29" s="1"/>
  <c r="U616" i="29"/>
  <c r="AO616" i="29" s="1"/>
  <c r="BA616" i="29" s="1"/>
  <c r="AA660" i="29"/>
  <c r="AU660" i="29" s="1"/>
  <c r="BG660" i="29" s="1"/>
  <c r="W656" i="29"/>
  <c r="AQ656" i="29" s="1"/>
  <c r="BC656" i="29" s="1"/>
  <c r="AA656" i="29"/>
  <c r="AU656" i="29" s="1"/>
  <c r="BG656" i="29" s="1"/>
  <c r="R662" i="29"/>
  <c r="AL662" i="29" s="1"/>
  <c r="AX662" i="29" s="1"/>
  <c r="U660" i="29"/>
  <c r="AO660" i="29" s="1"/>
  <c r="BA660" i="29" s="1"/>
  <c r="U656" i="29"/>
  <c r="AO656" i="29" s="1"/>
  <c r="BA656" i="29" s="1"/>
  <c r="Z660" i="29"/>
  <c r="AT660" i="29" s="1"/>
  <c r="BF660" i="29" s="1"/>
  <c r="R660" i="29"/>
  <c r="AL660" i="29" s="1"/>
  <c r="AX660" i="29" s="1"/>
  <c r="R656" i="29"/>
  <c r="AL656" i="29" s="1"/>
  <c r="AX656" i="29" s="1"/>
  <c r="U641" i="29"/>
  <c r="AO641" i="29" s="1"/>
  <c r="BA641" i="29" s="1"/>
  <c r="U642" i="29"/>
  <c r="AO642" i="29" s="1"/>
  <c r="BA642" i="29" s="1"/>
  <c r="W641" i="29"/>
  <c r="AQ641" i="29" s="1"/>
  <c r="BC641" i="29" s="1"/>
  <c r="W642" i="29"/>
  <c r="AQ642" i="29" s="1"/>
  <c r="BC642" i="29" s="1"/>
  <c r="AA641" i="29"/>
  <c r="AU641" i="29" s="1"/>
  <c r="BG641" i="29" s="1"/>
  <c r="U649" i="29"/>
  <c r="AO649" i="29" s="1"/>
  <c r="BA649" i="29" s="1"/>
  <c r="W631" i="29"/>
  <c r="AQ631" i="29" s="1"/>
  <c r="BC631" i="29" s="1"/>
  <c r="U631" i="29"/>
  <c r="AO631" i="29" s="1"/>
  <c r="BA631" i="29" s="1"/>
  <c r="R611" i="29"/>
  <c r="AL611" i="29" s="1"/>
  <c r="AX611" i="29" s="1"/>
  <c r="AA630" i="29"/>
  <c r="AU630" i="29" s="1"/>
  <c r="BG630" i="29" s="1"/>
  <c r="AA611" i="29"/>
  <c r="AU611" i="29" s="1"/>
  <c r="BG611" i="29" s="1"/>
  <c r="R641" i="29"/>
  <c r="AL641" i="29" s="1"/>
  <c r="AX641" i="29" s="1"/>
  <c r="R630" i="29"/>
  <c r="AL630" i="29" s="1"/>
  <c r="AX630" i="29" s="1"/>
  <c r="U630" i="29"/>
  <c r="AO630" i="29" s="1"/>
  <c r="BA630" i="29" s="1"/>
  <c r="U611" i="29"/>
  <c r="AO611" i="29" s="1"/>
  <c r="BA611" i="29" s="1"/>
  <c r="W611" i="29"/>
  <c r="AQ611" i="29" s="1"/>
  <c r="BC611" i="29" s="1"/>
  <c r="Z577" i="29"/>
  <c r="AT577" i="29" s="1"/>
  <c r="BF577" i="29" s="1"/>
  <c r="U577" i="29"/>
  <c r="AO577" i="29" s="1"/>
  <c r="BA577" i="29" s="1"/>
  <c r="R577" i="29"/>
  <c r="AL577" i="29" s="1"/>
  <c r="AX577" i="29" s="1"/>
  <c r="W577" i="29"/>
  <c r="AQ577" i="29" s="1"/>
  <c r="BC577" i="29" s="1"/>
  <c r="O577" i="29"/>
  <c r="O596" i="29"/>
  <c r="O610" i="29"/>
  <c r="R610" i="29"/>
  <c r="AL610" i="29" s="1"/>
  <c r="AX610" i="29" s="1"/>
  <c r="R596" i="29"/>
  <c r="AL596" i="29" s="1"/>
  <c r="AX596" i="29" s="1"/>
  <c r="Z596" i="29"/>
  <c r="AT596" i="29" s="1"/>
  <c r="BF596" i="29" s="1"/>
  <c r="U610" i="29"/>
  <c r="AO610" i="29" s="1"/>
  <c r="BA610" i="29" s="1"/>
  <c r="U596" i="29"/>
  <c r="AO596" i="29" s="1"/>
  <c r="BA596" i="29" s="1"/>
  <c r="Z610" i="29"/>
  <c r="AT610" i="29" s="1"/>
  <c r="BF610" i="29" s="1"/>
  <c r="W612" i="29" l="1"/>
  <c r="AQ612" i="29" s="1"/>
  <c r="BC612" i="29" s="1"/>
  <c r="U612" i="29"/>
  <c r="AO612" i="29" s="1"/>
  <c r="BA612" i="29" s="1"/>
  <c r="Z612" i="29"/>
  <c r="AT612" i="29" s="1"/>
  <c r="BF612" i="29" s="1"/>
  <c r="R595" i="29" l="1"/>
  <c r="AL595" i="29" s="1"/>
  <c r="AX595" i="29" s="1"/>
  <c r="U576" i="29"/>
  <c r="AO576" i="29" s="1"/>
  <c r="BA576" i="29" s="1"/>
  <c r="U560" i="29"/>
  <c r="AO560" i="29" s="1"/>
  <c r="BA560" i="29" s="1"/>
  <c r="W661" i="29"/>
  <c r="AQ661" i="29" s="1"/>
  <c r="BC661" i="29" s="1"/>
  <c r="U659" i="29"/>
  <c r="AO659" i="29" s="1"/>
  <c r="BA659" i="29" s="1"/>
  <c r="W654" i="29"/>
  <c r="AQ654" i="29" s="1"/>
  <c r="BC654" i="29" s="1"/>
  <c r="Z648" i="29"/>
  <c r="AT648" i="29" s="1"/>
  <c r="BF648" i="29" s="1"/>
  <c r="Z640" i="29"/>
  <c r="AT640" i="29" s="1"/>
  <c r="BF640" i="29" s="1"/>
  <c r="U628" i="29"/>
  <c r="AO628" i="29" s="1"/>
  <c r="BA628" i="29" s="1"/>
  <c r="U639" i="29"/>
  <c r="AO639" i="29" s="1"/>
  <c r="BA639" i="29" s="1"/>
  <c r="U627" i="29"/>
  <c r="AO627" i="29" s="1"/>
  <c r="BA627" i="29" s="1"/>
  <c r="U609" i="29"/>
  <c r="AO609" i="29" s="1"/>
  <c r="BA609" i="29" s="1"/>
  <c r="Z626" i="29"/>
  <c r="AT626" i="29" s="1"/>
  <c r="BF626" i="29" s="1"/>
  <c r="Z608" i="29"/>
  <c r="AT608" i="29" s="1"/>
  <c r="BF608" i="29" s="1"/>
  <c r="U594" i="29"/>
  <c r="AO594" i="29" s="1"/>
  <c r="BA594" i="29" s="1"/>
  <c r="R593" i="29"/>
  <c r="AL593" i="29" s="1"/>
  <c r="AX593" i="29" s="1"/>
  <c r="U575" i="29"/>
  <c r="AO575" i="29" s="1"/>
  <c r="BA575" i="29" s="1"/>
  <c r="R559" i="29"/>
  <c r="AL559" i="29" s="1"/>
  <c r="AX559" i="29" s="1"/>
  <c r="U595" i="29" l="1"/>
  <c r="AO595" i="29" s="1"/>
  <c r="BA595" i="29" s="1"/>
  <c r="R576" i="29"/>
  <c r="AL576" i="29" s="1"/>
  <c r="AX576" i="29" s="1"/>
  <c r="R560" i="29"/>
  <c r="AL560" i="29" s="1"/>
  <c r="AX560" i="29" s="1"/>
  <c r="W659" i="29"/>
  <c r="AQ659" i="29" s="1"/>
  <c r="BC659" i="29" s="1"/>
  <c r="W628" i="29"/>
  <c r="AQ628" i="29" s="1"/>
  <c r="BC628" i="29" s="1"/>
  <c r="AA654" i="29"/>
  <c r="AU654" i="29" s="1"/>
  <c r="BG654" i="29" s="1"/>
  <c r="Z628" i="29"/>
  <c r="AT628" i="29" s="1"/>
  <c r="BF628" i="29" s="1"/>
  <c r="AA659" i="29"/>
  <c r="AU659" i="29" s="1"/>
  <c r="BG659" i="29" s="1"/>
  <c r="R661" i="29"/>
  <c r="AL661" i="29" s="1"/>
  <c r="AX661" i="29" s="1"/>
  <c r="AA661" i="29"/>
  <c r="AU661" i="29" s="1"/>
  <c r="BG661" i="29" s="1"/>
  <c r="Z661" i="29"/>
  <c r="AT661" i="29" s="1"/>
  <c r="BF661" i="29" s="1"/>
  <c r="Z654" i="29"/>
  <c r="AT654" i="29" s="1"/>
  <c r="BF654" i="29" s="1"/>
  <c r="Z659" i="29"/>
  <c r="AT659" i="29" s="1"/>
  <c r="BF659" i="29" s="1"/>
  <c r="U654" i="29"/>
  <c r="AO654" i="29" s="1"/>
  <c r="BA654" i="29" s="1"/>
  <c r="U661" i="29"/>
  <c r="AO661" i="29" s="1"/>
  <c r="BA661" i="29" s="1"/>
  <c r="R654" i="29"/>
  <c r="AL654" i="29" s="1"/>
  <c r="AX654" i="29" s="1"/>
  <c r="R659" i="29"/>
  <c r="AL659" i="29" s="1"/>
  <c r="AX659" i="29" s="1"/>
  <c r="R640" i="29"/>
  <c r="AL640" i="29" s="1"/>
  <c r="AX640" i="29" s="1"/>
  <c r="U640" i="29"/>
  <c r="AO640" i="29" s="1"/>
  <c r="BA640" i="29" s="1"/>
  <c r="W640" i="29"/>
  <c r="AQ640" i="29" s="1"/>
  <c r="BC640" i="29" s="1"/>
  <c r="R648" i="29"/>
  <c r="AL648" i="29" s="1"/>
  <c r="AX648" i="29" s="1"/>
  <c r="U648" i="29"/>
  <c r="AO648" i="29" s="1"/>
  <c r="BA648" i="29" s="1"/>
  <c r="R628" i="29"/>
  <c r="AL628" i="29" s="1"/>
  <c r="AX628" i="29" s="1"/>
  <c r="W648" i="29"/>
  <c r="AQ648" i="29" s="1"/>
  <c r="BC648" i="29" s="1"/>
  <c r="W609" i="29"/>
  <c r="AQ609" i="29" s="1"/>
  <c r="BC609" i="29" s="1"/>
  <c r="Z609" i="29"/>
  <c r="AT609" i="29" s="1"/>
  <c r="BF609" i="29" s="1"/>
  <c r="AA609" i="29"/>
  <c r="AU609" i="29" s="1"/>
  <c r="BG609" i="29" s="1"/>
  <c r="Z627" i="29"/>
  <c r="AT627" i="29" s="1"/>
  <c r="BF627" i="29" s="1"/>
  <c r="Z639" i="29"/>
  <c r="AT639" i="29" s="1"/>
  <c r="BF639" i="29" s="1"/>
  <c r="AA639" i="29"/>
  <c r="AU639" i="29" s="1"/>
  <c r="BG639" i="29" s="1"/>
  <c r="W639" i="29"/>
  <c r="AQ639" i="29" s="1"/>
  <c r="BC639" i="29" s="1"/>
  <c r="R627" i="29"/>
  <c r="AL627" i="29" s="1"/>
  <c r="AX627" i="29" s="1"/>
  <c r="AA627" i="29"/>
  <c r="AU627" i="29" s="1"/>
  <c r="BG627" i="29" s="1"/>
  <c r="W627" i="29"/>
  <c r="AQ627" i="29" s="1"/>
  <c r="BC627" i="29" s="1"/>
  <c r="R609" i="29"/>
  <c r="AL609" i="29" s="1"/>
  <c r="AX609" i="29" s="1"/>
  <c r="R639" i="29"/>
  <c r="AL639" i="29" s="1"/>
  <c r="AX639" i="29" s="1"/>
  <c r="W594" i="29"/>
  <c r="AQ594" i="29" s="1"/>
  <c r="BC594" i="29" s="1"/>
  <c r="Z594" i="29"/>
  <c r="AT594" i="29" s="1"/>
  <c r="BF594" i="29" s="1"/>
  <c r="R608" i="29"/>
  <c r="AL608" i="29" s="1"/>
  <c r="AX608" i="29" s="1"/>
  <c r="U626" i="29"/>
  <c r="AO626" i="29" s="1"/>
  <c r="BA626" i="29" s="1"/>
  <c r="U608" i="29"/>
  <c r="AO608" i="29" s="1"/>
  <c r="BA608" i="29" s="1"/>
  <c r="R594" i="29"/>
  <c r="AL594" i="29" s="1"/>
  <c r="AX594" i="29" s="1"/>
  <c r="W626" i="29"/>
  <c r="AQ626" i="29" s="1"/>
  <c r="BC626" i="29" s="1"/>
  <c r="W608" i="29"/>
  <c r="AQ608" i="29" s="1"/>
  <c r="BC608" i="29" s="1"/>
  <c r="R626" i="29"/>
  <c r="AL626" i="29" s="1"/>
  <c r="AX626" i="29" s="1"/>
  <c r="U593" i="29"/>
  <c r="AO593" i="29" s="1"/>
  <c r="BA593" i="29" s="1"/>
  <c r="R575" i="29"/>
  <c r="AL575" i="29" s="1"/>
  <c r="AX575" i="29" s="1"/>
  <c r="U559" i="29"/>
  <c r="AO559" i="29" s="1"/>
  <c r="BA559" i="29" s="1"/>
  <c r="N171" i="29" l="1"/>
  <c r="P171" i="29" s="1"/>
  <c r="Z198" i="29"/>
  <c r="AT198" i="29" s="1"/>
  <c r="BF198" i="29" s="1"/>
  <c r="N185" i="29"/>
  <c r="N160" i="29"/>
  <c r="P160" i="29" s="1"/>
  <c r="N127" i="29"/>
  <c r="P127" i="29" s="1"/>
  <c r="U170" i="29"/>
  <c r="AO170" i="29" s="1"/>
  <c r="BA170" i="29" s="1"/>
  <c r="N67" i="29"/>
  <c r="U75" i="29"/>
  <c r="AO75" i="29" s="1"/>
  <c r="BA75" i="29" s="1"/>
  <c r="O185" i="29" l="1"/>
  <c r="P185" i="29"/>
  <c r="W185" i="29" s="1"/>
  <c r="AQ185" i="29" s="1"/>
  <c r="BC185" i="29" s="1"/>
  <c r="O67" i="29"/>
  <c r="P67" i="29"/>
  <c r="R67" i="29" s="1"/>
  <c r="AL67" i="29" s="1"/>
  <c r="AX67" i="29" s="1"/>
  <c r="Z171" i="29"/>
  <c r="AT171" i="29" s="1"/>
  <c r="BF171" i="29" s="1"/>
  <c r="W171" i="29"/>
  <c r="AQ171" i="29" s="1"/>
  <c r="BC171" i="29" s="1"/>
  <c r="R171" i="29"/>
  <c r="AL171" i="29" s="1"/>
  <c r="AX171" i="29" s="1"/>
  <c r="O171" i="29"/>
  <c r="U171" i="29"/>
  <c r="AO171" i="29" s="1"/>
  <c r="BA171" i="29" s="1"/>
  <c r="R198" i="29"/>
  <c r="AL198" i="29" s="1"/>
  <c r="AX198" i="29" s="1"/>
  <c r="U198" i="29"/>
  <c r="AO198" i="29" s="1"/>
  <c r="BA198" i="29" s="1"/>
  <c r="W198" i="29"/>
  <c r="AQ198" i="29" s="1"/>
  <c r="BC198" i="29" s="1"/>
  <c r="O160" i="29"/>
  <c r="W170" i="29"/>
  <c r="AQ170" i="29" s="1"/>
  <c r="BC170" i="29" s="1"/>
  <c r="Z170" i="29"/>
  <c r="AT170" i="29" s="1"/>
  <c r="BF170" i="29" s="1"/>
  <c r="R170" i="29"/>
  <c r="AL170" i="29" s="1"/>
  <c r="AX170" i="29" s="1"/>
  <c r="Z160" i="29"/>
  <c r="AT160" i="29" s="1"/>
  <c r="BF160" i="29" s="1"/>
  <c r="R160" i="29"/>
  <c r="AL160" i="29" s="1"/>
  <c r="AX160" i="29" s="1"/>
  <c r="W160" i="29"/>
  <c r="AQ160" i="29" s="1"/>
  <c r="BC160" i="29" s="1"/>
  <c r="U160" i="29"/>
  <c r="AO160" i="29" s="1"/>
  <c r="BA160" i="29" s="1"/>
  <c r="W127" i="29"/>
  <c r="AQ127" i="29" s="1"/>
  <c r="BC127" i="29" s="1"/>
  <c r="U127" i="29"/>
  <c r="AO127" i="29" s="1"/>
  <c r="BA127" i="29" s="1"/>
  <c r="Z127" i="29"/>
  <c r="AT127" i="29" s="1"/>
  <c r="BF127" i="29" s="1"/>
  <c r="R127" i="29"/>
  <c r="AL127" i="29" s="1"/>
  <c r="AX127" i="29" s="1"/>
  <c r="O127" i="29"/>
  <c r="R75" i="29"/>
  <c r="AL75" i="29" s="1"/>
  <c r="AX75" i="29" s="1"/>
  <c r="N275" i="29"/>
  <c r="P275" i="29" s="1"/>
  <c r="N259" i="29"/>
  <c r="P259" i="29" s="1"/>
  <c r="N239" i="29"/>
  <c r="P239" i="29" s="1"/>
  <c r="N224" i="29"/>
  <c r="P224" i="29" s="1"/>
  <c r="Z185" i="29" l="1"/>
  <c r="AT185" i="29" s="1"/>
  <c r="BF185" i="29" s="1"/>
  <c r="U185" i="29"/>
  <c r="AO185" i="29" s="1"/>
  <c r="BA185" i="29" s="1"/>
  <c r="R185" i="29"/>
  <c r="AL185" i="29" s="1"/>
  <c r="AX185" i="29" s="1"/>
  <c r="U67" i="29"/>
  <c r="AO67" i="29" s="1"/>
  <c r="BA67" i="29" s="1"/>
  <c r="O259" i="29"/>
  <c r="Z239" i="29"/>
  <c r="AT239" i="29" s="1"/>
  <c r="BF239" i="29" s="1"/>
  <c r="R224" i="29"/>
  <c r="AL224" i="29" s="1"/>
  <c r="AX224" i="29" s="1"/>
  <c r="O224" i="29"/>
  <c r="O239" i="29"/>
  <c r="O275" i="29"/>
  <c r="Q275" i="29"/>
  <c r="AK275" i="29" s="1"/>
  <c r="AW275" i="29" s="1"/>
  <c r="Y275" i="29"/>
  <c r="AS275" i="29" s="1"/>
  <c r="BE275" i="29" s="1"/>
  <c r="T275" i="29"/>
  <c r="AN275" i="29" s="1"/>
  <c r="AZ275" i="29" s="1"/>
  <c r="R275" i="29"/>
  <c r="AL275" i="29" s="1"/>
  <c r="AX275" i="29" s="1"/>
  <c r="S275" i="29"/>
  <c r="AM275" i="29" s="1"/>
  <c r="AY275" i="29" s="1"/>
  <c r="U275" i="29"/>
  <c r="AO275" i="29" s="1"/>
  <c r="BA275" i="29" s="1"/>
  <c r="V275" i="29"/>
  <c r="AP275" i="29" s="1"/>
  <c r="BB275" i="29" s="1"/>
  <c r="W275" i="29"/>
  <c r="AQ275" i="29" s="1"/>
  <c r="BC275" i="29" s="1"/>
  <c r="X275" i="29"/>
  <c r="AR275" i="29" s="1"/>
  <c r="BD275" i="29" s="1"/>
  <c r="Z275" i="29"/>
  <c r="AT275" i="29" s="1"/>
  <c r="BF275" i="29" s="1"/>
  <c r="S239" i="29" l="1"/>
  <c r="AM239" i="29" s="1"/>
  <c r="AY239" i="29" s="1"/>
  <c r="R239" i="29"/>
  <c r="AL239" i="29" s="1"/>
  <c r="AX239" i="29" s="1"/>
  <c r="W239" i="29"/>
  <c r="AQ239" i="29" s="1"/>
  <c r="BC239" i="29" s="1"/>
  <c r="Q239" i="29"/>
  <c r="AK239" i="29" s="1"/>
  <c r="AW239" i="29" s="1"/>
  <c r="X239" i="29"/>
  <c r="AR239" i="29" s="1"/>
  <c r="BD239" i="29" s="1"/>
  <c r="V239" i="29"/>
  <c r="AP239" i="29" s="1"/>
  <c r="BB239" i="29" s="1"/>
  <c r="X224" i="29"/>
  <c r="AR224" i="29" s="1"/>
  <c r="BD224" i="29" s="1"/>
  <c r="V224" i="29"/>
  <c r="AP224" i="29" s="1"/>
  <c r="BB224" i="29" s="1"/>
  <c r="U224" i="29"/>
  <c r="AO224" i="29" s="1"/>
  <c r="BA224" i="29" s="1"/>
  <c r="Q224" i="29"/>
  <c r="AK224" i="29" s="1"/>
  <c r="AW224" i="29" s="1"/>
  <c r="T224" i="29"/>
  <c r="AN224" i="29" s="1"/>
  <c r="AZ224" i="29" s="1"/>
  <c r="Z224" i="29"/>
  <c r="AT224" i="29" s="1"/>
  <c r="BF224" i="29" s="1"/>
  <c r="W224" i="29"/>
  <c r="AQ224" i="29" s="1"/>
  <c r="BC224" i="29" s="1"/>
  <c r="U239" i="29"/>
  <c r="AO239" i="29" s="1"/>
  <c r="BA239" i="29" s="1"/>
  <c r="S224" i="29"/>
  <c r="AM224" i="29" s="1"/>
  <c r="AY224" i="29" s="1"/>
  <c r="Y239" i="29"/>
  <c r="AS239" i="29" s="1"/>
  <c r="BE239" i="29" s="1"/>
  <c r="Y224" i="29"/>
  <c r="AS224" i="29" s="1"/>
  <c r="BE224" i="29" s="1"/>
  <c r="T239" i="29"/>
  <c r="AN239" i="29" s="1"/>
  <c r="AZ239" i="29" s="1"/>
  <c r="Z259" i="29"/>
  <c r="AT259" i="29" s="1"/>
  <c r="BF259" i="29" s="1"/>
  <c r="Y259" i="29"/>
  <c r="AS259" i="29" s="1"/>
  <c r="BE259" i="29" s="1"/>
  <c r="X259" i="29"/>
  <c r="AR259" i="29" s="1"/>
  <c r="BD259" i="29" s="1"/>
  <c r="W259" i="29"/>
  <c r="AQ259" i="29" s="1"/>
  <c r="BC259" i="29" s="1"/>
  <c r="V259" i="29"/>
  <c r="AP259" i="29" s="1"/>
  <c r="BB259" i="29" s="1"/>
  <c r="U259" i="29"/>
  <c r="AO259" i="29" s="1"/>
  <c r="BA259" i="29" s="1"/>
  <c r="T259" i="29"/>
  <c r="AN259" i="29" s="1"/>
  <c r="AZ259" i="29" s="1"/>
  <c r="S259" i="29"/>
  <c r="AM259" i="29" s="1"/>
  <c r="AY259" i="29" s="1"/>
  <c r="R259" i="29"/>
  <c r="AL259" i="29" s="1"/>
  <c r="AX259" i="29" s="1"/>
  <c r="Q259" i="29"/>
  <c r="AK259" i="29" s="1"/>
  <c r="AW259" i="29" s="1"/>
  <c r="N244" i="29" l="1"/>
  <c r="P244" i="29" s="1"/>
  <c r="N238" i="29"/>
  <c r="P238" i="29" s="1"/>
  <c r="N228" i="29"/>
  <c r="P228" i="29" s="1"/>
  <c r="N223" i="29"/>
  <c r="P223" i="29" s="1"/>
  <c r="N289" i="29"/>
  <c r="P289" i="29" s="1"/>
  <c r="N279" i="29"/>
  <c r="P279" i="29" s="1"/>
  <c r="N264" i="29"/>
  <c r="P264" i="29" s="1"/>
  <c r="N243" i="29"/>
  <c r="P243" i="29" s="1"/>
  <c r="N286" i="29"/>
  <c r="P286" i="29" s="1"/>
  <c r="N274" i="29"/>
  <c r="P274" i="29" s="1"/>
  <c r="N258" i="29"/>
  <c r="P258" i="29" s="1"/>
  <c r="N237" i="29"/>
  <c r="P237" i="29" s="1"/>
  <c r="N278" i="29"/>
  <c r="P278" i="29" s="1"/>
  <c r="N263" i="29"/>
  <c r="P263" i="29" s="1"/>
  <c r="N242" i="29"/>
  <c r="P242" i="29" s="1"/>
  <c r="N227" i="29"/>
  <c r="P227" i="29" s="1"/>
  <c r="N273" i="29"/>
  <c r="P273" i="29" s="1"/>
  <c r="N257" i="29"/>
  <c r="P257" i="29" s="1"/>
  <c r="N236" i="29"/>
  <c r="P236" i="29" s="1"/>
  <c r="N222" i="29"/>
  <c r="P222" i="29" s="1"/>
  <c r="O258" i="29" l="1"/>
  <c r="O228" i="29"/>
  <c r="O274" i="29"/>
  <c r="O286" i="29"/>
  <c r="Z227" i="29"/>
  <c r="AT227" i="29" s="1"/>
  <c r="BF227" i="29" s="1"/>
  <c r="O279" i="29"/>
  <c r="R279" i="29"/>
  <c r="AL279" i="29" s="1"/>
  <c r="AX279" i="29" s="1"/>
  <c r="O289" i="29"/>
  <c r="U289" i="29"/>
  <c r="AO289" i="29" s="1"/>
  <c r="BA289" i="29" s="1"/>
  <c r="O223" i="29"/>
  <c r="O244" i="29"/>
  <c r="O238" i="29"/>
  <c r="X242" i="29"/>
  <c r="AR242" i="29" s="1"/>
  <c r="BD242" i="29" s="1"/>
  <c r="W242" i="29"/>
  <c r="AQ242" i="29" s="1"/>
  <c r="BC242" i="29" s="1"/>
  <c r="V242" i="29"/>
  <c r="AP242" i="29" s="1"/>
  <c r="BB242" i="29" s="1"/>
  <c r="U242" i="29"/>
  <c r="AO242" i="29" s="1"/>
  <c r="BA242" i="29" s="1"/>
  <c r="T242" i="29"/>
  <c r="AN242" i="29" s="1"/>
  <c r="AZ242" i="29" s="1"/>
  <c r="S242" i="29"/>
  <c r="AM242" i="29" s="1"/>
  <c r="AY242" i="29" s="1"/>
  <c r="R242" i="29"/>
  <c r="AL242" i="29" s="1"/>
  <c r="AX242" i="29" s="1"/>
  <c r="Q242" i="29"/>
  <c r="AK242" i="29" s="1"/>
  <c r="AW242" i="29" s="1"/>
  <c r="Z242" i="29"/>
  <c r="AT242" i="29" s="1"/>
  <c r="BF242" i="29" s="1"/>
  <c r="Y242" i="29"/>
  <c r="AS242" i="29" s="1"/>
  <c r="BE242" i="29" s="1"/>
  <c r="Q263" i="29"/>
  <c r="AK263" i="29" s="1"/>
  <c r="AW263" i="29" s="1"/>
  <c r="Z263" i="29"/>
  <c r="AT263" i="29" s="1"/>
  <c r="BF263" i="29" s="1"/>
  <c r="X263" i="29"/>
  <c r="AR263" i="29" s="1"/>
  <c r="BD263" i="29" s="1"/>
  <c r="W263" i="29"/>
  <c r="AQ263" i="29" s="1"/>
  <c r="BC263" i="29" s="1"/>
  <c r="V263" i="29"/>
  <c r="AP263" i="29" s="1"/>
  <c r="BB263" i="29" s="1"/>
  <c r="U263" i="29"/>
  <c r="AO263" i="29" s="1"/>
  <c r="BA263" i="29" s="1"/>
  <c r="T263" i="29"/>
  <c r="AN263" i="29" s="1"/>
  <c r="AZ263" i="29" s="1"/>
  <c r="S263" i="29"/>
  <c r="AM263" i="29" s="1"/>
  <c r="AY263" i="29" s="1"/>
  <c r="R263" i="29"/>
  <c r="AL263" i="29" s="1"/>
  <c r="AX263" i="29" s="1"/>
  <c r="R278" i="29"/>
  <c r="AL278" i="29" s="1"/>
  <c r="AX278" i="29" s="1"/>
  <c r="Y278" i="29"/>
  <c r="AS278" i="29" s="1"/>
  <c r="BE278" i="29" s="1"/>
  <c r="X278" i="29"/>
  <c r="AR278" i="29" s="1"/>
  <c r="BD278" i="29" s="1"/>
  <c r="V278" i="29"/>
  <c r="AP278" i="29" s="1"/>
  <c r="BB278" i="29" s="1"/>
  <c r="U278" i="29"/>
  <c r="AO278" i="29" s="1"/>
  <c r="BA278" i="29" s="1"/>
  <c r="T278" i="29"/>
  <c r="AN278" i="29" s="1"/>
  <c r="AZ278" i="29" s="1"/>
  <c r="S278" i="29"/>
  <c r="AM278" i="29" s="1"/>
  <c r="AY278" i="29" s="1"/>
  <c r="T236" i="29"/>
  <c r="AN236" i="29" s="1"/>
  <c r="AZ236" i="29" s="1"/>
  <c r="Y236" i="29"/>
  <c r="AS236" i="29" s="1"/>
  <c r="BE236" i="29" s="1"/>
  <c r="X236" i="29"/>
  <c r="AR236" i="29" s="1"/>
  <c r="BD236" i="29" s="1"/>
  <c r="W236" i="29"/>
  <c r="AQ236" i="29" s="1"/>
  <c r="BC236" i="29" s="1"/>
  <c r="V236" i="29"/>
  <c r="AP236" i="29" s="1"/>
  <c r="BB236" i="29" s="1"/>
  <c r="U236" i="29"/>
  <c r="AO236" i="29" s="1"/>
  <c r="BA236" i="29" s="1"/>
  <c r="R236" i="29"/>
  <c r="AL236" i="29" s="1"/>
  <c r="AX236" i="29" s="1"/>
  <c r="Q236" i="29"/>
  <c r="AK236" i="29" s="1"/>
  <c r="AW236" i="29" s="1"/>
  <c r="Z236" i="29"/>
  <c r="AT236" i="29" s="1"/>
  <c r="BF236" i="29" s="1"/>
  <c r="S243" i="29"/>
  <c r="AM243" i="29" s="1"/>
  <c r="AY243" i="29" s="1"/>
  <c r="Z243" i="29"/>
  <c r="AT243" i="29" s="1"/>
  <c r="BF243" i="29" s="1"/>
  <c r="Y243" i="29"/>
  <c r="AS243" i="29" s="1"/>
  <c r="BE243" i="29" s="1"/>
  <c r="X243" i="29"/>
  <c r="AR243" i="29" s="1"/>
  <c r="BD243" i="29" s="1"/>
  <c r="W243" i="29"/>
  <c r="AQ243" i="29" s="1"/>
  <c r="BC243" i="29" s="1"/>
  <c r="V243" i="29"/>
  <c r="AP243" i="29" s="1"/>
  <c r="BB243" i="29" s="1"/>
  <c r="U243" i="29"/>
  <c r="AO243" i="29" s="1"/>
  <c r="BA243" i="29" s="1"/>
  <c r="T243" i="29"/>
  <c r="AN243" i="29" s="1"/>
  <c r="AZ243" i="29" s="1"/>
  <c r="U257" i="29"/>
  <c r="AO257" i="29" s="1"/>
  <c r="BA257" i="29" s="1"/>
  <c r="Y257" i="29"/>
  <c r="AS257" i="29" s="1"/>
  <c r="BE257" i="29" s="1"/>
  <c r="X257" i="29"/>
  <c r="AR257" i="29" s="1"/>
  <c r="BD257" i="29" s="1"/>
  <c r="W257" i="29"/>
  <c r="AQ257" i="29" s="1"/>
  <c r="BC257" i="29" s="1"/>
  <c r="V257" i="29"/>
  <c r="AP257" i="29" s="1"/>
  <c r="BB257" i="29" s="1"/>
  <c r="S257" i="29"/>
  <c r="AM257" i="29" s="1"/>
  <c r="AY257" i="29" s="1"/>
  <c r="T264" i="29"/>
  <c r="AN264" i="29" s="1"/>
  <c r="AZ264" i="29" s="1"/>
  <c r="Q264" i="29"/>
  <c r="AK264" i="29" s="1"/>
  <c r="AW264" i="29" s="1"/>
  <c r="Z264" i="29"/>
  <c r="AT264" i="29" s="1"/>
  <c r="BF264" i="29" s="1"/>
  <c r="Y264" i="29"/>
  <c r="AS264" i="29" s="1"/>
  <c r="BE264" i="29" s="1"/>
  <c r="X264" i="29"/>
  <c r="AR264" i="29" s="1"/>
  <c r="BD264" i="29" s="1"/>
  <c r="W264" i="29"/>
  <c r="AQ264" i="29" s="1"/>
  <c r="BC264" i="29" s="1"/>
  <c r="V264" i="29"/>
  <c r="AP264" i="29" s="1"/>
  <c r="BB264" i="29" s="1"/>
  <c r="U264" i="29"/>
  <c r="AO264" i="29" s="1"/>
  <c r="BA264" i="29" s="1"/>
  <c r="R264" i="29"/>
  <c r="AL264" i="29" s="1"/>
  <c r="AX264" i="29" s="1"/>
  <c r="V273" i="29"/>
  <c r="AP273" i="29" s="1"/>
  <c r="BB273" i="29" s="1"/>
  <c r="Z273" i="29"/>
  <c r="AT273" i="29" s="1"/>
  <c r="BF273" i="29" s="1"/>
  <c r="Y273" i="29"/>
  <c r="AS273" i="29" s="1"/>
  <c r="BE273" i="29" s="1"/>
  <c r="X273" i="29"/>
  <c r="AR273" i="29" s="1"/>
  <c r="BD273" i="29" s="1"/>
  <c r="W273" i="29"/>
  <c r="AQ273" i="29" s="1"/>
  <c r="BC273" i="29" s="1"/>
  <c r="W237" i="29"/>
  <c r="AQ237" i="29" s="1"/>
  <c r="BC237" i="29" s="1"/>
  <c r="R237" i="29"/>
  <c r="AL237" i="29" s="1"/>
  <c r="AX237" i="29" s="1"/>
  <c r="Q237" i="29"/>
  <c r="AK237" i="29" s="1"/>
  <c r="AW237" i="29" s="1"/>
  <c r="Z237" i="29"/>
  <c r="AT237" i="29" s="1"/>
  <c r="BF237" i="29" s="1"/>
  <c r="Y237" i="29"/>
  <c r="AS237" i="29" s="1"/>
  <c r="BE237" i="29" s="1"/>
  <c r="X237" i="29"/>
  <c r="AR237" i="29" s="1"/>
  <c r="BD237" i="29" s="1"/>
  <c r="U258" i="29"/>
  <c r="AO258" i="29" s="1"/>
  <c r="BA258" i="29" s="1"/>
  <c r="V286" i="29"/>
  <c r="AP286" i="29" s="1"/>
  <c r="BB286" i="29" s="1"/>
  <c r="Q227" i="29"/>
  <c r="AK227" i="29" s="1"/>
  <c r="AW227" i="29" s="1"/>
  <c r="R227" i="29"/>
  <c r="AL227" i="29" s="1"/>
  <c r="AX227" i="29" s="1"/>
  <c r="Z257" i="29"/>
  <c r="AT257" i="29" s="1"/>
  <c r="BF257" i="29" s="1"/>
  <c r="W278" i="29"/>
  <c r="AQ278" i="29" s="1"/>
  <c r="BC278" i="29" s="1"/>
  <c r="U227" i="29"/>
  <c r="AO227" i="29" s="1"/>
  <c r="BA227" i="29" s="1"/>
  <c r="Q273" i="29"/>
  <c r="AK273" i="29" s="1"/>
  <c r="AW273" i="29" s="1"/>
  <c r="V227" i="29"/>
  <c r="AP227" i="29" s="1"/>
  <c r="BB227" i="29" s="1"/>
  <c r="Q257" i="29"/>
  <c r="AK257" i="29" s="1"/>
  <c r="AW257" i="29" s="1"/>
  <c r="R273" i="29"/>
  <c r="AL273" i="29" s="1"/>
  <c r="AX273" i="29" s="1"/>
  <c r="Y263" i="29"/>
  <c r="AS263" i="29" s="1"/>
  <c r="BE263" i="29" s="1"/>
  <c r="Z278" i="29"/>
  <c r="AT278" i="29" s="1"/>
  <c r="BF278" i="29" s="1"/>
  <c r="S237" i="29"/>
  <c r="AM237" i="29" s="1"/>
  <c r="AY237" i="29" s="1"/>
  <c r="R257" i="29"/>
  <c r="AL257" i="29" s="1"/>
  <c r="AX257" i="29" s="1"/>
  <c r="S273" i="29"/>
  <c r="AM273" i="29" s="1"/>
  <c r="AY273" i="29" s="1"/>
  <c r="X227" i="29"/>
  <c r="AR227" i="29" s="1"/>
  <c r="BD227" i="29" s="1"/>
  <c r="T237" i="29"/>
  <c r="AN237" i="29" s="1"/>
  <c r="AZ237" i="29" s="1"/>
  <c r="T273" i="29"/>
  <c r="AN273" i="29" s="1"/>
  <c r="AZ273" i="29" s="1"/>
  <c r="Y227" i="29"/>
  <c r="AS227" i="29" s="1"/>
  <c r="BE227" i="29" s="1"/>
  <c r="U237" i="29"/>
  <c r="AO237" i="29" s="1"/>
  <c r="BA237" i="29" s="1"/>
  <c r="Q243" i="29"/>
  <c r="AK243" i="29" s="1"/>
  <c r="AW243" i="29" s="1"/>
  <c r="S236" i="29"/>
  <c r="AM236" i="29" s="1"/>
  <c r="AY236" i="29" s="1"/>
  <c r="T257" i="29"/>
  <c r="AN257" i="29" s="1"/>
  <c r="AZ257" i="29" s="1"/>
  <c r="U273" i="29"/>
  <c r="AO273" i="29" s="1"/>
  <c r="BA273" i="29" s="1"/>
  <c r="Q278" i="29"/>
  <c r="AK278" i="29" s="1"/>
  <c r="AW278" i="29" s="1"/>
  <c r="V237" i="29"/>
  <c r="AP237" i="29" s="1"/>
  <c r="BB237" i="29" s="1"/>
  <c r="R243" i="29"/>
  <c r="AL243" i="29" s="1"/>
  <c r="AX243" i="29" s="1"/>
  <c r="S264" i="29"/>
  <c r="AM264" i="29" s="1"/>
  <c r="AY264" i="29" s="1"/>
  <c r="O243" i="29"/>
  <c r="O264" i="29"/>
  <c r="O237" i="29"/>
  <c r="O263" i="29"/>
  <c r="O278" i="29"/>
  <c r="O227" i="29"/>
  <c r="O242" i="29"/>
  <c r="Z222" i="29"/>
  <c r="AT222" i="29" s="1"/>
  <c r="BF222" i="29" s="1"/>
  <c r="R222" i="29"/>
  <c r="AL222" i="29" s="1"/>
  <c r="AX222" i="29" s="1"/>
  <c r="Y222" i="29"/>
  <c r="AS222" i="29" s="1"/>
  <c r="BE222" i="29" s="1"/>
  <c r="O222" i="29"/>
  <c r="O236" i="29"/>
  <c r="O257" i="29"/>
  <c r="O273" i="29"/>
  <c r="X222" i="29"/>
  <c r="AR222" i="29" s="1"/>
  <c r="BD222" i="29" s="1"/>
  <c r="Q222" i="29"/>
  <c r="AK222" i="29" s="1"/>
  <c r="AW222" i="29" s="1"/>
  <c r="T222" i="29"/>
  <c r="AN222" i="29" s="1"/>
  <c r="AZ222" i="29" s="1"/>
  <c r="U222" i="29"/>
  <c r="AO222" i="29" s="1"/>
  <c r="BA222" i="29" s="1"/>
  <c r="W222" i="29"/>
  <c r="AQ222" i="29" s="1"/>
  <c r="BC222" i="29" s="1"/>
  <c r="S222" i="29"/>
  <c r="AM222" i="29" s="1"/>
  <c r="AY222" i="29" s="1"/>
  <c r="V222" i="29"/>
  <c r="AP222" i="29" s="1"/>
  <c r="BB222" i="29" s="1"/>
  <c r="W227" i="29" l="1"/>
  <c r="AQ227" i="29" s="1"/>
  <c r="BC227" i="29" s="1"/>
  <c r="T227" i="29"/>
  <c r="AN227" i="29" s="1"/>
  <c r="AZ227" i="29" s="1"/>
  <c r="S227" i="29"/>
  <c r="AM227" i="29" s="1"/>
  <c r="AY227" i="29" s="1"/>
  <c r="W258" i="29"/>
  <c r="AQ258" i="29" s="1"/>
  <c r="BC258" i="29" s="1"/>
  <c r="S279" i="29"/>
  <c r="AM279" i="29" s="1"/>
  <c r="AY279" i="29" s="1"/>
  <c r="T279" i="29"/>
  <c r="AN279" i="29" s="1"/>
  <c r="AZ279" i="29" s="1"/>
  <c r="Q279" i="29"/>
  <c r="AK279" i="29" s="1"/>
  <c r="AW279" i="29" s="1"/>
  <c r="U286" i="29"/>
  <c r="AO286" i="29" s="1"/>
  <c r="BA286" i="29" s="1"/>
  <c r="S286" i="29"/>
  <c r="AM286" i="29" s="1"/>
  <c r="AY286" i="29" s="1"/>
  <c r="X286" i="29"/>
  <c r="AR286" i="29" s="1"/>
  <c r="BD286" i="29" s="1"/>
  <c r="Z258" i="29"/>
  <c r="AT258" i="29" s="1"/>
  <c r="BF258" i="29" s="1"/>
  <c r="V258" i="29"/>
  <c r="AP258" i="29" s="1"/>
  <c r="BB258" i="29" s="1"/>
  <c r="W286" i="29"/>
  <c r="AQ286" i="29" s="1"/>
  <c r="BC286" i="29" s="1"/>
  <c r="R289" i="29"/>
  <c r="AL289" i="29" s="1"/>
  <c r="AX289" i="29" s="1"/>
  <c r="T286" i="29"/>
  <c r="AN286" i="29" s="1"/>
  <c r="AZ286" i="29" s="1"/>
  <c r="Y286" i="29"/>
  <c r="AS286" i="29" s="1"/>
  <c r="BE286" i="29" s="1"/>
  <c r="Q289" i="29"/>
  <c r="AK289" i="29" s="1"/>
  <c r="AW289" i="29" s="1"/>
  <c r="T289" i="29"/>
  <c r="AN289" i="29" s="1"/>
  <c r="AZ289" i="29" s="1"/>
  <c r="Y274" i="29"/>
  <c r="AS274" i="29" s="1"/>
  <c r="BE274" i="29" s="1"/>
  <c r="Z274" i="29"/>
  <c r="AT274" i="29" s="1"/>
  <c r="BF274" i="29" s="1"/>
  <c r="V274" i="29"/>
  <c r="AP274" i="29" s="1"/>
  <c r="BB274" i="29" s="1"/>
  <c r="X258" i="29"/>
  <c r="AR258" i="29" s="1"/>
  <c r="BD258" i="29" s="1"/>
  <c r="Y258" i="29"/>
  <c r="AS258" i="29" s="1"/>
  <c r="BE258" i="29" s="1"/>
  <c r="V289" i="29"/>
  <c r="AP289" i="29" s="1"/>
  <c r="BB289" i="29" s="1"/>
  <c r="Z289" i="29"/>
  <c r="AT289" i="29" s="1"/>
  <c r="BF289" i="29" s="1"/>
  <c r="Y289" i="29"/>
  <c r="AS289" i="29" s="1"/>
  <c r="BE289" i="29" s="1"/>
  <c r="X289" i="29"/>
  <c r="AR289" i="29" s="1"/>
  <c r="BD289" i="29" s="1"/>
  <c r="W289" i="29"/>
  <c r="AQ289" i="29" s="1"/>
  <c r="BC289" i="29" s="1"/>
  <c r="X274" i="29"/>
  <c r="AR274" i="29" s="1"/>
  <c r="BD274" i="29" s="1"/>
  <c r="W274" i="29"/>
  <c r="AQ274" i="29" s="1"/>
  <c r="BC274" i="29" s="1"/>
  <c r="T274" i="29"/>
  <c r="AN274" i="29" s="1"/>
  <c r="AZ274" i="29" s="1"/>
  <c r="R274" i="29"/>
  <c r="AL274" i="29" s="1"/>
  <c r="AX274" i="29" s="1"/>
  <c r="S258" i="29"/>
  <c r="AM258" i="29" s="1"/>
  <c r="AY258" i="29" s="1"/>
  <c r="S274" i="29"/>
  <c r="AM274" i="29" s="1"/>
  <c r="AY274" i="29" s="1"/>
  <c r="Q258" i="29"/>
  <c r="AK258" i="29" s="1"/>
  <c r="AW258" i="29" s="1"/>
  <c r="Q274" i="29"/>
  <c r="AK274" i="29" s="1"/>
  <c r="AW274" i="29" s="1"/>
  <c r="S289" i="29"/>
  <c r="AM289" i="29" s="1"/>
  <c r="AY289" i="29" s="1"/>
  <c r="R258" i="29"/>
  <c r="AL258" i="29" s="1"/>
  <c r="AX258" i="29" s="1"/>
  <c r="U279" i="29"/>
  <c r="AO279" i="29" s="1"/>
  <c r="BA279" i="29" s="1"/>
  <c r="Y279" i="29"/>
  <c r="AS279" i="29" s="1"/>
  <c r="BE279" i="29" s="1"/>
  <c r="X279" i="29"/>
  <c r="AR279" i="29" s="1"/>
  <c r="BD279" i="29" s="1"/>
  <c r="W279" i="29"/>
  <c r="AQ279" i="29" s="1"/>
  <c r="BC279" i="29" s="1"/>
  <c r="V279" i="29"/>
  <c r="AP279" i="29" s="1"/>
  <c r="BB279" i="29" s="1"/>
  <c r="Z279" i="29"/>
  <c r="AT279" i="29" s="1"/>
  <c r="BF279" i="29" s="1"/>
  <c r="U274" i="29"/>
  <c r="AO274" i="29" s="1"/>
  <c r="BA274" i="29" s="1"/>
  <c r="Z286" i="29"/>
  <c r="AT286" i="29" s="1"/>
  <c r="BF286" i="29" s="1"/>
  <c r="R286" i="29"/>
  <c r="AL286" i="29" s="1"/>
  <c r="AX286" i="29" s="1"/>
  <c r="Q286" i="29"/>
  <c r="AK286" i="29" s="1"/>
  <c r="AW286" i="29" s="1"/>
  <c r="T258" i="29"/>
  <c r="AN258" i="29" s="1"/>
  <c r="AZ258" i="29" s="1"/>
  <c r="Q295" i="29" l="1"/>
  <c r="AK295" i="29" s="1"/>
  <c r="AW295" i="29" s="1"/>
  <c r="R288" i="29"/>
  <c r="AL288" i="29" s="1"/>
  <c r="AX288" i="29" s="1"/>
  <c r="U277" i="29"/>
  <c r="AO277" i="29" s="1"/>
  <c r="BA277" i="29" s="1"/>
  <c r="V261" i="29"/>
  <c r="AP261" i="29" s="1"/>
  <c r="BB261" i="29" s="1"/>
  <c r="Y287" i="29"/>
  <c r="AS287" i="29" s="1"/>
  <c r="BE287" i="29" s="1"/>
  <c r="R276" i="29"/>
  <c r="AL276" i="29" s="1"/>
  <c r="AX276" i="29" s="1"/>
  <c r="V260" i="29"/>
  <c r="AP260" i="29" s="1"/>
  <c r="BB260" i="29" s="1"/>
  <c r="Y240" i="29"/>
  <c r="AS240" i="29" s="1"/>
  <c r="BE240" i="29" s="1"/>
  <c r="X285" i="29"/>
  <c r="AR285" i="29" s="1"/>
  <c r="BD285" i="29" s="1"/>
  <c r="W272" i="29"/>
  <c r="AQ272" i="29" s="1"/>
  <c r="BC272" i="29" s="1"/>
  <c r="V255" i="29"/>
  <c r="AP255" i="29" s="1"/>
  <c r="BB255" i="29" s="1"/>
  <c r="U234" i="29"/>
  <c r="AO234" i="29" s="1"/>
  <c r="BA234" i="29" s="1"/>
  <c r="W288" i="29" l="1"/>
  <c r="AQ288" i="29" s="1"/>
  <c r="BC288" i="29" s="1"/>
  <c r="Z288" i="29"/>
  <c r="AT288" i="29" s="1"/>
  <c r="BF288" i="29" s="1"/>
  <c r="U288" i="29"/>
  <c r="AO288" i="29" s="1"/>
  <c r="BA288" i="29" s="1"/>
  <c r="Z261" i="29"/>
  <c r="AT261" i="29" s="1"/>
  <c r="BF261" i="29" s="1"/>
  <c r="Y261" i="29"/>
  <c r="AS261" i="29" s="1"/>
  <c r="BE261" i="29" s="1"/>
  <c r="X255" i="29"/>
  <c r="AR255" i="29" s="1"/>
  <c r="BD255" i="29" s="1"/>
  <c r="Y255" i="29"/>
  <c r="AS255" i="29" s="1"/>
  <c r="BE255" i="29" s="1"/>
  <c r="Z255" i="29"/>
  <c r="AT255" i="29" s="1"/>
  <c r="BF255" i="29" s="1"/>
  <c r="X261" i="29"/>
  <c r="AR261" i="29" s="1"/>
  <c r="BD261" i="29" s="1"/>
  <c r="Y285" i="29"/>
  <c r="AS285" i="29" s="1"/>
  <c r="BE285" i="29" s="1"/>
  <c r="Z285" i="29"/>
  <c r="AT285" i="29" s="1"/>
  <c r="BF285" i="29" s="1"/>
  <c r="Z287" i="29"/>
  <c r="AT287" i="29" s="1"/>
  <c r="BF287" i="29" s="1"/>
  <c r="X288" i="29"/>
  <c r="AR288" i="29" s="1"/>
  <c r="BD288" i="29" s="1"/>
  <c r="Y234" i="29"/>
  <c r="AS234" i="29" s="1"/>
  <c r="BE234" i="29" s="1"/>
  <c r="Z234" i="29"/>
  <c r="AT234" i="29" s="1"/>
  <c r="BF234" i="29" s="1"/>
  <c r="W255" i="29"/>
  <c r="AQ255" i="29" s="1"/>
  <c r="BC255" i="29" s="1"/>
  <c r="W234" i="29"/>
  <c r="AQ234" i="29" s="1"/>
  <c r="BC234" i="29" s="1"/>
  <c r="Z272" i="29"/>
  <c r="AT272" i="29" s="1"/>
  <c r="BF272" i="29" s="1"/>
  <c r="X272" i="29"/>
  <c r="AR272" i="29" s="1"/>
  <c r="BD272" i="29" s="1"/>
  <c r="V234" i="29"/>
  <c r="AP234" i="29" s="1"/>
  <c r="BB234" i="29" s="1"/>
  <c r="Y272" i="29"/>
  <c r="AS272" i="29" s="1"/>
  <c r="BE272" i="29" s="1"/>
  <c r="X234" i="29"/>
  <c r="AR234" i="29" s="1"/>
  <c r="BD234" i="29" s="1"/>
  <c r="Q261" i="29"/>
  <c r="AK261" i="29" s="1"/>
  <c r="AW261" i="29" s="1"/>
  <c r="Z295" i="29"/>
  <c r="AT295" i="29" s="1"/>
  <c r="BF295" i="29" s="1"/>
  <c r="Q288" i="29"/>
  <c r="AK288" i="29" s="1"/>
  <c r="AW288" i="29" s="1"/>
  <c r="S288" i="29"/>
  <c r="AM288" i="29" s="1"/>
  <c r="AY288" i="29" s="1"/>
  <c r="T288" i="29"/>
  <c r="AN288" i="29" s="1"/>
  <c r="AZ288" i="29" s="1"/>
  <c r="R277" i="29"/>
  <c r="AL277" i="29" s="1"/>
  <c r="AX277" i="29" s="1"/>
  <c r="V277" i="29"/>
  <c r="AP277" i="29" s="1"/>
  <c r="BB277" i="29" s="1"/>
  <c r="W277" i="29"/>
  <c r="AQ277" i="29" s="1"/>
  <c r="BC277" i="29" s="1"/>
  <c r="T277" i="29"/>
  <c r="AN277" i="29" s="1"/>
  <c r="AZ277" i="29" s="1"/>
  <c r="X277" i="29"/>
  <c r="AR277" i="29" s="1"/>
  <c r="BD277" i="29" s="1"/>
  <c r="Q277" i="29"/>
  <c r="AK277" i="29" s="1"/>
  <c r="AW277" i="29" s="1"/>
  <c r="S277" i="29"/>
  <c r="AM277" i="29" s="1"/>
  <c r="AY277" i="29" s="1"/>
  <c r="Z277" i="29"/>
  <c r="AT277" i="29" s="1"/>
  <c r="BF277" i="29" s="1"/>
  <c r="T261" i="29"/>
  <c r="AN261" i="29" s="1"/>
  <c r="AZ261" i="29" s="1"/>
  <c r="R261" i="29"/>
  <c r="AL261" i="29" s="1"/>
  <c r="AX261" i="29" s="1"/>
  <c r="U261" i="29"/>
  <c r="AO261" i="29" s="1"/>
  <c r="BA261" i="29" s="1"/>
  <c r="W261" i="29"/>
  <c r="AQ261" i="29" s="1"/>
  <c r="BC261" i="29" s="1"/>
  <c r="R295" i="29"/>
  <c r="AL295" i="29" s="1"/>
  <c r="AX295" i="29" s="1"/>
  <c r="Y277" i="29"/>
  <c r="AS277" i="29" s="1"/>
  <c r="BE277" i="29" s="1"/>
  <c r="V288" i="29"/>
  <c r="AP288" i="29" s="1"/>
  <c r="BB288" i="29" s="1"/>
  <c r="S295" i="29"/>
  <c r="AM295" i="29" s="1"/>
  <c r="AY295" i="29" s="1"/>
  <c r="T295" i="29"/>
  <c r="AN295" i="29" s="1"/>
  <c r="AZ295" i="29" s="1"/>
  <c r="U295" i="29"/>
  <c r="AO295" i="29" s="1"/>
  <c r="BA295" i="29" s="1"/>
  <c r="S261" i="29"/>
  <c r="AM261" i="29" s="1"/>
  <c r="AY261" i="29" s="1"/>
  <c r="Y288" i="29"/>
  <c r="AS288" i="29" s="1"/>
  <c r="BE288" i="29" s="1"/>
  <c r="V295" i="29"/>
  <c r="AP295" i="29" s="1"/>
  <c r="BB295" i="29" s="1"/>
  <c r="W295" i="29"/>
  <c r="AQ295" i="29" s="1"/>
  <c r="BC295" i="29" s="1"/>
  <c r="X295" i="29"/>
  <c r="AR295" i="29" s="1"/>
  <c r="BD295" i="29" s="1"/>
  <c r="Y295" i="29"/>
  <c r="AS295" i="29" s="1"/>
  <c r="BE295" i="29" s="1"/>
  <c r="U287" i="29"/>
  <c r="AO287" i="29" s="1"/>
  <c r="BA287" i="29" s="1"/>
  <c r="Q287" i="29"/>
  <c r="AK287" i="29" s="1"/>
  <c r="AW287" i="29" s="1"/>
  <c r="W287" i="29"/>
  <c r="AQ287" i="29" s="1"/>
  <c r="BC287" i="29" s="1"/>
  <c r="X287" i="29"/>
  <c r="AR287" i="29" s="1"/>
  <c r="BD287" i="29" s="1"/>
  <c r="Q276" i="29"/>
  <c r="AK276" i="29" s="1"/>
  <c r="AW276" i="29" s="1"/>
  <c r="X276" i="29"/>
  <c r="AR276" i="29" s="1"/>
  <c r="BD276" i="29" s="1"/>
  <c r="S276" i="29"/>
  <c r="AM276" i="29" s="1"/>
  <c r="AY276" i="29" s="1"/>
  <c r="T276" i="29"/>
  <c r="AN276" i="29" s="1"/>
  <c r="AZ276" i="29" s="1"/>
  <c r="W276" i="29"/>
  <c r="AQ276" i="29" s="1"/>
  <c r="BC276" i="29" s="1"/>
  <c r="Z276" i="29"/>
  <c r="AT276" i="29" s="1"/>
  <c r="BF276" i="29" s="1"/>
  <c r="U276" i="29"/>
  <c r="AO276" i="29" s="1"/>
  <c r="BA276" i="29" s="1"/>
  <c r="X260" i="29"/>
  <c r="AR260" i="29" s="1"/>
  <c r="BD260" i="29" s="1"/>
  <c r="T260" i="29"/>
  <c r="AN260" i="29" s="1"/>
  <c r="AZ260" i="29" s="1"/>
  <c r="W260" i="29"/>
  <c r="AQ260" i="29" s="1"/>
  <c r="BC260" i="29" s="1"/>
  <c r="Z260" i="29"/>
  <c r="AT260" i="29" s="1"/>
  <c r="BF260" i="29" s="1"/>
  <c r="Q260" i="29"/>
  <c r="AK260" i="29" s="1"/>
  <c r="AW260" i="29" s="1"/>
  <c r="R260" i="29"/>
  <c r="AL260" i="29" s="1"/>
  <c r="AX260" i="29" s="1"/>
  <c r="Q240" i="29"/>
  <c r="AK240" i="29" s="1"/>
  <c r="AW240" i="29" s="1"/>
  <c r="R240" i="29"/>
  <c r="AL240" i="29" s="1"/>
  <c r="AX240" i="29" s="1"/>
  <c r="T240" i="29"/>
  <c r="AN240" i="29" s="1"/>
  <c r="AZ240" i="29" s="1"/>
  <c r="U240" i="29"/>
  <c r="AO240" i="29" s="1"/>
  <c r="BA240" i="29" s="1"/>
  <c r="X240" i="29"/>
  <c r="AR240" i="29" s="1"/>
  <c r="BD240" i="29" s="1"/>
  <c r="W240" i="29"/>
  <c r="AQ240" i="29" s="1"/>
  <c r="BC240" i="29" s="1"/>
  <c r="Z240" i="29"/>
  <c r="AT240" i="29" s="1"/>
  <c r="BF240" i="29" s="1"/>
  <c r="R287" i="29"/>
  <c r="AL287" i="29" s="1"/>
  <c r="AX287" i="29" s="1"/>
  <c r="Y260" i="29"/>
  <c r="AS260" i="29" s="1"/>
  <c r="BE260" i="29" s="1"/>
  <c r="V276" i="29"/>
  <c r="AP276" i="29" s="1"/>
  <c r="BB276" i="29" s="1"/>
  <c r="S287" i="29"/>
  <c r="AM287" i="29" s="1"/>
  <c r="AY287" i="29" s="1"/>
  <c r="T287" i="29"/>
  <c r="AN287" i="29" s="1"/>
  <c r="AZ287" i="29" s="1"/>
  <c r="S240" i="29"/>
  <c r="AM240" i="29" s="1"/>
  <c r="AY240" i="29" s="1"/>
  <c r="Y276" i="29"/>
  <c r="AS276" i="29" s="1"/>
  <c r="BE276" i="29" s="1"/>
  <c r="V287" i="29"/>
  <c r="AP287" i="29" s="1"/>
  <c r="BB287" i="29" s="1"/>
  <c r="V240" i="29"/>
  <c r="AP240" i="29" s="1"/>
  <c r="BB240" i="29" s="1"/>
  <c r="S260" i="29"/>
  <c r="AM260" i="29" s="1"/>
  <c r="AY260" i="29" s="1"/>
  <c r="U260" i="29"/>
  <c r="AO260" i="29" s="1"/>
  <c r="BA260" i="29" s="1"/>
  <c r="Q285" i="29"/>
  <c r="AK285" i="29" s="1"/>
  <c r="AW285" i="29" s="1"/>
  <c r="Q272" i="29"/>
  <c r="AK272" i="29" s="1"/>
  <c r="AW272" i="29" s="1"/>
  <c r="R285" i="29"/>
  <c r="AL285" i="29" s="1"/>
  <c r="AX285" i="29" s="1"/>
  <c r="Q255" i="29"/>
  <c r="AK255" i="29" s="1"/>
  <c r="AW255" i="29" s="1"/>
  <c r="S285" i="29"/>
  <c r="AM285" i="29" s="1"/>
  <c r="AY285" i="29" s="1"/>
  <c r="R255" i="29"/>
  <c r="AL255" i="29" s="1"/>
  <c r="AX255" i="29" s="1"/>
  <c r="T285" i="29"/>
  <c r="AN285" i="29" s="1"/>
  <c r="AZ285" i="29" s="1"/>
  <c r="S255" i="29"/>
  <c r="AM255" i="29" s="1"/>
  <c r="AY255" i="29" s="1"/>
  <c r="S234" i="29"/>
  <c r="AM234" i="29" s="1"/>
  <c r="AY234" i="29" s="1"/>
  <c r="V285" i="29"/>
  <c r="AP285" i="29" s="1"/>
  <c r="BB285" i="29" s="1"/>
  <c r="R272" i="29"/>
  <c r="AL272" i="29" s="1"/>
  <c r="AX272" i="29" s="1"/>
  <c r="Q234" i="29"/>
  <c r="AK234" i="29" s="1"/>
  <c r="AW234" i="29" s="1"/>
  <c r="S272" i="29"/>
  <c r="AM272" i="29" s="1"/>
  <c r="AY272" i="29" s="1"/>
  <c r="R234" i="29"/>
  <c r="AL234" i="29" s="1"/>
  <c r="AX234" i="29" s="1"/>
  <c r="T272" i="29"/>
  <c r="AN272" i="29" s="1"/>
  <c r="AZ272" i="29" s="1"/>
  <c r="U285" i="29"/>
  <c r="AO285" i="29" s="1"/>
  <c r="BA285" i="29" s="1"/>
  <c r="T255" i="29"/>
  <c r="AN255" i="29" s="1"/>
  <c r="AZ255" i="29" s="1"/>
  <c r="U272" i="29"/>
  <c r="AO272" i="29" s="1"/>
  <c r="BA272" i="29" s="1"/>
  <c r="T234" i="29"/>
  <c r="AN234" i="29" s="1"/>
  <c r="AZ234" i="29" s="1"/>
  <c r="U255" i="29"/>
  <c r="AO255" i="29" s="1"/>
  <c r="BA255" i="29" s="1"/>
  <c r="V272" i="29"/>
  <c r="AP272" i="29" s="1"/>
  <c r="BB272" i="29" s="1"/>
  <c r="W285" i="29"/>
  <c r="AQ285" i="29" s="1"/>
  <c r="BC285" i="29" s="1"/>
  <c r="N529" i="29" l="1"/>
  <c r="P529" i="29" s="1"/>
  <c r="N302" i="29"/>
  <c r="P302" i="29" s="1"/>
  <c r="O302" i="29" l="1"/>
  <c r="O529" i="29"/>
  <c r="Z501" i="29" l="1"/>
  <c r="AT501" i="29" s="1"/>
  <c r="BF501" i="29" s="1"/>
  <c r="Y480" i="29"/>
  <c r="AS480" i="29" s="1"/>
  <c r="BE480" i="29" s="1"/>
  <c r="X466" i="29"/>
  <c r="AR466" i="29" s="1"/>
  <c r="BD466" i="29" s="1"/>
  <c r="W450" i="29"/>
  <c r="AQ450" i="29" s="1"/>
  <c r="BC450" i="29" s="1"/>
  <c r="Z294" i="29"/>
  <c r="AT294" i="29" s="1"/>
  <c r="BF294" i="29" s="1"/>
  <c r="Y284" i="29"/>
  <c r="AS284" i="29" s="1"/>
  <c r="BE284" i="29" s="1"/>
  <c r="X271" i="29"/>
  <c r="AR271" i="29" s="1"/>
  <c r="BD271" i="29" s="1"/>
  <c r="W253" i="29"/>
  <c r="AQ253" i="29" s="1"/>
  <c r="BC253" i="29" s="1"/>
  <c r="Y466" i="29" l="1"/>
  <c r="AS466" i="29" s="1"/>
  <c r="BE466" i="29" s="1"/>
  <c r="Q501" i="29"/>
  <c r="AK501" i="29" s="1"/>
  <c r="AW501" i="29" s="1"/>
  <c r="R501" i="29"/>
  <c r="AL501" i="29" s="1"/>
  <c r="AX501" i="29" s="1"/>
  <c r="Z253" i="29"/>
  <c r="AT253" i="29" s="1"/>
  <c r="BF253" i="29" s="1"/>
  <c r="X450" i="29"/>
  <c r="AR450" i="29" s="1"/>
  <c r="BD450" i="29" s="1"/>
  <c r="Z450" i="29"/>
  <c r="AT450" i="29" s="1"/>
  <c r="BF450" i="29" s="1"/>
  <c r="Z480" i="29"/>
  <c r="AT480" i="29" s="1"/>
  <c r="BF480" i="29" s="1"/>
  <c r="Y450" i="29"/>
  <c r="AS450" i="29" s="1"/>
  <c r="BE450" i="29" s="1"/>
  <c r="Z466" i="29"/>
  <c r="AT466" i="29" s="1"/>
  <c r="BF466" i="29" s="1"/>
  <c r="Q480" i="29"/>
  <c r="AK480" i="29" s="1"/>
  <c r="AW480" i="29" s="1"/>
  <c r="Q466" i="29"/>
  <c r="AK466" i="29" s="1"/>
  <c r="AW466" i="29" s="1"/>
  <c r="R480" i="29"/>
  <c r="AL480" i="29" s="1"/>
  <c r="AX480" i="29" s="1"/>
  <c r="S501" i="29"/>
  <c r="AM501" i="29" s="1"/>
  <c r="AY501" i="29" s="1"/>
  <c r="Q450" i="29"/>
  <c r="AK450" i="29" s="1"/>
  <c r="AW450" i="29" s="1"/>
  <c r="R466" i="29"/>
  <c r="AL466" i="29" s="1"/>
  <c r="AX466" i="29" s="1"/>
  <c r="S480" i="29"/>
  <c r="AM480" i="29" s="1"/>
  <c r="AY480" i="29" s="1"/>
  <c r="T501" i="29"/>
  <c r="AN501" i="29" s="1"/>
  <c r="AZ501" i="29" s="1"/>
  <c r="R450" i="29"/>
  <c r="AL450" i="29" s="1"/>
  <c r="AX450" i="29" s="1"/>
  <c r="S466" i="29"/>
  <c r="AM466" i="29" s="1"/>
  <c r="AY466" i="29" s="1"/>
  <c r="T480" i="29"/>
  <c r="AN480" i="29" s="1"/>
  <c r="AZ480" i="29" s="1"/>
  <c r="U501" i="29"/>
  <c r="AO501" i="29" s="1"/>
  <c r="BA501" i="29" s="1"/>
  <c r="S450" i="29"/>
  <c r="AM450" i="29" s="1"/>
  <c r="AY450" i="29" s="1"/>
  <c r="T466" i="29"/>
  <c r="AN466" i="29" s="1"/>
  <c r="AZ466" i="29" s="1"/>
  <c r="U480" i="29"/>
  <c r="AO480" i="29" s="1"/>
  <c r="BA480" i="29" s="1"/>
  <c r="V501" i="29"/>
  <c r="AP501" i="29" s="1"/>
  <c r="BB501" i="29" s="1"/>
  <c r="T450" i="29"/>
  <c r="AN450" i="29" s="1"/>
  <c r="AZ450" i="29" s="1"/>
  <c r="U466" i="29"/>
  <c r="AO466" i="29" s="1"/>
  <c r="BA466" i="29" s="1"/>
  <c r="V480" i="29"/>
  <c r="AP480" i="29" s="1"/>
  <c r="BB480" i="29" s="1"/>
  <c r="W501" i="29"/>
  <c r="AQ501" i="29" s="1"/>
  <c r="BC501" i="29" s="1"/>
  <c r="U450" i="29"/>
  <c r="AO450" i="29" s="1"/>
  <c r="BA450" i="29" s="1"/>
  <c r="V466" i="29"/>
  <c r="AP466" i="29" s="1"/>
  <c r="BB466" i="29" s="1"/>
  <c r="W480" i="29"/>
  <c r="AQ480" i="29" s="1"/>
  <c r="BC480" i="29" s="1"/>
  <c r="X501" i="29"/>
  <c r="AR501" i="29" s="1"/>
  <c r="BD501" i="29" s="1"/>
  <c r="V450" i="29"/>
  <c r="AP450" i="29" s="1"/>
  <c r="BB450" i="29" s="1"/>
  <c r="W466" i="29"/>
  <c r="AQ466" i="29" s="1"/>
  <c r="BC466" i="29" s="1"/>
  <c r="X480" i="29"/>
  <c r="AR480" i="29" s="1"/>
  <c r="BD480" i="29" s="1"/>
  <c r="Y501" i="29"/>
  <c r="AS501" i="29" s="1"/>
  <c r="BE501" i="29" s="1"/>
  <c r="Q271" i="29"/>
  <c r="AK271" i="29" s="1"/>
  <c r="AW271" i="29" s="1"/>
  <c r="Y271" i="29"/>
  <c r="AS271" i="29" s="1"/>
  <c r="BE271" i="29" s="1"/>
  <c r="Z271" i="29"/>
  <c r="AT271" i="29" s="1"/>
  <c r="BF271" i="29" s="1"/>
  <c r="Q294" i="29"/>
  <c r="AK294" i="29" s="1"/>
  <c r="AW294" i="29" s="1"/>
  <c r="S294" i="29"/>
  <c r="AM294" i="29" s="1"/>
  <c r="AY294" i="29" s="1"/>
  <c r="X253" i="29"/>
  <c r="AR253" i="29" s="1"/>
  <c r="BD253" i="29" s="1"/>
  <c r="Z284" i="29"/>
  <c r="AT284" i="29" s="1"/>
  <c r="BF284" i="29" s="1"/>
  <c r="Y253" i="29"/>
  <c r="AS253" i="29" s="1"/>
  <c r="BE253" i="29" s="1"/>
  <c r="Q284" i="29"/>
  <c r="AK284" i="29" s="1"/>
  <c r="AW284" i="29" s="1"/>
  <c r="R294" i="29"/>
  <c r="AL294" i="29" s="1"/>
  <c r="AX294" i="29" s="1"/>
  <c r="R284" i="29"/>
  <c r="AL284" i="29" s="1"/>
  <c r="AX284" i="29" s="1"/>
  <c r="Q253" i="29"/>
  <c r="AK253" i="29" s="1"/>
  <c r="AW253" i="29" s="1"/>
  <c r="R271" i="29"/>
  <c r="AL271" i="29" s="1"/>
  <c r="AX271" i="29" s="1"/>
  <c r="S284" i="29"/>
  <c r="AM284" i="29" s="1"/>
  <c r="AY284" i="29" s="1"/>
  <c r="T294" i="29"/>
  <c r="AN294" i="29" s="1"/>
  <c r="AZ294" i="29" s="1"/>
  <c r="R253" i="29"/>
  <c r="AL253" i="29" s="1"/>
  <c r="AX253" i="29" s="1"/>
  <c r="S271" i="29"/>
  <c r="AM271" i="29" s="1"/>
  <c r="AY271" i="29" s="1"/>
  <c r="T284" i="29"/>
  <c r="AN284" i="29" s="1"/>
  <c r="AZ284" i="29" s="1"/>
  <c r="U294" i="29"/>
  <c r="AO294" i="29" s="1"/>
  <c r="BA294" i="29" s="1"/>
  <c r="S253" i="29"/>
  <c r="AM253" i="29" s="1"/>
  <c r="AY253" i="29" s="1"/>
  <c r="T271" i="29"/>
  <c r="AN271" i="29" s="1"/>
  <c r="AZ271" i="29" s="1"/>
  <c r="U284" i="29"/>
  <c r="AO284" i="29" s="1"/>
  <c r="BA284" i="29" s="1"/>
  <c r="V294" i="29"/>
  <c r="AP294" i="29" s="1"/>
  <c r="BB294" i="29" s="1"/>
  <c r="T253" i="29"/>
  <c r="AN253" i="29" s="1"/>
  <c r="AZ253" i="29" s="1"/>
  <c r="U271" i="29"/>
  <c r="AO271" i="29" s="1"/>
  <c r="BA271" i="29" s="1"/>
  <c r="V284" i="29"/>
  <c r="AP284" i="29" s="1"/>
  <c r="BB284" i="29" s="1"/>
  <c r="W294" i="29"/>
  <c r="AQ294" i="29" s="1"/>
  <c r="BC294" i="29" s="1"/>
  <c r="U253" i="29"/>
  <c r="AO253" i="29" s="1"/>
  <c r="BA253" i="29" s="1"/>
  <c r="V271" i="29"/>
  <c r="AP271" i="29" s="1"/>
  <c r="BB271" i="29" s="1"/>
  <c r="W284" i="29"/>
  <c r="AQ284" i="29" s="1"/>
  <c r="BC284" i="29" s="1"/>
  <c r="X294" i="29"/>
  <c r="AR294" i="29" s="1"/>
  <c r="BD294" i="29" s="1"/>
  <c r="V253" i="29"/>
  <c r="AP253" i="29" s="1"/>
  <c r="BB253" i="29" s="1"/>
  <c r="W271" i="29"/>
  <c r="AQ271" i="29" s="1"/>
  <c r="BC271" i="29" s="1"/>
  <c r="X284" i="29"/>
  <c r="AR284" i="29" s="1"/>
  <c r="BD284" i="29" s="1"/>
  <c r="Y294" i="29"/>
  <c r="AS294" i="29" s="1"/>
  <c r="BE294" i="29" s="1"/>
  <c r="N358" i="29" l="1"/>
  <c r="P358" i="29" s="1"/>
  <c r="N337" i="29"/>
  <c r="P337" i="29" s="1"/>
  <c r="N323" i="29"/>
  <c r="P323" i="29" s="1"/>
  <c r="N512" i="29"/>
  <c r="P512" i="29" s="1"/>
  <c r="N499" i="29"/>
  <c r="P499" i="29" s="1"/>
  <c r="N485" i="29"/>
  <c r="P485" i="29" s="1"/>
  <c r="N469" i="29"/>
  <c r="P469" i="29" s="1"/>
  <c r="N482" i="29"/>
  <c r="P482" i="29" s="1"/>
  <c r="N468" i="29"/>
  <c r="P468" i="29" s="1"/>
  <c r="N448" i="29"/>
  <c r="P448" i="29" s="1"/>
  <c r="N434" i="29"/>
  <c r="P434" i="29" s="1"/>
  <c r="N126" i="29"/>
  <c r="P126" i="29" s="1"/>
  <c r="N520" i="29"/>
  <c r="P520" i="29" s="1"/>
  <c r="N511" i="29"/>
  <c r="P511" i="29" s="1"/>
  <c r="N498" i="29"/>
  <c r="P498" i="29" s="1"/>
  <c r="N484" i="29"/>
  <c r="P484" i="29" s="1"/>
  <c r="N496" i="29"/>
  <c r="P496" i="29" s="1"/>
  <c r="N483" i="29"/>
  <c r="P483" i="29" s="1"/>
  <c r="N464" i="29"/>
  <c r="P464" i="29" s="1"/>
  <c r="N449" i="29"/>
  <c r="P449" i="29" s="1"/>
  <c r="N486" i="29"/>
  <c r="P486" i="29" s="1"/>
  <c r="N470" i="29"/>
  <c r="P470" i="29" s="1"/>
  <c r="N453" i="29"/>
  <c r="P453" i="29" s="1"/>
  <c r="N439" i="29"/>
  <c r="P439" i="29" s="1"/>
  <c r="O464" i="29" l="1"/>
  <c r="O439" i="29"/>
  <c r="O484" i="29"/>
  <c r="O448" i="29"/>
  <c r="O486" i="29"/>
  <c r="O449" i="29"/>
  <c r="O468" i="29"/>
  <c r="O453" i="29"/>
  <c r="O482" i="29"/>
  <c r="O470" i="29"/>
  <c r="O483" i="29"/>
  <c r="O469" i="29"/>
  <c r="O499" i="29"/>
  <c r="W352" i="29"/>
  <c r="AQ352" i="29" s="1"/>
  <c r="BC352" i="29" s="1"/>
  <c r="U352" i="29"/>
  <c r="AO352" i="29" s="1"/>
  <c r="BA352" i="29" s="1"/>
  <c r="R352" i="29"/>
  <c r="AL352" i="29" s="1"/>
  <c r="AX352" i="29" s="1"/>
  <c r="AA352" i="29"/>
  <c r="AU352" i="29" s="1"/>
  <c r="BG352" i="29" s="1"/>
  <c r="Z352" i="29"/>
  <c r="AT352" i="29" s="1"/>
  <c r="BF352" i="29" s="1"/>
  <c r="AA371" i="29"/>
  <c r="AU371" i="29" s="1"/>
  <c r="BG371" i="29" s="1"/>
  <c r="Z371" i="29"/>
  <c r="AT371" i="29" s="1"/>
  <c r="BF371" i="29" s="1"/>
  <c r="W371" i="29"/>
  <c r="AQ371" i="29" s="1"/>
  <c r="BC371" i="29" s="1"/>
  <c r="U371" i="29"/>
  <c r="AO371" i="29" s="1"/>
  <c r="BA371" i="29" s="1"/>
  <c r="R371" i="29"/>
  <c r="AL371" i="29" s="1"/>
  <c r="AX371" i="29" s="1"/>
  <c r="AA383" i="29"/>
  <c r="AU383" i="29" s="1"/>
  <c r="BG383" i="29" s="1"/>
  <c r="Z383" i="29"/>
  <c r="AT383" i="29" s="1"/>
  <c r="BF383" i="29" s="1"/>
  <c r="W383" i="29"/>
  <c r="AQ383" i="29" s="1"/>
  <c r="BC383" i="29" s="1"/>
  <c r="U383" i="29"/>
  <c r="AO383" i="29" s="1"/>
  <c r="BA383" i="29" s="1"/>
  <c r="R383" i="29"/>
  <c r="AL383" i="29" s="1"/>
  <c r="AX383" i="29" s="1"/>
  <c r="AA353" i="29"/>
  <c r="AU353" i="29" s="1"/>
  <c r="BG353" i="29" s="1"/>
  <c r="Z353" i="29"/>
  <c r="AT353" i="29" s="1"/>
  <c r="BF353" i="29" s="1"/>
  <c r="W353" i="29"/>
  <c r="AQ353" i="29" s="1"/>
  <c r="BC353" i="29" s="1"/>
  <c r="U353" i="29"/>
  <c r="AO353" i="29" s="1"/>
  <c r="BA353" i="29" s="1"/>
  <c r="R353" i="29"/>
  <c r="AL353" i="29" s="1"/>
  <c r="AX353" i="29" s="1"/>
  <c r="Z372" i="29"/>
  <c r="AT372" i="29" s="1"/>
  <c r="BF372" i="29" s="1"/>
  <c r="W372" i="29"/>
  <c r="AQ372" i="29" s="1"/>
  <c r="BC372" i="29" s="1"/>
  <c r="U372" i="29"/>
  <c r="AO372" i="29" s="1"/>
  <c r="BA372" i="29" s="1"/>
  <c r="R372" i="29"/>
  <c r="AL372" i="29" s="1"/>
  <c r="AX372" i="29" s="1"/>
  <c r="AA372" i="29"/>
  <c r="AU372" i="29" s="1"/>
  <c r="BG372" i="29" s="1"/>
  <c r="AA384" i="29"/>
  <c r="AU384" i="29" s="1"/>
  <c r="BG384" i="29" s="1"/>
  <c r="Z384" i="29"/>
  <c r="AT384" i="29" s="1"/>
  <c r="BF384" i="29" s="1"/>
  <c r="W384" i="29"/>
  <c r="AQ384" i="29" s="1"/>
  <c r="BC384" i="29" s="1"/>
  <c r="R384" i="29"/>
  <c r="AL384" i="29" s="1"/>
  <c r="AX384" i="29" s="1"/>
  <c r="U384" i="29"/>
  <c r="AO384" i="29" s="1"/>
  <c r="BA384" i="29" s="1"/>
  <c r="AA373" i="29"/>
  <c r="AU373" i="29" s="1"/>
  <c r="BG373" i="29" s="1"/>
  <c r="Z373" i="29"/>
  <c r="AT373" i="29" s="1"/>
  <c r="BF373" i="29" s="1"/>
  <c r="W373" i="29"/>
  <c r="AQ373" i="29" s="1"/>
  <c r="BC373" i="29" s="1"/>
  <c r="U373" i="29"/>
  <c r="AO373" i="29" s="1"/>
  <c r="BA373" i="29" s="1"/>
  <c r="R373" i="29"/>
  <c r="AL373" i="29" s="1"/>
  <c r="AX373" i="29" s="1"/>
  <c r="Z385" i="29"/>
  <c r="AT385" i="29" s="1"/>
  <c r="BF385" i="29" s="1"/>
  <c r="W385" i="29"/>
  <c r="AQ385" i="29" s="1"/>
  <c r="BC385" i="29" s="1"/>
  <c r="U385" i="29"/>
  <c r="AO385" i="29" s="1"/>
  <c r="BA385" i="29" s="1"/>
  <c r="R385" i="29"/>
  <c r="AL385" i="29" s="1"/>
  <c r="AX385" i="29" s="1"/>
  <c r="AA385" i="29"/>
  <c r="AU385" i="29" s="1"/>
  <c r="BG385" i="29" s="1"/>
  <c r="AA391" i="29"/>
  <c r="AU391" i="29" s="1"/>
  <c r="BG391" i="29" s="1"/>
  <c r="Z391" i="29"/>
  <c r="AT391" i="29" s="1"/>
  <c r="BF391" i="29" s="1"/>
  <c r="W391" i="29"/>
  <c r="AQ391" i="29" s="1"/>
  <c r="BC391" i="29" s="1"/>
  <c r="R391" i="29"/>
  <c r="AL391" i="29" s="1"/>
  <c r="AX391" i="29" s="1"/>
  <c r="U391" i="29"/>
  <c r="AO391" i="29" s="1"/>
  <c r="BA391" i="29" s="1"/>
  <c r="W374" i="29"/>
  <c r="AQ374" i="29" s="1"/>
  <c r="BC374" i="29" s="1"/>
  <c r="U374" i="29"/>
  <c r="AO374" i="29" s="1"/>
  <c r="BA374" i="29" s="1"/>
  <c r="R374" i="29"/>
  <c r="AL374" i="29" s="1"/>
  <c r="AX374" i="29" s="1"/>
  <c r="AA374" i="29"/>
  <c r="AU374" i="29" s="1"/>
  <c r="BG374" i="29" s="1"/>
  <c r="Z374" i="29"/>
  <c r="AT374" i="29" s="1"/>
  <c r="BF374" i="29" s="1"/>
  <c r="AA386" i="29"/>
  <c r="AU386" i="29" s="1"/>
  <c r="BG386" i="29" s="1"/>
  <c r="Z386" i="29"/>
  <c r="AT386" i="29" s="1"/>
  <c r="BF386" i="29" s="1"/>
  <c r="W386" i="29"/>
  <c r="AQ386" i="29" s="1"/>
  <c r="BC386" i="29" s="1"/>
  <c r="U386" i="29"/>
  <c r="AO386" i="29" s="1"/>
  <c r="BA386" i="29" s="1"/>
  <c r="R386" i="29"/>
  <c r="AL386" i="29" s="1"/>
  <c r="AX386" i="29" s="1"/>
  <c r="AA392" i="29"/>
  <c r="AU392" i="29" s="1"/>
  <c r="BG392" i="29" s="1"/>
  <c r="Z392" i="29"/>
  <c r="AT392" i="29" s="1"/>
  <c r="BF392" i="29" s="1"/>
  <c r="W392" i="29"/>
  <c r="AQ392" i="29" s="1"/>
  <c r="BC392" i="29" s="1"/>
  <c r="U392" i="29"/>
  <c r="AO392" i="29" s="1"/>
  <c r="BA392" i="29" s="1"/>
  <c r="R392" i="29"/>
  <c r="AL392" i="29" s="1"/>
  <c r="AX392" i="29" s="1"/>
  <c r="W400" i="29"/>
  <c r="AQ400" i="29" s="1"/>
  <c r="BC400" i="29" s="1"/>
  <c r="U400" i="29"/>
  <c r="AO400" i="29" s="1"/>
  <c r="BA400" i="29" s="1"/>
  <c r="R400" i="29"/>
  <c r="AL400" i="29" s="1"/>
  <c r="AX400" i="29" s="1"/>
  <c r="AA400" i="29"/>
  <c r="AU400" i="29" s="1"/>
  <c r="BG400" i="29" s="1"/>
  <c r="Z400" i="29"/>
  <c r="AT400" i="29" s="1"/>
  <c r="BF400" i="29" s="1"/>
  <c r="AA406" i="29"/>
  <c r="AU406" i="29" s="1"/>
  <c r="BG406" i="29" s="1"/>
  <c r="Z406" i="29"/>
  <c r="AT406" i="29" s="1"/>
  <c r="BF406" i="29" s="1"/>
  <c r="W406" i="29"/>
  <c r="AQ406" i="29" s="1"/>
  <c r="BC406" i="29" s="1"/>
  <c r="U406" i="29"/>
  <c r="AO406" i="29" s="1"/>
  <c r="BA406" i="29" s="1"/>
  <c r="R406" i="29"/>
  <c r="AL406" i="29" s="1"/>
  <c r="AX406" i="29" s="1"/>
  <c r="Z414" i="29"/>
  <c r="AT414" i="29" s="1"/>
  <c r="BF414" i="29" s="1"/>
  <c r="W414" i="29"/>
  <c r="AQ414" i="29" s="1"/>
  <c r="BC414" i="29" s="1"/>
  <c r="U414" i="29"/>
  <c r="AO414" i="29" s="1"/>
  <c r="BA414" i="29" s="1"/>
  <c r="R414" i="29"/>
  <c r="AL414" i="29" s="1"/>
  <c r="AX414" i="29" s="1"/>
  <c r="AA414" i="29"/>
  <c r="AU414" i="29" s="1"/>
  <c r="BG414" i="29" s="1"/>
  <c r="AA419" i="29"/>
  <c r="AU419" i="29" s="1"/>
  <c r="BG419" i="29" s="1"/>
  <c r="Z419" i="29"/>
  <c r="AT419" i="29" s="1"/>
  <c r="BF419" i="29" s="1"/>
  <c r="W419" i="29"/>
  <c r="AQ419" i="29" s="1"/>
  <c r="BC419" i="29" s="1"/>
  <c r="R419" i="29"/>
  <c r="AL419" i="29" s="1"/>
  <c r="AX419" i="29" s="1"/>
  <c r="U419" i="29"/>
  <c r="AO419" i="29" s="1"/>
  <c r="BA419" i="29" s="1"/>
  <c r="W415" i="29"/>
  <c r="AQ415" i="29" s="1"/>
  <c r="BC415" i="29" s="1"/>
  <c r="U415" i="29"/>
  <c r="AO415" i="29" s="1"/>
  <c r="BA415" i="29" s="1"/>
  <c r="R415" i="29"/>
  <c r="AL415" i="29" s="1"/>
  <c r="AX415" i="29" s="1"/>
  <c r="AA415" i="29"/>
  <c r="AU415" i="29" s="1"/>
  <c r="BG415" i="29" s="1"/>
  <c r="Z415" i="29"/>
  <c r="AT415" i="29" s="1"/>
  <c r="BF415" i="29" s="1"/>
  <c r="AA420" i="29"/>
  <c r="AU420" i="29" s="1"/>
  <c r="BG420" i="29" s="1"/>
  <c r="Z420" i="29"/>
  <c r="AT420" i="29" s="1"/>
  <c r="BF420" i="29" s="1"/>
  <c r="W420" i="29"/>
  <c r="AQ420" i="29" s="1"/>
  <c r="BC420" i="29" s="1"/>
  <c r="U420" i="29"/>
  <c r="AO420" i="29" s="1"/>
  <c r="BA420" i="29" s="1"/>
  <c r="R420" i="29"/>
  <c r="AL420" i="29" s="1"/>
  <c r="AX420" i="29" s="1"/>
  <c r="AA425" i="29"/>
  <c r="AU425" i="29" s="1"/>
  <c r="BG425" i="29" s="1"/>
  <c r="Z425" i="29"/>
  <c r="AT425" i="29" s="1"/>
  <c r="BF425" i="29" s="1"/>
  <c r="W425" i="29"/>
  <c r="AQ425" i="29" s="1"/>
  <c r="BC425" i="29" s="1"/>
  <c r="U425" i="29"/>
  <c r="AO425" i="29" s="1"/>
  <c r="BA425" i="29" s="1"/>
  <c r="R425" i="29"/>
  <c r="AL425" i="29" s="1"/>
  <c r="AX425" i="29" s="1"/>
  <c r="AA405" i="29"/>
  <c r="AU405" i="29" s="1"/>
  <c r="BG405" i="29" s="1"/>
  <c r="Z405" i="29"/>
  <c r="AT405" i="29" s="1"/>
  <c r="BF405" i="29" s="1"/>
  <c r="W405" i="29"/>
  <c r="AQ405" i="29" s="1"/>
  <c r="BC405" i="29" s="1"/>
  <c r="U405" i="29"/>
  <c r="AO405" i="29" s="1"/>
  <c r="BA405" i="29" s="1"/>
  <c r="R405" i="29"/>
  <c r="AL405" i="29" s="1"/>
  <c r="AX405" i="29" s="1"/>
  <c r="AA413" i="29"/>
  <c r="AU413" i="29" s="1"/>
  <c r="BG413" i="29" s="1"/>
  <c r="Z413" i="29"/>
  <c r="AT413" i="29" s="1"/>
  <c r="BF413" i="29" s="1"/>
  <c r="W413" i="29"/>
  <c r="AQ413" i="29" s="1"/>
  <c r="BC413" i="29" s="1"/>
  <c r="U413" i="29"/>
  <c r="AO413" i="29" s="1"/>
  <c r="BA413" i="29" s="1"/>
  <c r="R413" i="29"/>
  <c r="AL413" i="29" s="1"/>
  <c r="AX413" i="29" s="1"/>
  <c r="W323" i="29"/>
  <c r="AQ323" i="29" s="1"/>
  <c r="BC323" i="29" s="1"/>
  <c r="U323" i="29"/>
  <c r="AO323" i="29" s="1"/>
  <c r="BA323" i="29" s="1"/>
  <c r="R323" i="29"/>
  <c r="AL323" i="29" s="1"/>
  <c r="AX323" i="29" s="1"/>
  <c r="AA323" i="29"/>
  <c r="AU323" i="29" s="1"/>
  <c r="BG323" i="29" s="1"/>
  <c r="Z323" i="29"/>
  <c r="AT323" i="29" s="1"/>
  <c r="BF323" i="29" s="1"/>
  <c r="AA337" i="29"/>
  <c r="AU337" i="29" s="1"/>
  <c r="BG337" i="29" s="1"/>
  <c r="Z337" i="29"/>
  <c r="AT337" i="29" s="1"/>
  <c r="BF337" i="29" s="1"/>
  <c r="W337" i="29"/>
  <c r="AQ337" i="29" s="1"/>
  <c r="BC337" i="29" s="1"/>
  <c r="U337" i="29"/>
  <c r="AO337" i="29" s="1"/>
  <c r="BA337" i="29" s="1"/>
  <c r="R337" i="29"/>
  <c r="AL337" i="29" s="1"/>
  <c r="AX337" i="29" s="1"/>
  <c r="AA358" i="29"/>
  <c r="AU358" i="29" s="1"/>
  <c r="BG358" i="29" s="1"/>
  <c r="Z358" i="29"/>
  <c r="AT358" i="29" s="1"/>
  <c r="BF358" i="29" s="1"/>
  <c r="W358" i="29"/>
  <c r="AQ358" i="29" s="1"/>
  <c r="BC358" i="29" s="1"/>
  <c r="U358" i="29"/>
  <c r="AO358" i="29" s="1"/>
  <c r="BA358" i="29" s="1"/>
  <c r="R358" i="29"/>
  <c r="AL358" i="29" s="1"/>
  <c r="AX358" i="29" s="1"/>
  <c r="Z511" i="29"/>
  <c r="AT511" i="29" s="1"/>
  <c r="BF511" i="29" s="1"/>
  <c r="Y511" i="29"/>
  <c r="AS511" i="29" s="1"/>
  <c r="BE511" i="29" s="1"/>
  <c r="X511" i="29"/>
  <c r="AR511" i="29" s="1"/>
  <c r="BD511" i="29" s="1"/>
  <c r="W511" i="29"/>
  <c r="AQ511" i="29" s="1"/>
  <c r="BC511" i="29" s="1"/>
  <c r="V511" i="29"/>
  <c r="AP511" i="29" s="1"/>
  <c r="BB511" i="29" s="1"/>
  <c r="U511" i="29"/>
  <c r="AO511" i="29" s="1"/>
  <c r="BA511" i="29" s="1"/>
  <c r="T511" i="29"/>
  <c r="AN511" i="29" s="1"/>
  <c r="AZ511" i="29" s="1"/>
  <c r="R511" i="29"/>
  <c r="AL511" i="29" s="1"/>
  <c r="AX511" i="29" s="1"/>
  <c r="S511" i="29"/>
  <c r="AM511" i="29" s="1"/>
  <c r="AY511" i="29" s="1"/>
  <c r="Q511" i="29"/>
  <c r="AK511" i="29" s="1"/>
  <c r="AW511" i="29" s="1"/>
  <c r="T525" i="29"/>
  <c r="AN525" i="29" s="1"/>
  <c r="AZ525" i="29" s="1"/>
  <c r="S525" i="29"/>
  <c r="AM525" i="29" s="1"/>
  <c r="AY525" i="29" s="1"/>
  <c r="R525" i="29"/>
  <c r="AL525" i="29" s="1"/>
  <c r="AX525" i="29" s="1"/>
  <c r="Q525" i="29"/>
  <c r="AK525" i="29" s="1"/>
  <c r="AW525" i="29" s="1"/>
  <c r="Z525" i="29"/>
  <c r="AT525" i="29" s="1"/>
  <c r="BF525" i="29" s="1"/>
  <c r="Y525" i="29"/>
  <c r="AS525" i="29" s="1"/>
  <c r="BE525" i="29" s="1"/>
  <c r="X525" i="29"/>
  <c r="AR525" i="29" s="1"/>
  <c r="BD525" i="29" s="1"/>
  <c r="V525" i="29"/>
  <c r="AP525" i="29" s="1"/>
  <c r="BB525" i="29" s="1"/>
  <c r="W525" i="29"/>
  <c r="AQ525" i="29" s="1"/>
  <c r="BC525" i="29" s="1"/>
  <c r="U525" i="29"/>
  <c r="AO525" i="29" s="1"/>
  <c r="BA525" i="29" s="1"/>
  <c r="Z498" i="29"/>
  <c r="AT498" i="29" s="1"/>
  <c r="BF498" i="29" s="1"/>
  <c r="Y498" i="29"/>
  <c r="AS498" i="29" s="1"/>
  <c r="BE498" i="29" s="1"/>
  <c r="X498" i="29"/>
  <c r="AR498" i="29" s="1"/>
  <c r="BD498" i="29" s="1"/>
  <c r="W498" i="29"/>
  <c r="AQ498" i="29" s="1"/>
  <c r="BC498" i="29" s="1"/>
  <c r="V498" i="29"/>
  <c r="AP498" i="29" s="1"/>
  <c r="BB498" i="29" s="1"/>
  <c r="U498" i="29"/>
  <c r="AO498" i="29" s="1"/>
  <c r="BA498" i="29" s="1"/>
  <c r="T498" i="29"/>
  <c r="AN498" i="29" s="1"/>
  <c r="AZ498" i="29" s="1"/>
  <c r="S498" i="29"/>
  <c r="AM498" i="29" s="1"/>
  <c r="AY498" i="29" s="1"/>
  <c r="R498" i="29"/>
  <c r="AL498" i="29" s="1"/>
  <c r="AX498" i="29" s="1"/>
  <c r="Q498" i="29"/>
  <c r="AK498" i="29" s="1"/>
  <c r="AW498" i="29" s="1"/>
  <c r="T463" i="29"/>
  <c r="AN463" i="29" s="1"/>
  <c r="AZ463" i="29" s="1"/>
  <c r="S463" i="29"/>
  <c r="AM463" i="29" s="1"/>
  <c r="AY463" i="29" s="1"/>
  <c r="R463" i="29"/>
  <c r="AL463" i="29" s="1"/>
  <c r="AX463" i="29" s="1"/>
  <c r="Q463" i="29"/>
  <c r="AK463" i="29" s="1"/>
  <c r="AW463" i="29" s="1"/>
  <c r="Z463" i="29"/>
  <c r="AT463" i="29" s="1"/>
  <c r="BF463" i="29" s="1"/>
  <c r="Y463" i="29"/>
  <c r="AS463" i="29" s="1"/>
  <c r="BE463" i="29" s="1"/>
  <c r="X463" i="29"/>
  <c r="AR463" i="29" s="1"/>
  <c r="BD463" i="29" s="1"/>
  <c r="V463" i="29"/>
  <c r="AP463" i="29" s="1"/>
  <c r="BB463" i="29" s="1"/>
  <c r="W463" i="29"/>
  <c r="AQ463" i="29" s="1"/>
  <c r="BC463" i="29" s="1"/>
  <c r="U463" i="29"/>
  <c r="AO463" i="29" s="1"/>
  <c r="BA463" i="29" s="1"/>
  <c r="R520" i="29"/>
  <c r="AL520" i="29" s="1"/>
  <c r="AX520" i="29" s="1"/>
  <c r="Q520" i="29"/>
  <c r="AK520" i="29" s="1"/>
  <c r="AW520" i="29" s="1"/>
  <c r="Z520" i="29"/>
  <c r="AT520" i="29" s="1"/>
  <c r="BF520" i="29" s="1"/>
  <c r="Y520" i="29"/>
  <c r="AS520" i="29" s="1"/>
  <c r="BE520" i="29" s="1"/>
  <c r="X520" i="29"/>
  <c r="AR520" i="29" s="1"/>
  <c r="BD520" i="29" s="1"/>
  <c r="W520" i="29"/>
  <c r="AQ520" i="29" s="1"/>
  <c r="BC520" i="29" s="1"/>
  <c r="V520" i="29"/>
  <c r="AP520" i="29" s="1"/>
  <c r="BB520" i="29" s="1"/>
  <c r="T520" i="29"/>
  <c r="AN520" i="29" s="1"/>
  <c r="AZ520" i="29" s="1"/>
  <c r="U520" i="29"/>
  <c r="AO520" i="29" s="1"/>
  <c r="BA520" i="29" s="1"/>
  <c r="S520" i="29"/>
  <c r="AM520" i="29" s="1"/>
  <c r="AY520" i="29" s="1"/>
  <c r="V527" i="29"/>
  <c r="AP527" i="29" s="1"/>
  <c r="BB527" i="29" s="1"/>
  <c r="U527" i="29"/>
  <c r="AO527" i="29" s="1"/>
  <c r="BA527" i="29" s="1"/>
  <c r="T527" i="29"/>
  <c r="AN527" i="29" s="1"/>
  <c r="AZ527" i="29" s="1"/>
  <c r="S527" i="29"/>
  <c r="AM527" i="29" s="1"/>
  <c r="AY527" i="29" s="1"/>
  <c r="R527" i="29"/>
  <c r="AL527" i="29" s="1"/>
  <c r="AX527" i="29" s="1"/>
  <c r="Q527" i="29"/>
  <c r="AK527" i="29" s="1"/>
  <c r="AW527" i="29" s="1"/>
  <c r="Z527" i="29"/>
  <c r="AT527" i="29" s="1"/>
  <c r="BF527" i="29" s="1"/>
  <c r="X527" i="29"/>
  <c r="AR527" i="29" s="1"/>
  <c r="BD527" i="29" s="1"/>
  <c r="Y527" i="29"/>
  <c r="AS527" i="29" s="1"/>
  <c r="BE527" i="29" s="1"/>
  <c r="W527" i="29"/>
  <c r="AQ527" i="29" s="1"/>
  <c r="BC527" i="29" s="1"/>
  <c r="V479" i="29"/>
  <c r="AP479" i="29" s="1"/>
  <c r="BB479" i="29" s="1"/>
  <c r="U479" i="29"/>
  <c r="AO479" i="29" s="1"/>
  <c r="BA479" i="29" s="1"/>
  <c r="T479" i="29"/>
  <c r="AN479" i="29" s="1"/>
  <c r="AZ479" i="29" s="1"/>
  <c r="S479" i="29"/>
  <c r="AM479" i="29" s="1"/>
  <c r="AY479" i="29" s="1"/>
  <c r="R479" i="29"/>
  <c r="AL479" i="29" s="1"/>
  <c r="AX479" i="29" s="1"/>
  <c r="Q479" i="29"/>
  <c r="AK479" i="29" s="1"/>
  <c r="AW479" i="29" s="1"/>
  <c r="Z479" i="29"/>
  <c r="AT479" i="29" s="1"/>
  <c r="BF479" i="29" s="1"/>
  <c r="X479" i="29"/>
  <c r="AR479" i="29" s="1"/>
  <c r="BD479" i="29" s="1"/>
  <c r="Y479" i="29"/>
  <c r="AS479" i="29" s="1"/>
  <c r="BE479" i="29" s="1"/>
  <c r="W479" i="29"/>
  <c r="AQ479" i="29" s="1"/>
  <c r="BC479" i="29" s="1"/>
  <c r="V485" i="29"/>
  <c r="AP485" i="29" s="1"/>
  <c r="BB485" i="29" s="1"/>
  <c r="U485" i="29"/>
  <c r="AO485" i="29" s="1"/>
  <c r="BA485" i="29" s="1"/>
  <c r="T485" i="29"/>
  <c r="AN485" i="29" s="1"/>
  <c r="AZ485" i="29" s="1"/>
  <c r="S485" i="29"/>
  <c r="AM485" i="29" s="1"/>
  <c r="AY485" i="29" s="1"/>
  <c r="R485" i="29"/>
  <c r="AL485" i="29" s="1"/>
  <c r="AX485" i="29" s="1"/>
  <c r="Q485" i="29"/>
  <c r="AK485" i="29" s="1"/>
  <c r="AW485" i="29" s="1"/>
  <c r="Z485" i="29"/>
  <c r="AT485" i="29" s="1"/>
  <c r="BF485" i="29" s="1"/>
  <c r="X485" i="29"/>
  <c r="AR485" i="29" s="1"/>
  <c r="BD485" i="29" s="1"/>
  <c r="Y485" i="29"/>
  <c r="AS485" i="29" s="1"/>
  <c r="BE485" i="29" s="1"/>
  <c r="W485" i="29"/>
  <c r="AQ485" i="29" s="1"/>
  <c r="BC485" i="29" s="1"/>
  <c r="Z509" i="29"/>
  <c r="AT509" i="29" s="1"/>
  <c r="BF509" i="29" s="1"/>
  <c r="Y509" i="29"/>
  <c r="AS509" i="29" s="1"/>
  <c r="BE509" i="29" s="1"/>
  <c r="X509" i="29"/>
  <c r="AR509" i="29" s="1"/>
  <c r="BD509" i="29" s="1"/>
  <c r="W509" i="29"/>
  <c r="AQ509" i="29" s="1"/>
  <c r="BC509" i="29" s="1"/>
  <c r="V509" i="29"/>
  <c r="AP509" i="29" s="1"/>
  <c r="BB509" i="29" s="1"/>
  <c r="U509" i="29"/>
  <c r="AO509" i="29" s="1"/>
  <c r="BA509" i="29" s="1"/>
  <c r="T509" i="29"/>
  <c r="AN509" i="29" s="1"/>
  <c r="AZ509" i="29" s="1"/>
  <c r="S509" i="29"/>
  <c r="AM509" i="29" s="1"/>
  <c r="AY509" i="29" s="1"/>
  <c r="R509" i="29"/>
  <c r="AL509" i="29" s="1"/>
  <c r="AX509" i="29" s="1"/>
  <c r="Q509" i="29"/>
  <c r="AK509" i="29" s="1"/>
  <c r="AW509" i="29" s="1"/>
  <c r="Z496" i="29"/>
  <c r="AT496" i="29" s="1"/>
  <c r="BF496" i="29" s="1"/>
  <c r="Y496" i="29"/>
  <c r="AS496" i="29" s="1"/>
  <c r="BE496" i="29" s="1"/>
  <c r="X496" i="29"/>
  <c r="AR496" i="29" s="1"/>
  <c r="BD496" i="29" s="1"/>
  <c r="W496" i="29"/>
  <c r="AQ496" i="29" s="1"/>
  <c r="BC496" i="29" s="1"/>
  <c r="V496" i="29"/>
  <c r="AP496" i="29" s="1"/>
  <c r="BB496" i="29" s="1"/>
  <c r="U496" i="29"/>
  <c r="AO496" i="29" s="1"/>
  <c r="BA496" i="29" s="1"/>
  <c r="T496" i="29"/>
  <c r="AN496" i="29" s="1"/>
  <c r="AZ496" i="29" s="1"/>
  <c r="S496" i="29"/>
  <c r="AM496" i="29" s="1"/>
  <c r="AY496" i="29" s="1"/>
  <c r="R496" i="29"/>
  <c r="AL496" i="29" s="1"/>
  <c r="AX496" i="29" s="1"/>
  <c r="Q496" i="29"/>
  <c r="AK496" i="29" s="1"/>
  <c r="AW496" i="29" s="1"/>
  <c r="Z512" i="29"/>
  <c r="AT512" i="29" s="1"/>
  <c r="BF512" i="29" s="1"/>
  <c r="Y512" i="29"/>
  <c r="AS512" i="29" s="1"/>
  <c r="BE512" i="29" s="1"/>
  <c r="X512" i="29"/>
  <c r="AR512" i="29" s="1"/>
  <c r="BD512" i="29" s="1"/>
  <c r="W512" i="29"/>
  <c r="AQ512" i="29" s="1"/>
  <c r="BC512" i="29" s="1"/>
  <c r="V512" i="29"/>
  <c r="AP512" i="29" s="1"/>
  <c r="BB512" i="29" s="1"/>
  <c r="U512" i="29"/>
  <c r="AO512" i="29" s="1"/>
  <c r="BA512" i="29" s="1"/>
  <c r="T512" i="29"/>
  <c r="AN512" i="29" s="1"/>
  <c r="AZ512" i="29" s="1"/>
  <c r="S512" i="29"/>
  <c r="AM512" i="29" s="1"/>
  <c r="AY512" i="29" s="1"/>
  <c r="R512" i="29"/>
  <c r="AL512" i="29" s="1"/>
  <c r="AX512" i="29" s="1"/>
  <c r="Q512" i="29"/>
  <c r="AK512" i="29" s="1"/>
  <c r="AW512" i="29" s="1"/>
  <c r="X495" i="29"/>
  <c r="AR495" i="29" s="1"/>
  <c r="BD495" i="29" s="1"/>
  <c r="W495" i="29"/>
  <c r="AQ495" i="29" s="1"/>
  <c r="BC495" i="29" s="1"/>
  <c r="V495" i="29"/>
  <c r="AP495" i="29" s="1"/>
  <c r="BB495" i="29" s="1"/>
  <c r="U495" i="29"/>
  <c r="AO495" i="29" s="1"/>
  <c r="BA495" i="29" s="1"/>
  <c r="T495" i="29"/>
  <c r="AN495" i="29" s="1"/>
  <c r="AZ495" i="29" s="1"/>
  <c r="S495" i="29"/>
  <c r="AM495" i="29" s="1"/>
  <c r="AY495" i="29" s="1"/>
  <c r="R495" i="29"/>
  <c r="AL495" i="29" s="1"/>
  <c r="AX495" i="29" s="1"/>
  <c r="Q495" i="29"/>
  <c r="AK495" i="29" s="1"/>
  <c r="AW495" i="29" s="1"/>
  <c r="Z495" i="29"/>
  <c r="AT495" i="29" s="1"/>
  <c r="BF495" i="29" s="1"/>
  <c r="Y495" i="29"/>
  <c r="AS495" i="29" s="1"/>
  <c r="BE495" i="29" s="1"/>
  <c r="Z434" i="29"/>
  <c r="AT434" i="29" s="1"/>
  <c r="BF434" i="29" s="1"/>
  <c r="Y434" i="29"/>
  <c r="AS434" i="29" s="1"/>
  <c r="BE434" i="29" s="1"/>
  <c r="X434" i="29"/>
  <c r="AR434" i="29" s="1"/>
  <c r="BD434" i="29" s="1"/>
  <c r="W434" i="29"/>
  <c r="AQ434" i="29" s="1"/>
  <c r="BC434" i="29" s="1"/>
  <c r="V434" i="29"/>
  <c r="AP434" i="29" s="1"/>
  <c r="BB434" i="29" s="1"/>
  <c r="U434" i="29"/>
  <c r="AO434" i="29" s="1"/>
  <c r="BA434" i="29" s="1"/>
  <c r="T434" i="29"/>
  <c r="AN434" i="29" s="1"/>
  <c r="AZ434" i="29" s="1"/>
  <c r="R434" i="29"/>
  <c r="AL434" i="29" s="1"/>
  <c r="AX434" i="29" s="1"/>
  <c r="S434" i="29"/>
  <c r="AM434" i="29" s="1"/>
  <c r="AY434" i="29" s="1"/>
  <c r="Q434" i="29"/>
  <c r="AK434" i="29" s="1"/>
  <c r="AW434" i="29" s="1"/>
  <c r="Z497" i="29"/>
  <c r="AT497" i="29" s="1"/>
  <c r="BF497" i="29" s="1"/>
  <c r="Y497" i="29"/>
  <c r="AS497" i="29" s="1"/>
  <c r="BE497" i="29" s="1"/>
  <c r="X497" i="29"/>
  <c r="AR497" i="29" s="1"/>
  <c r="BD497" i="29" s="1"/>
  <c r="W497" i="29"/>
  <c r="AQ497" i="29" s="1"/>
  <c r="BC497" i="29" s="1"/>
  <c r="V497" i="29"/>
  <c r="AP497" i="29" s="1"/>
  <c r="BB497" i="29" s="1"/>
  <c r="U497" i="29"/>
  <c r="AO497" i="29" s="1"/>
  <c r="BA497" i="29" s="1"/>
  <c r="T497" i="29"/>
  <c r="AN497" i="29" s="1"/>
  <c r="AZ497" i="29" s="1"/>
  <c r="R497" i="29"/>
  <c r="AL497" i="29" s="1"/>
  <c r="AX497" i="29" s="1"/>
  <c r="S497" i="29"/>
  <c r="AM497" i="29" s="1"/>
  <c r="AY497" i="29" s="1"/>
  <c r="Q497" i="29"/>
  <c r="AK497" i="29" s="1"/>
  <c r="AW497" i="29" s="1"/>
  <c r="X507" i="29"/>
  <c r="AR507" i="29" s="1"/>
  <c r="BD507" i="29" s="1"/>
  <c r="W507" i="29"/>
  <c r="AQ507" i="29" s="1"/>
  <c r="BC507" i="29" s="1"/>
  <c r="V507" i="29"/>
  <c r="AP507" i="29" s="1"/>
  <c r="BB507" i="29" s="1"/>
  <c r="U507" i="29"/>
  <c r="AO507" i="29" s="1"/>
  <c r="BA507" i="29" s="1"/>
  <c r="T507" i="29"/>
  <c r="AN507" i="29" s="1"/>
  <c r="AZ507" i="29" s="1"/>
  <c r="S507" i="29"/>
  <c r="AM507" i="29" s="1"/>
  <c r="AY507" i="29" s="1"/>
  <c r="R507" i="29"/>
  <c r="AL507" i="29" s="1"/>
  <c r="AX507" i="29" s="1"/>
  <c r="Q507" i="29"/>
  <c r="AK507" i="29" s="1"/>
  <c r="AW507" i="29" s="1"/>
  <c r="Z507" i="29"/>
  <c r="AT507" i="29" s="1"/>
  <c r="BF507" i="29" s="1"/>
  <c r="Y507" i="29"/>
  <c r="AS507" i="29" s="1"/>
  <c r="BE507" i="29" s="1"/>
  <c r="R510" i="29"/>
  <c r="AL510" i="29" s="1"/>
  <c r="AX510" i="29" s="1"/>
  <c r="Q510" i="29"/>
  <c r="AK510" i="29" s="1"/>
  <c r="AW510" i="29" s="1"/>
  <c r="Z510" i="29"/>
  <c r="AT510" i="29" s="1"/>
  <c r="BF510" i="29" s="1"/>
  <c r="Y510" i="29"/>
  <c r="AS510" i="29" s="1"/>
  <c r="BE510" i="29" s="1"/>
  <c r="X510" i="29"/>
  <c r="AR510" i="29" s="1"/>
  <c r="BD510" i="29" s="1"/>
  <c r="W510" i="29"/>
  <c r="AQ510" i="29" s="1"/>
  <c r="BC510" i="29" s="1"/>
  <c r="V510" i="29"/>
  <c r="AP510" i="29" s="1"/>
  <c r="BB510" i="29" s="1"/>
  <c r="T510" i="29"/>
  <c r="AN510" i="29" s="1"/>
  <c r="AZ510" i="29" s="1"/>
  <c r="U510" i="29"/>
  <c r="AO510" i="29" s="1"/>
  <c r="BA510" i="29" s="1"/>
  <c r="S510" i="29"/>
  <c r="AM510" i="29" s="1"/>
  <c r="AY510" i="29" s="1"/>
  <c r="Z518" i="29"/>
  <c r="AT518" i="29" s="1"/>
  <c r="BF518" i="29" s="1"/>
  <c r="Y518" i="29"/>
  <c r="AS518" i="29" s="1"/>
  <c r="BE518" i="29" s="1"/>
  <c r="X518" i="29"/>
  <c r="AR518" i="29" s="1"/>
  <c r="BD518" i="29" s="1"/>
  <c r="W518" i="29"/>
  <c r="AQ518" i="29" s="1"/>
  <c r="BC518" i="29" s="1"/>
  <c r="V518" i="29"/>
  <c r="AP518" i="29" s="1"/>
  <c r="BB518" i="29" s="1"/>
  <c r="U518" i="29"/>
  <c r="AO518" i="29" s="1"/>
  <c r="BA518" i="29" s="1"/>
  <c r="T518" i="29"/>
  <c r="AN518" i="29" s="1"/>
  <c r="AZ518" i="29" s="1"/>
  <c r="S518" i="29"/>
  <c r="AM518" i="29" s="1"/>
  <c r="AY518" i="29" s="1"/>
  <c r="R518" i="29"/>
  <c r="AL518" i="29" s="1"/>
  <c r="AX518" i="29" s="1"/>
  <c r="Q518" i="29"/>
  <c r="AK518" i="29" s="1"/>
  <c r="AW518" i="29" s="1"/>
  <c r="T519" i="29"/>
  <c r="AN519" i="29" s="1"/>
  <c r="AZ519" i="29" s="1"/>
  <c r="S519" i="29"/>
  <c r="AM519" i="29" s="1"/>
  <c r="AY519" i="29" s="1"/>
  <c r="R519" i="29"/>
  <c r="AL519" i="29" s="1"/>
  <c r="AX519" i="29" s="1"/>
  <c r="Q519" i="29"/>
  <c r="AK519" i="29" s="1"/>
  <c r="AW519" i="29" s="1"/>
  <c r="Z519" i="29"/>
  <c r="AT519" i="29" s="1"/>
  <c r="BF519" i="29" s="1"/>
  <c r="Y519" i="29"/>
  <c r="AS519" i="29" s="1"/>
  <c r="BE519" i="29" s="1"/>
  <c r="X519" i="29"/>
  <c r="AR519" i="29" s="1"/>
  <c r="BD519" i="29" s="1"/>
  <c r="V519" i="29"/>
  <c r="AP519" i="29" s="1"/>
  <c r="BB519" i="29" s="1"/>
  <c r="W519" i="29"/>
  <c r="AQ519" i="29" s="1"/>
  <c r="BC519" i="29" s="1"/>
  <c r="U519" i="29"/>
  <c r="AO519" i="29" s="1"/>
  <c r="BA519" i="29" s="1"/>
  <c r="Z523" i="29"/>
  <c r="AT523" i="29" s="1"/>
  <c r="BF523" i="29" s="1"/>
  <c r="Y523" i="29"/>
  <c r="AS523" i="29" s="1"/>
  <c r="BE523" i="29" s="1"/>
  <c r="X523" i="29"/>
  <c r="AR523" i="29" s="1"/>
  <c r="BD523" i="29" s="1"/>
  <c r="W523" i="29"/>
  <c r="AQ523" i="29" s="1"/>
  <c r="BC523" i="29" s="1"/>
  <c r="V523" i="29"/>
  <c r="AP523" i="29" s="1"/>
  <c r="BB523" i="29" s="1"/>
  <c r="U523" i="29"/>
  <c r="AO523" i="29" s="1"/>
  <c r="BA523" i="29" s="1"/>
  <c r="T523" i="29"/>
  <c r="AN523" i="29" s="1"/>
  <c r="AZ523" i="29" s="1"/>
  <c r="S523" i="29"/>
  <c r="AM523" i="29" s="1"/>
  <c r="AY523" i="29" s="1"/>
  <c r="R523" i="29"/>
  <c r="AL523" i="29" s="1"/>
  <c r="AX523" i="29" s="1"/>
  <c r="Q523" i="29"/>
  <c r="AK523" i="29" s="1"/>
  <c r="AW523" i="29" s="1"/>
  <c r="V524" i="29"/>
  <c r="AP524" i="29" s="1"/>
  <c r="BB524" i="29" s="1"/>
  <c r="U524" i="29"/>
  <c r="AO524" i="29" s="1"/>
  <c r="BA524" i="29" s="1"/>
  <c r="T524" i="29"/>
  <c r="AN524" i="29" s="1"/>
  <c r="AZ524" i="29" s="1"/>
  <c r="S524" i="29"/>
  <c r="AM524" i="29" s="1"/>
  <c r="AY524" i="29" s="1"/>
  <c r="R524" i="29"/>
  <c r="AL524" i="29" s="1"/>
  <c r="AX524" i="29" s="1"/>
  <c r="Q524" i="29"/>
  <c r="AK524" i="29" s="1"/>
  <c r="AW524" i="29" s="1"/>
  <c r="Z524" i="29"/>
  <c r="AT524" i="29" s="1"/>
  <c r="BF524" i="29" s="1"/>
  <c r="X524" i="29"/>
  <c r="AR524" i="29" s="1"/>
  <c r="BD524" i="29" s="1"/>
  <c r="Y524" i="29"/>
  <c r="AS524" i="29" s="1"/>
  <c r="BE524" i="29" s="1"/>
  <c r="W524" i="29"/>
  <c r="AQ524" i="29" s="1"/>
  <c r="BC524" i="29" s="1"/>
  <c r="R526" i="29"/>
  <c r="AL526" i="29" s="1"/>
  <c r="AX526" i="29" s="1"/>
  <c r="Q526" i="29"/>
  <c r="AK526" i="29" s="1"/>
  <c r="AW526" i="29" s="1"/>
  <c r="Z526" i="29"/>
  <c r="AT526" i="29" s="1"/>
  <c r="BF526" i="29" s="1"/>
  <c r="Y526" i="29"/>
  <c r="AS526" i="29" s="1"/>
  <c r="BE526" i="29" s="1"/>
  <c r="X526" i="29"/>
  <c r="AR526" i="29" s="1"/>
  <c r="BD526" i="29" s="1"/>
  <c r="W526" i="29"/>
  <c r="AQ526" i="29" s="1"/>
  <c r="BC526" i="29" s="1"/>
  <c r="V526" i="29"/>
  <c r="AP526" i="29" s="1"/>
  <c r="BB526" i="29" s="1"/>
  <c r="T526" i="29"/>
  <c r="AN526" i="29" s="1"/>
  <c r="AZ526" i="29" s="1"/>
  <c r="U526" i="29"/>
  <c r="AO526" i="29" s="1"/>
  <c r="BA526" i="29" s="1"/>
  <c r="S526" i="29"/>
  <c r="AM526" i="29" s="1"/>
  <c r="AY526" i="29" s="1"/>
  <c r="R521" i="29"/>
  <c r="AL521" i="29" s="1"/>
  <c r="AX521" i="29" s="1"/>
  <c r="Q521" i="29"/>
  <c r="AK521" i="29" s="1"/>
  <c r="AW521" i="29" s="1"/>
  <c r="Z521" i="29"/>
  <c r="AT521" i="29" s="1"/>
  <c r="BF521" i="29" s="1"/>
  <c r="Y521" i="29"/>
  <c r="AS521" i="29" s="1"/>
  <c r="BE521" i="29" s="1"/>
  <c r="X521" i="29"/>
  <c r="AR521" i="29" s="1"/>
  <c r="BD521" i="29" s="1"/>
  <c r="W521" i="29"/>
  <c r="AQ521" i="29" s="1"/>
  <c r="BC521" i="29" s="1"/>
  <c r="V521" i="29"/>
  <c r="AP521" i="29" s="1"/>
  <c r="BB521" i="29" s="1"/>
  <c r="T521" i="29"/>
  <c r="AN521" i="29" s="1"/>
  <c r="AZ521" i="29" s="1"/>
  <c r="U521" i="29"/>
  <c r="AO521" i="29" s="1"/>
  <c r="BA521" i="29" s="1"/>
  <c r="S521" i="29"/>
  <c r="AM521" i="29" s="1"/>
  <c r="AY521" i="29" s="1"/>
  <c r="Z513" i="29"/>
  <c r="AT513" i="29" s="1"/>
  <c r="BF513" i="29" s="1"/>
  <c r="Y513" i="29"/>
  <c r="AS513" i="29" s="1"/>
  <c r="BE513" i="29" s="1"/>
  <c r="X513" i="29"/>
  <c r="AR513" i="29" s="1"/>
  <c r="BD513" i="29" s="1"/>
  <c r="W513" i="29"/>
  <c r="AQ513" i="29" s="1"/>
  <c r="BC513" i="29" s="1"/>
  <c r="V513" i="29"/>
  <c r="AP513" i="29" s="1"/>
  <c r="BB513" i="29" s="1"/>
  <c r="U513" i="29"/>
  <c r="AO513" i="29" s="1"/>
  <c r="BA513" i="29" s="1"/>
  <c r="T513" i="29"/>
  <c r="AN513" i="29" s="1"/>
  <c r="AZ513" i="29" s="1"/>
  <c r="R513" i="29"/>
  <c r="AL513" i="29" s="1"/>
  <c r="AX513" i="29" s="1"/>
  <c r="S513" i="29"/>
  <c r="AM513" i="29" s="1"/>
  <c r="AY513" i="29" s="1"/>
  <c r="Q513" i="29"/>
  <c r="AK513" i="29" s="1"/>
  <c r="AW513" i="29" s="1"/>
  <c r="O323" i="29"/>
  <c r="O337" i="29"/>
  <c r="O358" i="29"/>
  <c r="O496" i="29"/>
  <c r="O434" i="29"/>
  <c r="O498" i="29"/>
  <c r="O511" i="29"/>
  <c r="O520" i="29"/>
  <c r="O485" i="29"/>
  <c r="O512" i="29"/>
  <c r="T469" i="29" l="1"/>
  <c r="AN469" i="29" s="1"/>
  <c r="AZ469" i="29" s="1"/>
  <c r="S469" i="29"/>
  <c r="AM469" i="29" s="1"/>
  <c r="AY469" i="29" s="1"/>
  <c r="R469" i="29"/>
  <c r="AL469" i="29" s="1"/>
  <c r="AX469" i="29" s="1"/>
  <c r="Q469" i="29"/>
  <c r="AK469" i="29" s="1"/>
  <c r="AW469" i="29" s="1"/>
  <c r="Z469" i="29"/>
  <c r="AT469" i="29" s="1"/>
  <c r="BF469" i="29" s="1"/>
  <c r="Y469" i="29"/>
  <c r="AS469" i="29" s="1"/>
  <c r="BE469" i="29" s="1"/>
  <c r="X469" i="29"/>
  <c r="AR469" i="29" s="1"/>
  <c r="BD469" i="29" s="1"/>
  <c r="V469" i="29"/>
  <c r="AP469" i="29" s="1"/>
  <c r="BB469" i="29" s="1"/>
  <c r="W469" i="29"/>
  <c r="AQ469" i="29" s="1"/>
  <c r="BC469" i="29" s="1"/>
  <c r="U469" i="29"/>
  <c r="AO469" i="29" s="1"/>
  <c r="BA469" i="29" s="1"/>
  <c r="X439" i="29"/>
  <c r="AR439" i="29" s="1"/>
  <c r="BD439" i="29" s="1"/>
  <c r="W439" i="29"/>
  <c r="AQ439" i="29" s="1"/>
  <c r="BC439" i="29" s="1"/>
  <c r="V439" i="29"/>
  <c r="AP439" i="29" s="1"/>
  <c r="BB439" i="29" s="1"/>
  <c r="U439" i="29"/>
  <c r="AO439" i="29" s="1"/>
  <c r="BA439" i="29" s="1"/>
  <c r="T439" i="29"/>
  <c r="AN439" i="29" s="1"/>
  <c r="AZ439" i="29" s="1"/>
  <c r="S439" i="29"/>
  <c r="AM439" i="29" s="1"/>
  <c r="AY439" i="29" s="1"/>
  <c r="R439" i="29"/>
  <c r="AL439" i="29" s="1"/>
  <c r="AX439" i="29" s="1"/>
  <c r="Q439" i="29"/>
  <c r="AK439" i="29" s="1"/>
  <c r="AW439" i="29" s="1"/>
  <c r="Z439" i="29"/>
  <c r="AT439" i="29" s="1"/>
  <c r="BF439" i="29" s="1"/>
  <c r="Y439" i="29"/>
  <c r="AS439" i="29" s="1"/>
  <c r="BE439" i="29" s="1"/>
  <c r="V482" i="29"/>
  <c r="AP482" i="29" s="1"/>
  <c r="BB482" i="29" s="1"/>
  <c r="U482" i="29"/>
  <c r="AO482" i="29" s="1"/>
  <c r="BA482" i="29" s="1"/>
  <c r="T482" i="29"/>
  <c r="AN482" i="29" s="1"/>
  <c r="AZ482" i="29" s="1"/>
  <c r="S482" i="29"/>
  <c r="AM482" i="29" s="1"/>
  <c r="AY482" i="29" s="1"/>
  <c r="R482" i="29"/>
  <c r="AL482" i="29" s="1"/>
  <c r="AX482" i="29" s="1"/>
  <c r="Q482" i="29"/>
  <c r="AK482" i="29" s="1"/>
  <c r="AW482" i="29" s="1"/>
  <c r="Z482" i="29"/>
  <c r="AT482" i="29" s="1"/>
  <c r="BF482" i="29" s="1"/>
  <c r="X482" i="29"/>
  <c r="AR482" i="29" s="1"/>
  <c r="BD482" i="29" s="1"/>
  <c r="Y482" i="29"/>
  <c r="AS482" i="29" s="1"/>
  <c r="BE482" i="29" s="1"/>
  <c r="W482" i="29"/>
  <c r="AQ482" i="29" s="1"/>
  <c r="BC482" i="29" s="1"/>
  <c r="T468" i="29"/>
  <c r="AN468" i="29" s="1"/>
  <c r="AZ468" i="29" s="1"/>
  <c r="S468" i="29"/>
  <c r="AM468" i="29" s="1"/>
  <c r="AY468" i="29" s="1"/>
  <c r="R468" i="29"/>
  <c r="AL468" i="29" s="1"/>
  <c r="AX468" i="29" s="1"/>
  <c r="Q468" i="29"/>
  <c r="AK468" i="29" s="1"/>
  <c r="AW468" i="29" s="1"/>
  <c r="Z468" i="29"/>
  <c r="AT468" i="29" s="1"/>
  <c r="BF468" i="29" s="1"/>
  <c r="Y468" i="29"/>
  <c r="AS468" i="29" s="1"/>
  <c r="BE468" i="29" s="1"/>
  <c r="X468" i="29"/>
  <c r="AR468" i="29" s="1"/>
  <c r="BD468" i="29" s="1"/>
  <c r="V468" i="29"/>
  <c r="AP468" i="29" s="1"/>
  <c r="BB468" i="29" s="1"/>
  <c r="W468" i="29"/>
  <c r="AQ468" i="29" s="1"/>
  <c r="BC468" i="29" s="1"/>
  <c r="U468" i="29"/>
  <c r="AO468" i="29" s="1"/>
  <c r="BA468" i="29" s="1"/>
  <c r="R448" i="29"/>
  <c r="AL448" i="29" s="1"/>
  <c r="AX448" i="29" s="1"/>
  <c r="Q448" i="29"/>
  <c r="AK448" i="29" s="1"/>
  <c r="AW448" i="29" s="1"/>
  <c r="Z448" i="29"/>
  <c r="AT448" i="29" s="1"/>
  <c r="BF448" i="29" s="1"/>
  <c r="Y448" i="29"/>
  <c r="AS448" i="29" s="1"/>
  <c r="BE448" i="29" s="1"/>
  <c r="X448" i="29"/>
  <c r="AR448" i="29" s="1"/>
  <c r="BD448" i="29" s="1"/>
  <c r="W448" i="29"/>
  <c r="AQ448" i="29" s="1"/>
  <c r="BC448" i="29" s="1"/>
  <c r="V448" i="29"/>
  <c r="AP448" i="29" s="1"/>
  <c r="BB448" i="29" s="1"/>
  <c r="T448" i="29"/>
  <c r="AN448" i="29" s="1"/>
  <c r="AZ448" i="29" s="1"/>
  <c r="U448" i="29"/>
  <c r="AO448" i="29" s="1"/>
  <c r="BA448" i="29" s="1"/>
  <c r="S448" i="29"/>
  <c r="AM448" i="29" s="1"/>
  <c r="AY448" i="29" s="1"/>
  <c r="X484" i="29"/>
  <c r="AR484" i="29" s="1"/>
  <c r="BD484" i="29" s="1"/>
  <c r="W484" i="29"/>
  <c r="AQ484" i="29" s="1"/>
  <c r="BC484" i="29" s="1"/>
  <c r="V484" i="29"/>
  <c r="AP484" i="29" s="1"/>
  <c r="BB484" i="29" s="1"/>
  <c r="U484" i="29"/>
  <c r="AO484" i="29" s="1"/>
  <c r="BA484" i="29" s="1"/>
  <c r="T484" i="29"/>
  <c r="AN484" i="29" s="1"/>
  <c r="AZ484" i="29" s="1"/>
  <c r="S484" i="29"/>
  <c r="AM484" i="29" s="1"/>
  <c r="AY484" i="29" s="1"/>
  <c r="R484" i="29"/>
  <c r="AL484" i="29" s="1"/>
  <c r="AX484" i="29" s="1"/>
  <c r="Q484" i="29"/>
  <c r="AK484" i="29" s="1"/>
  <c r="AW484" i="29" s="1"/>
  <c r="Z484" i="29"/>
  <c r="AT484" i="29" s="1"/>
  <c r="BF484" i="29" s="1"/>
  <c r="Y484" i="29"/>
  <c r="AS484" i="29" s="1"/>
  <c r="BE484" i="29" s="1"/>
  <c r="V464" i="29"/>
  <c r="AP464" i="29" s="1"/>
  <c r="BB464" i="29" s="1"/>
  <c r="U464" i="29"/>
  <c r="AO464" i="29" s="1"/>
  <c r="BA464" i="29" s="1"/>
  <c r="T464" i="29"/>
  <c r="AN464" i="29" s="1"/>
  <c r="AZ464" i="29" s="1"/>
  <c r="S464" i="29"/>
  <c r="AM464" i="29" s="1"/>
  <c r="AY464" i="29" s="1"/>
  <c r="R464" i="29"/>
  <c r="AL464" i="29" s="1"/>
  <c r="AX464" i="29" s="1"/>
  <c r="Q464" i="29"/>
  <c r="AK464" i="29" s="1"/>
  <c r="AW464" i="29" s="1"/>
  <c r="Z464" i="29"/>
  <c r="AT464" i="29" s="1"/>
  <c r="BF464" i="29" s="1"/>
  <c r="X464" i="29"/>
  <c r="AR464" i="29" s="1"/>
  <c r="BD464" i="29" s="1"/>
  <c r="Y464" i="29"/>
  <c r="AS464" i="29" s="1"/>
  <c r="BE464" i="29" s="1"/>
  <c r="W464" i="29"/>
  <c r="AQ464" i="29" s="1"/>
  <c r="BC464" i="29" s="1"/>
  <c r="X483" i="29"/>
  <c r="AR483" i="29" s="1"/>
  <c r="BD483" i="29" s="1"/>
  <c r="W483" i="29"/>
  <c r="AQ483" i="29" s="1"/>
  <c r="BC483" i="29" s="1"/>
  <c r="V483" i="29"/>
  <c r="AP483" i="29" s="1"/>
  <c r="BB483" i="29" s="1"/>
  <c r="U483" i="29"/>
  <c r="AO483" i="29" s="1"/>
  <c r="BA483" i="29" s="1"/>
  <c r="T483" i="29"/>
  <c r="AN483" i="29" s="1"/>
  <c r="AZ483" i="29" s="1"/>
  <c r="S483" i="29"/>
  <c r="AM483" i="29" s="1"/>
  <c r="AY483" i="29" s="1"/>
  <c r="R483" i="29"/>
  <c r="AL483" i="29" s="1"/>
  <c r="AX483" i="29" s="1"/>
  <c r="Q483" i="29"/>
  <c r="AK483" i="29" s="1"/>
  <c r="AW483" i="29" s="1"/>
  <c r="Z483" i="29"/>
  <c r="AT483" i="29" s="1"/>
  <c r="BF483" i="29" s="1"/>
  <c r="Y483" i="29"/>
  <c r="AS483" i="29" s="1"/>
  <c r="BE483" i="29" s="1"/>
  <c r="T449" i="29"/>
  <c r="AN449" i="29" s="1"/>
  <c r="AZ449" i="29" s="1"/>
  <c r="S449" i="29"/>
  <c r="AM449" i="29" s="1"/>
  <c r="AY449" i="29" s="1"/>
  <c r="R449" i="29"/>
  <c r="AL449" i="29" s="1"/>
  <c r="AX449" i="29" s="1"/>
  <c r="Q449" i="29"/>
  <c r="AK449" i="29" s="1"/>
  <c r="AW449" i="29" s="1"/>
  <c r="Z449" i="29"/>
  <c r="AT449" i="29" s="1"/>
  <c r="BF449" i="29" s="1"/>
  <c r="Y449" i="29"/>
  <c r="AS449" i="29" s="1"/>
  <c r="BE449" i="29" s="1"/>
  <c r="X449" i="29"/>
  <c r="AR449" i="29" s="1"/>
  <c r="BD449" i="29" s="1"/>
  <c r="V449" i="29"/>
  <c r="AP449" i="29" s="1"/>
  <c r="BB449" i="29" s="1"/>
  <c r="W449" i="29"/>
  <c r="AQ449" i="29" s="1"/>
  <c r="BC449" i="29" s="1"/>
  <c r="U449" i="29"/>
  <c r="AO449" i="29" s="1"/>
  <c r="BA449" i="29" s="1"/>
  <c r="R486" i="29"/>
  <c r="AL486" i="29" s="1"/>
  <c r="AX486" i="29" s="1"/>
  <c r="Q486" i="29"/>
  <c r="AK486" i="29" s="1"/>
  <c r="AW486" i="29" s="1"/>
  <c r="Z486" i="29"/>
  <c r="AT486" i="29" s="1"/>
  <c r="BF486" i="29" s="1"/>
  <c r="Y486" i="29"/>
  <c r="AS486" i="29" s="1"/>
  <c r="BE486" i="29" s="1"/>
  <c r="X486" i="29"/>
  <c r="AR486" i="29" s="1"/>
  <c r="BD486" i="29" s="1"/>
  <c r="W486" i="29"/>
  <c r="AQ486" i="29" s="1"/>
  <c r="BC486" i="29" s="1"/>
  <c r="V486" i="29"/>
  <c r="AP486" i="29" s="1"/>
  <c r="BB486" i="29" s="1"/>
  <c r="T486" i="29"/>
  <c r="AN486" i="29" s="1"/>
  <c r="AZ486" i="29" s="1"/>
  <c r="U486" i="29"/>
  <c r="AO486" i="29" s="1"/>
  <c r="BA486" i="29" s="1"/>
  <c r="S486" i="29"/>
  <c r="AM486" i="29" s="1"/>
  <c r="AY486" i="29" s="1"/>
  <c r="X499" i="29"/>
  <c r="AR499" i="29" s="1"/>
  <c r="BD499" i="29" s="1"/>
  <c r="W499" i="29"/>
  <c r="AQ499" i="29" s="1"/>
  <c r="BC499" i="29" s="1"/>
  <c r="V499" i="29"/>
  <c r="AP499" i="29" s="1"/>
  <c r="BB499" i="29" s="1"/>
  <c r="U499" i="29"/>
  <c r="AO499" i="29" s="1"/>
  <c r="BA499" i="29" s="1"/>
  <c r="T499" i="29"/>
  <c r="AN499" i="29" s="1"/>
  <c r="AZ499" i="29" s="1"/>
  <c r="S499" i="29"/>
  <c r="AM499" i="29" s="1"/>
  <c r="AY499" i="29" s="1"/>
  <c r="R499" i="29"/>
  <c r="AL499" i="29" s="1"/>
  <c r="AX499" i="29" s="1"/>
  <c r="Q499" i="29"/>
  <c r="AK499" i="29" s="1"/>
  <c r="AW499" i="29" s="1"/>
  <c r="Z499" i="29"/>
  <c r="AT499" i="29" s="1"/>
  <c r="BF499" i="29" s="1"/>
  <c r="Y499" i="29"/>
  <c r="AS499" i="29" s="1"/>
  <c r="BE499" i="29" s="1"/>
  <c r="Z470" i="29"/>
  <c r="AT470" i="29" s="1"/>
  <c r="BF470" i="29" s="1"/>
  <c r="Y470" i="29"/>
  <c r="AS470" i="29" s="1"/>
  <c r="BE470" i="29" s="1"/>
  <c r="X470" i="29"/>
  <c r="AR470" i="29" s="1"/>
  <c r="BD470" i="29" s="1"/>
  <c r="W470" i="29"/>
  <c r="AQ470" i="29" s="1"/>
  <c r="BC470" i="29" s="1"/>
  <c r="V470" i="29"/>
  <c r="AP470" i="29" s="1"/>
  <c r="BB470" i="29" s="1"/>
  <c r="U470" i="29"/>
  <c r="AO470" i="29" s="1"/>
  <c r="BA470" i="29" s="1"/>
  <c r="T470" i="29"/>
  <c r="AN470" i="29" s="1"/>
  <c r="AZ470" i="29" s="1"/>
  <c r="R470" i="29"/>
  <c r="AL470" i="29" s="1"/>
  <c r="AX470" i="29" s="1"/>
  <c r="S470" i="29"/>
  <c r="AM470" i="29" s="1"/>
  <c r="AY470" i="29" s="1"/>
  <c r="Q470" i="29"/>
  <c r="AK470" i="29" s="1"/>
  <c r="AW470" i="29" s="1"/>
  <c r="Z453" i="29"/>
  <c r="AT453" i="29" s="1"/>
  <c r="BF453" i="29" s="1"/>
  <c r="Y453" i="29"/>
  <c r="AS453" i="29" s="1"/>
  <c r="BE453" i="29" s="1"/>
  <c r="X453" i="29"/>
  <c r="AR453" i="29" s="1"/>
  <c r="BD453" i="29" s="1"/>
  <c r="W453" i="29"/>
  <c r="AQ453" i="29" s="1"/>
  <c r="BC453" i="29" s="1"/>
  <c r="V453" i="29"/>
  <c r="AP453" i="29" s="1"/>
  <c r="BB453" i="29" s="1"/>
  <c r="U453" i="29"/>
  <c r="AO453" i="29" s="1"/>
  <c r="BA453" i="29" s="1"/>
  <c r="T453" i="29"/>
  <c r="AN453" i="29" s="1"/>
  <c r="AZ453" i="29" s="1"/>
  <c r="S453" i="29"/>
  <c r="AM453" i="29" s="1"/>
  <c r="AY453" i="29" s="1"/>
  <c r="R453" i="29"/>
  <c r="AL453" i="29" s="1"/>
  <c r="AX453" i="29" s="1"/>
  <c r="Q453" i="29"/>
  <c r="AK453" i="29" s="1"/>
  <c r="AW453" i="29" s="1"/>
  <c r="AA411" i="29" l="1"/>
  <c r="AU411" i="29" s="1"/>
  <c r="BG411" i="29" s="1"/>
  <c r="AA410" i="29"/>
  <c r="AU410" i="29" s="1"/>
  <c r="BG410" i="29" s="1"/>
  <c r="AA351" i="29" l="1"/>
  <c r="AU351" i="29" s="1"/>
  <c r="BG351" i="29" s="1"/>
  <c r="Z351" i="29"/>
  <c r="AT351" i="29" s="1"/>
  <c r="BF351" i="29" s="1"/>
  <c r="W351" i="29"/>
  <c r="AQ351" i="29" s="1"/>
  <c r="BC351" i="29" s="1"/>
  <c r="U351" i="29"/>
  <c r="AO351" i="29" s="1"/>
  <c r="BA351" i="29" s="1"/>
  <c r="R351" i="29"/>
  <c r="AL351" i="29" s="1"/>
  <c r="AX351" i="29" s="1"/>
  <c r="R369" i="29"/>
  <c r="AL369" i="29" s="1"/>
  <c r="AX369" i="29" s="1"/>
  <c r="AA369" i="29"/>
  <c r="AU369" i="29" s="1"/>
  <c r="BG369" i="29" s="1"/>
  <c r="W369" i="29"/>
  <c r="AQ369" i="29" s="1"/>
  <c r="BC369" i="29" s="1"/>
  <c r="Z369" i="29"/>
  <c r="AT369" i="29" s="1"/>
  <c r="BF369" i="29" s="1"/>
  <c r="U369" i="29"/>
  <c r="AO369" i="29" s="1"/>
  <c r="BA369" i="29" s="1"/>
  <c r="AA381" i="29"/>
  <c r="AU381" i="29" s="1"/>
  <c r="BG381" i="29" s="1"/>
  <c r="Z381" i="29"/>
  <c r="AT381" i="29" s="1"/>
  <c r="BF381" i="29" s="1"/>
  <c r="W381" i="29"/>
  <c r="AQ381" i="29" s="1"/>
  <c r="BC381" i="29" s="1"/>
  <c r="U381" i="29"/>
  <c r="AO381" i="29" s="1"/>
  <c r="BA381" i="29" s="1"/>
  <c r="R381" i="29"/>
  <c r="AL381" i="29" s="1"/>
  <c r="AX381" i="29" s="1"/>
  <c r="W370" i="29"/>
  <c r="AQ370" i="29" s="1"/>
  <c r="BC370" i="29" s="1"/>
  <c r="U370" i="29"/>
  <c r="AO370" i="29" s="1"/>
  <c r="BA370" i="29" s="1"/>
  <c r="R370" i="29"/>
  <c r="AL370" i="29" s="1"/>
  <c r="AX370" i="29" s="1"/>
  <c r="AA370" i="29"/>
  <c r="AU370" i="29" s="1"/>
  <c r="BG370" i="29" s="1"/>
  <c r="Z370" i="29"/>
  <c r="AT370" i="29" s="1"/>
  <c r="BF370" i="29" s="1"/>
  <c r="AA382" i="29"/>
  <c r="AU382" i="29" s="1"/>
  <c r="BG382" i="29" s="1"/>
  <c r="Z382" i="29"/>
  <c r="AT382" i="29" s="1"/>
  <c r="BF382" i="29" s="1"/>
  <c r="W382" i="29"/>
  <c r="AQ382" i="29" s="1"/>
  <c r="BC382" i="29" s="1"/>
  <c r="U382" i="29"/>
  <c r="AO382" i="29" s="1"/>
  <c r="BA382" i="29" s="1"/>
  <c r="R382" i="29"/>
  <c r="AL382" i="29" s="1"/>
  <c r="AX382" i="29" s="1"/>
  <c r="AA390" i="29"/>
  <c r="AU390" i="29" s="1"/>
  <c r="BG390" i="29" s="1"/>
  <c r="Z390" i="29"/>
  <c r="AT390" i="29" s="1"/>
  <c r="BF390" i="29" s="1"/>
  <c r="W390" i="29"/>
  <c r="AQ390" i="29" s="1"/>
  <c r="BC390" i="29" s="1"/>
  <c r="U390" i="29"/>
  <c r="AO390" i="29" s="1"/>
  <c r="BA390" i="29" s="1"/>
  <c r="R390" i="29"/>
  <c r="AL390" i="29" s="1"/>
  <c r="AX390" i="29" s="1"/>
  <c r="AA399" i="29"/>
  <c r="AU399" i="29" s="1"/>
  <c r="BG399" i="29" s="1"/>
  <c r="Z399" i="29"/>
  <c r="AT399" i="29" s="1"/>
  <c r="BF399" i="29" s="1"/>
  <c r="U399" i="29"/>
  <c r="AO399" i="29" s="1"/>
  <c r="BA399" i="29" s="1"/>
  <c r="W399" i="29"/>
  <c r="AQ399" i="29" s="1"/>
  <c r="BC399" i="29" s="1"/>
  <c r="R399" i="29"/>
  <c r="AL399" i="29" s="1"/>
  <c r="AX399" i="29" s="1"/>
  <c r="AA403" i="29"/>
  <c r="AU403" i="29" s="1"/>
  <c r="BG403" i="29" s="1"/>
  <c r="Z403" i="29"/>
  <c r="AT403" i="29" s="1"/>
  <c r="BF403" i="29" s="1"/>
  <c r="W403" i="29"/>
  <c r="AQ403" i="29" s="1"/>
  <c r="BC403" i="29" s="1"/>
  <c r="U403" i="29"/>
  <c r="AO403" i="29" s="1"/>
  <c r="BA403" i="29" s="1"/>
  <c r="R403" i="29"/>
  <c r="AL403" i="29" s="1"/>
  <c r="AX403" i="29" s="1"/>
  <c r="U410" i="29"/>
  <c r="AO410" i="29" s="1"/>
  <c r="BA410" i="29" s="1"/>
  <c r="R410" i="29"/>
  <c r="AL410" i="29" s="1"/>
  <c r="AX410" i="29" s="1"/>
  <c r="Z410" i="29"/>
  <c r="AT410" i="29" s="1"/>
  <c r="BF410" i="29" s="1"/>
  <c r="W410" i="29"/>
  <c r="AQ410" i="29" s="1"/>
  <c r="BC410" i="29" s="1"/>
  <c r="AA404" i="29"/>
  <c r="AU404" i="29" s="1"/>
  <c r="BG404" i="29" s="1"/>
  <c r="Z404" i="29"/>
  <c r="AT404" i="29" s="1"/>
  <c r="BF404" i="29" s="1"/>
  <c r="W404" i="29"/>
  <c r="AQ404" i="29" s="1"/>
  <c r="BC404" i="29" s="1"/>
  <c r="U404" i="29"/>
  <c r="AO404" i="29" s="1"/>
  <c r="BA404" i="29" s="1"/>
  <c r="R404" i="29"/>
  <c r="AL404" i="29" s="1"/>
  <c r="AX404" i="29" s="1"/>
  <c r="Z411" i="29"/>
  <c r="AT411" i="29" s="1"/>
  <c r="BF411" i="29" s="1"/>
  <c r="W411" i="29"/>
  <c r="AQ411" i="29" s="1"/>
  <c r="BC411" i="29" s="1"/>
  <c r="U411" i="29"/>
  <c r="AO411" i="29" s="1"/>
  <c r="BA411" i="29" s="1"/>
  <c r="R411" i="29"/>
  <c r="AL411" i="29" s="1"/>
  <c r="AX411" i="29" s="1"/>
  <c r="AA417" i="29"/>
  <c r="AU417" i="29" s="1"/>
  <c r="BG417" i="29" s="1"/>
  <c r="Z417" i="29"/>
  <c r="AT417" i="29" s="1"/>
  <c r="BF417" i="29" s="1"/>
  <c r="W417" i="29"/>
  <c r="AQ417" i="29" s="1"/>
  <c r="BC417" i="29" s="1"/>
  <c r="R417" i="29"/>
  <c r="AL417" i="29" s="1"/>
  <c r="AX417" i="29" s="1"/>
  <c r="U417" i="29"/>
  <c r="AO417" i="29" s="1"/>
  <c r="BA417" i="29" s="1"/>
  <c r="AA412" i="29"/>
  <c r="AU412" i="29" s="1"/>
  <c r="BG412" i="29" s="1"/>
  <c r="Z412" i="29"/>
  <c r="AT412" i="29" s="1"/>
  <c r="BF412" i="29" s="1"/>
  <c r="W412" i="29"/>
  <c r="AQ412" i="29" s="1"/>
  <c r="BC412" i="29" s="1"/>
  <c r="U412" i="29"/>
  <c r="AO412" i="29" s="1"/>
  <c r="BA412" i="29" s="1"/>
  <c r="R412" i="29"/>
  <c r="AL412" i="29" s="1"/>
  <c r="AX412" i="29" s="1"/>
  <c r="R418" i="29"/>
  <c r="AL418" i="29" s="1"/>
  <c r="AX418" i="29" s="1"/>
  <c r="AA418" i="29"/>
  <c r="AU418" i="29" s="1"/>
  <c r="BG418" i="29" s="1"/>
  <c r="W418" i="29"/>
  <c r="AQ418" i="29" s="1"/>
  <c r="BC418" i="29" s="1"/>
  <c r="Z418" i="29"/>
  <c r="AT418" i="29" s="1"/>
  <c r="BF418" i="29" s="1"/>
  <c r="U418" i="29"/>
  <c r="AO418" i="29" s="1"/>
  <c r="BA418" i="29" s="1"/>
  <c r="AA424" i="29"/>
  <c r="AU424" i="29" s="1"/>
  <c r="BG424" i="29" s="1"/>
  <c r="Z424" i="29"/>
  <c r="AT424" i="29" s="1"/>
  <c r="BF424" i="29" s="1"/>
  <c r="W424" i="29"/>
  <c r="AQ424" i="29" s="1"/>
  <c r="BC424" i="29" s="1"/>
  <c r="U424" i="29"/>
  <c r="AO424" i="29" s="1"/>
  <c r="BA424" i="29" s="1"/>
  <c r="R424" i="29"/>
  <c r="AL424" i="29" s="1"/>
  <c r="AX424" i="29" s="1"/>
  <c r="R517" i="29"/>
  <c r="AL517" i="29" s="1"/>
  <c r="AX517" i="29" s="1"/>
  <c r="Q517" i="29"/>
  <c r="AK517" i="29" s="1"/>
  <c r="AW517" i="29" s="1"/>
  <c r="Z517" i="29"/>
  <c r="AT517" i="29" s="1"/>
  <c r="BF517" i="29" s="1"/>
  <c r="Y517" i="29"/>
  <c r="AS517" i="29" s="1"/>
  <c r="BE517" i="29" s="1"/>
  <c r="X517" i="29"/>
  <c r="AR517" i="29" s="1"/>
  <c r="BD517" i="29" s="1"/>
  <c r="W517" i="29"/>
  <c r="AQ517" i="29" s="1"/>
  <c r="BC517" i="29" s="1"/>
  <c r="V517" i="29"/>
  <c r="AP517" i="29" s="1"/>
  <c r="BB517" i="29" s="1"/>
  <c r="U517" i="29"/>
  <c r="AO517" i="29" s="1"/>
  <c r="BA517" i="29" s="1"/>
  <c r="T517" i="29"/>
  <c r="AN517" i="29" s="1"/>
  <c r="AZ517" i="29" s="1"/>
  <c r="S517" i="29"/>
  <c r="AM517" i="29" s="1"/>
  <c r="AY517" i="29" s="1"/>
  <c r="T522" i="29"/>
  <c r="AN522" i="29" s="1"/>
  <c r="AZ522" i="29" s="1"/>
  <c r="S522" i="29"/>
  <c r="AM522" i="29" s="1"/>
  <c r="AY522" i="29" s="1"/>
  <c r="R522" i="29"/>
  <c r="AL522" i="29" s="1"/>
  <c r="AX522" i="29" s="1"/>
  <c r="Q522" i="29"/>
  <c r="AK522" i="29" s="1"/>
  <c r="AW522" i="29" s="1"/>
  <c r="Z522" i="29"/>
  <c r="AT522" i="29" s="1"/>
  <c r="BF522" i="29" s="1"/>
  <c r="Y522" i="29"/>
  <c r="AS522" i="29" s="1"/>
  <c r="BE522" i="29" s="1"/>
  <c r="X522" i="29"/>
  <c r="AR522" i="29" s="1"/>
  <c r="BD522" i="29" s="1"/>
  <c r="W522" i="29"/>
  <c r="AQ522" i="29" s="1"/>
  <c r="BC522" i="29" s="1"/>
  <c r="V522" i="29"/>
  <c r="AP522" i="29" s="1"/>
  <c r="BB522" i="29" s="1"/>
  <c r="U522" i="29"/>
  <c r="AO522" i="29" s="1"/>
  <c r="BA522" i="29" s="1"/>
  <c r="V506" i="29"/>
  <c r="AP506" i="29" s="1"/>
  <c r="BB506" i="29" s="1"/>
  <c r="U506" i="29"/>
  <c r="AO506" i="29" s="1"/>
  <c r="BA506" i="29" s="1"/>
  <c r="T506" i="29"/>
  <c r="AN506" i="29" s="1"/>
  <c r="AZ506" i="29" s="1"/>
  <c r="S506" i="29"/>
  <c r="AM506" i="29" s="1"/>
  <c r="AY506" i="29" s="1"/>
  <c r="R506" i="29"/>
  <c r="AL506" i="29" s="1"/>
  <c r="AX506" i="29" s="1"/>
  <c r="Q506" i="29"/>
  <c r="AK506" i="29" s="1"/>
  <c r="AW506" i="29" s="1"/>
  <c r="Z506" i="29"/>
  <c r="AT506" i="29" s="1"/>
  <c r="BF506" i="29" s="1"/>
  <c r="Y506" i="29"/>
  <c r="AS506" i="29" s="1"/>
  <c r="BE506" i="29" s="1"/>
  <c r="X506" i="29"/>
  <c r="AR506" i="29" s="1"/>
  <c r="BD506" i="29" s="1"/>
  <c r="W506" i="29"/>
  <c r="AQ506" i="29" s="1"/>
  <c r="BC506" i="29" s="1"/>
  <c r="AS6" i="29" l="1"/>
  <c r="BE6" i="29" s="1"/>
  <c r="AR6" i="29"/>
  <c r="BD6" i="29" s="1"/>
  <c r="AQ6" i="29"/>
  <c r="BC6" i="29" s="1"/>
  <c r="AP6" i="29"/>
  <c r="BB6" i="29" s="1"/>
  <c r="AO6" i="29"/>
  <c r="BA6" i="29" s="1"/>
  <c r="AN6" i="29"/>
  <c r="AZ6" i="29" s="1"/>
  <c r="AM6" i="29"/>
  <c r="AY6" i="29" s="1"/>
  <c r="AL6" i="29"/>
  <c r="AX6" i="29" s="1"/>
  <c r="AK6" i="29"/>
  <c r="AW6" i="29" s="1"/>
  <c r="AT6" i="29"/>
  <c r="AU6" i="29"/>
  <c r="U429" i="29" l="1"/>
  <c r="AO429" i="29" s="1"/>
  <c r="BA429" i="29" s="1"/>
  <c r="N368" i="29"/>
  <c r="P368" i="29" s="1"/>
  <c r="N357" i="29"/>
  <c r="P357" i="29" s="1"/>
  <c r="N356" i="29"/>
  <c r="P356" i="29" s="1"/>
  <c r="N336" i="29"/>
  <c r="P336" i="29" s="1"/>
  <c r="N340" i="29"/>
  <c r="P340" i="29" s="1"/>
  <c r="N355" i="29"/>
  <c r="P355" i="29" s="1"/>
  <c r="N354" i="29"/>
  <c r="P354" i="29" s="1"/>
  <c r="N339" i="29"/>
  <c r="P339" i="29" s="1"/>
  <c r="N325" i="29"/>
  <c r="P325" i="29" s="1"/>
  <c r="N335" i="29"/>
  <c r="P335" i="29" s="1"/>
  <c r="N334" i="29"/>
  <c r="P334" i="29" s="1"/>
  <c r="N324" i="29"/>
  <c r="P324" i="29" s="1"/>
  <c r="N341" i="29"/>
  <c r="P341" i="29" s="1"/>
  <c r="N333" i="29"/>
  <c r="P333" i="29" s="1"/>
  <c r="N303" i="29"/>
  <c r="P303" i="29" s="1"/>
  <c r="N314" i="29"/>
  <c r="P314" i="29" s="1"/>
  <c r="N322" i="29"/>
  <c r="P322" i="29" s="1"/>
  <c r="N321" i="29"/>
  <c r="P321" i="29" s="1"/>
  <c r="N313" i="29"/>
  <c r="P313" i="29" s="1"/>
  <c r="N326" i="29"/>
  <c r="P326" i="29" s="1"/>
  <c r="N320" i="29"/>
  <c r="P320" i="29" s="1"/>
  <c r="N316" i="29"/>
  <c r="P316" i="29" s="1"/>
  <c r="N309" i="29"/>
  <c r="P309" i="29" s="1"/>
  <c r="N301" i="29"/>
  <c r="P301" i="29" s="1"/>
  <c r="N578" i="29"/>
  <c r="P578" i="29" s="1"/>
  <c r="N597" i="29"/>
  <c r="P597" i="29" s="1"/>
  <c r="N598" i="29"/>
  <c r="P598" i="29" s="1"/>
  <c r="N531" i="29"/>
  <c r="P531" i="29" s="1"/>
  <c r="N579" i="29"/>
  <c r="P579" i="29" s="1"/>
  <c r="N581" i="29"/>
  <c r="P581" i="29" s="1"/>
  <c r="N580" i="29"/>
  <c r="P580" i="29" s="1"/>
  <c r="N582" i="29"/>
  <c r="P582" i="29" s="1"/>
  <c r="N561" i="29"/>
  <c r="P561" i="29" s="1"/>
  <c r="N564" i="29"/>
  <c r="P564" i="29" s="1"/>
  <c r="N562" i="29"/>
  <c r="P562" i="29" s="1"/>
  <c r="N565" i="29"/>
  <c r="P565" i="29" s="1"/>
  <c r="N563" i="29"/>
  <c r="P563" i="29" s="1"/>
  <c r="N566" i="29"/>
  <c r="P566" i="29" s="1"/>
  <c r="N549" i="29"/>
  <c r="P549" i="29" s="1"/>
  <c r="N558" i="29"/>
  <c r="P558" i="29" s="1"/>
  <c r="N544" i="29"/>
  <c r="P544" i="29" s="1"/>
  <c r="N547" i="29"/>
  <c r="P547" i="29" s="1"/>
  <c r="N546" i="29"/>
  <c r="P546" i="29" s="1"/>
  <c r="N548" i="29"/>
  <c r="P548" i="29" s="1"/>
  <c r="N537" i="29"/>
  <c r="P537" i="29" s="1"/>
  <c r="N538" i="29"/>
  <c r="P538" i="29" s="1"/>
  <c r="N528" i="29"/>
  <c r="P528" i="29" s="1"/>
  <c r="N535" i="29"/>
  <c r="P535" i="29" s="1"/>
  <c r="N536" i="29"/>
  <c r="P536" i="29" s="1"/>
  <c r="N530" i="29"/>
  <c r="P530" i="29" s="1"/>
  <c r="N534" i="29"/>
  <c r="P534" i="29" s="1"/>
  <c r="N684" i="29"/>
  <c r="P684" i="29" s="1"/>
  <c r="N675" i="29"/>
  <c r="P675" i="29" s="1"/>
  <c r="N668" i="29"/>
  <c r="P668" i="29" s="1"/>
  <c r="N663" i="29"/>
  <c r="P663" i="29" s="1"/>
  <c r="N247" i="29"/>
  <c r="P247" i="29" s="1"/>
  <c r="N231" i="29"/>
  <c r="P231" i="29" s="1"/>
  <c r="N221" i="29"/>
  <c r="P221" i="29" s="1"/>
  <c r="N216" i="29"/>
  <c r="P216" i="29" s="1"/>
  <c r="R214" i="29"/>
  <c r="AL214" i="29" s="1"/>
  <c r="AX214" i="29" s="1"/>
  <c r="N211" i="29"/>
  <c r="P211" i="29" s="1"/>
  <c r="N169" i="29"/>
  <c r="P169" i="29" s="1"/>
  <c r="N203" i="29"/>
  <c r="P203" i="29" s="1"/>
  <c r="N102" i="29"/>
  <c r="P102" i="29" s="1"/>
  <c r="N48" i="29"/>
  <c r="P48" i="29" s="1"/>
  <c r="R148" i="29"/>
  <c r="AL148" i="29" s="1"/>
  <c r="AX148" i="29" s="1"/>
  <c r="N117" i="29"/>
  <c r="P117" i="29" s="1"/>
  <c r="N27" i="29"/>
  <c r="P27" i="29" s="1"/>
  <c r="N61" i="29"/>
  <c r="P61" i="29" s="1"/>
  <c r="N70" i="29"/>
  <c r="P70" i="29" s="1"/>
  <c r="N37" i="29"/>
  <c r="P37" i="29" s="1"/>
  <c r="N45" i="29"/>
  <c r="P45" i="29" s="1"/>
  <c r="N20" i="29"/>
  <c r="P20" i="29" s="1"/>
  <c r="N24" i="29"/>
  <c r="P24" i="29" s="1"/>
  <c r="BG6" i="29"/>
  <c r="BF6" i="29"/>
  <c r="AG6" i="29"/>
  <c r="AH6" i="29" s="1"/>
  <c r="AI6" i="29" s="1"/>
  <c r="AJ6" i="29" s="1"/>
  <c r="P6" i="29"/>
  <c r="M6" i="29"/>
  <c r="O534" i="29" l="1"/>
  <c r="O530" i="29"/>
  <c r="O313" i="29"/>
  <c r="O536" i="29"/>
  <c r="O581" i="29"/>
  <c r="O598" i="29"/>
  <c r="O309" i="29"/>
  <c r="O320" i="29"/>
  <c r="O340" i="29"/>
  <c r="AA340" i="29"/>
  <c r="AU340" i="29" s="1"/>
  <c r="BG340" i="29" s="1"/>
  <c r="O597" i="29"/>
  <c r="O335" i="29"/>
  <c r="O336" i="29"/>
  <c r="O37" i="29"/>
  <c r="O537" i="29"/>
  <c r="O548" i="29"/>
  <c r="O354" i="29"/>
  <c r="O546" i="29"/>
  <c r="O102" i="29"/>
  <c r="O247" i="29"/>
  <c r="O24" i="29"/>
  <c r="O48" i="29"/>
  <c r="O547" i="29"/>
  <c r="O558" i="29"/>
  <c r="O341" i="29"/>
  <c r="U555" i="29"/>
  <c r="AO555" i="29" s="1"/>
  <c r="BA555" i="29" s="1"/>
  <c r="R555" i="29"/>
  <c r="AL555" i="29" s="1"/>
  <c r="AX555" i="29" s="1"/>
  <c r="U543" i="29"/>
  <c r="AO543" i="29" s="1"/>
  <c r="BA543" i="29" s="1"/>
  <c r="R543" i="29"/>
  <c r="AL543" i="29" s="1"/>
  <c r="AX543" i="29" s="1"/>
  <c r="U567" i="29"/>
  <c r="AO567" i="29" s="1"/>
  <c r="BA567" i="29" s="1"/>
  <c r="R567" i="29"/>
  <c r="AL567" i="29" s="1"/>
  <c r="AX567" i="29" s="1"/>
  <c r="U13" i="29"/>
  <c r="AO13" i="29" s="1"/>
  <c r="BA13" i="29" s="1"/>
  <c r="R13" i="29"/>
  <c r="AL13" i="29" s="1"/>
  <c r="AX13" i="29" s="1"/>
  <c r="U568" i="29"/>
  <c r="AO568" i="29" s="1"/>
  <c r="BA568" i="29" s="1"/>
  <c r="R568" i="29"/>
  <c r="AL568" i="29" s="1"/>
  <c r="AX568" i="29" s="1"/>
  <c r="U586" i="29"/>
  <c r="AO586" i="29" s="1"/>
  <c r="BA586" i="29" s="1"/>
  <c r="R586" i="29"/>
  <c r="AL586" i="29" s="1"/>
  <c r="AX586" i="29" s="1"/>
  <c r="U308" i="29"/>
  <c r="AO308" i="29" s="1"/>
  <c r="BA308" i="29" s="1"/>
  <c r="R308" i="29"/>
  <c r="AL308" i="29" s="1"/>
  <c r="AX308" i="29" s="1"/>
  <c r="U30" i="29"/>
  <c r="AO30" i="29" s="1"/>
  <c r="BA30" i="29" s="1"/>
  <c r="R30" i="29"/>
  <c r="AL30" i="29" s="1"/>
  <c r="AX30" i="29" s="1"/>
  <c r="U574" i="29"/>
  <c r="AO574" i="29" s="1"/>
  <c r="BA574" i="29" s="1"/>
  <c r="R574" i="29"/>
  <c r="AL574" i="29" s="1"/>
  <c r="AX574" i="29" s="1"/>
  <c r="U49" i="29"/>
  <c r="AO49" i="29" s="1"/>
  <c r="BA49" i="29" s="1"/>
  <c r="R49" i="29"/>
  <c r="AL49" i="29" s="1"/>
  <c r="AX49" i="29" s="1"/>
  <c r="U540" i="29"/>
  <c r="AO540" i="29" s="1"/>
  <c r="BA540" i="29" s="1"/>
  <c r="R540" i="29"/>
  <c r="AL540" i="29" s="1"/>
  <c r="AX540" i="29" s="1"/>
  <c r="U556" i="29"/>
  <c r="AO556" i="29" s="1"/>
  <c r="BA556" i="29" s="1"/>
  <c r="R556" i="29"/>
  <c r="AL556" i="29" s="1"/>
  <c r="AX556" i="29" s="1"/>
  <c r="U571" i="29"/>
  <c r="AO571" i="29" s="1"/>
  <c r="BA571" i="29" s="1"/>
  <c r="R571" i="29"/>
  <c r="AL571" i="29" s="1"/>
  <c r="AX571" i="29" s="1"/>
  <c r="U50" i="29"/>
  <c r="AO50" i="29" s="1"/>
  <c r="BA50" i="29" s="1"/>
  <c r="R50" i="29"/>
  <c r="AL50" i="29" s="1"/>
  <c r="AX50" i="29" s="1"/>
  <c r="U74" i="29"/>
  <c r="AO74" i="29" s="1"/>
  <c r="BA74" i="29" s="1"/>
  <c r="R74" i="29"/>
  <c r="AL74" i="29" s="1"/>
  <c r="AX74" i="29" s="1"/>
  <c r="U590" i="29"/>
  <c r="AO590" i="29" s="1"/>
  <c r="BA590" i="29" s="1"/>
  <c r="R590" i="29"/>
  <c r="AL590" i="29" s="1"/>
  <c r="AX590" i="29" s="1"/>
  <c r="U18" i="29"/>
  <c r="AO18" i="29" s="1"/>
  <c r="BA18" i="29" s="1"/>
  <c r="R18" i="29"/>
  <c r="AL18" i="29" s="1"/>
  <c r="AX18" i="29" s="1"/>
  <c r="U542" i="29"/>
  <c r="AO542" i="29" s="1"/>
  <c r="BA542" i="29" s="1"/>
  <c r="R542" i="29"/>
  <c r="AL542" i="29" s="1"/>
  <c r="AX542" i="29" s="1"/>
  <c r="U19" i="29"/>
  <c r="AO19" i="29" s="1"/>
  <c r="BA19" i="29" s="1"/>
  <c r="R19" i="29"/>
  <c r="AL19" i="29" s="1"/>
  <c r="AX19" i="29" s="1"/>
  <c r="U557" i="29"/>
  <c r="AO557" i="29" s="1"/>
  <c r="BA557" i="29" s="1"/>
  <c r="R557" i="29"/>
  <c r="AL557" i="29" s="1"/>
  <c r="AX557" i="29" s="1"/>
  <c r="U552" i="29"/>
  <c r="AO552" i="29" s="1"/>
  <c r="BA552" i="29" s="1"/>
  <c r="R552" i="29"/>
  <c r="AL552" i="29" s="1"/>
  <c r="AX552" i="29" s="1"/>
  <c r="U553" i="29"/>
  <c r="AO553" i="29" s="1"/>
  <c r="BA553" i="29" s="1"/>
  <c r="R553" i="29"/>
  <c r="AL553" i="29" s="1"/>
  <c r="AX553" i="29" s="1"/>
  <c r="U572" i="29"/>
  <c r="AO572" i="29" s="1"/>
  <c r="BA572" i="29" s="1"/>
  <c r="R572" i="29"/>
  <c r="AL572" i="29" s="1"/>
  <c r="AX572" i="29" s="1"/>
  <c r="W83" i="29"/>
  <c r="AQ83" i="29" s="1"/>
  <c r="BC83" i="29" s="1"/>
  <c r="U83" i="29"/>
  <c r="AO83" i="29" s="1"/>
  <c r="BA83" i="29" s="1"/>
  <c r="R83" i="29"/>
  <c r="AL83" i="29" s="1"/>
  <c r="AX83" i="29" s="1"/>
  <c r="W532" i="29"/>
  <c r="AQ532" i="29" s="1"/>
  <c r="BC532" i="29" s="1"/>
  <c r="U532" i="29"/>
  <c r="AO532" i="29" s="1"/>
  <c r="BA532" i="29" s="1"/>
  <c r="R532" i="29"/>
  <c r="AL532" i="29" s="1"/>
  <c r="AX532" i="29" s="1"/>
  <c r="W533" i="29"/>
  <c r="AQ533" i="29" s="1"/>
  <c r="BC533" i="29" s="1"/>
  <c r="U533" i="29"/>
  <c r="AO533" i="29" s="1"/>
  <c r="BA533" i="29" s="1"/>
  <c r="R533" i="29"/>
  <c r="AL533" i="29" s="1"/>
  <c r="AX533" i="29" s="1"/>
  <c r="W94" i="29"/>
  <c r="AQ94" i="29" s="1"/>
  <c r="BC94" i="29" s="1"/>
  <c r="U94" i="29"/>
  <c r="AO94" i="29" s="1"/>
  <c r="BA94" i="29" s="1"/>
  <c r="R94" i="29"/>
  <c r="AL94" i="29" s="1"/>
  <c r="AX94" i="29" s="1"/>
  <c r="W38" i="29"/>
  <c r="AQ38" i="29" s="1"/>
  <c r="BC38" i="29" s="1"/>
  <c r="U38" i="29"/>
  <c r="AO38" i="29" s="1"/>
  <c r="BA38" i="29" s="1"/>
  <c r="R38" i="29"/>
  <c r="AL38" i="29" s="1"/>
  <c r="AX38" i="29" s="1"/>
  <c r="W31" i="29"/>
  <c r="AQ31" i="29" s="1"/>
  <c r="BC31" i="29" s="1"/>
  <c r="U31" i="29"/>
  <c r="AO31" i="29" s="1"/>
  <c r="BA31" i="29" s="1"/>
  <c r="R31" i="29"/>
  <c r="AL31" i="29" s="1"/>
  <c r="AX31" i="29" s="1"/>
  <c r="W32" i="29"/>
  <c r="AQ32" i="29" s="1"/>
  <c r="BC32" i="29" s="1"/>
  <c r="U32" i="29"/>
  <c r="AO32" i="29" s="1"/>
  <c r="BA32" i="29" s="1"/>
  <c r="R32" i="29"/>
  <c r="AL32" i="29" s="1"/>
  <c r="AX32" i="29" s="1"/>
  <c r="W51" i="29"/>
  <c r="AQ51" i="29" s="1"/>
  <c r="BC51" i="29" s="1"/>
  <c r="U51" i="29"/>
  <c r="AO51" i="29" s="1"/>
  <c r="BA51" i="29" s="1"/>
  <c r="R51" i="29"/>
  <c r="AL51" i="29" s="1"/>
  <c r="AX51" i="29" s="1"/>
  <c r="W62" i="29"/>
  <c r="AQ62" i="29" s="1"/>
  <c r="BC62" i="29" s="1"/>
  <c r="U62" i="29"/>
  <c r="AO62" i="29" s="1"/>
  <c r="BA62" i="29" s="1"/>
  <c r="R62" i="29"/>
  <c r="AL62" i="29" s="1"/>
  <c r="AX62" i="29" s="1"/>
  <c r="W80" i="29"/>
  <c r="AQ80" i="29" s="1"/>
  <c r="BC80" i="29" s="1"/>
  <c r="U80" i="29"/>
  <c r="AO80" i="29" s="1"/>
  <c r="BA80" i="29" s="1"/>
  <c r="R80" i="29"/>
  <c r="AL80" i="29" s="1"/>
  <c r="AX80" i="29" s="1"/>
  <c r="W53" i="29"/>
  <c r="AQ53" i="29" s="1"/>
  <c r="BC53" i="29" s="1"/>
  <c r="U53" i="29"/>
  <c r="AO53" i="29" s="1"/>
  <c r="BA53" i="29" s="1"/>
  <c r="R53" i="29"/>
  <c r="AL53" i="29" s="1"/>
  <c r="AX53" i="29" s="1"/>
  <c r="Z76" i="29"/>
  <c r="AT76" i="29" s="1"/>
  <c r="BF76" i="29" s="1"/>
  <c r="W76" i="29"/>
  <c r="AQ76" i="29" s="1"/>
  <c r="BC76" i="29" s="1"/>
  <c r="U76" i="29"/>
  <c r="AO76" i="29" s="1"/>
  <c r="BA76" i="29" s="1"/>
  <c r="R76" i="29"/>
  <c r="AL76" i="29" s="1"/>
  <c r="AX76" i="29" s="1"/>
  <c r="Z103" i="29"/>
  <c r="AT103" i="29" s="1"/>
  <c r="BF103" i="29" s="1"/>
  <c r="U103" i="29"/>
  <c r="AO103" i="29" s="1"/>
  <c r="BA103" i="29" s="1"/>
  <c r="R103" i="29"/>
  <c r="AL103" i="29" s="1"/>
  <c r="AX103" i="29" s="1"/>
  <c r="W103" i="29"/>
  <c r="AQ103" i="29" s="1"/>
  <c r="BC103" i="29" s="1"/>
  <c r="Z167" i="29"/>
  <c r="AT167" i="29" s="1"/>
  <c r="BF167" i="29" s="1"/>
  <c r="U167" i="29"/>
  <c r="AO167" i="29" s="1"/>
  <c r="BA167" i="29" s="1"/>
  <c r="R167" i="29"/>
  <c r="AL167" i="29" s="1"/>
  <c r="AX167" i="29" s="1"/>
  <c r="W167" i="29"/>
  <c r="AQ167" i="29" s="1"/>
  <c r="BC167" i="29" s="1"/>
  <c r="Z196" i="29"/>
  <c r="AT196" i="29" s="1"/>
  <c r="BF196" i="29" s="1"/>
  <c r="U196" i="29"/>
  <c r="AO196" i="29" s="1"/>
  <c r="BA196" i="29" s="1"/>
  <c r="R196" i="29"/>
  <c r="AL196" i="29" s="1"/>
  <c r="AX196" i="29" s="1"/>
  <c r="W196" i="29"/>
  <c r="AQ196" i="29" s="1"/>
  <c r="BC196" i="29" s="1"/>
  <c r="Z208" i="29"/>
  <c r="AT208" i="29" s="1"/>
  <c r="BF208" i="29" s="1"/>
  <c r="W208" i="29"/>
  <c r="AQ208" i="29" s="1"/>
  <c r="BC208" i="29" s="1"/>
  <c r="U208" i="29"/>
  <c r="AO208" i="29" s="1"/>
  <c r="BA208" i="29" s="1"/>
  <c r="R208" i="29"/>
  <c r="AL208" i="29" s="1"/>
  <c r="AX208" i="29" s="1"/>
  <c r="Z209" i="29"/>
  <c r="AT209" i="29" s="1"/>
  <c r="BF209" i="29" s="1"/>
  <c r="W209" i="29"/>
  <c r="AQ209" i="29" s="1"/>
  <c r="BC209" i="29" s="1"/>
  <c r="U209" i="29"/>
  <c r="AO209" i="29" s="1"/>
  <c r="BA209" i="29" s="1"/>
  <c r="R209" i="29"/>
  <c r="AL209" i="29" s="1"/>
  <c r="AX209" i="29" s="1"/>
  <c r="Z573" i="29"/>
  <c r="AT573" i="29" s="1"/>
  <c r="BF573" i="29" s="1"/>
  <c r="W573" i="29"/>
  <c r="AQ573" i="29" s="1"/>
  <c r="BC573" i="29" s="1"/>
  <c r="U573" i="29"/>
  <c r="AO573" i="29" s="1"/>
  <c r="BA573" i="29" s="1"/>
  <c r="R573" i="29"/>
  <c r="AL573" i="29" s="1"/>
  <c r="AX573" i="29" s="1"/>
  <c r="Z585" i="29"/>
  <c r="AT585" i="29" s="1"/>
  <c r="BF585" i="29" s="1"/>
  <c r="W585" i="29"/>
  <c r="AQ585" i="29" s="1"/>
  <c r="BC585" i="29" s="1"/>
  <c r="U585" i="29"/>
  <c r="AO585" i="29" s="1"/>
  <c r="BA585" i="29" s="1"/>
  <c r="R585" i="29"/>
  <c r="AL585" i="29" s="1"/>
  <c r="AX585" i="29" s="1"/>
  <c r="Z365" i="29"/>
  <c r="AT365" i="29" s="1"/>
  <c r="BF365" i="29" s="1"/>
  <c r="W365" i="29"/>
  <c r="AQ365" i="29" s="1"/>
  <c r="BC365" i="29" s="1"/>
  <c r="U365" i="29"/>
  <c r="AO365" i="29" s="1"/>
  <c r="BA365" i="29" s="1"/>
  <c r="R365" i="29"/>
  <c r="AL365" i="29" s="1"/>
  <c r="AX365" i="29" s="1"/>
  <c r="Z380" i="29"/>
  <c r="AT380" i="29" s="1"/>
  <c r="BF380" i="29" s="1"/>
  <c r="W380" i="29"/>
  <c r="AQ380" i="29" s="1"/>
  <c r="BC380" i="29" s="1"/>
  <c r="U380" i="29"/>
  <c r="AO380" i="29" s="1"/>
  <c r="BA380" i="29" s="1"/>
  <c r="R380" i="29"/>
  <c r="AL380" i="29" s="1"/>
  <c r="AX380" i="29" s="1"/>
  <c r="Z130" i="29"/>
  <c r="AT130" i="29" s="1"/>
  <c r="BF130" i="29" s="1"/>
  <c r="U130" i="29"/>
  <c r="AO130" i="29" s="1"/>
  <c r="BA130" i="29" s="1"/>
  <c r="R130" i="29"/>
  <c r="AL130" i="29" s="1"/>
  <c r="AX130" i="29" s="1"/>
  <c r="W130" i="29"/>
  <c r="AQ130" i="29" s="1"/>
  <c r="BC130" i="29" s="1"/>
  <c r="Z77" i="29"/>
  <c r="AT77" i="29" s="1"/>
  <c r="BF77" i="29" s="1"/>
  <c r="W77" i="29"/>
  <c r="AQ77" i="29" s="1"/>
  <c r="BC77" i="29" s="1"/>
  <c r="R77" i="29"/>
  <c r="AL77" i="29" s="1"/>
  <c r="AX77" i="29" s="1"/>
  <c r="U77" i="29"/>
  <c r="AO77" i="29" s="1"/>
  <c r="BA77" i="29" s="1"/>
  <c r="Z104" i="29"/>
  <c r="AT104" i="29" s="1"/>
  <c r="BF104" i="29" s="1"/>
  <c r="W104" i="29"/>
  <c r="AQ104" i="29" s="1"/>
  <c r="BC104" i="29" s="1"/>
  <c r="U104" i="29"/>
  <c r="AO104" i="29" s="1"/>
  <c r="BA104" i="29" s="1"/>
  <c r="R104" i="29"/>
  <c r="AL104" i="29" s="1"/>
  <c r="AX104" i="29" s="1"/>
  <c r="Z124" i="29"/>
  <c r="AT124" i="29" s="1"/>
  <c r="BF124" i="29" s="1"/>
  <c r="W124" i="29"/>
  <c r="AQ124" i="29" s="1"/>
  <c r="BC124" i="29" s="1"/>
  <c r="U124" i="29"/>
  <c r="AO124" i="29" s="1"/>
  <c r="BA124" i="29" s="1"/>
  <c r="R124" i="29"/>
  <c r="AL124" i="29" s="1"/>
  <c r="AX124" i="29" s="1"/>
  <c r="Z210" i="29"/>
  <c r="AT210" i="29" s="1"/>
  <c r="BF210" i="29" s="1"/>
  <c r="U210" i="29"/>
  <c r="AO210" i="29" s="1"/>
  <c r="BA210" i="29" s="1"/>
  <c r="R210" i="29"/>
  <c r="AL210" i="29" s="1"/>
  <c r="AX210" i="29" s="1"/>
  <c r="W210" i="29"/>
  <c r="AQ210" i="29" s="1"/>
  <c r="BC210" i="29" s="1"/>
  <c r="Z606" i="29"/>
  <c r="AT606" i="29" s="1"/>
  <c r="BF606" i="29" s="1"/>
  <c r="W606" i="29"/>
  <c r="AQ606" i="29" s="1"/>
  <c r="BC606" i="29" s="1"/>
  <c r="U606" i="29"/>
  <c r="AO606" i="29" s="1"/>
  <c r="BA606" i="29" s="1"/>
  <c r="R606" i="29"/>
  <c r="AL606" i="29" s="1"/>
  <c r="AX606" i="29" s="1"/>
  <c r="Z619" i="29"/>
  <c r="AT619" i="29" s="1"/>
  <c r="BF619" i="29" s="1"/>
  <c r="W619" i="29"/>
  <c r="AQ619" i="29" s="1"/>
  <c r="BC619" i="29" s="1"/>
  <c r="U619" i="29"/>
  <c r="AO619" i="29" s="1"/>
  <c r="BA619" i="29" s="1"/>
  <c r="R619" i="29"/>
  <c r="AL619" i="29" s="1"/>
  <c r="AX619" i="29" s="1"/>
  <c r="Z345" i="29"/>
  <c r="AT345" i="29" s="1"/>
  <c r="BF345" i="29" s="1"/>
  <c r="W345" i="29"/>
  <c r="AQ345" i="29" s="1"/>
  <c r="BC345" i="29" s="1"/>
  <c r="U345" i="29"/>
  <c r="AO345" i="29" s="1"/>
  <c r="BA345" i="29" s="1"/>
  <c r="R345" i="29"/>
  <c r="AL345" i="29" s="1"/>
  <c r="AX345" i="29" s="1"/>
  <c r="Z569" i="29"/>
  <c r="AT569" i="29" s="1"/>
  <c r="BF569" i="29" s="1"/>
  <c r="W569" i="29"/>
  <c r="AQ569" i="29" s="1"/>
  <c r="BC569" i="29" s="1"/>
  <c r="U569" i="29"/>
  <c r="AO569" i="29" s="1"/>
  <c r="BA569" i="29" s="1"/>
  <c r="R569" i="29"/>
  <c r="AL569" i="29" s="1"/>
  <c r="AX569" i="29" s="1"/>
  <c r="Z587" i="29"/>
  <c r="AT587" i="29" s="1"/>
  <c r="BF587" i="29" s="1"/>
  <c r="W587" i="29"/>
  <c r="AQ587" i="29" s="1"/>
  <c r="BC587" i="29" s="1"/>
  <c r="U587" i="29"/>
  <c r="AO587" i="29" s="1"/>
  <c r="BA587" i="29" s="1"/>
  <c r="R587" i="29"/>
  <c r="AL587" i="29" s="1"/>
  <c r="AX587" i="29" s="1"/>
  <c r="Z620" i="29"/>
  <c r="AT620" i="29" s="1"/>
  <c r="BF620" i="29" s="1"/>
  <c r="W620" i="29"/>
  <c r="AQ620" i="29" s="1"/>
  <c r="BC620" i="29" s="1"/>
  <c r="U620" i="29"/>
  <c r="AO620" i="29" s="1"/>
  <c r="BA620" i="29" s="1"/>
  <c r="R620" i="29"/>
  <c r="AL620" i="29" s="1"/>
  <c r="AX620" i="29" s="1"/>
  <c r="Z346" i="29"/>
  <c r="AT346" i="29" s="1"/>
  <c r="BF346" i="29" s="1"/>
  <c r="W346" i="29"/>
  <c r="AQ346" i="29" s="1"/>
  <c r="BC346" i="29" s="1"/>
  <c r="U346" i="29"/>
  <c r="AO346" i="29" s="1"/>
  <c r="BA346" i="29" s="1"/>
  <c r="R346" i="29"/>
  <c r="AL346" i="29" s="1"/>
  <c r="AX346" i="29" s="1"/>
  <c r="Z592" i="29"/>
  <c r="AT592" i="29" s="1"/>
  <c r="BF592" i="29" s="1"/>
  <c r="W592" i="29"/>
  <c r="AQ592" i="29" s="1"/>
  <c r="BC592" i="29" s="1"/>
  <c r="U592" i="29"/>
  <c r="AO592" i="29" s="1"/>
  <c r="BA592" i="29" s="1"/>
  <c r="R592" i="29"/>
  <c r="AL592" i="29" s="1"/>
  <c r="AX592" i="29" s="1"/>
  <c r="Z588" i="29"/>
  <c r="AT588" i="29" s="1"/>
  <c r="BF588" i="29" s="1"/>
  <c r="W588" i="29"/>
  <c r="AQ588" i="29" s="1"/>
  <c r="BC588" i="29" s="1"/>
  <c r="U588" i="29"/>
  <c r="AO588" i="29" s="1"/>
  <c r="BA588" i="29" s="1"/>
  <c r="R588" i="29"/>
  <c r="AL588" i="29" s="1"/>
  <c r="AX588" i="29" s="1"/>
  <c r="Z621" i="29"/>
  <c r="AT621" i="29" s="1"/>
  <c r="BF621" i="29" s="1"/>
  <c r="W621" i="29"/>
  <c r="AQ621" i="29" s="1"/>
  <c r="BC621" i="29" s="1"/>
  <c r="U621" i="29"/>
  <c r="AO621" i="29" s="1"/>
  <c r="BA621" i="29" s="1"/>
  <c r="R621" i="29"/>
  <c r="AL621" i="29" s="1"/>
  <c r="AX621" i="29" s="1"/>
  <c r="Z342" i="29"/>
  <c r="AT342" i="29" s="1"/>
  <c r="BF342" i="29" s="1"/>
  <c r="W342" i="29"/>
  <c r="AQ342" i="29" s="1"/>
  <c r="BC342" i="29" s="1"/>
  <c r="U342" i="29"/>
  <c r="AO342" i="29" s="1"/>
  <c r="BA342" i="29" s="1"/>
  <c r="R342" i="29"/>
  <c r="AL342" i="29" s="1"/>
  <c r="AX342" i="29" s="1"/>
  <c r="Z347" i="29"/>
  <c r="AT347" i="29" s="1"/>
  <c r="BF347" i="29" s="1"/>
  <c r="U347" i="29"/>
  <c r="AO347" i="29" s="1"/>
  <c r="BA347" i="29" s="1"/>
  <c r="R347" i="29"/>
  <c r="AL347" i="29" s="1"/>
  <c r="AX347" i="29" s="1"/>
  <c r="W347" i="29"/>
  <c r="AQ347" i="29" s="1"/>
  <c r="BC347" i="29" s="1"/>
  <c r="Z78" i="29"/>
  <c r="AT78" i="29" s="1"/>
  <c r="BF78" i="29" s="1"/>
  <c r="W78" i="29"/>
  <c r="AQ78" i="29" s="1"/>
  <c r="BC78" i="29" s="1"/>
  <c r="U78" i="29"/>
  <c r="AO78" i="29" s="1"/>
  <c r="BA78" i="29" s="1"/>
  <c r="R78" i="29"/>
  <c r="AL78" i="29" s="1"/>
  <c r="AX78" i="29" s="1"/>
  <c r="Z197" i="29"/>
  <c r="AT197" i="29" s="1"/>
  <c r="BF197" i="29" s="1"/>
  <c r="W197" i="29"/>
  <c r="AQ197" i="29" s="1"/>
  <c r="BC197" i="29" s="1"/>
  <c r="U197" i="29"/>
  <c r="AO197" i="29" s="1"/>
  <c r="BA197" i="29" s="1"/>
  <c r="R197" i="29"/>
  <c r="AL197" i="29" s="1"/>
  <c r="AX197" i="29" s="1"/>
  <c r="Z599" i="29"/>
  <c r="AT599" i="29" s="1"/>
  <c r="BF599" i="29" s="1"/>
  <c r="W599" i="29"/>
  <c r="AQ599" i="29" s="1"/>
  <c r="BC599" i="29" s="1"/>
  <c r="U599" i="29"/>
  <c r="AO599" i="29" s="1"/>
  <c r="BA599" i="29" s="1"/>
  <c r="R599" i="29"/>
  <c r="AL599" i="29" s="1"/>
  <c r="AX599" i="29" s="1"/>
  <c r="Z348" i="29"/>
  <c r="AT348" i="29" s="1"/>
  <c r="BF348" i="29" s="1"/>
  <c r="W348" i="29"/>
  <c r="AQ348" i="29" s="1"/>
  <c r="BC348" i="29" s="1"/>
  <c r="U348" i="29"/>
  <c r="AO348" i="29" s="1"/>
  <c r="BA348" i="29" s="1"/>
  <c r="R348" i="29"/>
  <c r="AL348" i="29" s="1"/>
  <c r="AX348" i="29" s="1"/>
  <c r="Z79" i="29"/>
  <c r="AT79" i="29" s="1"/>
  <c r="BF79" i="29" s="1"/>
  <c r="W79" i="29"/>
  <c r="AQ79" i="29" s="1"/>
  <c r="BC79" i="29" s="1"/>
  <c r="R79" i="29"/>
  <c r="AL79" i="29" s="1"/>
  <c r="AX79" i="29" s="1"/>
  <c r="U79" i="29"/>
  <c r="AO79" i="29" s="1"/>
  <c r="BA79" i="29" s="1"/>
  <c r="Z125" i="29"/>
  <c r="AT125" i="29" s="1"/>
  <c r="BF125" i="29" s="1"/>
  <c r="U125" i="29"/>
  <c r="AO125" i="29" s="1"/>
  <c r="BA125" i="29" s="1"/>
  <c r="R125" i="29"/>
  <c r="AL125" i="29" s="1"/>
  <c r="AX125" i="29" s="1"/>
  <c r="W125" i="29"/>
  <c r="AQ125" i="29" s="1"/>
  <c r="BC125" i="29" s="1"/>
  <c r="Z600" i="29"/>
  <c r="AT600" i="29" s="1"/>
  <c r="BF600" i="29" s="1"/>
  <c r="W600" i="29"/>
  <c r="AQ600" i="29" s="1"/>
  <c r="BC600" i="29" s="1"/>
  <c r="U600" i="29"/>
  <c r="AO600" i="29" s="1"/>
  <c r="BA600" i="29" s="1"/>
  <c r="R600" i="29"/>
  <c r="AL600" i="29" s="1"/>
  <c r="AX600" i="29" s="1"/>
  <c r="Z623" i="29"/>
  <c r="AT623" i="29" s="1"/>
  <c r="BF623" i="29" s="1"/>
  <c r="W623" i="29"/>
  <c r="AQ623" i="29" s="1"/>
  <c r="BC623" i="29" s="1"/>
  <c r="U623" i="29"/>
  <c r="AO623" i="29" s="1"/>
  <c r="BA623" i="29" s="1"/>
  <c r="R623" i="29"/>
  <c r="AL623" i="29" s="1"/>
  <c r="AX623" i="29" s="1"/>
  <c r="Z344" i="29"/>
  <c r="AT344" i="29" s="1"/>
  <c r="BF344" i="29" s="1"/>
  <c r="W344" i="29"/>
  <c r="AQ344" i="29" s="1"/>
  <c r="BC344" i="29" s="1"/>
  <c r="U344" i="29"/>
  <c r="AO344" i="29" s="1"/>
  <c r="BA344" i="29" s="1"/>
  <c r="R344" i="29"/>
  <c r="AL344" i="29" s="1"/>
  <c r="AX344" i="29" s="1"/>
  <c r="Z168" i="29"/>
  <c r="AT168" i="29" s="1"/>
  <c r="BF168" i="29" s="1"/>
  <c r="W168" i="29"/>
  <c r="AQ168" i="29" s="1"/>
  <c r="BC168" i="29" s="1"/>
  <c r="U168" i="29"/>
  <c r="AO168" i="29" s="1"/>
  <c r="BA168" i="29" s="1"/>
  <c r="R168" i="29"/>
  <c r="AL168" i="29" s="1"/>
  <c r="AX168" i="29" s="1"/>
  <c r="Z550" i="29"/>
  <c r="AT550" i="29" s="1"/>
  <c r="BF550" i="29" s="1"/>
  <c r="W550" i="29"/>
  <c r="AQ550" i="29" s="1"/>
  <c r="BC550" i="29" s="1"/>
  <c r="U550" i="29"/>
  <c r="AO550" i="29" s="1"/>
  <c r="BA550" i="29" s="1"/>
  <c r="R550" i="29"/>
  <c r="AL550" i="29" s="1"/>
  <c r="AX550" i="29" s="1"/>
  <c r="Z601" i="29"/>
  <c r="AT601" i="29" s="1"/>
  <c r="BF601" i="29" s="1"/>
  <c r="W601" i="29"/>
  <c r="AQ601" i="29" s="1"/>
  <c r="BC601" i="29" s="1"/>
  <c r="U601" i="29"/>
  <c r="AO601" i="29" s="1"/>
  <c r="BA601" i="29" s="1"/>
  <c r="R601" i="29"/>
  <c r="AL601" i="29" s="1"/>
  <c r="AX601" i="29" s="1"/>
  <c r="Z319" i="29"/>
  <c r="AT319" i="29" s="1"/>
  <c r="BF319" i="29" s="1"/>
  <c r="W319" i="29"/>
  <c r="AQ319" i="29" s="1"/>
  <c r="BC319" i="29" s="1"/>
  <c r="U319" i="29"/>
  <c r="AO319" i="29" s="1"/>
  <c r="BA319" i="29" s="1"/>
  <c r="R319" i="29"/>
  <c r="AL319" i="29" s="1"/>
  <c r="AX319" i="29" s="1"/>
  <c r="Z329" i="29"/>
  <c r="AT329" i="29" s="1"/>
  <c r="BF329" i="29" s="1"/>
  <c r="U329" i="29"/>
  <c r="AO329" i="29" s="1"/>
  <c r="BA329" i="29" s="1"/>
  <c r="R329" i="29"/>
  <c r="AL329" i="29" s="1"/>
  <c r="AX329" i="29" s="1"/>
  <c r="W329" i="29"/>
  <c r="AQ329" i="29" s="1"/>
  <c r="BC329" i="29" s="1"/>
  <c r="Z393" i="29"/>
  <c r="AT393" i="29" s="1"/>
  <c r="BF393" i="29" s="1"/>
  <c r="W393" i="29"/>
  <c r="AQ393" i="29" s="1"/>
  <c r="BC393" i="29" s="1"/>
  <c r="U393" i="29"/>
  <c r="AO393" i="29" s="1"/>
  <c r="BA393" i="29" s="1"/>
  <c r="R393" i="29"/>
  <c r="AL393" i="29" s="1"/>
  <c r="AX393" i="29" s="1"/>
  <c r="Z195" i="29"/>
  <c r="AT195" i="29" s="1"/>
  <c r="BF195" i="29" s="1"/>
  <c r="W195" i="29"/>
  <c r="AQ195" i="29" s="1"/>
  <c r="BC195" i="29" s="1"/>
  <c r="U195" i="29"/>
  <c r="AO195" i="29" s="1"/>
  <c r="BA195" i="29" s="1"/>
  <c r="R195" i="29"/>
  <c r="AL195" i="29" s="1"/>
  <c r="AX195" i="29" s="1"/>
  <c r="Z364" i="29"/>
  <c r="AT364" i="29" s="1"/>
  <c r="BF364" i="29" s="1"/>
  <c r="W364" i="29"/>
  <c r="AQ364" i="29" s="1"/>
  <c r="BC364" i="29" s="1"/>
  <c r="U364" i="29"/>
  <c r="AO364" i="29" s="1"/>
  <c r="BA364" i="29" s="1"/>
  <c r="R364" i="29"/>
  <c r="AL364" i="29" s="1"/>
  <c r="AX364" i="29" s="1"/>
  <c r="Z551" i="29"/>
  <c r="AT551" i="29" s="1"/>
  <c r="BF551" i="29" s="1"/>
  <c r="W551" i="29"/>
  <c r="AQ551" i="29" s="1"/>
  <c r="BC551" i="29" s="1"/>
  <c r="U551" i="29"/>
  <c r="AO551" i="29" s="1"/>
  <c r="BA551" i="29" s="1"/>
  <c r="R551" i="29"/>
  <c r="AL551" i="29" s="1"/>
  <c r="AX551" i="29" s="1"/>
  <c r="Z602" i="29"/>
  <c r="AT602" i="29" s="1"/>
  <c r="BF602" i="29" s="1"/>
  <c r="W602" i="29"/>
  <c r="AQ602" i="29" s="1"/>
  <c r="BC602" i="29" s="1"/>
  <c r="U602" i="29"/>
  <c r="AO602" i="29" s="1"/>
  <c r="BA602" i="29" s="1"/>
  <c r="R602" i="29"/>
  <c r="AL602" i="29" s="1"/>
  <c r="AX602" i="29" s="1"/>
  <c r="Z330" i="29"/>
  <c r="AT330" i="29" s="1"/>
  <c r="BF330" i="29" s="1"/>
  <c r="W330" i="29"/>
  <c r="AQ330" i="29" s="1"/>
  <c r="BC330" i="29" s="1"/>
  <c r="U330" i="29"/>
  <c r="AO330" i="29" s="1"/>
  <c r="BA330" i="29" s="1"/>
  <c r="R330" i="29"/>
  <c r="AL330" i="29" s="1"/>
  <c r="AX330" i="29" s="1"/>
  <c r="Z394" i="29"/>
  <c r="AT394" i="29" s="1"/>
  <c r="BF394" i="29" s="1"/>
  <c r="W394" i="29"/>
  <c r="AQ394" i="29" s="1"/>
  <c r="BC394" i="29" s="1"/>
  <c r="U394" i="29"/>
  <c r="AO394" i="29" s="1"/>
  <c r="BA394" i="29" s="1"/>
  <c r="R394" i="29"/>
  <c r="AL394" i="29" s="1"/>
  <c r="AX394" i="29" s="1"/>
  <c r="Z122" i="29"/>
  <c r="AT122" i="29" s="1"/>
  <c r="BF122" i="29" s="1"/>
  <c r="U122" i="29"/>
  <c r="AO122" i="29" s="1"/>
  <c r="BA122" i="29" s="1"/>
  <c r="R122" i="29"/>
  <c r="AL122" i="29" s="1"/>
  <c r="AX122" i="29" s="1"/>
  <c r="W122" i="29"/>
  <c r="AQ122" i="29" s="1"/>
  <c r="BC122" i="29" s="1"/>
  <c r="Z52" i="29"/>
  <c r="AT52" i="29" s="1"/>
  <c r="BF52" i="29" s="1"/>
  <c r="W52" i="29"/>
  <c r="AQ52" i="29" s="1"/>
  <c r="BC52" i="29" s="1"/>
  <c r="U52" i="29"/>
  <c r="AO52" i="29" s="1"/>
  <c r="BA52" i="29" s="1"/>
  <c r="R52" i="29"/>
  <c r="AL52" i="29" s="1"/>
  <c r="AX52" i="29" s="1"/>
  <c r="Z128" i="29"/>
  <c r="AT128" i="29" s="1"/>
  <c r="BF128" i="29" s="1"/>
  <c r="U128" i="29"/>
  <c r="AO128" i="29" s="1"/>
  <c r="BA128" i="29" s="1"/>
  <c r="R128" i="29"/>
  <c r="AL128" i="29" s="1"/>
  <c r="AX128" i="29" s="1"/>
  <c r="W128" i="29"/>
  <c r="AQ128" i="29" s="1"/>
  <c r="BC128" i="29" s="1"/>
  <c r="Z212" i="29"/>
  <c r="AT212" i="29" s="1"/>
  <c r="BF212" i="29" s="1"/>
  <c r="W212" i="29"/>
  <c r="AQ212" i="29" s="1"/>
  <c r="BC212" i="29" s="1"/>
  <c r="U212" i="29"/>
  <c r="AO212" i="29" s="1"/>
  <c r="BA212" i="29" s="1"/>
  <c r="R212" i="29"/>
  <c r="AL212" i="29" s="1"/>
  <c r="AX212" i="29" s="1"/>
  <c r="Z591" i="29"/>
  <c r="AT591" i="29" s="1"/>
  <c r="BF591" i="29" s="1"/>
  <c r="W591" i="29"/>
  <c r="AQ591" i="29" s="1"/>
  <c r="BC591" i="29" s="1"/>
  <c r="U591" i="29"/>
  <c r="AO591" i="29" s="1"/>
  <c r="BA591" i="29" s="1"/>
  <c r="R591" i="29"/>
  <c r="AL591" i="29" s="1"/>
  <c r="AX591" i="29" s="1"/>
  <c r="Z317" i="29"/>
  <c r="AT317" i="29" s="1"/>
  <c r="BF317" i="29" s="1"/>
  <c r="W317" i="29"/>
  <c r="AQ317" i="29" s="1"/>
  <c r="BC317" i="29" s="1"/>
  <c r="U317" i="29"/>
  <c r="AO317" i="29" s="1"/>
  <c r="BA317" i="29" s="1"/>
  <c r="R317" i="29"/>
  <c r="AL317" i="29" s="1"/>
  <c r="AX317" i="29" s="1"/>
  <c r="Z362" i="29"/>
  <c r="AT362" i="29" s="1"/>
  <c r="BF362" i="29" s="1"/>
  <c r="W362" i="29"/>
  <c r="AQ362" i="29" s="1"/>
  <c r="BC362" i="29" s="1"/>
  <c r="U362" i="29"/>
  <c r="AO362" i="29" s="1"/>
  <c r="BA362" i="29" s="1"/>
  <c r="R362" i="29"/>
  <c r="AL362" i="29" s="1"/>
  <c r="AX362" i="29" s="1"/>
  <c r="Z426" i="29"/>
  <c r="AT426" i="29" s="1"/>
  <c r="BF426" i="29" s="1"/>
  <c r="W426" i="29"/>
  <c r="AQ426" i="29" s="1"/>
  <c r="BC426" i="29" s="1"/>
  <c r="U426" i="29"/>
  <c r="AO426" i="29" s="1"/>
  <c r="BA426" i="29" s="1"/>
  <c r="R426" i="29"/>
  <c r="AL426" i="29" s="1"/>
  <c r="AX426" i="29" s="1"/>
  <c r="Z81" i="29"/>
  <c r="AT81" i="29" s="1"/>
  <c r="BF81" i="29" s="1"/>
  <c r="W81" i="29"/>
  <c r="AQ81" i="29" s="1"/>
  <c r="BC81" i="29" s="1"/>
  <c r="U81" i="29"/>
  <c r="AO81" i="29" s="1"/>
  <c r="BA81" i="29" s="1"/>
  <c r="R81" i="29"/>
  <c r="AL81" i="29" s="1"/>
  <c r="AX81" i="29" s="1"/>
  <c r="Z129" i="29"/>
  <c r="AT129" i="29" s="1"/>
  <c r="BF129" i="29" s="1"/>
  <c r="W129" i="29"/>
  <c r="AQ129" i="29" s="1"/>
  <c r="BC129" i="29" s="1"/>
  <c r="U129" i="29"/>
  <c r="AO129" i="29" s="1"/>
  <c r="BA129" i="29" s="1"/>
  <c r="R129" i="29"/>
  <c r="AL129" i="29" s="1"/>
  <c r="AX129" i="29" s="1"/>
  <c r="Z206" i="29"/>
  <c r="AT206" i="29" s="1"/>
  <c r="BF206" i="29" s="1"/>
  <c r="W206" i="29"/>
  <c r="AQ206" i="29" s="1"/>
  <c r="BC206" i="29" s="1"/>
  <c r="U206" i="29"/>
  <c r="AO206" i="29" s="1"/>
  <c r="BA206" i="29" s="1"/>
  <c r="R206" i="29"/>
  <c r="AL206" i="29" s="1"/>
  <c r="AX206" i="29" s="1"/>
  <c r="Z213" i="29"/>
  <c r="AT213" i="29" s="1"/>
  <c r="BF213" i="29" s="1"/>
  <c r="W213" i="29"/>
  <c r="AQ213" i="29" s="1"/>
  <c r="BC213" i="29" s="1"/>
  <c r="U213" i="29"/>
  <c r="AO213" i="29" s="1"/>
  <c r="BA213" i="29" s="1"/>
  <c r="R213" i="29"/>
  <c r="AL213" i="29" s="1"/>
  <c r="AX213" i="29" s="1"/>
  <c r="Z318" i="29"/>
  <c r="AT318" i="29" s="1"/>
  <c r="BF318" i="29" s="1"/>
  <c r="W318" i="29"/>
  <c r="AQ318" i="29" s="1"/>
  <c r="BC318" i="29" s="1"/>
  <c r="U318" i="29"/>
  <c r="AO318" i="29" s="1"/>
  <c r="BA318" i="29" s="1"/>
  <c r="R318" i="29"/>
  <c r="AL318" i="29" s="1"/>
  <c r="AX318" i="29" s="1"/>
  <c r="Z327" i="29"/>
  <c r="AT327" i="29" s="1"/>
  <c r="BF327" i="29" s="1"/>
  <c r="U327" i="29"/>
  <c r="AO327" i="29" s="1"/>
  <c r="BA327" i="29" s="1"/>
  <c r="R327" i="29"/>
  <c r="AL327" i="29" s="1"/>
  <c r="AX327" i="29" s="1"/>
  <c r="W327" i="29"/>
  <c r="AQ327" i="29" s="1"/>
  <c r="BC327" i="29" s="1"/>
  <c r="Z363" i="29"/>
  <c r="AT363" i="29" s="1"/>
  <c r="BF363" i="29" s="1"/>
  <c r="W363" i="29"/>
  <c r="AQ363" i="29" s="1"/>
  <c r="BC363" i="29" s="1"/>
  <c r="U363" i="29"/>
  <c r="AO363" i="29" s="1"/>
  <c r="BA363" i="29" s="1"/>
  <c r="R363" i="29"/>
  <c r="AL363" i="29" s="1"/>
  <c r="AX363" i="29" s="1"/>
  <c r="Z378" i="29"/>
  <c r="AT378" i="29" s="1"/>
  <c r="BF378" i="29" s="1"/>
  <c r="W378" i="29"/>
  <c r="AQ378" i="29" s="1"/>
  <c r="BC378" i="29" s="1"/>
  <c r="U378" i="29"/>
  <c r="AO378" i="29" s="1"/>
  <c r="BA378" i="29" s="1"/>
  <c r="R378" i="29"/>
  <c r="AL378" i="29" s="1"/>
  <c r="AX378" i="29" s="1"/>
  <c r="Z427" i="29"/>
  <c r="AT427" i="29" s="1"/>
  <c r="BF427" i="29" s="1"/>
  <c r="W427" i="29"/>
  <c r="AQ427" i="29" s="1"/>
  <c r="BC427" i="29" s="1"/>
  <c r="U427" i="29"/>
  <c r="AO427" i="29" s="1"/>
  <c r="BA427" i="29" s="1"/>
  <c r="R427" i="29"/>
  <c r="AL427" i="29" s="1"/>
  <c r="AX427" i="29" s="1"/>
  <c r="W29" i="29"/>
  <c r="AQ29" i="29" s="1"/>
  <c r="BC29" i="29" s="1"/>
  <c r="U29" i="29"/>
  <c r="AO29" i="29" s="1"/>
  <c r="BA29" i="29" s="1"/>
  <c r="R29" i="29"/>
  <c r="AL29" i="29" s="1"/>
  <c r="AX29" i="29" s="1"/>
  <c r="Z29" i="29"/>
  <c r="AT29" i="29" s="1"/>
  <c r="BF29" i="29" s="1"/>
  <c r="Z166" i="29"/>
  <c r="AT166" i="29" s="1"/>
  <c r="BF166" i="29" s="1"/>
  <c r="W166" i="29"/>
  <c r="AQ166" i="29" s="1"/>
  <c r="BC166" i="29" s="1"/>
  <c r="U166" i="29"/>
  <c r="AO166" i="29" s="1"/>
  <c r="BA166" i="29" s="1"/>
  <c r="R166" i="29"/>
  <c r="AL166" i="29" s="1"/>
  <c r="AX166" i="29" s="1"/>
  <c r="Z584" i="29"/>
  <c r="AT584" i="29" s="1"/>
  <c r="BF584" i="29" s="1"/>
  <c r="W584" i="29"/>
  <c r="AQ584" i="29" s="1"/>
  <c r="BC584" i="29" s="1"/>
  <c r="U584" i="29"/>
  <c r="AO584" i="29" s="1"/>
  <c r="BA584" i="29" s="1"/>
  <c r="R584" i="29"/>
  <c r="AL584" i="29" s="1"/>
  <c r="AX584" i="29" s="1"/>
  <c r="Z28" i="29"/>
  <c r="AT28" i="29" s="1"/>
  <c r="BF28" i="29" s="1"/>
  <c r="W28" i="29"/>
  <c r="AQ28" i="29" s="1"/>
  <c r="BC28" i="29" s="1"/>
  <c r="U28" i="29"/>
  <c r="AO28" i="29" s="1"/>
  <c r="BA28" i="29" s="1"/>
  <c r="R28" i="29"/>
  <c r="AL28" i="29" s="1"/>
  <c r="AX28" i="29" s="1"/>
  <c r="Z82" i="29"/>
  <c r="AT82" i="29" s="1"/>
  <c r="BF82" i="29" s="1"/>
  <c r="W82" i="29"/>
  <c r="AQ82" i="29" s="1"/>
  <c r="BC82" i="29" s="1"/>
  <c r="R82" i="29"/>
  <c r="AL82" i="29" s="1"/>
  <c r="AX82" i="29" s="1"/>
  <c r="U82" i="29"/>
  <c r="AO82" i="29" s="1"/>
  <c r="BA82" i="29" s="1"/>
  <c r="Z121" i="29"/>
  <c r="AT121" i="29" s="1"/>
  <c r="BF121" i="29" s="1"/>
  <c r="W121" i="29"/>
  <c r="AQ121" i="29" s="1"/>
  <c r="BC121" i="29" s="1"/>
  <c r="U121" i="29"/>
  <c r="AO121" i="29" s="1"/>
  <c r="BA121" i="29" s="1"/>
  <c r="R121" i="29"/>
  <c r="AL121" i="29" s="1"/>
  <c r="AX121" i="29" s="1"/>
  <c r="Z165" i="29"/>
  <c r="AT165" i="29" s="1"/>
  <c r="BF165" i="29" s="1"/>
  <c r="W165" i="29"/>
  <c r="AQ165" i="29" s="1"/>
  <c r="BC165" i="29" s="1"/>
  <c r="U165" i="29"/>
  <c r="AO165" i="29" s="1"/>
  <c r="BA165" i="29" s="1"/>
  <c r="R165" i="29"/>
  <c r="AL165" i="29" s="1"/>
  <c r="AX165" i="29" s="1"/>
  <c r="Z194" i="29"/>
  <c r="AT194" i="29" s="1"/>
  <c r="BF194" i="29" s="1"/>
  <c r="W194" i="29"/>
  <c r="AQ194" i="29" s="1"/>
  <c r="BC194" i="29" s="1"/>
  <c r="U194" i="29"/>
  <c r="AO194" i="29" s="1"/>
  <c r="BA194" i="29" s="1"/>
  <c r="R194" i="29"/>
  <c r="AL194" i="29" s="1"/>
  <c r="AX194" i="29" s="1"/>
  <c r="Z207" i="29"/>
  <c r="AT207" i="29" s="1"/>
  <c r="BF207" i="29" s="1"/>
  <c r="U207" i="29"/>
  <c r="AO207" i="29" s="1"/>
  <c r="BA207" i="29" s="1"/>
  <c r="R207" i="29"/>
  <c r="AL207" i="29" s="1"/>
  <c r="AX207" i="29" s="1"/>
  <c r="W207" i="29"/>
  <c r="AQ207" i="29" s="1"/>
  <c r="BC207" i="29" s="1"/>
  <c r="Z605" i="29"/>
  <c r="AT605" i="29" s="1"/>
  <c r="BF605" i="29" s="1"/>
  <c r="W605" i="29"/>
  <c r="AQ605" i="29" s="1"/>
  <c r="BC605" i="29" s="1"/>
  <c r="U605" i="29"/>
  <c r="AO605" i="29" s="1"/>
  <c r="BA605" i="29" s="1"/>
  <c r="R605" i="29"/>
  <c r="AL605" i="29" s="1"/>
  <c r="AX605" i="29" s="1"/>
  <c r="Z328" i="29"/>
  <c r="AT328" i="29" s="1"/>
  <c r="BF328" i="29" s="1"/>
  <c r="W328" i="29"/>
  <c r="AQ328" i="29" s="1"/>
  <c r="BC328" i="29" s="1"/>
  <c r="U328" i="29"/>
  <c r="AO328" i="29" s="1"/>
  <c r="BA328" i="29" s="1"/>
  <c r="R328" i="29"/>
  <c r="AL328" i="29" s="1"/>
  <c r="AX328" i="29" s="1"/>
  <c r="Z379" i="29"/>
  <c r="AT379" i="29" s="1"/>
  <c r="BF379" i="29" s="1"/>
  <c r="W379" i="29"/>
  <c r="AQ379" i="29" s="1"/>
  <c r="BC379" i="29" s="1"/>
  <c r="U379" i="29"/>
  <c r="AO379" i="29" s="1"/>
  <c r="BA379" i="29" s="1"/>
  <c r="R379" i="29"/>
  <c r="AL379" i="29" s="1"/>
  <c r="AX379" i="29" s="1"/>
  <c r="AA131" i="29"/>
  <c r="AU131" i="29" s="1"/>
  <c r="BG131" i="29" s="1"/>
  <c r="Z131" i="29"/>
  <c r="AT131" i="29" s="1"/>
  <c r="BF131" i="29" s="1"/>
  <c r="AA132" i="29"/>
  <c r="AU132" i="29" s="1"/>
  <c r="BG132" i="29" s="1"/>
  <c r="Z132" i="29"/>
  <c r="AT132" i="29" s="1"/>
  <c r="BF132" i="29" s="1"/>
  <c r="W132" i="29"/>
  <c r="AQ132" i="29" s="1"/>
  <c r="BC132" i="29" s="1"/>
  <c r="U172" i="29"/>
  <c r="AO172" i="29" s="1"/>
  <c r="BA172" i="29" s="1"/>
  <c r="R172" i="29"/>
  <c r="AL172" i="29" s="1"/>
  <c r="AX172" i="29" s="1"/>
  <c r="U350" i="29"/>
  <c r="AO350" i="29" s="1"/>
  <c r="BA350" i="29" s="1"/>
  <c r="R350" i="29"/>
  <c r="AL350" i="29" s="1"/>
  <c r="AX350" i="29" s="1"/>
  <c r="W199" i="29"/>
  <c r="AQ199" i="29" s="1"/>
  <c r="BC199" i="29" s="1"/>
  <c r="U199" i="29"/>
  <c r="AO199" i="29" s="1"/>
  <c r="BA199" i="29" s="1"/>
  <c r="Z331" i="29"/>
  <c r="AT331" i="29" s="1"/>
  <c r="BF331" i="29" s="1"/>
  <c r="W331" i="29"/>
  <c r="AQ331" i="29" s="1"/>
  <c r="BC331" i="29" s="1"/>
  <c r="AA105" i="29"/>
  <c r="AU105" i="29" s="1"/>
  <c r="BG105" i="29" s="1"/>
  <c r="Z105" i="29"/>
  <c r="AT105" i="29" s="1"/>
  <c r="BF105" i="29" s="1"/>
  <c r="W105" i="29"/>
  <c r="AQ105" i="29" s="1"/>
  <c r="BC105" i="29" s="1"/>
  <c r="U105" i="29"/>
  <c r="AO105" i="29" s="1"/>
  <c r="BA105" i="29" s="1"/>
  <c r="R105" i="29"/>
  <c r="AL105" i="29" s="1"/>
  <c r="AX105" i="29" s="1"/>
  <c r="W131" i="29"/>
  <c r="AQ131" i="29" s="1"/>
  <c r="BC131" i="29" s="1"/>
  <c r="U131" i="29"/>
  <c r="AO131" i="29" s="1"/>
  <c r="BA131" i="29" s="1"/>
  <c r="R131" i="29"/>
  <c r="AL131" i="29" s="1"/>
  <c r="AX131" i="29" s="1"/>
  <c r="U132" i="29"/>
  <c r="AO132" i="29" s="1"/>
  <c r="BA132" i="29" s="1"/>
  <c r="R132" i="29"/>
  <c r="AL132" i="29" s="1"/>
  <c r="AX132" i="29" s="1"/>
  <c r="AA148" i="29"/>
  <c r="AU148" i="29" s="1"/>
  <c r="BG148" i="29" s="1"/>
  <c r="Z148" i="29"/>
  <c r="AT148" i="29" s="1"/>
  <c r="BF148" i="29" s="1"/>
  <c r="W148" i="29"/>
  <c r="AQ148" i="29" s="1"/>
  <c r="BC148" i="29" s="1"/>
  <c r="U148" i="29"/>
  <c r="AO148" i="29" s="1"/>
  <c r="BA148" i="29" s="1"/>
  <c r="AA149" i="29"/>
  <c r="AU149" i="29" s="1"/>
  <c r="BG149" i="29" s="1"/>
  <c r="Z149" i="29"/>
  <c r="AT149" i="29" s="1"/>
  <c r="BF149" i="29" s="1"/>
  <c r="W149" i="29"/>
  <c r="AQ149" i="29" s="1"/>
  <c r="BC149" i="29" s="1"/>
  <c r="U149" i="29"/>
  <c r="AO149" i="29" s="1"/>
  <c r="BA149" i="29" s="1"/>
  <c r="R149" i="29"/>
  <c r="AL149" i="29" s="1"/>
  <c r="AX149" i="29" s="1"/>
  <c r="AA150" i="29"/>
  <c r="AU150" i="29" s="1"/>
  <c r="BG150" i="29" s="1"/>
  <c r="Z150" i="29"/>
  <c r="AT150" i="29" s="1"/>
  <c r="BF150" i="29" s="1"/>
  <c r="W150" i="29"/>
  <c r="AQ150" i="29" s="1"/>
  <c r="BC150" i="29" s="1"/>
  <c r="U150" i="29"/>
  <c r="AO150" i="29" s="1"/>
  <c r="BA150" i="29" s="1"/>
  <c r="R150" i="29"/>
  <c r="AL150" i="29" s="1"/>
  <c r="AX150" i="29" s="1"/>
  <c r="AA172" i="29"/>
  <c r="AU172" i="29" s="1"/>
  <c r="BG172" i="29" s="1"/>
  <c r="Z172" i="29"/>
  <c r="AT172" i="29" s="1"/>
  <c r="BF172" i="29" s="1"/>
  <c r="W172" i="29"/>
  <c r="AQ172" i="29" s="1"/>
  <c r="BC172" i="29" s="1"/>
  <c r="AA173" i="29"/>
  <c r="AU173" i="29" s="1"/>
  <c r="BG173" i="29" s="1"/>
  <c r="Z173" i="29"/>
  <c r="AT173" i="29" s="1"/>
  <c r="BF173" i="29" s="1"/>
  <c r="W173" i="29"/>
  <c r="AQ173" i="29" s="1"/>
  <c r="BC173" i="29" s="1"/>
  <c r="U173" i="29"/>
  <c r="AO173" i="29" s="1"/>
  <c r="BA173" i="29" s="1"/>
  <c r="R173" i="29"/>
  <c r="AL173" i="29" s="1"/>
  <c r="AX173" i="29" s="1"/>
  <c r="AA186" i="29"/>
  <c r="AU186" i="29" s="1"/>
  <c r="BG186" i="29" s="1"/>
  <c r="Z186" i="29"/>
  <c r="AT186" i="29" s="1"/>
  <c r="BF186" i="29" s="1"/>
  <c r="W186" i="29"/>
  <c r="AQ186" i="29" s="1"/>
  <c r="BC186" i="29" s="1"/>
  <c r="U186" i="29"/>
  <c r="AO186" i="29" s="1"/>
  <c r="BA186" i="29" s="1"/>
  <c r="R186" i="29"/>
  <c r="AL186" i="29" s="1"/>
  <c r="AX186" i="29" s="1"/>
  <c r="AA174" i="29"/>
  <c r="AU174" i="29" s="1"/>
  <c r="BG174" i="29" s="1"/>
  <c r="Z174" i="29"/>
  <c r="AT174" i="29" s="1"/>
  <c r="BF174" i="29" s="1"/>
  <c r="W174" i="29"/>
  <c r="AQ174" i="29" s="1"/>
  <c r="BC174" i="29" s="1"/>
  <c r="U174" i="29"/>
  <c r="AO174" i="29" s="1"/>
  <c r="BA174" i="29" s="1"/>
  <c r="R174" i="29"/>
  <c r="AL174" i="29" s="1"/>
  <c r="AX174" i="29" s="1"/>
  <c r="AA187" i="29"/>
  <c r="AU187" i="29" s="1"/>
  <c r="BG187" i="29" s="1"/>
  <c r="Z187" i="29"/>
  <c r="AT187" i="29" s="1"/>
  <c r="BF187" i="29" s="1"/>
  <c r="W187" i="29"/>
  <c r="AQ187" i="29" s="1"/>
  <c r="BC187" i="29" s="1"/>
  <c r="U187" i="29"/>
  <c r="AO187" i="29" s="1"/>
  <c r="BA187" i="29" s="1"/>
  <c r="R187" i="29"/>
  <c r="AL187" i="29" s="1"/>
  <c r="AX187" i="29" s="1"/>
  <c r="R199" i="29"/>
  <c r="AL199" i="29" s="1"/>
  <c r="AX199" i="29" s="1"/>
  <c r="AA199" i="29"/>
  <c r="AU199" i="29" s="1"/>
  <c r="BG199" i="29" s="1"/>
  <c r="Z199" i="29"/>
  <c r="AT199" i="29" s="1"/>
  <c r="BF199" i="29" s="1"/>
  <c r="W603" i="29"/>
  <c r="AQ603" i="29" s="1"/>
  <c r="BC603" i="29" s="1"/>
  <c r="U603" i="29"/>
  <c r="AO603" i="29" s="1"/>
  <c r="BA603" i="29" s="1"/>
  <c r="R603" i="29"/>
  <c r="AL603" i="29" s="1"/>
  <c r="AX603" i="29" s="1"/>
  <c r="AA603" i="29"/>
  <c r="AU603" i="29" s="1"/>
  <c r="BG603" i="29" s="1"/>
  <c r="Z603" i="29"/>
  <c r="AT603" i="29" s="1"/>
  <c r="BF603" i="29" s="1"/>
  <c r="AA607" i="29"/>
  <c r="AU607" i="29" s="1"/>
  <c r="BG607" i="29" s="1"/>
  <c r="Z607" i="29"/>
  <c r="AT607" i="29" s="1"/>
  <c r="BF607" i="29" s="1"/>
  <c r="W607" i="29"/>
  <c r="AQ607" i="29" s="1"/>
  <c r="BC607" i="29" s="1"/>
  <c r="U607" i="29"/>
  <c r="AO607" i="29" s="1"/>
  <c r="BA607" i="29" s="1"/>
  <c r="R607" i="29"/>
  <c r="AL607" i="29" s="1"/>
  <c r="AX607" i="29" s="1"/>
  <c r="AA613" i="29"/>
  <c r="AU613" i="29" s="1"/>
  <c r="BG613" i="29" s="1"/>
  <c r="Z613" i="29"/>
  <c r="AT613" i="29" s="1"/>
  <c r="BF613" i="29" s="1"/>
  <c r="W613" i="29"/>
  <c r="AQ613" i="29" s="1"/>
  <c r="BC613" i="29" s="1"/>
  <c r="U613" i="29"/>
  <c r="AO613" i="29" s="1"/>
  <c r="BA613" i="29" s="1"/>
  <c r="R613" i="29"/>
  <c r="AL613" i="29" s="1"/>
  <c r="AX613" i="29" s="1"/>
  <c r="AA615" i="29"/>
  <c r="AU615" i="29" s="1"/>
  <c r="BG615" i="29" s="1"/>
  <c r="Z615" i="29"/>
  <c r="AT615" i="29" s="1"/>
  <c r="BF615" i="29" s="1"/>
  <c r="U615" i="29"/>
  <c r="AO615" i="29" s="1"/>
  <c r="BA615" i="29" s="1"/>
  <c r="W615" i="29"/>
  <c r="AQ615" i="29" s="1"/>
  <c r="BC615" i="29" s="1"/>
  <c r="R615" i="29"/>
  <c r="AL615" i="29" s="1"/>
  <c r="AX615" i="29" s="1"/>
  <c r="U617" i="29"/>
  <c r="AO617" i="29" s="1"/>
  <c r="BA617" i="29" s="1"/>
  <c r="R617" i="29"/>
  <c r="AL617" i="29" s="1"/>
  <c r="AX617" i="29" s="1"/>
  <c r="Z617" i="29"/>
  <c r="AT617" i="29" s="1"/>
  <c r="BF617" i="29" s="1"/>
  <c r="AA617" i="29"/>
  <c r="AU617" i="29" s="1"/>
  <c r="BG617" i="29" s="1"/>
  <c r="W617" i="29"/>
  <c r="AQ617" i="29" s="1"/>
  <c r="BC617" i="29" s="1"/>
  <c r="AA618" i="29"/>
  <c r="AU618" i="29" s="1"/>
  <c r="BG618" i="29" s="1"/>
  <c r="Z618" i="29"/>
  <c r="AT618" i="29" s="1"/>
  <c r="BF618" i="29" s="1"/>
  <c r="W618" i="29"/>
  <c r="AQ618" i="29" s="1"/>
  <c r="BC618" i="29" s="1"/>
  <c r="U618" i="29"/>
  <c r="AO618" i="29" s="1"/>
  <c r="BA618" i="29" s="1"/>
  <c r="R618" i="29"/>
  <c r="AL618" i="29" s="1"/>
  <c r="AX618" i="29" s="1"/>
  <c r="AA622" i="29"/>
  <c r="AU622" i="29" s="1"/>
  <c r="BG622" i="29" s="1"/>
  <c r="Z622" i="29"/>
  <c r="AT622" i="29" s="1"/>
  <c r="BF622" i="29" s="1"/>
  <c r="W622" i="29"/>
  <c r="AQ622" i="29" s="1"/>
  <c r="BC622" i="29" s="1"/>
  <c r="U622" i="29"/>
  <c r="AO622" i="29" s="1"/>
  <c r="BA622" i="29" s="1"/>
  <c r="R622" i="29"/>
  <c r="AL622" i="29" s="1"/>
  <c r="AX622" i="29" s="1"/>
  <c r="R624" i="29"/>
  <c r="AL624" i="29" s="1"/>
  <c r="AX624" i="29" s="1"/>
  <c r="AA624" i="29"/>
  <c r="AU624" i="29" s="1"/>
  <c r="BG624" i="29" s="1"/>
  <c r="W624" i="29"/>
  <c r="AQ624" i="29" s="1"/>
  <c r="BC624" i="29" s="1"/>
  <c r="U624" i="29"/>
  <c r="AO624" i="29" s="1"/>
  <c r="BA624" i="29" s="1"/>
  <c r="Z624" i="29"/>
  <c r="AT624" i="29" s="1"/>
  <c r="BF624" i="29" s="1"/>
  <c r="AA625" i="29"/>
  <c r="AU625" i="29" s="1"/>
  <c r="BG625" i="29" s="1"/>
  <c r="Z625" i="29"/>
  <c r="AT625" i="29" s="1"/>
  <c r="BF625" i="29" s="1"/>
  <c r="W625" i="29"/>
  <c r="AQ625" i="29" s="1"/>
  <c r="BC625" i="29" s="1"/>
  <c r="U625" i="29"/>
  <c r="AO625" i="29" s="1"/>
  <c r="BA625" i="29" s="1"/>
  <c r="R625" i="29"/>
  <c r="AL625" i="29" s="1"/>
  <c r="AX625" i="29" s="1"/>
  <c r="W632" i="29"/>
  <c r="AQ632" i="29" s="1"/>
  <c r="BC632" i="29" s="1"/>
  <c r="U632" i="29"/>
  <c r="AO632" i="29" s="1"/>
  <c r="BA632" i="29" s="1"/>
  <c r="R632" i="29"/>
  <c r="AL632" i="29" s="1"/>
  <c r="AX632" i="29" s="1"/>
  <c r="AA632" i="29"/>
  <c r="AU632" i="29" s="1"/>
  <c r="BG632" i="29" s="1"/>
  <c r="Z632" i="29"/>
  <c r="AT632" i="29" s="1"/>
  <c r="BF632" i="29" s="1"/>
  <c r="AA634" i="29"/>
  <c r="AU634" i="29" s="1"/>
  <c r="BG634" i="29" s="1"/>
  <c r="Z634" i="29"/>
  <c r="AT634" i="29" s="1"/>
  <c r="BF634" i="29" s="1"/>
  <c r="U634" i="29"/>
  <c r="AO634" i="29" s="1"/>
  <c r="BA634" i="29" s="1"/>
  <c r="W634" i="29"/>
  <c r="AQ634" i="29" s="1"/>
  <c r="BC634" i="29" s="1"/>
  <c r="R634" i="29"/>
  <c r="AL634" i="29" s="1"/>
  <c r="AX634" i="29" s="1"/>
  <c r="AA635" i="29"/>
  <c r="AU635" i="29" s="1"/>
  <c r="BG635" i="29" s="1"/>
  <c r="Z635" i="29"/>
  <c r="AT635" i="29" s="1"/>
  <c r="BF635" i="29" s="1"/>
  <c r="W635" i="29"/>
  <c r="AQ635" i="29" s="1"/>
  <c r="BC635" i="29" s="1"/>
  <c r="U635" i="29"/>
  <c r="AO635" i="29" s="1"/>
  <c r="BA635" i="29" s="1"/>
  <c r="R635" i="29"/>
  <c r="AL635" i="29" s="1"/>
  <c r="AX635" i="29" s="1"/>
  <c r="U636" i="29"/>
  <c r="AO636" i="29" s="1"/>
  <c r="BA636" i="29" s="1"/>
  <c r="R636" i="29"/>
  <c r="AL636" i="29" s="1"/>
  <c r="AX636" i="29" s="1"/>
  <c r="Z636" i="29"/>
  <c r="AT636" i="29" s="1"/>
  <c r="BF636" i="29" s="1"/>
  <c r="AA636" i="29"/>
  <c r="AU636" i="29" s="1"/>
  <c r="BG636" i="29" s="1"/>
  <c r="W636" i="29"/>
  <c r="AQ636" i="29" s="1"/>
  <c r="BC636" i="29" s="1"/>
  <c r="AA637" i="29"/>
  <c r="AU637" i="29" s="1"/>
  <c r="BG637" i="29" s="1"/>
  <c r="Z637" i="29"/>
  <c r="AT637" i="29" s="1"/>
  <c r="BF637" i="29" s="1"/>
  <c r="W637" i="29"/>
  <c r="AQ637" i="29" s="1"/>
  <c r="BC637" i="29" s="1"/>
  <c r="U637" i="29"/>
  <c r="AO637" i="29" s="1"/>
  <c r="BA637" i="29" s="1"/>
  <c r="R637" i="29"/>
  <c r="AL637" i="29" s="1"/>
  <c r="AX637" i="29" s="1"/>
  <c r="Z638" i="29"/>
  <c r="AT638" i="29" s="1"/>
  <c r="BF638" i="29" s="1"/>
  <c r="W638" i="29"/>
  <c r="AQ638" i="29" s="1"/>
  <c r="BC638" i="29" s="1"/>
  <c r="U638" i="29"/>
  <c r="AO638" i="29" s="1"/>
  <c r="BA638" i="29" s="1"/>
  <c r="R638" i="29"/>
  <c r="AL638" i="29" s="1"/>
  <c r="AX638" i="29" s="1"/>
  <c r="AA638" i="29"/>
  <c r="AU638" i="29" s="1"/>
  <c r="BG638" i="29" s="1"/>
  <c r="AA643" i="29"/>
  <c r="AU643" i="29" s="1"/>
  <c r="BG643" i="29" s="1"/>
  <c r="Z643" i="29"/>
  <c r="AT643" i="29" s="1"/>
  <c r="BF643" i="29" s="1"/>
  <c r="W643" i="29"/>
  <c r="AQ643" i="29" s="1"/>
  <c r="BC643" i="29" s="1"/>
  <c r="R643" i="29"/>
  <c r="AL643" i="29" s="1"/>
  <c r="AX643" i="29" s="1"/>
  <c r="U643" i="29"/>
  <c r="AO643" i="29" s="1"/>
  <c r="BA643" i="29" s="1"/>
  <c r="AA644" i="29"/>
  <c r="AU644" i="29" s="1"/>
  <c r="BG644" i="29" s="1"/>
  <c r="Z644" i="29"/>
  <c r="AT644" i="29" s="1"/>
  <c r="BF644" i="29" s="1"/>
  <c r="W644" i="29"/>
  <c r="AQ644" i="29" s="1"/>
  <c r="BC644" i="29" s="1"/>
  <c r="U644" i="29"/>
  <c r="AO644" i="29" s="1"/>
  <c r="BA644" i="29" s="1"/>
  <c r="R644" i="29"/>
  <c r="AL644" i="29" s="1"/>
  <c r="AX644" i="29" s="1"/>
  <c r="AA645" i="29"/>
  <c r="AU645" i="29" s="1"/>
  <c r="BG645" i="29" s="1"/>
  <c r="Z645" i="29"/>
  <c r="AT645" i="29" s="1"/>
  <c r="BF645" i="29" s="1"/>
  <c r="W645" i="29"/>
  <c r="AQ645" i="29" s="1"/>
  <c r="BC645" i="29" s="1"/>
  <c r="U645" i="29"/>
  <c r="AO645" i="29" s="1"/>
  <c r="BA645" i="29" s="1"/>
  <c r="R645" i="29"/>
  <c r="AL645" i="29" s="1"/>
  <c r="AX645" i="29" s="1"/>
  <c r="AA646" i="29"/>
  <c r="AU646" i="29" s="1"/>
  <c r="BG646" i="29" s="1"/>
  <c r="Z646" i="29"/>
  <c r="AT646" i="29" s="1"/>
  <c r="BF646" i="29" s="1"/>
  <c r="U646" i="29"/>
  <c r="AO646" i="29" s="1"/>
  <c r="BA646" i="29" s="1"/>
  <c r="W646" i="29"/>
  <c r="AQ646" i="29" s="1"/>
  <c r="BC646" i="29" s="1"/>
  <c r="R646" i="29"/>
  <c r="AL646" i="29" s="1"/>
  <c r="AX646" i="29" s="1"/>
  <c r="AA647" i="29"/>
  <c r="AU647" i="29" s="1"/>
  <c r="BG647" i="29" s="1"/>
  <c r="Z647" i="29"/>
  <c r="AT647" i="29" s="1"/>
  <c r="BF647" i="29" s="1"/>
  <c r="W647" i="29"/>
  <c r="AQ647" i="29" s="1"/>
  <c r="BC647" i="29" s="1"/>
  <c r="U647" i="29"/>
  <c r="AO647" i="29" s="1"/>
  <c r="BA647" i="29" s="1"/>
  <c r="R647" i="29"/>
  <c r="AL647" i="29" s="1"/>
  <c r="AX647" i="29" s="1"/>
  <c r="AA650" i="29"/>
  <c r="AU650" i="29" s="1"/>
  <c r="BG650" i="29" s="1"/>
  <c r="Z650" i="29"/>
  <c r="AT650" i="29" s="1"/>
  <c r="BF650" i="29" s="1"/>
  <c r="W650" i="29"/>
  <c r="AQ650" i="29" s="1"/>
  <c r="BC650" i="29" s="1"/>
  <c r="R650" i="29"/>
  <c r="AL650" i="29" s="1"/>
  <c r="AX650" i="29" s="1"/>
  <c r="U650" i="29"/>
  <c r="AO650" i="29" s="1"/>
  <c r="BA650" i="29" s="1"/>
  <c r="AA651" i="29"/>
  <c r="AU651" i="29" s="1"/>
  <c r="BG651" i="29" s="1"/>
  <c r="Z651" i="29"/>
  <c r="AT651" i="29" s="1"/>
  <c r="BF651" i="29" s="1"/>
  <c r="W651" i="29"/>
  <c r="AQ651" i="29" s="1"/>
  <c r="BC651" i="29" s="1"/>
  <c r="U651" i="29"/>
  <c r="AO651" i="29" s="1"/>
  <c r="BA651" i="29" s="1"/>
  <c r="R651" i="29"/>
  <c r="AL651" i="29" s="1"/>
  <c r="AX651" i="29" s="1"/>
  <c r="AA652" i="29"/>
  <c r="AU652" i="29" s="1"/>
  <c r="BG652" i="29" s="1"/>
  <c r="Z652" i="29"/>
  <c r="AT652" i="29" s="1"/>
  <c r="BF652" i="29" s="1"/>
  <c r="W652" i="29"/>
  <c r="AQ652" i="29" s="1"/>
  <c r="BC652" i="29" s="1"/>
  <c r="U652" i="29"/>
  <c r="AO652" i="29" s="1"/>
  <c r="BA652" i="29" s="1"/>
  <c r="R652" i="29"/>
  <c r="AL652" i="29" s="1"/>
  <c r="AX652" i="29" s="1"/>
  <c r="W653" i="29"/>
  <c r="AQ653" i="29" s="1"/>
  <c r="BC653" i="29" s="1"/>
  <c r="U653" i="29"/>
  <c r="AO653" i="29" s="1"/>
  <c r="BA653" i="29" s="1"/>
  <c r="R653" i="29"/>
  <c r="AL653" i="29" s="1"/>
  <c r="AX653" i="29" s="1"/>
  <c r="AA653" i="29"/>
  <c r="AU653" i="29" s="1"/>
  <c r="BG653" i="29" s="1"/>
  <c r="Z653" i="29"/>
  <c r="AT653" i="29" s="1"/>
  <c r="BF653" i="29" s="1"/>
  <c r="AA657" i="29"/>
  <c r="AU657" i="29" s="1"/>
  <c r="BG657" i="29" s="1"/>
  <c r="Z657" i="29"/>
  <c r="AT657" i="29" s="1"/>
  <c r="BF657" i="29" s="1"/>
  <c r="W657" i="29"/>
  <c r="AQ657" i="29" s="1"/>
  <c r="BC657" i="29" s="1"/>
  <c r="U657" i="29"/>
  <c r="AO657" i="29" s="1"/>
  <c r="BA657" i="29" s="1"/>
  <c r="R657" i="29"/>
  <c r="AL657" i="29" s="1"/>
  <c r="AX657" i="29" s="1"/>
  <c r="U658" i="29"/>
  <c r="AO658" i="29" s="1"/>
  <c r="BA658" i="29" s="1"/>
  <c r="R658" i="29"/>
  <c r="AL658" i="29" s="1"/>
  <c r="AX658" i="29" s="1"/>
  <c r="Z658" i="29"/>
  <c r="AT658" i="29" s="1"/>
  <c r="BF658" i="29" s="1"/>
  <c r="AA658" i="29"/>
  <c r="AU658" i="29" s="1"/>
  <c r="BG658" i="29" s="1"/>
  <c r="W658" i="29"/>
  <c r="AQ658" i="29" s="1"/>
  <c r="BC658" i="29" s="1"/>
  <c r="U331" i="29"/>
  <c r="AO331" i="29" s="1"/>
  <c r="BA331" i="29" s="1"/>
  <c r="R331" i="29"/>
  <c r="AL331" i="29" s="1"/>
  <c r="AX331" i="29" s="1"/>
  <c r="AA331" i="29"/>
  <c r="AU331" i="29" s="1"/>
  <c r="BG331" i="29" s="1"/>
  <c r="AA332" i="29"/>
  <c r="AU332" i="29" s="1"/>
  <c r="BG332" i="29" s="1"/>
  <c r="Z332" i="29"/>
  <c r="AT332" i="29" s="1"/>
  <c r="BF332" i="29" s="1"/>
  <c r="W332" i="29"/>
  <c r="AQ332" i="29" s="1"/>
  <c r="BC332" i="29" s="1"/>
  <c r="U332" i="29"/>
  <c r="AO332" i="29" s="1"/>
  <c r="BA332" i="29" s="1"/>
  <c r="R332" i="29"/>
  <c r="AL332" i="29" s="1"/>
  <c r="AX332" i="29" s="1"/>
  <c r="AA349" i="29"/>
  <c r="AU349" i="29" s="1"/>
  <c r="BG349" i="29" s="1"/>
  <c r="Z349" i="29"/>
  <c r="AT349" i="29" s="1"/>
  <c r="BF349" i="29" s="1"/>
  <c r="W349" i="29"/>
  <c r="AQ349" i="29" s="1"/>
  <c r="BC349" i="29" s="1"/>
  <c r="U349" i="29"/>
  <c r="AO349" i="29" s="1"/>
  <c r="BA349" i="29" s="1"/>
  <c r="R349" i="29"/>
  <c r="AL349" i="29" s="1"/>
  <c r="AX349" i="29" s="1"/>
  <c r="AA350" i="29"/>
  <c r="AU350" i="29" s="1"/>
  <c r="BG350" i="29" s="1"/>
  <c r="Z350" i="29"/>
  <c r="AT350" i="29" s="1"/>
  <c r="BF350" i="29" s="1"/>
  <c r="W350" i="29"/>
  <c r="AQ350" i="29" s="1"/>
  <c r="BC350" i="29" s="1"/>
  <c r="AA366" i="29"/>
  <c r="AU366" i="29" s="1"/>
  <c r="BG366" i="29" s="1"/>
  <c r="Z366" i="29"/>
  <c r="AT366" i="29" s="1"/>
  <c r="BF366" i="29" s="1"/>
  <c r="W366" i="29"/>
  <c r="AQ366" i="29" s="1"/>
  <c r="BC366" i="29" s="1"/>
  <c r="U366" i="29"/>
  <c r="AO366" i="29" s="1"/>
  <c r="BA366" i="29" s="1"/>
  <c r="R366" i="29"/>
  <c r="AL366" i="29" s="1"/>
  <c r="AX366" i="29" s="1"/>
  <c r="W367" i="29"/>
  <c r="AQ367" i="29" s="1"/>
  <c r="BC367" i="29" s="1"/>
  <c r="U367" i="29"/>
  <c r="AO367" i="29" s="1"/>
  <c r="BA367" i="29" s="1"/>
  <c r="R367" i="29"/>
  <c r="AL367" i="29" s="1"/>
  <c r="AX367" i="29" s="1"/>
  <c r="AA367" i="29"/>
  <c r="AU367" i="29" s="1"/>
  <c r="BG367" i="29" s="1"/>
  <c r="Z367" i="29"/>
  <c r="AT367" i="29" s="1"/>
  <c r="BF367" i="29" s="1"/>
  <c r="AA376" i="29"/>
  <c r="AU376" i="29" s="1"/>
  <c r="BG376" i="29" s="1"/>
  <c r="Z376" i="29"/>
  <c r="AT376" i="29" s="1"/>
  <c r="BF376" i="29" s="1"/>
  <c r="W376" i="29"/>
  <c r="AQ376" i="29" s="1"/>
  <c r="BC376" i="29" s="1"/>
  <c r="U376" i="29"/>
  <c r="AO376" i="29" s="1"/>
  <c r="BA376" i="29" s="1"/>
  <c r="R376" i="29"/>
  <c r="AL376" i="29" s="1"/>
  <c r="AX376" i="29" s="1"/>
  <c r="AA377" i="29"/>
  <c r="AU377" i="29" s="1"/>
  <c r="BG377" i="29" s="1"/>
  <c r="Z377" i="29"/>
  <c r="AT377" i="29" s="1"/>
  <c r="BF377" i="29" s="1"/>
  <c r="W377" i="29"/>
  <c r="AQ377" i="29" s="1"/>
  <c r="BC377" i="29" s="1"/>
  <c r="U377" i="29"/>
  <c r="AO377" i="29" s="1"/>
  <c r="BA377" i="29" s="1"/>
  <c r="R377" i="29"/>
  <c r="AL377" i="29" s="1"/>
  <c r="AX377" i="29" s="1"/>
  <c r="AA388" i="29"/>
  <c r="AU388" i="29" s="1"/>
  <c r="BG388" i="29" s="1"/>
  <c r="Z388" i="29"/>
  <c r="AT388" i="29" s="1"/>
  <c r="BF388" i="29" s="1"/>
  <c r="W388" i="29"/>
  <c r="AQ388" i="29" s="1"/>
  <c r="BC388" i="29" s="1"/>
  <c r="U388" i="29"/>
  <c r="AO388" i="29" s="1"/>
  <c r="BA388" i="29" s="1"/>
  <c r="R388" i="29"/>
  <c r="AL388" i="29" s="1"/>
  <c r="AX388" i="29" s="1"/>
  <c r="AA389" i="29"/>
  <c r="AU389" i="29" s="1"/>
  <c r="BG389" i="29" s="1"/>
  <c r="Z389" i="29"/>
  <c r="AT389" i="29" s="1"/>
  <c r="BF389" i="29" s="1"/>
  <c r="W389" i="29"/>
  <c r="AQ389" i="29" s="1"/>
  <c r="BC389" i="29" s="1"/>
  <c r="U389" i="29"/>
  <c r="AO389" i="29" s="1"/>
  <c r="BA389" i="29" s="1"/>
  <c r="R389" i="29"/>
  <c r="AL389" i="29" s="1"/>
  <c r="AX389" i="29" s="1"/>
  <c r="R395" i="29"/>
  <c r="AL395" i="29" s="1"/>
  <c r="AX395" i="29" s="1"/>
  <c r="AA395" i="29"/>
  <c r="AU395" i="29" s="1"/>
  <c r="BG395" i="29" s="1"/>
  <c r="Z395" i="29"/>
  <c r="AT395" i="29" s="1"/>
  <c r="BF395" i="29" s="1"/>
  <c r="W395" i="29"/>
  <c r="AQ395" i="29" s="1"/>
  <c r="BC395" i="29" s="1"/>
  <c r="U395" i="29"/>
  <c r="AO395" i="29" s="1"/>
  <c r="BA395" i="29" s="1"/>
  <c r="AA396" i="29"/>
  <c r="AU396" i="29" s="1"/>
  <c r="BG396" i="29" s="1"/>
  <c r="Z396" i="29"/>
  <c r="AT396" i="29" s="1"/>
  <c r="BF396" i="29" s="1"/>
  <c r="W396" i="29"/>
  <c r="AQ396" i="29" s="1"/>
  <c r="BC396" i="29" s="1"/>
  <c r="U396" i="29"/>
  <c r="AO396" i="29" s="1"/>
  <c r="BA396" i="29" s="1"/>
  <c r="R396" i="29"/>
  <c r="AL396" i="29" s="1"/>
  <c r="AX396" i="29" s="1"/>
  <c r="AA397" i="29"/>
  <c r="AU397" i="29" s="1"/>
  <c r="BG397" i="29" s="1"/>
  <c r="Z397" i="29"/>
  <c r="AT397" i="29" s="1"/>
  <c r="BF397" i="29" s="1"/>
  <c r="W397" i="29"/>
  <c r="AQ397" i="29" s="1"/>
  <c r="BC397" i="29" s="1"/>
  <c r="U397" i="29"/>
  <c r="AO397" i="29" s="1"/>
  <c r="BA397" i="29" s="1"/>
  <c r="R397" i="29"/>
  <c r="AL397" i="29" s="1"/>
  <c r="AX397" i="29" s="1"/>
  <c r="U398" i="29"/>
  <c r="AO398" i="29" s="1"/>
  <c r="BA398" i="29" s="1"/>
  <c r="R398" i="29"/>
  <c r="AL398" i="29" s="1"/>
  <c r="AX398" i="29" s="1"/>
  <c r="AA398" i="29"/>
  <c r="AU398" i="29" s="1"/>
  <c r="BG398" i="29" s="1"/>
  <c r="Z398" i="29"/>
  <c r="AT398" i="29" s="1"/>
  <c r="BF398" i="29" s="1"/>
  <c r="W398" i="29"/>
  <c r="AQ398" i="29" s="1"/>
  <c r="BC398" i="29" s="1"/>
  <c r="AA401" i="29"/>
  <c r="AU401" i="29" s="1"/>
  <c r="BG401" i="29" s="1"/>
  <c r="Z401" i="29"/>
  <c r="AT401" i="29" s="1"/>
  <c r="BF401" i="29" s="1"/>
  <c r="W401" i="29"/>
  <c r="AQ401" i="29" s="1"/>
  <c r="BC401" i="29" s="1"/>
  <c r="U401" i="29"/>
  <c r="AO401" i="29" s="1"/>
  <c r="BA401" i="29" s="1"/>
  <c r="R401" i="29"/>
  <c r="AL401" i="29" s="1"/>
  <c r="AX401" i="29" s="1"/>
  <c r="Z402" i="29"/>
  <c r="AT402" i="29" s="1"/>
  <c r="BF402" i="29" s="1"/>
  <c r="W402" i="29"/>
  <c r="AQ402" i="29" s="1"/>
  <c r="BC402" i="29" s="1"/>
  <c r="U402" i="29"/>
  <c r="AO402" i="29" s="1"/>
  <c r="BA402" i="29" s="1"/>
  <c r="R402" i="29"/>
  <c r="AL402" i="29" s="1"/>
  <c r="AX402" i="29" s="1"/>
  <c r="AA402" i="29"/>
  <c r="AU402" i="29" s="1"/>
  <c r="BG402" i="29" s="1"/>
  <c r="AA408" i="29"/>
  <c r="AU408" i="29" s="1"/>
  <c r="BG408" i="29" s="1"/>
  <c r="Z408" i="29"/>
  <c r="AT408" i="29" s="1"/>
  <c r="BF408" i="29" s="1"/>
  <c r="W408" i="29"/>
  <c r="AQ408" i="29" s="1"/>
  <c r="BC408" i="29" s="1"/>
  <c r="U408" i="29"/>
  <c r="AO408" i="29" s="1"/>
  <c r="BA408" i="29" s="1"/>
  <c r="R408" i="29"/>
  <c r="AL408" i="29" s="1"/>
  <c r="AX408" i="29" s="1"/>
  <c r="AA409" i="29"/>
  <c r="AU409" i="29" s="1"/>
  <c r="BG409" i="29" s="1"/>
  <c r="Z409" i="29"/>
  <c r="AT409" i="29" s="1"/>
  <c r="BF409" i="29" s="1"/>
  <c r="W409" i="29"/>
  <c r="AQ409" i="29" s="1"/>
  <c r="BC409" i="29" s="1"/>
  <c r="U409" i="29"/>
  <c r="AO409" i="29" s="1"/>
  <c r="BA409" i="29" s="1"/>
  <c r="R409" i="29"/>
  <c r="AL409" i="29" s="1"/>
  <c r="AX409" i="29" s="1"/>
  <c r="AA422" i="29"/>
  <c r="AU422" i="29" s="1"/>
  <c r="BG422" i="29" s="1"/>
  <c r="Z422" i="29"/>
  <c r="AT422" i="29" s="1"/>
  <c r="BF422" i="29" s="1"/>
  <c r="W422" i="29"/>
  <c r="AQ422" i="29" s="1"/>
  <c r="BC422" i="29" s="1"/>
  <c r="R422" i="29"/>
  <c r="AL422" i="29" s="1"/>
  <c r="AX422" i="29" s="1"/>
  <c r="U422" i="29"/>
  <c r="AO422" i="29" s="1"/>
  <c r="BA422" i="29" s="1"/>
  <c r="AA423" i="29"/>
  <c r="AU423" i="29" s="1"/>
  <c r="BG423" i="29" s="1"/>
  <c r="Z423" i="29"/>
  <c r="AT423" i="29" s="1"/>
  <c r="BF423" i="29" s="1"/>
  <c r="W423" i="29"/>
  <c r="AQ423" i="29" s="1"/>
  <c r="BC423" i="29" s="1"/>
  <c r="U423" i="29"/>
  <c r="AO423" i="29" s="1"/>
  <c r="BA423" i="29" s="1"/>
  <c r="R423" i="29"/>
  <c r="AL423" i="29" s="1"/>
  <c r="AX423" i="29" s="1"/>
  <c r="Z428" i="29"/>
  <c r="AT428" i="29" s="1"/>
  <c r="BF428" i="29" s="1"/>
  <c r="W428" i="29"/>
  <c r="AQ428" i="29" s="1"/>
  <c r="BC428" i="29" s="1"/>
  <c r="U428" i="29"/>
  <c r="AO428" i="29" s="1"/>
  <c r="BA428" i="29" s="1"/>
  <c r="R428" i="29"/>
  <c r="AL428" i="29" s="1"/>
  <c r="AX428" i="29" s="1"/>
  <c r="AA428" i="29"/>
  <c r="AU428" i="29" s="1"/>
  <c r="BG428" i="29" s="1"/>
  <c r="AA429" i="29"/>
  <c r="AU429" i="29" s="1"/>
  <c r="BG429" i="29" s="1"/>
  <c r="Z429" i="29"/>
  <c r="AT429" i="29" s="1"/>
  <c r="BF429" i="29" s="1"/>
  <c r="W429" i="29"/>
  <c r="AQ429" i="29" s="1"/>
  <c r="BC429" i="29" s="1"/>
  <c r="R429" i="29"/>
  <c r="AL429" i="29" s="1"/>
  <c r="AX429" i="29" s="1"/>
  <c r="R246" i="29"/>
  <c r="AL246" i="29" s="1"/>
  <c r="AX246" i="29" s="1"/>
  <c r="Q246" i="29"/>
  <c r="AK246" i="29" s="1"/>
  <c r="AW246" i="29" s="1"/>
  <c r="R215" i="29"/>
  <c r="AL215" i="29" s="1"/>
  <c r="AX215" i="29" s="1"/>
  <c r="Q215" i="29"/>
  <c r="AK215" i="29" s="1"/>
  <c r="AW215" i="29" s="1"/>
  <c r="R229" i="29"/>
  <c r="AL229" i="29" s="1"/>
  <c r="AX229" i="29" s="1"/>
  <c r="Q229" i="29"/>
  <c r="AK229" i="29" s="1"/>
  <c r="AW229" i="29" s="1"/>
  <c r="R230" i="29"/>
  <c r="AL230" i="29" s="1"/>
  <c r="AX230" i="29" s="1"/>
  <c r="Q230" i="29"/>
  <c r="AK230" i="29" s="1"/>
  <c r="AW230" i="29" s="1"/>
  <c r="R219" i="29"/>
  <c r="AL219" i="29" s="1"/>
  <c r="AX219" i="29" s="1"/>
  <c r="Q219" i="29"/>
  <c r="AK219" i="29" s="1"/>
  <c r="AW219" i="29" s="1"/>
  <c r="R220" i="29"/>
  <c r="AL220" i="29" s="1"/>
  <c r="AX220" i="29" s="1"/>
  <c r="Q220" i="29"/>
  <c r="AK220" i="29" s="1"/>
  <c r="AW220" i="29" s="1"/>
  <c r="R245" i="29"/>
  <c r="AL245" i="29" s="1"/>
  <c r="AX245" i="29" s="1"/>
  <c r="Q245" i="29"/>
  <c r="AK245" i="29" s="1"/>
  <c r="AW245" i="29" s="1"/>
  <c r="T225" i="29"/>
  <c r="AN225" i="29" s="1"/>
  <c r="AZ225" i="29" s="1"/>
  <c r="S225" i="29"/>
  <c r="AM225" i="29" s="1"/>
  <c r="AY225" i="29" s="1"/>
  <c r="R225" i="29"/>
  <c r="AL225" i="29" s="1"/>
  <c r="AX225" i="29" s="1"/>
  <c r="Q225" i="29"/>
  <c r="AK225" i="29" s="1"/>
  <c r="AW225" i="29" s="1"/>
  <c r="T437" i="29"/>
  <c r="AN437" i="29" s="1"/>
  <c r="AZ437" i="29" s="1"/>
  <c r="S437" i="29"/>
  <c r="AM437" i="29" s="1"/>
  <c r="AY437" i="29" s="1"/>
  <c r="R437" i="29"/>
  <c r="AL437" i="29" s="1"/>
  <c r="AX437" i="29" s="1"/>
  <c r="Q437" i="29"/>
  <c r="AK437" i="29" s="1"/>
  <c r="AW437" i="29" s="1"/>
  <c r="T226" i="29"/>
  <c r="AN226" i="29" s="1"/>
  <c r="AZ226" i="29" s="1"/>
  <c r="S226" i="29"/>
  <c r="AM226" i="29" s="1"/>
  <c r="AY226" i="29" s="1"/>
  <c r="R226" i="29"/>
  <c r="AL226" i="29" s="1"/>
  <c r="AX226" i="29" s="1"/>
  <c r="Q226" i="29"/>
  <c r="AK226" i="29" s="1"/>
  <c r="AW226" i="29" s="1"/>
  <c r="T249" i="29"/>
  <c r="AN249" i="29" s="1"/>
  <c r="AZ249" i="29" s="1"/>
  <c r="S249" i="29"/>
  <c r="AM249" i="29" s="1"/>
  <c r="AY249" i="29" s="1"/>
  <c r="R249" i="29"/>
  <c r="AL249" i="29" s="1"/>
  <c r="AX249" i="29" s="1"/>
  <c r="Q249" i="29"/>
  <c r="AK249" i="29" s="1"/>
  <c r="AW249" i="29" s="1"/>
  <c r="T438" i="29"/>
  <c r="AN438" i="29" s="1"/>
  <c r="AZ438" i="29" s="1"/>
  <c r="S438" i="29"/>
  <c r="AM438" i="29" s="1"/>
  <c r="AY438" i="29" s="1"/>
  <c r="R438" i="29"/>
  <c r="AL438" i="29" s="1"/>
  <c r="AX438" i="29" s="1"/>
  <c r="Q438" i="29"/>
  <c r="AK438" i="29" s="1"/>
  <c r="AW438" i="29" s="1"/>
  <c r="T250" i="29"/>
  <c r="AN250" i="29" s="1"/>
  <c r="AZ250" i="29" s="1"/>
  <c r="S250" i="29"/>
  <c r="AM250" i="29" s="1"/>
  <c r="AY250" i="29" s="1"/>
  <c r="R250" i="29"/>
  <c r="AL250" i="29" s="1"/>
  <c r="AX250" i="29" s="1"/>
  <c r="Q250" i="29"/>
  <c r="AK250" i="29" s="1"/>
  <c r="AW250" i="29" s="1"/>
  <c r="T456" i="29"/>
  <c r="AN456" i="29" s="1"/>
  <c r="AZ456" i="29" s="1"/>
  <c r="S456" i="29"/>
  <c r="AM456" i="29" s="1"/>
  <c r="AY456" i="29" s="1"/>
  <c r="R456" i="29"/>
  <c r="AL456" i="29" s="1"/>
  <c r="AX456" i="29" s="1"/>
  <c r="Q456" i="29"/>
  <c r="AK456" i="29" s="1"/>
  <c r="AW456" i="29" s="1"/>
  <c r="T430" i="29"/>
  <c r="AN430" i="29" s="1"/>
  <c r="AZ430" i="29" s="1"/>
  <c r="S430" i="29"/>
  <c r="AM430" i="29" s="1"/>
  <c r="AY430" i="29" s="1"/>
  <c r="R430" i="29"/>
  <c r="AL430" i="29" s="1"/>
  <c r="AX430" i="29" s="1"/>
  <c r="Q430" i="29"/>
  <c r="AK430" i="29" s="1"/>
  <c r="AW430" i="29" s="1"/>
  <c r="T457" i="29"/>
  <c r="AN457" i="29" s="1"/>
  <c r="AZ457" i="29" s="1"/>
  <c r="S457" i="29"/>
  <c r="AM457" i="29" s="1"/>
  <c r="AY457" i="29" s="1"/>
  <c r="R457" i="29"/>
  <c r="AL457" i="29" s="1"/>
  <c r="AX457" i="29" s="1"/>
  <c r="Q457" i="29"/>
  <c r="AK457" i="29" s="1"/>
  <c r="AW457" i="29" s="1"/>
  <c r="T664" i="29"/>
  <c r="AN664" i="29" s="1"/>
  <c r="AZ664" i="29" s="1"/>
  <c r="S664" i="29"/>
  <c r="AM664" i="29" s="1"/>
  <c r="AY664" i="29" s="1"/>
  <c r="R664" i="29"/>
  <c r="AL664" i="29" s="1"/>
  <c r="AX664" i="29" s="1"/>
  <c r="Q664" i="29"/>
  <c r="AK664" i="29" s="1"/>
  <c r="AW664" i="29" s="1"/>
  <c r="T673" i="29"/>
  <c r="AN673" i="29" s="1"/>
  <c r="AZ673" i="29" s="1"/>
  <c r="S673" i="29"/>
  <c r="AM673" i="29" s="1"/>
  <c r="AY673" i="29" s="1"/>
  <c r="R673" i="29"/>
  <c r="AL673" i="29" s="1"/>
  <c r="AX673" i="29" s="1"/>
  <c r="Q673" i="29"/>
  <c r="AK673" i="29" s="1"/>
  <c r="AW673" i="29" s="1"/>
  <c r="T431" i="29"/>
  <c r="AN431" i="29" s="1"/>
  <c r="AZ431" i="29" s="1"/>
  <c r="S431" i="29"/>
  <c r="AM431" i="29" s="1"/>
  <c r="AY431" i="29" s="1"/>
  <c r="R431" i="29"/>
  <c r="AL431" i="29" s="1"/>
  <c r="AX431" i="29" s="1"/>
  <c r="Q431" i="29"/>
  <c r="AK431" i="29" s="1"/>
  <c r="AW431" i="29" s="1"/>
  <c r="T217" i="29"/>
  <c r="AN217" i="29" s="1"/>
  <c r="AZ217" i="29" s="1"/>
  <c r="S217" i="29"/>
  <c r="AM217" i="29" s="1"/>
  <c r="AY217" i="29" s="1"/>
  <c r="R217" i="29"/>
  <c r="AL217" i="29" s="1"/>
  <c r="AX217" i="29" s="1"/>
  <c r="Q217" i="29"/>
  <c r="AK217" i="29" s="1"/>
  <c r="AW217" i="29" s="1"/>
  <c r="T674" i="29"/>
  <c r="AN674" i="29" s="1"/>
  <c r="AZ674" i="29" s="1"/>
  <c r="S674" i="29"/>
  <c r="AM674" i="29" s="1"/>
  <c r="AY674" i="29" s="1"/>
  <c r="R674" i="29"/>
  <c r="AL674" i="29" s="1"/>
  <c r="AX674" i="29" s="1"/>
  <c r="Q674" i="29"/>
  <c r="AK674" i="29" s="1"/>
  <c r="AW674" i="29" s="1"/>
  <c r="T682" i="29"/>
  <c r="AN682" i="29" s="1"/>
  <c r="AZ682" i="29" s="1"/>
  <c r="S682" i="29"/>
  <c r="AM682" i="29" s="1"/>
  <c r="AY682" i="29" s="1"/>
  <c r="R682" i="29"/>
  <c r="AL682" i="29" s="1"/>
  <c r="AX682" i="29" s="1"/>
  <c r="Q682" i="29"/>
  <c r="AK682" i="29" s="1"/>
  <c r="AW682" i="29" s="1"/>
  <c r="T458" i="29"/>
  <c r="AN458" i="29" s="1"/>
  <c r="AZ458" i="29" s="1"/>
  <c r="S458" i="29"/>
  <c r="AM458" i="29" s="1"/>
  <c r="AY458" i="29" s="1"/>
  <c r="R458" i="29"/>
  <c r="AL458" i="29" s="1"/>
  <c r="AX458" i="29" s="1"/>
  <c r="Q458" i="29"/>
  <c r="AK458" i="29" s="1"/>
  <c r="AW458" i="29" s="1"/>
  <c r="T218" i="29"/>
  <c r="AN218" i="29" s="1"/>
  <c r="AZ218" i="29" s="1"/>
  <c r="S218" i="29"/>
  <c r="AM218" i="29" s="1"/>
  <c r="AY218" i="29" s="1"/>
  <c r="R218" i="29"/>
  <c r="AL218" i="29" s="1"/>
  <c r="AX218" i="29" s="1"/>
  <c r="Q218" i="29"/>
  <c r="AK218" i="29" s="1"/>
  <c r="AW218" i="29" s="1"/>
  <c r="T666" i="29"/>
  <c r="AN666" i="29" s="1"/>
  <c r="AZ666" i="29" s="1"/>
  <c r="S666" i="29"/>
  <c r="AM666" i="29" s="1"/>
  <c r="AY666" i="29" s="1"/>
  <c r="R666" i="29"/>
  <c r="AL666" i="29" s="1"/>
  <c r="AX666" i="29" s="1"/>
  <c r="Q666" i="29"/>
  <c r="AK666" i="29" s="1"/>
  <c r="AW666" i="29" s="1"/>
  <c r="T683" i="29"/>
  <c r="AN683" i="29" s="1"/>
  <c r="AZ683" i="29" s="1"/>
  <c r="S683" i="29"/>
  <c r="AM683" i="29" s="1"/>
  <c r="AY683" i="29" s="1"/>
  <c r="R683" i="29"/>
  <c r="AL683" i="29" s="1"/>
  <c r="AX683" i="29" s="1"/>
  <c r="Q683" i="29"/>
  <c r="AK683" i="29" s="1"/>
  <c r="AW683" i="29" s="1"/>
  <c r="T432" i="29"/>
  <c r="AN432" i="29" s="1"/>
  <c r="AZ432" i="29" s="1"/>
  <c r="S432" i="29"/>
  <c r="AM432" i="29" s="1"/>
  <c r="AY432" i="29" s="1"/>
  <c r="R432" i="29"/>
  <c r="AL432" i="29" s="1"/>
  <c r="AX432" i="29" s="1"/>
  <c r="Q432" i="29"/>
  <c r="AK432" i="29" s="1"/>
  <c r="AW432" i="29" s="1"/>
  <c r="T442" i="29"/>
  <c r="AN442" i="29" s="1"/>
  <c r="AZ442" i="29" s="1"/>
  <c r="S442" i="29"/>
  <c r="AM442" i="29" s="1"/>
  <c r="AY442" i="29" s="1"/>
  <c r="R442" i="29"/>
  <c r="AL442" i="29" s="1"/>
  <c r="AX442" i="29" s="1"/>
  <c r="Q442" i="29"/>
  <c r="AK442" i="29" s="1"/>
  <c r="AW442" i="29" s="1"/>
  <c r="T459" i="29"/>
  <c r="AN459" i="29" s="1"/>
  <c r="AZ459" i="29" s="1"/>
  <c r="S459" i="29"/>
  <c r="AM459" i="29" s="1"/>
  <c r="AY459" i="29" s="1"/>
  <c r="R459" i="29"/>
  <c r="AL459" i="29" s="1"/>
  <c r="AX459" i="29" s="1"/>
  <c r="Q459" i="29"/>
  <c r="AK459" i="29" s="1"/>
  <c r="AW459" i="29" s="1"/>
  <c r="T232" i="29"/>
  <c r="AN232" i="29" s="1"/>
  <c r="AZ232" i="29" s="1"/>
  <c r="S232" i="29"/>
  <c r="AM232" i="29" s="1"/>
  <c r="AY232" i="29" s="1"/>
  <c r="R232" i="29"/>
  <c r="AL232" i="29" s="1"/>
  <c r="AX232" i="29" s="1"/>
  <c r="Q232" i="29"/>
  <c r="AK232" i="29" s="1"/>
  <c r="AW232" i="29" s="1"/>
  <c r="T433" i="29"/>
  <c r="AN433" i="29" s="1"/>
  <c r="AZ433" i="29" s="1"/>
  <c r="S433" i="29"/>
  <c r="AM433" i="29" s="1"/>
  <c r="AY433" i="29" s="1"/>
  <c r="R433" i="29"/>
  <c r="AL433" i="29" s="1"/>
  <c r="AX433" i="29" s="1"/>
  <c r="Q433" i="29"/>
  <c r="AK433" i="29" s="1"/>
  <c r="AW433" i="29" s="1"/>
  <c r="T443" i="29"/>
  <c r="AN443" i="29" s="1"/>
  <c r="AZ443" i="29" s="1"/>
  <c r="S443" i="29"/>
  <c r="AM443" i="29" s="1"/>
  <c r="AY443" i="29" s="1"/>
  <c r="R443" i="29"/>
  <c r="AL443" i="29" s="1"/>
  <c r="AX443" i="29" s="1"/>
  <c r="Q443" i="29"/>
  <c r="AK443" i="29" s="1"/>
  <c r="AW443" i="29" s="1"/>
  <c r="T233" i="29"/>
  <c r="AN233" i="29" s="1"/>
  <c r="AZ233" i="29" s="1"/>
  <c r="S233" i="29"/>
  <c r="AM233" i="29" s="1"/>
  <c r="AY233" i="29" s="1"/>
  <c r="R233" i="29"/>
  <c r="AL233" i="29" s="1"/>
  <c r="AX233" i="29" s="1"/>
  <c r="Q233" i="29"/>
  <c r="AK233" i="29" s="1"/>
  <c r="AW233" i="29" s="1"/>
  <c r="T693" i="29"/>
  <c r="AN693" i="29" s="1"/>
  <c r="AZ693" i="29" s="1"/>
  <c r="S693" i="29"/>
  <c r="AM693" i="29" s="1"/>
  <c r="AY693" i="29" s="1"/>
  <c r="R693" i="29"/>
  <c r="AL693" i="29" s="1"/>
  <c r="AX693" i="29" s="1"/>
  <c r="Q693" i="29"/>
  <c r="AK693" i="29" s="1"/>
  <c r="AW693" i="29" s="1"/>
  <c r="T435" i="29"/>
  <c r="AN435" i="29" s="1"/>
  <c r="AZ435" i="29" s="1"/>
  <c r="S435" i="29"/>
  <c r="AM435" i="29" s="1"/>
  <c r="AY435" i="29" s="1"/>
  <c r="R435" i="29"/>
  <c r="AL435" i="29" s="1"/>
  <c r="AX435" i="29" s="1"/>
  <c r="Q435" i="29"/>
  <c r="AK435" i="29" s="1"/>
  <c r="AW435" i="29" s="1"/>
  <c r="T444" i="29"/>
  <c r="AN444" i="29" s="1"/>
  <c r="AZ444" i="29" s="1"/>
  <c r="S444" i="29"/>
  <c r="AM444" i="29" s="1"/>
  <c r="AY444" i="29" s="1"/>
  <c r="R444" i="29"/>
  <c r="AL444" i="29" s="1"/>
  <c r="AX444" i="29" s="1"/>
  <c r="Q444" i="29"/>
  <c r="AK444" i="29" s="1"/>
  <c r="AW444" i="29" s="1"/>
  <c r="T694" i="29"/>
  <c r="AN694" i="29" s="1"/>
  <c r="AZ694" i="29" s="1"/>
  <c r="S694" i="29"/>
  <c r="AM694" i="29" s="1"/>
  <c r="AY694" i="29" s="1"/>
  <c r="R694" i="29"/>
  <c r="AL694" i="29" s="1"/>
  <c r="AX694" i="29" s="1"/>
  <c r="Q694" i="29"/>
  <c r="AK694" i="29" s="1"/>
  <c r="AW694" i="29" s="1"/>
  <c r="T436" i="29"/>
  <c r="AN436" i="29" s="1"/>
  <c r="AZ436" i="29" s="1"/>
  <c r="S436" i="29"/>
  <c r="AM436" i="29" s="1"/>
  <c r="AY436" i="29" s="1"/>
  <c r="R436" i="29"/>
  <c r="AL436" i="29" s="1"/>
  <c r="AX436" i="29" s="1"/>
  <c r="Q436" i="29"/>
  <c r="AK436" i="29" s="1"/>
  <c r="AW436" i="29" s="1"/>
  <c r="T445" i="29"/>
  <c r="AN445" i="29" s="1"/>
  <c r="AZ445" i="29" s="1"/>
  <c r="S445" i="29"/>
  <c r="AM445" i="29" s="1"/>
  <c r="AY445" i="29" s="1"/>
  <c r="R445" i="29"/>
  <c r="AL445" i="29" s="1"/>
  <c r="AX445" i="29" s="1"/>
  <c r="Q445" i="29"/>
  <c r="AK445" i="29" s="1"/>
  <c r="AW445" i="29" s="1"/>
  <c r="X293" i="29"/>
  <c r="AR293" i="29" s="1"/>
  <c r="BD293" i="29" s="1"/>
  <c r="W293" i="29"/>
  <c r="AQ293" i="29" s="1"/>
  <c r="BC293" i="29" s="1"/>
  <c r="V293" i="29"/>
  <c r="AP293" i="29" s="1"/>
  <c r="BB293" i="29" s="1"/>
  <c r="U293" i="29"/>
  <c r="AO293" i="29" s="1"/>
  <c r="BA293" i="29" s="1"/>
  <c r="T293" i="29"/>
  <c r="AN293" i="29" s="1"/>
  <c r="AZ293" i="29" s="1"/>
  <c r="S293" i="29"/>
  <c r="AM293" i="29" s="1"/>
  <c r="AY293" i="29" s="1"/>
  <c r="R293" i="29"/>
  <c r="AL293" i="29" s="1"/>
  <c r="AX293" i="29" s="1"/>
  <c r="Q293" i="29"/>
  <c r="AK293" i="29" s="1"/>
  <c r="AW293" i="29" s="1"/>
  <c r="Z293" i="29"/>
  <c r="AT293" i="29" s="1"/>
  <c r="BF293" i="29" s="1"/>
  <c r="Y293" i="29"/>
  <c r="AS293" i="29" s="1"/>
  <c r="BE293" i="29" s="1"/>
  <c r="T679" i="29"/>
  <c r="AN679" i="29" s="1"/>
  <c r="AZ679" i="29" s="1"/>
  <c r="S679" i="29"/>
  <c r="AM679" i="29" s="1"/>
  <c r="AY679" i="29" s="1"/>
  <c r="R679" i="29"/>
  <c r="AL679" i="29" s="1"/>
  <c r="AX679" i="29" s="1"/>
  <c r="Q679" i="29"/>
  <c r="AK679" i="29" s="1"/>
  <c r="AW679" i="29" s="1"/>
  <c r="Z679" i="29"/>
  <c r="AT679" i="29" s="1"/>
  <c r="BF679" i="29" s="1"/>
  <c r="Y679" i="29"/>
  <c r="AS679" i="29" s="1"/>
  <c r="BE679" i="29" s="1"/>
  <c r="X679" i="29"/>
  <c r="AR679" i="29" s="1"/>
  <c r="BD679" i="29" s="1"/>
  <c r="W679" i="29"/>
  <c r="AQ679" i="29" s="1"/>
  <c r="BC679" i="29" s="1"/>
  <c r="V679" i="29"/>
  <c r="AP679" i="29" s="1"/>
  <c r="BB679" i="29" s="1"/>
  <c r="U679" i="29"/>
  <c r="AO679" i="29" s="1"/>
  <c r="BA679" i="29" s="1"/>
  <c r="T687" i="29"/>
  <c r="AN687" i="29" s="1"/>
  <c r="AZ687" i="29" s="1"/>
  <c r="S687" i="29"/>
  <c r="AM687" i="29" s="1"/>
  <c r="AY687" i="29" s="1"/>
  <c r="R687" i="29"/>
  <c r="AL687" i="29" s="1"/>
  <c r="AX687" i="29" s="1"/>
  <c r="Q687" i="29"/>
  <c r="AK687" i="29" s="1"/>
  <c r="AW687" i="29" s="1"/>
  <c r="Z687" i="29"/>
  <c r="AT687" i="29" s="1"/>
  <c r="BF687" i="29" s="1"/>
  <c r="Y687" i="29"/>
  <c r="AS687" i="29" s="1"/>
  <c r="BE687" i="29" s="1"/>
  <c r="X687" i="29"/>
  <c r="AR687" i="29" s="1"/>
  <c r="BD687" i="29" s="1"/>
  <c r="W687" i="29"/>
  <c r="AQ687" i="29" s="1"/>
  <c r="BC687" i="29" s="1"/>
  <c r="V687" i="29"/>
  <c r="AP687" i="29" s="1"/>
  <c r="BB687" i="29" s="1"/>
  <c r="U687" i="29"/>
  <c r="AO687" i="29" s="1"/>
  <c r="BA687" i="29" s="1"/>
  <c r="X455" i="29"/>
  <c r="AR455" i="29" s="1"/>
  <c r="BD455" i="29" s="1"/>
  <c r="W455" i="29"/>
  <c r="AQ455" i="29" s="1"/>
  <c r="BC455" i="29" s="1"/>
  <c r="V455" i="29"/>
  <c r="AP455" i="29" s="1"/>
  <c r="BB455" i="29" s="1"/>
  <c r="U455" i="29"/>
  <c r="AO455" i="29" s="1"/>
  <c r="BA455" i="29" s="1"/>
  <c r="T455" i="29"/>
  <c r="AN455" i="29" s="1"/>
  <c r="AZ455" i="29" s="1"/>
  <c r="S455" i="29"/>
  <c r="AM455" i="29" s="1"/>
  <c r="AY455" i="29" s="1"/>
  <c r="R455" i="29"/>
  <c r="AL455" i="29" s="1"/>
  <c r="AX455" i="29" s="1"/>
  <c r="Q455" i="29"/>
  <c r="AK455" i="29" s="1"/>
  <c r="AW455" i="29" s="1"/>
  <c r="Z455" i="29"/>
  <c r="AT455" i="29" s="1"/>
  <c r="BF455" i="29" s="1"/>
  <c r="Y455" i="29"/>
  <c r="AS455" i="29" s="1"/>
  <c r="BE455" i="29" s="1"/>
  <c r="Z487" i="29"/>
  <c r="AT487" i="29" s="1"/>
  <c r="BF487" i="29" s="1"/>
  <c r="Y487" i="29"/>
  <c r="AS487" i="29" s="1"/>
  <c r="BE487" i="29" s="1"/>
  <c r="X487" i="29"/>
  <c r="AR487" i="29" s="1"/>
  <c r="BD487" i="29" s="1"/>
  <c r="W487" i="29"/>
  <c r="AQ487" i="29" s="1"/>
  <c r="BC487" i="29" s="1"/>
  <c r="V487" i="29"/>
  <c r="AP487" i="29" s="1"/>
  <c r="BB487" i="29" s="1"/>
  <c r="U487" i="29"/>
  <c r="AO487" i="29" s="1"/>
  <c r="BA487" i="29" s="1"/>
  <c r="T487" i="29"/>
  <c r="AN487" i="29" s="1"/>
  <c r="AZ487" i="29" s="1"/>
  <c r="S487" i="29"/>
  <c r="AM487" i="29" s="1"/>
  <c r="AY487" i="29" s="1"/>
  <c r="R487" i="29"/>
  <c r="AL487" i="29" s="1"/>
  <c r="AX487" i="29" s="1"/>
  <c r="Q487" i="29"/>
  <c r="AK487" i="29" s="1"/>
  <c r="AW487" i="29" s="1"/>
  <c r="R493" i="29"/>
  <c r="AL493" i="29" s="1"/>
  <c r="AX493" i="29" s="1"/>
  <c r="Q493" i="29"/>
  <c r="AK493" i="29" s="1"/>
  <c r="AW493" i="29" s="1"/>
  <c r="Z493" i="29"/>
  <c r="AT493" i="29" s="1"/>
  <c r="BF493" i="29" s="1"/>
  <c r="Y493" i="29"/>
  <c r="AS493" i="29" s="1"/>
  <c r="BE493" i="29" s="1"/>
  <c r="X493" i="29"/>
  <c r="AR493" i="29" s="1"/>
  <c r="BD493" i="29" s="1"/>
  <c r="W493" i="29"/>
  <c r="AQ493" i="29" s="1"/>
  <c r="BC493" i="29" s="1"/>
  <c r="V493" i="29"/>
  <c r="AP493" i="29" s="1"/>
  <c r="BB493" i="29" s="1"/>
  <c r="U493" i="29"/>
  <c r="AO493" i="29" s="1"/>
  <c r="BA493" i="29" s="1"/>
  <c r="T493" i="29"/>
  <c r="AN493" i="29" s="1"/>
  <c r="AZ493" i="29" s="1"/>
  <c r="S493" i="29"/>
  <c r="AM493" i="29" s="1"/>
  <c r="AY493" i="29" s="1"/>
  <c r="R292" i="29"/>
  <c r="AL292" i="29" s="1"/>
  <c r="AX292" i="29" s="1"/>
  <c r="Q292" i="29"/>
  <c r="AK292" i="29" s="1"/>
  <c r="AW292" i="29" s="1"/>
  <c r="Z292" i="29"/>
  <c r="AT292" i="29" s="1"/>
  <c r="BF292" i="29" s="1"/>
  <c r="Y292" i="29"/>
  <c r="AS292" i="29" s="1"/>
  <c r="BE292" i="29" s="1"/>
  <c r="X292" i="29"/>
  <c r="AR292" i="29" s="1"/>
  <c r="BD292" i="29" s="1"/>
  <c r="W292" i="29"/>
  <c r="AQ292" i="29" s="1"/>
  <c r="BC292" i="29" s="1"/>
  <c r="V292" i="29"/>
  <c r="AP292" i="29" s="1"/>
  <c r="BB292" i="29" s="1"/>
  <c r="U292" i="29"/>
  <c r="AO292" i="29" s="1"/>
  <c r="BA292" i="29" s="1"/>
  <c r="T292" i="29"/>
  <c r="AN292" i="29" s="1"/>
  <c r="AZ292" i="29" s="1"/>
  <c r="S292" i="29"/>
  <c r="AM292" i="29" s="1"/>
  <c r="AY292" i="29" s="1"/>
  <c r="Z296" i="29"/>
  <c r="AT296" i="29" s="1"/>
  <c r="BF296" i="29" s="1"/>
  <c r="Y296" i="29"/>
  <c r="AS296" i="29" s="1"/>
  <c r="BE296" i="29" s="1"/>
  <c r="X296" i="29"/>
  <c r="AR296" i="29" s="1"/>
  <c r="BD296" i="29" s="1"/>
  <c r="W296" i="29"/>
  <c r="AQ296" i="29" s="1"/>
  <c r="BC296" i="29" s="1"/>
  <c r="V296" i="29"/>
  <c r="AP296" i="29" s="1"/>
  <c r="BB296" i="29" s="1"/>
  <c r="U296" i="29"/>
  <c r="AO296" i="29" s="1"/>
  <c r="BA296" i="29" s="1"/>
  <c r="T296" i="29"/>
  <c r="AN296" i="29" s="1"/>
  <c r="AZ296" i="29" s="1"/>
  <c r="S296" i="29"/>
  <c r="AM296" i="29" s="1"/>
  <c r="AY296" i="29" s="1"/>
  <c r="R296" i="29"/>
  <c r="AL296" i="29" s="1"/>
  <c r="AX296" i="29" s="1"/>
  <c r="Q296" i="29"/>
  <c r="AK296" i="29" s="1"/>
  <c r="AW296" i="29" s="1"/>
  <c r="X671" i="29"/>
  <c r="AR671" i="29" s="1"/>
  <c r="BD671" i="29" s="1"/>
  <c r="W671" i="29"/>
  <c r="AQ671" i="29" s="1"/>
  <c r="BC671" i="29" s="1"/>
  <c r="V671" i="29"/>
  <c r="AP671" i="29" s="1"/>
  <c r="BB671" i="29" s="1"/>
  <c r="U671" i="29"/>
  <c r="AO671" i="29" s="1"/>
  <c r="BA671" i="29" s="1"/>
  <c r="T671" i="29"/>
  <c r="AN671" i="29" s="1"/>
  <c r="AZ671" i="29" s="1"/>
  <c r="S671" i="29"/>
  <c r="AM671" i="29" s="1"/>
  <c r="AY671" i="29" s="1"/>
  <c r="R671" i="29"/>
  <c r="AL671" i="29" s="1"/>
  <c r="AX671" i="29" s="1"/>
  <c r="Q671" i="29"/>
  <c r="AK671" i="29" s="1"/>
  <c r="AW671" i="29" s="1"/>
  <c r="Z671" i="29"/>
  <c r="AT671" i="29" s="1"/>
  <c r="BF671" i="29" s="1"/>
  <c r="Y671" i="29"/>
  <c r="AS671" i="29" s="1"/>
  <c r="BE671" i="29" s="1"/>
  <c r="V680" i="29"/>
  <c r="AP680" i="29" s="1"/>
  <c r="BB680" i="29" s="1"/>
  <c r="U680" i="29"/>
  <c r="AO680" i="29" s="1"/>
  <c r="BA680" i="29" s="1"/>
  <c r="T680" i="29"/>
  <c r="AN680" i="29" s="1"/>
  <c r="AZ680" i="29" s="1"/>
  <c r="S680" i="29"/>
  <c r="AM680" i="29" s="1"/>
  <c r="AY680" i="29" s="1"/>
  <c r="R680" i="29"/>
  <c r="AL680" i="29" s="1"/>
  <c r="AX680" i="29" s="1"/>
  <c r="Q680" i="29"/>
  <c r="AK680" i="29" s="1"/>
  <c r="AW680" i="29" s="1"/>
  <c r="Z680" i="29"/>
  <c r="AT680" i="29" s="1"/>
  <c r="BF680" i="29" s="1"/>
  <c r="Y680" i="29"/>
  <c r="AS680" i="29" s="1"/>
  <c r="BE680" i="29" s="1"/>
  <c r="X680" i="29"/>
  <c r="AR680" i="29" s="1"/>
  <c r="BD680" i="29" s="1"/>
  <c r="W680" i="29"/>
  <c r="AQ680" i="29" s="1"/>
  <c r="BC680" i="29" s="1"/>
  <c r="T703" i="29"/>
  <c r="AN703" i="29" s="1"/>
  <c r="AZ703" i="29" s="1"/>
  <c r="S703" i="29"/>
  <c r="AM703" i="29" s="1"/>
  <c r="AY703" i="29" s="1"/>
  <c r="R703" i="29"/>
  <c r="AL703" i="29" s="1"/>
  <c r="AX703" i="29" s="1"/>
  <c r="Q703" i="29"/>
  <c r="AK703" i="29" s="1"/>
  <c r="AW703" i="29" s="1"/>
  <c r="Z703" i="29"/>
  <c r="AT703" i="29" s="1"/>
  <c r="BF703" i="29" s="1"/>
  <c r="X703" i="29"/>
  <c r="AR703" i="29" s="1"/>
  <c r="BD703" i="29" s="1"/>
  <c r="Y703" i="29"/>
  <c r="AS703" i="29" s="1"/>
  <c r="BE703" i="29" s="1"/>
  <c r="W703" i="29"/>
  <c r="AQ703" i="29" s="1"/>
  <c r="BC703" i="29" s="1"/>
  <c r="V703" i="29"/>
  <c r="AP703" i="29" s="1"/>
  <c r="BB703" i="29" s="1"/>
  <c r="U703" i="29"/>
  <c r="AO703" i="29" s="1"/>
  <c r="BA703" i="29" s="1"/>
  <c r="R711" i="29"/>
  <c r="AL711" i="29" s="1"/>
  <c r="AX711" i="29" s="1"/>
  <c r="Q711" i="29"/>
  <c r="AK711" i="29" s="1"/>
  <c r="AW711" i="29" s="1"/>
  <c r="Z711" i="29"/>
  <c r="AT711" i="29" s="1"/>
  <c r="BF711" i="29" s="1"/>
  <c r="X711" i="29"/>
  <c r="AR711" i="29" s="1"/>
  <c r="BD711" i="29" s="1"/>
  <c r="V711" i="29"/>
  <c r="AP711" i="29" s="1"/>
  <c r="BB711" i="29" s="1"/>
  <c r="T711" i="29"/>
  <c r="AN711" i="29" s="1"/>
  <c r="AZ711" i="29" s="1"/>
  <c r="S711" i="29"/>
  <c r="AM711" i="29" s="1"/>
  <c r="AY711" i="29" s="1"/>
  <c r="Y711" i="29"/>
  <c r="AS711" i="29" s="1"/>
  <c r="BE711" i="29" s="1"/>
  <c r="W711" i="29"/>
  <c r="AQ711" i="29" s="1"/>
  <c r="BC711" i="29" s="1"/>
  <c r="U711" i="29"/>
  <c r="AO711" i="29" s="1"/>
  <c r="BA711" i="29" s="1"/>
  <c r="Z460" i="29"/>
  <c r="AT460" i="29" s="1"/>
  <c r="BF460" i="29" s="1"/>
  <c r="Y460" i="29"/>
  <c r="AS460" i="29" s="1"/>
  <c r="BE460" i="29" s="1"/>
  <c r="X460" i="29"/>
  <c r="AR460" i="29" s="1"/>
  <c r="BD460" i="29" s="1"/>
  <c r="W460" i="29"/>
  <c r="AQ460" i="29" s="1"/>
  <c r="BC460" i="29" s="1"/>
  <c r="V460" i="29"/>
  <c r="AP460" i="29" s="1"/>
  <c r="BB460" i="29" s="1"/>
  <c r="U460" i="29"/>
  <c r="AO460" i="29" s="1"/>
  <c r="BA460" i="29" s="1"/>
  <c r="T460" i="29"/>
  <c r="AN460" i="29" s="1"/>
  <c r="AZ460" i="29" s="1"/>
  <c r="S460" i="29"/>
  <c r="AM460" i="29" s="1"/>
  <c r="AY460" i="29" s="1"/>
  <c r="R460" i="29"/>
  <c r="AL460" i="29" s="1"/>
  <c r="AX460" i="29" s="1"/>
  <c r="Q460" i="29"/>
  <c r="AK460" i="29" s="1"/>
  <c r="AW460" i="29" s="1"/>
  <c r="R488" i="29"/>
  <c r="AL488" i="29" s="1"/>
  <c r="AX488" i="29" s="1"/>
  <c r="Q488" i="29"/>
  <c r="AK488" i="29" s="1"/>
  <c r="AW488" i="29" s="1"/>
  <c r="Z488" i="29"/>
  <c r="AT488" i="29" s="1"/>
  <c r="BF488" i="29" s="1"/>
  <c r="Y488" i="29"/>
  <c r="AS488" i="29" s="1"/>
  <c r="BE488" i="29" s="1"/>
  <c r="X488" i="29"/>
  <c r="AR488" i="29" s="1"/>
  <c r="BD488" i="29" s="1"/>
  <c r="W488" i="29"/>
  <c r="AQ488" i="29" s="1"/>
  <c r="BC488" i="29" s="1"/>
  <c r="V488" i="29"/>
  <c r="AP488" i="29" s="1"/>
  <c r="BB488" i="29" s="1"/>
  <c r="U488" i="29"/>
  <c r="AO488" i="29" s="1"/>
  <c r="BA488" i="29" s="1"/>
  <c r="T488" i="29"/>
  <c r="AN488" i="29" s="1"/>
  <c r="AZ488" i="29" s="1"/>
  <c r="S488" i="29"/>
  <c r="AM488" i="29" s="1"/>
  <c r="AY488" i="29" s="1"/>
  <c r="T266" i="29"/>
  <c r="AN266" i="29" s="1"/>
  <c r="AZ266" i="29" s="1"/>
  <c r="S266" i="29"/>
  <c r="AM266" i="29" s="1"/>
  <c r="AY266" i="29" s="1"/>
  <c r="R266" i="29"/>
  <c r="AL266" i="29" s="1"/>
  <c r="AX266" i="29" s="1"/>
  <c r="Q266" i="29"/>
  <c r="AK266" i="29" s="1"/>
  <c r="AW266" i="29" s="1"/>
  <c r="Z266" i="29"/>
  <c r="AT266" i="29" s="1"/>
  <c r="BF266" i="29" s="1"/>
  <c r="Y266" i="29"/>
  <c r="AS266" i="29" s="1"/>
  <c r="BE266" i="29" s="1"/>
  <c r="X266" i="29"/>
  <c r="AR266" i="29" s="1"/>
  <c r="BD266" i="29" s="1"/>
  <c r="W266" i="29"/>
  <c r="AQ266" i="29" s="1"/>
  <c r="BC266" i="29" s="1"/>
  <c r="V266" i="29"/>
  <c r="AP266" i="29" s="1"/>
  <c r="BB266" i="29" s="1"/>
  <c r="U266" i="29"/>
  <c r="AO266" i="29" s="1"/>
  <c r="BA266" i="29" s="1"/>
  <c r="T283" i="29"/>
  <c r="AN283" i="29" s="1"/>
  <c r="AZ283" i="29" s="1"/>
  <c r="S283" i="29"/>
  <c r="AM283" i="29" s="1"/>
  <c r="AY283" i="29" s="1"/>
  <c r="R283" i="29"/>
  <c r="AL283" i="29" s="1"/>
  <c r="AX283" i="29" s="1"/>
  <c r="Q283" i="29"/>
  <c r="AK283" i="29" s="1"/>
  <c r="AW283" i="29" s="1"/>
  <c r="Z283" i="29"/>
  <c r="AT283" i="29" s="1"/>
  <c r="BF283" i="29" s="1"/>
  <c r="Y283" i="29"/>
  <c r="AS283" i="29" s="1"/>
  <c r="BE283" i="29" s="1"/>
  <c r="X283" i="29"/>
  <c r="AR283" i="29" s="1"/>
  <c r="BD283" i="29" s="1"/>
  <c r="W283" i="29"/>
  <c r="AQ283" i="29" s="1"/>
  <c r="BC283" i="29" s="1"/>
  <c r="V283" i="29"/>
  <c r="AP283" i="29" s="1"/>
  <c r="BB283" i="29" s="1"/>
  <c r="U283" i="29"/>
  <c r="AO283" i="29" s="1"/>
  <c r="BA283" i="29" s="1"/>
  <c r="V689" i="29"/>
  <c r="AP689" i="29" s="1"/>
  <c r="BB689" i="29" s="1"/>
  <c r="U689" i="29"/>
  <c r="AO689" i="29" s="1"/>
  <c r="BA689" i="29" s="1"/>
  <c r="T689" i="29"/>
  <c r="AN689" i="29" s="1"/>
  <c r="AZ689" i="29" s="1"/>
  <c r="S689" i="29"/>
  <c r="AM689" i="29" s="1"/>
  <c r="AY689" i="29" s="1"/>
  <c r="R689" i="29"/>
  <c r="AL689" i="29" s="1"/>
  <c r="AX689" i="29" s="1"/>
  <c r="Q689" i="29"/>
  <c r="AK689" i="29" s="1"/>
  <c r="AW689" i="29" s="1"/>
  <c r="Z689" i="29"/>
  <c r="AT689" i="29" s="1"/>
  <c r="BF689" i="29" s="1"/>
  <c r="Y689" i="29"/>
  <c r="AS689" i="29" s="1"/>
  <c r="BE689" i="29" s="1"/>
  <c r="X689" i="29"/>
  <c r="AR689" i="29" s="1"/>
  <c r="BD689" i="29" s="1"/>
  <c r="W689" i="29"/>
  <c r="AQ689" i="29" s="1"/>
  <c r="BC689" i="29" s="1"/>
  <c r="X695" i="29"/>
  <c r="AR695" i="29" s="1"/>
  <c r="BD695" i="29" s="1"/>
  <c r="W695" i="29"/>
  <c r="AQ695" i="29" s="1"/>
  <c r="BC695" i="29" s="1"/>
  <c r="V695" i="29"/>
  <c r="AP695" i="29" s="1"/>
  <c r="BB695" i="29" s="1"/>
  <c r="U695" i="29"/>
  <c r="AO695" i="29" s="1"/>
  <c r="BA695" i="29" s="1"/>
  <c r="T695" i="29"/>
  <c r="AN695" i="29" s="1"/>
  <c r="AZ695" i="29" s="1"/>
  <c r="Z695" i="29"/>
  <c r="AT695" i="29" s="1"/>
  <c r="BF695" i="29" s="1"/>
  <c r="Y695" i="29"/>
  <c r="AS695" i="29" s="1"/>
  <c r="BE695" i="29" s="1"/>
  <c r="S695" i="29"/>
  <c r="AM695" i="29" s="1"/>
  <c r="AY695" i="29" s="1"/>
  <c r="R695" i="29"/>
  <c r="AL695" i="29" s="1"/>
  <c r="AX695" i="29" s="1"/>
  <c r="Q695" i="29"/>
  <c r="AK695" i="29" s="1"/>
  <c r="AW695" i="29" s="1"/>
  <c r="T712" i="29"/>
  <c r="AN712" i="29" s="1"/>
  <c r="AZ712" i="29" s="1"/>
  <c r="S712" i="29"/>
  <c r="AM712" i="29" s="1"/>
  <c r="AY712" i="29" s="1"/>
  <c r="R712" i="29"/>
  <c r="AL712" i="29" s="1"/>
  <c r="AX712" i="29" s="1"/>
  <c r="Q712" i="29"/>
  <c r="AK712" i="29" s="1"/>
  <c r="AW712" i="29" s="1"/>
  <c r="Z712" i="29"/>
  <c r="AT712" i="29" s="1"/>
  <c r="BF712" i="29" s="1"/>
  <c r="X712" i="29"/>
  <c r="AR712" i="29" s="1"/>
  <c r="BD712" i="29" s="1"/>
  <c r="Y712" i="29"/>
  <c r="AS712" i="29" s="1"/>
  <c r="BE712" i="29" s="1"/>
  <c r="W712" i="29"/>
  <c r="AQ712" i="29" s="1"/>
  <c r="BC712" i="29" s="1"/>
  <c r="V712" i="29"/>
  <c r="AP712" i="29" s="1"/>
  <c r="BB712" i="29" s="1"/>
  <c r="U712" i="29"/>
  <c r="AO712" i="29" s="1"/>
  <c r="BA712" i="29" s="1"/>
  <c r="R461" i="29"/>
  <c r="AL461" i="29" s="1"/>
  <c r="AX461" i="29" s="1"/>
  <c r="Q461" i="29"/>
  <c r="AK461" i="29" s="1"/>
  <c r="AW461" i="29" s="1"/>
  <c r="Z461" i="29"/>
  <c r="AT461" i="29" s="1"/>
  <c r="BF461" i="29" s="1"/>
  <c r="Y461" i="29"/>
  <c r="AS461" i="29" s="1"/>
  <c r="BE461" i="29" s="1"/>
  <c r="X461" i="29"/>
  <c r="AR461" i="29" s="1"/>
  <c r="BD461" i="29" s="1"/>
  <c r="W461" i="29"/>
  <c r="AQ461" i="29" s="1"/>
  <c r="BC461" i="29" s="1"/>
  <c r="V461" i="29"/>
  <c r="AP461" i="29" s="1"/>
  <c r="BB461" i="29" s="1"/>
  <c r="U461" i="29"/>
  <c r="AO461" i="29" s="1"/>
  <c r="BA461" i="29" s="1"/>
  <c r="T461" i="29"/>
  <c r="AN461" i="29" s="1"/>
  <c r="AZ461" i="29" s="1"/>
  <c r="S461" i="29"/>
  <c r="AM461" i="29" s="1"/>
  <c r="AY461" i="29" s="1"/>
  <c r="Z290" i="29"/>
  <c r="AT290" i="29" s="1"/>
  <c r="BF290" i="29" s="1"/>
  <c r="Y290" i="29"/>
  <c r="AS290" i="29" s="1"/>
  <c r="BE290" i="29" s="1"/>
  <c r="X290" i="29"/>
  <c r="AR290" i="29" s="1"/>
  <c r="BD290" i="29" s="1"/>
  <c r="W290" i="29"/>
  <c r="AQ290" i="29" s="1"/>
  <c r="BC290" i="29" s="1"/>
  <c r="V290" i="29"/>
  <c r="AP290" i="29" s="1"/>
  <c r="BB290" i="29" s="1"/>
  <c r="U290" i="29"/>
  <c r="AO290" i="29" s="1"/>
  <c r="BA290" i="29" s="1"/>
  <c r="T290" i="29"/>
  <c r="AN290" i="29" s="1"/>
  <c r="AZ290" i="29" s="1"/>
  <c r="S290" i="29"/>
  <c r="AM290" i="29" s="1"/>
  <c r="AY290" i="29" s="1"/>
  <c r="R290" i="29"/>
  <c r="AL290" i="29" s="1"/>
  <c r="AX290" i="29" s="1"/>
  <c r="Q290" i="29"/>
  <c r="AK290" i="29" s="1"/>
  <c r="AW290" i="29" s="1"/>
  <c r="R297" i="29"/>
  <c r="AL297" i="29" s="1"/>
  <c r="AX297" i="29" s="1"/>
  <c r="Q297" i="29"/>
  <c r="AK297" i="29" s="1"/>
  <c r="AW297" i="29" s="1"/>
  <c r="Z297" i="29"/>
  <c r="AT297" i="29" s="1"/>
  <c r="BF297" i="29" s="1"/>
  <c r="Y297" i="29"/>
  <c r="AS297" i="29" s="1"/>
  <c r="BE297" i="29" s="1"/>
  <c r="X297" i="29"/>
  <c r="AR297" i="29" s="1"/>
  <c r="BD297" i="29" s="1"/>
  <c r="W297" i="29"/>
  <c r="AQ297" i="29" s="1"/>
  <c r="BC297" i="29" s="1"/>
  <c r="V297" i="29"/>
  <c r="AP297" i="29" s="1"/>
  <c r="BB297" i="29" s="1"/>
  <c r="U297" i="29"/>
  <c r="AO297" i="29" s="1"/>
  <c r="BA297" i="29" s="1"/>
  <c r="T297" i="29"/>
  <c r="AN297" i="29" s="1"/>
  <c r="AZ297" i="29" s="1"/>
  <c r="S297" i="29"/>
  <c r="AM297" i="29" s="1"/>
  <c r="AY297" i="29" s="1"/>
  <c r="X690" i="29"/>
  <c r="AR690" i="29" s="1"/>
  <c r="BD690" i="29" s="1"/>
  <c r="W690" i="29"/>
  <c r="AQ690" i="29" s="1"/>
  <c r="BC690" i="29" s="1"/>
  <c r="V690" i="29"/>
  <c r="AP690" i="29" s="1"/>
  <c r="BB690" i="29" s="1"/>
  <c r="U690" i="29"/>
  <c r="AO690" i="29" s="1"/>
  <c r="BA690" i="29" s="1"/>
  <c r="T690" i="29"/>
  <c r="AN690" i="29" s="1"/>
  <c r="AZ690" i="29" s="1"/>
  <c r="S690" i="29"/>
  <c r="AM690" i="29" s="1"/>
  <c r="AY690" i="29" s="1"/>
  <c r="R690" i="29"/>
  <c r="AL690" i="29" s="1"/>
  <c r="AX690" i="29" s="1"/>
  <c r="Q690" i="29"/>
  <c r="AK690" i="29" s="1"/>
  <c r="AW690" i="29" s="1"/>
  <c r="Z690" i="29"/>
  <c r="AT690" i="29" s="1"/>
  <c r="BF690" i="29" s="1"/>
  <c r="Y690" i="29"/>
  <c r="AS690" i="29" s="1"/>
  <c r="BE690" i="29" s="1"/>
  <c r="Z696" i="29"/>
  <c r="AT696" i="29" s="1"/>
  <c r="BF696" i="29" s="1"/>
  <c r="Y696" i="29"/>
  <c r="AS696" i="29" s="1"/>
  <c r="BE696" i="29" s="1"/>
  <c r="X696" i="29"/>
  <c r="AR696" i="29" s="1"/>
  <c r="BD696" i="29" s="1"/>
  <c r="W696" i="29"/>
  <c r="AQ696" i="29" s="1"/>
  <c r="BC696" i="29" s="1"/>
  <c r="V696" i="29"/>
  <c r="AP696" i="29" s="1"/>
  <c r="BB696" i="29" s="1"/>
  <c r="T696" i="29"/>
  <c r="AN696" i="29" s="1"/>
  <c r="AZ696" i="29" s="1"/>
  <c r="S696" i="29"/>
  <c r="AM696" i="29" s="1"/>
  <c r="AY696" i="29" s="1"/>
  <c r="R696" i="29"/>
  <c r="AL696" i="29" s="1"/>
  <c r="AX696" i="29" s="1"/>
  <c r="Q696" i="29"/>
  <c r="AK696" i="29" s="1"/>
  <c r="AW696" i="29" s="1"/>
  <c r="U696" i="29"/>
  <c r="AO696" i="29" s="1"/>
  <c r="BA696" i="29" s="1"/>
  <c r="S440" i="29"/>
  <c r="AM440" i="29" s="1"/>
  <c r="AY440" i="29" s="1"/>
  <c r="Z440" i="29"/>
  <c r="AT440" i="29" s="1"/>
  <c r="BF440" i="29" s="1"/>
  <c r="Y440" i="29"/>
  <c r="AS440" i="29" s="1"/>
  <c r="BE440" i="29" s="1"/>
  <c r="X440" i="29"/>
  <c r="AR440" i="29" s="1"/>
  <c r="BD440" i="29" s="1"/>
  <c r="W440" i="29"/>
  <c r="AQ440" i="29" s="1"/>
  <c r="BC440" i="29" s="1"/>
  <c r="V440" i="29"/>
  <c r="AP440" i="29" s="1"/>
  <c r="BB440" i="29" s="1"/>
  <c r="U440" i="29"/>
  <c r="AO440" i="29" s="1"/>
  <c r="BA440" i="29" s="1"/>
  <c r="T440" i="29"/>
  <c r="AN440" i="29" s="1"/>
  <c r="AZ440" i="29" s="1"/>
  <c r="R440" i="29"/>
  <c r="AL440" i="29" s="1"/>
  <c r="AX440" i="29" s="1"/>
  <c r="Q440" i="29"/>
  <c r="AK440" i="29" s="1"/>
  <c r="AW440" i="29" s="1"/>
  <c r="T473" i="29"/>
  <c r="AN473" i="29" s="1"/>
  <c r="AZ473" i="29" s="1"/>
  <c r="S473" i="29"/>
  <c r="AM473" i="29" s="1"/>
  <c r="AY473" i="29" s="1"/>
  <c r="R473" i="29"/>
  <c r="AL473" i="29" s="1"/>
  <c r="AX473" i="29" s="1"/>
  <c r="Q473" i="29"/>
  <c r="AK473" i="29" s="1"/>
  <c r="AW473" i="29" s="1"/>
  <c r="Z473" i="29"/>
  <c r="AT473" i="29" s="1"/>
  <c r="BF473" i="29" s="1"/>
  <c r="Y473" i="29"/>
  <c r="AS473" i="29" s="1"/>
  <c r="BE473" i="29" s="1"/>
  <c r="X473" i="29"/>
  <c r="AR473" i="29" s="1"/>
  <c r="BD473" i="29" s="1"/>
  <c r="W473" i="29"/>
  <c r="AQ473" i="29" s="1"/>
  <c r="BC473" i="29" s="1"/>
  <c r="V473" i="29"/>
  <c r="AP473" i="29" s="1"/>
  <c r="BB473" i="29" s="1"/>
  <c r="U473" i="29"/>
  <c r="AO473" i="29" s="1"/>
  <c r="BA473" i="29" s="1"/>
  <c r="R282" i="29"/>
  <c r="AL282" i="29" s="1"/>
  <c r="AX282" i="29" s="1"/>
  <c r="Q282" i="29"/>
  <c r="AK282" i="29" s="1"/>
  <c r="AW282" i="29" s="1"/>
  <c r="Z282" i="29"/>
  <c r="AT282" i="29" s="1"/>
  <c r="BF282" i="29" s="1"/>
  <c r="Y282" i="29"/>
  <c r="AS282" i="29" s="1"/>
  <c r="BE282" i="29" s="1"/>
  <c r="X282" i="29"/>
  <c r="AR282" i="29" s="1"/>
  <c r="BD282" i="29" s="1"/>
  <c r="W282" i="29"/>
  <c r="AQ282" i="29" s="1"/>
  <c r="BC282" i="29" s="1"/>
  <c r="V282" i="29"/>
  <c r="AP282" i="29" s="1"/>
  <c r="BB282" i="29" s="1"/>
  <c r="U282" i="29"/>
  <c r="AO282" i="29" s="1"/>
  <c r="BA282" i="29" s="1"/>
  <c r="T282" i="29"/>
  <c r="AN282" i="29" s="1"/>
  <c r="AZ282" i="29" s="1"/>
  <c r="S282" i="29"/>
  <c r="AM282" i="29" s="1"/>
  <c r="AY282" i="29" s="1"/>
  <c r="Z691" i="29"/>
  <c r="AT691" i="29" s="1"/>
  <c r="BF691" i="29" s="1"/>
  <c r="Y691" i="29"/>
  <c r="AS691" i="29" s="1"/>
  <c r="BE691" i="29" s="1"/>
  <c r="X691" i="29"/>
  <c r="AR691" i="29" s="1"/>
  <c r="BD691" i="29" s="1"/>
  <c r="W691" i="29"/>
  <c r="AQ691" i="29" s="1"/>
  <c r="BC691" i="29" s="1"/>
  <c r="V691" i="29"/>
  <c r="AP691" i="29" s="1"/>
  <c r="BB691" i="29" s="1"/>
  <c r="U691" i="29"/>
  <c r="AO691" i="29" s="1"/>
  <c r="BA691" i="29" s="1"/>
  <c r="T691" i="29"/>
  <c r="AN691" i="29" s="1"/>
  <c r="AZ691" i="29" s="1"/>
  <c r="S691" i="29"/>
  <c r="AM691" i="29" s="1"/>
  <c r="AY691" i="29" s="1"/>
  <c r="R691" i="29"/>
  <c r="AL691" i="29" s="1"/>
  <c r="AX691" i="29" s="1"/>
  <c r="Q691" i="29"/>
  <c r="AK691" i="29" s="1"/>
  <c r="AW691" i="29" s="1"/>
  <c r="Z697" i="29"/>
  <c r="AT697" i="29" s="1"/>
  <c r="BF697" i="29" s="1"/>
  <c r="Y697" i="29"/>
  <c r="AS697" i="29" s="1"/>
  <c r="BE697" i="29" s="1"/>
  <c r="X697" i="29"/>
  <c r="AR697" i="29" s="1"/>
  <c r="BD697" i="29" s="1"/>
  <c r="W697" i="29"/>
  <c r="AQ697" i="29" s="1"/>
  <c r="BC697" i="29" s="1"/>
  <c r="V697" i="29"/>
  <c r="AP697" i="29" s="1"/>
  <c r="BB697" i="29" s="1"/>
  <c r="U697" i="29"/>
  <c r="AO697" i="29" s="1"/>
  <c r="BA697" i="29" s="1"/>
  <c r="T697" i="29"/>
  <c r="AN697" i="29" s="1"/>
  <c r="AZ697" i="29" s="1"/>
  <c r="S697" i="29"/>
  <c r="AM697" i="29" s="1"/>
  <c r="AY697" i="29" s="1"/>
  <c r="R697" i="29"/>
  <c r="AL697" i="29" s="1"/>
  <c r="AX697" i="29" s="1"/>
  <c r="Q697" i="29"/>
  <c r="AK697" i="29" s="1"/>
  <c r="AW697" i="29" s="1"/>
  <c r="X705" i="29"/>
  <c r="AR705" i="29" s="1"/>
  <c r="BD705" i="29" s="1"/>
  <c r="W705" i="29"/>
  <c r="AQ705" i="29" s="1"/>
  <c r="BC705" i="29" s="1"/>
  <c r="V705" i="29"/>
  <c r="AP705" i="29" s="1"/>
  <c r="BB705" i="29" s="1"/>
  <c r="U705" i="29"/>
  <c r="AO705" i="29" s="1"/>
  <c r="BA705" i="29" s="1"/>
  <c r="T705" i="29"/>
  <c r="AN705" i="29" s="1"/>
  <c r="AZ705" i="29" s="1"/>
  <c r="R705" i="29"/>
  <c r="AL705" i="29" s="1"/>
  <c r="AX705" i="29" s="1"/>
  <c r="Y705" i="29"/>
  <c r="AS705" i="29" s="1"/>
  <c r="BE705" i="29" s="1"/>
  <c r="S705" i="29"/>
  <c r="AM705" i="29" s="1"/>
  <c r="AY705" i="29" s="1"/>
  <c r="Q705" i="29"/>
  <c r="AK705" i="29" s="1"/>
  <c r="AW705" i="29" s="1"/>
  <c r="Z705" i="29"/>
  <c r="AT705" i="29" s="1"/>
  <c r="BF705" i="29" s="1"/>
  <c r="X713" i="29"/>
  <c r="AR713" i="29" s="1"/>
  <c r="BD713" i="29" s="1"/>
  <c r="W713" i="29"/>
  <c r="AQ713" i="29" s="1"/>
  <c r="BC713" i="29" s="1"/>
  <c r="V713" i="29"/>
  <c r="AP713" i="29" s="1"/>
  <c r="BB713" i="29" s="1"/>
  <c r="U713" i="29"/>
  <c r="AO713" i="29" s="1"/>
  <c r="BA713" i="29" s="1"/>
  <c r="T713" i="29"/>
  <c r="AN713" i="29" s="1"/>
  <c r="AZ713" i="29" s="1"/>
  <c r="S713" i="29"/>
  <c r="AM713" i="29" s="1"/>
  <c r="AY713" i="29" s="1"/>
  <c r="R713" i="29"/>
  <c r="AL713" i="29" s="1"/>
  <c r="AX713" i="29" s="1"/>
  <c r="Y713" i="29"/>
  <c r="AS713" i="29" s="1"/>
  <c r="BE713" i="29" s="1"/>
  <c r="Q713" i="29"/>
  <c r="AK713" i="29" s="1"/>
  <c r="AW713" i="29" s="1"/>
  <c r="Z713" i="29"/>
  <c r="AT713" i="29" s="1"/>
  <c r="BF713" i="29" s="1"/>
  <c r="V441" i="29"/>
  <c r="AP441" i="29" s="1"/>
  <c r="BB441" i="29" s="1"/>
  <c r="U441" i="29"/>
  <c r="AO441" i="29" s="1"/>
  <c r="BA441" i="29" s="1"/>
  <c r="T441" i="29"/>
  <c r="AN441" i="29" s="1"/>
  <c r="AZ441" i="29" s="1"/>
  <c r="S441" i="29"/>
  <c r="AM441" i="29" s="1"/>
  <c r="AY441" i="29" s="1"/>
  <c r="R441" i="29"/>
  <c r="AL441" i="29" s="1"/>
  <c r="AX441" i="29" s="1"/>
  <c r="Q441" i="29"/>
  <c r="AK441" i="29" s="1"/>
  <c r="AW441" i="29" s="1"/>
  <c r="Z441" i="29"/>
  <c r="AT441" i="29" s="1"/>
  <c r="BF441" i="29" s="1"/>
  <c r="Y441" i="29"/>
  <c r="AS441" i="29" s="1"/>
  <c r="BE441" i="29" s="1"/>
  <c r="X441" i="29"/>
  <c r="AR441" i="29" s="1"/>
  <c r="BD441" i="29" s="1"/>
  <c r="W441" i="29"/>
  <c r="AQ441" i="29" s="1"/>
  <c r="BC441" i="29" s="1"/>
  <c r="V474" i="29"/>
  <c r="AP474" i="29" s="1"/>
  <c r="BB474" i="29" s="1"/>
  <c r="U474" i="29"/>
  <c r="AO474" i="29" s="1"/>
  <c r="BA474" i="29" s="1"/>
  <c r="T474" i="29"/>
  <c r="AN474" i="29" s="1"/>
  <c r="AZ474" i="29" s="1"/>
  <c r="S474" i="29"/>
  <c r="AM474" i="29" s="1"/>
  <c r="AY474" i="29" s="1"/>
  <c r="R474" i="29"/>
  <c r="AL474" i="29" s="1"/>
  <c r="AX474" i="29" s="1"/>
  <c r="Q474" i="29"/>
  <c r="AK474" i="29" s="1"/>
  <c r="AW474" i="29" s="1"/>
  <c r="Z474" i="29"/>
  <c r="AT474" i="29" s="1"/>
  <c r="BF474" i="29" s="1"/>
  <c r="Y474" i="29"/>
  <c r="AS474" i="29" s="1"/>
  <c r="BE474" i="29" s="1"/>
  <c r="X474" i="29"/>
  <c r="AR474" i="29" s="1"/>
  <c r="BD474" i="29" s="1"/>
  <c r="W474" i="29"/>
  <c r="AQ474" i="29" s="1"/>
  <c r="BC474" i="29" s="1"/>
  <c r="T268" i="29"/>
  <c r="AN268" i="29" s="1"/>
  <c r="AZ268" i="29" s="1"/>
  <c r="S268" i="29"/>
  <c r="AM268" i="29" s="1"/>
  <c r="AY268" i="29" s="1"/>
  <c r="R268" i="29"/>
  <c r="AL268" i="29" s="1"/>
  <c r="AX268" i="29" s="1"/>
  <c r="Q268" i="29"/>
  <c r="AK268" i="29" s="1"/>
  <c r="AW268" i="29" s="1"/>
  <c r="Z268" i="29"/>
  <c r="AT268" i="29" s="1"/>
  <c r="BF268" i="29" s="1"/>
  <c r="Y268" i="29"/>
  <c r="AS268" i="29" s="1"/>
  <c r="BE268" i="29" s="1"/>
  <c r="X268" i="29"/>
  <c r="AR268" i="29" s="1"/>
  <c r="BD268" i="29" s="1"/>
  <c r="W268" i="29"/>
  <c r="AQ268" i="29" s="1"/>
  <c r="BC268" i="29" s="1"/>
  <c r="V268" i="29"/>
  <c r="AP268" i="29" s="1"/>
  <c r="BB268" i="29" s="1"/>
  <c r="U268" i="29"/>
  <c r="AO268" i="29" s="1"/>
  <c r="BA268" i="29" s="1"/>
  <c r="R291" i="29"/>
  <c r="AL291" i="29" s="1"/>
  <c r="AX291" i="29" s="1"/>
  <c r="Q291" i="29"/>
  <c r="AK291" i="29" s="1"/>
  <c r="AW291" i="29" s="1"/>
  <c r="Z291" i="29"/>
  <c r="AT291" i="29" s="1"/>
  <c r="BF291" i="29" s="1"/>
  <c r="Y291" i="29"/>
  <c r="AS291" i="29" s="1"/>
  <c r="BE291" i="29" s="1"/>
  <c r="X291" i="29"/>
  <c r="AR291" i="29" s="1"/>
  <c r="BD291" i="29" s="1"/>
  <c r="W291" i="29"/>
  <c r="AQ291" i="29" s="1"/>
  <c r="BC291" i="29" s="1"/>
  <c r="V291" i="29"/>
  <c r="AP291" i="29" s="1"/>
  <c r="BB291" i="29" s="1"/>
  <c r="U291" i="29"/>
  <c r="AO291" i="29" s="1"/>
  <c r="BA291" i="29" s="1"/>
  <c r="T291" i="29"/>
  <c r="AN291" i="29" s="1"/>
  <c r="AZ291" i="29" s="1"/>
  <c r="S291" i="29"/>
  <c r="AM291" i="29" s="1"/>
  <c r="AY291" i="29" s="1"/>
  <c r="R698" i="29"/>
  <c r="AL698" i="29" s="1"/>
  <c r="AX698" i="29" s="1"/>
  <c r="Q698" i="29"/>
  <c r="AK698" i="29" s="1"/>
  <c r="AW698" i="29" s="1"/>
  <c r="Z698" i="29"/>
  <c r="AT698" i="29" s="1"/>
  <c r="BF698" i="29" s="1"/>
  <c r="V698" i="29"/>
  <c r="AP698" i="29" s="1"/>
  <c r="BB698" i="29" s="1"/>
  <c r="U698" i="29"/>
  <c r="AO698" i="29" s="1"/>
  <c r="BA698" i="29" s="1"/>
  <c r="T698" i="29"/>
  <c r="AN698" i="29" s="1"/>
  <c r="AZ698" i="29" s="1"/>
  <c r="S698" i="29"/>
  <c r="AM698" i="29" s="1"/>
  <c r="AY698" i="29" s="1"/>
  <c r="Y698" i="29"/>
  <c r="AS698" i="29" s="1"/>
  <c r="BE698" i="29" s="1"/>
  <c r="X698" i="29"/>
  <c r="AR698" i="29" s="1"/>
  <c r="BD698" i="29" s="1"/>
  <c r="W698" i="29"/>
  <c r="AQ698" i="29" s="1"/>
  <c r="BC698" i="29" s="1"/>
  <c r="Z706" i="29"/>
  <c r="AT706" i="29" s="1"/>
  <c r="BF706" i="29" s="1"/>
  <c r="Y706" i="29"/>
  <c r="AS706" i="29" s="1"/>
  <c r="BE706" i="29" s="1"/>
  <c r="X706" i="29"/>
  <c r="AR706" i="29" s="1"/>
  <c r="BD706" i="29" s="1"/>
  <c r="W706" i="29"/>
  <c r="AQ706" i="29" s="1"/>
  <c r="BC706" i="29" s="1"/>
  <c r="V706" i="29"/>
  <c r="AP706" i="29" s="1"/>
  <c r="BB706" i="29" s="1"/>
  <c r="T706" i="29"/>
  <c r="AN706" i="29" s="1"/>
  <c r="AZ706" i="29" s="1"/>
  <c r="R706" i="29"/>
  <c r="AL706" i="29" s="1"/>
  <c r="AX706" i="29" s="1"/>
  <c r="U706" i="29"/>
  <c r="AO706" i="29" s="1"/>
  <c r="BA706" i="29" s="1"/>
  <c r="S706" i="29"/>
  <c r="AM706" i="29" s="1"/>
  <c r="AY706" i="29" s="1"/>
  <c r="Q706" i="29"/>
  <c r="AK706" i="29" s="1"/>
  <c r="AW706" i="29" s="1"/>
  <c r="Z714" i="29"/>
  <c r="AT714" i="29" s="1"/>
  <c r="BF714" i="29" s="1"/>
  <c r="Y714" i="29"/>
  <c r="AS714" i="29" s="1"/>
  <c r="BE714" i="29" s="1"/>
  <c r="X714" i="29"/>
  <c r="AR714" i="29" s="1"/>
  <c r="BD714" i="29" s="1"/>
  <c r="W714" i="29"/>
  <c r="AQ714" i="29" s="1"/>
  <c r="BC714" i="29" s="1"/>
  <c r="V714" i="29"/>
  <c r="AP714" i="29" s="1"/>
  <c r="BB714" i="29" s="1"/>
  <c r="U714" i="29"/>
  <c r="AO714" i="29" s="1"/>
  <c r="BA714" i="29" s="1"/>
  <c r="T714" i="29"/>
  <c r="AN714" i="29" s="1"/>
  <c r="AZ714" i="29" s="1"/>
  <c r="R714" i="29"/>
  <c r="AL714" i="29" s="1"/>
  <c r="AX714" i="29" s="1"/>
  <c r="S714" i="29"/>
  <c r="AM714" i="29" s="1"/>
  <c r="AY714" i="29" s="1"/>
  <c r="Q714" i="29"/>
  <c r="AK714" i="29" s="1"/>
  <c r="AW714" i="29" s="1"/>
  <c r="X475" i="29"/>
  <c r="AR475" i="29" s="1"/>
  <c r="BD475" i="29" s="1"/>
  <c r="W475" i="29"/>
  <c r="AQ475" i="29" s="1"/>
  <c r="BC475" i="29" s="1"/>
  <c r="V475" i="29"/>
  <c r="AP475" i="29" s="1"/>
  <c r="BB475" i="29" s="1"/>
  <c r="U475" i="29"/>
  <c r="AO475" i="29" s="1"/>
  <c r="BA475" i="29" s="1"/>
  <c r="T475" i="29"/>
  <c r="AN475" i="29" s="1"/>
  <c r="AZ475" i="29" s="1"/>
  <c r="S475" i="29"/>
  <c r="AM475" i="29" s="1"/>
  <c r="AY475" i="29" s="1"/>
  <c r="R475" i="29"/>
  <c r="AL475" i="29" s="1"/>
  <c r="AX475" i="29" s="1"/>
  <c r="Q475" i="29"/>
  <c r="AK475" i="29" s="1"/>
  <c r="AW475" i="29" s="1"/>
  <c r="Z475" i="29"/>
  <c r="AT475" i="29" s="1"/>
  <c r="BF475" i="29" s="1"/>
  <c r="Y475" i="29"/>
  <c r="AS475" i="29" s="1"/>
  <c r="BE475" i="29" s="1"/>
  <c r="Z503" i="29"/>
  <c r="AT503" i="29" s="1"/>
  <c r="BF503" i="29" s="1"/>
  <c r="Y503" i="29"/>
  <c r="AS503" i="29" s="1"/>
  <c r="BE503" i="29" s="1"/>
  <c r="X503" i="29"/>
  <c r="AR503" i="29" s="1"/>
  <c r="BD503" i="29" s="1"/>
  <c r="W503" i="29"/>
  <c r="AQ503" i="29" s="1"/>
  <c r="BC503" i="29" s="1"/>
  <c r="V503" i="29"/>
  <c r="AP503" i="29" s="1"/>
  <c r="BB503" i="29" s="1"/>
  <c r="U503" i="29"/>
  <c r="AO503" i="29" s="1"/>
  <c r="BA503" i="29" s="1"/>
  <c r="T503" i="29"/>
  <c r="AN503" i="29" s="1"/>
  <c r="AZ503" i="29" s="1"/>
  <c r="S503" i="29"/>
  <c r="AM503" i="29" s="1"/>
  <c r="AY503" i="29" s="1"/>
  <c r="R503" i="29"/>
  <c r="AL503" i="29" s="1"/>
  <c r="AX503" i="29" s="1"/>
  <c r="Q503" i="29"/>
  <c r="AK503" i="29" s="1"/>
  <c r="AW503" i="29" s="1"/>
  <c r="V269" i="29"/>
  <c r="AP269" i="29" s="1"/>
  <c r="BB269" i="29" s="1"/>
  <c r="U269" i="29"/>
  <c r="AO269" i="29" s="1"/>
  <c r="BA269" i="29" s="1"/>
  <c r="T269" i="29"/>
  <c r="AN269" i="29" s="1"/>
  <c r="AZ269" i="29" s="1"/>
  <c r="S269" i="29"/>
  <c r="AM269" i="29" s="1"/>
  <c r="AY269" i="29" s="1"/>
  <c r="R269" i="29"/>
  <c r="AL269" i="29" s="1"/>
  <c r="AX269" i="29" s="1"/>
  <c r="Q269" i="29"/>
  <c r="AK269" i="29" s="1"/>
  <c r="AW269" i="29" s="1"/>
  <c r="Z269" i="29"/>
  <c r="AT269" i="29" s="1"/>
  <c r="BF269" i="29" s="1"/>
  <c r="Y269" i="29"/>
  <c r="AS269" i="29" s="1"/>
  <c r="BE269" i="29" s="1"/>
  <c r="X269" i="29"/>
  <c r="AR269" i="29" s="1"/>
  <c r="BD269" i="29" s="1"/>
  <c r="W269" i="29"/>
  <c r="AQ269" i="29" s="1"/>
  <c r="BC269" i="29" s="1"/>
  <c r="T699" i="29"/>
  <c r="AN699" i="29" s="1"/>
  <c r="AZ699" i="29" s="1"/>
  <c r="S699" i="29"/>
  <c r="AM699" i="29" s="1"/>
  <c r="AY699" i="29" s="1"/>
  <c r="R699" i="29"/>
  <c r="AL699" i="29" s="1"/>
  <c r="AX699" i="29" s="1"/>
  <c r="Q699" i="29"/>
  <c r="AK699" i="29" s="1"/>
  <c r="AW699" i="29" s="1"/>
  <c r="Z699" i="29"/>
  <c r="AT699" i="29" s="1"/>
  <c r="BF699" i="29" s="1"/>
  <c r="Y699" i="29"/>
  <c r="AS699" i="29" s="1"/>
  <c r="BE699" i="29" s="1"/>
  <c r="X699" i="29"/>
  <c r="AR699" i="29" s="1"/>
  <c r="BD699" i="29" s="1"/>
  <c r="W699" i="29"/>
  <c r="AQ699" i="29" s="1"/>
  <c r="BC699" i="29" s="1"/>
  <c r="V699" i="29"/>
  <c r="AP699" i="29" s="1"/>
  <c r="BB699" i="29" s="1"/>
  <c r="U699" i="29"/>
  <c r="AO699" i="29" s="1"/>
  <c r="BA699" i="29" s="1"/>
  <c r="Z707" i="29"/>
  <c r="AT707" i="29" s="1"/>
  <c r="BF707" i="29" s="1"/>
  <c r="Y707" i="29"/>
  <c r="AS707" i="29" s="1"/>
  <c r="BE707" i="29" s="1"/>
  <c r="X707" i="29"/>
  <c r="AR707" i="29" s="1"/>
  <c r="BD707" i="29" s="1"/>
  <c r="V707" i="29"/>
  <c r="AP707" i="29" s="1"/>
  <c r="BB707" i="29" s="1"/>
  <c r="T707" i="29"/>
  <c r="AN707" i="29" s="1"/>
  <c r="AZ707" i="29" s="1"/>
  <c r="W707" i="29"/>
  <c r="AQ707" i="29" s="1"/>
  <c r="BC707" i="29" s="1"/>
  <c r="U707" i="29"/>
  <c r="AO707" i="29" s="1"/>
  <c r="BA707" i="29" s="1"/>
  <c r="S707" i="29"/>
  <c r="AM707" i="29" s="1"/>
  <c r="AY707" i="29" s="1"/>
  <c r="R707" i="29"/>
  <c r="AL707" i="29" s="1"/>
  <c r="AX707" i="29" s="1"/>
  <c r="Q707" i="29"/>
  <c r="AK707" i="29" s="1"/>
  <c r="AW707" i="29" s="1"/>
  <c r="Z446" i="29"/>
  <c r="AT446" i="29" s="1"/>
  <c r="BF446" i="29" s="1"/>
  <c r="Y446" i="29"/>
  <c r="AS446" i="29" s="1"/>
  <c r="BE446" i="29" s="1"/>
  <c r="X446" i="29"/>
  <c r="AR446" i="29" s="1"/>
  <c r="BD446" i="29" s="1"/>
  <c r="W446" i="29"/>
  <c r="AQ446" i="29" s="1"/>
  <c r="BC446" i="29" s="1"/>
  <c r="V446" i="29"/>
  <c r="AP446" i="29" s="1"/>
  <c r="BB446" i="29" s="1"/>
  <c r="U446" i="29"/>
  <c r="AO446" i="29" s="1"/>
  <c r="BA446" i="29" s="1"/>
  <c r="T446" i="29"/>
  <c r="AN446" i="29" s="1"/>
  <c r="AZ446" i="29" s="1"/>
  <c r="S446" i="29"/>
  <c r="AM446" i="29" s="1"/>
  <c r="AY446" i="29" s="1"/>
  <c r="R446" i="29"/>
  <c r="AL446" i="29" s="1"/>
  <c r="AX446" i="29" s="1"/>
  <c r="Q446" i="29"/>
  <c r="AK446" i="29" s="1"/>
  <c r="AW446" i="29" s="1"/>
  <c r="Z471" i="29"/>
  <c r="AT471" i="29" s="1"/>
  <c r="BF471" i="29" s="1"/>
  <c r="Y471" i="29"/>
  <c r="AS471" i="29" s="1"/>
  <c r="BE471" i="29" s="1"/>
  <c r="X471" i="29"/>
  <c r="AR471" i="29" s="1"/>
  <c r="BD471" i="29" s="1"/>
  <c r="W471" i="29"/>
  <c r="AQ471" i="29" s="1"/>
  <c r="BC471" i="29" s="1"/>
  <c r="V471" i="29"/>
  <c r="AP471" i="29" s="1"/>
  <c r="BB471" i="29" s="1"/>
  <c r="U471" i="29"/>
  <c r="AO471" i="29" s="1"/>
  <c r="BA471" i="29" s="1"/>
  <c r="T471" i="29"/>
  <c r="AN471" i="29" s="1"/>
  <c r="AZ471" i="29" s="1"/>
  <c r="S471" i="29"/>
  <c r="AM471" i="29" s="1"/>
  <c r="AY471" i="29" s="1"/>
  <c r="R471" i="29"/>
  <c r="AL471" i="29" s="1"/>
  <c r="AX471" i="29" s="1"/>
  <c r="Q471" i="29"/>
  <c r="AK471" i="29" s="1"/>
  <c r="AW471" i="29" s="1"/>
  <c r="Z476" i="29"/>
  <c r="AT476" i="29" s="1"/>
  <c r="BF476" i="29" s="1"/>
  <c r="Y476" i="29"/>
  <c r="AS476" i="29" s="1"/>
  <c r="BE476" i="29" s="1"/>
  <c r="X476" i="29"/>
  <c r="AR476" i="29" s="1"/>
  <c r="BD476" i="29" s="1"/>
  <c r="W476" i="29"/>
  <c r="AQ476" i="29" s="1"/>
  <c r="BC476" i="29" s="1"/>
  <c r="V476" i="29"/>
  <c r="AP476" i="29" s="1"/>
  <c r="BB476" i="29" s="1"/>
  <c r="U476" i="29"/>
  <c r="AO476" i="29" s="1"/>
  <c r="BA476" i="29" s="1"/>
  <c r="T476" i="29"/>
  <c r="AN476" i="29" s="1"/>
  <c r="AZ476" i="29" s="1"/>
  <c r="S476" i="29"/>
  <c r="AM476" i="29" s="1"/>
  <c r="AY476" i="29" s="1"/>
  <c r="R476" i="29"/>
  <c r="AL476" i="29" s="1"/>
  <c r="AX476" i="29" s="1"/>
  <c r="Q476" i="29"/>
  <c r="AK476" i="29" s="1"/>
  <c r="AW476" i="29" s="1"/>
  <c r="Z504" i="29"/>
  <c r="AT504" i="29" s="1"/>
  <c r="BF504" i="29" s="1"/>
  <c r="Y504" i="29"/>
  <c r="AS504" i="29" s="1"/>
  <c r="BE504" i="29" s="1"/>
  <c r="X504" i="29"/>
  <c r="AR504" i="29" s="1"/>
  <c r="BD504" i="29" s="1"/>
  <c r="W504" i="29"/>
  <c r="AQ504" i="29" s="1"/>
  <c r="BC504" i="29" s="1"/>
  <c r="V504" i="29"/>
  <c r="AP504" i="29" s="1"/>
  <c r="BB504" i="29" s="1"/>
  <c r="U504" i="29"/>
  <c r="AO504" i="29" s="1"/>
  <c r="BA504" i="29" s="1"/>
  <c r="T504" i="29"/>
  <c r="AN504" i="29" s="1"/>
  <c r="AZ504" i="29" s="1"/>
  <c r="S504" i="29"/>
  <c r="AM504" i="29" s="1"/>
  <c r="AY504" i="29" s="1"/>
  <c r="R504" i="29"/>
  <c r="AL504" i="29" s="1"/>
  <c r="AX504" i="29" s="1"/>
  <c r="Q504" i="29"/>
  <c r="AK504" i="29" s="1"/>
  <c r="AW504" i="29" s="1"/>
  <c r="V700" i="29"/>
  <c r="AP700" i="29" s="1"/>
  <c r="BB700" i="29" s="1"/>
  <c r="U700" i="29"/>
  <c r="AO700" i="29" s="1"/>
  <c r="BA700" i="29" s="1"/>
  <c r="T700" i="29"/>
  <c r="AN700" i="29" s="1"/>
  <c r="AZ700" i="29" s="1"/>
  <c r="S700" i="29"/>
  <c r="AM700" i="29" s="1"/>
  <c r="AY700" i="29" s="1"/>
  <c r="R700" i="29"/>
  <c r="AL700" i="29" s="1"/>
  <c r="AX700" i="29" s="1"/>
  <c r="X700" i="29"/>
  <c r="AR700" i="29" s="1"/>
  <c r="BD700" i="29" s="1"/>
  <c r="W700" i="29"/>
  <c r="AQ700" i="29" s="1"/>
  <c r="BC700" i="29" s="1"/>
  <c r="Q700" i="29"/>
  <c r="AK700" i="29" s="1"/>
  <c r="AW700" i="29" s="1"/>
  <c r="Z700" i="29"/>
  <c r="AT700" i="29" s="1"/>
  <c r="BF700" i="29" s="1"/>
  <c r="Y700" i="29"/>
  <c r="AS700" i="29" s="1"/>
  <c r="BE700" i="29" s="1"/>
  <c r="R708" i="29"/>
  <c r="AL708" i="29" s="1"/>
  <c r="AX708" i="29" s="1"/>
  <c r="Q708" i="29"/>
  <c r="AK708" i="29" s="1"/>
  <c r="AW708" i="29" s="1"/>
  <c r="Z708" i="29"/>
  <c r="AT708" i="29" s="1"/>
  <c r="BF708" i="29" s="1"/>
  <c r="X708" i="29"/>
  <c r="AR708" i="29" s="1"/>
  <c r="BD708" i="29" s="1"/>
  <c r="V708" i="29"/>
  <c r="AP708" i="29" s="1"/>
  <c r="BB708" i="29" s="1"/>
  <c r="U708" i="29"/>
  <c r="AO708" i="29" s="1"/>
  <c r="BA708" i="29" s="1"/>
  <c r="T708" i="29"/>
  <c r="AN708" i="29" s="1"/>
  <c r="AZ708" i="29" s="1"/>
  <c r="S708" i="29"/>
  <c r="AM708" i="29" s="1"/>
  <c r="AY708" i="29" s="1"/>
  <c r="Y708" i="29"/>
  <c r="AS708" i="29" s="1"/>
  <c r="BE708" i="29" s="1"/>
  <c r="W708" i="29"/>
  <c r="AQ708" i="29" s="1"/>
  <c r="BC708" i="29" s="1"/>
  <c r="R715" i="29"/>
  <c r="AL715" i="29" s="1"/>
  <c r="AX715" i="29" s="1"/>
  <c r="Q715" i="29"/>
  <c r="AK715" i="29" s="1"/>
  <c r="AW715" i="29" s="1"/>
  <c r="Z715" i="29"/>
  <c r="AT715" i="29" s="1"/>
  <c r="BF715" i="29" s="1"/>
  <c r="Y715" i="29"/>
  <c r="AS715" i="29" s="1"/>
  <c r="BE715" i="29" s="1"/>
  <c r="X715" i="29"/>
  <c r="AR715" i="29" s="1"/>
  <c r="BD715" i="29" s="1"/>
  <c r="V715" i="29"/>
  <c r="AP715" i="29" s="1"/>
  <c r="BB715" i="29" s="1"/>
  <c r="W715" i="29"/>
  <c r="AQ715" i="29" s="1"/>
  <c r="BC715" i="29" s="1"/>
  <c r="U715" i="29"/>
  <c r="AO715" i="29" s="1"/>
  <c r="BA715" i="29" s="1"/>
  <c r="T715" i="29"/>
  <c r="AN715" i="29" s="1"/>
  <c r="AZ715" i="29" s="1"/>
  <c r="S715" i="29"/>
  <c r="AM715" i="29" s="1"/>
  <c r="AY715" i="29" s="1"/>
  <c r="Z472" i="29"/>
  <c r="AT472" i="29" s="1"/>
  <c r="BF472" i="29" s="1"/>
  <c r="Y472" i="29"/>
  <c r="AS472" i="29" s="1"/>
  <c r="BE472" i="29" s="1"/>
  <c r="X472" i="29"/>
  <c r="AR472" i="29" s="1"/>
  <c r="BD472" i="29" s="1"/>
  <c r="W472" i="29"/>
  <c r="AQ472" i="29" s="1"/>
  <c r="BC472" i="29" s="1"/>
  <c r="V472" i="29"/>
  <c r="AP472" i="29" s="1"/>
  <c r="BB472" i="29" s="1"/>
  <c r="U472" i="29"/>
  <c r="AO472" i="29" s="1"/>
  <c r="BA472" i="29" s="1"/>
  <c r="T472" i="29"/>
  <c r="AN472" i="29" s="1"/>
  <c r="AZ472" i="29" s="1"/>
  <c r="S472" i="29"/>
  <c r="AM472" i="29" s="1"/>
  <c r="AY472" i="29" s="1"/>
  <c r="R472" i="29"/>
  <c r="AL472" i="29" s="1"/>
  <c r="AX472" i="29" s="1"/>
  <c r="Q472" i="29"/>
  <c r="AK472" i="29" s="1"/>
  <c r="AW472" i="29" s="1"/>
  <c r="R505" i="29"/>
  <c r="AL505" i="29" s="1"/>
  <c r="AX505" i="29" s="1"/>
  <c r="Q505" i="29"/>
  <c r="AK505" i="29" s="1"/>
  <c r="AW505" i="29" s="1"/>
  <c r="Z505" i="29"/>
  <c r="AT505" i="29" s="1"/>
  <c r="BF505" i="29" s="1"/>
  <c r="Y505" i="29"/>
  <c r="AS505" i="29" s="1"/>
  <c r="BE505" i="29" s="1"/>
  <c r="X505" i="29"/>
  <c r="AR505" i="29" s="1"/>
  <c r="BD505" i="29" s="1"/>
  <c r="W505" i="29"/>
  <c r="AQ505" i="29" s="1"/>
  <c r="BC505" i="29" s="1"/>
  <c r="V505" i="29"/>
  <c r="AP505" i="29" s="1"/>
  <c r="BB505" i="29" s="1"/>
  <c r="U505" i="29"/>
  <c r="AO505" i="29" s="1"/>
  <c r="BA505" i="29" s="1"/>
  <c r="T505" i="29"/>
  <c r="AN505" i="29" s="1"/>
  <c r="AZ505" i="29" s="1"/>
  <c r="S505" i="29"/>
  <c r="AM505" i="29" s="1"/>
  <c r="AY505" i="29" s="1"/>
  <c r="X248" i="29"/>
  <c r="AR248" i="29" s="1"/>
  <c r="BD248" i="29" s="1"/>
  <c r="W248" i="29"/>
  <c r="AQ248" i="29" s="1"/>
  <c r="BC248" i="29" s="1"/>
  <c r="V248" i="29"/>
  <c r="AP248" i="29" s="1"/>
  <c r="BB248" i="29" s="1"/>
  <c r="U248" i="29"/>
  <c r="AO248" i="29" s="1"/>
  <c r="BA248" i="29" s="1"/>
  <c r="T248" i="29"/>
  <c r="AN248" i="29" s="1"/>
  <c r="AZ248" i="29" s="1"/>
  <c r="S248" i="29"/>
  <c r="AM248" i="29" s="1"/>
  <c r="AY248" i="29" s="1"/>
  <c r="R248" i="29"/>
  <c r="AL248" i="29" s="1"/>
  <c r="AX248" i="29" s="1"/>
  <c r="Q248" i="29"/>
  <c r="AK248" i="29" s="1"/>
  <c r="AW248" i="29" s="1"/>
  <c r="Z248" i="29"/>
  <c r="AT248" i="29" s="1"/>
  <c r="BF248" i="29" s="1"/>
  <c r="Y248" i="29"/>
  <c r="AS248" i="29" s="1"/>
  <c r="BE248" i="29" s="1"/>
  <c r="R265" i="29"/>
  <c r="AL265" i="29" s="1"/>
  <c r="AX265" i="29" s="1"/>
  <c r="Q265" i="29"/>
  <c r="AK265" i="29" s="1"/>
  <c r="AW265" i="29" s="1"/>
  <c r="Z265" i="29"/>
  <c r="AT265" i="29" s="1"/>
  <c r="BF265" i="29" s="1"/>
  <c r="Y265" i="29"/>
  <c r="AS265" i="29" s="1"/>
  <c r="BE265" i="29" s="1"/>
  <c r="X265" i="29"/>
  <c r="AR265" i="29" s="1"/>
  <c r="BD265" i="29" s="1"/>
  <c r="W265" i="29"/>
  <c r="AQ265" i="29" s="1"/>
  <c r="BC265" i="29" s="1"/>
  <c r="V265" i="29"/>
  <c r="AP265" i="29" s="1"/>
  <c r="BB265" i="29" s="1"/>
  <c r="U265" i="29"/>
  <c r="AO265" i="29" s="1"/>
  <c r="BA265" i="29" s="1"/>
  <c r="T265" i="29"/>
  <c r="AN265" i="29" s="1"/>
  <c r="AZ265" i="29" s="1"/>
  <c r="S265" i="29"/>
  <c r="AM265" i="29" s="1"/>
  <c r="AY265" i="29" s="1"/>
  <c r="Z280" i="29"/>
  <c r="AT280" i="29" s="1"/>
  <c r="BF280" i="29" s="1"/>
  <c r="Y280" i="29"/>
  <c r="AS280" i="29" s="1"/>
  <c r="BE280" i="29" s="1"/>
  <c r="X280" i="29"/>
  <c r="AR280" i="29" s="1"/>
  <c r="BD280" i="29" s="1"/>
  <c r="W280" i="29"/>
  <c r="AQ280" i="29" s="1"/>
  <c r="BC280" i="29" s="1"/>
  <c r="V280" i="29"/>
  <c r="AP280" i="29" s="1"/>
  <c r="BB280" i="29" s="1"/>
  <c r="U280" i="29"/>
  <c r="AO280" i="29" s="1"/>
  <c r="BA280" i="29" s="1"/>
  <c r="T280" i="29"/>
  <c r="AN280" i="29" s="1"/>
  <c r="AZ280" i="29" s="1"/>
  <c r="S280" i="29"/>
  <c r="AM280" i="29" s="1"/>
  <c r="AY280" i="29" s="1"/>
  <c r="R280" i="29"/>
  <c r="AL280" i="29" s="1"/>
  <c r="AX280" i="29" s="1"/>
  <c r="Q280" i="29"/>
  <c r="AK280" i="29" s="1"/>
  <c r="AW280" i="29" s="1"/>
  <c r="T716" i="29"/>
  <c r="AN716" i="29" s="1"/>
  <c r="AZ716" i="29" s="1"/>
  <c r="S716" i="29"/>
  <c r="AM716" i="29" s="1"/>
  <c r="AY716" i="29" s="1"/>
  <c r="R716" i="29"/>
  <c r="AL716" i="29" s="1"/>
  <c r="AX716" i="29" s="1"/>
  <c r="Q716" i="29"/>
  <c r="AK716" i="29" s="1"/>
  <c r="AW716" i="29" s="1"/>
  <c r="Z716" i="29"/>
  <c r="AT716" i="29" s="1"/>
  <c r="BF716" i="29" s="1"/>
  <c r="X716" i="29"/>
  <c r="AR716" i="29" s="1"/>
  <c r="BD716" i="29" s="1"/>
  <c r="U716" i="29"/>
  <c r="AO716" i="29" s="1"/>
  <c r="BA716" i="29" s="1"/>
  <c r="Y716" i="29"/>
  <c r="AS716" i="29" s="1"/>
  <c r="BE716" i="29" s="1"/>
  <c r="W716" i="29"/>
  <c r="AQ716" i="29" s="1"/>
  <c r="BC716" i="29" s="1"/>
  <c r="V716" i="29"/>
  <c r="AP716" i="29" s="1"/>
  <c r="BB716" i="29" s="1"/>
  <c r="V489" i="29"/>
  <c r="AP489" i="29" s="1"/>
  <c r="BB489" i="29" s="1"/>
  <c r="U489" i="29"/>
  <c r="AO489" i="29" s="1"/>
  <c r="BA489" i="29" s="1"/>
  <c r="T489" i="29"/>
  <c r="AN489" i="29" s="1"/>
  <c r="AZ489" i="29" s="1"/>
  <c r="S489" i="29"/>
  <c r="AM489" i="29" s="1"/>
  <c r="AY489" i="29" s="1"/>
  <c r="R489" i="29"/>
  <c r="AL489" i="29" s="1"/>
  <c r="AX489" i="29" s="1"/>
  <c r="Q489" i="29"/>
  <c r="AK489" i="29" s="1"/>
  <c r="AW489" i="29" s="1"/>
  <c r="Z489" i="29"/>
  <c r="AT489" i="29" s="1"/>
  <c r="BF489" i="29" s="1"/>
  <c r="Y489" i="29"/>
  <c r="AS489" i="29" s="1"/>
  <c r="BE489" i="29" s="1"/>
  <c r="X489" i="29"/>
  <c r="AR489" i="29" s="1"/>
  <c r="BD489" i="29" s="1"/>
  <c r="W489" i="29"/>
  <c r="AQ489" i="29" s="1"/>
  <c r="BC489" i="29" s="1"/>
  <c r="T251" i="29"/>
  <c r="AN251" i="29" s="1"/>
  <c r="AZ251" i="29" s="1"/>
  <c r="S251" i="29"/>
  <c r="AM251" i="29" s="1"/>
  <c r="AY251" i="29" s="1"/>
  <c r="R251" i="29"/>
  <c r="AL251" i="29" s="1"/>
  <c r="AX251" i="29" s="1"/>
  <c r="Q251" i="29"/>
  <c r="AK251" i="29" s="1"/>
  <c r="AW251" i="29" s="1"/>
  <c r="Z251" i="29"/>
  <c r="AT251" i="29" s="1"/>
  <c r="BF251" i="29" s="1"/>
  <c r="Y251" i="29"/>
  <c r="AS251" i="29" s="1"/>
  <c r="BE251" i="29" s="1"/>
  <c r="X251" i="29"/>
  <c r="AR251" i="29" s="1"/>
  <c r="BD251" i="29" s="1"/>
  <c r="W251" i="29"/>
  <c r="AQ251" i="29" s="1"/>
  <c r="BC251" i="29" s="1"/>
  <c r="V251" i="29"/>
  <c r="AP251" i="29" s="1"/>
  <c r="BB251" i="29" s="1"/>
  <c r="U251" i="29"/>
  <c r="AO251" i="29" s="1"/>
  <c r="BA251" i="29" s="1"/>
  <c r="Z676" i="29"/>
  <c r="AT676" i="29" s="1"/>
  <c r="BF676" i="29" s="1"/>
  <c r="Y676" i="29"/>
  <c r="AS676" i="29" s="1"/>
  <c r="BE676" i="29" s="1"/>
  <c r="X676" i="29"/>
  <c r="AR676" i="29" s="1"/>
  <c r="BD676" i="29" s="1"/>
  <c r="W676" i="29"/>
  <c r="AQ676" i="29" s="1"/>
  <c r="BC676" i="29" s="1"/>
  <c r="V676" i="29"/>
  <c r="AP676" i="29" s="1"/>
  <c r="BB676" i="29" s="1"/>
  <c r="U676" i="29"/>
  <c r="AO676" i="29" s="1"/>
  <c r="BA676" i="29" s="1"/>
  <c r="T676" i="29"/>
  <c r="AN676" i="29" s="1"/>
  <c r="AZ676" i="29" s="1"/>
  <c r="S676" i="29"/>
  <c r="AM676" i="29" s="1"/>
  <c r="AY676" i="29" s="1"/>
  <c r="R676" i="29"/>
  <c r="AL676" i="29" s="1"/>
  <c r="AX676" i="29" s="1"/>
  <c r="Q676" i="29"/>
  <c r="AK676" i="29" s="1"/>
  <c r="AW676" i="29" s="1"/>
  <c r="X490" i="29"/>
  <c r="AR490" i="29" s="1"/>
  <c r="BD490" i="29" s="1"/>
  <c r="W490" i="29"/>
  <c r="AQ490" i="29" s="1"/>
  <c r="BC490" i="29" s="1"/>
  <c r="V490" i="29"/>
  <c r="AP490" i="29" s="1"/>
  <c r="BB490" i="29" s="1"/>
  <c r="U490" i="29"/>
  <c r="AO490" i="29" s="1"/>
  <c r="BA490" i="29" s="1"/>
  <c r="T490" i="29"/>
  <c r="AN490" i="29" s="1"/>
  <c r="AZ490" i="29" s="1"/>
  <c r="S490" i="29"/>
  <c r="AM490" i="29" s="1"/>
  <c r="AY490" i="29" s="1"/>
  <c r="R490" i="29"/>
  <c r="AL490" i="29" s="1"/>
  <c r="AX490" i="29" s="1"/>
  <c r="Q490" i="29"/>
  <c r="AK490" i="29" s="1"/>
  <c r="AW490" i="29" s="1"/>
  <c r="Z490" i="29"/>
  <c r="AT490" i="29" s="1"/>
  <c r="BF490" i="29" s="1"/>
  <c r="Y490" i="29"/>
  <c r="AS490" i="29" s="1"/>
  <c r="BE490" i="29" s="1"/>
  <c r="X515" i="29"/>
  <c r="AR515" i="29" s="1"/>
  <c r="BD515" i="29" s="1"/>
  <c r="W515" i="29"/>
  <c r="AQ515" i="29" s="1"/>
  <c r="BC515" i="29" s="1"/>
  <c r="V515" i="29"/>
  <c r="AP515" i="29" s="1"/>
  <c r="BB515" i="29" s="1"/>
  <c r="U515" i="29"/>
  <c r="AO515" i="29" s="1"/>
  <c r="BA515" i="29" s="1"/>
  <c r="T515" i="29"/>
  <c r="AN515" i="29" s="1"/>
  <c r="AZ515" i="29" s="1"/>
  <c r="S515" i="29"/>
  <c r="AM515" i="29" s="1"/>
  <c r="AY515" i="29" s="1"/>
  <c r="R515" i="29"/>
  <c r="AL515" i="29" s="1"/>
  <c r="AX515" i="29" s="1"/>
  <c r="Q515" i="29"/>
  <c r="AK515" i="29" s="1"/>
  <c r="AW515" i="29" s="1"/>
  <c r="Z515" i="29"/>
  <c r="AT515" i="29" s="1"/>
  <c r="BF515" i="29" s="1"/>
  <c r="Y515" i="29"/>
  <c r="AS515" i="29" s="1"/>
  <c r="BE515" i="29" s="1"/>
  <c r="T281" i="29"/>
  <c r="AN281" i="29" s="1"/>
  <c r="AZ281" i="29" s="1"/>
  <c r="S281" i="29"/>
  <c r="AM281" i="29" s="1"/>
  <c r="AY281" i="29" s="1"/>
  <c r="R281" i="29"/>
  <c r="AL281" i="29" s="1"/>
  <c r="AX281" i="29" s="1"/>
  <c r="Q281" i="29"/>
  <c r="AK281" i="29" s="1"/>
  <c r="AW281" i="29" s="1"/>
  <c r="Z281" i="29"/>
  <c r="AT281" i="29" s="1"/>
  <c r="BF281" i="29" s="1"/>
  <c r="Y281" i="29"/>
  <c r="AS281" i="29" s="1"/>
  <c r="BE281" i="29" s="1"/>
  <c r="X281" i="29"/>
  <c r="AR281" i="29" s="1"/>
  <c r="BD281" i="29" s="1"/>
  <c r="W281" i="29"/>
  <c r="AQ281" i="29" s="1"/>
  <c r="BC281" i="29" s="1"/>
  <c r="V281" i="29"/>
  <c r="AP281" i="29" s="1"/>
  <c r="BB281" i="29" s="1"/>
  <c r="U281" i="29"/>
  <c r="AO281" i="29" s="1"/>
  <c r="BA281" i="29" s="1"/>
  <c r="R677" i="29"/>
  <c r="AL677" i="29" s="1"/>
  <c r="AX677" i="29" s="1"/>
  <c r="Q677" i="29"/>
  <c r="AK677" i="29" s="1"/>
  <c r="AW677" i="29" s="1"/>
  <c r="Z677" i="29"/>
  <c r="AT677" i="29" s="1"/>
  <c r="BF677" i="29" s="1"/>
  <c r="Y677" i="29"/>
  <c r="AS677" i="29" s="1"/>
  <c r="BE677" i="29" s="1"/>
  <c r="X677" i="29"/>
  <c r="AR677" i="29" s="1"/>
  <c r="BD677" i="29" s="1"/>
  <c r="W677" i="29"/>
  <c r="AQ677" i="29" s="1"/>
  <c r="BC677" i="29" s="1"/>
  <c r="V677" i="29"/>
  <c r="AP677" i="29" s="1"/>
  <c r="BB677" i="29" s="1"/>
  <c r="U677" i="29"/>
  <c r="AO677" i="29" s="1"/>
  <c r="BA677" i="29" s="1"/>
  <c r="T677" i="29"/>
  <c r="AN677" i="29" s="1"/>
  <c r="AZ677" i="29" s="1"/>
  <c r="S677" i="29"/>
  <c r="AM677" i="29" s="1"/>
  <c r="AY677" i="29" s="1"/>
  <c r="Z685" i="29"/>
  <c r="AT685" i="29" s="1"/>
  <c r="BF685" i="29" s="1"/>
  <c r="Y685" i="29"/>
  <c r="AS685" i="29" s="1"/>
  <c r="BE685" i="29" s="1"/>
  <c r="X685" i="29"/>
  <c r="AR685" i="29" s="1"/>
  <c r="BD685" i="29" s="1"/>
  <c r="W685" i="29"/>
  <c r="AQ685" i="29" s="1"/>
  <c r="BC685" i="29" s="1"/>
  <c r="V685" i="29"/>
  <c r="AP685" i="29" s="1"/>
  <c r="BB685" i="29" s="1"/>
  <c r="U685" i="29"/>
  <c r="AO685" i="29" s="1"/>
  <c r="BA685" i="29" s="1"/>
  <c r="T685" i="29"/>
  <c r="AN685" i="29" s="1"/>
  <c r="AZ685" i="29" s="1"/>
  <c r="S685" i="29"/>
  <c r="AM685" i="29" s="1"/>
  <c r="AY685" i="29" s="1"/>
  <c r="R685" i="29"/>
  <c r="AL685" i="29" s="1"/>
  <c r="AX685" i="29" s="1"/>
  <c r="Q685" i="29"/>
  <c r="AK685" i="29" s="1"/>
  <c r="AW685" i="29" s="1"/>
  <c r="X709" i="29"/>
  <c r="AR709" i="29" s="1"/>
  <c r="BD709" i="29" s="1"/>
  <c r="W709" i="29"/>
  <c r="AQ709" i="29" s="1"/>
  <c r="BC709" i="29" s="1"/>
  <c r="V709" i="29"/>
  <c r="AP709" i="29" s="1"/>
  <c r="BB709" i="29" s="1"/>
  <c r="U709" i="29"/>
  <c r="AO709" i="29" s="1"/>
  <c r="BA709" i="29" s="1"/>
  <c r="T709" i="29"/>
  <c r="AN709" i="29" s="1"/>
  <c r="AZ709" i="29" s="1"/>
  <c r="R709" i="29"/>
  <c r="AL709" i="29" s="1"/>
  <c r="AX709" i="29" s="1"/>
  <c r="S709" i="29"/>
  <c r="AM709" i="29" s="1"/>
  <c r="AY709" i="29" s="1"/>
  <c r="Q709" i="29"/>
  <c r="AK709" i="29" s="1"/>
  <c r="AW709" i="29" s="1"/>
  <c r="Z709" i="29"/>
  <c r="AT709" i="29" s="1"/>
  <c r="BF709" i="29" s="1"/>
  <c r="Y709" i="29"/>
  <c r="AS709" i="29" s="1"/>
  <c r="BE709" i="29" s="1"/>
  <c r="Z491" i="29"/>
  <c r="AT491" i="29" s="1"/>
  <c r="BF491" i="29" s="1"/>
  <c r="Y491" i="29"/>
  <c r="AS491" i="29" s="1"/>
  <c r="BE491" i="29" s="1"/>
  <c r="X491" i="29"/>
  <c r="AR491" i="29" s="1"/>
  <c r="BD491" i="29" s="1"/>
  <c r="W491" i="29"/>
  <c r="AQ491" i="29" s="1"/>
  <c r="BC491" i="29" s="1"/>
  <c r="V491" i="29"/>
  <c r="AP491" i="29" s="1"/>
  <c r="BB491" i="29" s="1"/>
  <c r="U491" i="29"/>
  <c r="AO491" i="29" s="1"/>
  <c r="BA491" i="29" s="1"/>
  <c r="T491" i="29"/>
  <c r="AN491" i="29" s="1"/>
  <c r="AZ491" i="29" s="1"/>
  <c r="S491" i="29"/>
  <c r="AM491" i="29" s="1"/>
  <c r="AY491" i="29" s="1"/>
  <c r="R491" i="29"/>
  <c r="AL491" i="29" s="1"/>
  <c r="AX491" i="29" s="1"/>
  <c r="Q491" i="29"/>
  <c r="AK491" i="29" s="1"/>
  <c r="AW491" i="29" s="1"/>
  <c r="Z516" i="29"/>
  <c r="AT516" i="29" s="1"/>
  <c r="BF516" i="29" s="1"/>
  <c r="Y516" i="29"/>
  <c r="AS516" i="29" s="1"/>
  <c r="BE516" i="29" s="1"/>
  <c r="X516" i="29"/>
  <c r="AR516" i="29" s="1"/>
  <c r="BD516" i="29" s="1"/>
  <c r="W516" i="29"/>
  <c r="AQ516" i="29" s="1"/>
  <c r="BC516" i="29" s="1"/>
  <c r="V516" i="29"/>
  <c r="AP516" i="29" s="1"/>
  <c r="BB516" i="29" s="1"/>
  <c r="U516" i="29"/>
  <c r="AO516" i="29" s="1"/>
  <c r="BA516" i="29" s="1"/>
  <c r="T516" i="29"/>
  <c r="AN516" i="29" s="1"/>
  <c r="AZ516" i="29" s="1"/>
  <c r="S516" i="29"/>
  <c r="AM516" i="29" s="1"/>
  <c r="AY516" i="29" s="1"/>
  <c r="R516" i="29"/>
  <c r="AL516" i="29" s="1"/>
  <c r="AX516" i="29" s="1"/>
  <c r="Q516" i="29"/>
  <c r="AK516" i="29" s="1"/>
  <c r="AW516" i="29" s="1"/>
  <c r="V669" i="29"/>
  <c r="AP669" i="29" s="1"/>
  <c r="BB669" i="29" s="1"/>
  <c r="U669" i="29"/>
  <c r="AO669" i="29" s="1"/>
  <c r="BA669" i="29" s="1"/>
  <c r="T669" i="29"/>
  <c r="AN669" i="29" s="1"/>
  <c r="AZ669" i="29" s="1"/>
  <c r="S669" i="29"/>
  <c r="AM669" i="29" s="1"/>
  <c r="AY669" i="29" s="1"/>
  <c r="R669" i="29"/>
  <c r="AL669" i="29" s="1"/>
  <c r="AX669" i="29" s="1"/>
  <c r="Q669" i="29"/>
  <c r="AK669" i="29" s="1"/>
  <c r="AW669" i="29" s="1"/>
  <c r="Z669" i="29"/>
  <c r="AT669" i="29" s="1"/>
  <c r="BF669" i="29" s="1"/>
  <c r="Y669" i="29"/>
  <c r="AS669" i="29" s="1"/>
  <c r="BE669" i="29" s="1"/>
  <c r="X669" i="29"/>
  <c r="AR669" i="29" s="1"/>
  <c r="BD669" i="29" s="1"/>
  <c r="W669" i="29"/>
  <c r="AQ669" i="29" s="1"/>
  <c r="BC669" i="29" s="1"/>
  <c r="R686" i="29"/>
  <c r="AL686" i="29" s="1"/>
  <c r="AX686" i="29" s="1"/>
  <c r="Q686" i="29"/>
  <c r="AK686" i="29" s="1"/>
  <c r="AW686" i="29" s="1"/>
  <c r="Z686" i="29"/>
  <c r="AT686" i="29" s="1"/>
  <c r="BF686" i="29" s="1"/>
  <c r="Y686" i="29"/>
  <c r="AS686" i="29" s="1"/>
  <c r="BE686" i="29" s="1"/>
  <c r="X686" i="29"/>
  <c r="AR686" i="29" s="1"/>
  <c r="BD686" i="29" s="1"/>
  <c r="W686" i="29"/>
  <c r="AQ686" i="29" s="1"/>
  <c r="BC686" i="29" s="1"/>
  <c r="V686" i="29"/>
  <c r="AP686" i="29" s="1"/>
  <c r="BB686" i="29" s="1"/>
  <c r="U686" i="29"/>
  <c r="AO686" i="29" s="1"/>
  <c r="BA686" i="29" s="1"/>
  <c r="T686" i="29"/>
  <c r="AN686" i="29" s="1"/>
  <c r="AZ686" i="29" s="1"/>
  <c r="S686" i="29"/>
  <c r="AM686" i="29" s="1"/>
  <c r="AY686" i="29" s="1"/>
  <c r="R701" i="29"/>
  <c r="AL701" i="29" s="1"/>
  <c r="AX701" i="29" s="1"/>
  <c r="Q701" i="29"/>
  <c r="AK701" i="29" s="1"/>
  <c r="AW701" i="29" s="1"/>
  <c r="Z701" i="29"/>
  <c r="AT701" i="29" s="1"/>
  <c r="BF701" i="29" s="1"/>
  <c r="V701" i="29"/>
  <c r="AP701" i="29" s="1"/>
  <c r="BB701" i="29" s="1"/>
  <c r="X701" i="29"/>
  <c r="AR701" i="29" s="1"/>
  <c r="BD701" i="29" s="1"/>
  <c r="W701" i="29"/>
  <c r="AQ701" i="29" s="1"/>
  <c r="BC701" i="29" s="1"/>
  <c r="U701" i="29"/>
  <c r="AO701" i="29" s="1"/>
  <c r="BA701" i="29" s="1"/>
  <c r="T701" i="29"/>
  <c r="AN701" i="29" s="1"/>
  <c r="AZ701" i="29" s="1"/>
  <c r="S701" i="29"/>
  <c r="AM701" i="29" s="1"/>
  <c r="AY701" i="29" s="1"/>
  <c r="Y701" i="29"/>
  <c r="AS701" i="29" s="1"/>
  <c r="BE701" i="29" s="1"/>
  <c r="Z710" i="29"/>
  <c r="AT710" i="29" s="1"/>
  <c r="BF710" i="29" s="1"/>
  <c r="Y710" i="29"/>
  <c r="AS710" i="29" s="1"/>
  <c r="BE710" i="29" s="1"/>
  <c r="X710" i="29"/>
  <c r="AR710" i="29" s="1"/>
  <c r="BD710" i="29" s="1"/>
  <c r="W710" i="29"/>
  <c r="AQ710" i="29" s="1"/>
  <c r="BC710" i="29" s="1"/>
  <c r="V710" i="29"/>
  <c r="AP710" i="29" s="1"/>
  <c r="BB710" i="29" s="1"/>
  <c r="T710" i="29"/>
  <c r="AN710" i="29" s="1"/>
  <c r="AZ710" i="29" s="1"/>
  <c r="R710" i="29"/>
  <c r="AL710" i="29" s="1"/>
  <c r="AX710" i="29" s="1"/>
  <c r="U710" i="29"/>
  <c r="AO710" i="29" s="1"/>
  <c r="BA710" i="29" s="1"/>
  <c r="S710" i="29"/>
  <c r="AM710" i="29" s="1"/>
  <c r="AY710" i="29" s="1"/>
  <c r="Q710" i="29"/>
  <c r="AK710" i="29" s="1"/>
  <c r="AW710" i="29" s="1"/>
  <c r="V454" i="29"/>
  <c r="AP454" i="29" s="1"/>
  <c r="BB454" i="29" s="1"/>
  <c r="U454" i="29"/>
  <c r="AO454" i="29" s="1"/>
  <c r="BA454" i="29" s="1"/>
  <c r="T454" i="29"/>
  <c r="AN454" i="29" s="1"/>
  <c r="AZ454" i="29" s="1"/>
  <c r="S454" i="29"/>
  <c r="AM454" i="29" s="1"/>
  <c r="AY454" i="29" s="1"/>
  <c r="R454" i="29"/>
  <c r="AL454" i="29" s="1"/>
  <c r="AX454" i="29" s="1"/>
  <c r="Q454" i="29"/>
  <c r="AK454" i="29" s="1"/>
  <c r="AW454" i="29" s="1"/>
  <c r="Z454" i="29"/>
  <c r="AT454" i="29" s="1"/>
  <c r="BF454" i="29" s="1"/>
  <c r="Y454" i="29"/>
  <c r="AS454" i="29" s="1"/>
  <c r="BE454" i="29" s="1"/>
  <c r="X454" i="29"/>
  <c r="AR454" i="29" s="1"/>
  <c r="BD454" i="29" s="1"/>
  <c r="W454" i="29"/>
  <c r="AQ454" i="29" s="1"/>
  <c r="BC454" i="29" s="1"/>
  <c r="Z492" i="29"/>
  <c r="AT492" i="29" s="1"/>
  <c r="BF492" i="29" s="1"/>
  <c r="Y492" i="29"/>
  <c r="AS492" i="29" s="1"/>
  <c r="BE492" i="29" s="1"/>
  <c r="X492" i="29"/>
  <c r="AR492" i="29" s="1"/>
  <c r="BD492" i="29" s="1"/>
  <c r="W492" i="29"/>
  <c r="AQ492" i="29" s="1"/>
  <c r="BC492" i="29" s="1"/>
  <c r="V492" i="29"/>
  <c r="AP492" i="29" s="1"/>
  <c r="BB492" i="29" s="1"/>
  <c r="U492" i="29"/>
  <c r="AO492" i="29" s="1"/>
  <c r="BA492" i="29" s="1"/>
  <c r="T492" i="29"/>
  <c r="AN492" i="29" s="1"/>
  <c r="AZ492" i="29" s="1"/>
  <c r="S492" i="29"/>
  <c r="AM492" i="29" s="1"/>
  <c r="AY492" i="29" s="1"/>
  <c r="R492" i="29"/>
  <c r="AL492" i="29" s="1"/>
  <c r="AX492" i="29" s="1"/>
  <c r="Q492" i="29"/>
  <c r="AK492" i="29" s="1"/>
  <c r="AW492" i="29" s="1"/>
  <c r="O231" i="29"/>
  <c r="O668" i="29"/>
  <c r="O564" i="29"/>
  <c r="O301" i="29"/>
  <c r="O316" i="29"/>
  <c r="O333" i="29"/>
  <c r="O324" i="29"/>
  <c r="O355" i="29"/>
  <c r="O27" i="29"/>
  <c r="O368" i="29"/>
  <c r="O45" i="29"/>
  <c r="O70" i="29"/>
  <c r="O221" i="29"/>
  <c r="O663" i="29"/>
  <c r="O675" i="29"/>
  <c r="O684" i="29"/>
  <c r="O535" i="29"/>
  <c r="O544" i="29"/>
  <c r="O549" i="29"/>
  <c r="O565" i="29"/>
  <c r="O561" i="29"/>
  <c r="O582" i="29"/>
  <c r="O579" i="29"/>
  <c r="O326" i="29"/>
  <c r="O203" i="29"/>
  <c r="O117" i="29"/>
  <c r="O61" i="29"/>
  <c r="T216" i="29"/>
  <c r="AN216" i="29" s="1"/>
  <c r="AZ216" i="29" s="1"/>
  <c r="O216" i="29"/>
  <c r="O528" i="29"/>
  <c r="O566" i="29"/>
  <c r="O562" i="29"/>
  <c r="O580" i="29"/>
  <c r="O322" i="29"/>
  <c r="O334" i="29"/>
  <c r="O126" i="29"/>
  <c r="O20" i="29"/>
  <c r="O169" i="29"/>
  <c r="O211" i="29"/>
  <c r="O538" i="29"/>
  <c r="O563" i="29"/>
  <c r="O531" i="29"/>
  <c r="U578" i="29"/>
  <c r="AO578" i="29" s="1"/>
  <c r="BA578" i="29" s="1"/>
  <c r="O578" i="29"/>
  <c r="O321" i="29"/>
  <c r="O314" i="29"/>
  <c r="O303" i="29"/>
  <c r="O325" i="29"/>
  <c r="O339" i="29"/>
  <c r="O356" i="29"/>
  <c r="O357" i="29"/>
  <c r="Q214" i="29"/>
  <c r="AK214" i="29" s="1"/>
  <c r="AW214" i="29" s="1"/>
  <c r="R216" i="29" l="1"/>
  <c r="AL216" i="29" s="1"/>
  <c r="AX216" i="29" s="1"/>
  <c r="Q216" i="29"/>
  <c r="AK216" i="29" s="1"/>
  <c r="AW216" i="29" s="1"/>
  <c r="S216" i="29"/>
  <c r="AM216" i="29" s="1"/>
  <c r="AY216" i="29" s="1"/>
  <c r="U536" i="29"/>
  <c r="AO536" i="29" s="1"/>
  <c r="BA536" i="29" s="1"/>
  <c r="R536" i="29"/>
  <c r="AL536" i="29" s="1"/>
  <c r="AX536" i="29" s="1"/>
  <c r="U565" i="29"/>
  <c r="AO565" i="29" s="1"/>
  <c r="BA565" i="29" s="1"/>
  <c r="R565" i="29"/>
  <c r="AL565" i="29" s="1"/>
  <c r="AX565" i="29" s="1"/>
  <c r="U580" i="29"/>
  <c r="AO580" i="29" s="1"/>
  <c r="BA580" i="29" s="1"/>
  <c r="R580" i="29"/>
  <c r="AL580" i="29" s="1"/>
  <c r="AX580" i="29" s="1"/>
  <c r="U549" i="29"/>
  <c r="AO549" i="29" s="1"/>
  <c r="BA549" i="29" s="1"/>
  <c r="R549" i="29"/>
  <c r="AL549" i="29" s="1"/>
  <c r="AX549" i="29" s="1"/>
  <c r="U563" i="29"/>
  <c r="AO563" i="29" s="1"/>
  <c r="BA563" i="29" s="1"/>
  <c r="R563" i="29"/>
  <c r="AL563" i="29" s="1"/>
  <c r="AX563" i="29" s="1"/>
  <c r="U562" i="29"/>
  <c r="AO562" i="29" s="1"/>
  <c r="BA562" i="29" s="1"/>
  <c r="R562" i="29"/>
  <c r="AL562" i="29" s="1"/>
  <c r="AX562" i="29" s="1"/>
  <c r="U544" i="29"/>
  <c r="AO544" i="29" s="1"/>
  <c r="BA544" i="29" s="1"/>
  <c r="R544" i="29"/>
  <c r="AL544" i="29" s="1"/>
  <c r="AX544" i="29" s="1"/>
  <c r="U548" i="29"/>
  <c r="AO548" i="29" s="1"/>
  <c r="BA548" i="29" s="1"/>
  <c r="R548" i="29"/>
  <c r="AL548" i="29" s="1"/>
  <c r="AX548" i="29" s="1"/>
  <c r="U546" i="29"/>
  <c r="AO546" i="29" s="1"/>
  <c r="BA546" i="29" s="1"/>
  <c r="R546" i="29"/>
  <c r="AL546" i="29" s="1"/>
  <c r="AX546" i="29" s="1"/>
  <c r="U566" i="29"/>
  <c r="AO566" i="29" s="1"/>
  <c r="BA566" i="29" s="1"/>
  <c r="R566" i="29"/>
  <c r="AL566" i="29" s="1"/>
  <c r="AX566" i="29" s="1"/>
  <c r="U582" i="29"/>
  <c r="AO582" i="29" s="1"/>
  <c r="BA582" i="29" s="1"/>
  <c r="R582" i="29"/>
  <c r="AL582" i="29" s="1"/>
  <c r="AX582" i="29" s="1"/>
  <c r="U535" i="29"/>
  <c r="AO535" i="29" s="1"/>
  <c r="BA535" i="29" s="1"/>
  <c r="R535" i="29"/>
  <c r="AL535" i="29" s="1"/>
  <c r="AX535" i="29" s="1"/>
  <c r="U534" i="29"/>
  <c r="AO534" i="29" s="1"/>
  <c r="BA534" i="29" s="1"/>
  <c r="R534" i="29"/>
  <c r="AL534" i="29" s="1"/>
  <c r="AX534" i="29" s="1"/>
  <c r="U558" i="29"/>
  <c r="AO558" i="29" s="1"/>
  <c r="BA558" i="29" s="1"/>
  <c r="R558" i="29"/>
  <c r="AL558" i="29" s="1"/>
  <c r="AX558" i="29" s="1"/>
  <c r="U530" i="29"/>
  <c r="AO530" i="29" s="1"/>
  <c r="BA530" i="29" s="1"/>
  <c r="R530" i="29"/>
  <c r="AL530" i="29" s="1"/>
  <c r="AX530" i="29" s="1"/>
  <c r="U538" i="29"/>
  <c r="AO538" i="29" s="1"/>
  <c r="BA538" i="29" s="1"/>
  <c r="R538" i="29"/>
  <c r="AL538" i="29" s="1"/>
  <c r="AX538" i="29" s="1"/>
  <c r="U547" i="29"/>
  <c r="AO547" i="29" s="1"/>
  <c r="BA547" i="29" s="1"/>
  <c r="R547" i="29"/>
  <c r="AL547" i="29" s="1"/>
  <c r="AX547" i="29" s="1"/>
  <c r="U537" i="29"/>
  <c r="AO537" i="29" s="1"/>
  <c r="BA537" i="29" s="1"/>
  <c r="R537" i="29"/>
  <c r="AL537" i="29" s="1"/>
  <c r="AX537" i="29" s="1"/>
  <c r="W45" i="29"/>
  <c r="AQ45" i="29" s="1"/>
  <c r="BC45" i="29" s="1"/>
  <c r="U45" i="29"/>
  <c r="AO45" i="29" s="1"/>
  <c r="BA45" i="29" s="1"/>
  <c r="R45" i="29"/>
  <c r="AL45" i="29" s="1"/>
  <c r="AX45" i="29" s="1"/>
  <c r="W70" i="29"/>
  <c r="AQ70" i="29" s="1"/>
  <c r="BC70" i="29" s="1"/>
  <c r="U70" i="29"/>
  <c r="AO70" i="29" s="1"/>
  <c r="BA70" i="29" s="1"/>
  <c r="R70" i="29"/>
  <c r="AL70" i="29" s="1"/>
  <c r="AX70" i="29" s="1"/>
  <c r="W20" i="29"/>
  <c r="AQ20" i="29" s="1"/>
  <c r="BC20" i="29" s="1"/>
  <c r="U20" i="29"/>
  <c r="AO20" i="29" s="1"/>
  <c r="BA20" i="29" s="1"/>
  <c r="R20" i="29"/>
  <c r="AL20" i="29" s="1"/>
  <c r="AX20" i="29" s="1"/>
  <c r="W37" i="29"/>
  <c r="AQ37" i="29" s="1"/>
  <c r="BC37" i="29" s="1"/>
  <c r="U37" i="29"/>
  <c r="AO37" i="29" s="1"/>
  <c r="BA37" i="29" s="1"/>
  <c r="R37" i="29"/>
  <c r="AL37" i="29" s="1"/>
  <c r="AX37" i="29" s="1"/>
  <c r="W24" i="29"/>
  <c r="AQ24" i="29" s="1"/>
  <c r="BC24" i="29" s="1"/>
  <c r="U24" i="29"/>
  <c r="AO24" i="29" s="1"/>
  <c r="BA24" i="29" s="1"/>
  <c r="R24" i="29"/>
  <c r="AL24" i="29" s="1"/>
  <c r="AX24" i="29" s="1"/>
  <c r="W61" i="29"/>
  <c r="AQ61" i="29" s="1"/>
  <c r="BC61" i="29" s="1"/>
  <c r="U61" i="29"/>
  <c r="AO61" i="29" s="1"/>
  <c r="BA61" i="29" s="1"/>
  <c r="R61" i="29"/>
  <c r="AL61" i="29" s="1"/>
  <c r="AX61" i="29" s="1"/>
  <c r="Z561" i="29"/>
  <c r="AT561" i="29" s="1"/>
  <c r="BF561" i="29" s="1"/>
  <c r="W561" i="29"/>
  <c r="AQ561" i="29" s="1"/>
  <c r="BC561" i="29" s="1"/>
  <c r="U561" i="29"/>
  <c r="AO561" i="29" s="1"/>
  <c r="BA561" i="29" s="1"/>
  <c r="R561" i="29"/>
  <c r="AL561" i="29" s="1"/>
  <c r="AX561" i="29" s="1"/>
  <c r="Z354" i="29"/>
  <c r="AT354" i="29" s="1"/>
  <c r="BF354" i="29" s="1"/>
  <c r="U354" i="29"/>
  <c r="AO354" i="29" s="1"/>
  <c r="BA354" i="29" s="1"/>
  <c r="R354" i="29"/>
  <c r="AL354" i="29" s="1"/>
  <c r="AX354" i="29" s="1"/>
  <c r="W354" i="29"/>
  <c r="AQ354" i="29" s="1"/>
  <c r="BC354" i="29" s="1"/>
  <c r="Z341" i="29"/>
  <c r="AT341" i="29" s="1"/>
  <c r="BF341" i="29" s="1"/>
  <c r="W341" i="29"/>
  <c r="AQ341" i="29" s="1"/>
  <c r="BC341" i="29" s="1"/>
  <c r="U341" i="29"/>
  <c r="AO341" i="29" s="1"/>
  <c r="BA341" i="29" s="1"/>
  <c r="R341" i="29"/>
  <c r="AL341" i="29" s="1"/>
  <c r="AX341" i="29" s="1"/>
  <c r="Z203" i="29"/>
  <c r="AT203" i="29" s="1"/>
  <c r="BF203" i="29" s="1"/>
  <c r="W203" i="29"/>
  <c r="AQ203" i="29" s="1"/>
  <c r="BC203" i="29" s="1"/>
  <c r="U203" i="29"/>
  <c r="AO203" i="29" s="1"/>
  <c r="BA203" i="29" s="1"/>
  <c r="R203" i="29"/>
  <c r="AL203" i="29" s="1"/>
  <c r="AX203" i="29" s="1"/>
  <c r="Z564" i="29"/>
  <c r="AT564" i="29" s="1"/>
  <c r="BF564" i="29" s="1"/>
  <c r="W564" i="29"/>
  <c r="AQ564" i="29" s="1"/>
  <c r="BC564" i="29" s="1"/>
  <c r="U564" i="29"/>
  <c r="AO564" i="29" s="1"/>
  <c r="BA564" i="29" s="1"/>
  <c r="R564" i="29"/>
  <c r="AL564" i="29" s="1"/>
  <c r="AX564" i="29" s="1"/>
  <c r="Z48" i="29"/>
  <c r="AT48" i="29" s="1"/>
  <c r="BF48" i="29" s="1"/>
  <c r="W48" i="29"/>
  <c r="AQ48" i="29" s="1"/>
  <c r="BC48" i="29" s="1"/>
  <c r="U48" i="29"/>
  <c r="AO48" i="29" s="1"/>
  <c r="BA48" i="29" s="1"/>
  <c r="R48" i="29"/>
  <c r="AL48" i="29" s="1"/>
  <c r="AX48" i="29" s="1"/>
  <c r="Z339" i="29"/>
  <c r="AT339" i="29" s="1"/>
  <c r="BF339" i="29" s="1"/>
  <c r="U339" i="29"/>
  <c r="AO339" i="29" s="1"/>
  <c r="BA339" i="29" s="1"/>
  <c r="R339" i="29"/>
  <c r="AL339" i="29" s="1"/>
  <c r="AX339" i="29" s="1"/>
  <c r="W339" i="29"/>
  <c r="AQ339" i="29" s="1"/>
  <c r="BC339" i="29" s="1"/>
  <c r="Z211" i="29"/>
  <c r="AT211" i="29" s="1"/>
  <c r="BF211" i="29" s="1"/>
  <c r="U211" i="29"/>
  <c r="AO211" i="29" s="1"/>
  <c r="BA211" i="29" s="1"/>
  <c r="R211" i="29"/>
  <c r="AL211" i="29" s="1"/>
  <c r="AX211" i="29" s="1"/>
  <c r="W211" i="29"/>
  <c r="AQ211" i="29" s="1"/>
  <c r="BC211" i="29" s="1"/>
  <c r="Z324" i="29"/>
  <c r="AT324" i="29" s="1"/>
  <c r="BF324" i="29" s="1"/>
  <c r="U324" i="29"/>
  <c r="AO324" i="29" s="1"/>
  <c r="BA324" i="29" s="1"/>
  <c r="R324" i="29"/>
  <c r="AL324" i="29" s="1"/>
  <c r="AX324" i="29" s="1"/>
  <c r="W324" i="29"/>
  <c r="AQ324" i="29" s="1"/>
  <c r="BC324" i="29" s="1"/>
  <c r="Z102" i="29"/>
  <c r="AT102" i="29" s="1"/>
  <c r="BF102" i="29" s="1"/>
  <c r="W102" i="29"/>
  <c r="AQ102" i="29" s="1"/>
  <c r="BC102" i="29" s="1"/>
  <c r="U102" i="29"/>
  <c r="AO102" i="29" s="1"/>
  <c r="BA102" i="29" s="1"/>
  <c r="R102" i="29"/>
  <c r="AL102" i="29" s="1"/>
  <c r="AX102" i="29" s="1"/>
  <c r="Z320" i="29"/>
  <c r="AT320" i="29" s="1"/>
  <c r="BF320" i="29" s="1"/>
  <c r="W320" i="29"/>
  <c r="AQ320" i="29" s="1"/>
  <c r="BC320" i="29" s="1"/>
  <c r="U320" i="29"/>
  <c r="AO320" i="29" s="1"/>
  <c r="BA320" i="29" s="1"/>
  <c r="R320" i="29"/>
  <c r="AL320" i="29" s="1"/>
  <c r="AX320" i="29" s="1"/>
  <c r="Z309" i="29"/>
  <c r="AT309" i="29" s="1"/>
  <c r="BF309" i="29" s="1"/>
  <c r="W309" i="29"/>
  <c r="AQ309" i="29" s="1"/>
  <c r="BC309" i="29" s="1"/>
  <c r="U309" i="29"/>
  <c r="AO309" i="29" s="1"/>
  <c r="BA309" i="29" s="1"/>
  <c r="R309" i="29"/>
  <c r="AL309" i="29" s="1"/>
  <c r="AX309" i="29" s="1"/>
  <c r="Z126" i="29"/>
  <c r="AT126" i="29" s="1"/>
  <c r="BF126" i="29" s="1"/>
  <c r="W126" i="29"/>
  <c r="AQ126" i="29" s="1"/>
  <c r="BC126" i="29" s="1"/>
  <c r="U126" i="29"/>
  <c r="AO126" i="29" s="1"/>
  <c r="BA126" i="29" s="1"/>
  <c r="R126" i="29"/>
  <c r="AL126" i="29" s="1"/>
  <c r="AX126" i="29" s="1"/>
  <c r="Z579" i="29"/>
  <c r="AT579" i="29" s="1"/>
  <c r="BF579" i="29" s="1"/>
  <c r="W579" i="29"/>
  <c r="AQ579" i="29" s="1"/>
  <c r="BC579" i="29" s="1"/>
  <c r="U579" i="29"/>
  <c r="AO579" i="29" s="1"/>
  <c r="BA579" i="29" s="1"/>
  <c r="R579" i="29"/>
  <c r="AL579" i="29" s="1"/>
  <c r="AX579" i="29" s="1"/>
  <c r="Z313" i="29"/>
  <c r="AT313" i="29" s="1"/>
  <c r="BF313" i="29" s="1"/>
  <c r="W313" i="29"/>
  <c r="AQ313" i="29" s="1"/>
  <c r="BC313" i="29" s="1"/>
  <c r="U313" i="29"/>
  <c r="AO313" i="29" s="1"/>
  <c r="BA313" i="29" s="1"/>
  <c r="R313" i="29"/>
  <c r="AL313" i="29" s="1"/>
  <c r="AX313" i="29" s="1"/>
  <c r="Z598" i="29"/>
  <c r="AT598" i="29" s="1"/>
  <c r="BF598" i="29" s="1"/>
  <c r="W598" i="29"/>
  <c r="AQ598" i="29" s="1"/>
  <c r="BC598" i="29" s="1"/>
  <c r="U598" i="29"/>
  <c r="AO598" i="29" s="1"/>
  <c r="BA598" i="29" s="1"/>
  <c r="R598" i="29"/>
  <c r="AL598" i="29" s="1"/>
  <c r="AX598" i="29" s="1"/>
  <c r="Z321" i="29"/>
  <c r="AT321" i="29" s="1"/>
  <c r="BF321" i="29" s="1"/>
  <c r="W321" i="29"/>
  <c r="AQ321" i="29" s="1"/>
  <c r="BC321" i="29" s="1"/>
  <c r="U321" i="29"/>
  <c r="AO321" i="29" s="1"/>
  <c r="BA321" i="29" s="1"/>
  <c r="R321" i="29"/>
  <c r="AL321" i="29" s="1"/>
  <c r="AX321" i="29" s="1"/>
  <c r="Z169" i="29"/>
  <c r="AT169" i="29" s="1"/>
  <c r="BF169" i="29" s="1"/>
  <c r="W169" i="29"/>
  <c r="AQ169" i="29" s="1"/>
  <c r="BC169" i="29" s="1"/>
  <c r="U169" i="29"/>
  <c r="AO169" i="29" s="1"/>
  <c r="BA169" i="29" s="1"/>
  <c r="R169" i="29"/>
  <c r="AL169" i="29" s="1"/>
  <c r="AX169" i="29" s="1"/>
  <c r="Z334" i="29"/>
  <c r="AT334" i="29" s="1"/>
  <c r="BF334" i="29" s="1"/>
  <c r="W334" i="29"/>
  <c r="AQ334" i="29" s="1"/>
  <c r="BC334" i="29" s="1"/>
  <c r="U334" i="29"/>
  <c r="AO334" i="29" s="1"/>
  <c r="BA334" i="29" s="1"/>
  <c r="R334" i="29"/>
  <c r="AL334" i="29" s="1"/>
  <c r="AX334" i="29" s="1"/>
  <c r="Z117" i="29"/>
  <c r="AT117" i="29" s="1"/>
  <c r="BF117" i="29" s="1"/>
  <c r="W117" i="29"/>
  <c r="AQ117" i="29" s="1"/>
  <c r="BC117" i="29" s="1"/>
  <c r="U117" i="29"/>
  <c r="AO117" i="29" s="1"/>
  <c r="BA117" i="29" s="1"/>
  <c r="R117" i="29"/>
  <c r="AL117" i="29" s="1"/>
  <c r="AX117" i="29" s="1"/>
  <c r="Z326" i="29"/>
  <c r="AT326" i="29" s="1"/>
  <c r="BF326" i="29" s="1"/>
  <c r="U326" i="29"/>
  <c r="AO326" i="29" s="1"/>
  <c r="BA326" i="29" s="1"/>
  <c r="R326" i="29"/>
  <c r="AL326" i="29" s="1"/>
  <c r="AX326" i="29" s="1"/>
  <c r="W326" i="29"/>
  <c r="AQ326" i="29" s="1"/>
  <c r="BC326" i="29" s="1"/>
  <c r="W27" i="29"/>
  <c r="AQ27" i="29" s="1"/>
  <c r="BC27" i="29" s="1"/>
  <c r="U27" i="29"/>
  <c r="AO27" i="29" s="1"/>
  <c r="BA27" i="29" s="1"/>
  <c r="R27" i="29"/>
  <c r="AL27" i="29" s="1"/>
  <c r="AX27" i="29" s="1"/>
  <c r="Z27" i="29"/>
  <c r="AT27" i="29" s="1"/>
  <c r="BF27" i="29" s="1"/>
  <c r="Z333" i="29"/>
  <c r="AT333" i="29" s="1"/>
  <c r="BF333" i="29" s="1"/>
  <c r="U333" i="29"/>
  <c r="AO333" i="29" s="1"/>
  <c r="BA333" i="29" s="1"/>
  <c r="R333" i="29"/>
  <c r="AL333" i="29" s="1"/>
  <c r="AX333" i="29" s="1"/>
  <c r="W333" i="29"/>
  <c r="AQ333" i="29" s="1"/>
  <c r="BC333" i="29" s="1"/>
  <c r="Z316" i="29"/>
  <c r="AT316" i="29" s="1"/>
  <c r="BF316" i="29" s="1"/>
  <c r="W316" i="29"/>
  <c r="AQ316" i="29" s="1"/>
  <c r="BC316" i="29" s="1"/>
  <c r="U316" i="29"/>
  <c r="AO316" i="29" s="1"/>
  <c r="BA316" i="29" s="1"/>
  <c r="R316" i="29"/>
  <c r="AL316" i="29" s="1"/>
  <c r="AX316" i="29" s="1"/>
  <c r="Z581" i="29"/>
  <c r="AT581" i="29" s="1"/>
  <c r="BF581" i="29" s="1"/>
  <c r="W581" i="29"/>
  <c r="AQ581" i="29" s="1"/>
  <c r="BC581" i="29" s="1"/>
  <c r="U581" i="29"/>
  <c r="AO581" i="29" s="1"/>
  <c r="BA581" i="29" s="1"/>
  <c r="R581" i="29"/>
  <c r="AL581" i="29" s="1"/>
  <c r="AX581" i="29" s="1"/>
  <c r="Z597" i="29"/>
  <c r="AT597" i="29" s="1"/>
  <c r="BF597" i="29" s="1"/>
  <c r="W597" i="29"/>
  <c r="AQ597" i="29" s="1"/>
  <c r="BC597" i="29" s="1"/>
  <c r="U597" i="29"/>
  <c r="AO597" i="29" s="1"/>
  <c r="BA597" i="29" s="1"/>
  <c r="R597" i="29"/>
  <c r="AL597" i="29" s="1"/>
  <c r="AX597" i="29" s="1"/>
  <c r="AA325" i="29"/>
  <c r="AU325" i="29" s="1"/>
  <c r="BG325" i="29" s="1"/>
  <c r="Z325" i="29"/>
  <c r="AT325" i="29" s="1"/>
  <c r="BF325" i="29" s="1"/>
  <c r="Z322" i="29"/>
  <c r="AT322" i="29" s="1"/>
  <c r="BF322" i="29" s="1"/>
  <c r="W322" i="29"/>
  <c r="AQ322" i="29" s="1"/>
  <c r="BC322" i="29" s="1"/>
  <c r="U336" i="29"/>
  <c r="AO336" i="29" s="1"/>
  <c r="BA336" i="29" s="1"/>
  <c r="R336" i="29"/>
  <c r="AL336" i="29" s="1"/>
  <c r="AX336" i="29" s="1"/>
  <c r="AA335" i="29"/>
  <c r="AU335" i="29" s="1"/>
  <c r="BG335" i="29" s="1"/>
  <c r="Z335" i="29"/>
  <c r="AT335" i="29" s="1"/>
  <c r="BF335" i="29" s="1"/>
  <c r="W335" i="29"/>
  <c r="AQ335" i="29" s="1"/>
  <c r="BC335" i="29" s="1"/>
  <c r="U335" i="29"/>
  <c r="AO335" i="29" s="1"/>
  <c r="BA335" i="29" s="1"/>
  <c r="R335" i="29"/>
  <c r="AL335" i="29" s="1"/>
  <c r="AX335" i="29" s="1"/>
  <c r="AA336" i="29"/>
  <c r="AU336" i="29" s="1"/>
  <c r="BG336" i="29" s="1"/>
  <c r="Z336" i="29"/>
  <c r="AT336" i="29" s="1"/>
  <c r="BF336" i="29" s="1"/>
  <c r="W336" i="29"/>
  <c r="AQ336" i="29" s="1"/>
  <c r="BC336" i="29" s="1"/>
  <c r="Z340" i="29"/>
  <c r="AT340" i="29" s="1"/>
  <c r="BF340" i="29" s="1"/>
  <c r="W340" i="29"/>
  <c r="AQ340" i="29" s="1"/>
  <c r="BC340" i="29" s="1"/>
  <c r="U340" i="29"/>
  <c r="AO340" i="29" s="1"/>
  <c r="BA340" i="29" s="1"/>
  <c r="R340" i="29"/>
  <c r="AL340" i="29" s="1"/>
  <c r="AX340" i="29" s="1"/>
  <c r="AA357" i="29"/>
  <c r="AU357" i="29" s="1"/>
  <c r="BG357" i="29" s="1"/>
  <c r="Z357" i="29"/>
  <c r="AT357" i="29" s="1"/>
  <c r="BF357" i="29" s="1"/>
  <c r="W357" i="29"/>
  <c r="AQ357" i="29" s="1"/>
  <c r="BC357" i="29" s="1"/>
  <c r="U357" i="29"/>
  <c r="AO357" i="29" s="1"/>
  <c r="BA357" i="29" s="1"/>
  <c r="R357" i="29"/>
  <c r="AL357" i="29" s="1"/>
  <c r="AX357" i="29" s="1"/>
  <c r="AA356" i="29"/>
  <c r="AU356" i="29" s="1"/>
  <c r="BG356" i="29" s="1"/>
  <c r="Z356" i="29"/>
  <c r="AT356" i="29" s="1"/>
  <c r="BF356" i="29" s="1"/>
  <c r="W356" i="29"/>
  <c r="AQ356" i="29" s="1"/>
  <c r="BC356" i="29" s="1"/>
  <c r="U356" i="29"/>
  <c r="AO356" i="29" s="1"/>
  <c r="BA356" i="29" s="1"/>
  <c r="R356" i="29"/>
  <c r="AL356" i="29" s="1"/>
  <c r="AX356" i="29" s="1"/>
  <c r="W325" i="29"/>
  <c r="AQ325" i="29" s="1"/>
  <c r="BC325" i="29" s="1"/>
  <c r="U325" i="29"/>
  <c r="AO325" i="29" s="1"/>
  <c r="BA325" i="29" s="1"/>
  <c r="R325" i="29"/>
  <c r="AL325" i="29" s="1"/>
  <c r="AX325" i="29" s="1"/>
  <c r="AA314" i="29"/>
  <c r="AU314" i="29" s="1"/>
  <c r="BG314" i="29" s="1"/>
  <c r="Z314" i="29"/>
  <c r="AT314" i="29" s="1"/>
  <c r="BF314" i="29" s="1"/>
  <c r="W314" i="29"/>
  <c r="AQ314" i="29" s="1"/>
  <c r="BC314" i="29" s="1"/>
  <c r="U314" i="29"/>
  <c r="AO314" i="29" s="1"/>
  <c r="BA314" i="29" s="1"/>
  <c r="R314" i="29"/>
  <c r="AL314" i="29" s="1"/>
  <c r="AX314" i="29" s="1"/>
  <c r="R578" i="29"/>
  <c r="AL578" i="29" s="1"/>
  <c r="AX578" i="29" s="1"/>
  <c r="AA578" i="29"/>
  <c r="AU578" i="29" s="1"/>
  <c r="BG578" i="29" s="1"/>
  <c r="W578" i="29"/>
  <c r="AQ578" i="29" s="1"/>
  <c r="BC578" i="29" s="1"/>
  <c r="Z578" i="29"/>
  <c r="AT578" i="29" s="1"/>
  <c r="BF578" i="29" s="1"/>
  <c r="U322" i="29"/>
  <c r="AO322" i="29" s="1"/>
  <c r="BA322" i="29" s="1"/>
  <c r="R322" i="29"/>
  <c r="AL322" i="29" s="1"/>
  <c r="AX322" i="29" s="1"/>
  <c r="AA322" i="29"/>
  <c r="AU322" i="29" s="1"/>
  <c r="BG322" i="29" s="1"/>
  <c r="AA368" i="29"/>
  <c r="AU368" i="29" s="1"/>
  <c r="BG368" i="29" s="1"/>
  <c r="Z368" i="29"/>
  <c r="AT368" i="29" s="1"/>
  <c r="BF368" i="29" s="1"/>
  <c r="W368" i="29"/>
  <c r="AQ368" i="29" s="1"/>
  <c r="BC368" i="29" s="1"/>
  <c r="U368" i="29"/>
  <c r="AO368" i="29" s="1"/>
  <c r="BA368" i="29" s="1"/>
  <c r="R368" i="29"/>
  <c r="AL368" i="29" s="1"/>
  <c r="AX368" i="29" s="1"/>
  <c r="AA355" i="29"/>
  <c r="AU355" i="29" s="1"/>
  <c r="BG355" i="29" s="1"/>
  <c r="Z355" i="29"/>
  <c r="AT355" i="29" s="1"/>
  <c r="BF355" i="29" s="1"/>
  <c r="W355" i="29"/>
  <c r="AQ355" i="29" s="1"/>
  <c r="BC355" i="29" s="1"/>
  <c r="U355" i="29"/>
  <c r="AO355" i="29" s="1"/>
  <c r="BA355" i="29" s="1"/>
  <c r="R355" i="29"/>
  <c r="AL355" i="29" s="1"/>
  <c r="AX355" i="29" s="1"/>
  <c r="T663" i="29"/>
  <c r="AN663" i="29" s="1"/>
  <c r="AZ663" i="29" s="1"/>
  <c r="S663" i="29"/>
  <c r="AM663" i="29" s="1"/>
  <c r="AY663" i="29" s="1"/>
  <c r="R663" i="29"/>
  <c r="AL663" i="29" s="1"/>
  <c r="AX663" i="29" s="1"/>
  <c r="Q663" i="29"/>
  <c r="AK663" i="29" s="1"/>
  <c r="AW663" i="29" s="1"/>
  <c r="T247" i="29"/>
  <c r="AN247" i="29" s="1"/>
  <c r="AZ247" i="29" s="1"/>
  <c r="S247" i="29"/>
  <c r="AM247" i="29" s="1"/>
  <c r="AY247" i="29" s="1"/>
  <c r="R247" i="29"/>
  <c r="AL247" i="29" s="1"/>
  <c r="AX247" i="29" s="1"/>
  <c r="Q247" i="29"/>
  <c r="AK247" i="29" s="1"/>
  <c r="AW247" i="29" s="1"/>
  <c r="T668" i="29"/>
  <c r="AN668" i="29" s="1"/>
  <c r="AZ668" i="29" s="1"/>
  <c r="S668" i="29"/>
  <c r="AM668" i="29" s="1"/>
  <c r="AY668" i="29" s="1"/>
  <c r="R668" i="29"/>
  <c r="AL668" i="29" s="1"/>
  <c r="AX668" i="29" s="1"/>
  <c r="Q668" i="29"/>
  <c r="AK668" i="29" s="1"/>
  <c r="AW668" i="29" s="1"/>
  <c r="T221" i="29"/>
  <c r="AN221" i="29" s="1"/>
  <c r="AZ221" i="29" s="1"/>
  <c r="S221" i="29"/>
  <c r="AM221" i="29" s="1"/>
  <c r="AY221" i="29" s="1"/>
  <c r="R221" i="29"/>
  <c r="AL221" i="29" s="1"/>
  <c r="AX221" i="29" s="1"/>
  <c r="Q221" i="29"/>
  <c r="AK221" i="29" s="1"/>
  <c r="AW221" i="29" s="1"/>
  <c r="T684" i="29"/>
  <c r="AN684" i="29" s="1"/>
  <c r="AZ684" i="29" s="1"/>
  <c r="S684" i="29"/>
  <c r="AM684" i="29" s="1"/>
  <c r="AY684" i="29" s="1"/>
  <c r="R684" i="29"/>
  <c r="AL684" i="29" s="1"/>
  <c r="AX684" i="29" s="1"/>
  <c r="Q684" i="29"/>
  <c r="AK684" i="29" s="1"/>
  <c r="AW684" i="29" s="1"/>
  <c r="T675" i="29"/>
  <c r="AN675" i="29" s="1"/>
  <c r="AZ675" i="29" s="1"/>
  <c r="S675" i="29"/>
  <c r="AM675" i="29" s="1"/>
  <c r="AY675" i="29" s="1"/>
  <c r="R675" i="29"/>
  <c r="AL675" i="29" s="1"/>
  <c r="AX675" i="29" s="1"/>
  <c r="Q675" i="29"/>
  <c r="AK675" i="29" s="1"/>
  <c r="AW675" i="29" s="1"/>
  <c r="T231" i="29"/>
  <c r="AN231" i="29" s="1"/>
  <c r="AZ231" i="29" s="1"/>
  <c r="S231" i="29"/>
  <c r="AM231" i="29" s="1"/>
  <c r="AY231" i="29" s="1"/>
  <c r="R231" i="29"/>
  <c r="AL231" i="29" s="1"/>
  <c r="AX231" i="29" s="1"/>
  <c r="Q231" i="29"/>
  <c r="AK231" i="29" s="1"/>
  <c r="AW231" i="29" s="1"/>
</calcChain>
</file>

<file path=xl/sharedStrings.xml><?xml version="1.0" encoding="utf-8"?>
<sst xmlns="http://schemas.openxmlformats.org/spreadsheetml/2006/main" count="24052" uniqueCount="2775">
  <si>
    <t>Hardware EK netto</t>
  </si>
  <si>
    <t>Vertriebspartneraktion</t>
  </si>
  <si>
    <t>Margenvorgabe netto</t>
  </si>
  <si>
    <t>durch Aktion ausgewählt</t>
  </si>
  <si>
    <t xml:space="preserve">Tarifpreisabatte gegen Vergütungsverzicht (mögl. MTP brutto) </t>
  </si>
  <si>
    <t>Tarifpreisabatte gegen Vergütungsverzicht                  
(Restvergütung netto)</t>
  </si>
  <si>
    <t>Verkaufspreis m.Tarifpreisrabattabzug                                    
(VK brutto)</t>
  </si>
  <si>
    <t>Info</t>
  </si>
  <si>
    <t>Netz</t>
  </si>
  <si>
    <t>Tarif</t>
  </si>
  <si>
    <t>SUB Stufe</t>
  </si>
  <si>
    <t>Auswahl     
Tarif / Aktion</t>
  </si>
  <si>
    <t>Telefonie</t>
  </si>
  <si>
    <t>Daten (GB)</t>
  </si>
  <si>
    <t>Mbit`s</t>
  </si>
  <si>
    <t>Daten- Depot GB*</t>
  </si>
  <si>
    <t>LTE / Speed</t>
  </si>
  <si>
    <t>SMS</t>
  </si>
  <si>
    <t>regulär monatl. Tarifpreis brutto</t>
  </si>
  <si>
    <t>regulär monatl. Tarifpreis netto</t>
  </si>
  <si>
    <t>AC rabattierter Tarifpreis brutto</t>
  </si>
  <si>
    <t>AC rabattierter Tarifpreis netto</t>
  </si>
  <si>
    <t>monatl Tarifpreis brutto</t>
  </si>
  <si>
    <t xml:space="preserve">Anschluß-
preis       </t>
  </si>
  <si>
    <t>Aktionsbeschreibung</t>
  </si>
  <si>
    <t>Aktionscode</t>
  </si>
  <si>
    <t>Vergütung      
1. Karte</t>
  </si>
  <si>
    <t>VK Preis (brutto)    
rechnerisch</t>
  </si>
  <si>
    <t>VK Preis Brutto</t>
  </si>
  <si>
    <t>VK netto</t>
  </si>
  <si>
    <t>24 x 2€      
Rabatt</t>
  </si>
  <si>
    <t>24 x 5€ 
Rabatt</t>
  </si>
  <si>
    <t>24 x 7€
Rabatt</t>
  </si>
  <si>
    <t>24 x 10€
Rabatt</t>
  </si>
  <si>
    <t>24 x 12€
Rabatt</t>
  </si>
  <si>
    <t>Bemerkung</t>
  </si>
  <si>
    <t>gültig bis</t>
  </si>
  <si>
    <t>Tarif-
klasse</t>
  </si>
  <si>
    <t>D1</t>
  </si>
  <si>
    <t>Magenta Mobil Speedbox Flex</t>
  </si>
  <si>
    <t>SIM Only</t>
  </si>
  <si>
    <t>-</t>
  </si>
  <si>
    <t>✓</t>
  </si>
  <si>
    <t xml:space="preserve"> - </t>
  </si>
  <si>
    <t>Kann nur mit Speedbox Bundle vermarktet werden !</t>
  </si>
  <si>
    <t>DK 20</t>
  </si>
  <si>
    <t>Smart Connect S</t>
  </si>
  <si>
    <t>100 Min (danach 0,09€)</t>
  </si>
  <si>
    <t>100 SMS (danach 0,09€)</t>
  </si>
  <si>
    <t>Sondervergütung</t>
  </si>
  <si>
    <t>A3422747</t>
  </si>
  <si>
    <t>nur mit Hardware aus Segment Consumer-IoT zu vermarkten</t>
  </si>
  <si>
    <t>DK 10</t>
  </si>
  <si>
    <t xml:space="preserve"> </t>
  </si>
  <si>
    <t>Smart Connect M</t>
  </si>
  <si>
    <t>150 Min (danach 0,09€)</t>
  </si>
  <si>
    <t>DK 30</t>
  </si>
  <si>
    <t>Smart Connect S m.H.5</t>
  </si>
  <si>
    <t>DK 90</t>
  </si>
  <si>
    <t>green Data S</t>
  </si>
  <si>
    <t>Magenta Mobil Pluskarte +</t>
  </si>
  <si>
    <t>Flat</t>
  </si>
  <si>
    <t>PK 25</t>
  </si>
  <si>
    <t>Magenta Mobil Pluskarte Data</t>
  </si>
  <si>
    <t>Magenta Mobil Pluskarte Kids &amp; Teens</t>
  </si>
  <si>
    <t>green Data M</t>
  </si>
  <si>
    <t>A3429132</t>
  </si>
  <si>
    <t>green Data L</t>
  </si>
  <si>
    <t>DK 70</t>
  </si>
  <si>
    <t>A3398581</t>
  </si>
  <si>
    <t>green Data S m.H.10</t>
  </si>
  <si>
    <t>m.H.10</t>
  </si>
  <si>
    <t>DK 190</t>
  </si>
  <si>
    <t>Magenta Mobil Pluskarte (1.Karte)</t>
  </si>
  <si>
    <t>PK 30</t>
  </si>
  <si>
    <t>Allnet Flat 5 GB</t>
  </si>
  <si>
    <t>5G</t>
  </si>
  <si>
    <t>PK 50</t>
  </si>
  <si>
    <t>A4171463</t>
  </si>
  <si>
    <t>PK 70</t>
  </si>
  <si>
    <t>24 x 7€ TP Rabatt</t>
  </si>
  <si>
    <t>24 x 10€ TP Rabatt</t>
  </si>
  <si>
    <t>Supernova</t>
  </si>
  <si>
    <t>green Data M m.H.10</t>
  </si>
  <si>
    <t>Allnet Flat 5 GB m.H.5</t>
  </si>
  <si>
    <t>m.H.5</t>
  </si>
  <si>
    <t>PK 130</t>
  </si>
  <si>
    <t>Allnet Flat 12 GB</t>
  </si>
  <si>
    <t>Datendepot: 50GB</t>
  </si>
  <si>
    <t>PK 90</t>
  </si>
  <si>
    <t>PK 150</t>
  </si>
  <si>
    <t>Magenta Mobil Special m.H.10</t>
  </si>
  <si>
    <t>PK 200</t>
  </si>
  <si>
    <t>green Data L m.H.10</t>
  </si>
  <si>
    <t>DK 230</t>
  </si>
  <si>
    <t>green Data XL</t>
  </si>
  <si>
    <t>DK 110</t>
  </si>
  <si>
    <t>A3398582</t>
  </si>
  <si>
    <t>Allnet Flat 5 GB m.H.10</t>
  </si>
  <si>
    <t>PK 210</t>
  </si>
  <si>
    <t>Allnet Flat 12 GB m.H.5</t>
  </si>
  <si>
    <t>PK 170</t>
  </si>
  <si>
    <t>Allnet Flat 20 GB</t>
  </si>
  <si>
    <t>PK 110</t>
  </si>
  <si>
    <t>24 x 12€ TP Rabatt</t>
  </si>
  <si>
    <t>24 x 20€ TP Rabatt</t>
  </si>
  <si>
    <t>PK 230</t>
  </si>
  <si>
    <t>Allnet Flat 12 GB m.H.10</t>
  </si>
  <si>
    <t>PK 250</t>
  </si>
  <si>
    <t>Allnet Flat 20 GB m.H.5</t>
  </si>
  <si>
    <t>PK 190</t>
  </si>
  <si>
    <t>Allnet Flat 30 GB</t>
  </si>
  <si>
    <t>Magenta Mobil XS m.H.10</t>
  </si>
  <si>
    <t>PK 270</t>
  </si>
  <si>
    <t>Magenta Mobil S Young 5G m.H.10</t>
  </si>
  <si>
    <t>PK 310</t>
  </si>
  <si>
    <t>Magenta Mobil Speedbox</t>
  </si>
  <si>
    <t>DK 200</t>
  </si>
  <si>
    <t xml:space="preserve">24 x 20€ TP Rabatt </t>
  </si>
  <si>
    <t>green Data XL m.H.10</t>
  </si>
  <si>
    <t>DK 270</t>
  </si>
  <si>
    <t>Allnet Flat 20 GB m.H.10</t>
  </si>
  <si>
    <t>24 x 15€ TP Rabatt</t>
  </si>
  <si>
    <t>Allnet Flat 30 GB m.H.10</t>
  </si>
  <si>
    <t>Allnet Flat 60 GB</t>
  </si>
  <si>
    <t>Datendepot: 150GB</t>
  </si>
  <si>
    <t>Magenta Mobil M Young 5G m.H.10</t>
  </si>
  <si>
    <t>PK 350</t>
  </si>
  <si>
    <t>Magenta Mobil S m.H.10</t>
  </si>
  <si>
    <t>24 x 25€ TP Rabatt</t>
  </si>
  <si>
    <t>A4118022</t>
  </si>
  <si>
    <t>A4118028</t>
  </si>
  <si>
    <t>24 x 8€ TP Rabatt</t>
  </si>
  <si>
    <t>PK 330</t>
  </si>
  <si>
    <t>Allnet Flat 100 GB</t>
  </si>
  <si>
    <t>Magenta Mobil L Young 5G m.H.10</t>
  </si>
  <si>
    <t>PK 390</t>
  </si>
  <si>
    <t>Magenta Mobil M m.H.10</t>
  </si>
  <si>
    <t>A4118037</t>
  </si>
  <si>
    <t>Allnet Flat 100 GB m.H.5</t>
  </si>
  <si>
    <t>Allnet Flat 100 GB m.H.10</t>
  </si>
  <si>
    <t>PK 430</t>
  </si>
  <si>
    <t>Magenta Mobil L m.H.10</t>
  </si>
  <si>
    <t>A4117974</t>
  </si>
  <si>
    <t>A4118043</t>
  </si>
  <si>
    <t>Magenta Mobil XL Young 5G m.H.10</t>
  </si>
  <si>
    <t>PK 380</t>
  </si>
  <si>
    <t>24 x 35€ TP Rabatt</t>
  </si>
  <si>
    <t>Magenta Mobil XL m.H.10</t>
  </si>
  <si>
    <t>A4117977</t>
  </si>
  <si>
    <t>D1 KM</t>
  </si>
  <si>
    <t>PK 2</t>
  </si>
  <si>
    <t>Minuten Tarif 1 GB LTE</t>
  </si>
  <si>
    <t>A3480785</t>
  </si>
  <si>
    <t>Minuten Tarif 2 GB LTE</t>
  </si>
  <si>
    <t>A3480791</t>
  </si>
  <si>
    <t xml:space="preserve">Minuten Tarif 2 GB LTE </t>
  </si>
  <si>
    <t>24 x 2€ TP Rabatt</t>
  </si>
  <si>
    <t>A3692725</t>
  </si>
  <si>
    <t>Minuten Tarif 1 GB LTE m.H.5</t>
  </si>
  <si>
    <t>Minuten Tarif 2 GB LTE m.H.5</t>
  </si>
  <si>
    <t>Minuten Tarif 1 GB LTE m.H.10</t>
  </si>
  <si>
    <t>Minuten Tarif 2 GB LTE m.H.10</t>
  </si>
  <si>
    <t>Allnet Flat 25 GB</t>
  </si>
  <si>
    <t>PK 3</t>
  </si>
  <si>
    <t>PK 0</t>
  </si>
  <si>
    <t>Minuten Tarif 1 GB LTE m.H.15</t>
  </si>
  <si>
    <t>m.H.15</t>
  </si>
  <si>
    <t>Minuten Tarif 2 GB LTE m.H.15</t>
  </si>
  <si>
    <t>24 x 5€ TP Rabatt</t>
  </si>
  <si>
    <t>Allnet Flat 25 GB m.H.10</t>
  </si>
  <si>
    <t>Allnet Flat 25 GB m.H.15</t>
  </si>
  <si>
    <t>TEF KM</t>
  </si>
  <si>
    <t>1M</t>
  </si>
  <si>
    <t>1 Monat Laufzeit!</t>
  </si>
  <si>
    <t>PK 1</t>
  </si>
  <si>
    <t>TEF/O2</t>
  </si>
  <si>
    <t>Datentarif 5</t>
  </si>
  <si>
    <t>A4022555</t>
  </si>
  <si>
    <t>Family &amp; Friends 15 GB</t>
  </si>
  <si>
    <t>PK 10</t>
  </si>
  <si>
    <t>PK 15</t>
  </si>
  <si>
    <t>Lifetime 10€ TP Rabatt + AP frei</t>
  </si>
  <si>
    <t>Lifetime 5€ TP Rabatt</t>
  </si>
  <si>
    <t>Lifetime 6€ TP Rabatt</t>
  </si>
  <si>
    <t>Lifetime 10% TP Rabatt + AP frei</t>
  </si>
  <si>
    <t>Lifetime 20% TP Rabatt + AP frei</t>
  </si>
  <si>
    <t>PK 20</t>
  </si>
  <si>
    <t>PK 60</t>
  </si>
  <si>
    <t>Datentarif 50</t>
  </si>
  <si>
    <t>A4022558</t>
  </si>
  <si>
    <t>PK 100</t>
  </si>
  <si>
    <t>PK 140</t>
  </si>
  <si>
    <t>PK 180</t>
  </si>
  <si>
    <t>Lifetime 20€ TP Rabatt + AP frei</t>
  </si>
  <si>
    <t>PK 220</t>
  </si>
  <si>
    <t>Datentarif 100</t>
  </si>
  <si>
    <t>DK110</t>
  </si>
  <si>
    <t>A4022561</t>
  </si>
  <si>
    <t>PK 260</t>
  </si>
  <si>
    <t>Allnet Flat 60 GB 1 Mon.</t>
  </si>
  <si>
    <t>Datentarif 200</t>
  </si>
  <si>
    <t>DK130</t>
  </si>
  <si>
    <t>A4022564</t>
  </si>
  <si>
    <t>Allnet Flat 75 GB</t>
  </si>
  <si>
    <t>Datentarif 400 (Dez 2024)</t>
  </si>
  <si>
    <t>DK 150</t>
  </si>
  <si>
    <t>A3974989</t>
  </si>
  <si>
    <t>PK 160</t>
  </si>
  <si>
    <t>A4033241</t>
  </si>
  <si>
    <t>Allnet Flat Unlimited Basis</t>
  </si>
  <si>
    <t>PK 80</t>
  </si>
  <si>
    <t>A4160446</t>
  </si>
  <si>
    <t>PK 240</t>
  </si>
  <si>
    <t>Allnet Flat 200 GB</t>
  </si>
  <si>
    <t>PK 320</t>
  </si>
  <si>
    <t>PK 300</t>
  </si>
  <si>
    <t>PK 460</t>
  </si>
  <si>
    <t>VF</t>
  </si>
  <si>
    <t>Flex 25</t>
  </si>
  <si>
    <t>25 Einheiten / danach 0,15€ oder</t>
  </si>
  <si>
    <t>25 Einheiten / 0,15€</t>
  </si>
  <si>
    <t>Flex 100</t>
  </si>
  <si>
    <t>100 Einheiten oder</t>
  </si>
  <si>
    <t>Flex 100 m.H.5</t>
  </si>
  <si>
    <t>A3481994</t>
  </si>
  <si>
    <t>Smart Control M</t>
  </si>
  <si>
    <t>500 Min / danach 0,09€</t>
  </si>
  <si>
    <t>ausschließlich für IOT !!!</t>
  </si>
  <si>
    <t>A3482009</t>
  </si>
  <si>
    <t>Smart Control M m.H.5</t>
  </si>
  <si>
    <t>Family &amp; Friends 10GB</t>
  </si>
  <si>
    <t>A3907124</t>
  </si>
  <si>
    <t>A4061755</t>
  </si>
  <si>
    <t>A4061815</t>
  </si>
  <si>
    <t>A4172003</t>
  </si>
  <si>
    <t>Family &amp; Friends 30GB</t>
  </si>
  <si>
    <t>A3907127</t>
  </si>
  <si>
    <t>GigaMobil Young S m.H.10</t>
  </si>
  <si>
    <t>A3631476</t>
  </si>
  <si>
    <t>GigaMobil XS m.H.10 Nov 24</t>
  </si>
  <si>
    <t>A3481976</t>
  </si>
  <si>
    <t>GigaMobil Young M m.H.10</t>
  </si>
  <si>
    <t>A3631479</t>
  </si>
  <si>
    <t>Allnet Flat 50 GB</t>
  </si>
  <si>
    <t>Allnet Flat 50 GB m.H.5</t>
  </si>
  <si>
    <t>GigaMobil Young L m.H.10</t>
  </si>
  <si>
    <t>A3631482</t>
  </si>
  <si>
    <t>GigaMobil S m.H.10 Nov 24</t>
  </si>
  <si>
    <t>A3481979</t>
  </si>
  <si>
    <t>A3656020</t>
  </si>
  <si>
    <t>Allnet Flat 50 GB m.H.10</t>
  </si>
  <si>
    <t>GigaMobil M m.H.10 Nov 24</t>
  </si>
  <si>
    <t>A3481982</t>
  </si>
  <si>
    <t>GigaMobil L m.H.10 Nov 24</t>
  </si>
  <si>
    <t>A3481985</t>
  </si>
  <si>
    <t>PK 470</t>
  </si>
  <si>
    <t>GigaMobil Young XL m.H.10</t>
  </si>
  <si>
    <t>A3631485</t>
  </si>
  <si>
    <t>GigaMobil XL m.H.10 Nov 24</t>
  </si>
  <si>
    <t>PK 410</t>
  </si>
  <si>
    <t>A3481988</t>
  </si>
  <si>
    <t>VF KM</t>
  </si>
  <si>
    <t xml:space="preserve">Daten Flat 5 GB inkl.LTE </t>
  </si>
  <si>
    <t>A3480821</t>
  </si>
  <si>
    <t>A3480818</t>
  </si>
  <si>
    <t>Daten Flat 5 GB inkl.LTE m.H.5</t>
  </si>
  <si>
    <t xml:space="preserve">Daten Flat 10 GB inkl.LTE </t>
  </si>
  <si>
    <t>A3480827</t>
  </si>
  <si>
    <t>Daten Flat 5 GB inkl.LTE m.H.10</t>
  </si>
  <si>
    <t>Daten Flat 10 GB inkl.LTE m.H.5</t>
  </si>
  <si>
    <t>Daten Flat 5 GB inkl.LTE m.H.15</t>
  </si>
  <si>
    <t>Daten Flat 10 GB inkl.LTE m.H.10</t>
  </si>
  <si>
    <t>Daten Flat 10 GB inkl.LTE m.H.15</t>
  </si>
  <si>
    <t>Allnet Flat 100 GB 5G</t>
  </si>
  <si>
    <t>Allnet Flat 100 GB 5G 1M</t>
  </si>
  <si>
    <t>Allnet Flat 100 GB 5G m.H.5</t>
  </si>
  <si>
    <t>Allnet Flat 100 GB 5G m.H.10</t>
  </si>
  <si>
    <t>Allnet Flat 100 GB 5G m.H.15</t>
  </si>
  <si>
    <t xml:space="preserve">Kalkulationshilfe Kundenbindung </t>
  </si>
  <si>
    <t>Aktionscode mit TW</t>
  </si>
  <si>
    <t>Aktionscode ohne TW</t>
  </si>
  <si>
    <t>MC</t>
  </si>
  <si>
    <t>CW</t>
  </si>
  <si>
    <t>SP</t>
  </si>
  <si>
    <t>monatl. Tarifpreis *2</t>
  </si>
  <si>
    <t>monatl. Tarifpreis netto</t>
  </si>
  <si>
    <t>montlicher Kunden 
vorteil
in € *2</t>
  </si>
  <si>
    <t>Kunden
vorteil
ID</t>
  </si>
  <si>
    <t>monatliche Grundgebühr nach Kundenvorteil*2</t>
  </si>
  <si>
    <t>monatliche Grundgebühr nach Kundenvorteil netto</t>
  </si>
  <si>
    <t>nur gekündigte Verträge</t>
  </si>
  <si>
    <t>nur Tarifbeibehalt*3</t>
  </si>
  <si>
    <t>Vergütungskürzel Eigenausgabe</t>
  </si>
  <si>
    <t>Grundvergütung Tarif *4</t>
  </si>
  <si>
    <t>Vergütungs-Verzicht *5</t>
  </si>
  <si>
    <t>Gesamt-vergütung</t>
  </si>
  <si>
    <t>gültig ab</t>
  </si>
  <si>
    <t>Gültig bis</t>
  </si>
  <si>
    <t>Allnet Flat 3 GB (Mai 2025)</t>
  </si>
  <si>
    <t>T4201010</t>
  </si>
  <si>
    <t>T4201013</t>
  </si>
  <si>
    <t>T4201016</t>
  </si>
  <si>
    <t>G4201019</t>
  </si>
  <si>
    <t>G4201022</t>
  </si>
  <si>
    <t>G4201025</t>
  </si>
  <si>
    <t>KBS100H</t>
  </si>
  <si>
    <t>T4201118</t>
  </si>
  <si>
    <t>T4201121</t>
  </si>
  <si>
    <t>T4201124</t>
  </si>
  <si>
    <t>G4201127</t>
  </si>
  <si>
    <t>G4201130</t>
  </si>
  <si>
    <t>G4201133</t>
  </si>
  <si>
    <t>Allnet Flat 3 GB (Mai 2025) mit Smartphone 5</t>
  </si>
  <si>
    <t>T4201028</t>
  </si>
  <si>
    <t>T4201031</t>
  </si>
  <si>
    <t>T4201034</t>
  </si>
  <si>
    <t>G4201037</t>
  </si>
  <si>
    <t>G4201040</t>
  </si>
  <si>
    <t>G4201043</t>
  </si>
  <si>
    <t>KB358H</t>
  </si>
  <si>
    <t>Allnet Flat 3 GB (Mai 2025) mit Smartphone 10</t>
  </si>
  <si>
    <t>T4201046</t>
  </si>
  <si>
    <t>T4201049</t>
  </si>
  <si>
    <t>T4201052</t>
  </si>
  <si>
    <t>G4201055</t>
  </si>
  <si>
    <t>G4201058</t>
  </si>
  <si>
    <t>G4201061</t>
  </si>
  <si>
    <t>KB352H</t>
  </si>
  <si>
    <t>Allnet Flat 8 GB (Mai 2025)</t>
  </si>
  <si>
    <t>T4201136</t>
  </si>
  <si>
    <t>T4201139</t>
  </si>
  <si>
    <t>T4201142</t>
  </si>
  <si>
    <t>G4201145</t>
  </si>
  <si>
    <t>G4201148</t>
  </si>
  <si>
    <t>G4201151</t>
  </si>
  <si>
    <t>KBS196H</t>
  </si>
  <si>
    <t>T4201154</t>
  </si>
  <si>
    <t>T4201157</t>
  </si>
  <si>
    <t>T4201160</t>
  </si>
  <si>
    <t>G4201163</t>
  </si>
  <si>
    <t>G4201166</t>
  </si>
  <si>
    <t>G4201169</t>
  </si>
  <si>
    <t>x</t>
  </si>
  <si>
    <t>T4201172</t>
  </si>
  <si>
    <t>T4201175</t>
  </si>
  <si>
    <t>T4201178</t>
  </si>
  <si>
    <t>G4201181</t>
  </si>
  <si>
    <t>G4201184</t>
  </si>
  <si>
    <t>G4201187</t>
  </si>
  <si>
    <t>T4201064</t>
  </si>
  <si>
    <t>T4201067</t>
  </si>
  <si>
    <t>T4201070</t>
  </si>
  <si>
    <t>G4201073</t>
  </si>
  <si>
    <t>G4201076</t>
  </si>
  <si>
    <t>G4201079</t>
  </si>
  <si>
    <t>Allnet Flat 8 GB (Mai 2025) mit Smartphone 5</t>
  </si>
  <si>
    <t>T4201190</t>
  </si>
  <si>
    <t>T4201193</t>
  </si>
  <si>
    <t>T4201196</t>
  </si>
  <si>
    <t>G4201199</t>
  </si>
  <si>
    <t>G4201202</t>
  </si>
  <si>
    <t>G4201205</t>
  </si>
  <si>
    <t>KB478H</t>
  </si>
  <si>
    <t>T4201082</t>
  </si>
  <si>
    <t>T4201085</t>
  </si>
  <si>
    <t>T4201088</t>
  </si>
  <si>
    <t>G4201091</t>
  </si>
  <si>
    <t>G4201094</t>
  </si>
  <si>
    <t>G4201097</t>
  </si>
  <si>
    <t>Allnet Flat 8 GB (Mai 2025) mit Smartphone 10</t>
  </si>
  <si>
    <t>T4201208</t>
  </si>
  <si>
    <t>T4201211</t>
  </si>
  <si>
    <t>T4201214</t>
  </si>
  <si>
    <t>G4201217</t>
  </si>
  <si>
    <t>G4201220</t>
  </si>
  <si>
    <t>G4201223</t>
  </si>
  <si>
    <t>KB479H</t>
  </si>
  <si>
    <t>T4201100</t>
  </si>
  <si>
    <t>T4201103</t>
  </si>
  <si>
    <t>T4201106</t>
  </si>
  <si>
    <t>G4201109</t>
  </si>
  <si>
    <t>G4201112</t>
  </si>
  <si>
    <t>G4201115</t>
  </si>
  <si>
    <t>Allnet Flat 15 GB Telekom (Mai 2025)</t>
  </si>
  <si>
    <t>T4201229</t>
  </si>
  <si>
    <t>T4201232</t>
  </si>
  <si>
    <t>T4201235</t>
  </si>
  <si>
    <t>G4201238</t>
  </si>
  <si>
    <t>G4201241</t>
  </si>
  <si>
    <t>G4201247</t>
  </si>
  <si>
    <t>KBS197H</t>
  </si>
  <si>
    <t>T4201250</t>
  </si>
  <si>
    <t>T4201253</t>
  </si>
  <si>
    <t>T4201256</t>
  </si>
  <si>
    <t>G4201259</t>
  </si>
  <si>
    <t>G4201265</t>
  </si>
  <si>
    <t>G4201268</t>
  </si>
  <si>
    <t>T4201277</t>
  </si>
  <si>
    <t>T4201289</t>
  </si>
  <si>
    <t>T4201292</t>
  </si>
  <si>
    <t>G4201295</t>
  </si>
  <si>
    <t>G4201298</t>
  </si>
  <si>
    <t>G4201301</t>
  </si>
  <si>
    <t>T4201340</t>
  </si>
  <si>
    <t>T4201343</t>
  </si>
  <si>
    <t>T4201346</t>
  </si>
  <si>
    <t>G4201349</t>
  </si>
  <si>
    <t>G4201352</t>
  </si>
  <si>
    <t>G4201355</t>
  </si>
  <si>
    <t>Allnet Flat 15 GB Telekom (Mai 2025) mit Smartphone 5</t>
  </si>
  <si>
    <t>T4201304</t>
  </si>
  <si>
    <t>T4201307</t>
  </si>
  <si>
    <t>T4201310</t>
  </si>
  <si>
    <t>G4201313</t>
  </si>
  <si>
    <t>G4201316</t>
  </si>
  <si>
    <t>G4201319</t>
  </si>
  <si>
    <t>KB480H</t>
  </si>
  <si>
    <t>T4201358</t>
  </si>
  <si>
    <t>T4201361</t>
  </si>
  <si>
    <t>T4201364</t>
  </si>
  <si>
    <t>G4201367</t>
  </si>
  <si>
    <t>G4201370</t>
  </si>
  <si>
    <t>G4201373</t>
  </si>
  <si>
    <t>Allnet Flat 15 GB Telekom (Mai 2025) mit Smartphone 10</t>
  </si>
  <si>
    <t>T4201322</t>
  </si>
  <si>
    <t>T4201325</t>
  </si>
  <si>
    <t>T4201328</t>
  </si>
  <si>
    <t>G4201331</t>
  </si>
  <si>
    <t>G4201334</t>
  </si>
  <si>
    <t>G4201337</t>
  </si>
  <si>
    <t>KB481H</t>
  </si>
  <si>
    <t>T4201376</t>
  </si>
  <si>
    <t>T4201379</t>
  </si>
  <si>
    <t>T4201382</t>
  </si>
  <si>
    <t>G4201385</t>
  </si>
  <si>
    <t>G4201388</t>
  </si>
  <si>
    <t>G4201391</t>
  </si>
  <si>
    <t>Allnet Flat 15 GB Telekom (Mai 2025) mit Smartphone 20</t>
  </si>
  <si>
    <t>T4201394</t>
  </si>
  <si>
    <t>T4201397</t>
  </si>
  <si>
    <t>T4201400</t>
  </si>
  <si>
    <t>G4201403</t>
  </si>
  <si>
    <t>G4201406</t>
  </si>
  <si>
    <t>G4201409</t>
  </si>
  <si>
    <t>KB482H</t>
  </si>
  <si>
    <t>Allnet Flat 20 GB Telekom (Mai 2025)</t>
  </si>
  <si>
    <t>T4201412</t>
  </si>
  <si>
    <t>T4201415</t>
  </si>
  <si>
    <t>T4201418</t>
  </si>
  <si>
    <t>G4201421</t>
  </si>
  <si>
    <t>G4201424</t>
  </si>
  <si>
    <t>G4201427</t>
  </si>
  <si>
    <t>KBS198H</t>
  </si>
  <si>
    <t>Allnet Flat 20 GB Telekom (Mai 2025) mit Smartphone 5</t>
  </si>
  <si>
    <t>T4201430</t>
  </si>
  <si>
    <t>T4201433</t>
  </si>
  <si>
    <t>T4201436</t>
  </si>
  <si>
    <t>G4201439</t>
  </si>
  <si>
    <t>G4201442</t>
  </si>
  <si>
    <t>G4201445</t>
  </si>
  <si>
    <t>KB483H</t>
  </si>
  <si>
    <t>Allnet Flat 20 GB Telekom (Mai 2025) mit Smartphone 10</t>
  </si>
  <si>
    <t>T4201448</t>
  </si>
  <si>
    <t>T4201451</t>
  </si>
  <si>
    <t>T4201454</t>
  </si>
  <si>
    <t>G4201457</t>
  </si>
  <si>
    <t>G4201460</t>
  </si>
  <si>
    <t>G4201463</t>
  </si>
  <si>
    <t>KB484H</t>
  </si>
  <si>
    <t>Allnet Flat 20 GB Telekom (Mai 2025) mit Smartphone 20</t>
  </si>
  <si>
    <t>T4201466</t>
  </si>
  <si>
    <t>T4201469</t>
  </si>
  <si>
    <t>T4201472</t>
  </si>
  <si>
    <t>G4201475</t>
  </si>
  <si>
    <t>G4201478</t>
  </si>
  <si>
    <t>G4201481</t>
  </si>
  <si>
    <t>KB485H</t>
  </si>
  <si>
    <t>Allnet Flat 30 GB Telekom (Mai 2025)</t>
  </si>
  <si>
    <t>T4201484</t>
  </si>
  <si>
    <t>T4201490</t>
  </si>
  <si>
    <t>T4201493</t>
  </si>
  <si>
    <t>G4201499</t>
  </si>
  <si>
    <t>G4201502</t>
  </si>
  <si>
    <t>G4201505</t>
  </si>
  <si>
    <t>KBS199H</t>
  </si>
  <si>
    <t>T4201508</t>
  </si>
  <si>
    <t>T4201511</t>
  </si>
  <si>
    <t>T4201514</t>
  </si>
  <si>
    <t>G4201517</t>
  </si>
  <si>
    <t>G4201520</t>
  </si>
  <si>
    <t>G4201523</t>
  </si>
  <si>
    <t>T4201526</t>
  </si>
  <si>
    <t>T4201529</t>
  </si>
  <si>
    <t>T4201532</t>
  </si>
  <si>
    <t>G4201535</t>
  </si>
  <si>
    <t>G4201538</t>
  </si>
  <si>
    <t>G4201541</t>
  </si>
  <si>
    <t>T4201820</t>
  </si>
  <si>
    <t>T4201823</t>
  </si>
  <si>
    <t>T4201826</t>
  </si>
  <si>
    <t>G4201829</t>
  </si>
  <si>
    <t>G4201832</t>
  </si>
  <si>
    <t>G4201835</t>
  </si>
  <si>
    <t>Allnet Flat 30 GB Telekom (Mai 2025) mit Smartphone 5</t>
  </si>
  <si>
    <t>T4201838</t>
  </si>
  <si>
    <t>T4201841</t>
  </si>
  <si>
    <t>T4201844</t>
  </si>
  <si>
    <t>G4201847</t>
  </si>
  <si>
    <t>G4201850</t>
  </si>
  <si>
    <t>G4201853</t>
  </si>
  <si>
    <t>KB486H</t>
  </si>
  <si>
    <t>Allnet Flat 30 GB Telekom (Mai 2025) mit Smartphone 10</t>
  </si>
  <si>
    <t>T4201856</t>
  </si>
  <si>
    <t>T4201859</t>
  </si>
  <si>
    <t>T4201862</t>
  </si>
  <si>
    <t>G4201865</t>
  </si>
  <si>
    <t>G4201868</t>
  </si>
  <si>
    <t>G4201871</t>
  </si>
  <si>
    <t>KB487H</t>
  </si>
  <si>
    <t>Allnet Flat 30 GB Telekom (Mai 2025) mit Smartphone 20</t>
  </si>
  <si>
    <t>T4201874</t>
  </si>
  <si>
    <t>T4201883</t>
  </si>
  <si>
    <t>T4201886</t>
  </si>
  <si>
    <t>G4201877</t>
  </si>
  <si>
    <t>G4201880</t>
  </si>
  <si>
    <t>G4201889</t>
  </si>
  <si>
    <t>KB488H</t>
  </si>
  <si>
    <t>Allnet Flat 40 GB Telekom (Mai 2025)</t>
  </si>
  <si>
    <t>T4201562</t>
  </si>
  <si>
    <t>T4201568</t>
  </si>
  <si>
    <t>T4201571</t>
  </si>
  <si>
    <t>G4201574</t>
  </si>
  <si>
    <t>G4201577</t>
  </si>
  <si>
    <t>G4201580</t>
  </si>
  <si>
    <t>KBS200H</t>
  </si>
  <si>
    <t>T4201583</t>
  </si>
  <si>
    <t>T4201586</t>
  </si>
  <si>
    <t>T4201589</t>
  </si>
  <si>
    <t>G4201592</t>
  </si>
  <si>
    <t>G4201595</t>
  </si>
  <si>
    <t>G4201598</t>
  </si>
  <si>
    <t>T4201544</t>
  </si>
  <si>
    <t>T4201547</t>
  </si>
  <si>
    <t>T4201550</t>
  </si>
  <si>
    <t>G4201553</t>
  </si>
  <si>
    <t>G4201556</t>
  </si>
  <si>
    <t>G4201559</t>
  </si>
  <si>
    <t>T4201748</t>
  </si>
  <si>
    <t>T4201751</t>
  </si>
  <si>
    <t>T4201754</t>
  </si>
  <si>
    <t>G4201757</t>
  </si>
  <si>
    <t>G4201760</t>
  </si>
  <si>
    <t>G4201763</t>
  </si>
  <si>
    <t>Allnet Flat 40 GB Telekom (Mai 2025) mit Smartphone 5</t>
  </si>
  <si>
    <t>T4201766</t>
  </si>
  <si>
    <t>T4201769</t>
  </si>
  <si>
    <t>T4201772</t>
  </si>
  <si>
    <t>G4201775</t>
  </si>
  <si>
    <t>G4201778</t>
  </si>
  <si>
    <t>G4201781</t>
  </si>
  <si>
    <t>KB489H</t>
  </si>
  <si>
    <t>Allnet Flat 40 GB Telekom (Mai 2025) mit Smartphone 10</t>
  </si>
  <si>
    <t>T4201784</t>
  </si>
  <si>
    <t>T4201787</t>
  </si>
  <si>
    <t>T4201790</t>
  </si>
  <si>
    <t>G4201793</t>
  </si>
  <si>
    <t>G4201796</t>
  </si>
  <si>
    <t>G4201799</t>
  </si>
  <si>
    <t>KB490H</t>
  </si>
  <si>
    <t>Allnet Flat 40 GB Telekom (Mai 2025) mit Smartphone 20</t>
  </si>
  <si>
    <t>T4201802</t>
  </si>
  <si>
    <t>T4201805</t>
  </si>
  <si>
    <t>T4201808</t>
  </si>
  <si>
    <t>G4201811</t>
  </si>
  <si>
    <t>G4201814</t>
  </si>
  <si>
    <t>G4201817</t>
  </si>
  <si>
    <t>KB491H</t>
  </si>
  <si>
    <t>Allnet Flat 60 GB Telekom (Mai 2025)</t>
  </si>
  <si>
    <t>T4201619</t>
  </si>
  <si>
    <t>T4201622</t>
  </si>
  <si>
    <t>T4201625</t>
  </si>
  <si>
    <t>G4201628</t>
  </si>
  <si>
    <t>G4201631</t>
  </si>
  <si>
    <t>G4201634</t>
  </si>
  <si>
    <t>KBS201H</t>
  </si>
  <si>
    <t>T4201601</t>
  </si>
  <si>
    <t>T4201604</t>
  </si>
  <si>
    <t>T4201607</t>
  </si>
  <si>
    <t>G4201610</t>
  </si>
  <si>
    <t>G4201613</t>
  </si>
  <si>
    <t>G4201616</t>
  </si>
  <si>
    <t>T4201637</t>
  </si>
  <si>
    <t>T4201640</t>
  </si>
  <si>
    <t>T4201643</t>
  </si>
  <si>
    <t>G4201646</t>
  </si>
  <si>
    <t>G4201649</t>
  </si>
  <si>
    <t>G4201652</t>
  </si>
  <si>
    <t>T4201655</t>
  </si>
  <si>
    <t>T4201658</t>
  </si>
  <si>
    <t>T4201661</t>
  </si>
  <si>
    <t>G4201664</t>
  </si>
  <si>
    <t>G4201667</t>
  </si>
  <si>
    <t>G4201670</t>
  </si>
  <si>
    <t>T4201892</t>
  </si>
  <si>
    <t>T4201895</t>
  </si>
  <si>
    <t>T4201898</t>
  </si>
  <si>
    <t>G4201901</t>
  </si>
  <si>
    <t>G4201904</t>
  </si>
  <si>
    <t>G4201907</t>
  </si>
  <si>
    <t>Allnet Flat 60 GB Telekom (Mai 2025) mit Smartphone 5</t>
  </si>
  <si>
    <t>T4201910</t>
  </si>
  <si>
    <t>T4201913</t>
  </si>
  <si>
    <t>T4201916</t>
  </si>
  <si>
    <t>G4201919</t>
  </si>
  <si>
    <t>G4201922</t>
  </si>
  <si>
    <t>G4201925</t>
  </si>
  <si>
    <t>KB492H</t>
  </si>
  <si>
    <t>Allnet Flat 60 GB Telekom (Mai 2025) mit Smartphone 10</t>
  </si>
  <si>
    <t>T4201928</t>
  </si>
  <si>
    <t>T4201931</t>
  </si>
  <si>
    <t>T4201934</t>
  </si>
  <si>
    <t>G4201937</t>
  </si>
  <si>
    <t>G4201940</t>
  </si>
  <si>
    <t>G4201943</t>
  </si>
  <si>
    <t>KB493H</t>
  </si>
  <si>
    <t>Allnet Flat 60 GB Telekom (Mai 2025) mit Smartphone 20</t>
  </si>
  <si>
    <t>T4201946</t>
  </si>
  <si>
    <t>T4201949</t>
  </si>
  <si>
    <t>T4201952</t>
  </si>
  <si>
    <t>G4201955</t>
  </si>
  <si>
    <t>G4201958</t>
  </si>
  <si>
    <t>G4201961</t>
  </si>
  <si>
    <t>KB494H</t>
  </si>
  <si>
    <t>Allnet Flat 80 GB Telekom (Mai 2025)</t>
  </si>
  <si>
    <t>T4201685</t>
  </si>
  <si>
    <t>T4201688</t>
  </si>
  <si>
    <t>T4201691</t>
  </si>
  <si>
    <t>G4201703</t>
  </si>
  <si>
    <t>G4201706</t>
  </si>
  <si>
    <t>G4201709</t>
  </si>
  <si>
    <t>KBS202H</t>
  </si>
  <si>
    <t>T4201712</t>
  </si>
  <si>
    <t>T4201715</t>
  </si>
  <si>
    <t>T4201718</t>
  </si>
  <si>
    <t>G4201721</t>
  </si>
  <si>
    <t>G4201724</t>
  </si>
  <si>
    <t>G4201727</t>
  </si>
  <si>
    <t>T4201730</t>
  </si>
  <si>
    <t>T4201733</t>
  </si>
  <si>
    <t>T4201736</t>
  </si>
  <si>
    <t>G4201739</t>
  </si>
  <si>
    <t>G4201742</t>
  </si>
  <si>
    <t>G4201745</t>
  </si>
  <si>
    <t>T4201673</t>
  </si>
  <si>
    <t>T4201676</t>
  </si>
  <si>
    <t>T4201679</t>
  </si>
  <si>
    <t>G4201694</t>
  </si>
  <si>
    <t>G4201697</t>
  </si>
  <si>
    <t>G4201700</t>
  </si>
  <si>
    <t>T4201964</t>
  </si>
  <si>
    <t>T4201967</t>
  </si>
  <si>
    <t>T4201970</t>
  </si>
  <si>
    <t>G4201973</t>
  </si>
  <si>
    <t>G4201976</t>
  </si>
  <si>
    <t>G4201982</t>
  </si>
  <si>
    <t>Allnet Flat 80 GB Telekom (Mai 2025) mit Smartphone 5</t>
  </si>
  <si>
    <t>T4201988</t>
  </si>
  <si>
    <t>T4201994</t>
  </si>
  <si>
    <t>T4201997</t>
  </si>
  <si>
    <t>G4202000</t>
  </si>
  <si>
    <t>G4202003</t>
  </si>
  <si>
    <t>G4202006</t>
  </si>
  <si>
    <t>KB495H</t>
  </si>
  <si>
    <t>Allnet Flat 80 GB Telekom (Mai 2025) mit Smartphone 10</t>
  </si>
  <si>
    <t>T4202009</t>
  </si>
  <si>
    <t>T4202012</t>
  </si>
  <si>
    <t>T4202015</t>
  </si>
  <si>
    <t>G4202018</t>
  </si>
  <si>
    <t>G4202021</t>
  </si>
  <si>
    <t>G4202024</t>
  </si>
  <si>
    <t>KB496H</t>
  </si>
  <si>
    <t>Allnet Flat 80 GB Telekom (Mai 2025) mit Smartphone 20</t>
  </si>
  <si>
    <t>T4202030</t>
  </si>
  <si>
    <t>T4202036</t>
  </si>
  <si>
    <t>T4202042</t>
  </si>
  <si>
    <t>G4202033</t>
  </si>
  <si>
    <t>G4202039</t>
  </si>
  <si>
    <t>G4202045</t>
  </si>
  <si>
    <t>KB497H</t>
  </si>
  <si>
    <t>T4110699</t>
  </si>
  <si>
    <t>T4110702</t>
  </si>
  <si>
    <t>T4110705</t>
  </si>
  <si>
    <t>G4114848</t>
  </si>
  <si>
    <t>G4114851</t>
  </si>
  <si>
    <t>G4114854</t>
  </si>
  <si>
    <t>KBS234H</t>
  </si>
  <si>
    <t>T4114740</t>
  </si>
  <si>
    <t>T4114743</t>
  </si>
  <si>
    <t>T4114746</t>
  </si>
  <si>
    <t>G4114905</t>
  </si>
  <si>
    <t>G4114908</t>
  </si>
  <si>
    <t>G4114911</t>
  </si>
  <si>
    <t>T4114749</t>
  </si>
  <si>
    <t>T4114752</t>
  </si>
  <si>
    <t>T4114755</t>
  </si>
  <si>
    <t>G4114914</t>
  </si>
  <si>
    <t>G4114917</t>
  </si>
  <si>
    <t>G4114920</t>
  </si>
  <si>
    <t>T4110756</t>
  </si>
  <si>
    <t>T4110759</t>
  </si>
  <si>
    <t>T4110762</t>
  </si>
  <si>
    <t>G4115013</t>
  </si>
  <si>
    <t>G4115016</t>
  </si>
  <si>
    <t>G4115019</t>
  </si>
  <si>
    <t>KB543H</t>
  </si>
  <si>
    <t>T4110783</t>
  </si>
  <si>
    <t>T4110786</t>
  </si>
  <si>
    <t>T4110789</t>
  </si>
  <si>
    <t>G4115022</t>
  </si>
  <si>
    <t>G4115025</t>
  </si>
  <si>
    <t>G4115028</t>
  </si>
  <si>
    <t>KB544H</t>
  </si>
  <si>
    <t>T4110708</t>
  </si>
  <si>
    <t>T4110711</t>
  </si>
  <si>
    <t>T4110714</t>
  </si>
  <si>
    <t>G4114857</t>
  </si>
  <si>
    <t>G4114860</t>
  </si>
  <si>
    <t>G4114863</t>
  </si>
  <si>
    <t>KBS193H</t>
  </si>
  <si>
    <t>T4114767</t>
  </si>
  <si>
    <t>T4114770</t>
  </si>
  <si>
    <t>T4114773</t>
  </si>
  <si>
    <t>G4114932</t>
  </si>
  <si>
    <t>G4114935</t>
  </si>
  <si>
    <t>G4114938</t>
  </si>
  <si>
    <t>T4114758</t>
  </si>
  <si>
    <t>T4114761</t>
  </si>
  <si>
    <t>T4114764</t>
  </si>
  <si>
    <t>G4114923</t>
  </si>
  <si>
    <t>G4114926</t>
  </si>
  <si>
    <t>G4114929</t>
  </si>
  <si>
    <t>T4114776</t>
  </si>
  <si>
    <t>T4114779</t>
  </si>
  <si>
    <t>T4114782</t>
  </si>
  <si>
    <t>G4114941</t>
  </si>
  <si>
    <t>G4114944</t>
  </si>
  <si>
    <t>G4114947</t>
  </si>
  <si>
    <t>T4110792</t>
  </si>
  <si>
    <t>T4110795</t>
  </si>
  <si>
    <t>T4110798</t>
  </si>
  <si>
    <t>G4115031</t>
  </si>
  <si>
    <t>G4115034</t>
  </si>
  <si>
    <t>G4115037</t>
  </si>
  <si>
    <t>KB474H</t>
  </si>
  <si>
    <t>T4110801</t>
  </si>
  <si>
    <t>T4110804</t>
  </si>
  <si>
    <t>T4110810</t>
  </si>
  <si>
    <t>G4115040</t>
  </si>
  <si>
    <t>G4115043</t>
  </si>
  <si>
    <t>G4115046</t>
  </si>
  <si>
    <t>KB475H</t>
  </si>
  <si>
    <t>T4110717</t>
  </si>
  <si>
    <t>T4110720</t>
  </si>
  <si>
    <t>T4110723</t>
  </si>
  <si>
    <t>G4114866</t>
  </si>
  <si>
    <t>G4114869</t>
  </si>
  <si>
    <t>G4114872</t>
  </si>
  <si>
    <t>KBS192H</t>
  </si>
  <si>
    <t>T4114794</t>
  </si>
  <si>
    <t>T4114797</t>
  </si>
  <si>
    <t>T4114800</t>
  </si>
  <si>
    <t>G4114959</t>
  </si>
  <si>
    <t>G4114962</t>
  </si>
  <si>
    <t>G4114965</t>
  </si>
  <si>
    <t>T4114785</t>
  </si>
  <si>
    <t>T4114788</t>
  </si>
  <si>
    <t>T4114791</t>
  </si>
  <si>
    <t>G4114950</t>
  </si>
  <si>
    <t>G4114953</t>
  </si>
  <si>
    <t>G4114956</t>
  </si>
  <si>
    <t>T4114803</t>
  </si>
  <si>
    <t>T4114806</t>
  </si>
  <si>
    <t>T4114809</t>
  </si>
  <si>
    <t>G4114968</t>
  </si>
  <si>
    <t>G4114971</t>
  </si>
  <si>
    <t>G4114974</t>
  </si>
  <si>
    <t>T4110813</t>
  </si>
  <si>
    <t>T4110816</t>
  </si>
  <si>
    <t>T4110819</t>
  </si>
  <si>
    <t>G4115049</t>
  </si>
  <si>
    <t>G4115052</t>
  </si>
  <si>
    <t>G4115055</t>
  </si>
  <si>
    <t>KB472H</t>
  </si>
  <si>
    <t>T4110822</t>
  </si>
  <si>
    <t>T4110825</t>
  </si>
  <si>
    <t>T4110828</t>
  </si>
  <si>
    <t>G4115058</t>
  </si>
  <si>
    <t>G4115061</t>
  </si>
  <si>
    <t>G4115064</t>
  </si>
  <si>
    <t>KB473H</t>
  </si>
  <si>
    <t>T4110732</t>
  </si>
  <si>
    <t>T4110741</t>
  </si>
  <si>
    <t>T4110744</t>
  </si>
  <si>
    <t>G4114875</t>
  </si>
  <si>
    <t>G4114878</t>
  </si>
  <si>
    <t>G4114881</t>
  </si>
  <si>
    <t>KBS191H</t>
  </si>
  <si>
    <t>T4114812</t>
  </si>
  <si>
    <t>T4114815</t>
  </si>
  <si>
    <t>T4114818</t>
  </si>
  <si>
    <t>G4114977</t>
  </si>
  <si>
    <t>G4114980</t>
  </si>
  <si>
    <t>G4114983</t>
  </si>
  <si>
    <t>T4114821</t>
  </si>
  <si>
    <t>T4114824</t>
  </si>
  <si>
    <t>T4114827</t>
  </si>
  <si>
    <t>G4114986</t>
  </si>
  <si>
    <t>G4114989</t>
  </si>
  <si>
    <t>G4114992</t>
  </si>
  <si>
    <t>T4114704</t>
  </si>
  <si>
    <t>T4114707</t>
  </si>
  <si>
    <t>T4114710</t>
  </si>
  <si>
    <t>G4115067</t>
  </si>
  <si>
    <t>G4115070</t>
  </si>
  <si>
    <t>G4115073</t>
  </si>
  <si>
    <t>KB470H</t>
  </si>
  <si>
    <t>T4114713</t>
  </si>
  <si>
    <t>T4114716</t>
  </si>
  <si>
    <t>T4114719</t>
  </si>
  <si>
    <t>G4115076</t>
  </si>
  <si>
    <t>G4115079</t>
  </si>
  <si>
    <t>G4115082</t>
  </si>
  <si>
    <t>KB471H</t>
  </si>
  <si>
    <t>T4110747</t>
  </si>
  <si>
    <t>T4110750</t>
  </si>
  <si>
    <t>T4110753</t>
  </si>
  <si>
    <t>G4114884</t>
  </si>
  <si>
    <t>G4114899</t>
  </si>
  <si>
    <t>G4114902</t>
  </si>
  <si>
    <t>KBS194H</t>
  </si>
  <si>
    <t>T4114830</t>
  </si>
  <si>
    <t>T4114833</t>
  </si>
  <si>
    <t>T4114836</t>
  </si>
  <si>
    <t>G4114995</t>
  </si>
  <si>
    <t>G4114998</t>
  </si>
  <si>
    <t>G4115001</t>
  </si>
  <si>
    <t>T4114839</t>
  </si>
  <si>
    <t>T4114842</t>
  </si>
  <si>
    <t>T4114845</t>
  </si>
  <si>
    <t>G4115004</t>
  </si>
  <si>
    <t>G4115007</t>
  </si>
  <si>
    <t>G4115010</t>
  </si>
  <si>
    <t>T4114722</t>
  </si>
  <si>
    <t>T4114725</t>
  </si>
  <si>
    <t>T4114728</t>
  </si>
  <si>
    <t>G4115085</t>
  </si>
  <si>
    <t>G4115088</t>
  </si>
  <si>
    <t>G4115091</t>
  </si>
  <si>
    <t>KB476H</t>
  </si>
  <si>
    <t>T4114731</t>
  </si>
  <si>
    <t>T4114734</t>
  </si>
  <si>
    <t>T4114737</t>
  </si>
  <si>
    <t>G4115094</t>
  </si>
  <si>
    <t>G4115097</t>
  </si>
  <si>
    <t>G4115100</t>
  </si>
  <si>
    <t>KB477H</t>
  </si>
  <si>
    <t>KBS203H</t>
  </si>
  <si>
    <t>KB498H</t>
  </si>
  <si>
    <t>KB499H</t>
  </si>
  <si>
    <t>KBS204H</t>
  </si>
  <si>
    <t>KB500H</t>
  </si>
  <si>
    <t>KB501H</t>
  </si>
  <si>
    <t>KBS205H</t>
  </si>
  <si>
    <t>KB502H</t>
  </si>
  <si>
    <t>KB503H</t>
  </si>
  <si>
    <t>KBS206H</t>
  </si>
  <si>
    <t>KB504H</t>
  </si>
  <si>
    <t>KB505H</t>
  </si>
  <si>
    <t>Magenta Mobil Special XS 5G (Okt 2023)</t>
  </si>
  <si>
    <t>T3697258</t>
  </si>
  <si>
    <t>T3697261</t>
  </si>
  <si>
    <t>T3697264</t>
  </si>
  <si>
    <t>G3697558</t>
  </si>
  <si>
    <t>G3697561</t>
  </si>
  <si>
    <t>G3697564</t>
  </si>
  <si>
    <t>KBS171H</t>
  </si>
  <si>
    <t>Nur für TW innerhalb der Smartphone Varianten dieses Tarifes.
Nachfolger des Magenta Special M Smarthone 10</t>
  </si>
  <si>
    <t>Magenta Mobil Special XS 5G (Okt 2023) mit Smartphone 5</t>
  </si>
  <si>
    <t>T3697267</t>
  </si>
  <si>
    <t>T3697270</t>
  </si>
  <si>
    <t>T3697273</t>
  </si>
  <si>
    <t>G3697579</t>
  </si>
  <si>
    <t>G3697582</t>
  </si>
  <si>
    <t>G3697585</t>
  </si>
  <si>
    <t>KB422H</t>
  </si>
  <si>
    <t>Magenta Mobil Special XS 5G (Okt 2023) mit Smartphone 10</t>
  </si>
  <si>
    <t>T3697276</t>
  </si>
  <si>
    <t>T3697279</t>
  </si>
  <si>
    <t>T3697282</t>
  </si>
  <si>
    <t>G3697588</t>
  </si>
  <si>
    <t>G3697591</t>
  </si>
  <si>
    <t>G3697594</t>
  </si>
  <si>
    <t>KB423H</t>
  </si>
  <si>
    <t>Magenta Mobil Special mit Smartphone 10 (Apr 2025)</t>
  </si>
  <si>
    <t>T4141063</t>
  </si>
  <si>
    <t>T4141066</t>
  </si>
  <si>
    <t>T4141072</t>
  </si>
  <si>
    <t>G4141075</t>
  </si>
  <si>
    <t>G4141078</t>
  </si>
  <si>
    <t>G4141081</t>
  </si>
  <si>
    <t>KB545H</t>
  </si>
  <si>
    <t>nur für Wechsel aus dem Magenta Mobil Special XS 5G (Okt 2023) freigegeben</t>
  </si>
  <si>
    <t>Magenta Mobil Speedbox 100 GB</t>
  </si>
  <si>
    <t>G3632079</t>
  </si>
  <si>
    <t>G3632082</t>
  </si>
  <si>
    <t>KBS114H</t>
  </si>
  <si>
    <t>G3707719</t>
  </si>
  <si>
    <t>G3707722</t>
  </si>
  <si>
    <t>Magenta Mobil Pluskarte (Erste Pluskarte) (Aug 2024)</t>
  </si>
  <si>
    <t>G3961085</t>
  </si>
  <si>
    <t>G3961088</t>
  </si>
  <si>
    <t>G3961091</t>
  </si>
  <si>
    <t>KBS195H</t>
  </si>
  <si>
    <t>Surf XS Telekom (April 2017)</t>
  </si>
  <si>
    <t>T3624829</t>
  </si>
  <si>
    <t>T3624832</t>
  </si>
  <si>
    <t>T3624835</t>
  </si>
  <si>
    <t>G3631974</t>
  </si>
  <si>
    <t>G3631977</t>
  </si>
  <si>
    <t>G3631980</t>
  </si>
  <si>
    <t>KBS111H</t>
  </si>
  <si>
    <t>Surf XS Telekom mit Smartphone 5 (April 2017)</t>
  </si>
  <si>
    <t>T3625147</t>
  </si>
  <si>
    <t>T3625153</t>
  </si>
  <si>
    <t>T3625150</t>
  </si>
  <si>
    <t>G3631983</t>
  </si>
  <si>
    <t>G3631986</t>
  </si>
  <si>
    <t>G3631989</t>
  </si>
  <si>
    <t>KB162H</t>
  </si>
  <si>
    <t xml:space="preserve">	Surf XS Telekom mit Smartphone 10 (April 2017)</t>
  </si>
  <si>
    <t>T3625159</t>
  </si>
  <si>
    <t>T3625162</t>
  </si>
  <si>
    <t>T3625165</t>
  </si>
  <si>
    <t>G3631995</t>
  </si>
  <si>
    <t>G3631998</t>
  </si>
  <si>
    <t>G3632001</t>
  </si>
  <si>
    <t>KB374H</t>
  </si>
  <si>
    <t>Surf S LTE Telekom (Okt 2019)</t>
  </si>
  <si>
    <t>T3624838</t>
  </si>
  <si>
    <t>T3624841</t>
  </si>
  <si>
    <t>T3624844</t>
  </si>
  <si>
    <t>G3632004</t>
  </si>
  <si>
    <t>G3632007</t>
  </si>
  <si>
    <t>G3632010</t>
  </si>
  <si>
    <t>KBS112H</t>
  </si>
  <si>
    <t>Surf S LTE Telekom mit Smartphone 5 (Okt 2019)</t>
  </si>
  <si>
    <t>T3625168</t>
  </si>
  <si>
    <t>T3625171</t>
  </si>
  <si>
    <t>T3625174</t>
  </si>
  <si>
    <t>G3632013</t>
  </si>
  <si>
    <t>G3632016</t>
  </si>
  <si>
    <t>G3632019</t>
  </si>
  <si>
    <t>KB375H</t>
  </si>
  <si>
    <t>Surf S LTE Telekom mit Smartphone 10 (Okt 2019)</t>
  </si>
  <si>
    <t>T3697285</t>
  </si>
  <si>
    <t>T3697288</t>
  </si>
  <si>
    <t>T3697291</t>
  </si>
  <si>
    <t>G3697597</t>
  </si>
  <si>
    <t>G3697600</t>
  </si>
  <si>
    <t>G3697603</t>
  </si>
  <si>
    <t>KB424H</t>
  </si>
  <si>
    <t>Flex 100 mit Handy 5 Telekom</t>
  </si>
  <si>
    <t>G3632037</t>
  </si>
  <si>
    <t>G3632040</t>
  </si>
  <si>
    <t>G3632043</t>
  </si>
  <si>
    <t>KB376H</t>
  </si>
  <si>
    <t>Flex 100 Telekom mit Smartphone 10</t>
  </si>
  <si>
    <t>T3697303</t>
  </si>
  <si>
    <t>T3697306</t>
  </si>
  <si>
    <t>T3697309</t>
  </si>
  <si>
    <t>G3697606</t>
  </si>
  <si>
    <t>G3697609</t>
  </si>
  <si>
    <t>G3697612</t>
  </si>
  <si>
    <t>KB425H</t>
  </si>
  <si>
    <t>green Data S (2021)</t>
  </si>
  <si>
    <t>T3624883</t>
  </si>
  <si>
    <t>T3624886</t>
  </si>
  <si>
    <t>T3624892</t>
  </si>
  <si>
    <t>G3632088</t>
  </si>
  <si>
    <t>G3632094</t>
  </si>
  <si>
    <t>G3632097</t>
  </si>
  <si>
    <t>KBS115H</t>
  </si>
  <si>
    <t>green Data S (2021) mit Hardware 5</t>
  </si>
  <si>
    <t>T3689632</t>
  </si>
  <si>
    <t>T3689635</t>
  </si>
  <si>
    <t>T3689638</t>
  </si>
  <si>
    <t>G3689668</t>
  </si>
  <si>
    <t>G3689671</t>
  </si>
  <si>
    <t>G3689674</t>
  </si>
  <si>
    <t>KB394H</t>
  </si>
  <si>
    <t>green Data S (2021) mit Hardware 10</t>
  </si>
  <si>
    <t>T3624895</t>
  </si>
  <si>
    <t>T3624898</t>
  </si>
  <si>
    <t>T3624901</t>
  </si>
  <si>
    <t>G3632103</t>
  </si>
  <si>
    <t>G3632106</t>
  </si>
  <si>
    <t>G3632112</t>
  </si>
  <si>
    <t>KB378H</t>
  </si>
  <si>
    <t>green Data M (2021)</t>
  </si>
  <si>
    <t>T3624904</t>
  </si>
  <si>
    <t>T3624907</t>
  </si>
  <si>
    <t>T3624910</t>
  </si>
  <si>
    <t>G3632118</t>
  </si>
  <si>
    <t>G3632127</t>
  </si>
  <si>
    <t>G3632133</t>
  </si>
  <si>
    <t>KBS116H</t>
  </si>
  <si>
    <t>green Data M (2021) mit Hardware 5</t>
  </si>
  <si>
    <t>T3689641</t>
  </si>
  <si>
    <t>T3689644</t>
  </si>
  <si>
    <t>T3689647</t>
  </si>
  <si>
    <t>G3689677</t>
  </si>
  <si>
    <t>G3689680</t>
  </si>
  <si>
    <t>G3689683</t>
  </si>
  <si>
    <t>KB395H</t>
  </si>
  <si>
    <t>green Data M (2021) mit Hardware 10</t>
  </si>
  <si>
    <t>T3284041</t>
  </si>
  <si>
    <t>T3284042</t>
  </si>
  <si>
    <t>T3284043</t>
  </si>
  <si>
    <t>G3284061</t>
  </si>
  <si>
    <t>G3284062</t>
  </si>
  <si>
    <t>G3284063</t>
  </si>
  <si>
    <t>KB213H</t>
  </si>
  <si>
    <t>green Data L (2021)</t>
  </si>
  <si>
    <t>T3624913</t>
  </si>
  <si>
    <t>T3624916</t>
  </si>
  <si>
    <t>T3624919</t>
  </si>
  <si>
    <t>G3632139</t>
  </si>
  <si>
    <t>G3632148</t>
  </si>
  <si>
    <t>G3632154</t>
  </si>
  <si>
    <t>KBS117H</t>
  </si>
  <si>
    <t>green Data L mit Smartphone 5 (Jul 2023)</t>
  </si>
  <si>
    <t>T3689650</t>
  </si>
  <si>
    <t>T3689653</t>
  </si>
  <si>
    <t>T3689656</t>
  </si>
  <si>
    <t>G3689686</t>
  </si>
  <si>
    <t>G3689689</t>
  </si>
  <si>
    <t>G3689692</t>
  </si>
  <si>
    <t>KB396H</t>
  </si>
  <si>
    <t>green Data L (2021) mit Hardware 10</t>
  </si>
  <si>
    <t>T3284044</t>
  </si>
  <si>
    <t>T3284045</t>
  </si>
  <si>
    <t>T3284046</t>
  </si>
  <si>
    <t>G3284064</t>
  </si>
  <si>
    <t>G3284065</t>
  </si>
  <si>
    <t>G3284066</t>
  </si>
  <si>
    <t>KB214H</t>
  </si>
  <si>
    <t>green Data XL (2021)</t>
  </si>
  <si>
    <t>T3624922</t>
  </si>
  <si>
    <t>T3624925</t>
  </si>
  <si>
    <t>T3624928</t>
  </si>
  <si>
    <t>G3632157</t>
  </si>
  <si>
    <t>G3632160</t>
  </si>
  <si>
    <t>G3632163</t>
  </si>
  <si>
    <t>KBS118H</t>
  </si>
  <si>
    <t>T3705916</t>
  </si>
  <si>
    <t>T3705919</t>
  </si>
  <si>
    <t>T3705922</t>
  </si>
  <si>
    <t>G3707725</t>
  </si>
  <si>
    <t>G3707728</t>
  </si>
  <si>
    <t>G3707731</t>
  </si>
  <si>
    <t>green Data XL mit Smartphone 5 (Jul 2023)</t>
  </si>
  <si>
    <t>T3689659</t>
  </si>
  <si>
    <t>T3689662</t>
  </si>
  <si>
    <t>T3689665</t>
  </si>
  <si>
    <t>G3689695</t>
  </si>
  <si>
    <t>G3689698</t>
  </si>
  <si>
    <t>G3689701</t>
  </si>
  <si>
    <t>KB407H</t>
  </si>
  <si>
    <t>green Data XL (2021) mit Hardware 10</t>
  </si>
  <si>
    <t>T3284047</t>
  </si>
  <si>
    <t>T3284050</t>
  </si>
  <si>
    <t>T3284051</t>
  </si>
  <si>
    <t>G3284067</t>
  </si>
  <si>
    <t>G3284068</t>
  </si>
  <si>
    <t>G3284069</t>
  </si>
  <si>
    <t>KB215H</t>
  </si>
  <si>
    <t>Allnet Flat 3 GB 5G (Feb 2025)</t>
  </si>
  <si>
    <t>T4032731</t>
  </si>
  <si>
    <t>T4032734</t>
  </si>
  <si>
    <t>T4032737</t>
  </si>
  <si>
    <t>G4033538</t>
  </si>
  <si>
    <t>G4033541</t>
  </si>
  <si>
    <t>G4033544</t>
  </si>
  <si>
    <t>KBS224H</t>
  </si>
  <si>
    <t>T4034840</t>
  </si>
  <si>
    <t>T4034843</t>
  </si>
  <si>
    <t>T4034846</t>
  </si>
  <si>
    <t>G4034921</t>
  </si>
  <si>
    <t>G4034924</t>
  </si>
  <si>
    <t>G4034927</t>
  </si>
  <si>
    <t>T4045063</t>
  </si>
  <si>
    <t>T4045066</t>
  </si>
  <si>
    <t>T4045069</t>
  </si>
  <si>
    <t>G4064078</t>
  </si>
  <si>
    <t>G4064081</t>
  </si>
  <si>
    <t>G4064084</t>
  </si>
  <si>
    <t>T4045081</t>
  </si>
  <si>
    <t>T4045084</t>
  </si>
  <si>
    <t>T4045087</t>
  </si>
  <si>
    <t>G4064087</t>
  </si>
  <si>
    <t>G4064090</t>
  </si>
  <si>
    <t>G4064093</t>
  </si>
  <si>
    <t>2,00€ + 3,00€</t>
  </si>
  <si>
    <t>24020/24092</t>
  </si>
  <si>
    <t>Allnet Flat 3 GB 5G (Feb 2025) mit Smartphone 5</t>
  </si>
  <si>
    <t>T4032740</t>
  </si>
  <si>
    <t>T4032743</t>
  </si>
  <si>
    <t>T4032746</t>
  </si>
  <si>
    <t>G4033547</t>
  </si>
  <si>
    <t>G4033550</t>
  </si>
  <si>
    <t>G4033553</t>
  </si>
  <si>
    <t>KB528H</t>
  </si>
  <si>
    <t>Allnet Flat 3 GB 5G (Feb 2025) mit Smartphone 10</t>
  </si>
  <si>
    <t>T4032749</t>
  </si>
  <si>
    <t>T4032752</t>
  </si>
  <si>
    <t>T4032755</t>
  </si>
  <si>
    <t>G4033556</t>
  </si>
  <si>
    <t>G4033559</t>
  </si>
  <si>
    <t>G4033562</t>
  </si>
  <si>
    <t>KB529H</t>
  </si>
  <si>
    <t>Allnet Flat 5 GB 5G (Feb 2025)</t>
  </si>
  <si>
    <t>T4032758</t>
  </si>
  <si>
    <t>T4032761</t>
  </si>
  <si>
    <t>T4032764</t>
  </si>
  <si>
    <t>G4033628</t>
  </si>
  <si>
    <t>G4033631</t>
  </si>
  <si>
    <t>G4033634</t>
  </si>
  <si>
    <t>KBS225H</t>
  </si>
  <si>
    <t>T4034867</t>
  </si>
  <si>
    <t>T4034870</t>
  </si>
  <si>
    <t>T4034873</t>
  </si>
  <si>
    <t>G4034939</t>
  </si>
  <si>
    <t>G4034942</t>
  </si>
  <si>
    <t>G4034945</t>
  </si>
  <si>
    <t>T4045072</t>
  </si>
  <si>
    <t>T4045075</t>
  </si>
  <si>
    <t>T4045078</t>
  </si>
  <si>
    <t>G4064192</t>
  </si>
  <si>
    <t>G4064195</t>
  </si>
  <si>
    <t>G4064198</t>
  </si>
  <si>
    <t>T4045228</t>
  </si>
  <si>
    <t>T4045231</t>
  </si>
  <si>
    <t>T4045234</t>
  </si>
  <si>
    <t>G4064201</t>
  </si>
  <si>
    <t>G4064204</t>
  </si>
  <si>
    <t>G4064207</t>
  </si>
  <si>
    <t>T4045090</t>
  </si>
  <si>
    <t>T4045093</t>
  </si>
  <si>
    <t>T4045096</t>
  </si>
  <si>
    <t>G4064096</t>
  </si>
  <si>
    <t>G4064099</t>
  </si>
  <si>
    <t>G4064102</t>
  </si>
  <si>
    <t>T4045099</t>
  </si>
  <si>
    <t>T4045102</t>
  </si>
  <si>
    <t>T4045105</t>
  </si>
  <si>
    <t>G4064105</t>
  </si>
  <si>
    <t>G4064108</t>
  </si>
  <si>
    <t>G4064111</t>
  </si>
  <si>
    <t>8,00€ + 3,00€</t>
  </si>
  <si>
    <t>24214/24020</t>
  </si>
  <si>
    <t>Allnet Flat 5 GB 5G (Feb 2025) mit Smartphone 5</t>
  </si>
  <si>
    <t>T4032767</t>
  </si>
  <si>
    <t>T4032770</t>
  </si>
  <si>
    <t>T4032773</t>
  </si>
  <si>
    <t>G4033637</t>
  </si>
  <si>
    <t>G4033640</t>
  </si>
  <si>
    <t>G4033643</t>
  </si>
  <si>
    <t>KB530H</t>
  </si>
  <si>
    <t>T4045237</t>
  </si>
  <si>
    <t>T4045240</t>
  </si>
  <si>
    <t>T4045243</t>
  </si>
  <si>
    <t>G4064210</t>
  </si>
  <si>
    <t>G4064213</t>
  </si>
  <si>
    <t>G4064216</t>
  </si>
  <si>
    <t>T4045126</t>
  </si>
  <si>
    <t>T4045129</t>
  </si>
  <si>
    <t>T4045132</t>
  </si>
  <si>
    <t>G4064114</t>
  </si>
  <si>
    <t>G4064117</t>
  </si>
  <si>
    <t>G4064120</t>
  </si>
  <si>
    <t>Allnet Flat 5 GB 5G (Feb 2025) mit Smartphone 10</t>
  </si>
  <si>
    <t>T4032776</t>
  </si>
  <si>
    <t>T4032779</t>
  </si>
  <si>
    <t>T4032782</t>
  </si>
  <si>
    <t>G4033565</t>
  </si>
  <si>
    <t>G4033568</t>
  </si>
  <si>
    <t>G4033571</t>
  </si>
  <si>
    <t>KB531H</t>
  </si>
  <si>
    <t>T4045246</t>
  </si>
  <si>
    <t>T4045249</t>
  </si>
  <si>
    <t>T4045252</t>
  </si>
  <si>
    <t>G4064219</t>
  </si>
  <si>
    <t>G4064222</t>
  </si>
  <si>
    <t>G4064225</t>
  </si>
  <si>
    <t>T4045153</t>
  </si>
  <si>
    <t>T4045156</t>
  </si>
  <si>
    <t>T4045159</t>
  </si>
  <si>
    <t>G4064123</t>
  </si>
  <si>
    <t>G4064126</t>
  </si>
  <si>
    <t>G4064129</t>
  </si>
  <si>
    <t>Allnet Flat 10 GB 5G (Feb 2025)</t>
  </si>
  <si>
    <t>T4032785</t>
  </si>
  <si>
    <t>T4032788</t>
  </si>
  <si>
    <t>T4032794</t>
  </si>
  <si>
    <t>G4033646</t>
  </si>
  <si>
    <t>G4033649</t>
  </si>
  <si>
    <t>G4033652</t>
  </si>
  <si>
    <t>KBS226H</t>
  </si>
  <si>
    <t>T4034888</t>
  </si>
  <si>
    <t>T4034885</t>
  </si>
  <si>
    <t>T4034891</t>
  </si>
  <si>
    <t>G4034966</t>
  </si>
  <si>
    <t>G4034969</t>
  </si>
  <si>
    <t>G4034972</t>
  </si>
  <si>
    <t>T4034894</t>
  </si>
  <si>
    <t>T4034897</t>
  </si>
  <si>
    <t>T4034900</t>
  </si>
  <si>
    <t>G4034978</t>
  </si>
  <si>
    <t>G4034981</t>
  </si>
  <si>
    <t>G4034984</t>
  </si>
  <si>
    <t>T4045255</t>
  </si>
  <si>
    <t>T4045258</t>
  </si>
  <si>
    <t>T4045261</t>
  </si>
  <si>
    <t>G4064228</t>
  </si>
  <si>
    <t>G4064231</t>
  </si>
  <si>
    <t>G4064234</t>
  </si>
  <si>
    <t>T4045108</t>
  </si>
  <si>
    <t>T4045111</t>
  </si>
  <si>
    <t>T4045114</t>
  </si>
  <si>
    <t>G4064132</t>
  </si>
  <si>
    <t>G4064135</t>
  </si>
  <si>
    <t>G4064138</t>
  </si>
  <si>
    <t>T4045117</t>
  </si>
  <si>
    <t>T4045120</t>
  </si>
  <si>
    <t>T4045123</t>
  </si>
  <si>
    <t>G4064183</t>
  </si>
  <si>
    <t>G4064186</t>
  </si>
  <si>
    <t>G4064189</t>
  </si>
  <si>
    <t>6,00€ + 3,00€</t>
  </si>
  <si>
    <t>24013/24020</t>
  </si>
  <si>
    <t>Allnet Flat 10 GB 5G (Feb 2025) mit Smartphone 5</t>
  </si>
  <si>
    <t>T4032797</t>
  </si>
  <si>
    <t>T4032800</t>
  </si>
  <si>
    <t>T4032803</t>
  </si>
  <si>
    <t>G4033655</t>
  </si>
  <si>
    <t>G4033658</t>
  </si>
  <si>
    <t>G4033661</t>
  </si>
  <si>
    <t>KB532H</t>
  </si>
  <si>
    <t>T4045291</t>
  </si>
  <si>
    <t>T4045294</t>
  </si>
  <si>
    <t>T4045297</t>
  </si>
  <si>
    <t>G4064273</t>
  </si>
  <si>
    <t>G4064276</t>
  </si>
  <si>
    <t>G4064279</t>
  </si>
  <si>
    <t>T4045282</t>
  </si>
  <si>
    <t>T4045285</t>
  </si>
  <si>
    <t>T4045288</t>
  </si>
  <si>
    <t>G4064282</t>
  </si>
  <si>
    <t>G4064285</t>
  </si>
  <si>
    <t>G4064288</t>
  </si>
  <si>
    <t>T4045300</t>
  </si>
  <si>
    <t>T4045303</t>
  </si>
  <si>
    <t>T4045306</t>
  </si>
  <si>
    <t>G4064237</t>
  </si>
  <si>
    <t>G4064240</t>
  </si>
  <si>
    <t>G4064243</t>
  </si>
  <si>
    <t>T4045135</t>
  </si>
  <si>
    <t>T4045138</t>
  </si>
  <si>
    <t>T4045141</t>
  </si>
  <si>
    <t>G4064141</t>
  </si>
  <si>
    <t>G4064147</t>
  </si>
  <si>
    <t>G4064150</t>
  </si>
  <si>
    <t>T4045144</t>
  </si>
  <si>
    <t>T4045147</t>
  </si>
  <si>
    <t>T4045150</t>
  </si>
  <si>
    <t>G4064174</t>
  </si>
  <si>
    <t>G4064177</t>
  </si>
  <si>
    <t>G4064180</t>
  </si>
  <si>
    <t>Allnet Flat 10 GB 5G (Feb 2025) mit Smartphone 10</t>
  </si>
  <si>
    <t>T4032806</t>
  </si>
  <si>
    <t>T4032809</t>
  </si>
  <si>
    <t>T4032812</t>
  </si>
  <si>
    <t>G4033574</t>
  </si>
  <si>
    <t>G4033577</t>
  </si>
  <si>
    <t>G4033580</t>
  </si>
  <si>
    <t>KB533H</t>
  </si>
  <si>
    <t>T4045318</t>
  </si>
  <si>
    <t>T4045321</t>
  </si>
  <si>
    <t>T4045324</t>
  </si>
  <si>
    <t>G4064300</t>
  </si>
  <si>
    <t>G4064303</t>
  </si>
  <si>
    <t>G4064306</t>
  </si>
  <si>
    <t>T4045327</t>
  </si>
  <si>
    <t>T4045330</t>
  </si>
  <si>
    <t>T4045333</t>
  </si>
  <si>
    <t>G4064291</t>
  </si>
  <si>
    <t>G4064294</t>
  </si>
  <si>
    <t>G4064297</t>
  </si>
  <si>
    <t>T4045309</t>
  </si>
  <si>
    <t>T4045312</t>
  </si>
  <si>
    <t>T4045315</t>
  </si>
  <si>
    <t>G4064246</t>
  </si>
  <si>
    <t>G4064249</t>
  </si>
  <si>
    <t>G4064252</t>
  </si>
  <si>
    <t>T4045162</t>
  </si>
  <si>
    <t>T4045165</t>
  </si>
  <si>
    <t>T4045168</t>
  </si>
  <si>
    <t>G4064156</t>
  </si>
  <si>
    <t>G4064159</t>
  </si>
  <si>
    <t>G4064162</t>
  </si>
  <si>
    <t>T4045171</t>
  </si>
  <si>
    <t>T4045174</t>
  </si>
  <si>
    <t>T4045177</t>
  </si>
  <si>
    <t>G4064165</t>
  </si>
  <si>
    <t>G4064168</t>
  </si>
  <si>
    <t>G4064171</t>
  </si>
  <si>
    <t>Allnet Flat 10 GB 5G (Feb 2025) mit Smartphone 20</t>
  </si>
  <si>
    <t>T4032815</t>
  </si>
  <si>
    <t>T4032818</t>
  </si>
  <si>
    <t>T4032821</t>
  </si>
  <si>
    <t>G4033583</t>
  </si>
  <si>
    <t>G4033586</t>
  </si>
  <si>
    <t>G4033589</t>
  </si>
  <si>
    <t>KB534H</t>
  </si>
  <si>
    <t>Allnet Flat 15 GB 5G (Feb 2025)</t>
  </si>
  <si>
    <t>T4032824</t>
  </si>
  <si>
    <t>T4032830</t>
  </si>
  <si>
    <t>T4032833</t>
  </si>
  <si>
    <t>G4033664</t>
  </si>
  <si>
    <t>G4033667</t>
  </si>
  <si>
    <t>G4033670</t>
  </si>
  <si>
    <t>KBS227H</t>
  </si>
  <si>
    <t>T4045336</t>
  </si>
  <si>
    <t>T4045339</t>
  </si>
  <si>
    <t>T4045342</t>
  </si>
  <si>
    <t>G4064255</t>
  </si>
  <si>
    <t>G4064258</t>
  </si>
  <si>
    <t>G4064261</t>
  </si>
  <si>
    <t>Allnet Flat 15 GB 5G (Feb 2025) mit Smartphone 5</t>
  </si>
  <si>
    <t>T4032839</t>
  </si>
  <si>
    <t>T4032845</t>
  </si>
  <si>
    <t>T4032851</t>
  </si>
  <si>
    <t>G4033676</t>
  </si>
  <si>
    <t>G4033679</t>
  </si>
  <si>
    <t>G4033673</t>
  </si>
  <si>
    <t>KB535H</t>
  </si>
  <si>
    <t>Allnet Flat 15 GB 5G (Feb 2025) mit Smartphone 10</t>
  </si>
  <si>
    <t>T4032854</t>
  </si>
  <si>
    <t>T4032857</t>
  </si>
  <si>
    <t>T4032866</t>
  </si>
  <si>
    <t>G4033592</t>
  </si>
  <si>
    <t>G4033595</t>
  </si>
  <si>
    <t>G4033598</t>
  </si>
  <si>
    <t>KB536H</t>
  </si>
  <si>
    <t>Allnet Flat 15 GB 5G (Feb 2025) mit Smartphone 20</t>
  </si>
  <si>
    <t>T4032869</t>
  </si>
  <si>
    <t>T4032872</t>
  </si>
  <si>
    <t>T4032875</t>
  </si>
  <si>
    <t>G4033601</t>
  </si>
  <si>
    <t>G4033604</t>
  </si>
  <si>
    <t>G4033607</t>
  </si>
  <si>
    <t>KB537H</t>
  </si>
  <si>
    <t>Allnet Flat 20 GB 5G (Feb 2025)</t>
  </si>
  <si>
    <t>T4032902</t>
  </si>
  <si>
    <t>T4032905</t>
  </si>
  <si>
    <t>T4032908</t>
  </si>
  <si>
    <t>G4033682</t>
  </si>
  <si>
    <t>G4033685</t>
  </si>
  <si>
    <t>G4033688</t>
  </si>
  <si>
    <t>KBS228H</t>
  </si>
  <si>
    <t>T4045345</t>
  </si>
  <si>
    <t>T4045348</t>
  </si>
  <si>
    <t>T4045351</t>
  </si>
  <si>
    <t>G4064264</t>
  </si>
  <si>
    <t>G4064267</t>
  </si>
  <si>
    <t>G4064270</t>
  </si>
  <si>
    <t>Allnet Flat 20 GB 5G (Feb 2025) mit Smartphone 5</t>
  </si>
  <si>
    <t>T4032911</t>
  </si>
  <si>
    <t>T4032914</t>
  </si>
  <si>
    <t>T4032917</t>
  </si>
  <si>
    <t>G4033691</t>
  </si>
  <si>
    <t>G4033694</t>
  </si>
  <si>
    <t>G4033697</t>
  </si>
  <si>
    <t>KB538H</t>
  </si>
  <si>
    <t>Allnet Flat 20 GB 5G (Feb 2025) mit Smartphone 10</t>
  </si>
  <si>
    <t>T4032884</t>
  </si>
  <si>
    <t>T4032887</t>
  </si>
  <si>
    <t>T4032890</t>
  </si>
  <si>
    <t>G4033610</t>
  </si>
  <si>
    <t>G4033613</t>
  </si>
  <si>
    <t>G4033616</t>
  </si>
  <si>
    <t>KB539H</t>
  </si>
  <si>
    <t>Allnet Flat 20 GB 5G (Feb 2025) mit Smartphone 20</t>
  </si>
  <si>
    <t>T4032893</t>
  </si>
  <si>
    <t>T4032896</t>
  </si>
  <si>
    <t>T4032899</t>
  </si>
  <si>
    <t>G4033619</t>
  </si>
  <si>
    <t>G4033622</t>
  </si>
  <si>
    <t>G4033625</t>
  </si>
  <si>
    <t>KB540H</t>
  </si>
  <si>
    <t>Allnet Flat 30 GB 5G (Jul 2025)</t>
  </si>
  <si>
    <t>T3625084</t>
  </si>
  <si>
    <t>T3625087</t>
  </si>
  <si>
    <t>T3625090</t>
  </si>
  <si>
    <t>G3632349</t>
  </si>
  <si>
    <t>G3632352</t>
  </si>
  <si>
    <t>G3632355</t>
  </si>
  <si>
    <t>KBS244H</t>
  </si>
  <si>
    <t>T3706867</t>
  </si>
  <si>
    <t>T3706870</t>
  </si>
  <si>
    <t>T3706873</t>
  </si>
  <si>
    <t>G3708310</t>
  </si>
  <si>
    <t>G3708313</t>
  </si>
  <si>
    <t>G3708316</t>
  </si>
  <si>
    <t>Allnet Flat 30 GB 5G (Jul 2025) mit Smartphone 5</t>
  </si>
  <si>
    <t>T3625093</t>
  </si>
  <si>
    <t>T3625096</t>
  </si>
  <si>
    <t>T3625099</t>
  </si>
  <si>
    <t>G3632358</t>
  </si>
  <si>
    <t>G3632361</t>
  </si>
  <si>
    <t>G3632364</t>
  </si>
  <si>
    <t>KB379H</t>
  </si>
  <si>
    <t>Allnet Flat 30 GB 5G (Jul 2025) mit Smartphone 10</t>
  </si>
  <si>
    <t>T3625102</t>
  </si>
  <si>
    <t>T3625105</t>
  </si>
  <si>
    <t>T3625108</t>
  </si>
  <si>
    <t>G3632370</t>
  </si>
  <si>
    <t>G3632373</t>
  </si>
  <si>
    <t>G3632376</t>
  </si>
  <si>
    <t>KB317H</t>
  </si>
  <si>
    <t>Allnet Flat 30 GB 5G (Jul 2025) mit Smartphone 20</t>
  </si>
  <si>
    <t>T3625111</t>
  </si>
  <si>
    <t>T3625114</t>
  </si>
  <si>
    <t>T3625117</t>
  </si>
  <si>
    <t>G3632385</t>
  </si>
  <si>
    <t>G3632388</t>
  </si>
  <si>
    <t>G3632394</t>
  </si>
  <si>
    <t>KB318H</t>
  </si>
  <si>
    <t>green 5G 40 GB VF (2022)</t>
  </si>
  <si>
    <t>T3625120</t>
  </si>
  <si>
    <t>T3625123</t>
  </si>
  <si>
    <t>T3625126</t>
  </si>
  <si>
    <t>G3632403</t>
  </si>
  <si>
    <t>G3632406</t>
  </si>
  <si>
    <t>G3632412</t>
  </si>
  <si>
    <t>KBS121H</t>
  </si>
  <si>
    <t>T3706876</t>
  </si>
  <si>
    <t>T3706879</t>
  </si>
  <si>
    <t>T3706882</t>
  </si>
  <si>
    <t>G3708319</t>
  </si>
  <si>
    <t>G3708322</t>
  </si>
  <si>
    <t>G3708325</t>
  </si>
  <si>
    <t>green 5G 40 GB VF (2022) mit Smartphone 5</t>
  </si>
  <si>
    <t>T3625129</t>
  </si>
  <si>
    <t>T3625132</t>
  </si>
  <si>
    <t>T3625135</t>
  </si>
  <si>
    <t>G3632436</t>
  </si>
  <si>
    <t>G3632442</t>
  </si>
  <si>
    <t>G3632448</t>
  </si>
  <si>
    <t>KB380H</t>
  </si>
  <si>
    <t>green 5G 40 GB VF (2022) mit Smartphone 10</t>
  </si>
  <si>
    <t>T3625138</t>
  </si>
  <si>
    <t>T3625141</t>
  </si>
  <si>
    <t>T3625144</t>
  </si>
  <si>
    <t>G3632454</t>
  </si>
  <si>
    <t>G3632460</t>
  </si>
  <si>
    <t>G3632463</t>
  </si>
  <si>
    <t>KB381H</t>
  </si>
  <si>
    <t>green 5G 40 GB VF (2022) mit Smartphone 20</t>
  </si>
  <si>
    <t>T3697327</t>
  </si>
  <si>
    <t>T3697330</t>
  </si>
  <si>
    <t>T3697336</t>
  </si>
  <si>
    <t>G3697615</t>
  </si>
  <si>
    <t>G3697618</t>
  </si>
  <si>
    <t>G3697621</t>
  </si>
  <si>
    <t>KB429H</t>
  </si>
  <si>
    <t>Vodafone GigaMobil XS</t>
  </si>
  <si>
    <t>T3625177</t>
  </si>
  <si>
    <t>T3625180</t>
  </si>
  <si>
    <t>T3625183</t>
  </si>
  <si>
    <t>G3632523</t>
  </si>
  <si>
    <t>G3632526</t>
  </si>
  <si>
    <t>G3632529</t>
  </si>
  <si>
    <t>KBS122H</t>
  </si>
  <si>
    <t>T3706885</t>
  </si>
  <si>
    <t>T3706888</t>
  </si>
  <si>
    <t>T3706891</t>
  </si>
  <si>
    <t>G3708331</t>
  </si>
  <si>
    <t>G3708334</t>
  </si>
  <si>
    <t>G3708337</t>
  </si>
  <si>
    <t>Vodafone GigaMobil XS mit Smartphone 10</t>
  </si>
  <si>
    <t>T3441982</t>
  </si>
  <si>
    <t>T3441983</t>
  </si>
  <si>
    <t>T3441984</t>
  </si>
  <si>
    <t>G3441997</t>
  </si>
  <si>
    <t>G3441998</t>
  </si>
  <si>
    <t>G3441999</t>
  </si>
  <si>
    <t>KB319H</t>
  </si>
  <si>
    <t>Vodafone GigaMobil XS mit Smartphone 20</t>
  </si>
  <si>
    <t>T3697339</t>
  </si>
  <si>
    <t>T3697342</t>
  </si>
  <si>
    <t>T3697345</t>
  </si>
  <si>
    <t>G3697624</t>
  </si>
  <si>
    <t>G3697627</t>
  </si>
  <si>
    <t>G3697630</t>
  </si>
  <si>
    <t>KB430H</t>
  </si>
  <si>
    <t>Vodafone GigaMobil S</t>
  </si>
  <si>
    <t>T3625186</t>
  </si>
  <si>
    <t>T3625189</t>
  </si>
  <si>
    <t>T3625195</t>
  </si>
  <si>
    <t>G3632532</t>
  </si>
  <si>
    <t>G3632535</t>
  </si>
  <si>
    <t>G3632541</t>
  </si>
  <si>
    <t>KBS123H</t>
  </si>
  <si>
    <t>T3706894</t>
  </si>
  <si>
    <t>T3706897</t>
  </si>
  <si>
    <t>T3706900</t>
  </si>
  <si>
    <t>G3708340</t>
  </si>
  <si>
    <t>G3708346</t>
  </si>
  <si>
    <t>G3708349</t>
  </si>
  <si>
    <t>T3706903</t>
  </si>
  <si>
    <t>T3706906</t>
  </si>
  <si>
    <t>T3706909</t>
  </si>
  <si>
    <t>G3708352</t>
  </si>
  <si>
    <t>G3708355</t>
  </si>
  <si>
    <t>G3708358</t>
  </si>
  <si>
    <t>Vodafone GigaMobil S mit Smartphone 10</t>
  </si>
  <si>
    <t>T3441985</t>
  </si>
  <si>
    <t>T3441986</t>
  </si>
  <si>
    <t>T3441987</t>
  </si>
  <si>
    <t>G3442000</t>
  </si>
  <si>
    <t>G3442001</t>
  </si>
  <si>
    <t>G3442002</t>
  </si>
  <si>
    <t>KB320H</t>
  </si>
  <si>
    <t>Vodafone GigaMobil S mit Smartphone 20</t>
  </si>
  <si>
    <t>T3697348</t>
  </si>
  <si>
    <t>T3697351</t>
  </si>
  <si>
    <t>T3697354</t>
  </si>
  <si>
    <t>G3697633</t>
  </si>
  <si>
    <t>G3697636</t>
  </si>
  <si>
    <t>G3697639</t>
  </si>
  <si>
    <t>KB431H</t>
  </si>
  <si>
    <t>Vodafone GigaMobil M</t>
  </si>
  <si>
    <t>T3625198</t>
  </si>
  <si>
    <t>T3625201</t>
  </si>
  <si>
    <t>T3625204</t>
  </si>
  <si>
    <t>G3632547</t>
  </si>
  <si>
    <t>G3632550</t>
  </si>
  <si>
    <t>G3632553</t>
  </si>
  <si>
    <t>KBS124H</t>
  </si>
  <si>
    <t>T3706921</t>
  </si>
  <si>
    <t>T3706924</t>
  </si>
  <si>
    <t>T3706927</t>
  </si>
  <si>
    <t>G3708379</t>
  </si>
  <si>
    <t>G3708382</t>
  </si>
  <si>
    <t>G3708385</t>
  </si>
  <si>
    <t>T3706912</t>
  </si>
  <si>
    <t>T3706915</t>
  </si>
  <si>
    <t>T3706918</t>
  </si>
  <si>
    <t>G3708367</t>
  </si>
  <si>
    <t>G3708370</t>
  </si>
  <si>
    <t>G3708373</t>
  </si>
  <si>
    <t>T3706930</t>
  </si>
  <si>
    <t>T3706933</t>
  </si>
  <si>
    <t>T3706936</t>
  </si>
  <si>
    <t>G3708391</t>
  </si>
  <si>
    <t>G3708394</t>
  </si>
  <si>
    <t>G3708397</t>
  </si>
  <si>
    <t>T3706939</t>
  </si>
  <si>
    <t>T3706942</t>
  </si>
  <si>
    <t>T3706945</t>
  </si>
  <si>
    <t>G3708403</t>
  </si>
  <si>
    <t>G3708406</t>
  </si>
  <si>
    <t>G3708409</t>
  </si>
  <si>
    <t>Vodafone GigaMobil M mit Smartphone 10</t>
  </si>
  <si>
    <t>T3441988</t>
  </si>
  <si>
    <t>T3441989</t>
  </si>
  <si>
    <t>T3441990</t>
  </si>
  <si>
    <t>G3442003</t>
  </si>
  <si>
    <t>G3442004</t>
  </si>
  <si>
    <t>G3442005</t>
  </si>
  <si>
    <t>KB321H</t>
  </si>
  <si>
    <t>Vodafone GigaMobil M mit Smartphone 20</t>
  </si>
  <si>
    <t>T3697357</t>
  </si>
  <si>
    <t>T3697360</t>
  </si>
  <si>
    <t>T3697363</t>
  </si>
  <si>
    <t>G3697642</t>
  </si>
  <si>
    <t>G3697645</t>
  </si>
  <si>
    <t>G3697648</t>
  </si>
  <si>
    <t>KB432H</t>
  </si>
  <si>
    <t>Vodafone GigaMobil L</t>
  </si>
  <si>
    <t>T3625207</t>
  </si>
  <si>
    <t>T3625210</t>
  </si>
  <si>
    <t>T3625213</t>
  </si>
  <si>
    <t>G3632556</t>
  </si>
  <si>
    <t>G3632562</t>
  </si>
  <si>
    <t>G3632568</t>
  </si>
  <si>
    <t>KBS125H</t>
  </si>
  <si>
    <t>T3706957</t>
  </si>
  <si>
    <t>T3706960</t>
  </si>
  <si>
    <t>T3706963</t>
  </si>
  <si>
    <t>G3708451</t>
  </si>
  <si>
    <t>G3708457</t>
  </si>
  <si>
    <t>G3708460</t>
  </si>
  <si>
    <t>T3706966</t>
  </si>
  <si>
    <t>T3706969</t>
  </si>
  <si>
    <t>T3706972</t>
  </si>
  <si>
    <t>G3708436</t>
  </si>
  <si>
    <t>G3708439</t>
  </si>
  <si>
    <t>G3708445</t>
  </si>
  <si>
    <t>T3706975</t>
  </si>
  <si>
    <t>T3706978</t>
  </si>
  <si>
    <t>T3706981</t>
  </si>
  <si>
    <t>G3708463</t>
  </si>
  <si>
    <t>G3708466</t>
  </si>
  <si>
    <t>G3708469</t>
  </si>
  <si>
    <t>T3706948</t>
  </si>
  <si>
    <t>T3706951</t>
  </si>
  <si>
    <t>T3706954</t>
  </si>
  <si>
    <t>G3708472</t>
  </si>
  <si>
    <t>G3708475</t>
  </si>
  <si>
    <t>G3708484</t>
  </si>
  <si>
    <t>Vodafone GigaMobil L mit Smartphone 10</t>
  </si>
  <si>
    <t>T3441991</t>
  </si>
  <si>
    <t>T3441992</t>
  </si>
  <si>
    <t>T3441993</t>
  </si>
  <si>
    <t>G3442006</t>
  </si>
  <si>
    <t>G3442007</t>
  </si>
  <si>
    <t>G3442008</t>
  </si>
  <si>
    <t>KB322H</t>
  </si>
  <si>
    <t>Vodafone GigaMobil L mit Smartphone 20</t>
  </si>
  <si>
    <t>T3697369</t>
  </si>
  <si>
    <t>T3697372</t>
  </si>
  <si>
    <t>T3697375</t>
  </si>
  <si>
    <t>G3697651</t>
  </si>
  <si>
    <t>G3697654</t>
  </si>
  <si>
    <t>G3697657</t>
  </si>
  <si>
    <t>KB433H</t>
  </si>
  <si>
    <t>Vodafone GigaMobil XL</t>
  </si>
  <si>
    <t>T3625216</t>
  </si>
  <si>
    <t>T3625219</t>
  </si>
  <si>
    <t>T3625222</t>
  </si>
  <si>
    <t>G3632574</t>
  </si>
  <si>
    <t>G3632580</t>
  </si>
  <si>
    <t>G3632583</t>
  </si>
  <si>
    <t>KBS126H</t>
  </si>
  <si>
    <t>T3706993</t>
  </si>
  <si>
    <t>T3706996</t>
  </si>
  <si>
    <t>T3707023</t>
  </si>
  <si>
    <t>G3708499</t>
  </si>
  <si>
    <t>G3708502</t>
  </si>
  <si>
    <t>G3708505</t>
  </si>
  <si>
    <t>T3706984</t>
  </si>
  <si>
    <t>T3706987</t>
  </si>
  <si>
    <t>T3706990</t>
  </si>
  <si>
    <t>G3708508</t>
  </si>
  <si>
    <t>G3708511</t>
  </si>
  <si>
    <t>G3708514</t>
  </si>
  <si>
    <t>T3707026</t>
  </si>
  <si>
    <t>T3707032</t>
  </si>
  <si>
    <t>T3707035</t>
  </si>
  <si>
    <t>G3708487</t>
  </si>
  <si>
    <t>G3708490</t>
  </si>
  <si>
    <t>G3708493</t>
  </si>
  <si>
    <t>Vodafone GigaMobil XL mit Smartphone 10</t>
  </si>
  <si>
    <t>T3441994</t>
  </si>
  <si>
    <t>T3441995</t>
  </si>
  <si>
    <t>T3441996</t>
  </si>
  <si>
    <t>G3442009</t>
  </si>
  <si>
    <t>G3442010</t>
  </si>
  <si>
    <t>G3442011</t>
  </si>
  <si>
    <t>KB323H</t>
  </si>
  <si>
    <t>Vodafone GigaMobil XL mit Smartphone 20</t>
  </si>
  <si>
    <t>T3697381</t>
  </si>
  <si>
    <t>T3697384</t>
  </si>
  <si>
    <t>T3697387</t>
  </si>
  <si>
    <t>G3697660</t>
  </si>
  <si>
    <t>G3697663</t>
  </si>
  <si>
    <t>G3697666</t>
  </si>
  <si>
    <t>KB434H</t>
  </si>
  <si>
    <t>Smart Surf LTE Vodafone (2019)</t>
  </si>
  <si>
    <t>T3625225</t>
  </si>
  <si>
    <t>T3625228</t>
  </si>
  <si>
    <t>T3625231</t>
  </si>
  <si>
    <t>G3632637</t>
  </si>
  <si>
    <t>G3632640</t>
  </si>
  <si>
    <t>G3632643</t>
  </si>
  <si>
    <t>KBS127H</t>
  </si>
  <si>
    <t>Smart Surf LTE Vodafone (2019) mit Smartphone 5</t>
  </si>
  <si>
    <t>G3632646</t>
  </si>
  <si>
    <t>G3632649</t>
  </si>
  <si>
    <t>G3632652</t>
  </si>
  <si>
    <t>KB127H</t>
  </si>
  <si>
    <t>Smart Surf LTE Vodafone (2019) mit Smartphone 10</t>
  </si>
  <si>
    <t>G3632655</t>
  </si>
  <si>
    <t>G3632658</t>
  </si>
  <si>
    <t>G3632661</t>
  </si>
  <si>
    <t>KB131H</t>
  </si>
  <si>
    <t>Surf 250 Promotion Vodafone (Juni 2014)</t>
  </si>
  <si>
    <t>G3632664</t>
  </si>
  <si>
    <t>G3632667</t>
  </si>
  <si>
    <t>G3632670</t>
  </si>
  <si>
    <t>KBS128H</t>
  </si>
  <si>
    <t>Surf 250 Promotion mit Handy 5 Vodafone (Juni 2014)</t>
  </si>
  <si>
    <t>G3632673</t>
  </si>
  <si>
    <t>G3632676</t>
  </si>
  <si>
    <t>G3632679</t>
  </si>
  <si>
    <t>KB156H</t>
  </si>
  <si>
    <t>Surf 250 Promotion mit Handy 10 Vodafone (Juni 2014)</t>
  </si>
  <si>
    <t>G3632682</t>
  </si>
  <si>
    <t>G3632685</t>
  </si>
  <si>
    <t>G3632688</t>
  </si>
  <si>
    <t>KB157H</t>
  </si>
  <si>
    <t>Surf S LTE Vodafone (2021)</t>
  </si>
  <si>
    <t>T3625279</t>
  </si>
  <si>
    <t>T3625282</t>
  </si>
  <si>
    <t>T3625285</t>
  </si>
  <si>
    <t>G3632691</t>
  </si>
  <si>
    <t>G3632694</t>
  </si>
  <si>
    <t>G3632697</t>
  </si>
  <si>
    <t>KBS129H</t>
  </si>
  <si>
    <t>Surf S LTE Vodafone (2021) mit Smartphone 5</t>
  </si>
  <si>
    <t>G3632700</t>
  </si>
  <si>
    <t>G3632703</t>
  </si>
  <si>
    <t>G3632706</t>
  </si>
  <si>
    <t>KB382H</t>
  </si>
  <si>
    <t>Surf S LTE Vodafone (2021) mit Smartphone 10</t>
  </si>
  <si>
    <t>G3697669</t>
  </si>
  <si>
    <t>G3697672</t>
  </si>
  <si>
    <t>G3697675</t>
  </si>
  <si>
    <t>KB435H</t>
  </si>
  <si>
    <t>Treue LTE 3 GB Vodafone (2021)</t>
  </si>
  <si>
    <t>T3625297</t>
  </si>
  <si>
    <t>T3625300</t>
  </si>
  <si>
    <t>T3625303</t>
  </si>
  <si>
    <t>G3632709</t>
  </si>
  <si>
    <t>G3632712</t>
  </si>
  <si>
    <t>G3632715</t>
  </si>
  <si>
    <t>KBS130H</t>
  </si>
  <si>
    <t>Treue LTE 3 GB Vodafone (2021) mit Smartphone 5</t>
  </si>
  <si>
    <t>T3625306</t>
  </si>
  <si>
    <t>T3625309</t>
  </si>
  <si>
    <t>T3625312</t>
  </si>
  <si>
    <t>G3632718</t>
  </si>
  <si>
    <t>G3632721</t>
  </si>
  <si>
    <t>G3632724</t>
  </si>
  <si>
    <t>KB383H</t>
  </si>
  <si>
    <t>Treue LTE 3 GB Vodafone (2021) mit Smartphone 10</t>
  </si>
  <si>
    <t>T3697399</t>
  </si>
  <si>
    <t>T3697402</t>
  </si>
  <si>
    <t>T3697405</t>
  </si>
  <si>
    <t>G3697678</t>
  </si>
  <si>
    <t>G3697681</t>
  </si>
  <si>
    <t>G3697684</t>
  </si>
  <si>
    <t>KB436H</t>
  </si>
  <si>
    <t>Flex 100 Vodafone</t>
  </si>
  <si>
    <t>G3632727</t>
  </si>
  <si>
    <t>G3632730</t>
  </si>
  <si>
    <t>G3632733</t>
  </si>
  <si>
    <t>KBS131H</t>
  </si>
  <si>
    <t>Flex 100 mit Handy 5 Vodafone</t>
  </si>
  <si>
    <t>G3632736</t>
  </si>
  <si>
    <t>G3632739</t>
  </si>
  <si>
    <t>G3632742</t>
  </si>
  <si>
    <t>KB384H</t>
  </si>
  <si>
    <t>Flex 100 Vodafone mit Smartphone 10</t>
  </si>
  <si>
    <t>T3697408</t>
  </si>
  <si>
    <t>T3697411</t>
  </si>
  <si>
    <t>T3697414</t>
  </si>
  <si>
    <t>G3697687</t>
  </si>
  <si>
    <t>G3697690</t>
  </si>
  <si>
    <t>G3697693</t>
  </si>
  <si>
    <t>KB437H</t>
  </si>
  <si>
    <t>T4033751</t>
  </si>
  <si>
    <t>T4033754</t>
  </si>
  <si>
    <t>T4033778</t>
  </si>
  <si>
    <t>G4033814</t>
  </si>
  <si>
    <t>G4033817</t>
  </si>
  <si>
    <t>G4033820</t>
  </si>
  <si>
    <t>T4033781</t>
  </si>
  <si>
    <t>T4033784</t>
  </si>
  <si>
    <t>T4033787</t>
  </si>
  <si>
    <t>G4033823</t>
  </si>
  <si>
    <t>G4033832</t>
  </si>
  <si>
    <t>G4033835</t>
  </si>
  <si>
    <t>Vodafone Zuhause</t>
  </si>
  <si>
    <t>G3711454</t>
  </si>
  <si>
    <t>G3713470</t>
  </si>
  <si>
    <t>KBS172H</t>
  </si>
  <si>
    <t>green Data S (Jul 2022)</t>
  </si>
  <si>
    <t>T3640905</t>
  </si>
  <si>
    <t>T3640908</t>
  </si>
  <si>
    <t>T3640911</t>
  </si>
  <si>
    <t>G3640914</t>
  </si>
  <si>
    <t>G3640917</t>
  </si>
  <si>
    <t>G3640920</t>
  </si>
  <si>
    <t>KBS141H</t>
  </si>
  <si>
    <t>green Data L (SEP 2022)</t>
  </si>
  <si>
    <t>T3628410</t>
  </si>
  <si>
    <t>T3628413</t>
  </si>
  <si>
    <t>T3628416</t>
  </si>
  <si>
    <t>G3632772</t>
  </si>
  <si>
    <t>G3632775</t>
  </si>
  <si>
    <t>G3632778</t>
  </si>
  <si>
    <t>KBS133H</t>
  </si>
  <si>
    <t>T3640842</t>
  </si>
  <si>
    <t>T3640845</t>
  </si>
  <si>
    <t>T3640848</t>
  </si>
  <si>
    <t>G3640860</t>
  </si>
  <si>
    <t>G3640863</t>
  </si>
  <si>
    <t>G3640866</t>
  </si>
  <si>
    <t>KB398H</t>
  </si>
  <si>
    <t>green Data L mit Smartphone 10 (SEP 2022)</t>
  </si>
  <si>
    <t>T3465899</t>
  </si>
  <si>
    <t>T3465902</t>
  </si>
  <si>
    <t>T3465905</t>
  </si>
  <si>
    <t>G3465917</t>
  </si>
  <si>
    <t>G3465920</t>
  </si>
  <si>
    <t>G3465923</t>
  </si>
  <si>
    <t>KB328H</t>
  </si>
  <si>
    <t>green Data XL (SEP 2022)</t>
  </si>
  <si>
    <t>T3628419</t>
  </si>
  <si>
    <t>T3628422</t>
  </si>
  <si>
    <t>T3628425</t>
  </si>
  <si>
    <t>G3632781</t>
  </si>
  <si>
    <t>G3632784</t>
  </si>
  <si>
    <t>G3632787</t>
  </si>
  <si>
    <t>KBS134H</t>
  </si>
  <si>
    <t>T3707041</t>
  </si>
  <si>
    <t>T3707047</t>
  </si>
  <si>
    <t>T3707050</t>
  </si>
  <si>
    <t>G3708412</t>
  </si>
  <si>
    <t>G3708415</t>
  </si>
  <si>
    <t>G3708418</t>
  </si>
  <si>
    <t>T3707056</t>
  </si>
  <si>
    <t>T3707059</t>
  </si>
  <si>
    <t>T3707065</t>
  </si>
  <si>
    <t>G3708421</t>
  </si>
  <si>
    <t>G3708424</t>
  </si>
  <si>
    <t>G3708430</t>
  </si>
  <si>
    <t>green Data XL mit Smartphone 5 (JUL 2023)</t>
  </si>
  <si>
    <t>T3640851</t>
  </si>
  <si>
    <t>T3640854</t>
  </si>
  <si>
    <t>T3640857</t>
  </si>
  <si>
    <t>G3640869</t>
  </si>
  <si>
    <t>G3640872</t>
  </si>
  <si>
    <t>G3640875</t>
  </si>
  <si>
    <t>KB397H</t>
  </si>
  <si>
    <t>green Data XL mit Smartphone 10 (SEP 2022)</t>
  </si>
  <si>
    <t>T3465908</t>
  </si>
  <si>
    <t>T3465911</t>
  </si>
  <si>
    <t>T3465914</t>
  </si>
  <si>
    <t>G3465926</t>
  </si>
  <si>
    <t>G3465929</t>
  </si>
  <si>
    <t>G3465932</t>
  </si>
  <si>
    <t>KB329H</t>
  </si>
  <si>
    <t>TEF</t>
  </si>
  <si>
    <t>Allnet Flat 150 GB (Nov 2024)</t>
  </si>
  <si>
    <t>T3990062</t>
  </si>
  <si>
    <t>G3990074</t>
  </si>
  <si>
    <t>KBS220H</t>
  </si>
  <si>
    <t>Allnet Flat 200 GB (Nov 2024)</t>
  </si>
  <si>
    <t>T3990065</t>
  </si>
  <si>
    <t>G3990077</t>
  </si>
  <si>
    <t>KBS221H</t>
  </si>
  <si>
    <t>Allnet Flat 250 GB (Nov 2024)</t>
  </si>
  <si>
    <t>T3990068</t>
  </si>
  <si>
    <t>G3990080</t>
  </si>
  <si>
    <t>KBS222H</t>
  </si>
  <si>
    <t>TEF Festnetz Flat (Juni 2015)</t>
  </si>
  <si>
    <t>G3636150</t>
  </si>
  <si>
    <t>G3636153</t>
  </si>
  <si>
    <t>KBS142H</t>
  </si>
  <si>
    <t>TEF Festnetz Flat mit Smartphone 5 (Jul 2023)</t>
  </si>
  <si>
    <t>T3631368</t>
  </si>
  <si>
    <t>T3631371</t>
  </si>
  <si>
    <t>T3631374</t>
  </si>
  <si>
    <t>G3636156</t>
  </si>
  <si>
    <t>G3636159</t>
  </si>
  <si>
    <t>G3636162</t>
  </si>
  <si>
    <t>KB391H</t>
  </si>
  <si>
    <t>Nur für TW innerhalb der SmartphoneVarianten dieses Tarifes</t>
  </si>
  <si>
    <t>TEF Festnetz Flat mit Smartphone 10 (Juni 2015)</t>
  </si>
  <si>
    <t>T3697435</t>
  </si>
  <si>
    <t>T3697438</t>
  </si>
  <si>
    <t>T3697441</t>
  </si>
  <si>
    <t>G3697714</t>
  </si>
  <si>
    <t>G3697717</t>
  </si>
  <si>
    <t>G3697720</t>
  </si>
  <si>
    <t>KB428H</t>
  </si>
  <si>
    <t>real Allnet mit Smartphone 10</t>
  </si>
  <si>
    <t>T3267080</t>
  </si>
  <si>
    <t>T3267081</t>
  </si>
  <si>
    <t>T3267082</t>
  </si>
  <si>
    <t>G3267086</t>
  </si>
  <si>
    <t>G3267087</t>
  </si>
  <si>
    <t>G3267088</t>
  </si>
  <si>
    <t>KB159H</t>
  </si>
  <si>
    <t>comfort Allnet mit Smartphone 10</t>
  </si>
  <si>
    <t>T3267077</t>
  </si>
  <si>
    <t>T3267078</t>
  </si>
  <si>
    <t>T3267079</t>
  </si>
  <si>
    <t>G3267083</t>
  </si>
  <si>
    <t>G3267084</t>
  </si>
  <si>
    <t>G3267085</t>
  </si>
  <si>
    <t>KB210H</t>
  </si>
  <si>
    <t>1) Es gilt die jeweils aktuelle Anlage Kundenbindung von Bestandskunden zum Vertriebspartnervertrag. Umfasst sind alle Verlängerungen eines bestehenden freenet Mobilfunk Credit Vertrages um weitere 24 Monate.</t>
  </si>
  <si>
    <t xml:space="preserve">2) Bei dem angegebenen Beträgen handelt es sich um Bruttowerte und um eine rein unverbindliche Angabe aus Servicegründen. Maßgeblich für die Höhe der Grundgebühr sind die jeweils aktuellen Tarifinformationen, die im maui hinterlegt sind.      </t>
  </si>
  <si>
    <t>3) Der angegebene Tarif steht nicht für eine Kundenbindung mit Tarifwechsel zur Verfügung. Die ausgewiesenen Konditionen gelten nur für eine Kundenbindung ohne Tarifwechsel, d.h. für Verträge, die diesen Tarif bereits beinhalten und die ohne Tarifwechsel für weitere 24 Monate gebunden werden.</t>
  </si>
  <si>
    <t>4) Gilt für KuBi mit und ohne Tarifwechsel. Bitte beachten Sie, dass nicht alle Tarife für eine Kundenbindung mit Tarifwechsel zur Verfügung stehen. Die Grundvergütung wird unabhängig von der Gewährung eines Endkundenvorteils (mit Ausnahme von Rabatten) gewährt.</t>
  </si>
  <si>
    <t xml:space="preserve">5) Bei der Auswahl einer Aktion tragen Sie den jeweils angegebenen Betrag (Vergütungverzicht). Der Vergütungsverzicht darf nicht an den Kunden weitergegeben werden. </t>
  </si>
  <si>
    <t xml:space="preserve">    Der Vergütungsverzicht für den Kundenvorteil wird mit Start des Kundenvorteils gültig und erst ab diesem Zeitpunkt in Rechnung gestellt. </t>
  </si>
  <si>
    <t xml:space="preserve">    Zwischen der Kundenbindung und dem Start des Kundenvorteils können mehrere Monate liegen, somit kann die Inrechnungstellung deutlich verzögert erfolgen.</t>
  </si>
  <si>
    <t>6) Gilt nur im Rahmen etwaiger individuell ausgelobter Sonderprämien inkl. etwaiger Jahresboni. Bitte beachten Sie etwaige (monatliche) Höchstpunktzahlen im Rahmen der individuell ausgelobten Sonderprämien.</t>
  </si>
  <si>
    <t>Vergütungsmodell Kundenbindungen (KuBi) - alle Netze 1</t>
  </si>
  <si>
    <t>Das nachfolgende Vergütungsmodell gilt ab dem oben genannten Zeitraum.
Der Anbieter weist den Vertriebspartner ausdrücklich darauf hin, dass im Fall einer Änderung des Vergütungsmodells das Einverständnis des Vertriebspartners bezüglich der Änderungen spätestens mit der Eingabe der ersten Vertragsverlängerung ab der Geltung der Änderung in das System des Anbieters als erteilt gilt.
Bitte prüfen Sie die individuellen Tarifwechselmöglichkeiten für den Kunden vor Angebotserstellung in MAUI - BKB.</t>
  </si>
  <si>
    <t>klarmobil KuBi nach Kundenklasse</t>
  </si>
  <si>
    <r>
      <t>Kunden
klasse</t>
    </r>
    <r>
      <rPr>
        <b/>
        <vertAlign val="superscript"/>
        <sz val="14"/>
        <rFont val="Arial"/>
        <family val="2"/>
      </rPr>
      <t>2</t>
    </r>
  </si>
  <si>
    <r>
      <t xml:space="preserve">Grundvergütungskürzel </t>
    </r>
    <r>
      <rPr>
        <b/>
        <vertAlign val="superscript"/>
        <sz val="14"/>
        <rFont val="Arial"/>
        <family val="2"/>
      </rPr>
      <t>3</t>
    </r>
  </si>
  <si>
    <t>Grundvergütung (netto)</t>
  </si>
  <si>
    <t>PREV / RET</t>
  </si>
  <si>
    <t>Laufzeit</t>
  </si>
  <si>
    <r>
      <t xml:space="preserve">Punkt-
wert </t>
    </r>
    <r>
      <rPr>
        <b/>
        <vertAlign val="superscript"/>
        <sz val="14"/>
        <rFont val="Arial"/>
        <family val="2"/>
      </rPr>
      <t>4</t>
    </r>
  </si>
  <si>
    <t>KBVL1S</t>
  </si>
  <si>
    <t>KB001S</t>
  </si>
  <si>
    <t>Prevention</t>
  </si>
  <si>
    <t>Retention</t>
  </si>
  <si>
    <t>KB002S</t>
  </si>
  <si>
    <t>1) Es gilt jeweils aktuelle Anlage Vertragsverlängerung von Bestandskunden zum Vertriebspartnervertrag.</t>
  </si>
  <si>
    <t>2) Die jeweilige Kundenklasse ist im MAUI - BKB verbindlich festgelegt.</t>
  </si>
  <si>
    <t xml:space="preserve">3) Die jeweilige Grundvergütung bei einer klarmobil VVL nach Tarif gilt für VVL mit und ohne Tarifwechsel. Bei einer VVL ohne Tarifwechsel allerdings nur, sofern der Vertrag des Kunden den angegebenen Tarif bereits nutzt	</t>
  </si>
  <si>
    <t xml:space="preserve">4) Gilt nur im Rahmen etwaiger individuell ausgelobter Jahresboni. Hieraus ergibt sich, welche Verträge für die Ermittlung einer Staffel bzw. eines Ziels als sog. „Zähler“ und mit welcher Wertigkeit  sie gewertet werden und welche Verträge als „Zahler“ gelten. Etwaige Sonderprämien werden nur für Verträge gewährt, die zusätzlich auch als „Zahler“ gekennzeichnet sind. </t>
  </si>
  <si>
    <t>5) Gilt nur im Rahmen etwaiger individuell ausgelobter Sonderprämien inkl. etwaiger Jahresboni. Bitte beachten Sie etwaige (monatliche) Höchstpunktzahlen im Rahmen der individuell ausgelobten Sonderprämien</t>
  </si>
  <si>
    <t xml:space="preserve">zusätzliche Vergütung bei Buchung von Klarmobil Handyoptionen </t>
  </si>
  <si>
    <t>Handyoptionen</t>
  </si>
  <si>
    <t>mit Handy 5</t>
  </si>
  <si>
    <t>mit Handy 10</t>
  </si>
  <si>
    <t>mit Handy 15</t>
  </si>
  <si>
    <t>Allnet Unlimited Advanced</t>
  </si>
  <si>
    <t>Allnet Unlimited Advanced m.H.5</t>
  </si>
  <si>
    <t>Allnet Unlimited Advanced m.H.10</t>
  </si>
  <si>
    <t>A4354475</t>
  </si>
  <si>
    <t>A4392977</t>
  </si>
  <si>
    <t>A4392980</t>
  </si>
  <si>
    <t>A4392983</t>
  </si>
  <si>
    <t>A4392995</t>
  </si>
  <si>
    <t>A4393010</t>
  </si>
  <si>
    <t>A4393004</t>
  </si>
  <si>
    <t>A4393037</t>
  </si>
  <si>
    <t>A4393046</t>
  </si>
  <si>
    <t>Business Starter</t>
  </si>
  <si>
    <t>Business Select</t>
  </si>
  <si>
    <t>Business Classic</t>
  </si>
  <si>
    <t>Business Comfort</t>
  </si>
  <si>
    <t>Business Premium</t>
  </si>
  <si>
    <t>Business Unlimited</t>
  </si>
  <si>
    <t>Supernova Flyer Aktion</t>
  </si>
  <si>
    <t>Magenta Mobil M Young 5G mit Smartphone 10 (Okt 2025)</t>
  </si>
  <si>
    <t>Magenta Mobil L Young 5G mit Smartphone 10 (Okt 2025)</t>
  </si>
  <si>
    <t>Magenta Mobil XL Young 5G mit Smartphone 10 (Okt 2025)</t>
  </si>
  <si>
    <t>Magenta Mobil S Young 5G (Okt 2025)</t>
  </si>
  <si>
    <t>Magenta Mobil S Young 5G mit Smartphone 10 (Okt 2025)</t>
  </si>
  <si>
    <t>Magenta Mobil S Young 5G mit Smartphone 20 (Okt 2025)</t>
  </si>
  <si>
    <t>Magenta Mobil M Young 5G (Okt 2025)</t>
  </si>
  <si>
    <t>Magenta Mobil M Young 5G mit Smartphone 20 (Okt 2025)</t>
  </si>
  <si>
    <t xml:space="preserve">Magenta Mobil L Young 5G (Okt 2025)  </t>
  </si>
  <si>
    <t>Magenta Mobil L Young 5G mit Smartphone 20 (Okt 2025)</t>
  </si>
  <si>
    <t>Magenta Mobil XL Young 5G (Okt 2025)</t>
  </si>
  <si>
    <t>Magenta Mobil XL Young 5G mit Smartphone 20 (Okt 2025)</t>
  </si>
  <si>
    <t>T4445213</t>
  </si>
  <si>
    <t>T4445216</t>
  </si>
  <si>
    <t>T4445219</t>
  </si>
  <si>
    <t>G4445465</t>
  </si>
  <si>
    <t>G4445474</t>
  </si>
  <si>
    <t>G4445477</t>
  </si>
  <si>
    <t>T4445330</t>
  </si>
  <si>
    <t>T4445336</t>
  </si>
  <si>
    <t>T4445339</t>
  </si>
  <si>
    <t>G4445588</t>
  </si>
  <si>
    <t>G4445591</t>
  </si>
  <si>
    <t>G4445594</t>
  </si>
  <si>
    <t>T4445249</t>
  </si>
  <si>
    <t>T4445252</t>
  </si>
  <si>
    <t>T4445255</t>
  </si>
  <si>
    <t>G4445510</t>
  </si>
  <si>
    <t>G4445513</t>
  </si>
  <si>
    <t>G4445516</t>
  </si>
  <si>
    <t>T4445258</t>
  </si>
  <si>
    <t>T4445261</t>
  </si>
  <si>
    <t>T4445264</t>
  </si>
  <si>
    <t>G4445519</t>
  </si>
  <si>
    <t>G4445522</t>
  </si>
  <si>
    <t>G4445525</t>
  </si>
  <si>
    <t>T4445222</t>
  </si>
  <si>
    <t>T4445225</t>
  </si>
  <si>
    <t>T4445228</t>
  </si>
  <si>
    <t>G4445480</t>
  </si>
  <si>
    <t>G4445483</t>
  </si>
  <si>
    <t>G4445486</t>
  </si>
  <si>
    <t>T4445342</t>
  </si>
  <si>
    <t>T4445345</t>
  </si>
  <si>
    <t>T4445348</t>
  </si>
  <si>
    <t>G4445597</t>
  </si>
  <si>
    <t>G4445600</t>
  </si>
  <si>
    <t>G4445603</t>
  </si>
  <si>
    <t>T4445351</t>
  </si>
  <si>
    <t>T4445357</t>
  </si>
  <si>
    <t>T4445363</t>
  </si>
  <si>
    <t>G4445606</t>
  </si>
  <si>
    <t>G4445609</t>
  </si>
  <si>
    <t>G4445612</t>
  </si>
  <si>
    <t>T4445366</t>
  </si>
  <si>
    <t>T4445369</t>
  </si>
  <si>
    <t>T4445372</t>
  </si>
  <si>
    <t>G4445615</t>
  </si>
  <si>
    <t>G4445618</t>
  </si>
  <si>
    <t>G4445621</t>
  </si>
  <si>
    <t>T4445276</t>
  </si>
  <si>
    <t>T4445282</t>
  </si>
  <si>
    <t>T4445285</t>
  </si>
  <si>
    <t>G4445528</t>
  </si>
  <si>
    <t>G4445531</t>
  </si>
  <si>
    <t>G4445534</t>
  </si>
  <si>
    <t>T4445267</t>
  </si>
  <si>
    <t>T4445270</t>
  </si>
  <si>
    <t>T4445273</t>
  </si>
  <si>
    <t>G4445537</t>
  </si>
  <si>
    <t>G4445540</t>
  </si>
  <si>
    <t>G4445543</t>
  </si>
  <si>
    <t>T4445231</t>
  </si>
  <si>
    <t>T4445234</t>
  </si>
  <si>
    <t>T4445237</t>
  </si>
  <si>
    <t>G4445492</t>
  </si>
  <si>
    <t>G4445495</t>
  </si>
  <si>
    <t>G4445498</t>
  </si>
  <si>
    <t>T4445399</t>
  </si>
  <si>
    <t>T4445402</t>
  </si>
  <si>
    <t>T4445405</t>
  </si>
  <si>
    <t>G4445633</t>
  </si>
  <si>
    <t>G4445636</t>
  </si>
  <si>
    <t>G4445639</t>
  </si>
  <si>
    <t>T4445387</t>
  </si>
  <si>
    <t>T4445390</t>
  </si>
  <si>
    <t>T4445396</t>
  </si>
  <si>
    <t>G4445642</t>
  </si>
  <si>
    <t>G4445645</t>
  </si>
  <si>
    <t>G4445648</t>
  </si>
  <si>
    <t>T4445378</t>
  </si>
  <si>
    <t>T4445381</t>
  </si>
  <si>
    <t>T4445384</t>
  </si>
  <si>
    <t>G4445624</t>
  </si>
  <si>
    <t>G4445627</t>
  </si>
  <si>
    <t>G4445630</t>
  </si>
  <si>
    <t>T4445288</t>
  </si>
  <si>
    <t>T4445291</t>
  </si>
  <si>
    <t>T4445294</t>
  </si>
  <si>
    <t>G4445555</t>
  </si>
  <si>
    <t>G4445561</t>
  </si>
  <si>
    <t>G4445567</t>
  </si>
  <si>
    <t>T4445300</t>
  </si>
  <si>
    <t>T4445303</t>
  </si>
  <si>
    <t>T4445306</t>
  </si>
  <si>
    <t>G4445546</t>
  </si>
  <si>
    <t>G4445549</t>
  </si>
  <si>
    <t>G4445552</t>
  </si>
  <si>
    <t>T4445240</t>
  </si>
  <si>
    <t>T4445243</t>
  </si>
  <si>
    <t>T4445246</t>
  </si>
  <si>
    <t>G4445501</t>
  </si>
  <si>
    <t>G4445504</t>
  </si>
  <si>
    <t>G4445507</t>
  </si>
  <si>
    <t>T4445411</t>
  </si>
  <si>
    <t>T4445414</t>
  </si>
  <si>
    <t>T4445417</t>
  </si>
  <si>
    <t>G4445660</t>
  </si>
  <si>
    <t>G4445663</t>
  </si>
  <si>
    <t>G4445666</t>
  </si>
  <si>
    <t>T4445423</t>
  </si>
  <si>
    <t>T4445426</t>
  </si>
  <si>
    <t>T4445429</t>
  </si>
  <si>
    <t>G4445651</t>
  </si>
  <si>
    <t>G4445654</t>
  </si>
  <si>
    <t>G4445657</t>
  </si>
  <si>
    <t>T4445435</t>
  </si>
  <si>
    <t>T4445438</t>
  </si>
  <si>
    <t>T4445441</t>
  </si>
  <si>
    <t>G4445669</t>
  </si>
  <si>
    <t>G4445672</t>
  </si>
  <si>
    <t>G4445675</t>
  </si>
  <si>
    <t>T4445444</t>
  </si>
  <si>
    <t>T4445447</t>
  </si>
  <si>
    <t>T4445450</t>
  </si>
  <si>
    <t>G4445678</t>
  </si>
  <si>
    <t>G4445681</t>
  </si>
  <si>
    <t>G4445684</t>
  </si>
  <si>
    <t>T4445321</t>
  </si>
  <si>
    <t>T4445324</t>
  </si>
  <si>
    <t>T4445327</t>
  </si>
  <si>
    <t>G4445570</t>
  </si>
  <si>
    <t>G4445573</t>
  </si>
  <si>
    <t>G4445576</t>
  </si>
  <si>
    <t>T4445309</t>
  </si>
  <si>
    <t>T4445312</t>
  </si>
  <si>
    <t>T4445315</t>
  </si>
  <si>
    <t>G4445579</t>
  </si>
  <si>
    <t>G4445582</t>
  </si>
  <si>
    <t>G4445585</t>
  </si>
  <si>
    <t>A4444754</t>
  </si>
  <si>
    <t>A4445702</t>
  </si>
  <si>
    <t>A4445738</t>
  </si>
  <si>
    <t>A4445696</t>
  </si>
  <si>
    <t>A4445726</t>
  </si>
  <si>
    <t>A4445690</t>
  </si>
  <si>
    <t>A4445714</t>
  </si>
  <si>
    <t>A4445708</t>
  </si>
  <si>
    <t>A4445750</t>
  </si>
  <si>
    <t>Allnet Flat 10 GB</t>
  </si>
  <si>
    <t>Allnet Flat 10 GB m.H.5</t>
  </si>
  <si>
    <t>Allnet Flat 10 GB m.H.10</t>
  </si>
  <si>
    <t>Allnet Flat 10 GB 1 Mon</t>
  </si>
  <si>
    <t>Allnet Flat 15 GB</t>
  </si>
  <si>
    <t>Allnet Flat 15 GB 1 Mon.</t>
  </si>
  <si>
    <t>Allnet Flat 15 GB m.H.5</t>
  </si>
  <si>
    <t>Allnet Flat 15 GB m.H.10</t>
  </si>
  <si>
    <t>Allnet Flat 25 GB 1 Mon.</t>
  </si>
  <si>
    <t>Allnet Flat 25 GB m.H.5</t>
  </si>
  <si>
    <t>Allnet Flat 35 GB</t>
  </si>
  <si>
    <t>Allnet Flat 35 GB 1 Mon.</t>
  </si>
  <si>
    <t>Allnet Flat 35 GB m.H.5</t>
  </si>
  <si>
    <t>Allnet Flat 35 GB m.H.10</t>
  </si>
  <si>
    <t>Allnet Flat 60 GB m.H.10</t>
  </si>
  <si>
    <t>Allnet Flat 60 GB m.H.5</t>
  </si>
  <si>
    <t>Allnet Flat 75 GB m.H.5</t>
  </si>
  <si>
    <t>Allnet Flat 75 GB m.H.10</t>
  </si>
  <si>
    <t>Family &amp; Friends 35 GB</t>
  </si>
  <si>
    <t>Allnet Flat 10 GB 1M</t>
  </si>
  <si>
    <t>Allnet Flat 10 GB m.H.15</t>
  </si>
  <si>
    <t>Allnet Flat 15 GB 1M</t>
  </si>
  <si>
    <t>Allnet Flat 15 GB m.H.15</t>
  </si>
  <si>
    <t>Allnet Flat 25 GB 1M</t>
  </si>
  <si>
    <t>Allnet Flat 35 GB 1M</t>
  </si>
  <si>
    <t>Allnet Flat 35 GB m.H.15</t>
  </si>
  <si>
    <t>Allnet Flat 50 GB 1M</t>
  </si>
  <si>
    <t>Allnet Flat 50 GB m.H.15</t>
  </si>
  <si>
    <t>A4446520</t>
  </si>
  <si>
    <t>A4446523</t>
  </si>
  <si>
    <t>A4446526</t>
  </si>
  <si>
    <t>A4446529</t>
  </si>
  <si>
    <t>A4446532</t>
  </si>
  <si>
    <t>A4446535</t>
  </si>
  <si>
    <t>A4446538</t>
  </si>
  <si>
    <t>A4446541</t>
  </si>
  <si>
    <t>A4446544</t>
  </si>
  <si>
    <t>A4446547</t>
  </si>
  <si>
    <t>A4446550</t>
  </si>
  <si>
    <t>A4446553</t>
  </si>
  <si>
    <t>A4446556</t>
  </si>
  <si>
    <t>Allnet Flat 75 GB 1M</t>
  </si>
  <si>
    <t>A4446559</t>
  </si>
  <si>
    <t>A4446604</t>
  </si>
  <si>
    <t>A4446607</t>
  </si>
  <si>
    <t>A4446610</t>
  </si>
  <si>
    <t>A4447018</t>
  </si>
  <si>
    <t>A4447021</t>
  </si>
  <si>
    <t>A4447024</t>
  </si>
  <si>
    <t>A4447027</t>
  </si>
  <si>
    <t>A4447030</t>
  </si>
  <si>
    <t>A4447033</t>
  </si>
  <si>
    <t>A4447054</t>
  </si>
  <si>
    <t>A4447057</t>
  </si>
  <si>
    <t>A4447060</t>
  </si>
  <si>
    <t>A4447063</t>
  </si>
  <si>
    <t>A4447066</t>
  </si>
  <si>
    <t>Allnet Flat 10 GB (Okt 2025)</t>
  </si>
  <si>
    <t>Allnet Flat 10 GB (Okt 2025) mit Smartphone 5</t>
  </si>
  <si>
    <t>Allnet Flat 10 GB (Okt 2025) mit Smartphone 10</t>
  </si>
  <si>
    <t>Allnet Flat 15 GB (Okt 2025)</t>
  </si>
  <si>
    <t>Allnet Flat 15 GB (Okt 2025) mit Smartphone 5</t>
  </si>
  <si>
    <t>Allnet Flat 15 GB (Okt 2025) mit Smartphone 10</t>
  </si>
  <si>
    <t>Allnet Flat 25 GB (Okt 2025)</t>
  </si>
  <si>
    <t>Allnet Flat 25 GB (Okt 2025) mit Smartphone 5</t>
  </si>
  <si>
    <t>Allnet Flat 25 GB (Okt 2025) mit Smartphone 10</t>
  </si>
  <si>
    <t>Allnet Flat 25 GB (Okt 2025) mit Smartphone 20</t>
  </si>
  <si>
    <t>Allnet Flat 35 GB (Okt 2025)</t>
  </si>
  <si>
    <t>Allnet Flat 35 GB (Okt 2025) mit Smartphone 5</t>
  </si>
  <si>
    <t>Allnet Flat 35 GB (Okt 2025) mit Smartphone 10</t>
  </si>
  <si>
    <t>Allnet Flat 35 GB (Okt 2025) mit Smartphone 20</t>
  </si>
  <si>
    <t>Allnet Flat 50 GB (Okt 2025)</t>
  </si>
  <si>
    <t>Allnet Flat 50 GB (Okt 2025) mit Smartphone 5</t>
  </si>
  <si>
    <t>Allnet Flat 50 GB (Okt 2025) mit Smartphone 10</t>
  </si>
  <si>
    <t>Allnet Flat 50 GB (Okt 2025) mit Smartphone 20</t>
  </si>
  <si>
    <t>Allnet Flat 75 GB (Okt 2025)</t>
  </si>
  <si>
    <t>T4446709</t>
  </si>
  <si>
    <t>G4446808</t>
  </si>
  <si>
    <t>T4446727</t>
  </si>
  <si>
    <t>G4446829</t>
  </si>
  <si>
    <t>T4446730</t>
  </si>
  <si>
    <t>G4446826</t>
  </si>
  <si>
    <t>T4446712</t>
  </si>
  <si>
    <t>G4446811</t>
  </si>
  <si>
    <t>T4446790</t>
  </si>
  <si>
    <t>G4446865</t>
  </si>
  <si>
    <t>T4446766</t>
  </si>
  <si>
    <t>G4446868</t>
  </si>
  <si>
    <t>T4446733</t>
  </si>
  <si>
    <t>G4446832</t>
  </si>
  <si>
    <t>T4446736</t>
  </si>
  <si>
    <t>G4446835</t>
  </si>
  <si>
    <t>T4446715</t>
  </si>
  <si>
    <t>G4446814</t>
  </si>
  <si>
    <t>T4446793</t>
  </si>
  <si>
    <t>G4446871</t>
  </si>
  <si>
    <t>T4446739</t>
  </si>
  <si>
    <t>G4446838</t>
  </si>
  <si>
    <t>T4446742</t>
  </si>
  <si>
    <t>G4446841</t>
  </si>
  <si>
    <t>T4446745</t>
  </si>
  <si>
    <t>G4446844</t>
  </si>
  <si>
    <t>T4446718</t>
  </si>
  <si>
    <t>G4446817</t>
  </si>
  <si>
    <t>T4446796</t>
  </si>
  <si>
    <t>G4446874</t>
  </si>
  <si>
    <t>T4446799</t>
  </si>
  <si>
    <t>G4446877</t>
  </si>
  <si>
    <t>T4446748</t>
  </si>
  <si>
    <t>G4446847</t>
  </si>
  <si>
    <t>T4446751</t>
  </si>
  <si>
    <t>G4446850</t>
  </si>
  <si>
    <t>T4446754</t>
  </si>
  <si>
    <t>G4446853</t>
  </si>
  <si>
    <t>T4446721</t>
  </si>
  <si>
    <t>G4446820</t>
  </si>
  <si>
    <t>T4446805</t>
  </si>
  <si>
    <t>G4446883</t>
  </si>
  <si>
    <t>T4446802</t>
  </si>
  <si>
    <t>G4446880</t>
  </si>
  <si>
    <t>T4446757</t>
  </si>
  <si>
    <t>G4446856</t>
  </si>
  <si>
    <t>T4446760</t>
  </si>
  <si>
    <t>G4446859</t>
  </si>
  <si>
    <t>T4446763</t>
  </si>
  <si>
    <t>G4446862</t>
  </si>
  <si>
    <t>T4446724</t>
  </si>
  <si>
    <t>G4446823</t>
  </si>
  <si>
    <t>KBS249</t>
  </si>
  <si>
    <t>KB563H</t>
  </si>
  <si>
    <t>KB564H</t>
  </si>
  <si>
    <t>KBS250</t>
  </si>
  <si>
    <t>KB565H</t>
  </si>
  <si>
    <t>KB566H</t>
  </si>
  <si>
    <t>KBS251</t>
  </si>
  <si>
    <t>KB568H</t>
  </si>
  <si>
    <t>KB569H</t>
  </si>
  <si>
    <t>KB570H</t>
  </si>
  <si>
    <t>KBS252</t>
  </si>
  <si>
    <t>KB571H</t>
  </si>
  <si>
    <t>KB572H</t>
  </si>
  <si>
    <t>KB573H</t>
  </si>
  <si>
    <t>KBS253</t>
  </si>
  <si>
    <t>KB574H</t>
  </si>
  <si>
    <t>KB575H</t>
  </si>
  <si>
    <t>KB576H</t>
  </si>
  <si>
    <t>KBS254</t>
  </si>
  <si>
    <t>KB567H</t>
  </si>
  <si>
    <t>Allnet Flat 15 GB (Okt 2025) mit Smartphone 20</t>
  </si>
  <si>
    <t>T4480078</t>
  </si>
  <si>
    <t>G4480081</t>
  </si>
  <si>
    <t>A3989990</t>
  </si>
  <si>
    <t>PK 290</t>
  </si>
  <si>
    <t>A3989993</t>
  </si>
  <si>
    <t>Allnet Flat 300 GB</t>
  </si>
  <si>
    <t>A3989996</t>
  </si>
  <si>
    <t xml:space="preserve">1 Monat Laufzeit! </t>
  </si>
  <si>
    <t>Allnet Flat 30 GB  m.H.5</t>
  </si>
  <si>
    <t>Allnet Flat 30 GB m.H.15</t>
  </si>
  <si>
    <t>Allnet Flat 100 GB 5G 1 Mon</t>
  </si>
  <si>
    <t>A4514236</t>
  </si>
  <si>
    <t>A4514257</t>
  </si>
  <si>
    <t>Business Starter mit Smartphone 10</t>
  </si>
  <si>
    <t>Business Select mit Smartphone 10</t>
  </si>
  <si>
    <t>Business Classic mit Smartphone 10</t>
  </si>
  <si>
    <t>Business Comfort mit Smartphone 10</t>
  </si>
  <si>
    <t>Business Premium mit Smartphone 10</t>
  </si>
  <si>
    <t>Business Unlimited mit Smartphone 10</t>
  </si>
  <si>
    <t>KBS259H</t>
  </si>
  <si>
    <t>KB583H</t>
  </si>
  <si>
    <t>KBS260H</t>
  </si>
  <si>
    <t>KB584H</t>
  </si>
  <si>
    <t>KBS261H</t>
  </si>
  <si>
    <t>KB585H</t>
  </si>
  <si>
    <t>KBS262H</t>
  </si>
  <si>
    <t>KB586H</t>
  </si>
  <si>
    <t>KBS263H</t>
  </si>
  <si>
    <t>KB587H</t>
  </si>
  <si>
    <t>KBS264H</t>
  </si>
  <si>
    <t>KB588H</t>
  </si>
  <si>
    <t>24 x 10% TP Rabatt + AP frei</t>
  </si>
  <si>
    <t>A4514317</t>
  </si>
  <si>
    <t>24 x 20% TP Rabatt + AP frei</t>
  </si>
  <si>
    <t>A4514320</t>
  </si>
  <si>
    <t>A4514563</t>
  </si>
  <si>
    <t>A4514575</t>
  </si>
  <si>
    <t>A4514593</t>
  </si>
  <si>
    <t>A4514596</t>
  </si>
  <si>
    <t>A4572401</t>
  </si>
  <si>
    <t>A4572374</t>
  </si>
  <si>
    <t>CW Mandant erst ab 01.01.2024</t>
  </si>
  <si>
    <t>Magenta Mobil XS mit Smartphone 10 (Feb 2026)</t>
  </si>
  <si>
    <t>Magenta Mobil XL mit Smartphone 10 (Feb 2026)</t>
  </si>
  <si>
    <t>Magenta Mobil XS mit Smartphone 20 (Feb 2026)</t>
  </si>
  <si>
    <t>Magenta Mobil S mit Smartphone 20 (Feb 2026)</t>
  </si>
  <si>
    <t>Magenta Mobil M mit Smartphone 20 (Feb 2026)</t>
  </si>
  <si>
    <t>Magenta Mobil L mit Smartphone 20 (Feb 2026)</t>
  </si>
  <si>
    <t>Magenta Mobil XL mit Smartphone 20 (Feb 2026)</t>
  </si>
  <si>
    <t>Magenta Mobil XS (Feb 2026)</t>
  </si>
  <si>
    <t>Magenta Mobil S (Feb 2026)</t>
  </si>
  <si>
    <t>Magenta Mobil S mit Smartphone 10 (Feb 2026)</t>
  </si>
  <si>
    <t>Magenta Mobil M (Feb 2026)</t>
  </si>
  <si>
    <t>Magenta Mobil M mit Smartphone 10 (Feb 2026)</t>
  </si>
  <si>
    <t>Magenta Mobil L (Feb 2026)</t>
  </si>
  <si>
    <t>Magenta Mobil L mit Smartphone 10 (Feb 2026)</t>
  </si>
  <si>
    <t>Magenta Mobil XL (Feb 2026)</t>
  </si>
  <si>
    <t xml:space="preserve">Legende Info :
NA = Neue Aktion
NT = Neuer Tarif
1M = 1 Monat LZ </t>
  </si>
  <si>
    <t>G4598802</t>
  </si>
  <si>
    <t>G4598805</t>
  </si>
  <si>
    <t>G4598808</t>
  </si>
  <si>
    <t>G4598811</t>
  </si>
  <si>
    <t>T4598670</t>
  </si>
  <si>
    <t>T4598673</t>
  </si>
  <si>
    <t>G4598814</t>
  </si>
  <si>
    <t>G4598817</t>
  </si>
  <si>
    <t>T4598730</t>
  </si>
  <si>
    <t>T4598733</t>
  </si>
  <si>
    <t>G4598886</t>
  </si>
  <si>
    <t>G4598889</t>
  </si>
  <si>
    <t>T4598736</t>
  </si>
  <si>
    <t>T4598739</t>
  </si>
  <si>
    <t>G4598892</t>
  </si>
  <si>
    <t>G4598895</t>
  </si>
  <si>
    <t>T4598700</t>
  </si>
  <si>
    <t>T4598703</t>
  </si>
  <si>
    <t>G4598850</t>
  </si>
  <si>
    <t>G4598853</t>
  </si>
  <si>
    <t>T4598676</t>
  </si>
  <si>
    <t>T4598679</t>
  </si>
  <si>
    <t>G4598823</t>
  </si>
  <si>
    <t>G4598826</t>
  </si>
  <si>
    <t>T4598754</t>
  </si>
  <si>
    <t>T4598757</t>
  </si>
  <si>
    <t>G4598904</t>
  </si>
  <si>
    <t>G4598907</t>
  </si>
  <si>
    <t>T4598742</t>
  </si>
  <si>
    <t>T4598745</t>
  </si>
  <si>
    <t>G4598898</t>
  </si>
  <si>
    <t>G4598901</t>
  </si>
  <si>
    <t>T4598748</t>
  </si>
  <si>
    <t>T4598751</t>
  </si>
  <si>
    <t>G4598910</t>
  </si>
  <si>
    <t>G4598913</t>
  </si>
  <si>
    <t>T4598706</t>
  </si>
  <si>
    <t>T4598709</t>
  </si>
  <si>
    <t>G4598856</t>
  </si>
  <si>
    <t>G4598859</t>
  </si>
  <si>
    <t>T4598682</t>
  </si>
  <si>
    <t>T4598685</t>
  </si>
  <si>
    <t>G4598829</t>
  </si>
  <si>
    <t>G4598832</t>
  </si>
  <si>
    <t>T4598760</t>
  </si>
  <si>
    <t>T4598763</t>
  </si>
  <si>
    <t>G4598949</t>
  </si>
  <si>
    <t>G4598952</t>
  </si>
  <si>
    <t>T4598766</t>
  </si>
  <si>
    <t>T4598769</t>
  </si>
  <si>
    <t>G4598943</t>
  </si>
  <si>
    <t>G4598946</t>
  </si>
  <si>
    <t>T4598772</t>
  </si>
  <si>
    <t>T4598775</t>
  </si>
  <si>
    <t>G4598955</t>
  </si>
  <si>
    <t>G4598958</t>
  </si>
  <si>
    <t>T4598712</t>
  </si>
  <si>
    <t>T4598715</t>
  </si>
  <si>
    <t>G4598862</t>
  </si>
  <si>
    <t>G4598865</t>
  </si>
  <si>
    <t>T4598688</t>
  </si>
  <si>
    <t>T4598691</t>
  </si>
  <si>
    <t>G4598835</t>
  </si>
  <si>
    <t>G4598838</t>
  </si>
  <si>
    <t>T4598778</t>
  </si>
  <si>
    <t>T4598781</t>
  </si>
  <si>
    <t>G4598961</t>
  </si>
  <si>
    <t>G4598964</t>
  </si>
  <si>
    <t>T4598784</t>
  </si>
  <si>
    <t>T4598787</t>
  </si>
  <si>
    <t>G4598967</t>
  </si>
  <si>
    <t>G4598970</t>
  </si>
  <si>
    <t>T4598718</t>
  </si>
  <si>
    <t>T4598721</t>
  </si>
  <si>
    <t>G4598868</t>
  </si>
  <si>
    <t>G4598871</t>
  </si>
  <si>
    <t>T4598694</t>
  </si>
  <si>
    <t>T4598697</t>
  </si>
  <si>
    <t>G4598841</t>
  </si>
  <si>
    <t>G4598844</t>
  </si>
  <si>
    <t>T4598790</t>
  </si>
  <si>
    <t>T4598793</t>
  </si>
  <si>
    <t>G4598973</t>
  </si>
  <si>
    <t>G4598979</t>
  </si>
  <si>
    <t>T4598796</t>
  </si>
  <si>
    <t>T4598799</t>
  </si>
  <si>
    <t>G4598988</t>
  </si>
  <si>
    <t>G4598991</t>
  </si>
  <si>
    <t>T4598724</t>
  </si>
  <si>
    <t>T4598727</t>
  </si>
  <si>
    <t>G4598874</t>
  </si>
  <si>
    <t>G4598877</t>
  </si>
  <si>
    <t>MC PK Aktion</t>
  </si>
  <si>
    <t>MC PK Daten Aktion</t>
  </si>
  <si>
    <t>KM PK Aktion</t>
  </si>
  <si>
    <t>KM PK Daten Aktion</t>
  </si>
  <si>
    <t>V1</t>
  </si>
  <si>
    <t xml:space="preserve">Tarif-ID </t>
  </si>
  <si>
    <t>SP 
DB</t>
  </si>
  <si>
    <t>SP 
TL</t>
  </si>
  <si>
    <t>19886</t>
  </si>
  <si>
    <t>20130</t>
  </si>
  <si>
    <t>25051</t>
  </si>
  <si>
    <t>25066</t>
  </si>
  <si>
    <t>19888</t>
  </si>
  <si>
    <t>20132</t>
  </si>
  <si>
    <t>25053</t>
  </si>
  <si>
    <t>19889</t>
  </si>
  <si>
    <t>20133</t>
  </si>
  <si>
    <t>25054</t>
  </si>
  <si>
    <t>25069</t>
  </si>
  <si>
    <t>19891</t>
  </si>
  <si>
    <t>20135</t>
  </si>
  <si>
    <t>25056</t>
  </si>
  <si>
    <t>19892</t>
  </si>
  <si>
    <t>20136</t>
  </si>
  <si>
    <t>25057</t>
  </si>
  <si>
    <t>25072</t>
  </si>
  <si>
    <t>19894</t>
  </si>
  <si>
    <t>20138</t>
  </si>
  <si>
    <t>25059</t>
  </si>
  <si>
    <t>19895</t>
  </si>
  <si>
    <t>20139</t>
  </si>
  <si>
    <t>25060</t>
  </si>
  <si>
    <t>25075</t>
  </si>
  <si>
    <t>19897</t>
  </si>
  <si>
    <t>20141</t>
  </si>
  <si>
    <t>25062</t>
  </si>
  <si>
    <t>19898</t>
  </si>
  <si>
    <t>20142</t>
  </si>
  <si>
    <t>25063</t>
  </si>
  <si>
    <t>25078</t>
  </si>
  <si>
    <t>19900</t>
  </si>
  <si>
    <t>20144</t>
  </si>
  <si>
    <t>25065</t>
  </si>
  <si>
    <t>24 x 1€      
Rabatt</t>
  </si>
  <si>
    <t>24 x 3€      
Rabatt</t>
  </si>
  <si>
    <t>24 x 4€      
Rabatt</t>
  </si>
  <si>
    <t>24 x 6€      
Rabatt</t>
  </si>
  <si>
    <t>24 x 8€      
Rabatt</t>
  </si>
  <si>
    <t>24 x 9€      
Rabatt</t>
  </si>
  <si>
    <t>24 x 1€
(-20€)</t>
  </si>
  <si>
    <t>24 x 2€
(-40€)</t>
  </si>
  <si>
    <t>24 x 3€
(-60€)</t>
  </si>
  <si>
    <t>24 x 4€
(-80€)</t>
  </si>
  <si>
    <t>24 x 5€
(-100€)</t>
  </si>
  <si>
    <t>24 x 6€
(-120€)</t>
  </si>
  <si>
    <t>24 x 7€
(-140€)</t>
  </si>
  <si>
    <t>24 x 8€
(-160€)</t>
  </si>
  <si>
    <t>24 x 9€
(-180€)</t>
  </si>
  <si>
    <t>24 x 10€
(-200€)</t>
  </si>
  <si>
    <t>24 x 12€
(-240€)</t>
  </si>
  <si>
    <t>24 x 1€
MTP Rabatt</t>
  </si>
  <si>
    <t>24 x 2€
MTP Rabatt</t>
  </si>
  <si>
    <t>24 x 3€
MTP Rabatt</t>
  </si>
  <si>
    <t>24 x 4€
MTP Rabatt</t>
  </si>
  <si>
    <t>24 x 5€
MTP Rabatt</t>
  </si>
  <si>
    <t>24 x 6€
MTP Rabatt</t>
  </si>
  <si>
    <t>24 x 7€
MTP Rabatt</t>
  </si>
  <si>
    <t>24 x 8€
MTP Rabatt</t>
  </si>
  <si>
    <t>24 x 9€
MTP Rabatt</t>
  </si>
  <si>
    <t>24 x 10€
MTP Rabatt</t>
  </si>
  <si>
    <t>24 x 12€
MTP Rabatt</t>
  </si>
  <si>
    <t>Nur zu PK Hauptvertrag aktivierbar</t>
  </si>
  <si>
    <t>24 Mon. 100 GB Datendepot / keine Plusk.möglich!</t>
  </si>
  <si>
    <t>MultiSim 1 kolo / inkl.INT Call (EU+GB+CH+TR)</t>
  </si>
  <si>
    <t xml:space="preserve">MultiSim 1 kolo / inkl.INT Call (EU+GB+CH+TR) </t>
  </si>
  <si>
    <t xml:space="preserve">24 Mon. 100 GB Datendepot / keine Plusk.möglich! </t>
  </si>
  <si>
    <t>MultiSim 1+2 kolo / inkl.INT Call (EU+GB+CH+TR) / 5 GB Roam in LG 2 &amp; 3</t>
  </si>
  <si>
    <t xml:space="preserve">Alle Inklusivleistungen wie Hauptvertrag / exkl. zugebuchter Optionen </t>
  </si>
  <si>
    <t xml:space="preserve">Alle Inklusivleistungen wie Hauptvertrag ausgenommen Telefonie und MultiSim!/exkl. zugebuchter Optionen </t>
  </si>
  <si>
    <t xml:space="preserve">Eu Roam inkl. CH + 2GB Roam Jahresvol. LG 2&amp;3 pro KJ </t>
  </si>
  <si>
    <t xml:space="preserve">Eu Roam inkl. CH + 4GB Roam Jahresvol. LG 2&amp;3 pro KJ </t>
  </si>
  <si>
    <t xml:space="preserve">MultiSim 1+2 kolo / inkl.INT Call (EU+GB+CH+TR) / + Eu Roam inkl. CH + 50GB Roam Jahresvol. LG 2&amp;3 pro KJ </t>
  </si>
  <si>
    <t xml:space="preserve">Bei best. einer "1.Plusk. (19,99€) Unltd. Datenvol.+ Eu Roam inkl. CH + 10GB Roam Jahresvol. LG 2&amp;3 pro KJ </t>
  </si>
  <si>
    <t xml:space="preserve">MultiSim 1 kolo / inkl.INT Call (EU+GB+CH+TR) / Bei best. einer 1.Plusk. (19,99€) Unltd. Datenvol.+ Eu Roam inkl. CH + 25GB Roam Jahresvol. LG 2&amp;3 pro KJ </t>
  </si>
  <si>
    <t>Sonder-vergütung /
Vergütungs-verzicht</t>
  </si>
  <si>
    <t>Gesamt-vergütung 
(1.Karte)</t>
  </si>
  <si>
    <t>Allnet Flat 40 GB</t>
  </si>
  <si>
    <t>Allnet Flat 40 GB m.H.5</t>
  </si>
  <si>
    <t>Allnet Flat 40 GB m.H.10</t>
  </si>
  <si>
    <t>Allnet Flat 150 GB (neu)</t>
  </si>
  <si>
    <t>Allnet Flat 150 GB m.H.5 (neu)</t>
  </si>
  <si>
    <t>Allnet Flat 150 GB m.H.10 (neu)</t>
  </si>
  <si>
    <t>Allnet Flat 200 GB (neu)</t>
  </si>
  <si>
    <t>Allnet Flat 200 GB m.H.5 (neu)</t>
  </si>
  <si>
    <t>Allnet Flat 200 GB m.H.10 (neu)</t>
  </si>
  <si>
    <t>Allnet Flat 300 GB m.H.5</t>
  </si>
  <si>
    <t>Allnet Flat 300 GB m.H.10</t>
  </si>
  <si>
    <t>Allnet Flat 75 GB 5G</t>
  </si>
  <si>
    <t>Allnet Flat 75 GB 5G 1M</t>
  </si>
  <si>
    <t>Allnet Flat 75 GB 5G m.H.5</t>
  </si>
  <si>
    <t>Allnet Flat 75 GB 5G m.H.10</t>
  </si>
  <si>
    <t>Allnet Flat 75 GB 5G m.H.15</t>
  </si>
  <si>
    <t>Allnet Flat 150 GB 5G</t>
  </si>
  <si>
    <t>Allnet Flat 150 GB 5G 1M</t>
  </si>
  <si>
    <t>Allnet Flat 150 GB 5G m.H.5</t>
  </si>
  <si>
    <t>Allnet Flat 150 GB 5G m.H.10</t>
  </si>
  <si>
    <t>Allnet Flat 150 GB 5G m.H.15</t>
  </si>
  <si>
    <t>Allnet Flat 200 GB 5G</t>
  </si>
  <si>
    <t>Allnet Flat 200 GB 5G 1M</t>
  </si>
  <si>
    <t>Allnet Flat 200 GB 5G m.H.5</t>
  </si>
  <si>
    <t>Allnet Flat 200 GB 5G m.H.10</t>
  </si>
  <si>
    <t>Allnet Flat 200 GB 5G m.H.15</t>
  </si>
  <si>
    <t>A4658571</t>
  </si>
  <si>
    <t>A4658586</t>
  </si>
  <si>
    <t>A4658598</t>
  </si>
  <si>
    <t>A4658601</t>
  </si>
  <si>
    <t>A4658613</t>
  </si>
  <si>
    <t>A4658577</t>
  </si>
  <si>
    <t>A4658604</t>
  </si>
  <si>
    <t>A4658610</t>
  </si>
  <si>
    <t>A4658616</t>
  </si>
  <si>
    <t>A4658580</t>
  </si>
  <si>
    <t>A4658619</t>
  </si>
  <si>
    <t>A4658712</t>
  </si>
  <si>
    <t>A4658796</t>
  </si>
  <si>
    <t>A4658715</t>
  </si>
  <si>
    <t>A4658718</t>
  </si>
  <si>
    <t>A4658721</t>
  </si>
  <si>
    <t>A4658724</t>
  </si>
  <si>
    <t>Allnet Flat 50 GB 5G</t>
  </si>
  <si>
    <t>Allnet Flat 50 GB 5G 1M</t>
  </si>
  <si>
    <t>Allnet Flat 50 GB 5G m.H.5</t>
  </si>
  <si>
    <t>Allnet Flat 50 GB 5G m.H.10</t>
  </si>
  <si>
    <t>Allnet Flat 50 GB 5G m.H.15</t>
  </si>
  <si>
    <t>Allnet Flat 80 GB 5G</t>
  </si>
  <si>
    <t>Allnet Flat 80 GB 5G 1 Mon</t>
  </si>
  <si>
    <t>Allnet Flat 80 GB 5G m.H.5</t>
  </si>
  <si>
    <t>Allnet Flat 80 GB 5G m.H.10</t>
  </si>
  <si>
    <t>Allnet Flat 80 GB 5G m.H.15</t>
  </si>
  <si>
    <t>A4670466</t>
  </si>
  <si>
    <t>A4670442</t>
  </si>
  <si>
    <t>A4670445</t>
  </si>
  <si>
    <t>A4670475</t>
  </si>
  <si>
    <t>24 x 30€ TP Rabatt + AP frei</t>
  </si>
  <si>
    <t>Family &amp; Friends 20GB</t>
  </si>
  <si>
    <t>A4680461</t>
  </si>
  <si>
    <t>Family &amp; Friends 25 GB</t>
  </si>
  <si>
    <t>A4680467</t>
  </si>
  <si>
    <t>Allnet Flat 15 GB  m.H.5</t>
  </si>
  <si>
    <t>Allnet Flat 20 GB  m.H.5</t>
  </si>
  <si>
    <t>Allnet Flat 20 GB m.H.15</t>
  </si>
  <si>
    <t>Allnet Flat 40 GB  m.H.5</t>
  </si>
  <si>
    <t>Allnet Flat 40 GB m.H.15</t>
  </si>
  <si>
    <t>Allnet Flat 20 GB 1M</t>
  </si>
  <si>
    <t>Allnet Flat 30 GB 1M</t>
  </si>
  <si>
    <t>Allnet Flat 40 GB 1M</t>
  </si>
  <si>
    <t>Allnet Flat 70 GB 5G</t>
  </si>
  <si>
    <t>Allnet Flat 70 GB 5G m.H.5</t>
  </si>
  <si>
    <t>Allnet Flat 70 GB 5G m.H.10</t>
  </si>
  <si>
    <t>Allnet Flat 70 GB 5G m.H.15</t>
  </si>
  <si>
    <t>A4688022</t>
  </si>
  <si>
    <t>A4688025</t>
  </si>
  <si>
    <t>A4688028</t>
  </si>
  <si>
    <t>A4688031</t>
  </si>
  <si>
    <t>Aktionstarif</t>
  </si>
  <si>
    <t>A4688046</t>
  </si>
  <si>
    <t>A4688049</t>
  </si>
  <si>
    <t>A4688052</t>
  </si>
  <si>
    <t>A4688055</t>
  </si>
  <si>
    <t>A4688601</t>
  </si>
  <si>
    <t>m.H.20</t>
  </si>
  <si>
    <t>Sim only</t>
  </si>
  <si>
    <t>TV</t>
  </si>
  <si>
    <t>A4689236</t>
  </si>
  <si>
    <t>A4689239</t>
  </si>
  <si>
    <t>A4689242</t>
  </si>
  <si>
    <t>A4689245</t>
  </si>
  <si>
    <t>A4689248</t>
  </si>
  <si>
    <t>A4689251</t>
  </si>
  <si>
    <t>A4689254</t>
  </si>
  <si>
    <t>A4689257</t>
  </si>
  <si>
    <t>O2 mobile S (15GB)</t>
  </si>
  <si>
    <t>O2 mobile S (15GB) m.H.5</t>
  </si>
  <si>
    <t>O2 mobile S (15GB) m.H.10</t>
  </si>
  <si>
    <t>O2 mobile M (50GB)</t>
  </si>
  <si>
    <t>O2 mobile M (50GB) m.H.5</t>
  </si>
  <si>
    <t>O2 mobile M (50GB) m.H.10</t>
  </si>
  <si>
    <t>O2 mobile L (150GB)</t>
  </si>
  <si>
    <t>O2 mobile L (150GB) m.H.5</t>
  </si>
  <si>
    <t>O2 mobile L (150GB) m.H.10</t>
  </si>
  <si>
    <t>PK 120</t>
  </si>
  <si>
    <t>PK 280</t>
  </si>
  <si>
    <t>o2 Mobile unlimited M</t>
  </si>
  <si>
    <t>o2 Mobile unlimited M m.H.5</t>
  </si>
  <si>
    <t>o2 Mobile unlimited M m.H.10</t>
  </si>
  <si>
    <t>o2 Mobile unlimited L</t>
  </si>
  <si>
    <t>o2 Mobile unlimited L m.H.5</t>
  </si>
  <si>
    <t>o2 Mobile unlimited L m.H.10</t>
  </si>
  <si>
    <t>A4689048</t>
  </si>
  <si>
    <t>A4689051</t>
  </si>
  <si>
    <t>A4689054</t>
  </si>
  <si>
    <t>A4689057</t>
  </si>
  <si>
    <t>A4689060</t>
  </si>
  <si>
    <t>Lifetime 25€ TP Rabatt</t>
  </si>
  <si>
    <t>A4689063</t>
  </si>
  <si>
    <t>o2 Mobile S (Jun 2026)</t>
  </si>
  <si>
    <t>o2 Mobile S mit Smartphone 5 (Jun 2026)</t>
  </si>
  <si>
    <t>o2 Mobile S mit Smartphone 10 (Jun 2026)</t>
  </si>
  <si>
    <t>o2 Mobile M (Jun 2026)</t>
  </si>
  <si>
    <t>o2 Mobile M mit Smartphone 5 (Jun 2026)</t>
  </si>
  <si>
    <t>o2 Mobile M mit Smartphone 10 (Jun 2026)</t>
  </si>
  <si>
    <t>o2 Mobile L (Jun 2026)</t>
  </si>
  <si>
    <t>o2 Mobile L mit Smartphone 5 (Jun 2026)</t>
  </si>
  <si>
    <t>o2 Mobile L mit Smartphone 10 (Jun 2026)</t>
  </si>
  <si>
    <t>o2 Mobile Unlimited L (Jun 2026)</t>
  </si>
  <si>
    <t>T4689149</t>
  </si>
  <si>
    <t>G4689185</t>
  </si>
  <si>
    <t>T4689167</t>
  </si>
  <si>
    <t>G4689197</t>
  </si>
  <si>
    <t>T4689170</t>
  </si>
  <si>
    <t>G4689200</t>
  </si>
  <si>
    <t>T4689152</t>
  </si>
  <si>
    <t>G4689188</t>
  </si>
  <si>
    <t>T4689173</t>
  </si>
  <si>
    <t>G4689203</t>
  </si>
  <si>
    <t>T4689176</t>
  </si>
  <si>
    <t>G4689209</t>
  </si>
  <si>
    <t>T4689155</t>
  </si>
  <si>
    <t>G4689191</t>
  </si>
  <si>
    <t>T4689179</t>
  </si>
  <si>
    <t>G4689212</t>
  </si>
  <si>
    <t>T4689182</t>
  </si>
  <si>
    <t>G4689215</t>
  </si>
  <si>
    <t>T4689164</t>
  </si>
  <si>
    <t>G4689194</t>
  </si>
  <si>
    <t>KBS272H</t>
  </si>
  <si>
    <t>KB589H</t>
  </si>
  <si>
    <t>KB590H</t>
  </si>
  <si>
    <t>KBS273H</t>
  </si>
  <si>
    <t>KB591H</t>
  </si>
  <si>
    <t>KB592H</t>
  </si>
  <si>
    <t>KBS274H</t>
  </si>
  <si>
    <t>KB593H</t>
  </si>
  <si>
    <t>KB594H</t>
  </si>
  <si>
    <t>KBS275H</t>
  </si>
  <si>
    <t>Allnet Flat 15 GB 5G (Jul 2025)</t>
  </si>
  <si>
    <t>Allnet Flat 20 GB 5G (Jul 2025)</t>
  </si>
  <si>
    <t>T4694893</t>
  </si>
  <si>
    <t>T4694896</t>
  </si>
  <si>
    <t>T4694899</t>
  </si>
  <si>
    <t>G4694911</t>
  </si>
  <si>
    <t>G4694914</t>
  </si>
  <si>
    <t>G4694917</t>
  </si>
  <si>
    <t>T4694902</t>
  </si>
  <si>
    <t>T4694905</t>
  </si>
  <si>
    <t>T4694908</t>
  </si>
  <si>
    <t>G4694932</t>
  </si>
  <si>
    <t>G4694935</t>
  </si>
  <si>
    <t>G4694938</t>
  </si>
  <si>
    <t>T4694884</t>
  </si>
  <si>
    <t>T4694887</t>
  </si>
  <si>
    <t>T4694890</t>
  </si>
  <si>
    <t>G4694920</t>
  </si>
  <si>
    <t>G4694926</t>
  </si>
  <si>
    <t>G4694929</t>
  </si>
  <si>
    <t>8,00€+3,00€</t>
  </si>
  <si>
    <t>24137/24020</t>
  </si>
  <si>
    <t>9,00€+3,00€</t>
  </si>
  <si>
    <t>24138/24020</t>
  </si>
  <si>
    <t>zum 30.06 für TW geschlossen</t>
  </si>
  <si>
    <t>o2 Mobile unlimited M 1M</t>
  </si>
  <si>
    <t>o2 Mobile unlimited L 1M</t>
  </si>
  <si>
    <t>Allnet Flat 80 GB</t>
  </si>
  <si>
    <t>Allnet Flat 80 GB m.H.5</t>
  </si>
  <si>
    <t>Allnet Flat 80 GB m.H.10</t>
  </si>
  <si>
    <t>Allnet Flat 140 GB</t>
  </si>
  <si>
    <t>Allnet Flat 140 GB m.H.5</t>
  </si>
  <si>
    <t>Allnet Flat 140 GB m.H.10</t>
  </si>
  <si>
    <t>Allnet Flat 160 GB</t>
  </si>
  <si>
    <t>Allnet Flat 160 GB m.H.5</t>
  </si>
  <si>
    <t>Allnet Flat 160 GB m.H.10</t>
  </si>
  <si>
    <t>Allnet Unlimited Advanced 50</t>
  </si>
  <si>
    <t>Allnet Unlimited Advanced 50 m.H.5</t>
  </si>
  <si>
    <t>Allnet Unlimited Advanced 50 m.H.10</t>
  </si>
  <si>
    <t>70 GB Eu-Roaming inkl.</t>
  </si>
  <si>
    <t>A4696039</t>
  </si>
  <si>
    <t>A4695010</t>
  </si>
  <si>
    <t>A4695013</t>
  </si>
  <si>
    <t>A4695016</t>
  </si>
  <si>
    <t>A4695019</t>
  </si>
  <si>
    <t>A4695334</t>
  </si>
  <si>
    <t>A4695034</t>
  </si>
  <si>
    <t>A4695037</t>
  </si>
  <si>
    <t>A4695040</t>
  </si>
  <si>
    <t>A4695052</t>
  </si>
  <si>
    <t>A4695055</t>
  </si>
  <si>
    <t>A4695058</t>
  </si>
  <si>
    <t>A4695061</t>
  </si>
  <si>
    <t>A4695358</t>
  </si>
  <si>
    <t>A4695340</t>
  </si>
  <si>
    <t>A4695346</t>
  </si>
  <si>
    <t>A4695352</t>
  </si>
  <si>
    <t>A4695076</t>
  </si>
  <si>
    <t>A4695079</t>
  </si>
  <si>
    <t>A4695082</t>
  </si>
  <si>
    <t>A4711666</t>
  </si>
  <si>
    <t>A4695364</t>
  </si>
  <si>
    <t>A4695094</t>
  </si>
  <si>
    <t>A4695097</t>
  </si>
  <si>
    <t>A4695100</t>
  </si>
  <si>
    <t>A4695370</t>
  </si>
  <si>
    <t>A4695376</t>
  </si>
  <si>
    <t>A4695112</t>
  </si>
  <si>
    <t>A4695115</t>
  </si>
  <si>
    <t>A4695118</t>
  </si>
  <si>
    <t>A4695121</t>
  </si>
  <si>
    <t>A4695280</t>
  </si>
  <si>
    <t>A4695286</t>
  </si>
  <si>
    <t>A4695295</t>
  </si>
  <si>
    <t>A4695298</t>
  </si>
  <si>
    <t>A4695316</t>
  </si>
  <si>
    <t>A4695319</t>
  </si>
  <si>
    <t>A4695322</t>
  </si>
  <si>
    <t>A4688736</t>
  </si>
  <si>
    <t>A4688742</t>
  </si>
  <si>
    <t>A4688730</t>
  </si>
  <si>
    <t xml:space="preserve">1 Monat LZ </t>
  </si>
  <si>
    <t>Grow + 10GB</t>
  </si>
  <si>
    <r>
      <t xml:space="preserve">Länderzone "EU Zone 1" 153GB monatlich / </t>
    </r>
    <r>
      <rPr>
        <sz val="10"/>
        <color rgb="FFFF0000"/>
        <rFont val="Calibri"/>
        <family val="2"/>
        <scheme val="minor"/>
      </rPr>
      <t xml:space="preserve">1 Monat Laufzeit </t>
    </r>
  </si>
  <si>
    <t xml:space="preserve">Länderzone "EU Zone 1" 153GB monatlich </t>
  </si>
  <si>
    <t xml:space="preserve">Grow + 1GB </t>
  </si>
  <si>
    <t>Grow + 5GB</t>
  </si>
  <si>
    <t xml:space="preserve">Unlimited 5G Router Bundle / Länderzone "EU Zone 1" 153GB monatlich </t>
  </si>
  <si>
    <r>
      <rPr>
        <b/>
        <sz val="14"/>
        <rFont val="Calibri (Textkörper)"/>
      </rPr>
      <t>Übersicht Aktionen Privat und Geschäftskunden Voice u. Daten * Datenstand 27.07.26</t>
    </r>
    <r>
      <rPr>
        <sz val="10"/>
        <rFont val="Calibri"/>
        <family val="2"/>
        <scheme val="minor"/>
      </rPr>
      <t xml:space="preserve">
</t>
    </r>
    <r>
      <rPr>
        <sz val="10"/>
        <color rgb="FFFF0000"/>
        <rFont val="Calibri"/>
        <family val="2"/>
        <scheme val="minor"/>
      </rPr>
      <t>* Diese Tabelle ist rein informativ und ersetzt keine Aktions- und Vergütungslisten der freenet DLS GmbH. Änderungen und Irrtümer vorbehalten !</t>
    </r>
  </si>
  <si>
    <t>!</t>
  </si>
  <si>
    <t>Treue 5G 30 GB Bundle Spezial (Aug 2026) mit Smartphone 10</t>
  </si>
  <si>
    <t>Treue 5G 30 GB Bundle Spezial (Aug 2026) mit Smartphone 20</t>
  </si>
  <si>
    <t>Vodafone Zuhause Festnetz Flat /GP 2026 mit Smartphone 5</t>
  </si>
  <si>
    <t>T4727546</t>
  </si>
  <si>
    <t>T4727549</t>
  </si>
  <si>
    <t>G4727540</t>
  </si>
  <si>
    <t>G4727543</t>
  </si>
  <si>
    <r>
      <rPr>
        <b/>
        <sz val="12"/>
        <rFont val="Calibri"/>
        <family val="2"/>
        <scheme val="minor"/>
      </rPr>
      <t xml:space="preserve">Gilt für die freenet-Fachhandels-VO
Gültig ab 01.08.2026 bis auf Widerruf, längstens bis 31.08.2026
</t>
    </r>
    <r>
      <rPr>
        <sz val="10"/>
        <rFont val="Calibri"/>
        <family val="2"/>
        <scheme val="minor"/>
      </rPr>
      <t xml:space="preserve">Das nachfolgende Vergütungsmodell gilt ab dem oben genannten Zeitraum.
Der Anbieter weist den Vertriebspartner ausdrücklich darauf hin, dass im Fall einer Änderung des Vergütungsmodells 
das Einverständnis des Vertriebspartners bezüglich der Änderungen spätestens mit der Eingabe der ersten Kundenbindung 
ab der Geltung der Änderung in das System des Anbieters als erteilt gilt.
Bitte prüfen Sie die individuellen Tarifwechselmöglichkeiten für den Kunden vor Angebotserstellung in MAUI - BKB.
</t>
    </r>
    <r>
      <rPr>
        <b/>
        <sz val="8"/>
        <color rgb="FFFF0000"/>
        <rFont val="Calibri"/>
        <family val="2"/>
        <scheme val="minor"/>
      </rPr>
      <t>* Diese Tabelle ist rein informativ und ersetzt keine Aktions- und Vergütungslisten der freenet DLS GmbH. Änderungen und Irrtümer vorbehalten !</t>
    </r>
  </si>
  <si>
    <t>KB598H</t>
  </si>
  <si>
    <t>KB599H</t>
  </si>
  <si>
    <t>KB600H</t>
  </si>
  <si>
    <t>Austausch der aktuellen Tarif ID´s zum 01.08.2026</t>
  </si>
  <si>
    <t>!!</t>
  </si>
  <si>
    <t>Gültig ab 01.08.2026 bis auf Widerruf, längstens bis 31.08.2026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</si>
</sst>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0.00\ &quot;€&quot;;[Red]\-#,##0.00\ &quot;€&quot;"/>
    <numFmt numFmtId="44" formatCode="_-* #,##0.00\ &quot;€&quot;_-;\-* #,##0.00\ &quot;€&quot;_-;_-* &quot;-&quot;??\ &quot;€&quot;_-;_-@_-"/>
    <numFmt numFmtId="43" formatCode="_-* #,##0.00_-;\-* #,##0.00_-;_-* &quot;-&quot;??_-;_-@_-"/>
    <numFmt numFmtId="164" formatCode="#,##0.00\ &quot;€&quot;"/>
    <numFmt numFmtId="165" formatCode="#,##0.00\ [$€-1];[Red]\-#,##0.00\ [$€-1]"/>
    <numFmt numFmtId="166" formatCode="dd/mm/yy;@"/>
    <numFmt numFmtId="167" formatCode="#,##0\ [$€-1];[Red]\-#,##0\ [$€-1]"/>
    <numFmt numFmtId="168" formatCode="#,##0\ &quot;€&quot;"/>
    <numFmt numFmtId="169" formatCode="_-* #,##0_-;\-* #,##0_-;_-* &quot;-&quot;??_-;_-@_-"/>
  </numFmts>
  <fonts count="42">
    <font>
      <sz val="12"/>
      <name val="Calibri"/>
      <family val="2"/>
      <scheme val="minor"/>
    </font>
    <font>
      <u/>
      <sz val="12"/>
      <color rgb="FF0000FF"/>
      <name val="Calibri"/>
      <family val="2"/>
      <scheme val="minor"/>
    </font>
    <font>
      <u/>
      <sz val="12"/>
      <color rgb="FF800080"/>
      <name val="Calibri"/>
      <family val="2"/>
      <scheme val="minor"/>
    </font>
    <font>
      <sz val="8"/>
      <name val="Calibri"/>
      <family val="2"/>
      <scheme val="minor"/>
    </font>
    <font>
      <sz val="10"/>
      <name val="Calibri"/>
      <family val="2"/>
      <scheme val="minor"/>
    </font>
    <font>
      <b/>
      <sz val="18"/>
      <name val="Calibri"/>
      <family val="2"/>
      <scheme val="minor"/>
    </font>
    <font>
      <u/>
      <sz val="12"/>
      <color theme="10"/>
      <name val="Calibri"/>
      <family val="2"/>
      <scheme val="minor"/>
    </font>
    <font>
      <u/>
      <sz val="12"/>
      <color theme="11"/>
      <name val="Calibri"/>
      <family val="2"/>
      <scheme val="minor"/>
    </font>
    <font>
      <b/>
      <sz val="10"/>
      <name val="Calibri"/>
      <family val="2"/>
      <scheme val="minor"/>
    </font>
    <font>
      <b/>
      <sz val="12"/>
      <name val="Calibri"/>
      <family val="2"/>
      <scheme val="minor"/>
    </font>
    <font>
      <sz val="10"/>
      <name val="Arial"/>
      <family val="2"/>
    </font>
    <font>
      <b/>
      <sz val="10"/>
      <name val="Arial"/>
      <family val="2"/>
    </font>
    <font>
      <u/>
      <sz val="12.5"/>
      <color indexed="12"/>
      <name val="Arial"/>
      <family val="2"/>
    </font>
    <font>
      <sz val="12"/>
      <name val="Calibri"/>
      <family val="2"/>
      <scheme val="minor"/>
    </font>
    <font>
      <sz val="12"/>
      <name val="Arial"/>
      <family val="2"/>
    </font>
    <font>
      <b/>
      <sz val="14"/>
      <name val="Calibri (Textkörper)"/>
    </font>
    <font>
      <sz val="10"/>
      <color theme="0"/>
      <name val="Calibri"/>
      <family val="2"/>
      <scheme val="minor"/>
    </font>
    <font>
      <sz val="10"/>
      <color theme="1"/>
      <name val="Arial"/>
      <family val="2"/>
    </font>
    <font>
      <sz val="14"/>
      <name val="Calibri"/>
      <family val="2"/>
      <scheme val="minor"/>
    </font>
    <font>
      <b/>
      <sz val="14"/>
      <name val="Arial"/>
      <family val="2"/>
    </font>
    <font>
      <sz val="14"/>
      <name val="Arial"/>
      <family val="2"/>
    </font>
    <font>
      <b/>
      <vertAlign val="superscript"/>
      <sz val="14"/>
      <name val="Arial"/>
      <family val="2"/>
    </font>
    <font>
      <b/>
      <u/>
      <sz val="12"/>
      <name val="Calibri"/>
      <family val="2"/>
      <scheme val="minor"/>
    </font>
    <font>
      <b/>
      <sz val="10"/>
      <color rgb="FFFF0000"/>
      <name val="Calibri"/>
      <family val="2"/>
      <scheme val="minor"/>
    </font>
    <font>
      <sz val="10"/>
      <color rgb="FF000000"/>
      <name val="Calibri"/>
      <family val="2"/>
      <scheme val="minor"/>
    </font>
    <font>
      <sz val="10"/>
      <color rgb="FFFFFFFF"/>
      <name val="Calibri"/>
      <family val="2"/>
      <scheme val="minor"/>
    </font>
    <font>
      <b/>
      <sz val="8"/>
      <color rgb="FFFF0000"/>
      <name val="Calibri"/>
      <family val="2"/>
      <scheme val="minor"/>
    </font>
    <font>
      <sz val="10"/>
      <color rgb="FFFF0000"/>
      <name val="Calibri"/>
      <family val="2"/>
      <scheme val="minor"/>
    </font>
    <font>
      <b/>
      <sz val="12"/>
      <name val="Arial"/>
      <family val="2"/>
    </font>
    <font>
      <b/>
      <sz val="10"/>
      <color rgb="FFFF0000"/>
      <name val="Arial"/>
      <family val="2"/>
    </font>
    <font>
      <sz val="8"/>
      <name val="Arial"/>
      <family val="2"/>
    </font>
    <font>
      <b/>
      <sz val="14"/>
      <name val="Calibri"/>
      <family val="2"/>
      <scheme val="minor"/>
    </font>
    <font>
      <sz val="10"/>
      <color theme="0"/>
      <name val="Arial"/>
      <family val="2"/>
    </font>
    <font>
      <strike/>
      <sz val="10"/>
      <name val="Arial"/>
      <family val="2"/>
    </font>
    <font>
      <b/>
      <sz val="12"/>
      <color theme="1"/>
      <name val="Arial"/>
      <family val="2"/>
    </font>
    <font>
      <b/>
      <sz val="10"/>
      <color theme="0" tint="-0.14999847407452621"/>
      <name val="Arial"/>
      <family val="2"/>
    </font>
    <font>
      <b/>
      <sz val="10"/>
      <color theme="1"/>
      <name val="Arial"/>
      <family val="2"/>
    </font>
    <font>
      <sz val="10"/>
      <color rgb="FF000000"/>
      <name val="Arial"/>
      <family val="2"/>
    </font>
    <font>
      <sz val="10"/>
      <color theme="0" tint="-0.14999847407452621"/>
      <name val="Arial"/>
      <family val="2"/>
    </font>
    <font>
      <b/>
      <strike/>
      <sz val="10"/>
      <name val="Arial"/>
      <family val="2"/>
    </font>
    <font>
      <b/>
      <strike/>
      <sz val="10"/>
      <color theme="1"/>
      <name val="Arial"/>
      <family val="2"/>
    </font>
    <font>
      <sz val="10"/>
      <color rgb="FFFF0000"/>
      <name val="Arial"/>
      <family val="2"/>
    </font>
  </fonts>
  <fills count="28">
    <fill>
      <patternFill patternType="none"/>
    </fill>
    <fill>
      <patternFill patternType="gray125"/>
    </fill>
    <fill>
      <patternFill patternType="solid">
        <fgColor rgb="FFE26AD1"/>
        <bgColor rgb="FF000000"/>
      </patternFill>
    </fill>
    <fill>
      <patternFill patternType="solid">
        <fgColor rgb="FF5062E2"/>
        <bgColor rgb="FF000000"/>
      </patternFill>
    </fill>
    <fill>
      <patternFill patternType="solid">
        <fgColor rgb="FF40D32B"/>
        <bgColor rgb="FF000000"/>
      </patternFill>
    </fill>
    <fill>
      <patternFill patternType="solid">
        <fgColor rgb="FFFFFF00"/>
        <bgColor indexed="64"/>
      </patternFill>
    </fill>
    <fill>
      <patternFill patternType="solid">
        <fgColor rgb="FFCCFFCC"/>
        <bgColor indexed="64"/>
      </patternFill>
    </fill>
    <fill>
      <patternFill patternType="solid">
        <fgColor theme="0"/>
        <bgColor indexed="64"/>
      </patternFill>
    </fill>
    <fill>
      <patternFill patternType="solid">
        <fgColor rgb="FFFF0000"/>
        <bgColor indexed="64"/>
      </patternFill>
    </fill>
    <fill>
      <patternFill patternType="solid">
        <fgColor rgb="FFCCFFCC"/>
        <bgColor rgb="FF000000"/>
      </patternFill>
    </fill>
    <fill>
      <patternFill patternType="solid">
        <fgColor rgb="FFE0ECC8"/>
        <bgColor indexed="64"/>
      </patternFill>
    </fill>
    <fill>
      <patternFill patternType="solid">
        <fgColor theme="6" tint="0.39997558519241921"/>
        <bgColor rgb="FF000000"/>
      </patternFill>
    </fill>
    <fill>
      <patternFill patternType="solid">
        <fgColor theme="6" tint="0.39997558519241921"/>
        <bgColor indexed="64"/>
      </patternFill>
    </fill>
    <fill>
      <patternFill patternType="solid">
        <fgColor rgb="FF40D32B"/>
        <bgColor indexed="64"/>
      </patternFill>
    </fill>
    <fill>
      <patternFill patternType="solid">
        <fgColor rgb="FFFF0000"/>
        <bgColor rgb="FF000000"/>
      </patternFill>
    </fill>
    <fill>
      <patternFill patternType="solid">
        <fgColor theme="9" tint="0.59999389629810485"/>
        <bgColor rgb="FF000000"/>
      </patternFill>
    </fill>
    <fill>
      <patternFill patternType="solid">
        <fgColor theme="9" tint="0.59999389629810485"/>
        <bgColor indexed="64"/>
      </patternFill>
    </fill>
    <fill>
      <patternFill patternType="solid">
        <fgColor indexed="9"/>
        <bgColor indexed="64"/>
      </patternFill>
    </fill>
    <fill>
      <patternFill patternType="solid">
        <fgColor rgb="FFFF33CC"/>
        <bgColor indexed="64"/>
      </patternFill>
    </fill>
    <fill>
      <patternFill patternType="solid">
        <fgColor theme="1"/>
        <bgColor indexed="64"/>
      </patternFill>
    </fill>
    <fill>
      <patternFill patternType="solid">
        <fgColor rgb="FFFFC000"/>
        <bgColor indexed="64"/>
      </patternFill>
    </fill>
    <fill>
      <patternFill patternType="solid">
        <fgColor rgb="FF92D050"/>
        <bgColor indexed="64"/>
      </patternFill>
    </fill>
    <fill>
      <patternFill patternType="solid">
        <fgColor rgb="FF0070C0"/>
        <bgColor indexed="64"/>
      </patternFill>
    </fill>
    <fill>
      <patternFill patternType="solid">
        <fgColor rgb="FFFFC000"/>
        <bgColor rgb="FF000000"/>
      </patternFill>
    </fill>
    <fill>
      <patternFill patternType="solid">
        <fgColor rgb="FF5062E2"/>
        <bgColor indexed="64"/>
      </patternFill>
    </fill>
    <fill>
      <patternFill patternType="solid">
        <fgColor theme="6" tint="0.79998168889431442"/>
        <bgColor indexed="64"/>
      </patternFill>
    </fill>
    <fill>
      <patternFill patternType="solid">
        <fgColor rgb="FFCCC0DA"/>
        <bgColor indexed="64"/>
      </patternFill>
    </fill>
    <fill>
      <patternFill patternType="solid">
        <fgColor theme="1" tint="4.9989318521683403E-2"/>
        <bgColor indexed="64"/>
      </patternFill>
    </fill>
  </fills>
  <borders count="49">
    <border>
      <left/>
      <right/>
      <top/>
      <bottom/>
      <diagonal/>
    </border>
    <border>
      <left/>
      <right/>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style="medium">
        <color auto="1"/>
      </left>
      <right/>
      <top style="thin">
        <color rgb="FF000000"/>
      </top>
      <bottom/>
      <diagonal/>
    </border>
    <border>
      <left style="medium">
        <color auto="1"/>
      </left>
      <right/>
      <top/>
      <bottom style="thin">
        <color rgb="FF000000"/>
      </bottom>
      <diagonal/>
    </border>
    <border>
      <left/>
      <right style="thin">
        <color auto="1"/>
      </right>
      <top style="thin">
        <color rgb="FF000000"/>
      </top>
      <bottom/>
      <diagonal/>
    </border>
    <border>
      <left/>
      <right style="thin">
        <color auto="1"/>
      </right>
      <top/>
      <bottom style="thin">
        <color rgb="FF000000"/>
      </bottom>
      <diagonal/>
    </border>
    <border>
      <left style="thin">
        <color indexed="64"/>
      </left>
      <right style="medium">
        <color indexed="64"/>
      </right>
      <top style="medium">
        <color indexed="64"/>
      </top>
      <bottom/>
      <diagonal/>
    </border>
    <border>
      <left style="thin">
        <color auto="1"/>
      </left>
      <right style="medium">
        <color auto="1"/>
      </right>
      <top style="thin">
        <color auto="1"/>
      </top>
      <bottom style="medium">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auto="1"/>
      </left>
      <right/>
      <top style="medium">
        <color auto="1"/>
      </top>
      <bottom/>
      <diagonal/>
    </border>
    <border>
      <left/>
      <right/>
      <top style="medium">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rgb="FF000000"/>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thin">
        <color rgb="FF000000"/>
      </left>
      <right/>
      <top style="medium">
        <color indexed="64"/>
      </top>
      <bottom style="medium">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thin">
        <color indexed="64"/>
      </right>
      <top style="medium">
        <color indexed="64"/>
      </top>
      <bottom/>
      <diagonal/>
    </border>
    <border>
      <left style="thin">
        <color auto="1"/>
      </left>
      <right style="thin">
        <color auto="1"/>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medium">
        <color indexed="64"/>
      </bottom>
      <diagonal/>
    </border>
    <border>
      <left style="medium">
        <color indexed="64"/>
      </left>
      <right/>
      <top style="thin">
        <color auto="1"/>
      </top>
      <bottom style="medium">
        <color indexed="64"/>
      </bottom>
      <diagonal/>
    </border>
    <border>
      <left style="medium">
        <color indexed="64"/>
      </left>
      <right/>
      <top/>
      <bottom style="thin">
        <color auto="1"/>
      </bottom>
      <diagonal/>
    </border>
  </borders>
  <cellStyleXfs count="3515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5" fontId="10" fillId="0" borderId="0"/>
    <xf numFmtId="165" fontId="10" fillId="0" borderId="0"/>
    <xf numFmtId="165" fontId="1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5" fontId="12" fillId="0" borderId="0" applyNumberFormat="0" applyFill="0" applyBorder="0" applyAlignment="0" applyProtection="0">
      <alignment vertical="top"/>
      <protection locked="0"/>
    </xf>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5" fontId="1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0" fillId="0" borderId="0"/>
    <xf numFmtId="165" fontId="1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4" fontId="10" fillId="0" borderId="0" applyFont="0" applyFill="0" applyBorder="0" applyAlignment="0" applyProtection="0"/>
    <xf numFmtId="43" fontId="13" fillId="0" borderId="0" applyFont="0" applyFill="0" applyBorder="0" applyAlignment="0" applyProtection="0"/>
    <xf numFmtId="167" fontId="10" fillId="0" borderId="0"/>
    <xf numFmtId="165" fontId="10" fillId="0" borderId="0"/>
    <xf numFmtId="43" fontId="10" fillId="0" borderId="0" applyFont="0" applyFill="0" applyBorder="0" applyAlignment="0" applyProtection="0"/>
  </cellStyleXfs>
  <cellXfs count="441">
    <xf numFmtId="0" fontId="0" fillId="0" borderId="0" xfId="0"/>
    <xf numFmtId="0" fontId="4" fillId="0" borderId="0" xfId="0" applyFont="1" applyAlignment="1">
      <alignment horizontal="center"/>
    </xf>
    <xf numFmtId="164" fontId="4" fillId="0" borderId="0" xfId="0" applyNumberFormat="1" applyFont="1" applyAlignment="1">
      <alignment horizontal="center"/>
    </xf>
    <xf numFmtId="0" fontId="9" fillId="0" borderId="0" xfId="0" applyFont="1"/>
    <xf numFmtId="0" fontId="5" fillId="0" borderId="1" xfId="0" applyFont="1" applyBorder="1" applyAlignment="1">
      <alignment vertical="top"/>
    </xf>
    <xf numFmtId="0" fontId="5" fillId="0" borderId="0" xfId="0" applyFont="1" applyAlignment="1">
      <alignment vertical="top"/>
    </xf>
    <xf numFmtId="164" fontId="5" fillId="0" borderId="0" xfId="0" applyNumberFormat="1" applyFont="1" applyAlignment="1">
      <alignment vertical="top"/>
    </xf>
    <xf numFmtId="164" fontId="5" fillId="0" borderId="1" xfId="0" applyNumberFormat="1" applyFont="1" applyBorder="1" applyAlignment="1">
      <alignment vertical="top"/>
    </xf>
    <xf numFmtId="8" fontId="4" fillId="0" borderId="0" xfId="0" applyNumberFormat="1" applyFont="1" applyAlignment="1">
      <alignment horizontal="center"/>
    </xf>
    <xf numFmtId="165" fontId="10" fillId="0" borderId="0" xfId="21218"/>
    <xf numFmtId="165" fontId="14" fillId="0" borderId="0" xfId="21218" applyFont="1"/>
    <xf numFmtId="165" fontId="10" fillId="7" borderId="0" xfId="21218" applyFill="1"/>
    <xf numFmtId="0" fontId="3" fillId="0" borderId="0" xfId="0" applyFont="1" applyAlignment="1">
      <alignment horizontal="left" vertical="top" wrapText="1"/>
    </xf>
    <xf numFmtId="0" fontId="9" fillId="0" borderId="0" xfId="0" applyFont="1" applyAlignment="1">
      <alignment horizontal="center"/>
    </xf>
    <xf numFmtId="0" fontId="4" fillId="0" borderId="2" xfId="0" applyFont="1" applyBorder="1" applyAlignment="1">
      <alignment horizontal="center" vertical="center"/>
    </xf>
    <xf numFmtId="0" fontId="4" fillId="0" borderId="0" xfId="0" applyFont="1" applyAlignment="1">
      <alignment wrapText="1"/>
    </xf>
    <xf numFmtId="164" fontId="4" fillId="0" borderId="2" xfId="0" applyNumberFormat="1" applyFont="1" applyBorder="1" applyAlignment="1">
      <alignment horizontal="center" vertical="center"/>
    </xf>
    <xf numFmtId="165" fontId="20" fillId="0" borderId="0" xfId="21218" applyFont="1"/>
    <xf numFmtId="165" fontId="20" fillId="7" borderId="0" xfId="21218" applyFont="1" applyFill="1" applyAlignment="1">
      <alignment wrapText="1"/>
    </xf>
    <xf numFmtId="165" fontId="20" fillId="7" borderId="0" xfId="21218" applyFont="1" applyFill="1"/>
    <xf numFmtId="165" fontId="19" fillId="7" borderId="0" xfId="21218" applyFont="1" applyFill="1"/>
    <xf numFmtId="0" fontId="20" fillId="0" borderId="0" xfId="21218" applyNumberFormat="1" applyFont="1" applyAlignment="1">
      <alignment horizontal="center" vertical="center"/>
    </xf>
    <xf numFmtId="0" fontId="18" fillId="0" borderId="0" xfId="21218" applyNumberFormat="1" applyFont="1"/>
    <xf numFmtId="0" fontId="20" fillId="0" borderId="0" xfId="21218" quotePrefix="1" applyNumberFormat="1" applyFont="1" applyAlignment="1">
      <alignment horizontal="center" vertical="center"/>
    </xf>
    <xf numFmtId="0" fontId="18" fillId="0" borderId="0" xfId="21218" applyNumberFormat="1" applyFont="1" applyAlignment="1">
      <alignment horizontal="center" vertical="center"/>
    </xf>
    <xf numFmtId="165" fontId="20" fillId="0" borderId="0" xfId="21218" applyFont="1" applyAlignment="1">
      <alignment horizontal="center" vertical="center"/>
    </xf>
    <xf numFmtId="0" fontId="20" fillId="7" borderId="0" xfId="21218" applyNumberFormat="1" applyFont="1" applyFill="1" applyAlignment="1">
      <alignment horizontal="center" vertical="center"/>
    </xf>
    <xf numFmtId="0" fontId="18" fillId="7" borderId="0" xfId="21218" applyNumberFormat="1" applyFont="1" applyFill="1" applyAlignment="1">
      <alignment horizontal="center"/>
    </xf>
    <xf numFmtId="0" fontId="20" fillId="0" borderId="0" xfId="21218" applyNumberFormat="1" applyFont="1" applyAlignment="1">
      <alignment horizontal="center"/>
    </xf>
    <xf numFmtId="2" fontId="19" fillId="10" borderId="2" xfId="32217" applyNumberFormat="1" applyFont="1" applyFill="1" applyBorder="1" applyAlignment="1">
      <alignment horizontal="center" vertical="top" wrapText="1"/>
    </xf>
    <xf numFmtId="2" fontId="19" fillId="10" borderId="2" xfId="21219" applyNumberFormat="1" applyFont="1" applyFill="1" applyBorder="1" applyAlignment="1">
      <alignment horizontal="center" vertical="top" wrapText="1"/>
    </xf>
    <xf numFmtId="0" fontId="20" fillId="0" borderId="2" xfId="21218" quotePrefix="1" applyNumberFormat="1" applyFont="1" applyBorder="1" applyAlignment="1">
      <alignment horizontal="center" vertical="center"/>
    </xf>
    <xf numFmtId="0" fontId="20" fillId="0" borderId="2" xfId="21218" applyNumberFormat="1" applyFont="1" applyBorder="1" applyAlignment="1">
      <alignment horizontal="center" vertical="center"/>
    </xf>
    <xf numFmtId="165" fontId="20" fillId="0" borderId="2" xfId="21218" applyFont="1" applyBorder="1" applyAlignment="1">
      <alignment horizontal="center" vertical="center"/>
    </xf>
    <xf numFmtId="0" fontId="20" fillId="0" borderId="2" xfId="21218" applyNumberFormat="1" applyFont="1" applyBorder="1" applyAlignment="1">
      <alignment horizontal="center"/>
    </xf>
    <xf numFmtId="0" fontId="4" fillId="0" borderId="0" xfId="0" applyFont="1" applyAlignment="1">
      <alignment horizontal="center" vertical="center"/>
    </xf>
    <xf numFmtId="0" fontId="0" fillId="0" borderId="0" xfId="0" applyAlignment="1">
      <alignment vertical="center"/>
    </xf>
    <xf numFmtId="165" fontId="20" fillId="7" borderId="0" xfId="21218" applyFont="1" applyFill="1" applyAlignment="1">
      <alignment horizontal="center" wrapText="1"/>
    </xf>
    <xf numFmtId="0" fontId="8" fillId="0" borderId="0" xfId="0" applyFont="1" applyAlignment="1">
      <alignment horizontal="center" vertical="center" wrapText="1"/>
    </xf>
    <xf numFmtId="0" fontId="22" fillId="0" borderId="0" xfId="0" applyFont="1" applyAlignment="1">
      <alignment horizontal="center" vertical="center"/>
    </xf>
    <xf numFmtId="0" fontId="4" fillId="0" borderId="0" xfId="0" applyFont="1" applyAlignment="1">
      <alignment vertical="center" wrapText="1"/>
    </xf>
    <xf numFmtId="0" fontId="0" fillId="0" borderId="0" xfId="0" applyAlignment="1">
      <alignment horizontal="left"/>
    </xf>
    <xf numFmtId="0" fontId="4" fillId="0" borderId="0" xfId="0" applyFont="1"/>
    <xf numFmtId="0" fontId="4" fillId="0" borderId="0" xfId="0" applyFont="1" applyAlignment="1">
      <alignment horizontal="left" wrapText="1"/>
    </xf>
    <xf numFmtId="0" fontId="4" fillId="0" borderId="0" xfId="0" applyFont="1" applyAlignment="1">
      <alignment horizontal="left"/>
    </xf>
    <xf numFmtId="8" fontId="4" fillId="0" borderId="0" xfId="0" applyNumberFormat="1" applyFont="1" applyAlignment="1">
      <alignment wrapText="1"/>
    </xf>
    <xf numFmtId="8" fontId="0" fillId="0" borderId="0" xfId="0" applyNumberFormat="1"/>
    <xf numFmtId="0" fontId="4" fillId="2" borderId="2" xfId="0" applyFont="1" applyFill="1" applyBorder="1" applyAlignment="1">
      <alignment horizontal="center" vertical="center"/>
    </xf>
    <xf numFmtId="164" fontId="8" fillId="0" borderId="2" xfId="0" applyNumberFormat="1" applyFont="1" applyBorder="1" applyAlignment="1">
      <alignment horizontal="center" vertical="center"/>
    </xf>
    <xf numFmtId="0" fontId="4" fillId="0" borderId="0" xfId="0" applyFont="1" applyAlignment="1">
      <alignment vertical="center"/>
    </xf>
    <xf numFmtId="43" fontId="4" fillId="0" borderId="0" xfId="35155" applyFont="1" applyAlignment="1">
      <alignment vertical="center"/>
    </xf>
    <xf numFmtId="0" fontId="4" fillId="0" borderId="9" xfId="0" applyFont="1" applyBorder="1" applyAlignment="1">
      <alignment horizontal="center" vertical="center"/>
    </xf>
    <xf numFmtId="0" fontId="24" fillId="0" borderId="2" xfId="0" applyFont="1" applyBorder="1" applyAlignment="1">
      <alignment horizontal="center" vertical="center"/>
    </xf>
    <xf numFmtId="0" fontId="16" fillId="3" borderId="2" xfId="0" applyFont="1" applyFill="1" applyBorder="1" applyAlignment="1">
      <alignment horizontal="center" vertical="center"/>
    </xf>
    <xf numFmtId="0" fontId="16" fillId="14" borderId="2" xfId="0" applyFont="1" applyFill="1" applyBorder="1" applyAlignment="1">
      <alignment horizontal="center" vertical="center"/>
    </xf>
    <xf numFmtId="0" fontId="25" fillId="14" borderId="2" xfId="0" applyFont="1" applyFill="1" applyBorder="1" applyAlignment="1">
      <alignment horizontal="center" vertical="center"/>
    </xf>
    <xf numFmtId="0" fontId="0" fillId="0" borderId="2" xfId="0" applyBorder="1"/>
    <xf numFmtId="8" fontId="4" fillId="0" borderId="0" xfId="0" applyNumberFormat="1" applyFont="1" applyAlignment="1">
      <alignment horizontal="center" vertical="center"/>
    </xf>
    <xf numFmtId="0" fontId="0" fillId="0" borderId="0" xfId="0" applyAlignment="1">
      <alignment horizontal="center" vertical="center"/>
    </xf>
    <xf numFmtId="0" fontId="10" fillId="0" borderId="0" xfId="0" applyFont="1"/>
    <xf numFmtId="8" fontId="0" fillId="0" borderId="0" xfId="0" applyNumberFormat="1" applyAlignment="1">
      <alignment horizontal="center" vertical="center"/>
    </xf>
    <xf numFmtId="8" fontId="9" fillId="0" borderId="0" xfId="0" applyNumberFormat="1" applyFont="1" applyAlignment="1">
      <alignment horizontal="center" vertical="center"/>
    </xf>
    <xf numFmtId="0" fontId="10" fillId="0" borderId="0" xfId="0" applyFont="1" applyAlignment="1">
      <alignment horizontal="center" vertical="center"/>
    </xf>
    <xf numFmtId="164" fontId="8" fillId="16" borderId="2" xfId="0" applyNumberFormat="1" applyFont="1" applyFill="1" applyBorder="1" applyAlignment="1">
      <alignment horizontal="center" vertical="center"/>
    </xf>
    <xf numFmtId="0" fontId="0" fillId="10" borderId="2" xfId="0" applyFill="1" applyBorder="1"/>
    <xf numFmtId="0" fontId="20" fillId="0" borderId="2" xfId="0" applyFont="1" applyBorder="1"/>
    <xf numFmtId="0" fontId="5" fillId="0" borderId="23" xfId="0" applyFont="1" applyBorder="1" applyAlignment="1">
      <alignment vertical="top"/>
    </xf>
    <xf numFmtId="164" fontId="4" fillId="0" borderId="9" xfId="0" applyNumberFormat="1" applyFont="1" applyBorder="1" applyAlignment="1">
      <alignment horizontal="center" vertical="center"/>
    </xf>
    <xf numFmtId="0" fontId="4" fillId="0" borderId="23" xfId="0" applyFont="1" applyBorder="1" applyAlignment="1">
      <alignment horizontal="center"/>
    </xf>
    <xf numFmtId="0" fontId="4" fillId="0" borderId="23" xfId="0" applyFont="1" applyBorder="1" applyAlignment="1">
      <alignment horizontal="center" vertical="center"/>
    </xf>
    <xf numFmtId="8" fontId="9" fillId="12" borderId="22" xfId="0" applyNumberFormat="1" applyFont="1" applyFill="1" applyBorder="1" applyAlignment="1">
      <alignment horizontal="center" wrapText="1"/>
    </xf>
    <xf numFmtId="0" fontId="4" fillId="0" borderId="10" xfId="0" applyFont="1" applyBorder="1" applyAlignment="1">
      <alignment horizontal="center" vertical="center"/>
    </xf>
    <xf numFmtId="164" fontId="4" fillId="0" borderId="10" xfId="0" applyNumberFormat="1" applyFont="1" applyBorder="1" applyAlignment="1">
      <alignment horizontal="center" vertical="center"/>
    </xf>
    <xf numFmtId="0" fontId="20" fillId="0" borderId="0" xfId="21218" applyNumberFormat="1" applyFont="1"/>
    <xf numFmtId="0" fontId="20" fillId="7" borderId="2" xfId="21218" applyNumberFormat="1" applyFont="1" applyFill="1" applyBorder="1" applyAlignment="1">
      <alignment horizontal="center"/>
    </xf>
    <xf numFmtId="2" fontId="19" fillId="0" borderId="0" xfId="21219" applyNumberFormat="1" applyFont="1" applyAlignment="1">
      <alignment horizontal="center" vertical="top" wrapText="1"/>
    </xf>
    <xf numFmtId="164" fontId="11" fillId="4" borderId="26" xfId="0" applyNumberFormat="1" applyFont="1" applyFill="1" applyBorder="1" applyAlignment="1">
      <alignment horizontal="center" vertical="center" wrapText="1"/>
    </xf>
    <xf numFmtId="0" fontId="8" fillId="0" borderId="0" xfId="0" applyFont="1" applyAlignment="1">
      <alignment vertical="top"/>
    </xf>
    <xf numFmtId="164" fontId="8" fillId="0" borderId="0" xfId="0" applyNumberFormat="1" applyFont="1" applyAlignment="1">
      <alignment vertical="top"/>
    </xf>
    <xf numFmtId="164" fontId="8" fillId="0" borderId="1" xfId="0" applyNumberFormat="1" applyFont="1" applyBorder="1" applyAlignment="1">
      <alignment vertical="top"/>
    </xf>
    <xf numFmtId="0" fontId="8" fillId="16" borderId="2" xfId="0" applyFont="1" applyFill="1" applyBorder="1" applyAlignment="1">
      <alignment horizontal="center"/>
    </xf>
    <xf numFmtId="0" fontId="3" fillId="0" borderId="0" xfId="0" applyFont="1"/>
    <xf numFmtId="0" fontId="3" fillId="0" borderId="0" xfId="0" applyFont="1" applyAlignment="1">
      <alignment horizontal="center" vertical="center"/>
    </xf>
    <xf numFmtId="8" fontId="10" fillId="0" borderId="10" xfId="35154" applyNumberFormat="1" applyFont="1" applyFill="1" applyBorder="1" applyAlignment="1">
      <alignment horizontal="center" vertical="center"/>
    </xf>
    <xf numFmtId="166" fontId="4" fillId="0" borderId="0" xfId="0" applyNumberFormat="1" applyFont="1" applyAlignment="1">
      <alignment horizontal="center" vertical="center"/>
    </xf>
    <xf numFmtId="8" fontId="10" fillId="0" borderId="0" xfId="0" applyNumberFormat="1" applyFont="1" applyAlignment="1">
      <alignment horizontal="center" vertical="center"/>
    </xf>
    <xf numFmtId="164" fontId="28" fillId="0" borderId="0" xfId="0" applyNumberFormat="1" applyFont="1" applyAlignment="1">
      <alignment horizontal="center" vertical="center"/>
    </xf>
    <xf numFmtId="0" fontId="28" fillId="0" borderId="0" xfId="0" applyFont="1" applyAlignment="1">
      <alignment horizontal="center" vertical="center"/>
    </xf>
    <xf numFmtId="0" fontId="30" fillId="0" borderId="0" xfId="0" applyFont="1"/>
    <xf numFmtId="0" fontId="11" fillId="0" borderId="0" xfId="0" applyFont="1" applyAlignment="1">
      <alignment horizontal="center"/>
    </xf>
    <xf numFmtId="0" fontId="11" fillId="0" borderId="0" xfId="0" applyFont="1"/>
    <xf numFmtId="0" fontId="10" fillId="0" borderId="0" xfId="0" applyFont="1" applyAlignment="1">
      <alignment horizontal="center"/>
    </xf>
    <xf numFmtId="0" fontId="10" fillId="0" borderId="0" xfId="0" applyFont="1" applyAlignment="1">
      <alignment horizontal="left"/>
    </xf>
    <xf numFmtId="8" fontId="10" fillId="0" borderId="22" xfId="0" applyNumberFormat="1" applyFont="1" applyBorder="1" applyAlignment="1">
      <alignment horizontal="center" vertical="center"/>
    </xf>
    <xf numFmtId="8" fontId="11" fillId="0" borderId="0" xfId="0" applyNumberFormat="1" applyFont="1" applyAlignment="1">
      <alignment horizontal="center" vertical="center"/>
    </xf>
    <xf numFmtId="166" fontId="10" fillId="0" borderId="0" xfId="0" applyNumberFormat="1" applyFont="1"/>
    <xf numFmtId="0" fontId="11" fillId="0" borderId="0" xfId="0" applyFont="1" applyAlignment="1">
      <alignment horizontal="left"/>
    </xf>
    <xf numFmtId="8" fontId="10" fillId="0" borderId="6" xfId="0" applyNumberFormat="1" applyFont="1" applyBorder="1" applyAlignment="1">
      <alignment horizontal="center" vertical="center"/>
    </xf>
    <xf numFmtId="166" fontId="30" fillId="0" borderId="0" xfId="0" applyNumberFormat="1" applyFont="1" applyAlignment="1">
      <alignment wrapText="1"/>
    </xf>
    <xf numFmtId="8" fontId="28" fillId="5" borderId="4" xfId="0" applyNumberFormat="1" applyFont="1" applyFill="1" applyBorder="1" applyAlignment="1">
      <alignment horizontal="center" vertical="center"/>
    </xf>
    <xf numFmtId="8" fontId="28" fillId="5" borderId="7" xfId="0" applyNumberFormat="1" applyFont="1" applyFill="1" applyBorder="1" applyAlignment="1">
      <alignment horizontal="center" vertical="center"/>
    </xf>
    <xf numFmtId="0" fontId="28" fillId="0" borderId="0" xfId="0" applyFont="1" applyAlignment="1">
      <alignment horizontal="center"/>
    </xf>
    <xf numFmtId="8" fontId="11" fillId="0" borderId="0" xfId="0" applyNumberFormat="1" applyFont="1" applyAlignment="1">
      <alignment horizontal="center"/>
    </xf>
    <xf numFmtId="0" fontId="4" fillId="0" borderId="20" xfId="0" applyFont="1" applyBorder="1" applyAlignment="1">
      <alignment horizontal="left" vertical="center"/>
    </xf>
    <xf numFmtId="14" fontId="4" fillId="0" borderId="20" xfId="0" applyNumberFormat="1" applyFont="1" applyBorder="1" applyAlignment="1">
      <alignment horizontal="left" vertical="center"/>
    </xf>
    <xf numFmtId="165" fontId="11" fillId="0" borderId="9" xfId="35157" applyFont="1" applyBorder="1" applyAlignment="1">
      <alignment horizontal="center" vertical="center"/>
    </xf>
    <xf numFmtId="165" fontId="29" fillId="5" borderId="9" xfId="35157" applyFont="1" applyFill="1" applyBorder="1" applyAlignment="1">
      <alignment horizontal="center" vertical="center"/>
    </xf>
    <xf numFmtId="8" fontId="14" fillId="0" borderId="0" xfId="0" applyNumberFormat="1" applyFont="1" applyAlignment="1">
      <alignment horizontal="center" vertical="center"/>
    </xf>
    <xf numFmtId="8" fontId="28" fillId="4" borderId="29" xfId="0" applyNumberFormat="1" applyFont="1" applyFill="1" applyBorder="1" applyAlignment="1">
      <alignment horizontal="center" vertical="center" wrapText="1"/>
    </xf>
    <xf numFmtId="0" fontId="28" fillId="0" borderId="0" xfId="0" applyFont="1"/>
    <xf numFmtId="0" fontId="8" fillId="0" borderId="20" xfId="0" applyFont="1" applyBorder="1" applyAlignment="1">
      <alignment horizontal="center" vertical="center"/>
    </xf>
    <xf numFmtId="0" fontId="23" fillId="0" borderId="20" xfId="0" applyFont="1" applyBorder="1" applyAlignment="1">
      <alignment horizontal="center" vertical="center"/>
    </xf>
    <xf numFmtId="0" fontId="4" fillId="0" borderId="20" xfId="0" applyFont="1" applyBorder="1" applyAlignment="1">
      <alignment horizontal="center" vertical="center"/>
    </xf>
    <xf numFmtId="0" fontId="4" fillId="0" borderId="20" xfId="0" applyFont="1" applyBorder="1" applyAlignment="1">
      <alignment horizontal="center"/>
    </xf>
    <xf numFmtId="8" fontId="4" fillId="0" borderId="10"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164" fontId="8" fillId="16" borderId="9" xfId="0" applyNumberFormat="1" applyFont="1" applyFill="1" applyBorder="1" applyAlignment="1">
      <alignment horizontal="center" vertical="center"/>
    </xf>
    <xf numFmtId="164" fontId="8" fillId="16" borderId="10" xfId="0" applyNumberFormat="1" applyFont="1" applyFill="1" applyBorder="1" applyAlignment="1">
      <alignment horizontal="center" vertical="center"/>
    </xf>
    <xf numFmtId="0" fontId="8" fillId="0" borderId="10" xfId="0" applyFont="1" applyBorder="1" applyAlignment="1">
      <alignment horizontal="center" vertical="center"/>
    </xf>
    <xf numFmtId="0" fontId="8" fillId="16" borderId="10" xfId="0" applyFont="1" applyFill="1" applyBorder="1" applyAlignment="1">
      <alignment horizontal="center" vertical="center"/>
    </xf>
    <xf numFmtId="0" fontId="8" fillId="16" borderId="10" xfId="0" applyFont="1" applyFill="1" applyBorder="1" applyAlignment="1">
      <alignment horizontal="center"/>
    </xf>
    <xf numFmtId="164" fontId="4" fillId="5" borderId="9" xfId="0" applyNumberFormat="1" applyFont="1" applyFill="1" applyBorder="1" applyAlignment="1">
      <alignment horizontal="center" vertical="center"/>
    </xf>
    <xf numFmtId="0" fontId="8" fillId="0" borderId="20" xfId="0" applyFont="1" applyBorder="1" applyAlignment="1">
      <alignment horizontal="left" vertical="center"/>
    </xf>
    <xf numFmtId="0" fontId="4" fillId="2" borderId="9" xfId="0" applyFont="1" applyFill="1" applyBorder="1" applyAlignment="1">
      <alignment horizontal="center" vertical="center"/>
    </xf>
    <xf numFmtId="0" fontId="4" fillId="23" borderId="9" xfId="0" applyFont="1" applyFill="1" applyBorder="1" applyAlignment="1">
      <alignment horizontal="center" vertical="center"/>
    </xf>
    <xf numFmtId="0" fontId="16" fillId="3" borderId="9" xfId="0" applyFont="1" applyFill="1" applyBorder="1" applyAlignment="1">
      <alignment horizontal="center" vertical="center"/>
    </xf>
    <xf numFmtId="0" fontId="16" fillId="14" borderId="9" xfId="0" applyFont="1" applyFill="1" applyBorder="1" applyAlignment="1">
      <alignment horizontal="center" vertical="center"/>
    </xf>
    <xf numFmtId="8" fontId="10" fillId="0" borderId="11" xfId="0" applyNumberFormat="1" applyFont="1" applyBorder="1" applyAlignment="1">
      <alignment horizontal="center" vertical="center"/>
    </xf>
    <xf numFmtId="164" fontId="9" fillId="0" borderId="0" xfId="0" applyNumberFormat="1" applyFont="1" applyAlignment="1">
      <alignment horizontal="center"/>
    </xf>
    <xf numFmtId="0" fontId="9" fillId="0" borderId="0" xfId="0" applyFont="1" applyAlignment="1">
      <alignment vertical="top"/>
    </xf>
    <xf numFmtId="0" fontId="9" fillId="13" borderId="31" xfId="0" applyFont="1" applyFill="1" applyBorder="1" applyAlignment="1">
      <alignment horizontal="center" vertical="center" wrapText="1"/>
    </xf>
    <xf numFmtId="8" fontId="11" fillId="4" borderId="32" xfId="0" applyNumberFormat="1" applyFont="1" applyFill="1" applyBorder="1" applyAlignment="1">
      <alignment horizontal="center" vertical="center" wrapText="1"/>
    </xf>
    <xf numFmtId="8" fontId="10" fillId="0" borderId="9" xfId="35154" applyNumberFormat="1" applyFont="1" applyFill="1" applyBorder="1" applyAlignment="1">
      <alignment horizontal="center" vertical="center"/>
    </xf>
    <xf numFmtId="166" fontId="10" fillId="0" borderId="9" xfId="32454" applyNumberFormat="1" applyBorder="1" applyAlignment="1">
      <alignment horizontal="center" vertical="center"/>
    </xf>
    <xf numFmtId="166" fontId="10" fillId="0" borderId="9" xfId="35157" applyNumberFormat="1" applyBorder="1" applyAlignment="1">
      <alignment horizontal="center"/>
    </xf>
    <xf numFmtId="0" fontId="11" fillId="4" borderId="7" xfId="0" applyFont="1" applyFill="1" applyBorder="1" applyAlignment="1">
      <alignment horizontal="center" vertical="center" wrapText="1"/>
    </xf>
    <xf numFmtId="8" fontId="10" fillId="0" borderId="33" xfId="0" applyNumberFormat="1" applyFont="1" applyBorder="1" applyAlignment="1">
      <alignment horizontal="center" vertical="center"/>
    </xf>
    <xf numFmtId="8" fontId="11" fillId="4" borderId="7" xfId="0" applyNumberFormat="1" applyFont="1" applyFill="1" applyBorder="1" applyAlignment="1">
      <alignment horizontal="center" vertical="center" wrapText="1"/>
    </xf>
    <xf numFmtId="164" fontId="28" fillId="4" borderId="25" xfId="0" applyNumberFormat="1" applyFont="1" applyFill="1" applyBorder="1" applyAlignment="1">
      <alignment horizontal="center" vertical="center" wrapText="1"/>
    </xf>
    <xf numFmtId="8" fontId="11" fillId="4" borderId="25" xfId="0" applyNumberFormat="1" applyFont="1" applyFill="1" applyBorder="1" applyAlignment="1">
      <alignment horizontal="center" vertical="center" wrapText="1"/>
    </xf>
    <xf numFmtId="166" fontId="11" fillId="13" borderId="25" xfId="0" applyNumberFormat="1" applyFont="1" applyFill="1" applyBorder="1" applyAlignment="1">
      <alignment horizontal="center" vertical="center" wrapText="1"/>
    </xf>
    <xf numFmtId="166" fontId="11" fillId="13" borderId="7" xfId="0" applyNumberFormat="1" applyFont="1" applyFill="1" applyBorder="1" applyAlignment="1">
      <alignment horizontal="center" vertical="center" wrapText="1"/>
    </xf>
    <xf numFmtId="0" fontId="4" fillId="0" borderId="31" xfId="0" applyFont="1" applyBorder="1" applyAlignment="1">
      <alignment horizontal="left" wrapText="1"/>
    </xf>
    <xf numFmtId="1" fontId="33" fillId="19" borderId="2" xfId="35156" applyNumberFormat="1" applyFont="1" applyFill="1" applyBorder="1" applyAlignment="1">
      <alignment horizontal="center" vertical="center"/>
    </xf>
    <xf numFmtId="0" fontId="16" fillId="24" borderId="2" xfId="0" applyFont="1" applyFill="1" applyBorder="1" applyAlignment="1">
      <alignment horizontal="center" vertical="center"/>
    </xf>
    <xf numFmtId="0" fontId="23" fillId="0" borderId="20" xfId="0" applyFont="1" applyBorder="1" applyAlignment="1">
      <alignment horizontal="left" vertical="center"/>
    </xf>
    <xf numFmtId="1" fontId="33" fillId="19" borderId="10" xfId="35156" applyNumberFormat="1" applyFont="1" applyFill="1" applyBorder="1" applyAlignment="1">
      <alignment horizontal="center" vertical="center"/>
    </xf>
    <xf numFmtId="8" fontId="10" fillId="0" borderId="28" xfId="0" applyNumberFormat="1" applyFont="1" applyBorder="1" applyAlignment="1">
      <alignment horizontal="center" vertical="center"/>
    </xf>
    <xf numFmtId="0" fontId="10" fillId="0" borderId="10" xfId="35154" applyNumberFormat="1" applyFont="1" applyFill="1" applyBorder="1" applyAlignment="1">
      <alignment horizontal="center" vertical="center"/>
    </xf>
    <xf numFmtId="0" fontId="10" fillId="0" borderId="10" xfId="35158" applyNumberFormat="1" applyFont="1" applyFill="1" applyBorder="1" applyAlignment="1">
      <alignment horizontal="center" vertical="center"/>
    </xf>
    <xf numFmtId="0" fontId="4" fillId="0" borderId="0" xfId="0" applyFont="1" applyAlignment="1">
      <alignment horizontal="left" vertical="center"/>
    </xf>
    <xf numFmtId="0" fontId="8" fillId="25" borderId="20" xfId="0" applyFont="1" applyFill="1" applyBorder="1" applyAlignment="1">
      <alignment horizontal="left" vertical="center"/>
    </xf>
    <xf numFmtId="0" fontId="27" fillId="5" borderId="23" xfId="0" applyFont="1" applyFill="1" applyBorder="1" applyAlignment="1">
      <alignment horizontal="center"/>
    </xf>
    <xf numFmtId="0" fontId="27" fillId="5" borderId="23" xfId="0" applyFont="1" applyFill="1" applyBorder="1" applyAlignment="1">
      <alignment horizontal="center" wrapText="1"/>
    </xf>
    <xf numFmtId="165" fontId="11" fillId="0" borderId="9" xfId="35157" applyFont="1" applyBorder="1" applyAlignment="1">
      <alignment horizontal="center"/>
    </xf>
    <xf numFmtId="165" fontId="35" fillId="0" borderId="9" xfId="35157" applyFont="1" applyBorder="1" applyAlignment="1">
      <alignment horizontal="center"/>
    </xf>
    <xf numFmtId="165" fontId="36" fillId="0" borderId="9" xfId="35157" applyFont="1" applyBorder="1" applyAlignment="1">
      <alignment horizontal="center"/>
    </xf>
    <xf numFmtId="0" fontId="11" fillId="4" borderId="24" xfId="0" applyFont="1" applyFill="1" applyBorder="1" applyAlignment="1">
      <alignment horizontal="center" vertical="center" wrapText="1"/>
    </xf>
    <xf numFmtId="0" fontId="11" fillId="4" borderId="39" xfId="0" applyFont="1" applyFill="1" applyBorder="1" applyAlignment="1">
      <alignment horizontal="center" vertical="center" wrapText="1"/>
    </xf>
    <xf numFmtId="0" fontId="11" fillId="4" borderId="26" xfId="0" applyFont="1" applyFill="1" applyBorder="1" applyAlignment="1">
      <alignment horizontal="center" vertical="center" wrapText="1"/>
    </xf>
    <xf numFmtId="165" fontId="11" fillId="0" borderId="10" xfId="35157" applyFont="1" applyBorder="1" applyAlignment="1">
      <alignment horizontal="center" vertical="center"/>
    </xf>
    <xf numFmtId="165" fontId="11" fillId="0" borderId="10" xfId="35157" applyFont="1" applyBorder="1" applyAlignment="1">
      <alignment horizontal="center"/>
    </xf>
    <xf numFmtId="165" fontId="35" fillId="0" borderId="10" xfId="35157" applyFont="1" applyBorder="1" applyAlignment="1">
      <alignment horizontal="center"/>
    </xf>
    <xf numFmtId="165" fontId="36" fillId="0" borderId="10" xfId="35157" applyFont="1" applyBorder="1" applyAlignment="1">
      <alignment horizontal="center"/>
    </xf>
    <xf numFmtId="165" fontId="29" fillId="5" borderId="10" xfId="35157" applyFont="1" applyFill="1" applyBorder="1" applyAlignment="1">
      <alignment horizontal="center" vertical="center"/>
    </xf>
    <xf numFmtId="8" fontId="28" fillId="6" borderId="27" xfId="0" applyNumberFormat="1" applyFont="1" applyFill="1" applyBorder="1" applyAlignment="1">
      <alignment horizontal="center" vertical="center"/>
    </xf>
    <xf numFmtId="0" fontId="8" fillId="0" borderId="37" xfId="0" applyFont="1" applyBorder="1" applyAlignment="1">
      <alignment horizontal="center" vertical="center"/>
    </xf>
    <xf numFmtId="0" fontId="4" fillId="2" borderId="27" xfId="0" applyFont="1" applyFill="1" applyBorder="1" applyAlignment="1">
      <alignment horizontal="center" vertical="center"/>
    </xf>
    <xf numFmtId="0" fontId="4" fillId="2" borderId="34" xfId="0" applyFont="1" applyFill="1" applyBorder="1" applyAlignment="1">
      <alignment horizontal="center" vertical="center"/>
    </xf>
    <xf numFmtId="0" fontId="4" fillId="0" borderId="28" xfId="0" applyFont="1" applyBorder="1" applyAlignment="1">
      <alignment horizontal="center" vertical="center"/>
    </xf>
    <xf numFmtId="0" fontId="4" fillId="0" borderId="37" xfId="0" applyFont="1" applyBorder="1" applyAlignment="1">
      <alignment horizontal="center" vertical="center"/>
    </xf>
    <xf numFmtId="0" fontId="4" fillId="0" borderId="27" xfId="0" applyFont="1" applyBorder="1" applyAlignment="1">
      <alignment horizontal="center" vertical="center"/>
    </xf>
    <xf numFmtId="0" fontId="4" fillId="0" borderId="34" xfId="0" applyFont="1" applyBorder="1" applyAlignment="1">
      <alignment horizontal="center" vertical="center"/>
    </xf>
    <xf numFmtId="164" fontId="8" fillId="0" borderId="27" xfId="0" applyNumberFormat="1" applyFont="1" applyBorder="1" applyAlignment="1">
      <alignment horizontal="center" vertical="center"/>
    </xf>
    <xf numFmtId="164" fontId="4" fillId="0" borderId="28" xfId="0" applyNumberFormat="1" applyFont="1" applyBorder="1" applyAlignment="1">
      <alignment horizontal="center" vertical="center"/>
    </xf>
    <xf numFmtId="164" fontId="8" fillId="0" borderId="28" xfId="0" applyNumberFormat="1" applyFont="1" applyBorder="1" applyAlignment="1">
      <alignment horizontal="center" vertical="center"/>
    </xf>
    <xf numFmtId="164" fontId="9" fillId="21" borderId="37" xfId="0" applyNumberFormat="1" applyFont="1" applyFill="1" applyBorder="1" applyAlignment="1">
      <alignment horizontal="center" vertical="center"/>
    </xf>
    <xf numFmtId="164" fontId="4" fillId="0" borderId="27" xfId="0" applyNumberFormat="1" applyFont="1" applyBorder="1" applyAlignment="1">
      <alignment horizontal="center" vertical="center"/>
    </xf>
    <xf numFmtId="164" fontId="8" fillId="0" borderId="34" xfId="0" applyNumberFormat="1" applyFont="1" applyBorder="1" applyAlignment="1">
      <alignment horizontal="center" vertical="center"/>
    </xf>
    <xf numFmtId="0" fontId="8" fillId="0" borderId="28" xfId="0" applyFont="1" applyBorder="1" applyAlignment="1">
      <alignment horizontal="center" vertical="center"/>
    </xf>
    <xf numFmtId="8" fontId="4" fillId="0" borderId="28" xfId="0" applyNumberFormat="1" applyFont="1" applyBorder="1" applyAlignment="1">
      <alignment horizontal="center" vertical="center"/>
    </xf>
    <xf numFmtId="8" fontId="9" fillId="0" borderId="37" xfId="0" applyNumberFormat="1" applyFont="1" applyBorder="1" applyAlignment="1">
      <alignment horizontal="center" vertical="center"/>
    </xf>
    <xf numFmtId="8" fontId="4" fillId="0" borderId="37" xfId="0" applyNumberFormat="1" applyFont="1" applyBorder="1" applyAlignment="1">
      <alignment horizontal="center" vertical="center"/>
    </xf>
    <xf numFmtId="8" fontId="9" fillId="6" borderId="37" xfId="0" applyNumberFormat="1" applyFont="1" applyFill="1" applyBorder="1" applyAlignment="1">
      <alignment horizontal="center" vertical="center"/>
    </xf>
    <xf numFmtId="8" fontId="4" fillId="0" borderId="35" xfId="0" applyNumberFormat="1" applyFont="1" applyBorder="1" applyAlignment="1">
      <alignment horizontal="center" vertical="center"/>
    </xf>
    <xf numFmtId="0" fontId="4" fillId="4" borderId="24"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26" xfId="0" applyFont="1" applyFill="1" applyBorder="1" applyAlignment="1">
      <alignment horizontal="center" vertical="center" wrapText="1"/>
    </xf>
    <xf numFmtId="164" fontId="4" fillId="4" borderId="25" xfId="0" applyNumberFormat="1" applyFont="1" applyFill="1" applyBorder="1" applyAlignment="1">
      <alignment horizontal="center" vertical="center" wrapText="1"/>
    </xf>
    <xf numFmtId="164" fontId="4" fillId="4" borderId="26" xfId="0" applyNumberFormat="1" applyFont="1" applyFill="1" applyBorder="1" applyAlignment="1">
      <alignment horizontal="center" vertical="center" wrapText="1"/>
    </xf>
    <xf numFmtId="164" fontId="9" fillId="4" borderId="24" xfId="0" applyNumberFormat="1" applyFont="1" applyFill="1" applyBorder="1" applyAlignment="1">
      <alignment horizontal="center" vertical="center" wrapText="1"/>
    </xf>
    <xf numFmtId="8" fontId="8" fillId="11" borderId="38" xfId="0" applyNumberFormat="1" applyFont="1" applyFill="1" applyBorder="1" applyAlignment="1">
      <alignment horizontal="center" vertical="center" wrapText="1"/>
    </xf>
    <xf numFmtId="8" fontId="8" fillId="11" borderId="26" xfId="0" applyNumberFormat="1" applyFont="1" applyFill="1" applyBorder="1" applyAlignment="1">
      <alignment horizontal="center" vertical="center" wrapText="1"/>
    </xf>
    <xf numFmtId="8" fontId="4" fillId="4" borderId="26" xfId="0" applyNumberFormat="1" applyFont="1" applyFill="1" applyBorder="1" applyAlignment="1">
      <alignment horizontal="center" vertical="center" wrapText="1"/>
    </xf>
    <xf numFmtId="8" fontId="4" fillId="4" borderId="24" xfId="0" applyNumberFormat="1" applyFont="1" applyFill="1" applyBorder="1" applyAlignment="1">
      <alignment horizontal="center" vertical="center" wrapText="1"/>
    </xf>
    <xf numFmtId="8" fontId="8" fillId="0" borderId="6" xfId="0" applyNumberFormat="1" applyFont="1" applyBorder="1" applyAlignment="1">
      <alignment horizontal="left" vertical="top" wrapText="1"/>
    </xf>
    <xf numFmtId="8" fontId="8" fillId="9" borderId="38" xfId="0" applyNumberFormat="1" applyFont="1" applyFill="1" applyBorder="1" applyAlignment="1">
      <alignment horizontal="center" vertical="center" wrapText="1"/>
    </xf>
    <xf numFmtId="8" fontId="8" fillId="9" borderId="26" xfId="0" applyNumberFormat="1" applyFont="1" applyFill="1" applyBorder="1" applyAlignment="1">
      <alignment horizontal="center" vertical="center" wrapText="1"/>
    </xf>
    <xf numFmtId="166" fontId="4" fillId="13" borderId="24" xfId="0" applyNumberFormat="1" applyFont="1" applyFill="1" applyBorder="1" applyAlignment="1">
      <alignment horizontal="center" vertical="center" wrapText="1"/>
    </xf>
    <xf numFmtId="0" fontId="4" fillId="26" borderId="20" xfId="0" applyFont="1" applyFill="1" applyBorder="1" applyAlignment="1">
      <alignment horizontal="left" vertical="center"/>
    </xf>
    <xf numFmtId="8" fontId="8" fillId="12" borderId="27" xfId="0" applyNumberFormat="1" applyFont="1" applyFill="1" applyBorder="1" applyAlignment="1">
      <alignment horizontal="center" vertical="center"/>
    </xf>
    <xf numFmtId="8" fontId="8" fillId="12" borderId="34" xfId="0" applyNumberFormat="1" applyFont="1" applyFill="1" applyBorder="1" applyAlignment="1">
      <alignment horizontal="center" vertical="center"/>
    </xf>
    <xf numFmtId="8" fontId="8" fillId="12" borderId="28" xfId="0" applyNumberFormat="1" applyFont="1" applyFill="1" applyBorder="1" applyAlignment="1">
      <alignment horizontal="center" vertical="center"/>
    </xf>
    <xf numFmtId="8" fontId="8" fillId="6" borderId="27" xfId="0" applyNumberFormat="1" applyFont="1" applyFill="1" applyBorder="1" applyAlignment="1">
      <alignment horizontal="center" vertical="center"/>
    </xf>
    <xf numFmtId="8" fontId="8" fillId="6" borderId="34" xfId="0" applyNumberFormat="1" applyFont="1" applyFill="1" applyBorder="1" applyAlignment="1">
      <alignment horizontal="center" vertical="center"/>
    </xf>
    <xf numFmtId="8" fontId="8" fillId="6" borderId="28" xfId="0" applyNumberFormat="1" applyFont="1" applyFill="1" applyBorder="1" applyAlignment="1">
      <alignment horizontal="center" vertical="center"/>
    </xf>
    <xf numFmtId="0" fontId="8" fillId="0" borderId="2" xfId="0" applyFont="1" applyBorder="1" applyAlignment="1">
      <alignment horizontal="center"/>
    </xf>
    <xf numFmtId="0" fontId="8" fillId="0" borderId="0" xfId="0" applyFont="1" applyAlignment="1">
      <alignment horizontal="center" vertical="top"/>
    </xf>
    <xf numFmtId="0" fontId="8" fillId="0" borderId="0" xfId="0" applyFont="1" applyAlignment="1">
      <alignment horizontal="center"/>
    </xf>
    <xf numFmtId="0" fontId="8" fillId="0" borderId="23" xfId="0" applyFont="1" applyBorder="1" applyAlignment="1">
      <alignment horizontal="center"/>
    </xf>
    <xf numFmtId="0" fontId="8" fillId="0" borderId="2" xfId="0" applyFont="1" applyBorder="1" applyAlignment="1">
      <alignment horizontal="center" vertical="center"/>
    </xf>
    <xf numFmtId="0" fontId="8" fillId="0" borderId="1" xfId="0" applyFont="1" applyBorder="1" applyAlignment="1">
      <alignment horizontal="center" vertical="top"/>
    </xf>
    <xf numFmtId="8" fontId="0" fillId="0" borderId="0" xfId="0" applyNumberFormat="1" applyAlignment="1">
      <alignment wrapText="1"/>
    </xf>
    <xf numFmtId="8" fontId="0" fillId="4" borderId="24" xfId="0" applyNumberFormat="1" applyFill="1" applyBorder="1" applyAlignment="1">
      <alignment horizontal="center" vertical="center" wrapText="1"/>
    </xf>
    <xf numFmtId="164" fontId="31" fillId="5" borderId="4" xfId="0" applyNumberFormat="1" applyFont="1" applyFill="1" applyBorder="1" applyAlignment="1">
      <alignment horizontal="center" vertical="top"/>
    </xf>
    <xf numFmtId="164" fontId="31" fillId="5" borderId="7" xfId="0" applyNumberFormat="1" applyFont="1" applyFill="1" applyBorder="1" applyAlignment="1">
      <alignment horizontal="center" vertical="center"/>
    </xf>
    <xf numFmtId="0" fontId="33" fillId="0" borderId="10" xfId="35154" applyNumberFormat="1" applyFont="1" applyFill="1" applyBorder="1" applyAlignment="1">
      <alignment horizontal="center" vertical="center"/>
    </xf>
    <xf numFmtId="164" fontId="4" fillId="0" borderId="20" xfId="0" applyNumberFormat="1" applyFont="1" applyBorder="1" applyAlignment="1">
      <alignment horizontal="center" vertical="center"/>
    </xf>
    <xf numFmtId="0" fontId="11" fillId="4" borderId="5" xfId="0" applyFont="1" applyFill="1" applyBorder="1" applyAlignment="1">
      <alignment horizontal="center" vertical="center" wrapText="1"/>
    </xf>
    <xf numFmtId="0" fontId="17" fillId="0" borderId="10" xfId="35154" applyNumberFormat="1" applyFont="1" applyFill="1" applyBorder="1" applyAlignment="1">
      <alignment horizontal="center"/>
    </xf>
    <xf numFmtId="0" fontId="4" fillId="4" borderId="26" xfId="0" applyFont="1" applyFill="1" applyBorder="1" applyAlignment="1">
      <alignment horizontal="center" vertical="center"/>
    </xf>
    <xf numFmtId="0" fontId="8" fillId="15" borderId="10" xfId="0" applyFont="1" applyFill="1" applyBorder="1" applyAlignment="1">
      <alignment horizontal="center" vertical="center"/>
    </xf>
    <xf numFmtId="166" fontId="10" fillId="0" borderId="9" xfId="0" applyNumberFormat="1" applyFont="1" applyBorder="1" applyAlignment="1">
      <alignment horizontal="center" vertical="center"/>
    </xf>
    <xf numFmtId="8" fontId="28" fillId="4" borderId="24" xfId="0" applyNumberFormat="1" applyFont="1" applyFill="1" applyBorder="1" applyAlignment="1">
      <alignment horizontal="center" vertical="center" wrapText="1"/>
    </xf>
    <xf numFmtId="166" fontId="4" fillId="0" borderId="37" xfId="0" applyNumberFormat="1" applyFont="1" applyBorder="1" applyAlignment="1">
      <alignment horizontal="center" vertical="center"/>
    </xf>
    <xf numFmtId="166" fontId="4" fillId="0" borderId="20" xfId="0" applyNumberFormat="1" applyFont="1" applyBorder="1" applyAlignment="1">
      <alignment horizontal="center" vertical="center"/>
    </xf>
    <xf numFmtId="166" fontId="16" fillId="0" borderId="20" xfId="0" applyNumberFormat="1" applyFont="1" applyBorder="1" applyAlignment="1">
      <alignment horizontal="center" vertical="center"/>
    </xf>
    <xf numFmtId="166" fontId="27" fillId="0" borderId="20" xfId="0" applyNumberFormat="1" applyFont="1" applyBorder="1" applyAlignment="1">
      <alignment horizontal="center" vertical="center"/>
    </xf>
    <xf numFmtId="8" fontId="17" fillId="0" borderId="9" xfId="35154" applyNumberFormat="1" applyFont="1" applyFill="1" applyBorder="1" applyAlignment="1">
      <alignment horizontal="center"/>
    </xf>
    <xf numFmtId="8" fontId="10" fillId="0" borderId="9" xfId="35154" applyNumberFormat="1" applyFont="1" applyFill="1" applyBorder="1" applyAlignment="1">
      <alignment horizontal="center"/>
    </xf>
    <xf numFmtId="8" fontId="10" fillId="0" borderId="10" xfId="35154" applyNumberFormat="1" applyFont="1" applyFill="1" applyBorder="1" applyAlignment="1">
      <alignment horizontal="center"/>
    </xf>
    <xf numFmtId="8" fontId="17" fillId="0" borderId="10" xfId="35154" applyNumberFormat="1" applyFont="1" applyFill="1" applyBorder="1" applyAlignment="1">
      <alignment horizontal="center"/>
    </xf>
    <xf numFmtId="8" fontId="28" fillId="0" borderId="36" xfId="35154" applyNumberFormat="1" applyFont="1" applyFill="1" applyBorder="1" applyAlignment="1">
      <alignment horizontal="center" vertical="center"/>
    </xf>
    <xf numFmtId="0" fontId="4" fillId="4" borderId="38" xfId="0" applyFont="1" applyFill="1" applyBorder="1" applyAlignment="1">
      <alignment horizontal="center" vertical="center"/>
    </xf>
    <xf numFmtId="0" fontId="8" fillId="15" borderId="2" xfId="0" applyFont="1" applyFill="1" applyBorder="1" applyAlignment="1">
      <alignment horizontal="center" vertical="center"/>
    </xf>
    <xf numFmtId="0" fontId="8" fillId="16" borderId="2" xfId="0" applyFont="1" applyFill="1" applyBorder="1" applyAlignment="1">
      <alignment horizontal="center" vertical="center"/>
    </xf>
    <xf numFmtId="166" fontId="37" fillId="0" borderId="9" xfId="32454" applyNumberFormat="1" applyFont="1" applyBorder="1" applyAlignment="1">
      <alignment horizontal="center" vertical="center"/>
    </xf>
    <xf numFmtId="166" fontId="17" fillId="0" borderId="9" xfId="35157" applyNumberFormat="1" applyFont="1" applyBorder="1" applyAlignment="1">
      <alignment horizontal="center"/>
    </xf>
    <xf numFmtId="165" fontId="39" fillId="0" borderId="9" xfId="35157" applyFont="1" applyBorder="1" applyAlignment="1">
      <alignment horizontal="center" vertical="center"/>
    </xf>
    <xf numFmtId="165" fontId="39" fillId="0" borderId="10" xfId="35157" applyFont="1" applyBorder="1" applyAlignment="1">
      <alignment horizontal="center" vertical="center"/>
    </xf>
    <xf numFmtId="165" fontId="40" fillId="0" borderId="9" xfId="35157" applyFont="1" applyBorder="1" applyAlignment="1">
      <alignment horizontal="center"/>
    </xf>
    <xf numFmtId="165" fontId="40" fillId="0" borderId="10" xfId="35157" applyFont="1" applyBorder="1" applyAlignment="1">
      <alignment horizontal="center"/>
    </xf>
    <xf numFmtId="165" fontId="39" fillId="0" borderId="9" xfId="35157" applyFont="1" applyBorder="1" applyAlignment="1">
      <alignment horizontal="center"/>
    </xf>
    <xf numFmtId="165" fontId="39" fillId="0" borderId="10" xfId="35157" applyFont="1" applyBorder="1" applyAlignment="1">
      <alignment horizontal="center"/>
    </xf>
    <xf numFmtId="165" fontId="11" fillId="10" borderId="38" xfId="32455" applyFont="1" applyFill="1" applyBorder="1" applyAlignment="1">
      <alignment horizontal="center" vertical="center"/>
    </xf>
    <xf numFmtId="165" fontId="11" fillId="10" borderId="26" xfId="32217" applyFont="1" applyFill="1" applyBorder="1" applyAlignment="1">
      <alignment horizontal="center" vertical="center"/>
    </xf>
    <xf numFmtId="1" fontId="33" fillId="19" borderId="9" xfId="35156" applyNumberFormat="1" applyFont="1" applyFill="1" applyBorder="1" applyAlignment="1">
      <alignment horizontal="center" vertical="center"/>
    </xf>
    <xf numFmtId="165" fontId="11" fillId="10" borderId="25" xfId="32455" applyFont="1" applyFill="1" applyBorder="1" applyAlignment="1">
      <alignment horizontal="center" vertical="center" wrapText="1"/>
    </xf>
    <xf numFmtId="165" fontId="11" fillId="10" borderId="38" xfId="32217" applyFont="1" applyFill="1" applyBorder="1" applyAlignment="1">
      <alignment horizontal="center" vertical="center" wrapText="1"/>
    </xf>
    <xf numFmtId="165" fontId="11" fillId="10" borderId="26" xfId="32217" applyFont="1" applyFill="1" applyBorder="1" applyAlignment="1">
      <alignment horizontal="center" vertical="center" wrapText="1"/>
    </xf>
    <xf numFmtId="164" fontId="4" fillId="0" borderId="8" xfId="0" applyNumberFormat="1" applyFont="1" applyBorder="1" applyAlignment="1">
      <alignment horizontal="center" vertical="center"/>
    </xf>
    <xf numFmtId="0" fontId="4" fillId="4" borderId="7" xfId="0" applyFont="1" applyFill="1" applyBorder="1" applyAlignment="1">
      <alignment horizontal="left" vertical="center" wrapText="1"/>
    </xf>
    <xf numFmtId="0" fontId="4" fillId="0" borderId="42" xfId="0" applyFont="1" applyBorder="1" applyAlignment="1">
      <alignment horizontal="left" vertical="center"/>
    </xf>
    <xf numFmtId="164" fontId="4" fillId="4" borderId="39" xfId="0" applyNumberFormat="1" applyFont="1" applyFill="1" applyBorder="1" applyAlignment="1">
      <alignment horizontal="center" vertical="center" wrapText="1"/>
    </xf>
    <xf numFmtId="164" fontId="4" fillId="16" borderId="8" xfId="0" applyNumberFormat="1" applyFont="1" applyFill="1" applyBorder="1" applyAlignment="1">
      <alignment horizontal="center" vertical="center"/>
    </xf>
    <xf numFmtId="8" fontId="8" fillId="23" borderId="25" xfId="0" applyNumberFormat="1" applyFont="1" applyFill="1" applyBorder="1" applyAlignment="1">
      <alignment horizontal="center" vertical="center" wrapText="1"/>
    </xf>
    <xf numFmtId="8" fontId="8" fillId="23" borderId="38" xfId="0" applyNumberFormat="1" applyFont="1" applyFill="1" applyBorder="1" applyAlignment="1">
      <alignment horizontal="center" vertical="center" wrapText="1"/>
    </xf>
    <xf numFmtId="164" fontId="4" fillId="0" borderId="36" xfId="0" applyNumberFormat="1" applyFont="1" applyBorder="1" applyAlignment="1">
      <alignment horizontal="center" vertical="center"/>
    </xf>
    <xf numFmtId="0" fontId="4" fillId="0" borderId="33" xfId="0" applyFont="1" applyBorder="1" applyAlignment="1">
      <alignment horizontal="left" vertical="center"/>
    </xf>
    <xf numFmtId="1" fontId="33" fillId="19" borderId="10" xfId="32455" applyNumberFormat="1" applyFont="1" applyFill="1" applyBorder="1" applyAlignment="1">
      <alignment horizontal="center" vertical="center"/>
    </xf>
    <xf numFmtId="0" fontId="10" fillId="19" borderId="10" xfId="0" applyFont="1" applyFill="1" applyBorder="1" applyAlignment="1">
      <alignment horizontal="center" vertical="center"/>
    </xf>
    <xf numFmtId="0" fontId="33" fillId="19" borderId="10" xfId="35157" applyNumberFormat="1" applyFont="1" applyFill="1" applyBorder="1" applyAlignment="1">
      <alignment horizontal="center"/>
    </xf>
    <xf numFmtId="169" fontId="10" fillId="0" borderId="10" xfId="35158" applyNumberFormat="1" applyFont="1" applyFill="1" applyBorder="1" applyAlignment="1">
      <alignment vertical="center"/>
    </xf>
    <xf numFmtId="8" fontId="10" fillId="0" borderId="9" xfId="35154" applyNumberFormat="1" applyFont="1" applyFill="1" applyBorder="1" applyAlignment="1">
      <alignment vertical="center"/>
    </xf>
    <xf numFmtId="0" fontId="23" fillId="5" borderId="20" xfId="0" applyFont="1" applyFill="1" applyBorder="1" applyAlignment="1">
      <alignment horizontal="center" vertical="center"/>
    </xf>
    <xf numFmtId="0" fontId="8" fillId="5" borderId="20" xfId="0" applyFont="1" applyFill="1" applyBorder="1" applyAlignment="1">
      <alignment horizontal="center" vertical="center"/>
    </xf>
    <xf numFmtId="0" fontId="8" fillId="5" borderId="20" xfId="0" applyFont="1" applyFill="1" applyBorder="1" applyAlignment="1">
      <alignment horizontal="left" vertical="center"/>
    </xf>
    <xf numFmtId="0" fontId="10" fillId="20" borderId="10" xfId="35158" applyNumberFormat="1" applyFont="1" applyFill="1" applyBorder="1" applyAlignment="1">
      <alignment vertical="center"/>
    </xf>
    <xf numFmtId="8" fontId="11" fillId="4" borderId="26" xfId="0" applyNumberFormat="1" applyFont="1" applyFill="1" applyBorder="1" applyAlignment="1">
      <alignment horizontal="center" vertical="center" wrapText="1"/>
    </xf>
    <xf numFmtId="8" fontId="28" fillId="0" borderId="37" xfId="35154" applyNumberFormat="1" applyFont="1" applyFill="1" applyBorder="1" applyAlignment="1">
      <alignment horizontal="center" vertical="center"/>
    </xf>
    <xf numFmtId="166" fontId="10" fillId="0" borderId="10" xfId="32454" applyNumberFormat="1" applyBorder="1" applyAlignment="1">
      <alignment horizontal="right" vertical="center"/>
    </xf>
    <xf numFmtId="166" fontId="33" fillId="0" borderId="10" xfId="32454" applyNumberFormat="1" applyFont="1" applyBorder="1" applyAlignment="1">
      <alignment horizontal="right" vertical="center"/>
    </xf>
    <xf numFmtId="166" fontId="10" fillId="0" borderId="10" xfId="32454" applyNumberFormat="1" applyBorder="1" applyAlignment="1">
      <alignment horizontal="center" vertical="center"/>
    </xf>
    <xf numFmtId="166" fontId="10" fillId="0" borderId="10" xfId="0" applyNumberFormat="1" applyFont="1" applyBorder="1" applyAlignment="1">
      <alignment horizontal="center" vertical="center"/>
    </xf>
    <xf numFmtId="166" fontId="10" fillId="0" borderId="10" xfId="35157" applyNumberFormat="1" applyBorder="1"/>
    <xf numFmtId="166" fontId="38" fillId="0" borderId="10" xfId="35157" applyNumberFormat="1" applyFont="1" applyBorder="1"/>
    <xf numFmtId="166" fontId="17" fillId="0" borderId="10" xfId="35157" applyNumberFormat="1" applyFont="1" applyBorder="1"/>
    <xf numFmtId="44" fontId="10" fillId="0" borderId="20" xfId="35154" applyFont="1" applyFill="1" applyBorder="1" applyAlignment="1">
      <alignment horizontal="center" vertical="center"/>
    </xf>
    <xf numFmtId="0" fontId="10" fillId="7" borderId="20" xfId="0" applyFont="1" applyFill="1" applyBorder="1" applyAlignment="1">
      <alignment horizontal="center" vertical="center"/>
    </xf>
    <xf numFmtId="164" fontId="28" fillId="4" borderId="39" xfId="0" applyNumberFormat="1" applyFont="1" applyFill="1" applyBorder="1" applyAlignment="1">
      <alignment horizontal="center" vertical="center" wrapText="1"/>
    </xf>
    <xf numFmtId="0" fontId="10" fillId="0" borderId="10" xfId="35158" applyNumberFormat="1" applyFont="1" applyFill="1" applyBorder="1" applyAlignment="1">
      <alignment vertical="center"/>
    </xf>
    <xf numFmtId="165" fontId="29" fillId="5" borderId="9" xfId="35157" applyFont="1" applyFill="1" applyBorder="1" applyAlignment="1">
      <alignment horizontal="center"/>
    </xf>
    <xf numFmtId="0" fontId="4" fillId="5" borderId="2" xfId="0" applyFont="1" applyFill="1" applyBorder="1" applyAlignment="1">
      <alignment horizontal="center" vertical="center"/>
    </xf>
    <xf numFmtId="0" fontId="4" fillId="0" borderId="0" xfId="0" applyFont="1" applyAlignment="1">
      <alignment vertical="center" wrapText="1"/>
    </xf>
    <xf numFmtId="0" fontId="4" fillId="0" borderId="1" xfId="0" applyFont="1" applyBorder="1" applyAlignment="1">
      <alignment vertical="center" wrapText="1"/>
    </xf>
    <xf numFmtId="0" fontId="9" fillId="0" borderId="5" xfId="0" applyFont="1" applyBorder="1" applyAlignment="1">
      <alignment horizontal="center" vertical="top"/>
    </xf>
    <xf numFmtId="0" fontId="9" fillId="0" borderId="6" xfId="0" applyFont="1" applyBorder="1" applyAlignment="1">
      <alignment horizontal="center" vertical="top"/>
    </xf>
    <xf numFmtId="0" fontId="4"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8" fillId="12"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9" fillId="12" borderId="5" xfId="0" applyFont="1" applyFill="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8" fontId="8" fillId="12" borderId="21" xfId="0" applyNumberFormat="1" applyFont="1" applyFill="1" applyBorder="1" applyAlignment="1">
      <alignment horizontal="center" wrapText="1"/>
    </xf>
    <xf numFmtId="0" fontId="0" fillId="0" borderId="22" xfId="0" applyBorder="1" applyAlignment="1">
      <alignment horizontal="center" wrapText="1"/>
    </xf>
    <xf numFmtId="0" fontId="0" fillId="0" borderId="4" xfId="0" applyBorder="1" applyAlignment="1">
      <alignment horizontal="center" wrapText="1"/>
    </xf>
    <xf numFmtId="8" fontId="8" fillId="6" borderId="21" xfId="0" applyNumberFormat="1" applyFont="1" applyFill="1" applyBorder="1" applyAlignment="1">
      <alignment horizontal="center" wrapText="1"/>
    </xf>
    <xf numFmtId="0" fontId="5" fillId="0" borderId="1" xfId="0" applyFont="1" applyBorder="1" applyAlignment="1">
      <alignment wrapText="1"/>
    </xf>
    <xf numFmtId="165" fontId="0" fillId="17" borderId="0" xfId="21217" applyFont="1" applyFill="1" applyAlignment="1">
      <alignment horizontal="center" wrapText="1"/>
    </xf>
    <xf numFmtId="165" fontId="13" fillId="17" borderId="0" xfId="21217" applyFont="1" applyFill="1" applyAlignment="1">
      <alignment horizontal="center" wrapText="1"/>
    </xf>
    <xf numFmtId="165" fontId="8" fillId="10" borderId="21" xfId="32455" applyFont="1" applyFill="1" applyBorder="1" applyAlignment="1">
      <alignment horizontal="center" vertical="center" wrapText="1"/>
    </xf>
    <xf numFmtId="165" fontId="8" fillId="10" borderId="22" xfId="32455" applyFont="1" applyFill="1" applyBorder="1" applyAlignment="1">
      <alignment horizontal="center" vertical="center" wrapText="1"/>
    </xf>
    <xf numFmtId="165" fontId="8" fillId="10" borderId="4" xfId="32455" applyFont="1" applyFill="1" applyBorder="1" applyAlignment="1">
      <alignment horizontal="center" vertical="center" wrapText="1"/>
    </xf>
    <xf numFmtId="0" fontId="11" fillId="0" borderId="5" xfId="0" applyFont="1" applyBorder="1" applyAlignment="1">
      <alignment horizontal="center" vertical="center"/>
    </xf>
    <xf numFmtId="0" fontId="10" fillId="0" borderId="6" xfId="0" applyFont="1" applyBorder="1" applyAlignment="1">
      <alignment horizontal="center" vertical="center"/>
    </xf>
    <xf numFmtId="165" fontId="11" fillId="10" borderId="40" xfId="32455" applyFont="1" applyFill="1" applyBorder="1" applyAlignment="1">
      <alignment horizontal="center" vertical="top" wrapText="1"/>
    </xf>
    <xf numFmtId="165" fontId="11" fillId="10" borderId="41" xfId="32455" applyFont="1" applyFill="1" applyBorder="1" applyAlignment="1">
      <alignment horizontal="center" vertical="top" wrapText="1"/>
    </xf>
    <xf numFmtId="165" fontId="11" fillId="10" borderId="16" xfId="32455" applyFont="1" applyFill="1" applyBorder="1" applyAlignment="1">
      <alignment horizontal="center" vertical="top" wrapText="1"/>
    </xf>
    <xf numFmtId="165" fontId="19" fillId="0" borderId="0" xfId="21218" applyFont="1" applyAlignment="1">
      <alignment horizontal="left" wrapText="1"/>
    </xf>
    <xf numFmtId="165" fontId="10" fillId="0" borderId="0" xfId="21218" applyAlignment="1">
      <alignment horizontal="left" wrapText="1"/>
    </xf>
    <xf numFmtId="165" fontId="19" fillId="7" borderId="0" xfId="21218" applyFont="1" applyFill="1" applyAlignment="1">
      <alignment horizontal="center"/>
    </xf>
    <xf numFmtId="165" fontId="20" fillId="7" borderId="0" xfId="21218" applyFont="1" applyFill="1" applyAlignment="1">
      <alignment horizontal="center" wrapText="1"/>
    </xf>
    <xf numFmtId="165" fontId="19" fillId="7" borderId="0" xfId="21218" applyFont="1" applyFill="1" applyAlignment="1">
      <alignment horizontal="left" wrapText="1"/>
    </xf>
    <xf numFmtId="165" fontId="20" fillId="0" borderId="0" xfId="21218" applyFont="1" applyAlignment="1">
      <alignment horizontal="left" wrapText="1"/>
    </xf>
    <xf numFmtId="0" fontId="10" fillId="0" borderId="20" xfId="0" applyFont="1" applyFill="1" applyBorder="1"/>
    <xf numFmtId="0" fontId="11" fillId="0" borderId="20" xfId="0" applyFont="1" applyFill="1" applyBorder="1" applyAlignment="1">
      <alignment horizontal="center" vertical="center"/>
    </xf>
    <xf numFmtId="0" fontId="41" fillId="0" borderId="20" xfId="0" applyFont="1" applyFill="1" applyBorder="1"/>
    <xf numFmtId="0" fontId="10" fillId="0" borderId="20" xfId="0" applyFont="1" applyFill="1" applyBorder="1" applyAlignment="1">
      <alignment horizontal="center" vertical="center"/>
    </xf>
    <xf numFmtId="165" fontId="11" fillId="10" borderId="39" xfId="32455" applyFont="1" applyFill="1" applyBorder="1" applyAlignment="1">
      <alignment horizontal="center" vertical="center" wrapText="1"/>
    </xf>
    <xf numFmtId="8" fontId="28" fillId="0" borderId="2" xfId="35154" applyNumberFormat="1" applyFont="1" applyFill="1" applyBorder="1" applyAlignment="1">
      <alignment horizontal="center" vertical="center"/>
    </xf>
    <xf numFmtId="8" fontId="34" fillId="0" borderId="2" xfId="35154" applyNumberFormat="1" applyFont="1" applyFill="1" applyBorder="1" applyAlignment="1">
      <alignment horizontal="center"/>
    </xf>
    <xf numFmtId="8" fontId="34" fillId="20" borderId="2" xfId="35154" applyNumberFormat="1" applyFont="1" applyFill="1" applyBorder="1" applyAlignment="1">
      <alignment horizontal="center"/>
    </xf>
    <xf numFmtId="8" fontId="10" fillId="0" borderId="18" xfId="35154" applyNumberFormat="1" applyFont="1" applyFill="1" applyBorder="1" applyAlignment="1">
      <alignment vertical="center"/>
    </xf>
    <xf numFmtId="0" fontId="10" fillId="0" borderId="17" xfId="35154" applyNumberFormat="1" applyFont="1" applyFill="1" applyBorder="1" applyAlignment="1">
      <alignment horizontal="center" vertical="center"/>
    </xf>
    <xf numFmtId="165" fontId="10" fillId="0" borderId="45" xfId="35157" applyFont="1" applyBorder="1" applyAlignment="1">
      <alignment vertical="center" wrapText="1"/>
    </xf>
    <xf numFmtId="165" fontId="10" fillId="18" borderId="42" xfId="35157" applyFont="1" applyFill="1" applyBorder="1"/>
    <xf numFmtId="1" fontId="10" fillId="0" borderId="9" xfId="32455" applyNumberFormat="1" applyFont="1" applyBorder="1" applyAlignment="1">
      <alignment horizontal="center" vertical="center"/>
    </xf>
    <xf numFmtId="1" fontId="10" fillId="0" borderId="2" xfId="32455" applyNumberFormat="1" applyFont="1" applyBorder="1" applyAlignment="1">
      <alignment horizontal="center" vertical="center"/>
    </xf>
    <xf numFmtId="1" fontId="10" fillId="0" borderId="10" xfId="32455" applyNumberFormat="1" applyFont="1" applyBorder="1" applyAlignment="1">
      <alignment horizontal="center" vertical="center"/>
    </xf>
    <xf numFmtId="1" fontId="10" fillId="0" borderId="8" xfId="32455" applyNumberFormat="1" applyFont="1" applyBorder="1" applyAlignment="1">
      <alignment horizontal="center" vertical="center"/>
    </xf>
    <xf numFmtId="165" fontId="10" fillId="0" borderId="43" xfId="35157" applyFont="1" applyBorder="1" applyAlignment="1">
      <alignment horizontal="center" vertical="center"/>
    </xf>
    <xf numFmtId="168" fontId="10" fillId="0" borderId="20" xfId="32454" applyNumberFormat="1" applyFont="1" applyBorder="1" applyAlignment="1">
      <alignment horizontal="left" vertical="center"/>
    </xf>
    <xf numFmtId="165" fontId="10" fillId="0" borderId="20" xfId="35157" applyFont="1" applyBorder="1" applyAlignment="1">
      <alignment horizontal="left"/>
    </xf>
    <xf numFmtId="0" fontId="10" fillId="0" borderId="45" xfId="35157" applyNumberFormat="1" applyFont="1" applyBorder="1" applyAlignment="1">
      <alignment vertical="center" wrapText="1"/>
    </xf>
    <xf numFmtId="0" fontId="10" fillId="0" borderId="43" xfId="35157" applyNumberFormat="1" applyFont="1" applyBorder="1" applyAlignment="1">
      <alignment horizontal="center" vertical="center"/>
    </xf>
    <xf numFmtId="168" fontId="10" fillId="0" borderId="20" xfId="32454" applyNumberFormat="1" applyFont="1" applyBorder="1" applyAlignment="1">
      <alignment vertical="center"/>
    </xf>
    <xf numFmtId="165" fontId="10" fillId="0" borderId="45" xfId="35157" applyFont="1" applyBorder="1" applyAlignment="1">
      <alignment vertical="center"/>
    </xf>
    <xf numFmtId="0" fontId="10" fillId="0" borderId="43" xfId="0" applyFont="1" applyBorder="1" applyAlignment="1">
      <alignment horizontal="center" vertical="center"/>
    </xf>
    <xf numFmtId="1" fontId="10" fillId="0" borderId="9" xfId="35156" applyNumberFormat="1" applyFont="1" applyBorder="1" applyAlignment="1">
      <alignment horizontal="center" vertical="center"/>
    </xf>
    <xf numFmtId="1" fontId="10" fillId="0" borderId="2" xfId="35156" applyNumberFormat="1" applyFont="1" applyBorder="1" applyAlignment="1">
      <alignment horizontal="center" vertical="center"/>
    </xf>
    <xf numFmtId="1" fontId="10" fillId="0" borderId="10" xfId="35156" applyNumberFormat="1" applyFont="1" applyBorder="1" applyAlignment="1">
      <alignment horizontal="center" vertical="center"/>
    </xf>
    <xf numFmtId="1" fontId="10" fillId="0" borderId="8" xfId="35156" applyNumberFormat="1" applyFont="1" applyBorder="1" applyAlignment="1">
      <alignment horizontal="center" vertical="center"/>
    </xf>
    <xf numFmtId="1" fontId="10" fillId="27" borderId="10" xfId="35156" applyNumberFormat="1" applyFont="1" applyFill="1" applyBorder="1" applyAlignment="1">
      <alignment horizontal="center" vertical="center"/>
    </xf>
    <xf numFmtId="0" fontId="10" fillId="0" borderId="9" xfId="32455" applyNumberFormat="1" applyFont="1" applyBorder="1" applyAlignment="1">
      <alignment horizontal="center" vertical="center"/>
    </xf>
    <xf numFmtId="0" fontId="10" fillId="0" borderId="2" xfId="35157" applyNumberFormat="1" applyFont="1" applyBorder="1" applyAlignment="1">
      <alignment horizontal="center"/>
    </xf>
    <xf numFmtId="1" fontId="10" fillId="27" borderId="9" xfId="35156" applyNumberFormat="1" applyFont="1" applyFill="1" applyBorder="1" applyAlignment="1">
      <alignment horizontal="center" vertical="center"/>
    </xf>
    <xf numFmtId="1" fontId="10" fillId="27" borderId="2" xfId="35156" applyNumberFormat="1" applyFont="1" applyFill="1" applyBorder="1" applyAlignment="1">
      <alignment horizontal="center" vertical="center"/>
    </xf>
    <xf numFmtId="165" fontId="10" fillId="0" borderId="8" xfId="35157" applyFont="1" applyBorder="1" applyAlignment="1">
      <alignment horizontal="center"/>
    </xf>
    <xf numFmtId="165" fontId="10" fillId="0" borderId="2" xfId="35157" applyFont="1" applyBorder="1" applyAlignment="1">
      <alignment horizontal="center"/>
    </xf>
    <xf numFmtId="165" fontId="10" fillId="0" borderId="10" xfId="35157" applyFont="1" applyBorder="1" applyAlignment="1">
      <alignment horizontal="center"/>
    </xf>
    <xf numFmtId="165" fontId="10" fillId="19" borderId="9" xfId="35157" applyFont="1" applyFill="1" applyBorder="1" applyAlignment="1">
      <alignment horizontal="center"/>
    </xf>
    <xf numFmtId="165" fontId="10" fillId="19" borderId="2" xfId="35157" applyFont="1" applyFill="1" applyBorder="1" applyAlignment="1">
      <alignment horizontal="center"/>
    </xf>
    <xf numFmtId="165" fontId="10" fillId="19" borderId="10" xfId="35157" applyFont="1" applyFill="1" applyBorder="1" applyAlignment="1">
      <alignment horizontal="center"/>
    </xf>
    <xf numFmtId="0" fontId="10" fillId="19" borderId="2" xfId="35157" applyNumberFormat="1" applyFont="1" applyFill="1" applyBorder="1" applyAlignment="1">
      <alignment horizontal="center"/>
    </xf>
    <xf numFmtId="1" fontId="10" fillId="19" borderId="9" xfId="35156" applyNumberFormat="1" applyFont="1" applyFill="1" applyBorder="1" applyAlignment="1">
      <alignment horizontal="center" vertical="center"/>
    </xf>
    <xf numFmtId="1" fontId="10" fillId="19" borderId="10" xfId="35156" applyNumberFormat="1" applyFont="1" applyFill="1" applyBorder="1" applyAlignment="1">
      <alignment horizontal="center" vertical="center"/>
    </xf>
    <xf numFmtId="1" fontId="10" fillId="19" borderId="2" xfId="35156" applyNumberFormat="1" applyFont="1" applyFill="1" applyBorder="1" applyAlignment="1">
      <alignment horizontal="center" vertical="center"/>
    </xf>
    <xf numFmtId="0" fontId="10" fillId="19" borderId="10" xfId="35157" applyNumberFormat="1" applyFont="1" applyFill="1" applyBorder="1" applyAlignment="1">
      <alignment horizontal="center"/>
    </xf>
    <xf numFmtId="165" fontId="10" fillId="0" borderId="43" xfId="35157" applyFont="1" applyBorder="1" applyAlignment="1">
      <alignment horizontal="center"/>
    </xf>
    <xf numFmtId="165" fontId="10" fillId="0" borderId="45" xfId="21217" applyFont="1" applyBorder="1" applyAlignment="1">
      <alignment horizontal="left" vertical="center"/>
    </xf>
    <xf numFmtId="165" fontId="10" fillId="20" borderId="20" xfId="35157" applyFont="1" applyFill="1" applyBorder="1" applyAlignment="1">
      <alignment horizontal="left"/>
    </xf>
    <xf numFmtId="165" fontId="10" fillId="0" borderId="20" xfId="35157" applyFont="1" applyBorder="1" applyAlignment="1">
      <alignment vertical="center"/>
    </xf>
    <xf numFmtId="165" fontId="10" fillId="0" borderId="43" xfId="21217" applyFont="1" applyBorder="1" applyAlignment="1">
      <alignment horizontal="center" vertical="center"/>
    </xf>
    <xf numFmtId="165" fontId="10" fillId="20" borderId="45" xfId="35157" applyFont="1" applyFill="1" applyBorder="1" applyAlignment="1">
      <alignment vertical="center"/>
    </xf>
    <xf numFmtId="1" fontId="10" fillId="20" borderId="9" xfId="35156" applyNumberFormat="1" applyFont="1" applyFill="1" applyBorder="1" applyAlignment="1">
      <alignment horizontal="center" vertical="center"/>
    </xf>
    <xf numFmtId="1" fontId="10" fillId="20" borderId="2" xfId="35156" applyNumberFormat="1" applyFont="1" applyFill="1" applyBorder="1" applyAlignment="1">
      <alignment horizontal="center" vertical="center"/>
    </xf>
    <xf numFmtId="1" fontId="10" fillId="20" borderId="10" xfId="35156" applyNumberFormat="1" applyFont="1" applyFill="1" applyBorder="1" applyAlignment="1">
      <alignment horizontal="center" vertical="center"/>
    </xf>
    <xf numFmtId="165" fontId="10" fillId="20" borderId="43" xfId="35157" applyFont="1" applyFill="1" applyBorder="1" applyAlignment="1">
      <alignment horizontal="center"/>
    </xf>
    <xf numFmtId="1" fontId="10" fillId="20" borderId="9" xfId="32455" applyNumberFormat="1" applyFont="1" applyFill="1" applyBorder="1" applyAlignment="1">
      <alignment horizontal="center" vertical="center"/>
    </xf>
    <xf numFmtId="1" fontId="10" fillId="20" borderId="2" xfId="32455" applyNumberFormat="1" applyFont="1" applyFill="1" applyBorder="1" applyAlignment="1">
      <alignment horizontal="center" vertical="center"/>
    </xf>
    <xf numFmtId="1" fontId="10" fillId="20" borderId="8" xfId="35156" applyNumberFormat="1" applyFont="1" applyFill="1" applyBorder="1" applyAlignment="1">
      <alignment horizontal="center" vertical="center"/>
    </xf>
    <xf numFmtId="1" fontId="10" fillId="19" borderId="10" xfId="32455" applyNumberFormat="1" applyFont="1" applyFill="1" applyBorder="1" applyAlignment="1">
      <alignment horizontal="center" vertical="center"/>
    </xf>
    <xf numFmtId="0" fontId="10" fillId="20" borderId="43" xfId="0" applyFont="1" applyFill="1" applyBorder="1" applyAlignment="1">
      <alignment horizontal="center"/>
    </xf>
    <xf numFmtId="165" fontId="10" fillId="0" borderId="10" xfId="35157" applyFont="1" applyBorder="1"/>
    <xf numFmtId="165" fontId="17" fillId="0" borderId="43" xfId="35157" applyFont="1" applyBorder="1" applyAlignment="1">
      <alignment horizontal="center"/>
    </xf>
    <xf numFmtId="1" fontId="10" fillId="0" borderId="18" xfId="35156" applyNumberFormat="1" applyFont="1" applyBorder="1" applyAlignment="1">
      <alignment horizontal="center" vertical="center"/>
    </xf>
    <xf numFmtId="1" fontId="10" fillId="0" borderId="19" xfId="35156" applyNumberFormat="1" applyFont="1" applyBorder="1" applyAlignment="1">
      <alignment horizontal="center" vertical="center"/>
    </xf>
    <xf numFmtId="1" fontId="10" fillId="0" borderId="17" xfId="35156" applyNumberFormat="1" applyFont="1" applyBorder="1" applyAlignment="1">
      <alignment horizontal="center" vertical="center"/>
    </xf>
    <xf numFmtId="1" fontId="10" fillId="0" borderId="46" xfId="35156" applyNumberFormat="1" applyFont="1" applyBorder="1" applyAlignment="1">
      <alignment horizontal="center" vertical="center"/>
    </xf>
    <xf numFmtId="165" fontId="10" fillId="0" borderId="47" xfId="35157" applyFont="1" applyBorder="1" applyAlignment="1">
      <alignment horizontal="center"/>
    </xf>
    <xf numFmtId="8" fontId="10" fillId="0" borderId="9" xfId="35157" applyNumberFormat="1" applyFont="1" applyBorder="1" applyAlignment="1">
      <alignment vertical="center"/>
    </xf>
    <xf numFmtId="0" fontId="11" fillId="0" borderId="20" xfId="0" applyFont="1" applyFill="1" applyBorder="1"/>
    <xf numFmtId="165" fontId="32" fillId="8" borderId="42" xfId="35157" applyFont="1" applyFill="1" applyBorder="1"/>
    <xf numFmtId="8" fontId="10" fillId="20" borderId="9" xfId="35157" applyNumberFormat="1" applyFont="1" applyFill="1" applyBorder="1" applyAlignment="1">
      <alignment vertical="center"/>
    </xf>
    <xf numFmtId="165" fontId="11" fillId="20" borderId="9" xfId="35157" applyFont="1" applyFill="1" applyBorder="1" applyAlignment="1">
      <alignment horizontal="center"/>
    </xf>
    <xf numFmtId="165" fontId="32" fillId="22" borderId="42" xfId="35157" applyFont="1" applyFill="1" applyBorder="1"/>
    <xf numFmtId="165" fontId="29" fillId="5" borderId="10" xfId="35157" applyFont="1" applyFill="1" applyBorder="1" applyAlignment="1">
      <alignment horizontal="center"/>
    </xf>
    <xf numFmtId="0" fontId="10" fillId="0" borderId="30" xfId="0" applyFont="1" applyFill="1" applyBorder="1"/>
    <xf numFmtId="165" fontId="32" fillId="22" borderId="44" xfId="35157" applyFont="1" applyFill="1" applyBorder="1"/>
    <xf numFmtId="165" fontId="36" fillId="0" borderId="18" xfId="35157" applyFont="1" applyBorder="1" applyAlignment="1">
      <alignment horizontal="center"/>
    </xf>
    <xf numFmtId="165" fontId="36" fillId="0" borderId="17" xfId="35157" applyFont="1" applyBorder="1" applyAlignment="1">
      <alignment horizontal="center"/>
    </xf>
    <xf numFmtId="8" fontId="10" fillId="20" borderId="9" xfId="35154" applyNumberFormat="1" applyFont="1" applyFill="1" applyBorder="1" applyAlignment="1">
      <alignment horizontal="center"/>
    </xf>
    <xf numFmtId="8" fontId="17" fillId="20" borderId="10" xfId="35154" applyNumberFormat="1" applyFont="1" applyFill="1" applyBorder="1" applyAlignment="1">
      <alignment horizontal="center"/>
    </xf>
    <xf numFmtId="8" fontId="17" fillId="0" borderId="18" xfId="35154" applyNumberFormat="1" applyFont="1" applyFill="1" applyBorder="1" applyAlignment="1">
      <alignment horizontal="center"/>
    </xf>
    <xf numFmtId="8" fontId="17" fillId="0" borderId="17" xfId="35154" applyNumberFormat="1" applyFont="1" applyFill="1" applyBorder="1" applyAlignment="1">
      <alignment horizontal="center"/>
    </xf>
    <xf numFmtId="166" fontId="10" fillId="20" borderId="9" xfId="35157" applyNumberFormat="1" applyFill="1" applyBorder="1" applyAlignment="1">
      <alignment horizontal="center"/>
    </xf>
    <xf numFmtId="166" fontId="38" fillId="20" borderId="10" xfId="35157" applyNumberFormat="1" applyFont="1" applyFill="1" applyBorder="1"/>
    <xf numFmtId="166" fontId="17" fillId="0" borderId="18" xfId="35157" applyNumberFormat="1" applyFont="1" applyBorder="1" applyAlignment="1">
      <alignment horizontal="center"/>
    </xf>
    <xf numFmtId="166" fontId="17" fillId="0" borderId="17" xfId="35157" applyNumberFormat="1" applyFont="1" applyBorder="1" applyAlignment="1">
      <alignment horizontal="left"/>
    </xf>
    <xf numFmtId="165" fontId="10" fillId="0" borderId="30" xfId="35157" applyFont="1" applyBorder="1" applyAlignment="1"/>
    <xf numFmtId="0" fontId="10" fillId="0" borderId="37" xfId="0" applyFont="1" applyFill="1" applyBorder="1"/>
    <xf numFmtId="165" fontId="10" fillId="18" borderId="33" xfId="35157" applyFont="1" applyFill="1" applyBorder="1"/>
    <xf numFmtId="165" fontId="10" fillId="0" borderId="11" xfId="35157" applyFont="1" applyBorder="1" applyAlignment="1">
      <alignment vertical="center" wrapText="1"/>
    </xf>
    <xf numFmtId="0" fontId="10" fillId="7" borderId="37" xfId="0" applyFont="1" applyFill="1" applyBorder="1" applyAlignment="1">
      <alignment horizontal="center" vertical="center"/>
    </xf>
    <xf numFmtId="1" fontId="10" fillId="0" borderId="27" xfId="32455" applyNumberFormat="1" applyFont="1" applyBorder="1" applyAlignment="1">
      <alignment horizontal="center" vertical="center"/>
    </xf>
    <xf numFmtId="1" fontId="10" fillId="0" borderId="34" xfId="32455" applyNumberFormat="1" applyFont="1" applyBorder="1" applyAlignment="1">
      <alignment horizontal="center" vertical="center"/>
    </xf>
    <xf numFmtId="1" fontId="33" fillId="19" borderId="28" xfId="32455" applyNumberFormat="1" applyFont="1" applyFill="1" applyBorder="1" applyAlignment="1">
      <alignment horizontal="center" vertical="center"/>
    </xf>
    <xf numFmtId="1" fontId="10" fillId="0" borderId="28" xfId="32455" applyNumberFormat="1" applyFont="1" applyBorder="1" applyAlignment="1">
      <alignment horizontal="center" vertical="center"/>
    </xf>
    <xf numFmtId="1" fontId="10" fillId="0" borderId="36" xfId="32455" applyNumberFormat="1" applyFont="1" applyBorder="1" applyAlignment="1">
      <alignment horizontal="center" vertical="center"/>
    </xf>
    <xf numFmtId="8" fontId="28" fillId="0" borderId="34" xfId="35154" applyNumberFormat="1" applyFont="1" applyFill="1" applyBorder="1" applyAlignment="1">
      <alignment horizontal="center" vertical="center"/>
    </xf>
    <xf numFmtId="8" fontId="10" fillId="0" borderId="27" xfId="35154" applyNumberFormat="1" applyFont="1" applyFill="1" applyBorder="1" applyAlignment="1">
      <alignment horizontal="center" vertical="center"/>
    </xf>
    <xf numFmtId="0" fontId="10" fillId="0" borderId="28" xfId="35154" applyNumberFormat="1" applyFont="1" applyFill="1" applyBorder="1" applyAlignment="1">
      <alignment horizontal="center" vertical="center"/>
    </xf>
    <xf numFmtId="165" fontId="11" fillId="0" borderId="27" xfId="35157" applyFont="1" applyBorder="1" applyAlignment="1">
      <alignment horizontal="center" vertical="center"/>
    </xf>
    <xf numFmtId="165" fontId="11" fillId="0" borderId="28" xfId="35157" applyFont="1" applyBorder="1" applyAlignment="1">
      <alignment horizontal="center" vertical="center"/>
    </xf>
    <xf numFmtId="165" fontId="10" fillId="0" borderId="48" xfId="35157" applyFont="1" applyBorder="1" applyAlignment="1">
      <alignment horizontal="center" vertical="center"/>
    </xf>
    <xf numFmtId="8" fontId="10" fillId="0" borderId="28" xfId="35154" applyNumberFormat="1" applyFont="1" applyFill="1" applyBorder="1" applyAlignment="1">
      <alignment horizontal="center" vertical="center"/>
    </xf>
    <xf numFmtId="166" fontId="10" fillId="0" borderId="27" xfId="32454" applyNumberFormat="1" applyBorder="1" applyAlignment="1">
      <alignment horizontal="center" vertical="center"/>
    </xf>
    <xf numFmtId="166" fontId="10" fillId="0" borderId="28" xfId="32454" applyNumberFormat="1" applyBorder="1" applyAlignment="1">
      <alignment horizontal="right" vertical="center"/>
    </xf>
    <xf numFmtId="168" fontId="10" fillId="0" borderId="37" xfId="32454" applyNumberFormat="1" applyFont="1" applyBorder="1" applyAlignment="1">
      <alignment horizontal="left" vertical="center"/>
    </xf>
    <xf numFmtId="0" fontId="11" fillId="13" borderId="24" xfId="0" applyFont="1" applyFill="1" applyBorder="1" applyAlignment="1">
      <alignment horizontal="center" vertical="center"/>
    </xf>
    <xf numFmtId="0" fontId="10" fillId="20" borderId="20" xfId="0" applyFont="1" applyFill="1" applyBorder="1" applyAlignment="1">
      <alignment horizontal="center" vertical="center"/>
    </xf>
    <xf numFmtId="0" fontId="10" fillId="5" borderId="20" xfId="0" applyFont="1" applyFill="1" applyBorder="1"/>
    <xf numFmtId="165" fontId="20" fillId="20" borderId="2" xfId="21218" applyFont="1" applyFill="1" applyBorder="1" applyAlignment="1">
      <alignment horizontal="center" vertical="center"/>
    </xf>
    <xf numFmtId="8" fontId="8" fillId="12" borderId="5" xfId="0" applyNumberFormat="1" applyFont="1" applyFill="1"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8" fontId="8" fillId="6" borderId="5" xfId="0" applyNumberFormat="1" applyFont="1" applyFill="1" applyBorder="1" applyAlignment="1">
      <alignment horizontal="center" wrapText="1"/>
    </xf>
    <xf numFmtId="8" fontId="8" fillId="9" borderId="25" xfId="0" applyNumberFormat="1" applyFont="1" applyFill="1" applyBorder="1" applyAlignment="1">
      <alignment horizontal="center" vertical="center" wrapText="1"/>
    </xf>
    <xf numFmtId="8" fontId="8" fillId="11" borderId="25" xfId="0" applyNumberFormat="1" applyFont="1" applyFill="1" applyBorder="1" applyAlignment="1">
      <alignment horizontal="center" vertical="center" wrapText="1"/>
    </xf>
    <xf numFmtId="8" fontId="8" fillId="23" borderId="26" xfId="0" applyNumberFormat="1" applyFont="1" applyFill="1" applyBorder="1" applyAlignment="1">
      <alignment horizontal="center" vertical="center" wrapText="1"/>
    </xf>
  </cellXfs>
  <cellStyles count="35159">
    <cellStyle name=" Task]_x000d__x000a_TaskName=Scan At_x000d__x000a_TaskID=3_x000d__x000a_WorkstationName=SmarTone_x000d__x000a_LastExecuted=0_x000d__x000a_LastSt 107" xfId="32455" xr:uid="{00000000-0005-0000-0000-000000000000}"/>
    <cellStyle name=" Task]_x000d__x000a_TaskName=Scan At_x000d__x000a_TaskID=3_x000d__x000a_WorkstationName=SmarTone_x000d__x000a_LastExecuted=0_x000d__x000a_LastSt 107 3 2" xfId="35156" xr:uid="{08D85B51-02E4-4080-A821-0B11F9E91E61}"/>
    <cellStyle name=" Task]_x000d__x000a_TaskName=Scan At_x000d__x000a_TaskID=3_x000d__x000a_WorkstationName=SmarTone_x000d__x000a_LastExecuted=0_x000d__x000a_LastSt 133" xfId="21219" xr:uid="{00000000-0005-0000-0000-000001000000}"/>
    <cellStyle name=" Task]_x000d__x000a_TaskName=Scan At_x000d__x000a_TaskID=3_x000d__x000a_WorkstationName=SmarTone_x000d__x000a_LastExecuted=0_x000d__x000a_LastSt 2" xfId="32217" xr:uid="{00000000-0005-0000-0000-000002000000}"/>
    <cellStyle name=" Task]_x000d__x000a_TaskName=Scan At_x000d__x000a_TaskID=3_x000d__x000a_WorkstationName=SmarTone_x000d__x000a_LastExecuted=0_x000d__x000a_LastSt_Tarife mc-NO-Welt 2" xfId="32454" xr:uid="{00000000-0005-0000-0000-000003000000}"/>
    <cellStyle name="Besuchter Hyperlink" xfId="8004" builtinId="9" hidden="1"/>
    <cellStyle name="Besuchter Hyperlink" xfId="8260" builtinId="9" hidden="1"/>
    <cellStyle name="Besuchter Hyperlink" xfId="8516" builtinId="9" hidden="1"/>
    <cellStyle name="Besuchter Hyperlink" xfId="8772" builtinId="9" hidden="1"/>
    <cellStyle name="Besuchter Hyperlink" xfId="9028" builtinId="9" hidden="1"/>
    <cellStyle name="Besuchter Hyperlink" xfId="9284" builtinId="9" hidden="1"/>
    <cellStyle name="Besuchter Hyperlink" xfId="9540" builtinId="9" hidden="1"/>
    <cellStyle name="Besuchter Hyperlink" xfId="9796" builtinId="9" hidden="1"/>
    <cellStyle name="Besuchter Hyperlink" xfId="10052" builtinId="9" hidden="1"/>
    <cellStyle name="Besuchter Hyperlink" xfId="10308" builtinId="9" hidden="1"/>
    <cellStyle name="Besuchter Hyperlink" xfId="10564" builtinId="9" hidden="1"/>
    <cellStyle name="Besuchter Hyperlink" xfId="10820" builtinId="9" hidden="1"/>
    <cellStyle name="Besuchter Hyperlink" xfId="11076" builtinId="9" hidden="1"/>
    <cellStyle name="Besuchter Hyperlink" xfId="11332" builtinId="9" hidden="1"/>
    <cellStyle name="Besuchter Hyperlink" xfId="11588" builtinId="9" hidden="1"/>
    <cellStyle name="Besuchter Hyperlink" xfId="11844" builtinId="9" hidden="1"/>
    <cellStyle name="Besuchter Hyperlink" xfId="12100" builtinId="9" hidden="1"/>
    <cellStyle name="Besuchter Hyperlink" xfId="12356" builtinId="9" hidden="1"/>
    <cellStyle name="Besuchter Hyperlink" xfId="12612" builtinId="9" hidden="1"/>
    <cellStyle name="Besuchter Hyperlink" xfId="12868" builtinId="9" hidden="1"/>
    <cellStyle name="Besuchter Hyperlink" xfId="13124" builtinId="9" hidden="1"/>
    <cellStyle name="Besuchter Hyperlink" xfId="13380" builtinId="9" hidden="1"/>
    <cellStyle name="Besuchter Hyperlink" xfId="13636" builtinId="9" hidden="1"/>
    <cellStyle name="Besuchter Hyperlink" xfId="13892" builtinId="9" hidden="1"/>
    <cellStyle name="Besuchter Hyperlink" xfId="14148" builtinId="9" hidden="1"/>
    <cellStyle name="Besuchter Hyperlink" xfId="14404" builtinId="9" hidden="1"/>
    <cellStyle name="Besuchter Hyperlink" xfId="14660" builtinId="9" hidden="1"/>
    <cellStyle name="Besuchter Hyperlink" xfId="14916" builtinId="9" hidden="1"/>
    <cellStyle name="Besuchter Hyperlink" xfId="15172" builtinId="9" hidden="1"/>
    <cellStyle name="Besuchter Hyperlink" xfId="15428" builtinId="9" hidden="1"/>
    <cellStyle name="Besuchter Hyperlink" xfId="15684" builtinId="9" hidden="1"/>
    <cellStyle name="Besuchter Hyperlink" xfId="15940" builtinId="9" hidden="1"/>
    <cellStyle name="Besuchter Hyperlink" xfId="16196" builtinId="9" hidden="1"/>
    <cellStyle name="Besuchter Hyperlink" xfId="16452" builtinId="9" hidden="1"/>
    <cellStyle name="Besuchter Hyperlink" xfId="16708" builtinId="9" hidden="1"/>
    <cellStyle name="Besuchter Hyperlink" xfId="16964" builtinId="9" hidden="1"/>
    <cellStyle name="Besuchter Hyperlink" xfId="17220" builtinId="9" hidden="1"/>
    <cellStyle name="Besuchter Hyperlink" xfId="17476" builtinId="9" hidden="1"/>
    <cellStyle name="Besuchter Hyperlink" xfId="17732" builtinId="9" hidden="1"/>
    <cellStyle name="Besuchter Hyperlink" xfId="17988" builtinId="9" hidden="1"/>
    <cellStyle name="Besuchter Hyperlink" xfId="18244" builtinId="9" hidden="1"/>
    <cellStyle name="Besuchter Hyperlink" xfId="18500" builtinId="9" hidden="1"/>
    <cellStyle name="Besuchter Hyperlink" xfId="18756" builtinId="9" hidden="1"/>
    <cellStyle name="Besuchter Hyperlink" xfId="19012" builtinId="9" hidden="1"/>
    <cellStyle name="Besuchter Hyperlink" xfId="19268" builtinId="9" hidden="1"/>
    <cellStyle name="Besuchter Hyperlink" xfId="19524" builtinId="9" hidden="1"/>
    <cellStyle name="Besuchter Hyperlink" xfId="19780" builtinId="9" hidden="1"/>
    <cellStyle name="Besuchter Hyperlink" xfId="20036" builtinId="9" hidden="1"/>
    <cellStyle name="Besuchter Hyperlink" xfId="20292" builtinId="9" hidden="1"/>
    <cellStyle name="Besuchter Hyperlink" xfId="20548" builtinId="9" hidden="1"/>
    <cellStyle name="Besuchter Hyperlink" xfId="20804" builtinId="9" hidden="1"/>
    <cellStyle name="Besuchter Hyperlink" xfId="21060" builtinId="9" hidden="1"/>
    <cellStyle name="Besuchter Hyperlink" xfId="21320" builtinId="9" hidden="1"/>
    <cellStyle name="Besuchter Hyperlink" xfId="21576" builtinId="9" hidden="1"/>
    <cellStyle name="Besuchter Hyperlink" xfId="21832" builtinId="9" hidden="1"/>
    <cellStyle name="Besuchter Hyperlink" xfId="22088" builtinId="9" hidden="1"/>
    <cellStyle name="Besuchter Hyperlink" xfId="22344" builtinId="9" hidden="1"/>
    <cellStyle name="Besuchter Hyperlink" xfId="22600" builtinId="9" hidden="1"/>
    <cellStyle name="Besuchter Hyperlink" xfId="22856" builtinId="9" hidden="1"/>
    <cellStyle name="Besuchter Hyperlink" xfId="23112" builtinId="9" hidden="1"/>
    <cellStyle name="Besuchter Hyperlink" xfId="23368" builtinId="9" hidden="1"/>
    <cellStyle name="Besuchter Hyperlink" xfId="23624" builtinId="9" hidden="1"/>
    <cellStyle name="Besuchter Hyperlink" xfId="23880" builtinId="9" hidden="1"/>
    <cellStyle name="Besuchter Hyperlink" xfId="24136" builtinId="9" hidden="1"/>
    <cellStyle name="Besuchter Hyperlink" xfId="24392" builtinId="9" hidden="1"/>
    <cellStyle name="Besuchter Hyperlink" xfId="24648" builtinId="9" hidden="1"/>
    <cellStyle name="Besuchter Hyperlink" xfId="24904" builtinId="9" hidden="1"/>
    <cellStyle name="Besuchter Hyperlink" xfId="25160" builtinId="9" hidden="1"/>
    <cellStyle name="Besuchter Hyperlink" xfId="25416" builtinId="9" hidden="1"/>
    <cellStyle name="Besuchter Hyperlink" xfId="25672" builtinId="9" hidden="1"/>
    <cellStyle name="Besuchter Hyperlink" xfId="25928" builtinId="9" hidden="1"/>
    <cellStyle name="Besuchter Hyperlink" xfId="26184" builtinId="9" hidden="1"/>
    <cellStyle name="Besuchter Hyperlink" xfId="26440" builtinId="9" hidden="1"/>
    <cellStyle name="Besuchter Hyperlink" xfId="26696" builtinId="9" hidden="1"/>
    <cellStyle name="Besuchter Hyperlink" xfId="26952" builtinId="9" hidden="1"/>
    <cellStyle name="Besuchter Hyperlink" xfId="27208" builtinId="9" hidden="1"/>
    <cellStyle name="Besuchter Hyperlink" xfId="27464" builtinId="9" hidden="1"/>
    <cellStyle name="Besuchter Hyperlink" xfId="27720" builtinId="9" hidden="1"/>
    <cellStyle name="Besuchter Hyperlink" xfId="27976" builtinId="9" hidden="1"/>
    <cellStyle name="Besuchter Hyperlink" xfId="28232" builtinId="9" hidden="1"/>
    <cellStyle name="Besuchter Hyperlink" xfId="28488" builtinId="9" hidden="1"/>
    <cellStyle name="Besuchter Hyperlink" xfId="28744" builtinId="9" hidden="1"/>
    <cellStyle name="Besuchter Hyperlink" xfId="29000" builtinId="9" hidden="1"/>
    <cellStyle name="Besuchter Hyperlink" xfId="29256" builtinId="9" hidden="1"/>
    <cellStyle name="Besuchter Hyperlink" xfId="29512" builtinId="9" hidden="1"/>
    <cellStyle name="Besuchter Hyperlink" xfId="29768" builtinId="9" hidden="1"/>
    <cellStyle name="Besuchter Hyperlink" xfId="30024" builtinId="9" hidden="1"/>
    <cellStyle name="Besuchter Hyperlink" xfId="30280" builtinId="9" hidden="1"/>
    <cellStyle name="Besuchter Hyperlink" xfId="30536" builtinId="9" hidden="1"/>
    <cellStyle name="Besuchter Hyperlink" xfId="30792" builtinId="9" hidden="1"/>
    <cellStyle name="Besuchter Hyperlink" xfId="31048" builtinId="9" hidden="1"/>
    <cellStyle name="Besuchter Hyperlink" xfId="31304" builtinId="9" hidden="1"/>
    <cellStyle name="Besuchter Hyperlink" xfId="31560" builtinId="9" hidden="1"/>
    <cellStyle name="Besuchter Hyperlink" xfId="31816" builtinId="9" hidden="1"/>
    <cellStyle name="Besuchter Hyperlink" xfId="32072" builtinId="9" hidden="1"/>
    <cellStyle name="Besuchter Hyperlink" xfId="32329" builtinId="9" hidden="1"/>
    <cellStyle name="Besuchter Hyperlink" xfId="32587" builtinId="9" hidden="1"/>
    <cellStyle name="Besuchter Hyperlink" xfId="32843" builtinId="9" hidden="1"/>
    <cellStyle name="Besuchter Hyperlink" xfId="33099" builtinId="9" hidden="1"/>
    <cellStyle name="Besuchter Hyperlink" xfId="33355" builtinId="9" hidden="1"/>
    <cellStyle name="Besuchter Hyperlink" xfId="33611" builtinId="9" hidden="1"/>
    <cellStyle name="Besuchter Hyperlink" xfId="33867" builtinId="9" hidden="1"/>
    <cellStyle name="Besuchter Hyperlink" xfId="34123" builtinId="9" hidden="1"/>
    <cellStyle name="Besuchter Hyperlink" xfId="34379" builtinId="9" hidden="1"/>
    <cellStyle name="Besuchter Hyperlink" xfId="34635" builtinId="9" hidden="1"/>
    <cellStyle name="Besuchter Hyperlink" xfId="34891" builtinId="9" hidden="1"/>
    <cellStyle name="Besuchter Hyperlink" xfId="35147" builtinId="9" hidden="1"/>
    <cellStyle name="Besuchter Hyperlink" xfId="34905" builtinId="9" hidden="1"/>
    <cellStyle name="Besuchter Hyperlink" xfId="34649" builtinId="9" hidden="1"/>
    <cellStyle name="Besuchter Hyperlink" xfId="34393" builtinId="9" hidden="1"/>
    <cellStyle name="Besuchter Hyperlink" xfId="34137" builtinId="9" hidden="1"/>
    <cellStyle name="Besuchter Hyperlink" xfId="33881" builtinId="9" hidden="1"/>
    <cellStyle name="Besuchter Hyperlink" xfId="33625" builtinId="9" hidden="1"/>
    <cellStyle name="Besuchter Hyperlink" xfId="33369" builtinId="9" hidden="1"/>
    <cellStyle name="Besuchter Hyperlink" xfId="33113" builtinId="9" hidden="1"/>
    <cellStyle name="Besuchter Hyperlink" xfId="32857" builtinId="9" hidden="1"/>
    <cellStyle name="Besuchter Hyperlink" xfId="32601" builtinId="9" hidden="1"/>
    <cellStyle name="Besuchter Hyperlink" xfId="32343" builtinId="9" hidden="1"/>
    <cellStyle name="Besuchter Hyperlink" xfId="32086" builtinId="9" hidden="1"/>
    <cellStyle name="Besuchter Hyperlink" xfId="31830" builtinId="9" hidden="1"/>
    <cellStyle name="Besuchter Hyperlink" xfId="31574" builtinId="9" hidden="1"/>
    <cellStyle name="Besuchter Hyperlink" xfId="31318" builtinId="9" hidden="1"/>
    <cellStyle name="Besuchter Hyperlink" xfId="31062" builtinId="9" hidden="1"/>
    <cellStyle name="Besuchter Hyperlink" xfId="30806" builtinId="9" hidden="1"/>
    <cellStyle name="Besuchter Hyperlink" xfId="30550" builtinId="9" hidden="1"/>
    <cellStyle name="Besuchter Hyperlink" xfId="30294" builtinId="9" hidden="1"/>
    <cellStyle name="Besuchter Hyperlink" xfId="30038" builtinId="9" hidden="1"/>
    <cellStyle name="Besuchter Hyperlink" xfId="29782" builtinId="9" hidden="1"/>
    <cellStyle name="Besuchter Hyperlink" xfId="29526" builtinId="9" hidden="1"/>
    <cellStyle name="Besuchter Hyperlink" xfId="29270" builtinId="9" hidden="1"/>
    <cellStyle name="Besuchter Hyperlink" xfId="29014" builtinId="9" hidden="1"/>
    <cellStyle name="Besuchter Hyperlink" xfId="28758" builtinId="9" hidden="1"/>
    <cellStyle name="Besuchter Hyperlink" xfId="28502" builtinId="9" hidden="1"/>
    <cellStyle name="Besuchter Hyperlink" xfId="28246" builtinId="9" hidden="1"/>
    <cellStyle name="Besuchter Hyperlink" xfId="27990" builtinId="9" hidden="1"/>
    <cellStyle name="Besuchter Hyperlink" xfId="27734" builtinId="9" hidden="1"/>
    <cellStyle name="Besuchter Hyperlink" xfId="27478" builtinId="9" hidden="1"/>
    <cellStyle name="Besuchter Hyperlink" xfId="27222" builtinId="9" hidden="1"/>
    <cellStyle name="Besuchter Hyperlink" xfId="26966" builtinId="9" hidden="1"/>
    <cellStyle name="Besuchter Hyperlink" xfId="26710" builtinId="9" hidden="1"/>
    <cellStyle name="Besuchter Hyperlink" xfId="26454" builtinId="9" hidden="1"/>
    <cellStyle name="Besuchter Hyperlink" xfId="26198" builtinId="9" hidden="1"/>
    <cellStyle name="Besuchter Hyperlink" xfId="25942" builtinId="9" hidden="1"/>
    <cellStyle name="Besuchter Hyperlink" xfId="25686" builtinId="9" hidden="1"/>
    <cellStyle name="Besuchter Hyperlink" xfId="25430" builtinId="9" hidden="1"/>
    <cellStyle name="Besuchter Hyperlink" xfId="25174" builtinId="9" hidden="1"/>
    <cellStyle name="Besuchter Hyperlink" xfId="24918" builtinId="9" hidden="1"/>
    <cellStyle name="Besuchter Hyperlink" xfId="24662" builtinId="9" hidden="1"/>
    <cellStyle name="Besuchter Hyperlink" xfId="24406" builtinId="9" hidden="1"/>
    <cellStyle name="Besuchter Hyperlink" xfId="24150" builtinId="9" hidden="1"/>
    <cellStyle name="Besuchter Hyperlink" xfId="23894" builtinId="9" hidden="1"/>
    <cellStyle name="Besuchter Hyperlink" xfId="23638" builtinId="9" hidden="1"/>
    <cellStyle name="Besuchter Hyperlink" xfId="23382" builtinId="9" hidden="1"/>
    <cellStyle name="Besuchter Hyperlink" xfId="23126" builtinId="9" hidden="1"/>
    <cellStyle name="Besuchter Hyperlink" xfId="22870" builtinId="9" hidden="1"/>
    <cellStyle name="Besuchter Hyperlink" xfId="22614" builtinId="9" hidden="1"/>
    <cellStyle name="Besuchter Hyperlink" xfId="22358" builtinId="9" hidden="1"/>
    <cellStyle name="Besuchter Hyperlink" xfId="22102" builtinId="9" hidden="1"/>
    <cellStyle name="Besuchter Hyperlink" xfId="21846" builtinId="9" hidden="1"/>
    <cellStyle name="Besuchter Hyperlink" xfId="21590" builtinId="9" hidden="1"/>
    <cellStyle name="Besuchter Hyperlink" xfId="21334" builtinId="9" hidden="1"/>
    <cellStyle name="Besuchter Hyperlink" xfId="21074" builtinId="9" hidden="1"/>
    <cellStyle name="Besuchter Hyperlink" xfId="20818" builtinId="9" hidden="1"/>
    <cellStyle name="Besuchter Hyperlink" xfId="20562" builtinId="9" hidden="1"/>
    <cellStyle name="Besuchter Hyperlink" xfId="20306" builtinId="9" hidden="1"/>
    <cellStyle name="Besuchter Hyperlink" xfId="20050" builtinId="9" hidden="1"/>
    <cellStyle name="Besuchter Hyperlink" xfId="19794" builtinId="9" hidden="1"/>
    <cellStyle name="Besuchter Hyperlink" xfId="19538" builtinId="9" hidden="1"/>
    <cellStyle name="Besuchter Hyperlink" xfId="19282" builtinId="9" hidden="1"/>
    <cellStyle name="Besuchter Hyperlink" xfId="19026" builtinId="9" hidden="1"/>
    <cellStyle name="Besuchter Hyperlink" xfId="18770" builtinId="9" hidden="1"/>
    <cellStyle name="Besuchter Hyperlink" xfId="18514" builtinId="9" hidden="1"/>
    <cellStyle name="Besuchter Hyperlink" xfId="18258" builtinId="9" hidden="1"/>
    <cellStyle name="Besuchter Hyperlink" xfId="18002" builtinId="9" hidden="1"/>
    <cellStyle name="Besuchter Hyperlink" xfId="17746" builtinId="9" hidden="1"/>
    <cellStyle name="Besuchter Hyperlink" xfId="17490" builtinId="9" hidden="1"/>
    <cellStyle name="Besuchter Hyperlink" xfId="17234" builtinId="9" hidden="1"/>
    <cellStyle name="Besuchter Hyperlink" xfId="16978" builtinId="9" hidden="1"/>
    <cellStyle name="Besuchter Hyperlink" xfId="16722" builtinId="9" hidden="1"/>
    <cellStyle name="Besuchter Hyperlink" xfId="16466" builtinId="9" hidden="1"/>
    <cellStyle name="Besuchter Hyperlink" xfId="16210" builtinId="9" hidden="1"/>
    <cellStyle name="Besuchter Hyperlink" xfId="15954" builtinId="9" hidden="1"/>
    <cellStyle name="Besuchter Hyperlink" xfId="15698" builtinId="9" hidden="1"/>
    <cellStyle name="Besuchter Hyperlink" xfId="15442" builtinId="9" hidden="1"/>
    <cellStyle name="Besuchter Hyperlink" xfId="15186" builtinId="9" hidden="1"/>
    <cellStyle name="Besuchter Hyperlink" xfId="14930" builtinId="9" hidden="1"/>
    <cellStyle name="Besuchter Hyperlink" xfId="14674" builtinId="9" hidden="1"/>
    <cellStyle name="Besuchter Hyperlink" xfId="14418" builtinId="9" hidden="1"/>
    <cellStyle name="Besuchter Hyperlink" xfId="14162" builtinId="9" hidden="1"/>
    <cellStyle name="Besuchter Hyperlink" xfId="13906" builtinId="9" hidden="1"/>
    <cellStyle name="Besuchter Hyperlink" xfId="13650" builtinId="9" hidden="1"/>
    <cellStyle name="Besuchter Hyperlink" xfId="13394" builtinId="9" hidden="1"/>
    <cellStyle name="Besuchter Hyperlink" xfId="13138" builtinId="9" hidden="1"/>
    <cellStyle name="Besuchter Hyperlink" xfId="12882" builtinId="9" hidden="1"/>
    <cellStyle name="Besuchter Hyperlink" xfId="12626" builtinId="9" hidden="1"/>
    <cellStyle name="Besuchter Hyperlink" xfId="12370" builtinId="9" hidden="1"/>
    <cellStyle name="Besuchter Hyperlink" xfId="12114" builtinId="9" hidden="1"/>
    <cellStyle name="Besuchter Hyperlink" xfId="11858" builtinId="9" hidden="1"/>
    <cellStyle name="Besuchter Hyperlink" xfId="11602" builtinId="9" hidden="1"/>
    <cellStyle name="Besuchter Hyperlink" xfId="11346" builtinId="9" hidden="1"/>
    <cellStyle name="Besuchter Hyperlink" xfId="11090" builtinId="9" hidden="1"/>
    <cellStyle name="Besuchter Hyperlink" xfId="10834" builtinId="9" hidden="1"/>
    <cellStyle name="Besuchter Hyperlink" xfId="10578" builtinId="9" hidden="1"/>
    <cellStyle name="Besuchter Hyperlink" xfId="10322" builtinId="9" hidden="1"/>
    <cellStyle name="Besuchter Hyperlink" xfId="10066" builtinId="9" hidden="1"/>
    <cellStyle name="Besuchter Hyperlink" xfId="9810" builtinId="9" hidden="1"/>
    <cellStyle name="Besuchter Hyperlink" xfId="9554" builtinId="9" hidden="1"/>
    <cellStyle name="Besuchter Hyperlink" xfId="9298" builtinId="9" hidden="1"/>
    <cellStyle name="Besuchter Hyperlink" xfId="9042" builtinId="9" hidden="1"/>
    <cellStyle name="Besuchter Hyperlink" xfId="8786" builtinId="9" hidden="1"/>
    <cellStyle name="Besuchter Hyperlink" xfId="8530" builtinId="9" hidden="1"/>
    <cellStyle name="Besuchter Hyperlink" xfId="8274" builtinId="9" hidden="1"/>
    <cellStyle name="Besuchter Hyperlink" xfId="8018" builtinId="9" hidden="1"/>
    <cellStyle name="Besuchter Hyperlink" xfId="7762" builtinId="9" hidden="1"/>
    <cellStyle name="Besuchter Hyperlink" xfId="7506" builtinId="9" hidden="1"/>
    <cellStyle name="Besuchter Hyperlink" xfId="7250" builtinId="9" hidden="1"/>
    <cellStyle name="Besuchter Hyperlink" xfId="6994" builtinId="9" hidden="1"/>
    <cellStyle name="Besuchter Hyperlink" xfId="6738" builtinId="9" hidden="1"/>
    <cellStyle name="Besuchter Hyperlink" xfId="6482" builtinId="9" hidden="1"/>
    <cellStyle name="Besuchter Hyperlink" xfId="6226" builtinId="9" hidden="1"/>
    <cellStyle name="Besuchter Hyperlink" xfId="5970" builtinId="9" hidden="1"/>
    <cellStyle name="Besuchter Hyperlink" xfId="5714" builtinId="9" hidden="1"/>
    <cellStyle name="Besuchter Hyperlink" xfId="5458" builtinId="9" hidden="1"/>
    <cellStyle name="Besuchter Hyperlink" xfId="5202" builtinId="9" hidden="1"/>
    <cellStyle name="Besuchter Hyperlink" xfId="4946" builtinId="9" hidden="1"/>
    <cellStyle name="Besuchter Hyperlink" xfId="4690" builtinId="9" hidden="1"/>
    <cellStyle name="Besuchter Hyperlink" xfId="4434" builtinId="9" hidden="1"/>
    <cellStyle name="Besuchter Hyperlink" xfId="4178" builtinId="9" hidden="1"/>
    <cellStyle name="Besuchter Hyperlink" xfId="3922" builtinId="9" hidden="1"/>
    <cellStyle name="Besuchter Hyperlink" xfId="3666" builtinId="9" hidden="1"/>
    <cellStyle name="Besuchter Hyperlink" xfId="3410" builtinId="9" hidden="1"/>
    <cellStyle name="Besuchter Hyperlink" xfId="3154" builtinId="9" hidden="1"/>
    <cellStyle name="Besuchter Hyperlink" xfId="2898" builtinId="9" hidden="1"/>
    <cellStyle name="Besuchter Hyperlink" xfId="2642" builtinId="9" hidden="1"/>
    <cellStyle name="Besuchter Hyperlink" xfId="2386" builtinId="9" hidden="1"/>
    <cellStyle name="Besuchter Hyperlink" xfId="2130" builtinId="9" hidden="1"/>
    <cellStyle name="Besuchter Hyperlink" xfId="1874" builtinId="9" hidden="1"/>
    <cellStyle name="Besuchter Hyperlink" xfId="1618" builtinId="9" hidden="1"/>
    <cellStyle name="Besuchter Hyperlink" xfId="1362" builtinId="9" hidden="1"/>
    <cellStyle name="Besuchter Hyperlink" xfId="1106" builtinId="9" hidden="1"/>
    <cellStyle name="Besuchter Hyperlink" xfId="850" builtinId="9" hidden="1"/>
    <cellStyle name="Besuchter Hyperlink" xfId="594" builtinId="9" hidden="1"/>
    <cellStyle name="Besuchter Hyperlink" xfId="338" builtinId="9" hidden="1"/>
    <cellStyle name="Besuchter Hyperlink" xfId="82" builtinId="9" hidden="1"/>
    <cellStyle name="Besuchter Hyperlink" xfId="24" builtinId="9" hidden="1"/>
    <cellStyle name="Besuchter Hyperlink" xfId="310" builtinId="9" hidden="1"/>
    <cellStyle name="Besuchter Hyperlink" xfId="566" builtinId="9" hidden="1"/>
    <cellStyle name="Besuchter Hyperlink" xfId="822" builtinId="9" hidden="1"/>
    <cellStyle name="Besuchter Hyperlink" xfId="1078" builtinId="9" hidden="1"/>
    <cellStyle name="Besuchter Hyperlink" xfId="1334" builtinId="9" hidden="1"/>
    <cellStyle name="Besuchter Hyperlink" xfId="1590" builtinId="9" hidden="1"/>
    <cellStyle name="Besuchter Hyperlink" xfId="1846" builtinId="9" hidden="1"/>
    <cellStyle name="Besuchter Hyperlink" xfId="2102" builtinId="9" hidden="1"/>
    <cellStyle name="Besuchter Hyperlink" xfId="2358" builtinId="9" hidden="1"/>
    <cellStyle name="Besuchter Hyperlink" xfId="2614" builtinId="9" hidden="1"/>
    <cellStyle name="Besuchter Hyperlink" xfId="2870" builtinId="9" hidden="1"/>
    <cellStyle name="Besuchter Hyperlink" xfId="3126" builtinId="9" hidden="1"/>
    <cellStyle name="Besuchter Hyperlink" xfId="3382" builtinId="9" hidden="1"/>
    <cellStyle name="Besuchter Hyperlink" xfId="3638" builtinId="9" hidden="1"/>
    <cellStyle name="Besuchter Hyperlink" xfId="3894" builtinId="9" hidden="1"/>
    <cellStyle name="Besuchter Hyperlink" xfId="4150" builtinId="9" hidden="1"/>
    <cellStyle name="Besuchter Hyperlink" xfId="4406" builtinId="9" hidden="1"/>
    <cellStyle name="Besuchter Hyperlink" xfId="4662" builtinId="9" hidden="1"/>
    <cellStyle name="Besuchter Hyperlink" xfId="4918" builtinId="9" hidden="1"/>
    <cellStyle name="Besuchter Hyperlink" xfId="5174" builtinId="9" hidden="1"/>
    <cellStyle name="Besuchter Hyperlink" xfId="5430" builtinId="9" hidden="1"/>
    <cellStyle name="Besuchter Hyperlink" xfId="5686" builtinId="9" hidden="1"/>
    <cellStyle name="Besuchter Hyperlink" xfId="5942" builtinId="9" hidden="1"/>
    <cellStyle name="Besuchter Hyperlink" xfId="6198" builtinId="9" hidden="1"/>
    <cellStyle name="Besuchter Hyperlink" xfId="6454" builtinId="9" hidden="1"/>
    <cellStyle name="Besuchter Hyperlink" xfId="6710" builtinId="9" hidden="1"/>
    <cellStyle name="Besuchter Hyperlink" xfId="6966" builtinId="9" hidden="1"/>
    <cellStyle name="Besuchter Hyperlink" xfId="7222" builtinId="9" hidden="1"/>
    <cellStyle name="Besuchter Hyperlink" xfId="7478" builtinId="9" hidden="1"/>
    <cellStyle name="Besuchter Hyperlink" xfId="7734" builtinId="9" hidden="1"/>
    <cellStyle name="Besuchter Hyperlink" xfId="7990" builtinId="9" hidden="1"/>
    <cellStyle name="Besuchter Hyperlink" xfId="8246" builtinId="9" hidden="1"/>
    <cellStyle name="Besuchter Hyperlink" xfId="8502" builtinId="9" hidden="1"/>
    <cellStyle name="Besuchter Hyperlink" xfId="8758" builtinId="9" hidden="1"/>
    <cellStyle name="Besuchter Hyperlink" xfId="9014" builtinId="9" hidden="1"/>
    <cellStyle name="Besuchter Hyperlink" xfId="9270" builtinId="9" hidden="1"/>
    <cellStyle name="Besuchter Hyperlink" xfId="9526" builtinId="9" hidden="1"/>
    <cellStyle name="Besuchter Hyperlink" xfId="9782" builtinId="9" hidden="1"/>
    <cellStyle name="Besuchter Hyperlink" xfId="10038" builtinId="9" hidden="1"/>
    <cellStyle name="Besuchter Hyperlink" xfId="10294" builtinId="9" hidden="1"/>
    <cellStyle name="Besuchter Hyperlink" xfId="10550" builtinId="9" hidden="1"/>
    <cellStyle name="Besuchter Hyperlink" xfId="10806" builtinId="9" hidden="1"/>
    <cellStyle name="Besuchter Hyperlink" xfId="11062" builtinId="9" hidden="1"/>
    <cellStyle name="Besuchter Hyperlink" xfId="11318" builtinId="9" hidden="1"/>
    <cellStyle name="Besuchter Hyperlink" xfId="11574" builtinId="9" hidden="1"/>
    <cellStyle name="Besuchter Hyperlink" xfId="11830" builtinId="9" hidden="1"/>
    <cellStyle name="Besuchter Hyperlink" xfId="12086" builtinId="9" hidden="1"/>
    <cellStyle name="Besuchter Hyperlink" xfId="12342" builtinId="9" hidden="1"/>
    <cellStyle name="Besuchter Hyperlink" xfId="12598" builtinId="9" hidden="1"/>
    <cellStyle name="Besuchter Hyperlink" xfId="12854" builtinId="9" hidden="1"/>
    <cellStyle name="Besuchter Hyperlink" xfId="13110" builtinId="9" hidden="1"/>
    <cellStyle name="Besuchter Hyperlink" xfId="13366" builtinId="9" hidden="1"/>
    <cellStyle name="Besuchter Hyperlink" xfId="13622" builtinId="9" hidden="1"/>
    <cellStyle name="Besuchter Hyperlink" xfId="13878" builtinId="9" hidden="1"/>
    <cellStyle name="Besuchter Hyperlink" xfId="14134" builtinId="9" hidden="1"/>
    <cellStyle name="Besuchter Hyperlink" xfId="14390" builtinId="9" hidden="1"/>
    <cellStyle name="Besuchter Hyperlink" xfId="14646" builtinId="9" hidden="1"/>
    <cellStyle name="Besuchter Hyperlink" xfId="14902" builtinId="9" hidden="1"/>
    <cellStyle name="Besuchter Hyperlink" xfId="15158" builtinId="9" hidden="1"/>
    <cellStyle name="Besuchter Hyperlink" xfId="15414" builtinId="9" hidden="1"/>
    <cellStyle name="Besuchter Hyperlink" xfId="15670" builtinId="9" hidden="1"/>
    <cellStyle name="Besuchter Hyperlink" xfId="15926" builtinId="9" hidden="1"/>
    <cellStyle name="Besuchter Hyperlink" xfId="16182" builtinId="9" hidden="1"/>
    <cellStyle name="Besuchter Hyperlink" xfId="16438" builtinId="9" hidden="1"/>
    <cellStyle name="Besuchter Hyperlink" xfId="16694" builtinId="9" hidden="1"/>
    <cellStyle name="Besuchter Hyperlink" xfId="16950" builtinId="9" hidden="1"/>
    <cellStyle name="Besuchter Hyperlink" xfId="17206" builtinId="9" hidden="1"/>
    <cellStyle name="Besuchter Hyperlink" xfId="17462" builtinId="9" hidden="1"/>
    <cellStyle name="Besuchter Hyperlink" xfId="17718" builtinId="9" hidden="1"/>
    <cellStyle name="Besuchter Hyperlink" xfId="17974" builtinId="9" hidden="1"/>
    <cellStyle name="Besuchter Hyperlink" xfId="18230" builtinId="9" hidden="1"/>
    <cellStyle name="Besuchter Hyperlink" xfId="18486" builtinId="9" hidden="1"/>
    <cellStyle name="Besuchter Hyperlink" xfId="18742" builtinId="9" hidden="1"/>
    <cellStyle name="Besuchter Hyperlink" xfId="18998" builtinId="9" hidden="1"/>
    <cellStyle name="Besuchter Hyperlink" xfId="19254" builtinId="9" hidden="1"/>
    <cellStyle name="Besuchter Hyperlink" xfId="19510" builtinId="9" hidden="1"/>
    <cellStyle name="Besuchter Hyperlink" xfId="19766" builtinId="9" hidden="1"/>
    <cellStyle name="Besuchter Hyperlink" xfId="20022" builtinId="9" hidden="1"/>
    <cellStyle name="Besuchter Hyperlink" xfId="20278" builtinId="9" hidden="1"/>
    <cellStyle name="Besuchter Hyperlink" xfId="20534" builtinId="9" hidden="1"/>
    <cellStyle name="Besuchter Hyperlink" xfId="20790" builtinId="9" hidden="1"/>
    <cellStyle name="Besuchter Hyperlink" xfId="21046" builtinId="9" hidden="1"/>
    <cellStyle name="Besuchter Hyperlink" xfId="21306" builtinId="9" hidden="1"/>
    <cellStyle name="Besuchter Hyperlink" xfId="21562" builtinId="9" hidden="1"/>
    <cellStyle name="Besuchter Hyperlink" xfId="21818" builtinId="9" hidden="1"/>
    <cellStyle name="Besuchter Hyperlink" xfId="22074" builtinId="9" hidden="1"/>
    <cellStyle name="Besuchter Hyperlink" xfId="22330" builtinId="9" hidden="1"/>
    <cellStyle name="Besuchter Hyperlink" xfId="22586" builtinId="9" hidden="1"/>
    <cellStyle name="Besuchter Hyperlink" xfId="22842" builtinId="9" hidden="1"/>
    <cellStyle name="Besuchter Hyperlink" xfId="23098" builtinId="9" hidden="1"/>
    <cellStyle name="Besuchter Hyperlink" xfId="23354" builtinId="9" hidden="1"/>
    <cellStyle name="Besuchter Hyperlink" xfId="23610" builtinId="9" hidden="1"/>
    <cellStyle name="Besuchter Hyperlink" xfId="23866" builtinId="9" hidden="1"/>
    <cellStyle name="Besuchter Hyperlink" xfId="24122" builtinId="9" hidden="1"/>
    <cellStyle name="Besuchter Hyperlink" xfId="24378" builtinId="9" hidden="1"/>
    <cellStyle name="Besuchter Hyperlink" xfId="24634" builtinId="9" hidden="1"/>
    <cellStyle name="Besuchter Hyperlink" xfId="24890" builtinId="9" hidden="1"/>
    <cellStyle name="Besuchter Hyperlink" xfId="25146" builtinId="9" hidden="1"/>
    <cellStyle name="Besuchter Hyperlink" xfId="25402" builtinId="9" hidden="1"/>
    <cellStyle name="Besuchter Hyperlink" xfId="25658" builtinId="9" hidden="1"/>
    <cellStyle name="Besuchter Hyperlink" xfId="25914" builtinId="9" hidden="1"/>
    <cellStyle name="Besuchter Hyperlink" xfId="26170" builtinId="9" hidden="1"/>
    <cellStyle name="Besuchter Hyperlink" xfId="26426" builtinId="9" hidden="1"/>
    <cellStyle name="Besuchter Hyperlink" xfId="26682" builtinId="9" hidden="1"/>
    <cellStyle name="Besuchter Hyperlink" xfId="26938" builtinId="9" hidden="1"/>
    <cellStyle name="Besuchter Hyperlink" xfId="27194" builtinId="9" hidden="1"/>
    <cellStyle name="Besuchter Hyperlink" xfId="27450" builtinId="9" hidden="1"/>
    <cellStyle name="Besuchter Hyperlink" xfId="27706" builtinId="9" hidden="1"/>
    <cellStyle name="Besuchter Hyperlink" xfId="27962" builtinId="9" hidden="1"/>
    <cellStyle name="Besuchter Hyperlink" xfId="28218" builtinId="9" hidden="1"/>
    <cellStyle name="Besuchter Hyperlink" xfId="28474" builtinId="9" hidden="1"/>
    <cellStyle name="Besuchter Hyperlink" xfId="28730" builtinId="9" hidden="1"/>
    <cellStyle name="Besuchter Hyperlink" xfId="28986" builtinId="9" hidden="1"/>
    <cellStyle name="Besuchter Hyperlink" xfId="29242" builtinId="9" hidden="1"/>
    <cellStyle name="Besuchter Hyperlink" xfId="29498" builtinId="9" hidden="1"/>
    <cellStyle name="Besuchter Hyperlink" xfId="29754" builtinId="9" hidden="1"/>
    <cellStyle name="Besuchter Hyperlink" xfId="30010" builtinId="9" hidden="1"/>
    <cellStyle name="Besuchter Hyperlink" xfId="30266" builtinId="9" hidden="1"/>
    <cellStyle name="Besuchter Hyperlink" xfId="30522" builtinId="9" hidden="1"/>
    <cellStyle name="Besuchter Hyperlink" xfId="30778" builtinId="9" hidden="1"/>
    <cellStyle name="Besuchter Hyperlink" xfId="31034" builtinId="9" hidden="1"/>
    <cellStyle name="Besuchter Hyperlink" xfId="31290" builtinId="9" hidden="1"/>
    <cellStyle name="Besuchter Hyperlink" xfId="31546" builtinId="9" hidden="1"/>
    <cellStyle name="Besuchter Hyperlink" xfId="31802" builtinId="9" hidden="1"/>
    <cellStyle name="Besuchter Hyperlink" xfId="32058" builtinId="9" hidden="1"/>
    <cellStyle name="Besuchter Hyperlink" xfId="32315" builtinId="9" hidden="1"/>
    <cellStyle name="Besuchter Hyperlink" xfId="32573" builtinId="9" hidden="1"/>
    <cellStyle name="Besuchter Hyperlink" xfId="32829" builtinId="9" hidden="1"/>
    <cellStyle name="Besuchter Hyperlink" xfId="33085" builtinId="9" hidden="1"/>
    <cellStyle name="Besuchter Hyperlink" xfId="33341" builtinId="9" hidden="1"/>
    <cellStyle name="Besuchter Hyperlink" xfId="33597" builtinId="9" hidden="1"/>
    <cellStyle name="Besuchter Hyperlink" xfId="33853" builtinId="9" hidden="1"/>
    <cellStyle name="Besuchter Hyperlink" xfId="34109" builtinId="9" hidden="1"/>
    <cellStyle name="Besuchter Hyperlink" xfId="34365" builtinId="9" hidden="1"/>
    <cellStyle name="Besuchter Hyperlink" xfId="34621" builtinId="9" hidden="1"/>
    <cellStyle name="Besuchter Hyperlink" xfId="34877" builtinId="9" hidden="1"/>
    <cellStyle name="Besuchter Hyperlink" xfId="35133" builtinId="9" hidden="1"/>
    <cellStyle name="Besuchter Hyperlink" xfId="34919" builtinId="9" hidden="1"/>
    <cellStyle name="Besuchter Hyperlink" xfId="34663" builtinId="9" hidden="1"/>
    <cellStyle name="Besuchter Hyperlink" xfId="34407" builtinId="9" hidden="1"/>
    <cellStyle name="Besuchter Hyperlink" xfId="34151" builtinId="9" hidden="1"/>
    <cellStyle name="Besuchter Hyperlink" xfId="33895" builtinId="9" hidden="1"/>
    <cellStyle name="Besuchter Hyperlink" xfId="33639" builtinId="9" hidden="1"/>
    <cellStyle name="Besuchter Hyperlink" xfId="33383" builtinId="9" hidden="1"/>
    <cellStyle name="Besuchter Hyperlink" xfId="33127" builtinId="9" hidden="1"/>
    <cellStyle name="Besuchter Hyperlink" xfId="32871" builtinId="9" hidden="1"/>
    <cellStyle name="Besuchter Hyperlink" xfId="32615" builtinId="9" hidden="1"/>
    <cellStyle name="Besuchter Hyperlink" xfId="32357" builtinId="9" hidden="1"/>
    <cellStyle name="Besuchter Hyperlink" xfId="32100" builtinId="9" hidden="1"/>
    <cellStyle name="Besuchter Hyperlink" xfId="31844" builtinId="9" hidden="1"/>
    <cellStyle name="Besuchter Hyperlink" xfId="31588" builtinId="9" hidden="1"/>
    <cellStyle name="Besuchter Hyperlink" xfId="31332" builtinId="9" hidden="1"/>
    <cellStyle name="Besuchter Hyperlink" xfId="31076" builtinId="9" hidden="1"/>
    <cellStyle name="Besuchter Hyperlink" xfId="30820" builtinId="9" hidden="1"/>
    <cellStyle name="Besuchter Hyperlink" xfId="30564" builtinId="9" hidden="1"/>
    <cellStyle name="Besuchter Hyperlink" xfId="30308" builtinId="9" hidden="1"/>
    <cellStyle name="Besuchter Hyperlink" xfId="30052" builtinId="9" hidden="1"/>
    <cellStyle name="Besuchter Hyperlink" xfId="29796" builtinId="9" hidden="1"/>
    <cellStyle name="Besuchter Hyperlink" xfId="29540" builtinId="9" hidden="1"/>
    <cellStyle name="Besuchter Hyperlink" xfId="29284" builtinId="9" hidden="1"/>
    <cellStyle name="Besuchter Hyperlink" xfId="29028" builtinId="9" hidden="1"/>
    <cellStyle name="Besuchter Hyperlink" xfId="28772" builtinId="9" hidden="1"/>
    <cellStyle name="Besuchter Hyperlink" xfId="28516" builtinId="9" hidden="1"/>
    <cellStyle name="Besuchter Hyperlink" xfId="28260" builtinId="9" hidden="1"/>
    <cellStyle name="Besuchter Hyperlink" xfId="28004" builtinId="9" hidden="1"/>
    <cellStyle name="Besuchter Hyperlink" xfId="27748" builtinId="9" hidden="1"/>
    <cellStyle name="Besuchter Hyperlink" xfId="27492" builtinId="9" hidden="1"/>
    <cellStyle name="Besuchter Hyperlink" xfId="27236" builtinId="9" hidden="1"/>
    <cellStyle name="Besuchter Hyperlink" xfId="26980" builtinId="9" hidden="1"/>
    <cellStyle name="Besuchter Hyperlink" xfId="26724" builtinId="9" hidden="1"/>
    <cellStyle name="Besuchter Hyperlink" xfId="26468" builtinId="9" hidden="1"/>
    <cellStyle name="Besuchter Hyperlink" xfId="26212" builtinId="9" hidden="1"/>
    <cellStyle name="Besuchter Hyperlink" xfId="25956" builtinId="9" hidden="1"/>
    <cellStyle name="Besuchter Hyperlink" xfId="25700" builtinId="9" hidden="1"/>
    <cellStyle name="Besuchter Hyperlink" xfId="25444" builtinId="9" hidden="1"/>
    <cellStyle name="Besuchter Hyperlink" xfId="25188" builtinId="9" hidden="1"/>
    <cellStyle name="Besuchter Hyperlink" xfId="24932" builtinId="9" hidden="1"/>
    <cellStyle name="Besuchter Hyperlink" xfId="24676" builtinId="9" hidden="1"/>
    <cellStyle name="Besuchter Hyperlink" xfId="24420" builtinId="9" hidden="1"/>
    <cellStyle name="Besuchter Hyperlink" xfId="24164" builtinId="9" hidden="1"/>
    <cellStyle name="Besuchter Hyperlink" xfId="23908" builtinId="9" hidden="1"/>
    <cellStyle name="Besuchter Hyperlink" xfId="23652" builtinId="9" hidden="1"/>
    <cellStyle name="Besuchter Hyperlink" xfId="23396" builtinId="9" hidden="1"/>
    <cellStyle name="Besuchter Hyperlink" xfId="23140" builtinId="9" hidden="1"/>
    <cellStyle name="Besuchter Hyperlink" xfId="22884" builtinId="9" hidden="1"/>
    <cellStyle name="Besuchter Hyperlink" xfId="22628" builtinId="9" hidden="1"/>
    <cellStyle name="Besuchter Hyperlink" xfId="22372" builtinId="9" hidden="1"/>
    <cellStyle name="Besuchter Hyperlink" xfId="22116" builtinId="9" hidden="1"/>
    <cellStyle name="Besuchter Hyperlink" xfId="21860" builtinId="9" hidden="1"/>
    <cellStyle name="Besuchter Hyperlink" xfId="21604" builtinId="9" hidden="1"/>
    <cellStyle name="Besuchter Hyperlink" xfId="21348" builtinId="9" hidden="1"/>
    <cellStyle name="Besuchter Hyperlink" xfId="21088" builtinId="9" hidden="1"/>
    <cellStyle name="Besuchter Hyperlink" xfId="20832" builtinId="9" hidden="1"/>
    <cellStyle name="Besuchter Hyperlink" xfId="20576" builtinId="9" hidden="1"/>
    <cellStyle name="Besuchter Hyperlink" xfId="20320" builtinId="9" hidden="1"/>
    <cellStyle name="Besuchter Hyperlink" xfId="20064" builtinId="9" hidden="1"/>
    <cellStyle name="Besuchter Hyperlink" xfId="19808" builtinId="9" hidden="1"/>
    <cellStyle name="Besuchter Hyperlink" xfId="19552" builtinId="9" hidden="1"/>
    <cellStyle name="Besuchter Hyperlink" xfId="19296" builtinId="9" hidden="1"/>
    <cellStyle name="Besuchter Hyperlink" xfId="19040" builtinId="9" hidden="1"/>
    <cellStyle name="Besuchter Hyperlink" xfId="18784" builtinId="9" hidden="1"/>
    <cellStyle name="Besuchter Hyperlink" xfId="18528" builtinId="9" hidden="1"/>
    <cellStyle name="Besuchter Hyperlink" xfId="18272" builtinId="9" hidden="1"/>
    <cellStyle name="Besuchter Hyperlink" xfId="18016" builtinId="9" hidden="1"/>
    <cellStyle name="Besuchter Hyperlink" xfId="17760" builtinId="9" hidden="1"/>
    <cellStyle name="Besuchter Hyperlink" xfId="17504" builtinId="9" hidden="1"/>
    <cellStyle name="Besuchter Hyperlink" xfId="17248" builtinId="9" hidden="1"/>
    <cellStyle name="Besuchter Hyperlink" xfId="16992" builtinId="9" hidden="1"/>
    <cellStyle name="Besuchter Hyperlink" xfId="16736" builtinId="9" hidden="1"/>
    <cellStyle name="Besuchter Hyperlink" xfId="16480" builtinId="9" hidden="1"/>
    <cellStyle name="Besuchter Hyperlink" xfId="16224" builtinId="9" hidden="1"/>
    <cellStyle name="Besuchter Hyperlink" xfId="15968" builtinId="9" hidden="1"/>
    <cellStyle name="Besuchter Hyperlink" xfId="15712" builtinId="9" hidden="1"/>
    <cellStyle name="Besuchter Hyperlink" xfId="15456" builtinId="9" hidden="1"/>
    <cellStyle name="Besuchter Hyperlink" xfId="15200" builtinId="9" hidden="1"/>
    <cellStyle name="Besuchter Hyperlink" xfId="14944" builtinId="9" hidden="1"/>
    <cellStyle name="Besuchter Hyperlink" xfId="14688" builtinId="9" hidden="1"/>
    <cellStyle name="Besuchter Hyperlink" xfId="14432" builtinId="9" hidden="1"/>
    <cellStyle name="Besuchter Hyperlink" xfId="14176" builtinId="9" hidden="1"/>
    <cellStyle name="Besuchter Hyperlink" xfId="13920" builtinId="9" hidden="1"/>
    <cellStyle name="Besuchter Hyperlink" xfId="13664" builtinId="9" hidden="1"/>
    <cellStyle name="Besuchter Hyperlink" xfId="13408" builtinId="9" hidden="1"/>
    <cellStyle name="Besuchter Hyperlink" xfId="13152" builtinId="9" hidden="1"/>
    <cellStyle name="Besuchter Hyperlink" xfId="12896" builtinId="9" hidden="1"/>
    <cellStyle name="Besuchter Hyperlink" xfId="12640" builtinId="9" hidden="1"/>
    <cellStyle name="Besuchter Hyperlink" xfId="12384" builtinId="9" hidden="1"/>
    <cellStyle name="Besuchter Hyperlink" xfId="12128" builtinId="9" hidden="1"/>
    <cellStyle name="Besuchter Hyperlink" xfId="11872" builtinId="9" hidden="1"/>
    <cellStyle name="Besuchter Hyperlink" xfId="11616" builtinId="9" hidden="1"/>
    <cellStyle name="Besuchter Hyperlink" xfId="11360" builtinId="9" hidden="1"/>
    <cellStyle name="Besuchter Hyperlink" xfId="11104" builtinId="9" hidden="1"/>
    <cellStyle name="Besuchter Hyperlink" xfId="10848" builtinId="9" hidden="1"/>
    <cellStyle name="Besuchter Hyperlink" xfId="10592" builtinId="9" hidden="1"/>
    <cellStyle name="Besuchter Hyperlink" xfId="10336" builtinId="9" hidden="1"/>
    <cellStyle name="Besuchter Hyperlink" xfId="10080" builtinId="9" hidden="1"/>
    <cellStyle name="Besuchter Hyperlink" xfId="9824" builtinId="9" hidden="1"/>
    <cellStyle name="Besuchter Hyperlink" xfId="9568" builtinId="9" hidden="1"/>
    <cellStyle name="Besuchter Hyperlink" xfId="9312" builtinId="9" hidden="1"/>
    <cellStyle name="Besuchter Hyperlink" xfId="9056" builtinId="9" hidden="1"/>
    <cellStyle name="Besuchter Hyperlink" xfId="8800" builtinId="9" hidden="1"/>
    <cellStyle name="Besuchter Hyperlink" xfId="8544" builtinId="9" hidden="1"/>
    <cellStyle name="Besuchter Hyperlink" xfId="8288" builtinId="9" hidden="1"/>
    <cellStyle name="Besuchter Hyperlink" xfId="8032" builtinId="9" hidden="1"/>
    <cellStyle name="Besuchter Hyperlink" xfId="7776" builtinId="9" hidden="1"/>
    <cellStyle name="Besuchter Hyperlink" xfId="7520" builtinId="9" hidden="1"/>
    <cellStyle name="Besuchter Hyperlink" xfId="7264" builtinId="9" hidden="1"/>
    <cellStyle name="Besuchter Hyperlink" xfId="7008" builtinId="9" hidden="1"/>
    <cellStyle name="Besuchter Hyperlink" xfId="6752" builtinId="9" hidden="1"/>
    <cellStyle name="Besuchter Hyperlink" xfId="6496" builtinId="9" hidden="1"/>
    <cellStyle name="Besuchter Hyperlink" xfId="6240" builtinId="9" hidden="1"/>
    <cellStyle name="Besuchter Hyperlink" xfId="5984" builtinId="9" hidden="1"/>
    <cellStyle name="Besuchter Hyperlink" xfId="5728" builtinId="9" hidden="1"/>
    <cellStyle name="Besuchter Hyperlink" xfId="5472" builtinId="9" hidden="1"/>
    <cellStyle name="Besuchter Hyperlink" xfId="5216" builtinId="9" hidden="1"/>
    <cellStyle name="Besuchter Hyperlink" xfId="4960" builtinId="9" hidden="1"/>
    <cellStyle name="Besuchter Hyperlink" xfId="4704" builtinId="9" hidden="1"/>
    <cellStyle name="Besuchter Hyperlink" xfId="4448" builtinId="9" hidden="1"/>
    <cellStyle name="Besuchter Hyperlink" xfId="4192" builtinId="9" hidden="1"/>
    <cellStyle name="Besuchter Hyperlink" xfId="3936" builtinId="9" hidden="1"/>
    <cellStyle name="Besuchter Hyperlink" xfId="3680" builtinId="9" hidden="1"/>
    <cellStyle name="Besuchter Hyperlink" xfId="3424" builtinId="9" hidden="1"/>
    <cellStyle name="Besuchter Hyperlink" xfId="3168" builtinId="9" hidden="1"/>
    <cellStyle name="Besuchter Hyperlink" xfId="2912" builtinId="9" hidden="1"/>
    <cellStyle name="Besuchter Hyperlink" xfId="2656" builtinId="9" hidden="1"/>
    <cellStyle name="Besuchter Hyperlink" xfId="2400" builtinId="9" hidden="1"/>
    <cellStyle name="Besuchter Hyperlink" xfId="2144" builtinId="9" hidden="1"/>
    <cellStyle name="Besuchter Hyperlink" xfId="1888" builtinId="9" hidden="1"/>
    <cellStyle name="Besuchter Hyperlink" xfId="1632" builtinId="9" hidden="1"/>
    <cellStyle name="Besuchter Hyperlink" xfId="1376" builtinId="9" hidden="1"/>
    <cellStyle name="Besuchter Hyperlink" xfId="1120" builtinId="9" hidden="1"/>
    <cellStyle name="Besuchter Hyperlink" xfId="864" builtinId="9" hidden="1"/>
    <cellStyle name="Besuchter Hyperlink" xfId="608" builtinId="9" hidden="1"/>
    <cellStyle name="Besuchter Hyperlink" xfId="352" builtinId="9" hidden="1"/>
    <cellStyle name="Besuchter Hyperlink" xfId="156" builtinId="9" hidden="1"/>
    <cellStyle name="Besuchter Hyperlink" xfId="144" builtinId="9" hidden="1"/>
    <cellStyle name="Besuchter Hyperlink" xfId="296" builtinId="9" hidden="1"/>
    <cellStyle name="Besuchter Hyperlink" xfId="552" builtinId="9" hidden="1"/>
    <cellStyle name="Besuchter Hyperlink" xfId="808" builtinId="9" hidden="1"/>
    <cellStyle name="Besuchter Hyperlink" xfId="1064" builtinId="9" hidden="1"/>
    <cellStyle name="Besuchter Hyperlink" xfId="1320" builtinId="9" hidden="1"/>
    <cellStyle name="Besuchter Hyperlink" xfId="1576" builtinId="9" hidden="1"/>
    <cellStyle name="Besuchter Hyperlink" xfId="1832" builtinId="9" hidden="1"/>
    <cellStyle name="Besuchter Hyperlink" xfId="2088" builtinId="9" hidden="1"/>
    <cellStyle name="Besuchter Hyperlink" xfId="2344" builtinId="9" hidden="1"/>
    <cellStyle name="Besuchter Hyperlink" xfId="2600" builtinId="9" hidden="1"/>
    <cellStyle name="Besuchter Hyperlink" xfId="2856" builtinId="9" hidden="1"/>
    <cellStyle name="Besuchter Hyperlink" xfId="3112" builtinId="9" hidden="1"/>
    <cellStyle name="Besuchter Hyperlink" xfId="3368" builtinId="9" hidden="1"/>
    <cellStyle name="Besuchter Hyperlink" xfId="3624" builtinId="9" hidden="1"/>
    <cellStyle name="Besuchter Hyperlink" xfId="3880" builtinId="9" hidden="1"/>
    <cellStyle name="Besuchter Hyperlink" xfId="4136" builtinId="9" hidden="1"/>
    <cellStyle name="Besuchter Hyperlink" xfId="4392" builtinId="9" hidden="1"/>
    <cellStyle name="Besuchter Hyperlink" xfId="4648" builtinId="9" hidden="1"/>
    <cellStyle name="Besuchter Hyperlink" xfId="4904" builtinId="9" hidden="1"/>
    <cellStyle name="Besuchter Hyperlink" xfId="5160" builtinId="9" hidden="1"/>
    <cellStyle name="Besuchter Hyperlink" xfId="5416" builtinId="9" hidden="1"/>
    <cellStyle name="Besuchter Hyperlink" xfId="5672" builtinId="9" hidden="1"/>
    <cellStyle name="Besuchter Hyperlink" xfId="5928" builtinId="9" hidden="1"/>
    <cellStyle name="Besuchter Hyperlink" xfId="6184" builtinId="9" hidden="1"/>
    <cellStyle name="Besuchter Hyperlink" xfId="6440" builtinId="9" hidden="1"/>
    <cellStyle name="Besuchter Hyperlink" xfId="6696" builtinId="9" hidden="1"/>
    <cellStyle name="Besuchter Hyperlink" xfId="6952" builtinId="9" hidden="1"/>
    <cellStyle name="Besuchter Hyperlink" xfId="7208" builtinId="9" hidden="1"/>
    <cellStyle name="Besuchter Hyperlink" xfId="7464" builtinId="9" hidden="1"/>
    <cellStyle name="Besuchter Hyperlink" xfId="7720" builtinId="9" hidden="1"/>
    <cellStyle name="Besuchter Hyperlink" xfId="7976" builtinId="9" hidden="1"/>
    <cellStyle name="Besuchter Hyperlink" xfId="8232" builtinId="9" hidden="1"/>
    <cellStyle name="Besuchter Hyperlink" xfId="8488" builtinId="9" hidden="1"/>
    <cellStyle name="Besuchter Hyperlink" xfId="8744" builtinId="9" hidden="1"/>
    <cellStyle name="Besuchter Hyperlink" xfId="9000" builtinId="9" hidden="1"/>
    <cellStyle name="Besuchter Hyperlink" xfId="9256" builtinId="9" hidden="1"/>
    <cellStyle name="Besuchter Hyperlink" xfId="9512" builtinId="9" hidden="1"/>
    <cellStyle name="Besuchter Hyperlink" xfId="9768" builtinId="9" hidden="1"/>
    <cellStyle name="Besuchter Hyperlink" xfId="10024" builtinId="9" hidden="1"/>
    <cellStyle name="Besuchter Hyperlink" xfId="10280" builtinId="9" hidden="1"/>
    <cellStyle name="Besuchter Hyperlink" xfId="10536" builtinId="9" hidden="1"/>
    <cellStyle name="Besuchter Hyperlink" xfId="10792" builtinId="9" hidden="1"/>
    <cellStyle name="Besuchter Hyperlink" xfId="11048" builtinId="9" hidden="1"/>
    <cellStyle name="Besuchter Hyperlink" xfId="11304" builtinId="9" hidden="1"/>
    <cellStyle name="Besuchter Hyperlink" xfId="11560" builtinId="9" hidden="1"/>
    <cellStyle name="Besuchter Hyperlink" xfId="11816" builtinId="9" hidden="1"/>
    <cellStyle name="Besuchter Hyperlink" xfId="12072" builtinId="9" hidden="1"/>
    <cellStyle name="Besuchter Hyperlink" xfId="12328" builtinId="9" hidden="1"/>
    <cellStyle name="Besuchter Hyperlink" xfId="12584" builtinId="9" hidden="1"/>
    <cellStyle name="Besuchter Hyperlink" xfId="12840" builtinId="9" hidden="1"/>
    <cellStyle name="Besuchter Hyperlink" xfId="13096" builtinId="9" hidden="1"/>
    <cellStyle name="Besuchter Hyperlink" xfId="13352" builtinId="9" hidden="1"/>
    <cellStyle name="Besuchter Hyperlink" xfId="13608" builtinId="9" hidden="1"/>
    <cellStyle name="Besuchter Hyperlink" xfId="13864" builtinId="9" hidden="1"/>
    <cellStyle name="Besuchter Hyperlink" xfId="14120" builtinId="9" hidden="1"/>
    <cellStyle name="Besuchter Hyperlink" xfId="14376" builtinId="9" hidden="1"/>
    <cellStyle name="Besuchter Hyperlink" xfId="14632" builtinId="9" hidden="1"/>
    <cellStyle name="Besuchter Hyperlink" xfId="14888" builtinId="9" hidden="1"/>
    <cellStyle name="Besuchter Hyperlink" xfId="15144" builtinId="9" hidden="1"/>
    <cellStyle name="Besuchter Hyperlink" xfId="15400" builtinId="9" hidden="1"/>
    <cellStyle name="Besuchter Hyperlink" xfId="15656" builtinId="9" hidden="1"/>
    <cellStyle name="Besuchter Hyperlink" xfId="15912" builtinId="9" hidden="1"/>
    <cellStyle name="Besuchter Hyperlink" xfId="16168" builtinId="9" hidden="1"/>
    <cellStyle name="Besuchter Hyperlink" xfId="16424" builtinId="9" hidden="1"/>
    <cellStyle name="Besuchter Hyperlink" xfId="16680" builtinId="9" hidden="1"/>
    <cellStyle name="Besuchter Hyperlink" xfId="16936" builtinId="9" hidden="1"/>
    <cellStyle name="Besuchter Hyperlink" xfId="17192" builtinId="9" hidden="1"/>
    <cellStyle name="Besuchter Hyperlink" xfId="17448" builtinId="9" hidden="1"/>
    <cellStyle name="Besuchter Hyperlink" xfId="17704" builtinId="9" hidden="1"/>
    <cellStyle name="Besuchter Hyperlink" xfId="17960" builtinId="9" hidden="1"/>
    <cellStyle name="Besuchter Hyperlink" xfId="18216" builtinId="9" hidden="1"/>
    <cellStyle name="Besuchter Hyperlink" xfId="18472" builtinId="9" hidden="1"/>
    <cellStyle name="Besuchter Hyperlink" xfId="18728" builtinId="9" hidden="1"/>
    <cellStyle name="Besuchter Hyperlink" xfId="18984" builtinId="9" hidden="1"/>
    <cellStyle name="Besuchter Hyperlink" xfId="19240" builtinId="9" hidden="1"/>
    <cellStyle name="Besuchter Hyperlink" xfId="19496" builtinId="9" hidden="1"/>
    <cellStyle name="Besuchter Hyperlink" xfId="19752" builtinId="9" hidden="1"/>
    <cellStyle name="Besuchter Hyperlink" xfId="20008" builtinId="9" hidden="1"/>
    <cellStyle name="Besuchter Hyperlink" xfId="20264" builtinId="9" hidden="1"/>
    <cellStyle name="Besuchter Hyperlink" xfId="20520" builtinId="9" hidden="1"/>
    <cellStyle name="Besuchter Hyperlink" xfId="20776" builtinId="9" hidden="1"/>
    <cellStyle name="Besuchter Hyperlink" xfId="21032" builtinId="9" hidden="1"/>
    <cellStyle name="Besuchter Hyperlink" xfId="21292" builtinId="9" hidden="1"/>
    <cellStyle name="Besuchter Hyperlink" xfId="21548" builtinId="9" hidden="1"/>
    <cellStyle name="Besuchter Hyperlink" xfId="21804" builtinId="9" hidden="1"/>
    <cellStyle name="Besuchter Hyperlink" xfId="22060" builtinId="9" hidden="1"/>
    <cellStyle name="Besuchter Hyperlink" xfId="22316" builtinId="9" hidden="1"/>
    <cellStyle name="Besuchter Hyperlink" xfId="22572" builtinId="9" hidden="1"/>
    <cellStyle name="Besuchter Hyperlink" xfId="22828" builtinId="9" hidden="1"/>
    <cellStyle name="Besuchter Hyperlink" xfId="23084" builtinId="9" hidden="1"/>
    <cellStyle name="Besuchter Hyperlink" xfId="23340" builtinId="9" hidden="1"/>
    <cellStyle name="Besuchter Hyperlink" xfId="23596" builtinId="9" hidden="1"/>
    <cellStyle name="Besuchter Hyperlink" xfId="23852" builtinId="9" hidden="1"/>
    <cellStyle name="Besuchter Hyperlink" xfId="24108" builtinId="9" hidden="1"/>
    <cellStyle name="Besuchter Hyperlink" xfId="24364" builtinId="9" hidden="1"/>
    <cellStyle name="Besuchter Hyperlink" xfId="24620" builtinId="9" hidden="1"/>
    <cellStyle name="Besuchter Hyperlink" xfId="24876" builtinId="9" hidden="1"/>
    <cellStyle name="Besuchter Hyperlink" xfId="25132" builtinId="9" hidden="1"/>
    <cellStyle name="Besuchter Hyperlink" xfId="25388" builtinId="9" hidden="1"/>
    <cellStyle name="Besuchter Hyperlink" xfId="25644" builtinId="9" hidden="1"/>
    <cellStyle name="Besuchter Hyperlink" xfId="25900" builtinId="9" hidden="1"/>
    <cellStyle name="Besuchter Hyperlink" xfId="26156" builtinId="9" hidden="1"/>
    <cellStyle name="Besuchter Hyperlink" xfId="26412" builtinId="9" hidden="1"/>
    <cellStyle name="Besuchter Hyperlink" xfId="26668" builtinId="9" hidden="1"/>
    <cellStyle name="Besuchter Hyperlink" xfId="26924" builtinId="9" hidden="1"/>
    <cellStyle name="Besuchter Hyperlink" xfId="27180" builtinId="9" hidden="1"/>
    <cellStyle name="Besuchter Hyperlink" xfId="27436" builtinId="9" hidden="1"/>
    <cellStyle name="Besuchter Hyperlink" xfId="27692" builtinId="9" hidden="1"/>
    <cellStyle name="Besuchter Hyperlink" xfId="27948" builtinId="9" hidden="1"/>
    <cellStyle name="Besuchter Hyperlink" xfId="28204" builtinId="9" hidden="1"/>
    <cellStyle name="Besuchter Hyperlink" xfId="28460" builtinId="9" hidden="1"/>
    <cellStyle name="Besuchter Hyperlink" xfId="28716" builtinId="9" hidden="1"/>
    <cellStyle name="Besuchter Hyperlink" xfId="28972" builtinId="9" hidden="1"/>
    <cellStyle name="Besuchter Hyperlink" xfId="29228" builtinId="9" hidden="1"/>
    <cellStyle name="Besuchter Hyperlink" xfId="29484" builtinId="9" hidden="1"/>
    <cellStyle name="Besuchter Hyperlink" xfId="29740" builtinId="9" hidden="1"/>
    <cellStyle name="Besuchter Hyperlink" xfId="29996" builtinId="9" hidden="1"/>
    <cellStyle name="Besuchter Hyperlink" xfId="30252" builtinId="9" hidden="1"/>
    <cellStyle name="Besuchter Hyperlink" xfId="30508" builtinId="9" hidden="1"/>
    <cellStyle name="Besuchter Hyperlink" xfId="30764" builtinId="9" hidden="1"/>
    <cellStyle name="Besuchter Hyperlink" xfId="31020" builtinId="9" hidden="1"/>
    <cellStyle name="Besuchter Hyperlink" xfId="31276" builtinId="9" hidden="1"/>
    <cellStyle name="Besuchter Hyperlink" xfId="31532" builtinId="9" hidden="1"/>
    <cellStyle name="Besuchter Hyperlink" xfId="31788" builtinId="9" hidden="1"/>
    <cellStyle name="Besuchter Hyperlink" xfId="32044" builtinId="9" hidden="1"/>
    <cellStyle name="Besuchter Hyperlink" xfId="32301" builtinId="9" hidden="1"/>
    <cellStyle name="Besuchter Hyperlink" xfId="32559" builtinId="9" hidden="1"/>
    <cellStyle name="Besuchter Hyperlink" xfId="32815" builtinId="9" hidden="1"/>
    <cellStyle name="Besuchter Hyperlink" xfId="33071" builtinId="9" hidden="1"/>
    <cellStyle name="Besuchter Hyperlink" xfId="33327" builtinId="9" hidden="1"/>
    <cellStyle name="Besuchter Hyperlink" xfId="33583" builtinId="9" hidden="1"/>
    <cellStyle name="Besuchter Hyperlink" xfId="33839" builtinId="9" hidden="1"/>
    <cellStyle name="Besuchter Hyperlink" xfId="34095" builtinId="9" hidden="1"/>
    <cellStyle name="Besuchter Hyperlink" xfId="34351" builtinId="9" hidden="1"/>
    <cellStyle name="Besuchter Hyperlink" xfId="34607" builtinId="9" hidden="1"/>
    <cellStyle name="Besuchter Hyperlink" xfId="34863" builtinId="9" hidden="1"/>
    <cellStyle name="Besuchter Hyperlink" xfId="35119" builtinId="9" hidden="1"/>
    <cellStyle name="Besuchter Hyperlink" xfId="34933" builtinId="9" hidden="1"/>
    <cellStyle name="Besuchter Hyperlink" xfId="34677" builtinId="9" hidden="1"/>
    <cellStyle name="Besuchter Hyperlink" xfId="34421" builtinId="9" hidden="1"/>
    <cellStyle name="Besuchter Hyperlink" xfId="34165" builtinId="9" hidden="1"/>
    <cellStyle name="Besuchter Hyperlink" xfId="33909" builtinId="9" hidden="1"/>
    <cellStyle name="Besuchter Hyperlink" xfId="33653" builtinId="9" hidden="1"/>
    <cellStyle name="Besuchter Hyperlink" xfId="33397" builtinId="9" hidden="1"/>
    <cellStyle name="Besuchter Hyperlink" xfId="33141" builtinId="9" hidden="1"/>
    <cellStyle name="Besuchter Hyperlink" xfId="32885" builtinId="9" hidden="1"/>
    <cellStyle name="Besuchter Hyperlink" xfId="32629" builtinId="9" hidden="1"/>
    <cellStyle name="Besuchter Hyperlink" xfId="32371" builtinId="9" hidden="1"/>
    <cellStyle name="Besuchter Hyperlink" xfId="32114" builtinId="9" hidden="1"/>
    <cellStyle name="Besuchter Hyperlink" xfId="31858" builtinId="9" hidden="1"/>
    <cellStyle name="Besuchter Hyperlink" xfId="31602" builtinId="9" hidden="1"/>
    <cellStyle name="Besuchter Hyperlink" xfId="31346" builtinId="9" hidden="1"/>
    <cellStyle name="Besuchter Hyperlink" xfId="31090" builtinId="9" hidden="1"/>
    <cellStyle name="Besuchter Hyperlink" xfId="30834" builtinId="9" hidden="1"/>
    <cellStyle name="Besuchter Hyperlink" xfId="30578" builtinId="9" hidden="1"/>
    <cellStyle name="Besuchter Hyperlink" xfId="30322" builtinId="9" hidden="1"/>
    <cellStyle name="Besuchter Hyperlink" xfId="30066" builtinId="9" hidden="1"/>
    <cellStyle name="Besuchter Hyperlink" xfId="29810" builtinId="9" hidden="1"/>
    <cellStyle name="Besuchter Hyperlink" xfId="29554" builtinId="9" hidden="1"/>
    <cellStyle name="Besuchter Hyperlink" xfId="29298" builtinId="9" hidden="1"/>
    <cellStyle name="Besuchter Hyperlink" xfId="29042" builtinId="9" hidden="1"/>
    <cellStyle name="Besuchter Hyperlink" xfId="28786" builtinId="9" hidden="1"/>
    <cellStyle name="Besuchter Hyperlink" xfId="28530" builtinId="9" hidden="1"/>
    <cellStyle name="Besuchter Hyperlink" xfId="28274" builtinId="9" hidden="1"/>
    <cellStyle name="Besuchter Hyperlink" xfId="28018" builtinId="9" hidden="1"/>
    <cellStyle name="Besuchter Hyperlink" xfId="27762" builtinId="9" hidden="1"/>
    <cellStyle name="Besuchter Hyperlink" xfId="27506" builtinId="9" hidden="1"/>
    <cellStyle name="Besuchter Hyperlink" xfId="27250" builtinId="9" hidden="1"/>
    <cellStyle name="Besuchter Hyperlink" xfId="26994" builtinId="9" hidden="1"/>
    <cellStyle name="Besuchter Hyperlink" xfId="26738" builtinId="9" hidden="1"/>
    <cellStyle name="Besuchter Hyperlink" xfId="26482" builtinId="9" hidden="1"/>
    <cellStyle name="Besuchter Hyperlink" xfId="26226" builtinId="9" hidden="1"/>
    <cellStyle name="Besuchter Hyperlink" xfId="25970" builtinId="9" hidden="1"/>
    <cellStyle name="Besuchter Hyperlink" xfId="25714" builtinId="9" hidden="1"/>
    <cellStyle name="Besuchter Hyperlink" xfId="25458" builtinId="9" hidden="1"/>
    <cellStyle name="Besuchter Hyperlink" xfId="25202" builtinId="9" hidden="1"/>
    <cellStyle name="Besuchter Hyperlink" xfId="24946" builtinId="9" hidden="1"/>
    <cellStyle name="Besuchter Hyperlink" xfId="24690" builtinId="9" hidden="1"/>
    <cellStyle name="Besuchter Hyperlink" xfId="24434" builtinId="9" hidden="1"/>
    <cellStyle name="Besuchter Hyperlink" xfId="24178" builtinId="9" hidden="1"/>
    <cellStyle name="Besuchter Hyperlink" xfId="23922" builtinId="9" hidden="1"/>
    <cellStyle name="Besuchter Hyperlink" xfId="23666" builtinId="9" hidden="1"/>
    <cellStyle name="Besuchter Hyperlink" xfId="23410" builtinId="9" hidden="1"/>
    <cellStyle name="Besuchter Hyperlink" xfId="23154" builtinId="9" hidden="1"/>
    <cellStyle name="Besuchter Hyperlink" xfId="22898" builtinId="9" hidden="1"/>
    <cellStyle name="Besuchter Hyperlink" xfId="22642" builtinId="9" hidden="1"/>
    <cellStyle name="Besuchter Hyperlink" xfId="22386" builtinId="9" hidden="1"/>
    <cellStyle name="Besuchter Hyperlink" xfId="22130" builtinId="9" hidden="1"/>
    <cellStyle name="Besuchter Hyperlink" xfId="21874" builtinId="9" hidden="1"/>
    <cellStyle name="Besuchter Hyperlink" xfId="21618" builtinId="9" hidden="1"/>
    <cellStyle name="Besuchter Hyperlink" xfId="21362" builtinId="9" hidden="1"/>
    <cellStyle name="Besuchter Hyperlink" xfId="21102" builtinId="9" hidden="1"/>
    <cellStyle name="Besuchter Hyperlink" xfId="20846" builtinId="9" hidden="1"/>
    <cellStyle name="Besuchter Hyperlink" xfId="20590" builtinId="9" hidden="1"/>
    <cellStyle name="Besuchter Hyperlink" xfId="20334" builtinId="9" hidden="1"/>
    <cellStyle name="Besuchter Hyperlink" xfId="20078" builtinId="9" hidden="1"/>
    <cellStyle name="Besuchter Hyperlink" xfId="19822" builtinId="9" hidden="1"/>
    <cellStyle name="Besuchter Hyperlink" xfId="19566" builtinId="9" hidden="1"/>
    <cellStyle name="Besuchter Hyperlink" xfId="19310" builtinId="9" hidden="1"/>
    <cellStyle name="Besuchter Hyperlink" xfId="19054" builtinId="9" hidden="1"/>
    <cellStyle name="Besuchter Hyperlink" xfId="18798" builtinId="9" hidden="1"/>
    <cellStyle name="Besuchter Hyperlink" xfId="18542" builtinId="9" hidden="1"/>
    <cellStyle name="Besuchter Hyperlink" xfId="18286" builtinId="9" hidden="1"/>
    <cellStyle name="Besuchter Hyperlink" xfId="18030" builtinId="9" hidden="1"/>
    <cellStyle name="Besuchter Hyperlink" xfId="17774" builtinId="9" hidden="1"/>
    <cellStyle name="Besuchter Hyperlink" xfId="17518" builtinId="9" hidden="1"/>
    <cellStyle name="Besuchter Hyperlink" xfId="17262" builtinId="9" hidden="1"/>
    <cellStyle name="Besuchter Hyperlink" xfId="17006" builtinId="9" hidden="1"/>
    <cellStyle name="Besuchter Hyperlink" xfId="16750" builtinId="9" hidden="1"/>
    <cellStyle name="Besuchter Hyperlink" xfId="16494" builtinId="9" hidden="1"/>
    <cellStyle name="Besuchter Hyperlink" xfId="16238" builtinId="9" hidden="1"/>
    <cellStyle name="Besuchter Hyperlink" xfId="15982" builtinId="9" hidden="1"/>
    <cellStyle name="Besuchter Hyperlink" xfId="15726" builtinId="9" hidden="1"/>
    <cellStyle name="Besuchter Hyperlink" xfId="15470" builtinId="9" hidden="1"/>
    <cellStyle name="Besuchter Hyperlink" xfId="15214" builtinId="9" hidden="1"/>
    <cellStyle name="Besuchter Hyperlink" xfId="14958" builtinId="9" hidden="1"/>
    <cellStyle name="Besuchter Hyperlink" xfId="14702" builtinId="9" hidden="1"/>
    <cellStyle name="Besuchter Hyperlink" xfId="14446" builtinId="9" hidden="1"/>
    <cellStyle name="Besuchter Hyperlink" xfId="14190" builtinId="9" hidden="1"/>
    <cellStyle name="Besuchter Hyperlink" xfId="13934" builtinId="9" hidden="1"/>
    <cellStyle name="Besuchter Hyperlink" xfId="13678" builtinId="9" hidden="1"/>
    <cellStyle name="Besuchter Hyperlink" xfId="13422" builtinId="9" hidden="1"/>
    <cellStyle name="Besuchter Hyperlink" xfId="13166" builtinId="9" hidden="1"/>
    <cellStyle name="Besuchter Hyperlink" xfId="12910" builtinId="9" hidden="1"/>
    <cellStyle name="Besuchter Hyperlink" xfId="12654" builtinId="9" hidden="1"/>
    <cellStyle name="Besuchter Hyperlink" xfId="12398" builtinId="9" hidden="1"/>
    <cellStyle name="Besuchter Hyperlink" xfId="12142" builtinId="9" hidden="1"/>
    <cellStyle name="Besuchter Hyperlink" xfId="11886" builtinId="9" hidden="1"/>
    <cellStyle name="Besuchter Hyperlink" xfId="11630" builtinId="9" hidden="1"/>
    <cellStyle name="Besuchter Hyperlink" xfId="11374" builtinId="9" hidden="1"/>
    <cellStyle name="Besuchter Hyperlink" xfId="11118" builtinId="9" hidden="1"/>
    <cellStyle name="Besuchter Hyperlink" xfId="10862" builtinId="9" hidden="1"/>
    <cellStyle name="Besuchter Hyperlink" xfId="10606" builtinId="9" hidden="1"/>
    <cellStyle name="Besuchter Hyperlink" xfId="10350" builtinId="9" hidden="1"/>
    <cellStyle name="Besuchter Hyperlink" xfId="10094" builtinId="9" hidden="1"/>
    <cellStyle name="Besuchter Hyperlink" xfId="9838" builtinId="9" hidden="1"/>
    <cellStyle name="Besuchter Hyperlink" xfId="9582" builtinId="9" hidden="1"/>
    <cellStyle name="Besuchter Hyperlink" xfId="9326" builtinId="9" hidden="1"/>
    <cellStyle name="Besuchter Hyperlink" xfId="9070" builtinId="9" hidden="1"/>
    <cellStyle name="Besuchter Hyperlink" xfId="8814" builtinId="9" hidden="1"/>
    <cellStyle name="Besuchter Hyperlink" xfId="8558" builtinId="9" hidden="1"/>
    <cellStyle name="Besuchter Hyperlink" xfId="8302" builtinId="9" hidden="1"/>
    <cellStyle name="Besuchter Hyperlink" xfId="8046" builtinId="9" hidden="1"/>
    <cellStyle name="Besuchter Hyperlink" xfId="7790" builtinId="9" hidden="1"/>
    <cellStyle name="Besuchter Hyperlink" xfId="7534" builtinId="9" hidden="1"/>
    <cellStyle name="Besuchter Hyperlink" xfId="7278" builtinId="9" hidden="1"/>
    <cellStyle name="Besuchter Hyperlink" xfId="7022" builtinId="9" hidden="1"/>
    <cellStyle name="Besuchter Hyperlink" xfId="6766" builtinId="9" hidden="1"/>
    <cellStyle name="Besuchter Hyperlink" xfId="6510" builtinId="9" hidden="1"/>
    <cellStyle name="Besuchter Hyperlink" xfId="6254" builtinId="9" hidden="1"/>
    <cellStyle name="Besuchter Hyperlink" xfId="5998" builtinId="9" hidden="1"/>
    <cellStyle name="Besuchter Hyperlink" xfId="5742" builtinId="9" hidden="1"/>
    <cellStyle name="Besuchter Hyperlink" xfId="5486" builtinId="9" hidden="1"/>
    <cellStyle name="Besuchter Hyperlink" xfId="5230" builtinId="9" hidden="1"/>
    <cellStyle name="Besuchter Hyperlink" xfId="4974" builtinId="9" hidden="1"/>
    <cellStyle name="Besuchter Hyperlink" xfId="4718" builtinId="9" hidden="1"/>
    <cellStyle name="Besuchter Hyperlink" xfId="4462" builtinId="9" hidden="1"/>
    <cellStyle name="Besuchter Hyperlink" xfId="4206" builtinId="9" hidden="1"/>
    <cellStyle name="Besuchter Hyperlink" xfId="3950" builtinId="9" hidden="1"/>
    <cellStyle name="Besuchter Hyperlink" xfId="3694" builtinId="9" hidden="1"/>
    <cellStyle name="Besuchter Hyperlink" xfId="3438" builtinId="9" hidden="1"/>
    <cellStyle name="Besuchter Hyperlink" xfId="3182" builtinId="9" hidden="1"/>
    <cellStyle name="Besuchter Hyperlink" xfId="2926" builtinId="9" hidden="1"/>
    <cellStyle name="Besuchter Hyperlink" xfId="2670" builtinId="9" hidden="1"/>
    <cellStyle name="Besuchter Hyperlink" xfId="2414" builtinId="9" hidden="1"/>
    <cellStyle name="Besuchter Hyperlink" xfId="2158" builtinId="9" hidden="1"/>
    <cellStyle name="Besuchter Hyperlink" xfId="1902" builtinId="9" hidden="1"/>
    <cellStyle name="Besuchter Hyperlink" xfId="1646" builtinId="9" hidden="1"/>
    <cellStyle name="Besuchter Hyperlink" xfId="1390" builtinId="9" hidden="1"/>
    <cellStyle name="Besuchter Hyperlink" xfId="1134" builtinId="9" hidden="1"/>
    <cellStyle name="Besuchter Hyperlink" xfId="878" builtinId="9" hidden="1"/>
    <cellStyle name="Besuchter Hyperlink" xfId="622" builtinId="9" hidden="1"/>
    <cellStyle name="Besuchter Hyperlink" xfId="366" builtinId="9" hidden="1"/>
    <cellStyle name="Besuchter Hyperlink" xfId="110" builtinId="9" hidden="1"/>
    <cellStyle name="Besuchter Hyperlink" xfId="44" builtinId="9" hidden="1"/>
    <cellStyle name="Besuchter Hyperlink" xfId="282" builtinId="9" hidden="1"/>
    <cellStyle name="Besuchter Hyperlink" xfId="538" builtinId="9" hidden="1"/>
    <cellStyle name="Besuchter Hyperlink" xfId="794" builtinId="9" hidden="1"/>
    <cellStyle name="Besuchter Hyperlink" xfId="1050" builtinId="9" hidden="1"/>
    <cellStyle name="Besuchter Hyperlink" xfId="1306" builtinId="9" hidden="1"/>
    <cellStyle name="Besuchter Hyperlink" xfId="1562" builtinId="9" hidden="1"/>
    <cellStyle name="Besuchter Hyperlink" xfId="1818" builtinId="9" hidden="1"/>
    <cellStyle name="Besuchter Hyperlink" xfId="2074" builtinId="9" hidden="1"/>
    <cellStyle name="Besuchter Hyperlink" xfId="2330" builtinId="9" hidden="1"/>
    <cellStyle name="Besuchter Hyperlink" xfId="2586" builtinId="9" hidden="1"/>
    <cellStyle name="Besuchter Hyperlink" xfId="2842" builtinId="9" hidden="1"/>
    <cellStyle name="Besuchter Hyperlink" xfId="3098" builtinId="9" hidden="1"/>
    <cellStyle name="Besuchter Hyperlink" xfId="3354" builtinId="9" hidden="1"/>
    <cellStyle name="Besuchter Hyperlink" xfId="3610" builtinId="9" hidden="1"/>
    <cellStyle name="Besuchter Hyperlink" xfId="3866" builtinId="9" hidden="1"/>
    <cellStyle name="Besuchter Hyperlink" xfId="4122" builtinId="9" hidden="1"/>
    <cellStyle name="Besuchter Hyperlink" xfId="4378" builtinId="9" hidden="1"/>
    <cellStyle name="Besuchter Hyperlink" xfId="4634" builtinId="9" hidden="1"/>
    <cellStyle name="Besuchter Hyperlink" xfId="4890" builtinId="9" hidden="1"/>
    <cellStyle name="Besuchter Hyperlink" xfId="5146" builtinId="9" hidden="1"/>
    <cellStyle name="Besuchter Hyperlink" xfId="5402" builtinId="9" hidden="1"/>
    <cellStyle name="Besuchter Hyperlink" xfId="5658" builtinId="9" hidden="1"/>
    <cellStyle name="Besuchter Hyperlink" xfId="5914" builtinId="9" hidden="1"/>
    <cellStyle name="Besuchter Hyperlink" xfId="6170" builtinId="9" hidden="1"/>
    <cellStyle name="Besuchter Hyperlink" xfId="6426" builtinId="9" hidden="1"/>
    <cellStyle name="Besuchter Hyperlink" xfId="6682" builtinId="9" hidden="1"/>
    <cellStyle name="Besuchter Hyperlink" xfId="6938" builtinId="9" hidden="1"/>
    <cellStyle name="Besuchter Hyperlink" xfId="7194" builtinId="9" hidden="1"/>
    <cellStyle name="Besuchter Hyperlink" xfId="7450" builtinId="9" hidden="1"/>
    <cellStyle name="Besuchter Hyperlink" xfId="7706" builtinId="9" hidden="1"/>
    <cellStyle name="Besuchter Hyperlink" xfId="7962" builtinId="9" hidden="1"/>
    <cellStyle name="Besuchter Hyperlink" xfId="8218" builtinId="9" hidden="1"/>
    <cellStyle name="Besuchter Hyperlink" xfId="8474" builtinId="9" hidden="1"/>
    <cellStyle name="Besuchter Hyperlink" xfId="8730" builtinId="9" hidden="1"/>
    <cellStyle name="Besuchter Hyperlink" xfId="8986" builtinId="9" hidden="1"/>
    <cellStyle name="Besuchter Hyperlink" xfId="9242" builtinId="9" hidden="1"/>
    <cellStyle name="Besuchter Hyperlink" xfId="9498" builtinId="9" hidden="1"/>
    <cellStyle name="Besuchter Hyperlink" xfId="9754" builtinId="9" hidden="1"/>
    <cellStyle name="Besuchter Hyperlink" xfId="10010" builtinId="9" hidden="1"/>
    <cellStyle name="Besuchter Hyperlink" xfId="10266" builtinId="9" hidden="1"/>
    <cellStyle name="Besuchter Hyperlink" xfId="10522" builtinId="9" hidden="1"/>
    <cellStyle name="Besuchter Hyperlink" xfId="10778" builtinId="9" hidden="1"/>
    <cellStyle name="Besuchter Hyperlink" xfId="11034" builtinId="9" hidden="1"/>
    <cellStyle name="Besuchter Hyperlink" xfId="11290" builtinId="9" hidden="1"/>
    <cellStyle name="Besuchter Hyperlink" xfId="11546" builtinId="9" hidden="1"/>
    <cellStyle name="Besuchter Hyperlink" xfId="11802" builtinId="9" hidden="1"/>
    <cellStyle name="Besuchter Hyperlink" xfId="12058" builtinId="9" hidden="1"/>
    <cellStyle name="Besuchter Hyperlink" xfId="12314" builtinId="9" hidden="1"/>
    <cellStyle name="Besuchter Hyperlink" xfId="12570" builtinId="9" hidden="1"/>
    <cellStyle name="Besuchter Hyperlink" xfId="12826" builtinId="9" hidden="1"/>
    <cellStyle name="Besuchter Hyperlink" xfId="13082" builtinId="9" hidden="1"/>
    <cellStyle name="Besuchter Hyperlink" xfId="13338" builtinId="9" hidden="1"/>
    <cellStyle name="Besuchter Hyperlink" xfId="13594" builtinId="9" hidden="1"/>
    <cellStyle name="Besuchter Hyperlink" xfId="13850" builtinId="9" hidden="1"/>
    <cellStyle name="Besuchter Hyperlink" xfId="14106" builtinId="9" hidden="1"/>
    <cellStyle name="Besuchter Hyperlink" xfId="14362" builtinId="9" hidden="1"/>
    <cellStyle name="Besuchter Hyperlink" xfId="14618" builtinId="9" hidden="1"/>
    <cellStyle name="Besuchter Hyperlink" xfId="14874" builtinId="9" hidden="1"/>
    <cellStyle name="Besuchter Hyperlink" xfId="15130" builtinId="9" hidden="1"/>
    <cellStyle name="Besuchter Hyperlink" xfId="15386" builtinId="9" hidden="1"/>
    <cellStyle name="Besuchter Hyperlink" xfId="15642" builtinId="9" hidden="1"/>
    <cellStyle name="Besuchter Hyperlink" xfId="15898" builtinId="9" hidden="1"/>
    <cellStyle name="Besuchter Hyperlink" xfId="16154" builtinId="9" hidden="1"/>
    <cellStyle name="Besuchter Hyperlink" xfId="16410" builtinId="9" hidden="1"/>
    <cellStyle name="Besuchter Hyperlink" xfId="16666" builtinId="9" hidden="1"/>
    <cellStyle name="Besuchter Hyperlink" xfId="16922" builtinId="9" hidden="1"/>
    <cellStyle name="Besuchter Hyperlink" xfId="17178" builtinId="9" hidden="1"/>
    <cellStyle name="Besuchter Hyperlink" xfId="17434" builtinId="9" hidden="1"/>
    <cellStyle name="Besuchter Hyperlink" xfId="17690" builtinId="9" hidden="1"/>
    <cellStyle name="Besuchter Hyperlink" xfId="17946" builtinId="9" hidden="1"/>
    <cellStyle name="Besuchter Hyperlink" xfId="18202" builtinId="9" hidden="1"/>
    <cellStyle name="Besuchter Hyperlink" xfId="18458" builtinId="9" hidden="1"/>
    <cellStyle name="Besuchter Hyperlink" xfId="18714" builtinId="9" hidden="1"/>
    <cellStyle name="Besuchter Hyperlink" xfId="18970" builtinId="9" hidden="1"/>
    <cellStyle name="Besuchter Hyperlink" xfId="19226" builtinId="9" hidden="1"/>
    <cellStyle name="Besuchter Hyperlink" xfId="19482" builtinId="9" hidden="1"/>
    <cellStyle name="Besuchter Hyperlink" xfId="19738" builtinId="9" hidden="1"/>
    <cellStyle name="Besuchter Hyperlink" xfId="19994" builtinId="9" hidden="1"/>
    <cellStyle name="Besuchter Hyperlink" xfId="20250" builtinId="9" hidden="1"/>
    <cellStyle name="Besuchter Hyperlink" xfId="20506" builtinId="9" hidden="1"/>
    <cellStyle name="Besuchter Hyperlink" xfId="20762" builtinId="9" hidden="1"/>
    <cellStyle name="Besuchter Hyperlink" xfId="21018" builtinId="9" hidden="1"/>
    <cellStyle name="Besuchter Hyperlink" xfId="21278" builtinId="9" hidden="1"/>
    <cellStyle name="Besuchter Hyperlink" xfId="21534" builtinId="9" hidden="1"/>
    <cellStyle name="Besuchter Hyperlink" xfId="21790" builtinId="9" hidden="1"/>
    <cellStyle name="Besuchter Hyperlink" xfId="22046" builtinId="9" hidden="1"/>
    <cellStyle name="Besuchter Hyperlink" xfId="22302" builtinId="9" hidden="1"/>
    <cellStyle name="Besuchter Hyperlink" xfId="22558" builtinId="9" hidden="1"/>
    <cellStyle name="Besuchter Hyperlink" xfId="22814" builtinId="9" hidden="1"/>
    <cellStyle name="Besuchter Hyperlink" xfId="23070" builtinId="9" hidden="1"/>
    <cellStyle name="Besuchter Hyperlink" xfId="23326" builtinId="9" hidden="1"/>
    <cellStyle name="Besuchter Hyperlink" xfId="23582" builtinId="9" hidden="1"/>
    <cellStyle name="Besuchter Hyperlink" xfId="23838" builtinId="9" hidden="1"/>
    <cellStyle name="Besuchter Hyperlink" xfId="24094" builtinId="9" hidden="1"/>
    <cellStyle name="Besuchter Hyperlink" xfId="24350" builtinId="9" hidden="1"/>
    <cellStyle name="Besuchter Hyperlink" xfId="24606" builtinId="9" hidden="1"/>
    <cellStyle name="Besuchter Hyperlink" xfId="24862" builtinId="9" hidden="1"/>
    <cellStyle name="Besuchter Hyperlink" xfId="25118" builtinId="9" hidden="1"/>
    <cellStyle name="Besuchter Hyperlink" xfId="25374" builtinId="9" hidden="1"/>
    <cellStyle name="Besuchter Hyperlink" xfId="25630" builtinId="9" hidden="1"/>
    <cellStyle name="Besuchter Hyperlink" xfId="25886" builtinId="9" hidden="1"/>
    <cellStyle name="Besuchter Hyperlink" xfId="26142" builtinId="9" hidden="1"/>
    <cellStyle name="Besuchter Hyperlink" xfId="26398" builtinId="9" hidden="1"/>
    <cellStyle name="Besuchter Hyperlink" xfId="26654" builtinId="9" hidden="1"/>
    <cellStyle name="Besuchter Hyperlink" xfId="26910" builtinId="9" hidden="1"/>
    <cellStyle name="Besuchter Hyperlink" xfId="27166" builtinId="9" hidden="1"/>
    <cellStyle name="Besuchter Hyperlink" xfId="27422" builtinId="9" hidden="1"/>
    <cellStyle name="Besuchter Hyperlink" xfId="27678" builtinId="9" hidden="1"/>
    <cellStyle name="Besuchter Hyperlink" xfId="27934" builtinId="9" hidden="1"/>
    <cellStyle name="Besuchter Hyperlink" xfId="28190" builtinId="9" hidden="1"/>
    <cellStyle name="Besuchter Hyperlink" xfId="28446" builtinId="9" hidden="1"/>
    <cellStyle name="Besuchter Hyperlink" xfId="28702" builtinId="9" hidden="1"/>
    <cellStyle name="Besuchter Hyperlink" xfId="28958" builtinId="9" hidden="1"/>
    <cellStyle name="Besuchter Hyperlink" xfId="29214" builtinId="9" hidden="1"/>
    <cellStyle name="Besuchter Hyperlink" xfId="29470" builtinId="9" hidden="1"/>
    <cellStyle name="Besuchter Hyperlink" xfId="29726" builtinId="9" hidden="1"/>
    <cellStyle name="Besuchter Hyperlink" xfId="29982" builtinId="9" hidden="1"/>
    <cellStyle name="Besuchter Hyperlink" xfId="30238" builtinId="9" hidden="1"/>
    <cellStyle name="Besuchter Hyperlink" xfId="30494" builtinId="9" hidden="1"/>
    <cellStyle name="Besuchter Hyperlink" xfId="30750" builtinId="9" hidden="1"/>
    <cellStyle name="Besuchter Hyperlink" xfId="31006" builtinId="9" hidden="1"/>
    <cellStyle name="Besuchter Hyperlink" xfId="31262" builtinId="9" hidden="1"/>
    <cellStyle name="Besuchter Hyperlink" xfId="31518" builtinId="9" hidden="1"/>
    <cellStyle name="Besuchter Hyperlink" xfId="31774" builtinId="9" hidden="1"/>
    <cellStyle name="Besuchter Hyperlink" xfId="32030" builtinId="9" hidden="1"/>
    <cellStyle name="Besuchter Hyperlink" xfId="32287" builtinId="9" hidden="1"/>
    <cellStyle name="Besuchter Hyperlink" xfId="32545" builtinId="9" hidden="1"/>
    <cellStyle name="Besuchter Hyperlink" xfId="32801" builtinId="9" hidden="1"/>
    <cellStyle name="Besuchter Hyperlink" xfId="33057" builtinId="9" hidden="1"/>
    <cellStyle name="Besuchter Hyperlink" xfId="33313" builtinId="9" hidden="1"/>
    <cellStyle name="Besuchter Hyperlink" xfId="33569" builtinId="9" hidden="1"/>
    <cellStyle name="Besuchter Hyperlink" xfId="33825" builtinId="9" hidden="1"/>
    <cellStyle name="Besuchter Hyperlink" xfId="34081" builtinId="9" hidden="1"/>
    <cellStyle name="Besuchter Hyperlink" xfId="34337" builtinId="9" hidden="1"/>
    <cellStyle name="Besuchter Hyperlink" xfId="34593" builtinId="9" hidden="1"/>
    <cellStyle name="Besuchter Hyperlink" xfId="34849" builtinId="9" hidden="1"/>
    <cellStyle name="Besuchter Hyperlink" xfId="35105" builtinId="9" hidden="1"/>
    <cellStyle name="Besuchter Hyperlink" xfId="34947" builtinId="9" hidden="1"/>
    <cellStyle name="Besuchter Hyperlink" xfId="34691" builtinId="9" hidden="1"/>
    <cellStyle name="Besuchter Hyperlink" xfId="34435" builtinId="9" hidden="1"/>
    <cellStyle name="Besuchter Hyperlink" xfId="34179" builtinId="9" hidden="1"/>
    <cellStyle name="Besuchter Hyperlink" xfId="33923" builtinId="9" hidden="1"/>
    <cellStyle name="Besuchter Hyperlink" xfId="33667" builtinId="9" hidden="1"/>
    <cellStyle name="Besuchter Hyperlink" xfId="33411" builtinId="9" hidden="1"/>
    <cellStyle name="Besuchter Hyperlink" xfId="33155" builtinId="9" hidden="1"/>
    <cellStyle name="Besuchter Hyperlink" xfId="32899" builtinId="9" hidden="1"/>
    <cellStyle name="Besuchter Hyperlink" xfId="32643" builtinId="9" hidden="1"/>
    <cellStyle name="Besuchter Hyperlink" xfId="32385" builtinId="9" hidden="1"/>
    <cellStyle name="Besuchter Hyperlink" xfId="32128" builtinId="9" hidden="1"/>
    <cellStyle name="Besuchter Hyperlink" xfId="31872" builtinId="9" hidden="1"/>
    <cellStyle name="Besuchter Hyperlink" xfId="31616" builtinId="9" hidden="1"/>
    <cellStyle name="Besuchter Hyperlink" xfId="31360" builtinId="9" hidden="1"/>
    <cellStyle name="Besuchter Hyperlink" xfId="31104" builtinId="9" hidden="1"/>
    <cellStyle name="Besuchter Hyperlink" xfId="30848" builtinId="9" hidden="1"/>
    <cellStyle name="Besuchter Hyperlink" xfId="30592" builtinId="9" hidden="1"/>
    <cellStyle name="Besuchter Hyperlink" xfId="30336" builtinId="9" hidden="1"/>
    <cellStyle name="Besuchter Hyperlink" xfId="30080" builtinId="9" hidden="1"/>
    <cellStyle name="Besuchter Hyperlink" xfId="29824" builtinId="9" hidden="1"/>
    <cellStyle name="Besuchter Hyperlink" xfId="29568" builtinId="9" hidden="1"/>
    <cellStyle name="Besuchter Hyperlink" xfId="29312" builtinId="9" hidden="1"/>
    <cellStyle name="Besuchter Hyperlink" xfId="29056" builtinId="9" hidden="1"/>
    <cellStyle name="Besuchter Hyperlink" xfId="28800" builtinId="9" hidden="1"/>
    <cellStyle name="Besuchter Hyperlink" xfId="28544" builtinId="9" hidden="1"/>
    <cellStyle name="Besuchter Hyperlink" xfId="28288" builtinId="9" hidden="1"/>
    <cellStyle name="Besuchter Hyperlink" xfId="28032" builtinId="9" hidden="1"/>
    <cellStyle name="Besuchter Hyperlink" xfId="27776" builtinId="9" hidden="1"/>
    <cellStyle name="Besuchter Hyperlink" xfId="27520" builtinId="9" hidden="1"/>
    <cellStyle name="Besuchter Hyperlink" xfId="27264" builtinId="9" hidden="1"/>
    <cellStyle name="Besuchter Hyperlink" xfId="27008" builtinId="9" hidden="1"/>
    <cellStyle name="Besuchter Hyperlink" xfId="26752" builtinId="9" hidden="1"/>
    <cellStyle name="Besuchter Hyperlink" xfId="26496" builtinId="9" hidden="1"/>
    <cellStyle name="Besuchter Hyperlink" xfId="26240" builtinId="9" hidden="1"/>
    <cellStyle name="Besuchter Hyperlink" xfId="25984" builtinId="9" hidden="1"/>
    <cellStyle name="Besuchter Hyperlink" xfId="25728" builtinId="9" hidden="1"/>
    <cellStyle name="Besuchter Hyperlink" xfId="25472" builtinId="9" hidden="1"/>
    <cellStyle name="Besuchter Hyperlink" xfId="25216" builtinId="9" hidden="1"/>
    <cellStyle name="Besuchter Hyperlink" xfId="24960" builtinId="9" hidden="1"/>
    <cellStyle name="Besuchter Hyperlink" xfId="24704" builtinId="9" hidden="1"/>
    <cellStyle name="Besuchter Hyperlink" xfId="24448" builtinId="9" hidden="1"/>
    <cellStyle name="Besuchter Hyperlink" xfId="24192" builtinId="9" hidden="1"/>
    <cellStyle name="Besuchter Hyperlink" xfId="23936" builtinId="9" hidden="1"/>
    <cellStyle name="Besuchter Hyperlink" xfId="23680" builtinId="9" hidden="1"/>
    <cellStyle name="Besuchter Hyperlink" xfId="23424" builtinId="9" hidden="1"/>
    <cellStyle name="Besuchter Hyperlink" xfId="23168" builtinId="9" hidden="1"/>
    <cellStyle name="Besuchter Hyperlink" xfId="22912" builtinId="9" hidden="1"/>
    <cellStyle name="Besuchter Hyperlink" xfId="22656" builtinId="9" hidden="1"/>
    <cellStyle name="Besuchter Hyperlink" xfId="22400" builtinId="9" hidden="1"/>
    <cellStyle name="Besuchter Hyperlink" xfId="22144" builtinId="9" hidden="1"/>
    <cellStyle name="Besuchter Hyperlink" xfId="21888" builtinId="9" hidden="1"/>
    <cellStyle name="Besuchter Hyperlink" xfId="21632" builtinId="9" hidden="1"/>
    <cellStyle name="Besuchter Hyperlink" xfId="21376" builtinId="9" hidden="1"/>
    <cellStyle name="Besuchter Hyperlink" xfId="21116" builtinId="9" hidden="1"/>
    <cellStyle name="Besuchter Hyperlink" xfId="20860" builtinId="9" hidden="1"/>
    <cellStyle name="Besuchter Hyperlink" xfId="20604" builtinId="9" hidden="1"/>
    <cellStyle name="Besuchter Hyperlink" xfId="20348" builtinId="9" hidden="1"/>
    <cellStyle name="Besuchter Hyperlink" xfId="20092" builtinId="9" hidden="1"/>
    <cellStyle name="Besuchter Hyperlink" xfId="19836" builtinId="9" hidden="1"/>
    <cellStyle name="Besuchter Hyperlink" xfId="19580" builtinId="9" hidden="1"/>
    <cellStyle name="Besuchter Hyperlink" xfId="19324" builtinId="9" hidden="1"/>
    <cellStyle name="Besuchter Hyperlink" xfId="19068" builtinId="9" hidden="1"/>
    <cellStyle name="Besuchter Hyperlink" xfId="18812" builtinId="9" hidden="1"/>
    <cellStyle name="Besuchter Hyperlink" xfId="18556" builtinId="9" hidden="1"/>
    <cellStyle name="Besuchter Hyperlink" xfId="18300" builtinId="9" hidden="1"/>
    <cellStyle name="Besuchter Hyperlink" xfId="18044" builtinId="9" hidden="1"/>
    <cellStyle name="Besuchter Hyperlink" xfId="17788" builtinId="9" hidden="1"/>
    <cellStyle name="Besuchter Hyperlink" xfId="17532" builtinId="9" hidden="1"/>
    <cellStyle name="Besuchter Hyperlink" xfId="17276" builtinId="9" hidden="1"/>
    <cellStyle name="Besuchter Hyperlink" xfId="17020" builtinId="9" hidden="1"/>
    <cellStyle name="Besuchter Hyperlink" xfId="16764" builtinId="9" hidden="1"/>
    <cellStyle name="Besuchter Hyperlink" xfId="16508" builtinId="9" hidden="1"/>
    <cellStyle name="Besuchter Hyperlink" xfId="16252" builtinId="9" hidden="1"/>
    <cellStyle name="Besuchter Hyperlink" xfId="15996" builtinId="9" hidden="1"/>
    <cellStyle name="Besuchter Hyperlink" xfId="15740" builtinId="9" hidden="1"/>
    <cellStyle name="Besuchter Hyperlink" xfId="15484" builtinId="9" hidden="1"/>
    <cellStyle name="Besuchter Hyperlink" xfId="15228" builtinId="9" hidden="1"/>
    <cellStyle name="Besuchter Hyperlink" xfId="14972" builtinId="9" hidden="1"/>
    <cellStyle name="Besuchter Hyperlink" xfId="14716" builtinId="9" hidden="1"/>
    <cellStyle name="Besuchter Hyperlink" xfId="14460" builtinId="9" hidden="1"/>
    <cellStyle name="Besuchter Hyperlink" xfId="14204" builtinId="9" hidden="1"/>
    <cellStyle name="Besuchter Hyperlink" xfId="13948" builtinId="9" hidden="1"/>
    <cellStyle name="Besuchter Hyperlink" xfId="13692" builtinId="9" hidden="1"/>
    <cellStyle name="Besuchter Hyperlink" xfId="13436" builtinId="9" hidden="1"/>
    <cellStyle name="Besuchter Hyperlink" xfId="13180" builtinId="9" hidden="1"/>
    <cellStyle name="Besuchter Hyperlink" xfId="12924" builtinId="9" hidden="1"/>
    <cellStyle name="Besuchter Hyperlink" xfId="12668" builtinId="9" hidden="1"/>
    <cellStyle name="Besuchter Hyperlink" xfId="12412" builtinId="9" hidden="1"/>
    <cellStyle name="Besuchter Hyperlink" xfId="12156" builtinId="9" hidden="1"/>
    <cellStyle name="Besuchter Hyperlink" xfId="11900" builtinId="9" hidden="1"/>
    <cellStyle name="Besuchter Hyperlink" xfId="11644" builtinId="9" hidden="1"/>
    <cellStyle name="Besuchter Hyperlink" xfId="11388" builtinId="9" hidden="1"/>
    <cellStyle name="Besuchter Hyperlink" xfId="11132" builtinId="9" hidden="1"/>
    <cellStyle name="Besuchter Hyperlink" xfId="10876" builtinId="9" hidden="1"/>
    <cellStyle name="Besuchter Hyperlink" xfId="10620" builtinId="9" hidden="1"/>
    <cellStyle name="Besuchter Hyperlink" xfId="10364" builtinId="9" hidden="1"/>
    <cellStyle name="Besuchter Hyperlink" xfId="10108" builtinId="9" hidden="1"/>
    <cellStyle name="Besuchter Hyperlink" xfId="9852" builtinId="9" hidden="1"/>
    <cellStyle name="Besuchter Hyperlink" xfId="9596" builtinId="9" hidden="1"/>
    <cellStyle name="Besuchter Hyperlink" xfId="9340" builtinId="9" hidden="1"/>
    <cellStyle name="Besuchter Hyperlink" xfId="9084" builtinId="9" hidden="1"/>
    <cellStyle name="Besuchter Hyperlink" xfId="8828" builtinId="9" hidden="1"/>
    <cellStyle name="Besuchter Hyperlink" xfId="8572" builtinId="9" hidden="1"/>
    <cellStyle name="Besuchter Hyperlink" xfId="8316" builtinId="9" hidden="1"/>
    <cellStyle name="Besuchter Hyperlink" xfId="8060" builtinId="9" hidden="1"/>
    <cellStyle name="Besuchter Hyperlink" xfId="7804" builtinId="9" hidden="1"/>
    <cellStyle name="Besuchter Hyperlink" xfId="7548" builtinId="9" hidden="1"/>
    <cellStyle name="Besuchter Hyperlink" xfId="7292" builtinId="9" hidden="1"/>
    <cellStyle name="Besuchter Hyperlink" xfId="7036" builtinId="9" hidden="1"/>
    <cellStyle name="Besuchter Hyperlink" xfId="6780" builtinId="9" hidden="1"/>
    <cellStyle name="Besuchter Hyperlink" xfId="6524" builtinId="9" hidden="1"/>
    <cellStyle name="Besuchter Hyperlink" xfId="6268" builtinId="9" hidden="1"/>
    <cellStyle name="Besuchter Hyperlink" xfId="6012" builtinId="9" hidden="1"/>
    <cellStyle name="Besuchter Hyperlink" xfId="5756" builtinId="9" hidden="1"/>
    <cellStyle name="Besuchter Hyperlink" xfId="5500" builtinId="9" hidden="1"/>
    <cellStyle name="Besuchter Hyperlink" xfId="5244" builtinId="9" hidden="1"/>
    <cellStyle name="Besuchter Hyperlink" xfId="4988" builtinId="9" hidden="1"/>
    <cellStyle name="Besuchter Hyperlink" xfId="4732" builtinId="9" hidden="1"/>
    <cellStyle name="Besuchter Hyperlink" xfId="4476" builtinId="9" hidden="1"/>
    <cellStyle name="Besuchter Hyperlink" xfId="4220" builtinId="9" hidden="1"/>
    <cellStyle name="Besuchter Hyperlink" xfId="3964" builtinId="9" hidden="1"/>
    <cellStyle name="Besuchter Hyperlink" xfId="3708" builtinId="9" hidden="1"/>
    <cellStyle name="Besuchter Hyperlink" xfId="3452" builtinId="9" hidden="1"/>
    <cellStyle name="Besuchter Hyperlink" xfId="3196" builtinId="9" hidden="1"/>
    <cellStyle name="Besuchter Hyperlink" xfId="2940" builtinId="9" hidden="1"/>
    <cellStyle name="Besuchter Hyperlink" xfId="2684" builtinId="9" hidden="1"/>
    <cellStyle name="Besuchter Hyperlink" xfId="2428" builtinId="9" hidden="1"/>
    <cellStyle name="Besuchter Hyperlink" xfId="2172" builtinId="9" hidden="1"/>
    <cellStyle name="Besuchter Hyperlink" xfId="1916" builtinId="9" hidden="1"/>
    <cellStyle name="Besuchter Hyperlink" xfId="1660" builtinId="9" hidden="1"/>
    <cellStyle name="Besuchter Hyperlink" xfId="1404" builtinId="9" hidden="1"/>
    <cellStyle name="Besuchter Hyperlink" xfId="1148" builtinId="9" hidden="1"/>
    <cellStyle name="Besuchter Hyperlink" xfId="892" builtinId="9" hidden="1"/>
    <cellStyle name="Besuchter Hyperlink" xfId="636" builtinId="9" hidden="1"/>
    <cellStyle name="Besuchter Hyperlink" xfId="292" builtinId="9" hidden="1"/>
    <cellStyle name="Besuchter Hyperlink" xfId="316" builtinId="9" hidden="1"/>
    <cellStyle name="Besuchter Hyperlink" xfId="252" builtinId="9" hidden="1"/>
    <cellStyle name="Besuchter Hyperlink" xfId="364" builtinId="9" hidden="1"/>
    <cellStyle name="Besuchter Hyperlink" xfId="524" builtinId="9" hidden="1"/>
    <cellStyle name="Besuchter Hyperlink" xfId="780" builtinId="9" hidden="1"/>
    <cellStyle name="Besuchter Hyperlink" xfId="1036" builtinId="9" hidden="1"/>
    <cellStyle name="Besuchter Hyperlink" xfId="1292" builtinId="9" hidden="1"/>
    <cellStyle name="Besuchter Hyperlink" xfId="1548" builtinId="9" hidden="1"/>
    <cellStyle name="Besuchter Hyperlink" xfId="1804" builtinId="9" hidden="1"/>
    <cellStyle name="Besuchter Hyperlink" xfId="2060" builtinId="9" hidden="1"/>
    <cellStyle name="Besuchter Hyperlink" xfId="2316" builtinId="9" hidden="1"/>
    <cellStyle name="Besuchter Hyperlink" xfId="2572" builtinId="9" hidden="1"/>
    <cellStyle name="Besuchter Hyperlink" xfId="2828" builtinId="9" hidden="1"/>
    <cellStyle name="Besuchter Hyperlink" xfId="3084" builtinId="9" hidden="1"/>
    <cellStyle name="Besuchter Hyperlink" xfId="3340" builtinId="9" hidden="1"/>
    <cellStyle name="Besuchter Hyperlink" xfId="3596" builtinId="9" hidden="1"/>
    <cellStyle name="Besuchter Hyperlink" xfId="3852" builtinId="9" hidden="1"/>
    <cellStyle name="Besuchter Hyperlink" xfId="4108" builtinId="9" hidden="1"/>
    <cellStyle name="Besuchter Hyperlink" xfId="4364" builtinId="9" hidden="1"/>
    <cellStyle name="Besuchter Hyperlink" xfId="4620" builtinId="9" hidden="1"/>
    <cellStyle name="Besuchter Hyperlink" xfId="4876" builtinId="9" hidden="1"/>
    <cellStyle name="Besuchter Hyperlink" xfId="5132" builtinId="9" hidden="1"/>
    <cellStyle name="Besuchter Hyperlink" xfId="5388" builtinId="9" hidden="1"/>
    <cellStyle name="Besuchter Hyperlink" xfId="5644" builtinId="9" hidden="1"/>
    <cellStyle name="Besuchter Hyperlink" xfId="5900" builtinId="9" hidden="1"/>
    <cellStyle name="Besuchter Hyperlink" xfId="6156" builtinId="9" hidden="1"/>
    <cellStyle name="Besuchter Hyperlink" xfId="6412" builtinId="9" hidden="1"/>
    <cellStyle name="Besuchter Hyperlink" xfId="6668" builtinId="9" hidden="1"/>
    <cellStyle name="Besuchter Hyperlink" xfId="6924" builtinId="9" hidden="1"/>
    <cellStyle name="Besuchter Hyperlink" xfId="7180" builtinId="9" hidden="1"/>
    <cellStyle name="Besuchter Hyperlink" xfId="7436" builtinId="9" hidden="1"/>
    <cellStyle name="Besuchter Hyperlink" xfId="7692" builtinId="9" hidden="1"/>
    <cellStyle name="Besuchter Hyperlink" xfId="7948" builtinId="9" hidden="1"/>
    <cellStyle name="Besuchter Hyperlink" xfId="8204" builtinId="9" hidden="1"/>
    <cellStyle name="Besuchter Hyperlink" xfId="8460" builtinId="9" hidden="1"/>
    <cellStyle name="Besuchter Hyperlink" xfId="8716" builtinId="9" hidden="1"/>
    <cellStyle name="Besuchter Hyperlink" xfId="8972" builtinId="9" hidden="1"/>
    <cellStyle name="Besuchter Hyperlink" xfId="9228" builtinId="9" hidden="1"/>
    <cellStyle name="Besuchter Hyperlink" xfId="9484" builtinId="9" hidden="1"/>
    <cellStyle name="Besuchter Hyperlink" xfId="9740" builtinId="9" hidden="1"/>
    <cellStyle name="Besuchter Hyperlink" xfId="9996" builtinId="9" hidden="1"/>
    <cellStyle name="Besuchter Hyperlink" xfId="10252" builtinId="9" hidden="1"/>
    <cellStyle name="Besuchter Hyperlink" xfId="10508" builtinId="9" hidden="1"/>
    <cellStyle name="Besuchter Hyperlink" xfId="10764" builtinId="9" hidden="1"/>
    <cellStyle name="Besuchter Hyperlink" xfId="11020" builtinId="9" hidden="1"/>
    <cellStyle name="Besuchter Hyperlink" xfId="11276" builtinId="9" hidden="1"/>
    <cellStyle name="Besuchter Hyperlink" xfId="11532" builtinId="9" hidden="1"/>
    <cellStyle name="Besuchter Hyperlink" xfId="11788" builtinId="9" hidden="1"/>
    <cellStyle name="Besuchter Hyperlink" xfId="12044" builtinId="9" hidden="1"/>
    <cellStyle name="Besuchter Hyperlink" xfId="12300" builtinId="9" hidden="1"/>
    <cellStyle name="Besuchter Hyperlink" xfId="12556" builtinId="9" hidden="1"/>
    <cellStyle name="Besuchter Hyperlink" xfId="12812" builtinId="9" hidden="1"/>
    <cellStyle name="Besuchter Hyperlink" xfId="13068" builtinId="9" hidden="1"/>
    <cellStyle name="Besuchter Hyperlink" xfId="13324" builtinId="9" hidden="1"/>
    <cellStyle name="Besuchter Hyperlink" xfId="13580" builtinId="9" hidden="1"/>
    <cellStyle name="Besuchter Hyperlink" xfId="13836" builtinId="9" hidden="1"/>
    <cellStyle name="Besuchter Hyperlink" xfId="14092" builtinId="9" hidden="1"/>
    <cellStyle name="Besuchter Hyperlink" xfId="14348" builtinId="9" hidden="1"/>
    <cellStyle name="Besuchter Hyperlink" xfId="14604" builtinId="9" hidden="1"/>
    <cellStyle name="Besuchter Hyperlink" xfId="14860" builtinId="9" hidden="1"/>
    <cellStyle name="Besuchter Hyperlink" xfId="15116" builtinId="9" hidden="1"/>
    <cellStyle name="Besuchter Hyperlink" xfId="15372" builtinId="9" hidden="1"/>
    <cellStyle name="Besuchter Hyperlink" xfId="15628" builtinId="9" hidden="1"/>
    <cellStyle name="Besuchter Hyperlink" xfId="15884" builtinId="9" hidden="1"/>
    <cellStyle name="Besuchter Hyperlink" xfId="16140" builtinId="9" hidden="1"/>
    <cellStyle name="Besuchter Hyperlink" xfId="16396" builtinId="9" hidden="1"/>
    <cellStyle name="Besuchter Hyperlink" xfId="16652" builtinId="9" hidden="1"/>
    <cellStyle name="Besuchter Hyperlink" xfId="16908" builtinId="9" hidden="1"/>
    <cellStyle name="Besuchter Hyperlink" xfId="17164" builtinId="9" hidden="1"/>
    <cellStyle name="Besuchter Hyperlink" xfId="17420" builtinId="9" hidden="1"/>
    <cellStyle name="Besuchter Hyperlink" xfId="17676" builtinId="9" hidden="1"/>
    <cellStyle name="Besuchter Hyperlink" xfId="17932" builtinId="9" hidden="1"/>
    <cellStyle name="Besuchter Hyperlink" xfId="18188" builtinId="9" hidden="1"/>
    <cellStyle name="Besuchter Hyperlink" xfId="18444" builtinId="9" hidden="1"/>
    <cellStyle name="Besuchter Hyperlink" xfId="18700" builtinId="9" hidden="1"/>
    <cellStyle name="Besuchter Hyperlink" xfId="18956" builtinId="9" hidden="1"/>
    <cellStyle name="Besuchter Hyperlink" xfId="19212" builtinId="9" hidden="1"/>
    <cellStyle name="Besuchter Hyperlink" xfId="19468" builtinId="9" hidden="1"/>
    <cellStyle name="Besuchter Hyperlink" xfId="19724" builtinId="9" hidden="1"/>
    <cellStyle name="Besuchter Hyperlink" xfId="19980" builtinId="9" hidden="1"/>
    <cellStyle name="Besuchter Hyperlink" xfId="20236" builtinId="9" hidden="1"/>
    <cellStyle name="Besuchter Hyperlink" xfId="20492" builtinId="9" hidden="1"/>
    <cellStyle name="Besuchter Hyperlink" xfId="20748" builtinId="9" hidden="1"/>
    <cellStyle name="Besuchter Hyperlink" xfId="21004" builtinId="9" hidden="1"/>
    <cellStyle name="Besuchter Hyperlink" xfId="21264" builtinId="9" hidden="1"/>
    <cellStyle name="Besuchter Hyperlink" xfId="21520" builtinId="9" hidden="1"/>
    <cellStyle name="Besuchter Hyperlink" xfId="21776" builtinId="9" hidden="1"/>
    <cellStyle name="Besuchter Hyperlink" xfId="22032" builtinId="9" hidden="1"/>
    <cellStyle name="Besuchter Hyperlink" xfId="22288" builtinId="9" hidden="1"/>
    <cellStyle name="Besuchter Hyperlink" xfId="22544" builtinId="9" hidden="1"/>
    <cellStyle name="Besuchter Hyperlink" xfId="22800" builtinId="9" hidden="1"/>
    <cellStyle name="Besuchter Hyperlink" xfId="23056" builtinId="9" hidden="1"/>
    <cellStyle name="Besuchter Hyperlink" xfId="23312" builtinId="9" hidden="1"/>
    <cellStyle name="Besuchter Hyperlink" xfId="23568" builtinId="9" hidden="1"/>
    <cellStyle name="Besuchter Hyperlink" xfId="23824" builtinId="9" hidden="1"/>
    <cellStyle name="Besuchter Hyperlink" xfId="24080" builtinId="9" hidden="1"/>
    <cellStyle name="Besuchter Hyperlink" xfId="24336" builtinId="9" hidden="1"/>
    <cellStyle name="Besuchter Hyperlink" xfId="24592" builtinId="9" hidden="1"/>
    <cellStyle name="Besuchter Hyperlink" xfId="24848" builtinId="9" hidden="1"/>
    <cellStyle name="Besuchter Hyperlink" xfId="25104" builtinId="9" hidden="1"/>
    <cellStyle name="Besuchter Hyperlink" xfId="25360" builtinId="9" hidden="1"/>
    <cellStyle name="Besuchter Hyperlink" xfId="25616" builtinId="9" hidden="1"/>
    <cellStyle name="Besuchter Hyperlink" xfId="25872" builtinId="9" hidden="1"/>
    <cellStyle name="Besuchter Hyperlink" xfId="26128" builtinId="9" hidden="1"/>
    <cellStyle name="Besuchter Hyperlink" xfId="26384" builtinId="9" hidden="1"/>
    <cellStyle name="Besuchter Hyperlink" xfId="26640" builtinId="9" hidden="1"/>
    <cellStyle name="Besuchter Hyperlink" xfId="26896" builtinId="9" hidden="1"/>
    <cellStyle name="Besuchter Hyperlink" xfId="27152" builtinId="9" hidden="1"/>
    <cellStyle name="Besuchter Hyperlink" xfId="27408" builtinId="9" hidden="1"/>
    <cellStyle name="Besuchter Hyperlink" xfId="27664" builtinId="9" hidden="1"/>
    <cellStyle name="Besuchter Hyperlink" xfId="27920" builtinId="9" hidden="1"/>
    <cellStyle name="Besuchter Hyperlink" xfId="28176" builtinId="9" hidden="1"/>
    <cellStyle name="Besuchter Hyperlink" xfId="28432" builtinId="9" hidden="1"/>
    <cellStyle name="Besuchter Hyperlink" xfId="28688" builtinId="9" hidden="1"/>
    <cellStyle name="Besuchter Hyperlink" xfId="28944" builtinId="9" hidden="1"/>
    <cellStyle name="Besuchter Hyperlink" xfId="29200" builtinId="9" hidden="1"/>
    <cellStyle name="Besuchter Hyperlink" xfId="29456" builtinId="9" hidden="1"/>
    <cellStyle name="Besuchter Hyperlink" xfId="29712" builtinId="9" hidden="1"/>
    <cellStyle name="Besuchter Hyperlink" xfId="29968" builtinId="9" hidden="1"/>
    <cellStyle name="Besuchter Hyperlink" xfId="30224" builtinId="9" hidden="1"/>
    <cellStyle name="Besuchter Hyperlink" xfId="30480" builtinId="9" hidden="1"/>
    <cellStyle name="Besuchter Hyperlink" xfId="30736" builtinId="9" hidden="1"/>
    <cellStyle name="Besuchter Hyperlink" xfId="30992" builtinId="9" hidden="1"/>
    <cellStyle name="Besuchter Hyperlink" xfId="31248" builtinId="9" hidden="1"/>
    <cellStyle name="Besuchter Hyperlink" xfId="31504" builtinId="9" hidden="1"/>
    <cellStyle name="Besuchter Hyperlink" xfId="31760" builtinId="9" hidden="1"/>
    <cellStyle name="Besuchter Hyperlink" xfId="32016" builtinId="9" hidden="1"/>
    <cellStyle name="Besuchter Hyperlink" xfId="32273" builtinId="9" hidden="1"/>
    <cellStyle name="Besuchter Hyperlink" xfId="32531" builtinId="9" hidden="1"/>
    <cellStyle name="Besuchter Hyperlink" xfId="32787" builtinId="9" hidden="1"/>
    <cellStyle name="Besuchter Hyperlink" xfId="33043" builtinId="9" hidden="1"/>
    <cellStyle name="Besuchter Hyperlink" xfId="33299" builtinId="9" hidden="1"/>
    <cellStyle name="Besuchter Hyperlink" xfId="33555" builtinId="9" hidden="1"/>
    <cellStyle name="Besuchter Hyperlink" xfId="33811" builtinId="9" hidden="1"/>
    <cellStyle name="Besuchter Hyperlink" xfId="34067" builtinId="9" hidden="1"/>
    <cellStyle name="Besuchter Hyperlink" xfId="34323" builtinId="9" hidden="1"/>
    <cellStyle name="Besuchter Hyperlink" xfId="34579" builtinId="9" hidden="1"/>
    <cellStyle name="Besuchter Hyperlink" xfId="34835" builtinId="9" hidden="1"/>
    <cellStyle name="Besuchter Hyperlink" xfId="35091" builtinId="9" hidden="1"/>
    <cellStyle name="Besuchter Hyperlink" xfId="34961" builtinId="9" hidden="1"/>
    <cellStyle name="Besuchter Hyperlink" xfId="34705" builtinId="9" hidden="1"/>
    <cellStyle name="Besuchter Hyperlink" xfId="34449" builtinId="9" hidden="1"/>
    <cellStyle name="Besuchter Hyperlink" xfId="34193" builtinId="9" hidden="1"/>
    <cellStyle name="Besuchter Hyperlink" xfId="33937" builtinId="9" hidden="1"/>
    <cellStyle name="Besuchter Hyperlink" xfId="33681" builtinId="9" hidden="1"/>
    <cellStyle name="Besuchter Hyperlink" xfId="33425" builtinId="9" hidden="1"/>
    <cellStyle name="Besuchter Hyperlink" xfId="33169" builtinId="9" hidden="1"/>
    <cellStyle name="Besuchter Hyperlink" xfId="32913" builtinId="9" hidden="1"/>
    <cellStyle name="Besuchter Hyperlink" xfId="32657" builtinId="9" hidden="1"/>
    <cellStyle name="Besuchter Hyperlink" xfId="32399" builtinId="9" hidden="1"/>
    <cellStyle name="Besuchter Hyperlink" xfId="32142" builtinId="9" hidden="1"/>
    <cellStyle name="Besuchter Hyperlink" xfId="31886" builtinId="9" hidden="1"/>
    <cellStyle name="Besuchter Hyperlink" xfId="31630" builtinId="9" hidden="1"/>
    <cellStyle name="Besuchter Hyperlink" xfId="31374" builtinId="9" hidden="1"/>
    <cellStyle name="Besuchter Hyperlink" xfId="31118" builtinId="9" hidden="1"/>
    <cellStyle name="Besuchter Hyperlink" xfId="30862" builtinId="9" hidden="1"/>
    <cellStyle name="Besuchter Hyperlink" xfId="30606" builtinId="9" hidden="1"/>
    <cellStyle name="Besuchter Hyperlink" xfId="30350" builtinId="9" hidden="1"/>
    <cellStyle name="Besuchter Hyperlink" xfId="30094" builtinId="9" hidden="1"/>
    <cellStyle name="Besuchter Hyperlink" xfId="29838" builtinId="9" hidden="1"/>
    <cellStyle name="Besuchter Hyperlink" xfId="29582" builtinId="9" hidden="1"/>
    <cellStyle name="Besuchter Hyperlink" xfId="29326" builtinId="9" hidden="1"/>
    <cellStyle name="Besuchter Hyperlink" xfId="29070" builtinId="9" hidden="1"/>
    <cellStyle name="Besuchter Hyperlink" xfId="28814" builtinId="9" hidden="1"/>
    <cellStyle name="Besuchter Hyperlink" xfId="28558" builtinId="9" hidden="1"/>
    <cellStyle name="Besuchter Hyperlink" xfId="28302" builtinId="9" hidden="1"/>
    <cellStyle name="Besuchter Hyperlink" xfId="28046" builtinId="9" hidden="1"/>
    <cellStyle name="Besuchter Hyperlink" xfId="27790" builtinId="9" hidden="1"/>
    <cellStyle name="Besuchter Hyperlink" xfId="27534" builtinId="9" hidden="1"/>
    <cellStyle name="Besuchter Hyperlink" xfId="27278" builtinId="9" hidden="1"/>
    <cellStyle name="Besuchter Hyperlink" xfId="27022" builtinId="9" hidden="1"/>
    <cellStyle name="Besuchter Hyperlink" xfId="26766" builtinId="9" hidden="1"/>
    <cellStyle name="Besuchter Hyperlink" xfId="26510" builtinId="9" hidden="1"/>
    <cellStyle name="Besuchter Hyperlink" xfId="26254" builtinId="9" hidden="1"/>
    <cellStyle name="Besuchter Hyperlink" xfId="25998" builtinId="9" hidden="1"/>
    <cellStyle name="Besuchter Hyperlink" xfId="25742" builtinId="9" hidden="1"/>
    <cellStyle name="Besuchter Hyperlink" xfId="25486" builtinId="9" hidden="1"/>
    <cellStyle name="Besuchter Hyperlink" xfId="25230" builtinId="9" hidden="1"/>
    <cellStyle name="Besuchter Hyperlink" xfId="24974" builtinId="9" hidden="1"/>
    <cellStyle name="Besuchter Hyperlink" xfId="24718" builtinId="9" hidden="1"/>
    <cellStyle name="Besuchter Hyperlink" xfId="24462" builtinId="9" hidden="1"/>
    <cellStyle name="Besuchter Hyperlink" xfId="24206" builtinId="9" hidden="1"/>
    <cellStyle name="Besuchter Hyperlink" xfId="23950" builtinId="9" hidden="1"/>
    <cellStyle name="Besuchter Hyperlink" xfId="23694" builtinId="9" hidden="1"/>
    <cellStyle name="Besuchter Hyperlink" xfId="23438" builtinId="9" hidden="1"/>
    <cellStyle name="Besuchter Hyperlink" xfId="23182" builtinId="9" hidden="1"/>
    <cellStyle name="Besuchter Hyperlink" xfId="22926" builtinId="9" hidden="1"/>
    <cellStyle name="Besuchter Hyperlink" xfId="22670" builtinId="9" hidden="1"/>
    <cellStyle name="Besuchter Hyperlink" xfId="22414" builtinId="9" hidden="1"/>
    <cellStyle name="Besuchter Hyperlink" xfId="22158" builtinId="9" hidden="1"/>
    <cellStyle name="Besuchter Hyperlink" xfId="21902" builtinId="9" hidden="1"/>
    <cellStyle name="Besuchter Hyperlink" xfId="21646" builtinId="9" hidden="1"/>
    <cellStyle name="Besuchter Hyperlink" xfId="21390" builtinId="9" hidden="1"/>
    <cellStyle name="Besuchter Hyperlink" xfId="21130" builtinId="9" hidden="1"/>
    <cellStyle name="Besuchter Hyperlink" xfId="20874" builtinId="9" hidden="1"/>
    <cellStyle name="Besuchter Hyperlink" xfId="20618" builtinId="9" hidden="1"/>
    <cellStyle name="Besuchter Hyperlink" xfId="20362" builtinId="9" hidden="1"/>
    <cellStyle name="Besuchter Hyperlink" xfId="20106" builtinId="9" hidden="1"/>
    <cellStyle name="Besuchter Hyperlink" xfId="19850" builtinId="9" hidden="1"/>
    <cellStyle name="Besuchter Hyperlink" xfId="19594" builtinId="9" hidden="1"/>
    <cellStyle name="Besuchter Hyperlink" xfId="19338" builtinId="9" hidden="1"/>
    <cellStyle name="Besuchter Hyperlink" xfId="19082" builtinId="9" hidden="1"/>
    <cellStyle name="Besuchter Hyperlink" xfId="18826" builtinId="9" hidden="1"/>
    <cellStyle name="Besuchter Hyperlink" xfId="18570" builtinId="9" hidden="1"/>
    <cellStyle name="Besuchter Hyperlink" xfId="18314" builtinId="9" hidden="1"/>
    <cellStyle name="Besuchter Hyperlink" xfId="18058" builtinId="9" hidden="1"/>
    <cellStyle name="Besuchter Hyperlink" xfId="17802" builtinId="9" hidden="1"/>
    <cellStyle name="Besuchter Hyperlink" xfId="17546" builtinId="9" hidden="1"/>
    <cellStyle name="Besuchter Hyperlink" xfId="17290" builtinId="9" hidden="1"/>
    <cellStyle name="Besuchter Hyperlink" xfId="17034" builtinId="9" hidden="1"/>
    <cellStyle name="Besuchter Hyperlink" xfId="16778" builtinId="9" hidden="1"/>
    <cellStyle name="Besuchter Hyperlink" xfId="16522" builtinId="9" hidden="1"/>
    <cellStyle name="Besuchter Hyperlink" xfId="16266" builtinId="9" hidden="1"/>
    <cellStyle name="Besuchter Hyperlink" xfId="16010" builtinId="9" hidden="1"/>
    <cellStyle name="Besuchter Hyperlink" xfId="15754" builtinId="9" hidden="1"/>
    <cellStyle name="Besuchter Hyperlink" xfId="15498" builtinId="9" hidden="1"/>
    <cellStyle name="Besuchter Hyperlink" xfId="15242" builtinId="9" hidden="1"/>
    <cellStyle name="Besuchter Hyperlink" xfId="14986" builtinId="9" hidden="1"/>
    <cellStyle name="Besuchter Hyperlink" xfId="14730" builtinId="9" hidden="1"/>
    <cellStyle name="Besuchter Hyperlink" xfId="14474" builtinId="9" hidden="1"/>
    <cellStyle name="Besuchter Hyperlink" xfId="14218" builtinId="9" hidden="1"/>
    <cellStyle name="Besuchter Hyperlink" xfId="13962" builtinId="9" hidden="1"/>
    <cellStyle name="Besuchter Hyperlink" xfId="13706" builtinId="9" hidden="1"/>
    <cellStyle name="Besuchter Hyperlink" xfId="13450" builtinId="9" hidden="1"/>
    <cellStyle name="Besuchter Hyperlink" xfId="13194" builtinId="9" hidden="1"/>
    <cellStyle name="Besuchter Hyperlink" xfId="12938" builtinId="9" hidden="1"/>
    <cellStyle name="Besuchter Hyperlink" xfId="12682" builtinId="9" hidden="1"/>
    <cellStyle name="Besuchter Hyperlink" xfId="12426" builtinId="9" hidden="1"/>
    <cellStyle name="Besuchter Hyperlink" xfId="12170" builtinId="9" hidden="1"/>
    <cellStyle name="Besuchter Hyperlink" xfId="11914" builtinId="9" hidden="1"/>
    <cellStyle name="Besuchter Hyperlink" xfId="11658" builtinId="9" hidden="1"/>
    <cellStyle name="Besuchter Hyperlink" xfId="11402" builtinId="9" hidden="1"/>
    <cellStyle name="Besuchter Hyperlink" xfId="11146" builtinId="9" hidden="1"/>
    <cellStyle name="Besuchter Hyperlink" xfId="10890" builtinId="9" hidden="1"/>
    <cellStyle name="Besuchter Hyperlink" xfId="10634" builtinId="9" hidden="1"/>
    <cellStyle name="Besuchter Hyperlink" xfId="10378" builtinId="9" hidden="1"/>
    <cellStyle name="Besuchter Hyperlink" xfId="10122" builtinId="9" hidden="1"/>
    <cellStyle name="Besuchter Hyperlink" xfId="9866" builtinId="9" hidden="1"/>
    <cellStyle name="Besuchter Hyperlink" xfId="9610" builtinId="9" hidden="1"/>
    <cellStyle name="Besuchter Hyperlink" xfId="9354" builtinId="9" hidden="1"/>
    <cellStyle name="Besuchter Hyperlink" xfId="9098" builtinId="9" hidden="1"/>
    <cellStyle name="Besuchter Hyperlink" xfId="8842" builtinId="9" hidden="1"/>
    <cellStyle name="Besuchter Hyperlink" xfId="8586" builtinId="9" hidden="1"/>
    <cellStyle name="Besuchter Hyperlink" xfId="8330" builtinId="9" hidden="1"/>
    <cellStyle name="Besuchter Hyperlink" xfId="8074" builtinId="9" hidden="1"/>
    <cellStyle name="Besuchter Hyperlink" xfId="7818" builtinId="9" hidden="1"/>
    <cellStyle name="Besuchter Hyperlink" xfId="7562" builtinId="9" hidden="1"/>
    <cellStyle name="Besuchter Hyperlink" xfId="7306" builtinId="9" hidden="1"/>
    <cellStyle name="Besuchter Hyperlink" xfId="7050" builtinId="9" hidden="1"/>
    <cellStyle name="Besuchter Hyperlink" xfId="6794" builtinId="9" hidden="1"/>
    <cellStyle name="Besuchter Hyperlink" xfId="6538" builtinId="9" hidden="1"/>
    <cellStyle name="Besuchter Hyperlink" xfId="6282" builtinId="9" hidden="1"/>
    <cellStyle name="Besuchter Hyperlink" xfId="6026" builtinId="9" hidden="1"/>
    <cellStyle name="Besuchter Hyperlink" xfId="5770" builtinId="9" hidden="1"/>
    <cellStyle name="Besuchter Hyperlink" xfId="5514" builtinId="9" hidden="1"/>
    <cellStyle name="Besuchter Hyperlink" xfId="5258" builtinId="9" hidden="1"/>
    <cellStyle name="Besuchter Hyperlink" xfId="5002" builtinId="9" hidden="1"/>
    <cellStyle name="Besuchter Hyperlink" xfId="4746" builtinId="9" hidden="1"/>
    <cellStyle name="Besuchter Hyperlink" xfId="4490" builtinId="9" hidden="1"/>
    <cellStyle name="Besuchter Hyperlink" xfId="4234" builtinId="9" hidden="1"/>
    <cellStyle name="Besuchter Hyperlink" xfId="3978" builtinId="9" hidden="1"/>
    <cellStyle name="Besuchter Hyperlink" xfId="3722" builtinId="9" hidden="1"/>
    <cellStyle name="Besuchter Hyperlink" xfId="3466" builtinId="9" hidden="1"/>
    <cellStyle name="Besuchter Hyperlink" xfId="3210" builtinId="9" hidden="1"/>
    <cellStyle name="Besuchter Hyperlink" xfId="2954" builtinId="9" hidden="1"/>
    <cellStyle name="Besuchter Hyperlink" xfId="2698" builtinId="9" hidden="1"/>
    <cellStyle name="Besuchter Hyperlink" xfId="2442" builtinId="9" hidden="1"/>
    <cellStyle name="Besuchter Hyperlink" xfId="2186" builtinId="9" hidden="1"/>
    <cellStyle name="Besuchter Hyperlink" xfId="1930" builtinId="9" hidden="1"/>
    <cellStyle name="Besuchter Hyperlink" xfId="1674" builtinId="9" hidden="1"/>
    <cellStyle name="Besuchter Hyperlink" xfId="1418" builtinId="9" hidden="1"/>
    <cellStyle name="Besuchter Hyperlink" xfId="1162" builtinId="9" hidden="1"/>
    <cellStyle name="Besuchter Hyperlink" xfId="906" builtinId="9" hidden="1"/>
    <cellStyle name="Besuchter Hyperlink" xfId="650" builtinId="9" hidden="1"/>
    <cellStyle name="Besuchter Hyperlink" xfId="394" builtinId="9" hidden="1"/>
    <cellStyle name="Besuchter Hyperlink" xfId="138" builtinId="9" hidden="1"/>
    <cellStyle name="Besuchter Hyperlink" xfId="58" builtinId="9" hidden="1"/>
    <cellStyle name="Besuchter Hyperlink" xfId="254" builtinId="9" hidden="1"/>
    <cellStyle name="Besuchter Hyperlink" xfId="510" builtinId="9" hidden="1"/>
    <cellStyle name="Besuchter Hyperlink" xfId="766" builtinId="9" hidden="1"/>
    <cellStyle name="Besuchter Hyperlink" xfId="1022" builtinId="9" hidden="1"/>
    <cellStyle name="Besuchter Hyperlink" xfId="1278" builtinId="9" hidden="1"/>
    <cellStyle name="Besuchter Hyperlink" xfId="1534" builtinId="9" hidden="1"/>
    <cellStyle name="Besuchter Hyperlink" xfId="1790" builtinId="9" hidden="1"/>
    <cellStyle name="Besuchter Hyperlink" xfId="2046" builtinId="9" hidden="1"/>
    <cellStyle name="Besuchter Hyperlink" xfId="2302" builtinId="9" hidden="1"/>
    <cellStyle name="Besuchter Hyperlink" xfId="2558" builtinId="9" hidden="1"/>
    <cellStyle name="Besuchter Hyperlink" xfId="2814" builtinId="9" hidden="1"/>
    <cellStyle name="Besuchter Hyperlink" xfId="3070" builtinId="9" hidden="1"/>
    <cellStyle name="Besuchter Hyperlink" xfId="3326" builtinId="9" hidden="1"/>
    <cellStyle name="Besuchter Hyperlink" xfId="3582" builtinId="9" hidden="1"/>
    <cellStyle name="Besuchter Hyperlink" xfId="3838" builtinId="9" hidden="1"/>
    <cellStyle name="Besuchter Hyperlink" xfId="4094" builtinId="9" hidden="1"/>
    <cellStyle name="Besuchter Hyperlink" xfId="4350" builtinId="9" hidden="1"/>
    <cellStyle name="Besuchter Hyperlink" xfId="4606" builtinId="9" hidden="1"/>
    <cellStyle name="Besuchter Hyperlink" xfId="4862" builtinId="9" hidden="1"/>
    <cellStyle name="Besuchter Hyperlink" xfId="5118" builtinId="9" hidden="1"/>
    <cellStyle name="Besuchter Hyperlink" xfId="5374" builtinId="9" hidden="1"/>
    <cellStyle name="Besuchter Hyperlink" xfId="5630" builtinId="9" hidden="1"/>
    <cellStyle name="Besuchter Hyperlink" xfId="5886" builtinId="9" hidden="1"/>
    <cellStyle name="Besuchter Hyperlink" xfId="6142" builtinId="9" hidden="1"/>
    <cellStyle name="Besuchter Hyperlink" xfId="6398" builtinId="9" hidden="1"/>
    <cellStyle name="Besuchter Hyperlink" xfId="6654" builtinId="9" hidden="1"/>
    <cellStyle name="Besuchter Hyperlink" xfId="6910" builtinId="9" hidden="1"/>
    <cellStyle name="Besuchter Hyperlink" xfId="7166" builtinId="9" hidden="1"/>
    <cellStyle name="Besuchter Hyperlink" xfId="7422" builtinId="9" hidden="1"/>
    <cellStyle name="Besuchter Hyperlink" xfId="7678" builtinId="9" hidden="1"/>
    <cellStyle name="Besuchter Hyperlink" xfId="7934" builtinId="9" hidden="1"/>
    <cellStyle name="Besuchter Hyperlink" xfId="8190" builtinId="9" hidden="1"/>
    <cellStyle name="Besuchter Hyperlink" xfId="8446" builtinId="9" hidden="1"/>
    <cellStyle name="Besuchter Hyperlink" xfId="8702" builtinId="9" hidden="1"/>
    <cellStyle name="Besuchter Hyperlink" xfId="8958" builtinId="9" hidden="1"/>
    <cellStyle name="Besuchter Hyperlink" xfId="9214" builtinId="9" hidden="1"/>
    <cellStyle name="Besuchter Hyperlink" xfId="9470" builtinId="9" hidden="1"/>
    <cellStyle name="Besuchter Hyperlink" xfId="9726" builtinId="9" hidden="1"/>
    <cellStyle name="Besuchter Hyperlink" xfId="9982" builtinId="9" hidden="1"/>
    <cellStyle name="Besuchter Hyperlink" xfId="10238" builtinId="9" hidden="1"/>
    <cellStyle name="Besuchter Hyperlink" xfId="10494" builtinId="9" hidden="1"/>
    <cellStyle name="Besuchter Hyperlink" xfId="10750" builtinId="9" hidden="1"/>
    <cellStyle name="Besuchter Hyperlink" xfId="11006" builtinId="9" hidden="1"/>
    <cellStyle name="Besuchter Hyperlink" xfId="11262" builtinId="9" hidden="1"/>
    <cellStyle name="Besuchter Hyperlink" xfId="11518" builtinId="9" hidden="1"/>
    <cellStyle name="Besuchter Hyperlink" xfId="11774" builtinId="9" hidden="1"/>
    <cellStyle name="Besuchter Hyperlink" xfId="12030" builtinId="9" hidden="1"/>
    <cellStyle name="Besuchter Hyperlink" xfId="12286" builtinId="9" hidden="1"/>
    <cellStyle name="Besuchter Hyperlink" xfId="12542" builtinId="9" hidden="1"/>
    <cellStyle name="Besuchter Hyperlink" xfId="12798" builtinId="9" hidden="1"/>
    <cellStyle name="Besuchter Hyperlink" xfId="13054" builtinId="9" hidden="1"/>
    <cellStyle name="Besuchter Hyperlink" xfId="13310" builtinId="9" hidden="1"/>
    <cellStyle name="Besuchter Hyperlink" xfId="13566" builtinId="9" hidden="1"/>
    <cellStyle name="Besuchter Hyperlink" xfId="13822" builtinId="9" hidden="1"/>
    <cellStyle name="Besuchter Hyperlink" xfId="14078" builtinId="9" hidden="1"/>
    <cellStyle name="Besuchter Hyperlink" xfId="14334" builtinId="9" hidden="1"/>
    <cellStyle name="Besuchter Hyperlink" xfId="14590" builtinId="9" hidden="1"/>
    <cellStyle name="Besuchter Hyperlink" xfId="14846" builtinId="9" hidden="1"/>
    <cellStyle name="Besuchter Hyperlink" xfId="15102" builtinId="9" hidden="1"/>
    <cellStyle name="Besuchter Hyperlink" xfId="15358" builtinId="9" hidden="1"/>
    <cellStyle name="Besuchter Hyperlink" xfId="15614" builtinId="9" hidden="1"/>
    <cellStyle name="Besuchter Hyperlink" xfId="15870" builtinId="9" hidden="1"/>
    <cellStyle name="Besuchter Hyperlink" xfId="16126" builtinId="9" hidden="1"/>
    <cellStyle name="Besuchter Hyperlink" xfId="16382" builtinId="9" hidden="1"/>
    <cellStyle name="Besuchter Hyperlink" xfId="16638" builtinId="9" hidden="1"/>
    <cellStyle name="Besuchter Hyperlink" xfId="16894" builtinId="9" hidden="1"/>
    <cellStyle name="Besuchter Hyperlink" xfId="17150" builtinId="9" hidden="1"/>
    <cellStyle name="Besuchter Hyperlink" xfId="17406" builtinId="9" hidden="1"/>
    <cellStyle name="Besuchter Hyperlink" xfId="17662" builtinId="9" hidden="1"/>
    <cellStyle name="Besuchter Hyperlink" xfId="17918" builtinId="9" hidden="1"/>
    <cellStyle name="Besuchter Hyperlink" xfId="18174" builtinId="9" hidden="1"/>
    <cellStyle name="Besuchter Hyperlink" xfId="18430" builtinId="9" hidden="1"/>
    <cellStyle name="Besuchter Hyperlink" xfId="18686" builtinId="9" hidden="1"/>
    <cellStyle name="Besuchter Hyperlink" xfId="18942" builtinId="9" hidden="1"/>
    <cellStyle name="Besuchter Hyperlink" xfId="19198" builtinId="9" hidden="1"/>
    <cellStyle name="Besuchter Hyperlink" xfId="19454" builtinId="9" hidden="1"/>
    <cellStyle name="Besuchter Hyperlink" xfId="19710" builtinId="9" hidden="1"/>
    <cellStyle name="Besuchter Hyperlink" xfId="19966" builtinId="9" hidden="1"/>
    <cellStyle name="Besuchter Hyperlink" xfId="20222" builtinId="9" hidden="1"/>
    <cellStyle name="Besuchter Hyperlink" xfId="20478" builtinId="9" hidden="1"/>
    <cellStyle name="Besuchter Hyperlink" xfId="20734" builtinId="9" hidden="1"/>
    <cellStyle name="Besuchter Hyperlink" xfId="20990" builtinId="9" hidden="1"/>
    <cellStyle name="Besuchter Hyperlink" xfId="21250" builtinId="9" hidden="1"/>
    <cellStyle name="Besuchter Hyperlink" xfId="21506" builtinId="9" hidden="1"/>
    <cellStyle name="Besuchter Hyperlink" xfId="21762" builtinId="9" hidden="1"/>
    <cellStyle name="Besuchter Hyperlink" xfId="22018" builtinId="9" hidden="1"/>
    <cellStyle name="Besuchter Hyperlink" xfId="22274" builtinId="9" hidden="1"/>
    <cellStyle name="Besuchter Hyperlink" xfId="22530" builtinId="9" hidden="1"/>
    <cellStyle name="Besuchter Hyperlink" xfId="22786" builtinId="9" hidden="1"/>
    <cellStyle name="Besuchter Hyperlink" xfId="23042" builtinId="9" hidden="1"/>
    <cellStyle name="Besuchter Hyperlink" xfId="23298" builtinId="9" hidden="1"/>
    <cellStyle name="Besuchter Hyperlink" xfId="23554" builtinId="9" hidden="1"/>
    <cellStyle name="Besuchter Hyperlink" xfId="23810" builtinId="9" hidden="1"/>
    <cellStyle name="Besuchter Hyperlink" xfId="24066" builtinId="9" hidden="1"/>
    <cellStyle name="Besuchter Hyperlink" xfId="24322" builtinId="9" hidden="1"/>
    <cellStyle name="Besuchter Hyperlink" xfId="24578" builtinId="9" hidden="1"/>
    <cellStyle name="Besuchter Hyperlink" xfId="24834" builtinId="9" hidden="1"/>
    <cellStyle name="Besuchter Hyperlink" xfId="25090" builtinId="9" hidden="1"/>
    <cellStyle name="Besuchter Hyperlink" xfId="25346" builtinId="9" hidden="1"/>
    <cellStyle name="Besuchter Hyperlink" xfId="25602" builtinId="9" hidden="1"/>
    <cellStyle name="Besuchter Hyperlink" xfId="25858" builtinId="9" hidden="1"/>
    <cellStyle name="Besuchter Hyperlink" xfId="26114" builtinId="9" hidden="1"/>
    <cellStyle name="Besuchter Hyperlink" xfId="26370" builtinId="9" hidden="1"/>
    <cellStyle name="Besuchter Hyperlink" xfId="26626" builtinId="9" hidden="1"/>
    <cellStyle name="Besuchter Hyperlink" xfId="26882" builtinId="9" hidden="1"/>
    <cellStyle name="Besuchter Hyperlink" xfId="27138" builtinId="9" hidden="1"/>
    <cellStyle name="Besuchter Hyperlink" xfId="27394" builtinId="9" hidden="1"/>
    <cellStyle name="Besuchter Hyperlink" xfId="27650" builtinId="9" hidden="1"/>
    <cellStyle name="Besuchter Hyperlink" xfId="27906" builtinId="9" hidden="1"/>
    <cellStyle name="Besuchter Hyperlink" xfId="28162" builtinId="9" hidden="1"/>
    <cellStyle name="Besuchter Hyperlink" xfId="28418" builtinId="9" hidden="1"/>
    <cellStyle name="Besuchter Hyperlink" xfId="28674" builtinId="9" hidden="1"/>
    <cellStyle name="Besuchter Hyperlink" xfId="28930" builtinId="9" hidden="1"/>
    <cellStyle name="Besuchter Hyperlink" xfId="29186" builtinId="9" hidden="1"/>
    <cellStyle name="Besuchter Hyperlink" xfId="29442" builtinId="9" hidden="1"/>
    <cellStyle name="Besuchter Hyperlink" xfId="29698" builtinId="9" hidden="1"/>
    <cellStyle name="Besuchter Hyperlink" xfId="29954" builtinId="9" hidden="1"/>
    <cellStyle name="Besuchter Hyperlink" xfId="30210" builtinId="9" hidden="1"/>
    <cellStyle name="Besuchter Hyperlink" xfId="30466" builtinId="9" hidden="1"/>
    <cellStyle name="Besuchter Hyperlink" xfId="30722" builtinId="9" hidden="1"/>
    <cellStyle name="Besuchter Hyperlink" xfId="30978" builtinId="9" hidden="1"/>
    <cellStyle name="Besuchter Hyperlink" xfId="31234" builtinId="9" hidden="1"/>
    <cellStyle name="Besuchter Hyperlink" xfId="31490" builtinId="9" hidden="1"/>
    <cellStyle name="Besuchter Hyperlink" xfId="31746" builtinId="9" hidden="1"/>
    <cellStyle name="Besuchter Hyperlink" xfId="32002" builtinId="9" hidden="1"/>
    <cellStyle name="Besuchter Hyperlink" xfId="32259" builtinId="9" hidden="1"/>
    <cellStyle name="Besuchter Hyperlink" xfId="32517" builtinId="9" hidden="1"/>
    <cellStyle name="Besuchter Hyperlink" xfId="32773" builtinId="9" hidden="1"/>
    <cellStyle name="Besuchter Hyperlink" xfId="33029" builtinId="9" hidden="1"/>
    <cellStyle name="Besuchter Hyperlink" xfId="33285" builtinId="9" hidden="1"/>
    <cellStyle name="Besuchter Hyperlink" xfId="33541" builtinId="9" hidden="1"/>
    <cellStyle name="Besuchter Hyperlink" xfId="33797" builtinId="9" hidden="1"/>
    <cellStyle name="Besuchter Hyperlink" xfId="34053" builtinId="9" hidden="1"/>
    <cellStyle name="Besuchter Hyperlink" xfId="34309" builtinId="9" hidden="1"/>
    <cellStyle name="Besuchter Hyperlink" xfId="34565" builtinId="9" hidden="1"/>
    <cellStyle name="Besuchter Hyperlink" xfId="34821" builtinId="9" hidden="1"/>
    <cellStyle name="Besuchter Hyperlink" xfId="35077" builtinId="9" hidden="1"/>
    <cellStyle name="Besuchter Hyperlink" xfId="34975" builtinId="9" hidden="1"/>
    <cellStyle name="Besuchter Hyperlink" xfId="34719" builtinId="9" hidden="1"/>
    <cellStyle name="Besuchter Hyperlink" xfId="34463" builtinId="9" hidden="1"/>
    <cellStyle name="Besuchter Hyperlink" xfId="34207" builtinId="9" hidden="1"/>
    <cellStyle name="Besuchter Hyperlink" xfId="33951" builtinId="9" hidden="1"/>
    <cellStyle name="Besuchter Hyperlink" xfId="33695" builtinId="9" hidden="1"/>
    <cellStyle name="Besuchter Hyperlink" xfId="33439" builtinId="9" hidden="1"/>
    <cellStyle name="Besuchter Hyperlink" xfId="33183" builtinId="9" hidden="1"/>
    <cellStyle name="Besuchter Hyperlink" xfId="32927" builtinId="9" hidden="1"/>
    <cellStyle name="Besuchter Hyperlink" xfId="32671" builtinId="9" hidden="1"/>
    <cellStyle name="Besuchter Hyperlink" xfId="32413" builtinId="9" hidden="1"/>
    <cellStyle name="Besuchter Hyperlink" xfId="32156" builtinId="9" hidden="1"/>
    <cellStyle name="Besuchter Hyperlink" xfId="31900" builtinId="9" hidden="1"/>
    <cellStyle name="Besuchter Hyperlink" xfId="31644" builtinId="9" hidden="1"/>
    <cellStyle name="Besuchter Hyperlink" xfId="31388" builtinId="9" hidden="1"/>
    <cellStyle name="Besuchter Hyperlink" xfId="31132" builtinId="9" hidden="1"/>
    <cellStyle name="Besuchter Hyperlink" xfId="30876" builtinId="9" hidden="1"/>
    <cellStyle name="Besuchter Hyperlink" xfId="30620" builtinId="9" hidden="1"/>
    <cellStyle name="Besuchter Hyperlink" xfId="30364" builtinId="9" hidden="1"/>
    <cellStyle name="Besuchter Hyperlink" xfId="30108" builtinId="9" hidden="1"/>
    <cellStyle name="Besuchter Hyperlink" xfId="29852" builtinId="9" hidden="1"/>
    <cellStyle name="Besuchter Hyperlink" xfId="29596" builtinId="9" hidden="1"/>
    <cellStyle name="Besuchter Hyperlink" xfId="29340" builtinId="9" hidden="1"/>
    <cellStyle name="Besuchter Hyperlink" xfId="29084" builtinId="9" hidden="1"/>
    <cellStyle name="Besuchter Hyperlink" xfId="28828" builtinId="9" hidden="1"/>
    <cellStyle name="Besuchter Hyperlink" xfId="28572" builtinId="9" hidden="1"/>
    <cellStyle name="Besuchter Hyperlink" xfId="28316" builtinId="9" hidden="1"/>
    <cellStyle name="Besuchter Hyperlink" xfId="28060" builtinId="9" hidden="1"/>
    <cellStyle name="Besuchter Hyperlink" xfId="27804" builtinId="9" hidden="1"/>
    <cellStyle name="Besuchter Hyperlink" xfId="27548" builtinId="9" hidden="1"/>
    <cellStyle name="Besuchter Hyperlink" xfId="27292" builtinId="9" hidden="1"/>
    <cellStyle name="Besuchter Hyperlink" xfId="27036" builtinId="9" hidden="1"/>
    <cellStyle name="Besuchter Hyperlink" xfId="26780" builtinId="9" hidden="1"/>
    <cellStyle name="Besuchter Hyperlink" xfId="26524" builtinId="9" hidden="1"/>
    <cellStyle name="Besuchter Hyperlink" xfId="26268" builtinId="9" hidden="1"/>
    <cellStyle name="Besuchter Hyperlink" xfId="26012" builtinId="9" hidden="1"/>
    <cellStyle name="Besuchter Hyperlink" xfId="25756" builtinId="9" hidden="1"/>
    <cellStyle name="Besuchter Hyperlink" xfId="25500" builtinId="9" hidden="1"/>
    <cellStyle name="Besuchter Hyperlink" xfId="25244" builtinId="9" hidden="1"/>
    <cellStyle name="Besuchter Hyperlink" xfId="24988" builtinId="9" hidden="1"/>
    <cellStyle name="Besuchter Hyperlink" xfId="24732" builtinId="9" hidden="1"/>
    <cellStyle name="Besuchter Hyperlink" xfId="24476" builtinId="9" hidden="1"/>
    <cellStyle name="Besuchter Hyperlink" xfId="24220" builtinId="9" hidden="1"/>
    <cellStyle name="Besuchter Hyperlink" xfId="23964" builtinId="9" hidden="1"/>
    <cellStyle name="Besuchter Hyperlink" xfId="23708" builtinId="9" hidden="1"/>
    <cellStyle name="Besuchter Hyperlink" xfId="23452" builtinId="9" hidden="1"/>
    <cellStyle name="Besuchter Hyperlink" xfId="23196" builtinId="9" hidden="1"/>
    <cellStyle name="Besuchter Hyperlink" xfId="22940" builtinId="9" hidden="1"/>
    <cellStyle name="Besuchter Hyperlink" xfId="22684" builtinId="9" hidden="1"/>
    <cellStyle name="Besuchter Hyperlink" xfId="22428" builtinId="9" hidden="1"/>
    <cellStyle name="Besuchter Hyperlink" xfId="22172" builtinId="9" hidden="1"/>
    <cellStyle name="Besuchter Hyperlink" xfId="21916" builtinId="9" hidden="1"/>
    <cellStyle name="Besuchter Hyperlink" xfId="21660" builtinId="9" hidden="1"/>
    <cellStyle name="Besuchter Hyperlink" xfId="21404" builtinId="9" hidden="1"/>
    <cellStyle name="Besuchter Hyperlink" xfId="21144" builtinId="9" hidden="1"/>
    <cellStyle name="Besuchter Hyperlink" xfId="20888" builtinId="9" hidden="1"/>
    <cellStyle name="Besuchter Hyperlink" xfId="20632" builtinId="9" hidden="1"/>
    <cellStyle name="Besuchter Hyperlink" xfId="20376" builtinId="9" hidden="1"/>
    <cellStyle name="Besuchter Hyperlink" xfId="20120" builtinId="9" hidden="1"/>
    <cellStyle name="Besuchter Hyperlink" xfId="19864" builtinId="9" hidden="1"/>
    <cellStyle name="Besuchter Hyperlink" xfId="19608" builtinId="9" hidden="1"/>
    <cellStyle name="Besuchter Hyperlink" xfId="19352" builtinId="9" hidden="1"/>
    <cellStyle name="Besuchter Hyperlink" xfId="19096" builtinId="9" hidden="1"/>
    <cellStyle name="Besuchter Hyperlink" xfId="18840" builtinId="9" hidden="1"/>
    <cellStyle name="Besuchter Hyperlink" xfId="18584" builtinId="9" hidden="1"/>
    <cellStyle name="Besuchter Hyperlink" xfId="18328" builtinId="9" hidden="1"/>
    <cellStyle name="Besuchter Hyperlink" xfId="18072" builtinId="9" hidden="1"/>
    <cellStyle name="Besuchter Hyperlink" xfId="17816" builtinId="9" hidden="1"/>
    <cellStyle name="Besuchter Hyperlink" xfId="17560" builtinId="9" hidden="1"/>
    <cellStyle name="Besuchter Hyperlink" xfId="17304" builtinId="9" hidden="1"/>
    <cellStyle name="Besuchter Hyperlink" xfId="17048" builtinId="9" hidden="1"/>
    <cellStyle name="Besuchter Hyperlink" xfId="16792" builtinId="9" hidden="1"/>
    <cellStyle name="Besuchter Hyperlink" xfId="16536" builtinId="9" hidden="1"/>
    <cellStyle name="Besuchter Hyperlink" xfId="16280" builtinId="9" hidden="1"/>
    <cellStyle name="Besuchter Hyperlink" xfId="16024" builtinId="9" hidden="1"/>
    <cellStyle name="Besuchter Hyperlink" xfId="15768" builtinId="9" hidden="1"/>
    <cellStyle name="Besuchter Hyperlink" xfId="15512" builtinId="9" hidden="1"/>
    <cellStyle name="Besuchter Hyperlink" xfId="15256" builtinId="9" hidden="1"/>
    <cellStyle name="Besuchter Hyperlink" xfId="15000" builtinId="9" hidden="1"/>
    <cellStyle name="Besuchter Hyperlink" xfId="14744" builtinId="9" hidden="1"/>
    <cellStyle name="Besuchter Hyperlink" xfId="14488" builtinId="9" hidden="1"/>
    <cellStyle name="Besuchter Hyperlink" xfId="14232" builtinId="9" hidden="1"/>
    <cellStyle name="Besuchter Hyperlink" xfId="13976" builtinId="9" hidden="1"/>
    <cellStyle name="Besuchter Hyperlink" xfId="13720" builtinId="9" hidden="1"/>
    <cellStyle name="Besuchter Hyperlink" xfId="13464" builtinId="9" hidden="1"/>
    <cellStyle name="Besuchter Hyperlink" xfId="13208" builtinId="9" hidden="1"/>
    <cellStyle name="Besuchter Hyperlink" xfId="12952" builtinId="9" hidden="1"/>
    <cellStyle name="Besuchter Hyperlink" xfId="12696" builtinId="9" hidden="1"/>
    <cellStyle name="Besuchter Hyperlink" xfId="12440" builtinId="9" hidden="1"/>
    <cellStyle name="Besuchter Hyperlink" xfId="12184" builtinId="9" hidden="1"/>
    <cellStyle name="Besuchter Hyperlink" xfId="11928" builtinId="9" hidden="1"/>
    <cellStyle name="Besuchter Hyperlink" xfId="11672" builtinId="9" hidden="1"/>
    <cellStyle name="Besuchter Hyperlink" xfId="11416" builtinId="9" hidden="1"/>
    <cellStyle name="Besuchter Hyperlink" xfId="11160" builtinId="9" hidden="1"/>
    <cellStyle name="Besuchter Hyperlink" xfId="10904" builtinId="9" hidden="1"/>
    <cellStyle name="Besuchter Hyperlink" xfId="10648" builtinId="9" hidden="1"/>
    <cellStyle name="Besuchter Hyperlink" xfId="10392" builtinId="9" hidden="1"/>
    <cellStyle name="Besuchter Hyperlink" xfId="10136" builtinId="9" hidden="1"/>
    <cellStyle name="Besuchter Hyperlink" xfId="9880" builtinId="9" hidden="1"/>
    <cellStyle name="Besuchter Hyperlink" xfId="9624" builtinId="9" hidden="1"/>
    <cellStyle name="Besuchter Hyperlink" xfId="9368" builtinId="9" hidden="1"/>
    <cellStyle name="Besuchter Hyperlink" xfId="9112" builtinId="9" hidden="1"/>
    <cellStyle name="Besuchter Hyperlink" xfId="8856" builtinId="9" hidden="1"/>
    <cellStyle name="Besuchter Hyperlink" xfId="8600" builtinId="9" hidden="1"/>
    <cellStyle name="Besuchter Hyperlink" xfId="8344" builtinId="9" hidden="1"/>
    <cellStyle name="Besuchter Hyperlink" xfId="8088" builtinId="9" hidden="1"/>
    <cellStyle name="Besuchter Hyperlink" xfId="7832" builtinId="9" hidden="1"/>
    <cellStyle name="Besuchter Hyperlink" xfId="7576" builtinId="9" hidden="1"/>
    <cellStyle name="Besuchter Hyperlink" xfId="7320" builtinId="9" hidden="1"/>
    <cellStyle name="Besuchter Hyperlink" xfId="7064" builtinId="9" hidden="1"/>
    <cellStyle name="Besuchter Hyperlink" xfId="6808" builtinId="9" hidden="1"/>
    <cellStyle name="Besuchter Hyperlink" xfId="6552" builtinId="9" hidden="1"/>
    <cellStyle name="Besuchter Hyperlink" xfId="6296" builtinId="9" hidden="1"/>
    <cellStyle name="Besuchter Hyperlink" xfId="6040" builtinId="9" hidden="1"/>
    <cellStyle name="Besuchter Hyperlink" xfId="5784" builtinId="9" hidden="1"/>
    <cellStyle name="Besuchter Hyperlink" xfId="5528" builtinId="9" hidden="1"/>
    <cellStyle name="Besuchter Hyperlink" xfId="5272" builtinId="9" hidden="1"/>
    <cellStyle name="Besuchter Hyperlink" xfId="5016" builtinId="9" hidden="1"/>
    <cellStyle name="Besuchter Hyperlink" xfId="4760" builtinId="9" hidden="1"/>
    <cellStyle name="Besuchter Hyperlink" xfId="4504" builtinId="9" hidden="1"/>
    <cellStyle name="Besuchter Hyperlink" xfId="4248" builtinId="9" hidden="1"/>
    <cellStyle name="Besuchter Hyperlink" xfId="3992" builtinId="9" hidden="1"/>
    <cellStyle name="Besuchter Hyperlink" xfId="3736" builtinId="9" hidden="1"/>
    <cellStyle name="Besuchter Hyperlink" xfId="3480" builtinId="9" hidden="1"/>
    <cellStyle name="Besuchter Hyperlink" xfId="3224" builtinId="9" hidden="1"/>
    <cellStyle name="Besuchter Hyperlink" xfId="2968" builtinId="9" hidden="1"/>
    <cellStyle name="Besuchter Hyperlink" xfId="2712" builtinId="9" hidden="1"/>
    <cellStyle name="Besuchter Hyperlink" xfId="2456" builtinId="9" hidden="1"/>
    <cellStyle name="Besuchter Hyperlink" xfId="2200" builtinId="9" hidden="1"/>
    <cellStyle name="Besuchter Hyperlink" xfId="1944" builtinId="9" hidden="1"/>
    <cellStyle name="Besuchter Hyperlink" xfId="1688" builtinId="9" hidden="1"/>
    <cellStyle name="Besuchter Hyperlink" xfId="1432" builtinId="9" hidden="1"/>
    <cellStyle name="Besuchter Hyperlink" xfId="1176" builtinId="9" hidden="1"/>
    <cellStyle name="Besuchter Hyperlink" xfId="920" builtinId="9" hidden="1"/>
    <cellStyle name="Besuchter Hyperlink" xfId="664" builtinId="9" hidden="1"/>
    <cellStyle name="Besuchter Hyperlink" xfId="408" builtinId="9" hidden="1"/>
    <cellStyle name="Besuchter Hyperlink" xfId="120" builtinId="9" hidden="1"/>
    <cellStyle name="Besuchter Hyperlink" xfId="100" builtinId="9" hidden="1"/>
    <cellStyle name="Besuchter Hyperlink" xfId="240" builtinId="9" hidden="1"/>
    <cellStyle name="Besuchter Hyperlink" xfId="496" builtinId="9" hidden="1"/>
    <cellStyle name="Besuchter Hyperlink" xfId="752" builtinId="9" hidden="1"/>
    <cellStyle name="Besuchter Hyperlink" xfId="1008" builtinId="9" hidden="1"/>
    <cellStyle name="Besuchter Hyperlink" xfId="1264" builtinId="9" hidden="1"/>
    <cellStyle name="Besuchter Hyperlink" xfId="1520" builtinId="9" hidden="1"/>
    <cellStyle name="Besuchter Hyperlink" xfId="1776" builtinId="9" hidden="1"/>
    <cellStyle name="Besuchter Hyperlink" xfId="2032" builtinId="9" hidden="1"/>
    <cellStyle name="Besuchter Hyperlink" xfId="2288" builtinId="9" hidden="1"/>
    <cellStyle name="Besuchter Hyperlink" xfId="2544" builtinId="9" hidden="1"/>
    <cellStyle name="Besuchter Hyperlink" xfId="2800" builtinId="9" hidden="1"/>
    <cellStyle name="Besuchter Hyperlink" xfId="3056" builtinId="9" hidden="1"/>
    <cellStyle name="Besuchter Hyperlink" xfId="3312" builtinId="9" hidden="1"/>
    <cellStyle name="Besuchter Hyperlink" xfId="3568" builtinId="9" hidden="1"/>
    <cellStyle name="Besuchter Hyperlink" xfId="3824" builtinId="9" hidden="1"/>
    <cellStyle name="Besuchter Hyperlink" xfId="4080" builtinId="9" hidden="1"/>
    <cellStyle name="Besuchter Hyperlink" xfId="4336" builtinId="9" hidden="1"/>
    <cellStyle name="Besuchter Hyperlink" xfId="4592" builtinId="9" hidden="1"/>
    <cellStyle name="Besuchter Hyperlink" xfId="4848" builtinId="9" hidden="1"/>
    <cellStyle name="Besuchter Hyperlink" xfId="5104" builtinId="9" hidden="1"/>
    <cellStyle name="Besuchter Hyperlink" xfId="5360" builtinId="9" hidden="1"/>
    <cellStyle name="Besuchter Hyperlink" xfId="5616" builtinId="9" hidden="1"/>
    <cellStyle name="Besuchter Hyperlink" xfId="5872" builtinId="9" hidden="1"/>
    <cellStyle name="Besuchter Hyperlink" xfId="6128" builtinId="9" hidden="1"/>
    <cellStyle name="Besuchter Hyperlink" xfId="6384" builtinId="9" hidden="1"/>
    <cellStyle name="Besuchter Hyperlink" xfId="6640" builtinId="9" hidden="1"/>
    <cellStyle name="Besuchter Hyperlink" xfId="6896" builtinId="9" hidden="1"/>
    <cellStyle name="Besuchter Hyperlink" xfId="7152" builtinId="9" hidden="1"/>
    <cellStyle name="Besuchter Hyperlink" xfId="7408" builtinId="9" hidden="1"/>
    <cellStyle name="Besuchter Hyperlink" xfId="7664" builtinId="9" hidden="1"/>
    <cellStyle name="Besuchter Hyperlink" xfId="7920" builtinId="9" hidden="1"/>
    <cellStyle name="Besuchter Hyperlink" xfId="8176" builtinId="9" hidden="1"/>
    <cellStyle name="Besuchter Hyperlink" xfId="8432" builtinId="9" hidden="1"/>
    <cellStyle name="Besuchter Hyperlink" xfId="8688" builtinId="9" hidden="1"/>
    <cellStyle name="Besuchter Hyperlink" xfId="8944" builtinId="9" hidden="1"/>
    <cellStyle name="Besuchter Hyperlink" xfId="9200" builtinId="9" hidden="1"/>
    <cellStyle name="Besuchter Hyperlink" xfId="9456" builtinId="9" hidden="1"/>
    <cellStyle name="Besuchter Hyperlink" xfId="9712" builtinId="9" hidden="1"/>
    <cellStyle name="Besuchter Hyperlink" xfId="9968" builtinId="9" hidden="1"/>
    <cellStyle name="Besuchter Hyperlink" xfId="10224" builtinId="9" hidden="1"/>
    <cellStyle name="Besuchter Hyperlink" xfId="10480" builtinId="9" hidden="1"/>
    <cellStyle name="Besuchter Hyperlink" xfId="10736" builtinId="9" hidden="1"/>
    <cellStyle name="Besuchter Hyperlink" xfId="10992" builtinId="9" hidden="1"/>
    <cellStyle name="Besuchter Hyperlink" xfId="11248" builtinId="9" hidden="1"/>
    <cellStyle name="Besuchter Hyperlink" xfId="11504" builtinId="9" hidden="1"/>
    <cellStyle name="Besuchter Hyperlink" xfId="11760" builtinId="9" hidden="1"/>
    <cellStyle name="Besuchter Hyperlink" xfId="12016" builtinId="9" hidden="1"/>
    <cellStyle name="Besuchter Hyperlink" xfId="12272" builtinId="9" hidden="1"/>
    <cellStyle name="Besuchter Hyperlink" xfId="12528" builtinId="9" hidden="1"/>
    <cellStyle name="Besuchter Hyperlink" xfId="12784" builtinId="9" hidden="1"/>
    <cellStyle name="Besuchter Hyperlink" xfId="13040" builtinId="9" hidden="1"/>
    <cellStyle name="Besuchter Hyperlink" xfId="13296" builtinId="9" hidden="1"/>
    <cellStyle name="Besuchter Hyperlink" xfId="13552" builtinId="9" hidden="1"/>
    <cellStyle name="Besuchter Hyperlink" xfId="13808" builtinId="9" hidden="1"/>
    <cellStyle name="Besuchter Hyperlink" xfId="14064" builtinId="9" hidden="1"/>
    <cellStyle name="Besuchter Hyperlink" xfId="14320" builtinId="9" hidden="1"/>
    <cellStyle name="Besuchter Hyperlink" xfId="14576" builtinId="9" hidden="1"/>
    <cellStyle name="Besuchter Hyperlink" xfId="14832" builtinId="9" hidden="1"/>
    <cellStyle name="Besuchter Hyperlink" xfId="15088" builtinId="9" hidden="1"/>
    <cellStyle name="Besuchter Hyperlink" xfId="15344" builtinId="9" hidden="1"/>
    <cellStyle name="Besuchter Hyperlink" xfId="15600" builtinId="9" hidden="1"/>
    <cellStyle name="Besuchter Hyperlink" xfId="15856" builtinId="9" hidden="1"/>
    <cellStyle name="Besuchter Hyperlink" xfId="16112" builtinId="9" hidden="1"/>
    <cellStyle name="Besuchter Hyperlink" xfId="16368" builtinId="9" hidden="1"/>
    <cellStyle name="Besuchter Hyperlink" xfId="16624" builtinId="9" hidden="1"/>
    <cellStyle name="Besuchter Hyperlink" xfId="16880" builtinId="9" hidden="1"/>
    <cellStyle name="Besuchter Hyperlink" xfId="17136" builtinId="9" hidden="1"/>
    <cellStyle name="Besuchter Hyperlink" xfId="17392" builtinId="9" hidden="1"/>
    <cellStyle name="Besuchter Hyperlink" xfId="17648" builtinId="9" hidden="1"/>
    <cellStyle name="Besuchter Hyperlink" xfId="17904" builtinId="9" hidden="1"/>
    <cellStyle name="Besuchter Hyperlink" xfId="18160" builtinId="9" hidden="1"/>
    <cellStyle name="Besuchter Hyperlink" xfId="18416" builtinId="9" hidden="1"/>
    <cellStyle name="Besuchter Hyperlink" xfId="18672" builtinId="9" hidden="1"/>
    <cellStyle name="Besuchter Hyperlink" xfId="18928" builtinId="9" hidden="1"/>
    <cellStyle name="Besuchter Hyperlink" xfId="19184" builtinId="9" hidden="1"/>
    <cellStyle name="Besuchter Hyperlink" xfId="19440" builtinId="9" hidden="1"/>
    <cellStyle name="Besuchter Hyperlink" xfId="19696" builtinId="9" hidden="1"/>
    <cellStyle name="Besuchter Hyperlink" xfId="19952" builtinId="9" hidden="1"/>
    <cellStyle name="Besuchter Hyperlink" xfId="20208" builtinId="9" hidden="1"/>
    <cellStyle name="Besuchter Hyperlink" xfId="20464" builtinId="9" hidden="1"/>
    <cellStyle name="Besuchter Hyperlink" xfId="20720" builtinId="9" hidden="1"/>
    <cellStyle name="Besuchter Hyperlink" xfId="20976" builtinId="9" hidden="1"/>
    <cellStyle name="Besuchter Hyperlink" xfId="21235" builtinId="9" hidden="1"/>
    <cellStyle name="Besuchter Hyperlink" xfId="21492" builtinId="9" hidden="1"/>
    <cellStyle name="Besuchter Hyperlink" xfId="21748" builtinId="9" hidden="1"/>
    <cellStyle name="Besuchter Hyperlink" xfId="22004" builtinId="9" hidden="1"/>
    <cellStyle name="Besuchter Hyperlink" xfId="22260" builtinId="9" hidden="1"/>
    <cellStyle name="Besuchter Hyperlink" xfId="22516" builtinId="9" hidden="1"/>
    <cellStyle name="Besuchter Hyperlink" xfId="22772" builtinId="9" hidden="1"/>
    <cellStyle name="Besuchter Hyperlink" xfId="23028" builtinId="9" hidden="1"/>
    <cellStyle name="Besuchter Hyperlink" xfId="23284" builtinId="9" hidden="1"/>
    <cellStyle name="Besuchter Hyperlink" xfId="23540" builtinId="9" hidden="1"/>
    <cellStyle name="Besuchter Hyperlink" xfId="23796" builtinId="9" hidden="1"/>
    <cellStyle name="Besuchter Hyperlink" xfId="24052" builtinId="9" hidden="1"/>
    <cellStyle name="Besuchter Hyperlink" xfId="24308" builtinId="9" hidden="1"/>
    <cellStyle name="Besuchter Hyperlink" xfId="24564" builtinId="9" hidden="1"/>
    <cellStyle name="Besuchter Hyperlink" xfId="24820" builtinId="9" hidden="1"/>
    <cellStyle name="Besuchter Hyperlink" xfId="25076" builtinId="9" hidden="1"/>
    <cellStyle name="Besuchter Hyperlink" xfId="25332" builtinId="9" hidden="1"/>
    <cellStyle name="Besuchter Hyperlink" xfId="25588" builtinId="9" hidden="1"/>
    <cellStyle name="Besuchter Hyperlink" xfId="25844" builtinId="9" hidden="1"/>
    <cellStyle name="Besuchter Hyperlink" xfId="26100" builtinId="9" hidden="1"/>
    <cellStyle name="Besuchter Hyperlink" xfId="26356" builtinId="9" hidden="1"/>
    <cellStyle name="Besuchter Hyperlink" xfId="26612" builtinId="9" hidden="1"/>
    <cellStyle name="Besuchter Hyperlink" xfId="26868" builtinId="9" hidden="1"/>
    <cellStyle name="Besuchter Hyperlink" xfId="27124" builtinId="9" hidden="1"/>
    <cellStyle name="Besuchter Hyperlink" xfId="27380" builtinId="9" hidden="1"/>
    <cellStyle name="Besuchter Hyperlink" xfId="27636" builtinId="9" hidden="1"/>
    <cellStyle name="Besuchter Hyperlink" xfId="27892" builtinId="9" hidden="1"/>
    <cellStyle name="Besuchter Hyperlink" xfId="28148" builtinId="9" hidden="1"/>
    <cellStyle name="Besuchter Hyperlink" xfId="28404" builtinId="9" hidden="1"/>
    <cellStyle name="Besuchter Hyperlink" xfId="28660" builtinId="9" hidden="1"/>
    <cellStyle name="Besuchter Hyperlink" xfId="28916" builtinId="9" hidden="1"/>
    <cellStyle name="Besuchter Hyperlink" xfId="29172" builtinId="9" hidden="1"/>
    <cellStyle name="Besuchter Hyperlink" xfId="29428" builtinId="9" hidden="1"/>
    <cellStyle name="Besuchter Hyperlink" xfId="29684" builtinId="9" hidden="1"/>
    <cellStyle name="Besuchter Hyperlink" xfId="29940" builtinId="9" hidden="1"/>
    <cellStyle name="Besuchter Hyperlink" xfId="30196" builtinId="9" hidden="1"/>
    <cellStyle name="Besuchter Hyperlink" xfId="30452" builtinId="9" hidden="1"/>
    <cellStyle name="Besuchter Hyperlink" xfId="30708" builtinId="9" hidden="1"/>
    <cellStyle name="Besuchter Hyperlink" xfId="30964" builtinId="9" hidden="1"/>
    <cellStyle name="Besuchter Hyperlink" xfId="31220" builtinId="9" hidden="1"/>
    <cellStyle name="Besuchter Hyperlink" xfId="31476" builtinId="9" hidden="1"/>
    <cellStyle name="Besuchter Hyperlink" xfId="31732" builtinId="9" hidden="1"/>
    <cellStyle name="Besuchter Hyperlink" xfId="31988" builtinId="9" hidden="1"/>
    <cellStyle name="Besuchter Hyperlink" xfId="32245" builtinId="9" hidden="1"/>
    <cellStyle name="Besuchter Hyperlink" xfId="32503" builtinId="9" hidden="1"/>
    <cellStyle name="Besuchter Hyperlink" xfId="32759" builtinId="9" hidden="1"/>
    <cellStyle name="Besuchter Hyperlink" xfId="33015" builtinId="9" hidden="1"/>
    <cellStyle name="Besuchter Hyperlink" xfId="33271" builtinId="9" hidden="1"/>
    <cellStyle name="Besuchter Hyperlink" xfId="33527" builtinId="9" hidden="1"/>
    <cellStyle name="Besuchter Hyperlink" xfId="33783" builtinId="9" hidden="1"/>
    <cellStyle name="Besuchter Hyperlink" xfId="34039" builtinId="9" hidden="1"/>
    <cellStyle name="Besuchter Hyperlink" xfId="34295" builtinId="9" hidden="1"/>
    <cellStyle name="Besuchter Hyperlink" xfId="34551" builtinId="9" hidden="1"/>
    <cellStyle name="Besuchter Hyperlink" xfId="34807" builtinId="9" hidden="1"/>
    <cellStyle name="Besuchter Hyperlink" xfId="35063" builtinId="9" hidden="1"/>
    <cellStyle name="Besuchter Hyperlink" xfId="34989" builtinId="9" hidden="1"/>
    <cellStyle name="Besuchter Hyperlink" xfId="34733" builtinId="9" hidden="1"/>
    <cellStyle name="Besuchter Hyperlink" xfId="34477" builtinId="9" hidden="1"/>
    <cellStyle name="Besuchter Hyperlink" xfId="34221" builtinId="9" hidden="1"/>
    <cellStyle name="Besuchter Hyperlink" xfId="33965" builtinId="9" hidden="1"/>
    <cellStyle name="Besuchter Hyperlink" xfId="33709" builtinId="9" hidden="1"/>
    <cellStyle name="Besuchter Hyperlink" xfId="33453" builtinId="9" hidden="1"/>
    <cellStyle name="Besuchter Hyperlink" xfId="33197" builtinId="9" hidden="1"/>
    <cellStyle name="Besuchter Hyperlink" xfId="32941" builtinId="9" hidden="1"/>
    <cellStyle name="Besuchter Hyperlink" xfId="32685" builtinId="9" hidden="1"/>
    <cellStyle name="Besuchter Hyperlink" xfId="32427" builtinId="9" hidden="1"/>
    <cellStyle name="Besuchter Hyperlink" xfId="32170" builtinId="9" hidden="1"/>
    <cellStyle name="Besuchter Hyperlink" xfId="31914" builtinId="9" hidden="1"/>
    <cellStyle name="Besuchter Hyperlink" xfId="31658" builtinId="9" hidden="1"/>
    <cellStyle name="Besuchter Hyperlink" xfId="31402" builtinId="9" hidden="1"/>
    <cellStyle name="Besuchter Hyperlink" xfId="31146" builtinId="9" hidden="1"/>
    <cellStyle name="Besuchter Hyperlink" xfId="30890" builtinId="9" hidden="1"/>
    <cellStyle name="Besuchter Hyperlink" xfId="30634" builtinId="9" hidden="1"/>
    <cellStyle name="Besuchter Hyperlink" xfId="30378" builtinId="9" hidden="1"/>
    <cellStyle name="Besuchter Hyperlink" xfId="30122" builtinId="9" hidden="1"/>
    <cellStyle name="Besuchter Hyperlink" xfId="29866" builtinId="9" hidden="1"/>
    <cellStyle name="Besuchter Hyperlink" xfId="29610" builtinId="9" hidden="1"/>
    <cellStyle name="Besuchter Hyperlink" xfId="29354" builtinId="9" hidden="1"/>
    <cellStyle name="Besuchter Hyperlink" xfId="29098" builtinId="9" hidden="1"/>
    <cellStyle name="Besuchter Hyperlink" xfId="28842" builtinId="9" hidden="1"/>
    <cellStyle name="Besuchter Hyperlink" xfId="28586" builtinId="9" hidden="1"/>
    <cellStyle name="Besuchter Hyperlink" xfId="28330" builtinId="9" hidden="1"/>
    <cellStyle name="Besuchter Hyperlink" xfId="28074" builtinId="9" hidden="1"/>
    <cellStyle name="Besuchter Hyperlink" xfId="27818" builtinId="9" hidden="1"/>
    <cellStyle name="Besuchter Hyperlink" xfId="27562" builtinId="9" hidden="1"/>
    <cellStyle name="Besuchter Hyperlink" xfId="27306" builtinId="9" hidden="1"/>
    <cellStyle name="Besuchter Hyperlink" xfId="27050" builtinId="9" hidden="1"/>
    <cellStyle name="Besuchter Hyperlink" xfId="26794" builtinId="9" hidden="1"/>
    <cellStyle name="Besuchter Hyperlink" xfId="26538" builtinId="9" hidden="1"/>
    <cellStyle name="Besuchter Hyperlink" xfId="26282" builtinId="9" hidden="1"/>
    <cellStyle name="Besuchter Hyperlink" xfId="26026" builtinId="9" hidden="1"/>
    <cellStyle name="Besuchter Hyperlink" xfId="25770" builtinId="9" hidden="1"/>
    <cellStyle name="Besuchter Hyperlink" xfId="25514" builtinId="9" hidden="1"/>
    <cellStyle name="Besuchter Hyperlink" xfId="25258" builtinId="9" hidden="1"/>
    <cellStyle name="Besuchter Hyperlink" xfId="25002" builtinId="9" hidden="1"/>
    <cellStyle name="Besuchter Hyperlink" xfId="24746" builtinId="9" hidden="1"/>
    <cellStyle name="Besuchter Hyperlink" xfId="24490" builtinId="9" hidden="1"/>
    <cellStyle name="Besuchter Hyperlink" xfId="24234" builtinId="9" hidden="1"/>
    <cellStyle name="Besuchter Hyperlink" xfId="23978" builtinId="9" hidden="1"/>
    <cellStyle name="Besuchter Hyperlink" xfId="23722" builtinId="9" hidden="1"/>
    <cellStyle name="Besuchter Hyperlink" xfId="23466" builtinId="9" hidden="1"/>
    <cellStyle name="Besuchter Hyperlink" xfId="23210" builtinId="9" hidden="1"/>
    <cellStyle name="Besuchter Hyperlink" xfId="22954" builtinId="9" hidden="1"/>
    <cellStyle name="Besuchter Hyperlink" xfId="22698" builtinId="9" hidden="1"/>
    <cellStyle name="Besuchter Hyperlink" xfId="22442" builtinId="9" hidden="1"/>
    <cellStyle name="Besuchter Hyperlink" xfId="22186" builtinId="9" hidden="1"/>
    <cellStyle name="Besuchter Hyperlink" xfId="21930" builtinId="9" hidden="1"/>
    <cellStyle name="Besuchter Hyperlink" xfId="21674" builtinId="9" hidden="1"/>
    <cellStyle name="Besuchter Hyperlink" xfId="21418" builtinId="9" hidden="1"/>
    <cellStyle name="Besuchter Hyperlink" xfId="21158" builtinId="9" hidden="1"/>
    <cellStyle name="Besuchter Hyperlink" xfId="20902" builtinId="9" hidden="1"/>
    <cellStyle name="Besuchter Hyperlink" xfId="20646" builtinId="9" hidden="1"/>
    <cellStyle name="Besuchter Hyperlink" xfId="20390" builtinId="9" hidden="1"/>
    <cellStyle name="Besuchter Hyperlink" xfId="20134" builtinId="9" hidden="1"/>
    <cellStyle name="Besuchter Hyperlink" xfId="19878" builtinId="9" hidden="1"/>
    <cellStyle name="Besuchter Hyperlink" xfId="19622" builtinId="9" hidden="1"/>
    <cellStyle name="Besuchter Hyperlink" xfId="19366" builtinId="9" hidden="1"/>
    <cellStyle name="Besuchter Hyperlink" xfId="19110" builtinId="9" hidden="1"/>
    <cellStyle name="Besuchter Hyperlink" xfId="18854" builtinId="9" hidden="1"/>
    <cellStyle name="Besuchter Hyperlink" xfId="18598" builtinId="9" hidden="1"/>
    <cellStyle name="Besuchter Hyperlink" xfId="18342" builtinId="9" hidden="1"/>
    <cellStyle name="Besuchter Hyperlink" xfId="18086" builtinId="9" hidden="1"/>
    <cellStyle name="Besuchter Hyperlink" xfId="17830" builtinId="9" hidden="1"/>
    <cellStyle name="Besuchter Hyperlink" xfId="17574" builtinId="9" hidden="1"/>
    <cellStyle name="Besuchter Hyperlink" xfId="17318" builtinId="9" hidden="1"/>
    <cellStyle name="Besuchter Hyperlink" xfId="17062" builtinId="9" hidden="1"/>
    <cellStyle name="Besuchter Hyperlink" xfId="16806" builtinId="9" hidden="1"/>
    <cellStyle name="Besuchter Hyperlink" xfId="16550" builtinId="9" hidden="1"/>
    <cellStyle name="Besuchter Hyperlink" xfId="16294" builtinId="9" hidden="1"/>
    <cellStyle name="Besuchter Hyperlink" xfId="16038" builtinId="9" hidden="1"/>
    <cellStyle name="Besuchter Hyperlink" xfId="15782" builtinId="9" hidden="1"/>
    <cellStyle name="Besuchter Hyperlink" xfId="15526" builtinId="9" hidden="1"/>
    <cellStyle name="Besuchter Hyperlink" xfId="15270" builtinId="9" hidden="1"/>
    <cellStyle name="Besuchter Hyperlink" xfId="15014" builtinId="9" hidden="1"/>
    <cellStyle name="Besuchter Hyperlink" xfId="14758" builtinId="9" hidden="1"/>
    <cellStyle name="Besuchter Hyperlink" xfId="14502" builtinId="9" hidden="1"/>
    <cellStyle name="Besuchter Hyperlink" xfId="14246" builtinId="9" hidden="1"/>
    <cellStyle name="Besuchter Hyperlink" xfId="13990" builtinId="9" hidden="1"/>
    <cellStyle name="Besuchter Hyperlink" xfId="13734" builtinId="9" hidden="1"/>
    <cellStyle name="Besuchter Hyperlink" xfId="13478" builtinId="9" hidden="1"/>
    <cellStyle name="Besuchter Hyperlink" xfId="13222" builtinId="9" hidden="1"/>
    <cellStyle name="Besuchter Hyperlink" xfId="12966" builtinId="9" hidden="1"/>
    <cellStyle name="Besuchter Hyperlink" xfId="12710" builtinId="9" hidden="1"/>
    <cellStyle name="Besuchter Hyperlink" xfId="12454" builtinId="9" hidden="1"/>
    <cellStyle name="Besuchter Hyperlink" xfId="12198" builtinId="9" hidden="1"/>
    <cellStyle name="Besuchter Hyperlink" xfId="11942" builtinId="9" hidden="1"/>
    <cellStyle name="Besuchter Hyperlink" xfId="11686" builtinId="9" hidden="1"/>
    <cellStyle name="Besuchter Hyperlink" xfId="11430" builtinId="9" hidden="1"/>
    <cellStyle name="Besuchter Hyperlink" xfId="11174" builtinId="9" hidden="1"/>
    <cellStyle name="Besuchter Hyperlink" xfId="10918" builtinId="9" hidden="1"/>
    <cellStyle name="Besuchter Hyperlink" xfId="10662" builtinId="9" hidden="1"/>
    <cellStyle name="Besuchter Hyperlink" xfId="10406" builtinId="9" hidden="1"/>
    <cellStyle name="Besuchter Hyperlink" xfId="10150" builtinId="9" hidden="1"/>
    <cellStyle name="Besuchter Hyperlink" xfId="9894" builtinId="9" hidden="1"/>
    <cellStyle name="Besuchter Hyperlink" xfId="9638" builtinId="9" hidden="1"/>
    <cellStyle name="Besuchter Hyperlink" xfId="9382" builtinId="9" hidden="1"/>
    <cellStyle name="Besuchter Hyperlink" xfId="9126" builtinId="9" hidden="1"/>
    <cellStyle name="Besuchter Hyperlink" xfId="8870" builtinId="9" hidden="1"/>
    <cellStyle name="Besuchter Hyperlink" xfId="8614" builtinId="9" hidden="1"/>
    <cellStyle name="Besuchter Hyperlink" xfId="8358" builtinId="9" hidden="1"/>
    <cellStyle name="Besuchter Hyperlink" xfId="8102" builtinId="9" hidden="1"/>
    <cellStyle name="Besuchter Hyperlink" xfId="7846" builtinId="9" hidden="1"/>
    <cellStyle name="Besuchter Hyperlink" xfId="7590" builtinId="9" hidden="1"/>
    <cellStyle name="Besuchter Hyperlink" xfId="7334" builtinId="9" hidden="1"/>
    <cellStyle name="Besuchter Hyperlink" xfId="7078" builtinId="9" hidden="1"/>
    <cellStyle name="Besuchter Hyperlink" xfId="6822" builtinId="9" hidden="1"/>
    <cellStyle name="Besuchter Hyperlink" xfId="6566" builtinId="9" hidden="1"/>
    <cellStyle name="Besuchter Hyperlink" xfId="6310" builtinId="9" hidden="1"/>
    <cellStyle name="Besuchter Hyperlink" xfId="6054" builtinId="9" hidden="1"/>
    <cellStyle name="Besuchter Hyperlink" xfId="5798" builtinId="9" hidden="1"/>
    <cellStyle name="Besuchter Hyperlink" xfId="5542" builtinId="9" hidden="1"/>
    <cellStyle name="Besuchter Hyperlink" xfId="5286" builtinId="9" hidden="1"/>
    <cellStyle name="Besuchter Hyperlink" xfId="5030" builtinId="9" hidden="1"/>
    <cellStyle name="Besuchter Hyperlink" xfId="4774" builtinId="9" hidden="1"/>
    <cellStyle name="Besuchter Hyperlink" xfId="4518" builtinId="9" hidden="1"/>
    <cellStyle name="Besuchter Hyperlink" xfId="4262" builtinId="9" hidden="1"/>
    <cellStyle name="Besuchter Hyperlink" xfId="4006" builtinId="9" hidden="1"/>
    <cellStyle name="Besuchter Hyperlink" xfId="3750" builtinId="9" hidden="1"/>
    <cellStyle name="Besuchter Hyperlink" xfId="3494" builtinId="9" hidden="1"/>
    <cellStyle name="Besuchter Hyperlink" xfId="3238" builtinId="9" hidden="1"/>
    <cellStyle name="Besuchter Hyperlink" xfId="2982" builtinId="9" hidden="1"/>
    <cellStyle name="Besuchter Hyperlink" xfId="2726" builtinId="9" hidden="1"/>
    <cellStyle name="Besuchter Hyperlink" xfId="2470" builtinId="9" hidden="1"/>
    <cellStyle name="Besuchter Hyperlink" xfId="2214" builtinId="9" hidden="1"/>
    <cellStyle name="Besuchter Hyperlink" xfId="1958" builtinId="9" hidden="1"/>
    <cellStyle name="Besuchter Hyperlink" xfId="1702" builtinId="9" hidden="1"/>
    <cellStyle name="Besuchter Hyperlink" xfId="1446" builtinId="9" hidden="1"/>
    <cellStyle name="Besuchter Hyperlink" xfId="1190" builtinId="9" hidden="1"/>
    <cellStyle name="Besuchter Hyperlink" xfId="934" builtinId="9" hidden="1"/>
    <cellStyle name="Besuchter Hyperlink" xfId="678" builtinId="9" hidden="1"/>
    <cellStyle name="Besuchter Hyperlink" xfId="422" builtinId="9" hidden="1"/>
    <cellStyle name="Besuchter Hyperlink" xfId="166" builtinId="9" hidden="1"/>
    <cellStyle name="Besuchter Hyperlink" xfId="14" builtinId="9" hidden="1"/>
    <cellStyle name="Besuchter Hyperlink" xfId="226" builtinId="9" hidden="1"/>
    <cellStyle name="Besuchter Hyperlink" xfId="482" builtinId="9" hidden="1"/>
    <cellStyle name="Besuchter Hyperlink" xfId="738" builtinId="9" hidden="1"/>
    <cellStyle name="Besuchter Hyperlink" xfId="994" builtinId="9" hidden="1"/>
    <cellStyle name="Besuchter Hyperlink" xfId="1250" builtinId="9" hidden="1"/>
    <cellStyle name="Besuchter Hyperlink" xfId="1506" builtinId="9" hidden="1"/>
    <cellStyle name="Besuchter Hyperlink" xfId="1762" builtinId="9" hidden="1"/>
    <cellStyle name="Besuchter Hyperlink" xfId="2018" builtinId="9" hidden="1"/>
    <cellStyle name="Besuchter Hyperlink" xfId="2274" builtinId="9" hidden="1"/>
    <cellStyle name="Besuchter Hyperlink" xfId="2530" builtinId="9" hidden="1"/>
    <cellStyle name="Besuchter Hyperlink" xfId="2786" builtinId="9" hidden="1"/>
    <cellStyle name="Besuchter Hyperlink" xfId="3042" builtinId="9" hidden="1"/>
    <cellStyle name="Besuchter Hyperlink" xfId="3298" builtinId="9" hidden="1"/>
    <cellStyle name="Besuchter Hyperlink" xfId="3554" builtinId="9" hidden="1"/>
    <cellStyle name="Besuchter Hyperlink" xfId="3810" builtinId="9" hidden="1"/>
    <cellStyle name="Besuchter Hyperlink" xfId="4066" builtinId="9" hidden="1"/>
    <cellStyle name="Besuchter Hyperlink" xfId="4322" builtinId="9" hidden="1"/>
    <cellStyle name="Besuchter Hyperlink" xfId="4578" builtinId="9" hidden="1"/>
    <cellStyle name="Besuchter Hyperlink" xfId="4834" builtinId="9" hidden="1"/>
    <cellStyle name="Besuchter Hyperlink" xfId="5090" builtinId="9" hidden="1"/>
    <cellStyle name="Besuchter Hyperlink" xfId="5346" builtinId="9" hidden="1"/>
    <cellStyle name="Besuchter Hyperlink" xfId="5602" builtinId="9" hidden="1"/>
    <cellStyle name="Besuchter Hyperlink" xfId="5858" builtinId="9" hidden="1"/>
    <cellStyle name="Besuchter Hyperlink" xfId="6114" builtinId="9" hidden="1"/>
    <cellStyle name="Besuchter Hyperlink" xfId="6370" builtinId="9" hidden="1"/>
    <cellStyle name="Besuchter Hyperlink" xfId="6626" builtinId="9" hidden="1"/>
    <cellStyle name="Besuchter Hyperlink" xfId="6882" builtinId="9" hidden="1"/>
    <cellStyle name="Besuchter Hyperlink" xfId="7138" builtinId="9" hidden="1"/>
    <cellStyle name="Besuchter Hyperlink" xfId="7394" builtinId="9" hidden="1"/>
    <cellStyle name="Besuchter Hyperlink" xfId="7650" builtinId="9" hidden="1"/>
    <cellStyle name="Besuchter Hyperlink" xfId="7906" builtinId="9" hidden="1"/>
    <cellStyle name="Besuchter Hyperlink" xfId="8162" builtinId="9" hidden="1"/>
    <cellStyle name="Besuchter Hyperlink" xfId="8418" builtinId="9" hidden="1"/>
    <cellStyle name="Besuchter Hyperlink" xfId="8674" builtinId="9" hidden="1"/>
    <cellStyle name="Besuchter Hyperlink" xfId="8930" builtinId="9" hidden="1"/>
    <cellStyle name="Besuchter Hyperlink" xfId="9186" builtinId="9" hidden="1"/>
    <cellStyle name="Besuchter Hyperlink" xfId="9442" builtinId="9" hidden="1"/>
    <cellStyle name="Besuchter Hyperlink" xfId="9698" builtinId="9" hidden="1"/>
    <cellStyle name="Besuchter Hyperlink" xfId="9954" builtinId="9" hidden="1"/>
    <cellStyle name="Besuchter Hyperlink" xfId="10210" builtinId="9" hidden="1"/>
    <cellStyle name="Besuchter Hyperlink" xfId="10466" builtinId="9" hidden="1"/>
    <cellStyle name="Besuchter Hyperlink" xfId="10722" builtinId="9" hidden="1"/>
    <cellStyle name="Besuchter Hyperlink" xfId="10978" builtinId="9" hidden="1"/>
    <cellStyle name="Besuchter Hyperlink" xfId="11234" builtinId="9" hidden="1"/>
    <cellStyle name="Besuchter Hyperlink" xfId="11490" builtinId="9" hidden="1"/>
    <cellStyle name="Besuchter Hyperlink" xfId="11746" builtinId="9" hidden="1"/>
    <cellStyle name="Besuchter Hyperlink" xfId="12002" builtinId="9" hidden="1"/>
    <cellStyle name="Besuchter Hyperlink" xfId="12258" builtinId="9" hidden="1"/>
    <cellStyle name="Besuchter Hyperlink" xfId="12514" builtinId="9" hidden="1"/>
    <cellStyle name="Besuchter Hyperlink" xfId="12770" builtinId="9" hidden="1"/>
    <cellStyle name="Besuchter Hyperlink" xfId="13026" builtinId="9" hidden="1"/>
    <cellStyle name="Besuchter Hyperlink" xfId="13282" builtinId="9" hidden="1"/>
    <cellStyle name="Besuchter Hyperlink" xfId="13538" builtinId="9" hidden="1"/>
    <cellStyle name="Besuchter Hyperlink" xfId="13794" builtinId="9" hidden="1"/>
    <cellStyle name="Besuchter Hyperlink" xfId="14050" builtinId="9" hidden="1"/>
    <cellStyle name="Besuchter Hyperlink" xfId="14306" builtinId="9" hidden="1"/>
    <cellStyle name="Besuchter Hyperlink" xfId="14562" builtinId="9" hidden="1"/>
    <cellStyle name="Besuchter Hyperlink" xfId="14818" builtinId="9" hidden="1"/>
    <cellStyle name="Besuchter Hyperlink" xfId="15074" builtinId="9" hidden="1"/>
    <cellStyle name="Besuchter Hyperlink" xfId="15330" builtinId="9" hidden="1"/>
    <cellStyle name="Besuchter Hyperlink" xfId="15586" builtinId="9" hidden="1"/>
    <cellStyle name="Besuchter Hyperlink" xfId="15842" builtinId="9" hidden="1"/>
    <cellStyle name="Besuchter Hyperlink" xfId="16098" builtinId="9" hidden="1"/>
    <cellStyle name="Besuchter Hyperlink" xfId="16354" builtinId="9" hidden="1"/>
    <cellStyle name="Besuchter Hyperlink" xfId="16610" builtinId="9" hidden="1"/>
    <cellStyle name="Besuchter Hyperlink" xfId="16866" builtinId="9" hidden="1"/>
    <cellStyle name="Besuchter Hyperlink" xfId="17122" builtinId="9" hidden="1"/>
    <cellStyle name="Besuchter Hyperlink" xfId="17378" builtinId="9" hidden="1"/>
    <cellStyle name="Besuchter Hyperlink" xfId="17634" builtinId="9" hidden="1"/>
    <cellStyle name="Besuchter Hyperlink" xfId="17890" builtinId="9" hidden="1"/>
    <cellStyle name="Besuchter Hyperlink" xfId="18146" builtinId="9" hidden="1"/>
    <cellStyle name="Besuchter Hyperlink" xfId="18402" builtinId="9" hidden="1"/>
    <cellStyle name="Besuchter Hyperlink" xfId="18658" builtinId="9" hidden="1"/>
    <cellStyle name="Besuchter Hyperlink" xfId="18914" builtinId="9" hidden="1"/>
    <cellStyle name="Besuchter Hyperlink" xfId="19170" builtinId="9" hidden="1"/>
    <cellStyle name="Besuchter Hyperlink" xfId="19426" builtinId="9" hidden="1"/>
    <cellStyle name="Besuchter Hyperlink" xfId="19682" builtinId="9" hidden="1"/>
    <cellStyle name="Besuchter Hyperlink" xfId="19938" builtinId="9" hidden="1"/>
    <cellStyle name="Besuchter Hyperlink" xfId="20194" builtinId="9" hidden="1"/>
    <cellStyle name="Besuchter Hyperlink" xfId="20450" builtinId="9" hidden="1"/>
    <cellStyle name="Besuchter Hyperlink" xfId="20706" builtinId="9" hidden="1"/>
    <cellStyle name="Besuchter Hyperlink" xfId="20962" builtinId="9" hidden="1"/>
    <cellStyle name="Besuchter Hyperlink" xfId="21221" builtinId="9" hidden="1"/>
    <cellStyle name="Besuchter Hyperlink" xfId="21478" builtinId="9" hidden="1"/>
    <cellStyle name="Besuchter Hyperlink" xfId="21734" builtinId="9" hidden="1"/>
    <cellStyle name="Besuchter Hyperlink" xfId="21990" builtinId="9" hidden="1"/>
    <cellStyle name="Besuchter Hyperlink" xfId="22246" builtinId="9" hidden="1"/>
    <cellStyle name="Besuchter Hyperlink" xfId="22502" builtinId="9" hidden="1"/>
    <cellStyle name="Besuchter Hyperlink" xfId="22758" builtinId="9" hidden="1"/>
    <cellStyle name="Besuchter Hyperlink" xfId="23014" builtinId="9" hidden="1"/>
    <cellStyle name="Besuchter Hyperlink" xfId="23270" builtinId="9" hidden="1"/>
    <cellStyle name="Besuchter Hyperlink" xfId="23526" builtinId="9" hidden="1"/>
    <cellStyle name="Besuchter Hyperlink" xfId="23782" builtinId="9" hidden="1"/>
    <cellStyle name="Besuchter Hyperlink" xfId="24038" builtinId="9" hidden="1"/>
    <cellStyle name="Besuchter Hyperlink" xfId="24294" builtinId="9" hidden="1"/>
    <cellStyle name="Besuchter Hyperlink" xfId="24550" builtinId="9" hidden="1"/>
    <cellStyle name="Besuchter Hyperlink" xfId="24806" builtinId="9" hidden="1"/>
    <cellStyle name="Besuchter Hyperlink" xfId="25062" builtinId="9" hidden="1"/>
    <cellStyle name="Besuchter Hyperlink" xfId="25318" builtinId="9" hidden="1"/>
    <cellStyle name="Besuchter Hyperlink" xfId="25574" builtinId="9" hidden="1"/>
    <cellStyle name="Besuchter Hyperlink" xfId="25830" builtinId="9" hidden="1"/>
    <cellStyle name="Besuchter Hyperlink" xfId="26086" builtinId="9" hidden="1"/>
    <cellStyle name="Besuchter Hyperlink" xfId="26342" builtinId="9" hidden="1"/>
    <cellStyle name="Besuchter Hyperlink" xfId="26598" builtinId="9" hidden="1"/>
    <cellStyle name="Besuchter Hyperlink" xfId="26854" builtinId="9" hidden="1"/>
    <cellStyle name="Besuchter Hyperlink" xfId="27110" builtinId="9" hidden="1"/>
    <cellStyle name="Besuchter Hyperlink" xfId="27366" builtinId="9" hidden="1"/>
    <cellStyle name="Besuchter Hyperlink" xfId="27622" builtinId="9" hidden="1"/>
    <cellStyle name="Besuchter Hyperlink" xfId="27878" builtinId="9" hidden="1"/>
    <cellStyle name="Besuchter Hyperlink" xfId="28134" builtinId="9" hidden="1"/>
    <cellStyle name="Besuchter Hyperlink" xfId="28390" builtinId="9" hidden="1"/>
    <cellStyle name="Besuchter Hyperlink" xfId="28646" builtinId="9" hidden="1"/>
    <cellStyle name="Besuchter Hyperlink" xfId="28902" builtinId="9" hidden="1"/>
    <cellStyle name="Besuchter Hyperlink" xfId="29158" builtinId="9" hidden="1"/>
    <cellStyle name="Besuchter Hyperlink" xfId="29414" builtinId="9" hidden="1"/>
    <cellStyle name="Besuchter Hyperlink" xfId="29670" builtinId="9" hidden="1"/>
    <cellStyle name="Besuchter Hyperlink" xfId="29926" builtinId="9" hidden="1"/>
    <cellStyle name="Besuchter Hyperlink" xfId="30182" builtinId="9" hidden="1"/>
    <cellStyle name="Besuchter Hyperlink" xfId="30438" builtinId="9" hidden="1"/>
    <cellStyle name="Besuchter Hyperlink" xfId="30694" builtinId="9" hidden="1"/>
    <cellStyle name="Besuchter Hyperlink" xfId="30950" builtinId="9" hidden="1"/>
    <cellStyle name="Besuchter Hyperlink" xfId="31206" builtinId="9" hidden="1"/>
    <cellStyle name="Besuchter Hyperlink" xfId="31462" builtinId="9" hidden="1"/>
    <cellStyle name="Besuchter Hyperlink" xfId="31718" builtinId="9" hidden="1"/>
    <cellStyle name="Besuchter Hyperlink" xfId="31974" builtinId="9" hidden="1"/>
    <cellStyle name="Besuchter Hyperlink" xfId="32231" builtinId="9" hidden="1"/>
    <cellStyle name="Besuchter Hyperlink" xfId="32489" builtinId="9" hidden="1"/>
    <cellStyle name="Besuchter Hyperlink" xfId="32745" builtinId="9" hidden="1"/>
    <cellStyle name="Besuchter Hyperlink" xfId="33001" builtinId="9" hidden="1"/>
    <cellStyle name="Besuchter Hyperlink" xfId="33257" builtinId="9" hidden="1"/>
    <cellStyle name="Besuchter Hyperlink" xfId="33513" builtinId="9" hidden="1"/>
    <cellStyle name="Besuchter Hyperlink" xfId="33769" builtinId="9" hidden="1"/>
    <cellStyle name="Besuchter Hyperlink" xfId="34025" builtinId="9" hidden="1"/>
    <cellStyle name="Besuchter Hyperlink" xfId="34281" builtinId="9" hidden="1"/>
    <cellStyle name="Besuchter Hyperlink" xfId="34537" builtinId="9" hidden="1"/>
    <cellStyle name="Besuchter Hyperlink" xfId="34793" builtinId="9" hidden="1"/>
    <cellStyle name="Besuchter Hyperlink" xfId="35049" builtinId="9" hidden="1"/>
    <cellStyle name="Besuchter Hyperlink" xfId="35003" builtinId="9" hidden="1"/>
    <cellStyle name="Besuchter Hyperlink" xfId="34747" builtinId="9" hidden="1"/>
    <cellStyle name="Besuchter Hyperlink" xfId="34491" builtinId="9" hidden="1"/>
    <cellStyle name="Besuchter Hyperlink" xfId="34235" builtinId="9" hidden="1"/>
    <cellStyle name="Besuchter Hyperlink" xfId="33979" builtinId="9" hidden="1"/>
    <cellStyle name="Besuchter Hyperlink" xfId="33723" builtinId="9" hidden="1"/>
    <cellStyle name="Besuchter Hyperlink" xfId="33467" builtinId="9" hidden="1"/>
    <cellStyle name="Besuchter Hyperlink" xfId="33211" builtinId="9" hidden="1"/>
    <cellStyle name="Besuchter Hyperlink" xfId="32955" builtinId="9" hidden="1"/>
    <cellStyle name="Besuchter Hyperlink" xfId="32699" builtinId="9" hidden="1"/>
    <cellStyle name="Besuchter Hyperlink" xfId="32441" builtinId="9" hidden="1"/>
    <cellStyle name="Besuchter Hyperlink" xfId="32184" builtinId="9" hidden="1"/>
    <cellStyle name="Besuchter Hyperlink" xfId="31928" builtinId="9" hidden="1"/>
    <cellStyle name="Besuchter Hyperlink" xfId="31672" builtinId="9" hidden="1"/>
    <cellStyle name="Besuchter Hyperlink" xfId="31416" builtinId="9" hidden="1"/>
    <cellStyle name="Besuchter Hyperlink" xfId="31160" builtinId="9" hidden="1"/>
    <cellStyle name="Besuchter Hyperlink" xfId="30904" builtinId="9" hidden="1"/>
    <cellStyle name="Besuchter Hyperlink" xfId="30648" builtinId="9" hidden="1"/>
    <cellStyle name="Besuchter Hyperlink" xfId="30392" builtinId="9" hidden="1"/>
    <cellStyle name="Besuchter Hyperlink" xfId="30136" builtinId="9" hidden="1"/>
    <cellStyle name="Besuchter Hyperlink" xfId="29880" builtinId="9" hidden="1"/>
    <cellStyle name="Besuchter Hyperlink" xfId="29624" builtinId="9" hidden="1"/>
    <cellStyle name="Besuchter Hyperlink" xfId="29368" builtinId="9" hidden="1"/>
    <cellStyle name="Besuchter Hyperlink" xfId="29112" builtinId="9" hidden="1"/>
    <cellStyle name="Besuchter Hyperlink" xfId="28856" builtinId="9" hidden="1"/>
    <cellStyle name="Besuchter Hyperlink" xfId="28600" builtinId="9" hidden="1"/>
    <cellStyle name="Besuchter Hyperlink" xfId="28344" builtinId="9" hidden="1"/>
    <cellStyle name="Besuchter Hyperlink" xfId="28088" builtinId="9" hidden="1"/>
    <cellStyle name="Besuchter Hyperlink" xfId="27832" builtinId="9" hidden="1"/>
    <cellStyle name="Besuchter Hyperlink" xfId="27576" builtinId="9" hidden="1"/>
    <cellStyle name="Besuchter Hyperlink" xfId="27320" builtinId="9" hidden="1"/>
    <cellStyle name="Besuchter Hyperlink" xfId="27064" builtinId="9" hidden="1"/>
    <cellStyle name="Besuchter Hyperlink" xfId="26808" builtinId="9" hidden="1"/>
    <cellStyle name="Besuchter Hyperlink" xfId="26552" builtinId="9" hidden="1"/>
    <cellStyle name="Besuchter Hyperlink" xfId="26296" builtinId="9" hidden="1"/>
    <cellStyle name="Besuchter Hyperlink" xfId="26040" builtinId="9" hidden="1"/>
    <cellStyle name="Besuchter Hyperlink" xfId="25784" builtinId="9" hidden="1"/>
    <cellStyle name="Besuchter Hyperlink" xfId="25528" builtinId="9" hidden="1"/>
    <cellStyle name="Besuchter Hyperlink" xfId="25272" builtinId="9" hidden="1"/>
    <cellStyle name="Besuchter Hyperlink" xfId="25016" builtinId="9" hidden="1"/>
    <cellStyle name="Besuchter Hyperlink" xfId="24760" builtinId="9" hidden="1"/>
    <cellStyle name="Besuchter Hyperlink" xfId="24504" builtinId="9" hidden="1"/>
    <cellStyle name="Besuchter Hyperlink" xfId="24248" builtinId="9" hidden="1"/>
    <cellStyle name="Besuchter Hyperlink" xfId="23992" builtinId="9" hidden="1"/>
    <cellStyle name="Besuchter Hyperlink" xfId="23736" builtinId="9" hidden="1"/>
    <cellStyle name="Besuchter Hyperlink" xfId="23480" builtinId="9" hidden="1"/>
    <cellStyle name="Besuchter Hyperlink" xfId="23224" builtinId="9" hidden="1"/>
    <cellStyle name="Besuchter Hyperlink" xfId="22968" builtinId="9" hidden="1"/>
    <cellStyle name="Besuchter Hyperlink" xfId="22712" builtinId="9" hidden="1"/>
    <cellStyle name="Besuchter Hyperlink" xfId="22456" builtinId="9" hidden="1"/>
    <cellStyle name="Besuchter Hyperlink" xfId="22200" builtinId="9" hidden="1"/>
    <cellStyle name="Besuchter Hyperlink" xfId="21944" builtinId="9" hidden="1"/>
    <cellStyle name="Besuchter Hyperlink" xfId="21688" builtinId="9" hidden="1"/>
    <cellStyle name="Besuchter Hyperlink" xfId="21432" builtinId="9" hidden="1"/>
    <cellStyle name="Besuchter Hyperlink" xfId="21172" builtinId="9" hidden="1"/>
    <cellStyle name="Besuchter Hyperlink" xfId="20916" builtinId="9" hidden="1"/>
    <cellStyle name="Besuchter Hyperlink" xfId="20660" builtinId="9" hidden="1"/>
    <cellStyle name="Besuchter Hyperlink" xfId="20404" builtinId="9" hidden="1"/>
    <cellStyle name="Besuchter Hyperlink" xfId="20148" builtinId="9" hidden="1"/>
    <cellStyle name="Besuchter Hyperlink" xfId="19892" builtinId="9" hidden="1"/>
    <cellStyle name="Besuchter Hyperlink" xfId="19636" builtinId="9" hidden="1"/>
    <cellStyle name="Besuchter Hyperlink" xfId="19380" builtinId="9" hidden="1"/>
    <cellStyle name="Besuchter Hyperlink" xfId="19124" builtinId="9" hidden="1"/>
    <cellStyle name="Besuchter Hyperlink" xfId="18868" builtinId="9" hidden="1"/>
    <cellStyle name="Besuchter Hyperlink" xfId="18612" builtinId="9" hidden="1"/>
    <cellStyle name="Besuchter Hyperlink" xfId="18356" builtinId="9" hidden="1"/>
    <cellStyle name="Besuchter Hyperlink" xfId="18100" builtinId="9" hidden="1"/>
    <cellStyle name="Besuchter Hyperlink" xfId="17844" builtinId="9" hidden="1"/>
    <cellStyle name="Besuchter Hyperlink" xfId="17588" builtinId="9" hidden="1"/>
    <cellStyle name="Besuchter Hyperlink" xfId="17332" builtinId="9" hidden="1"/>
    <cellStyle name="Besuchter Hyperlink" xfId="17076" builtinId="9" hidden="1"/>
    <cellStyle name="Besuchter Hyperlink" xfId="16820" builtinId="9" hidden="1"/>
    <cellStyle name="Besuchter Hyperlink" xfId="16564" builtinId="9" hidden="1"/>
    <cellStyle name="Besuchter Hyperlink" xfId="16308" builtinId="9" hidden="1"/>
    <cellStyle name="Besuchter Hyperlink" xfId="16052" builtinId="9" hidden="1"/>
    <cellStyle name="Besuchter Hyperlink" xfId="15796" builtinId="9" hidden="1"/>
    <cellStyle name="Besuchter Hyperlink" xfId="15540" builtinId="9" hidden="1"/>
    <cellStyle name="Besuchter Hyperlink" xfId="15284" builtinId="9" hidden="1"/>
    <cellStyle name="Besuchter Hyperlink" xfId="15028" builtinId="9" hidden="1"/>
    <cellStyle name="Besuchter Hyperlink" xfId="14772" builtinId="9" hidden="1"/>
    <cellStyle name="Besuchter Hyperlink" xfId="14516" builtinId="9" hidden="1"/>
    <cellStyle name="Besuchter Hyperlink" xfId="14260" builtinId="9" hidden="1"/>
    <cellStyle name="Besuchter Hyperlink" xfId="14004" builtinId="9" hidden="1"/>
    <cellStyle name="Besuchter Hyperlink" xfId="13748" builtinId="9" hidden="1"/>
    <cellStyle name="Besuchter Hyperlink" xfId="13492" builtinId="9" hidden="1"/>
    <cellStyle name="Besuchter Hyperlink" xfId="13236" builtinId="9" hidden="1"/>
    <cellStyle name="Besuchter Hyperlink" xfId="12980" builtinId="9" hidden="1"/>
    <cellStyle name="Besuchter Hyperlink" xfId="12724" builtinId="9" hidden="1"/>
    <cellStyle name="Besuchter Hyperlink" xfId="12468" builtinId="9" hidden="1"/>
    <cellStyle name="Besuchter Hyperlink" xfId="12212" builtinId="9" hidden="1"/>
    <cellStyle name="Besuchter Hyperlink" xfId="11956" builtinId="9" hidden="1"/>
    <cellStyle name="Besuchter Hyperlink" xfId="11700" builtinId="9" hidden="1"/>
    <cellStyle name="Besuchter Hyperlink" xfId="11444" builtinId="9" hidden="1"/>
    <cellStyle name="Besuchter Hyperlink" xfId="11188" builtinId="9" hidden="1"/>
    <cellStyle name="Besuchter Hyperlink" xfId="10932" builtinId="9" hidden="1"/>
    <cellStyle name="Besuchter Hyperlink" xfId="10676" builtinId="9" hidden="1"/>
    <cellStyle name="Besuchter Hyperlink" xfId="10420" builtinId="9" hidden="1"/>
    <cellStyle name="Besuchter Hyperlink" xfId="10164" builtinId="9" hidden="1"/>
    <cellStyle name="Besuchter Hyperlink" xfId="9908" builtinId="9" hidden="1"/>
    <cellStyle name="Besuchter Hyperlink" xfId="9652" builtinId="9" hidden="1"/>
    <cellStyle name="Besuchter Hyperlink" xfId="9396" builtinId="9" hidden="1"/>
    <cellStyle name="Besuchter Hyperlink" xfId="9140" builtinId="9" hidden="1"/>
    <cellStyle name="Besuchter Hyperlink" xfId="8884" builtinId="9" hidden="1"/>
    <cellStyle name="Besuchter Hyperlink" xfId="8628" builtinId="9" hidden="1"/>
    <cellStyle name="Besuchter Hyperlink" xfId="8372" builtinId="9" hidden="1"/>
    <cellStyle name="Besuchter Hyperlink" xfId="8116" builtinId="9" hidden="1"/>
    <cellStyle name="Besuchter Hyperlink" xfId="7860" builtinId="9" hidden="1"/>
    <cellStyle name="Besuchter Hyperlink" xfId="7604" builtinId="9" hidden="1"/>
    <cellStyle name="Besuchter Hyperlink" xfId="7348" builtinId="9" hidden="1"/>
    <cellStyle name="Besuchter Hyperlink" xfId="7092" builtinId="9" hidden="1"/>
    <cellStyle name="Besuchter Hyperlink" xfId="6836" builtinId="9" hidden="1"/>
    <cellStyle name="Besuchter Hyperlink" xfId="6580" builtinId="9" hidden="1"/>
    <cellStyle name="Besuchter Hyperlink" xfId="6324" builtinId="9" hidden="1"/>
    <cellStyle name="Besuchter Hyperlink" xfId="6068" builtinId="9" hidden="1"/>
    <cellStyle name="Besuchter Hyperlink" xfId="5812" builtinId="9" hidden="1"/>
    <cellStyle name="Besuchter Hyperlink" xfId="5556" builtinId="9" hidden="1"/>
    <cellStyle name="Besuchter Hyperlink" xfId="5300" builtinId="9" hidden="1"/>
    <cellStyle name="Besuchter Hyperlink" xfId="5044" builtinId="9" hidden="1"/>
    <cellStyle name="Besuchter Hyperlink" xfId="4788" builtinId="9" hidden="1"/>
    <cellStyle name="Besuchter Hyperlink" xfId="4532" builtinId="9" hidden="1"/>
    <cellStyle name="Besuchter Hyperlink" xfId="4276" builtinId="9" hidden="1"/>
    <cellStyle name="Besuchter Hyperlink" xfId="4020" builtinId="9" hidden="1"/>
    <cellStyle name="Besuchter Hyperlink" xfId="3764" builtinId="9" hidden="1"/>
    <cellStyle name="Besuchter Hyperlink" xfId="3508" builtinId="9" hidden="1"/>
    <cellStyle name="Besuchter Hyperlink" xfId="3252" builtinId="9" hidden="1"/>
    <cellStyle name="Besuchter Hyperlink" xfId="2996" builtinId="9" hidden="1"/>
    <cellStyle name="Besuchter Hyperlink" xfId="2740" builtinId="9" hidden="1"/>
    <cellStyle name="Besuchter Hyperlink" xfId="2484" builtinId="9" hidden="1"/>
    <cellStyle name="Besuchter Hyperlink" xfId="2228" builtinId="9" hidden="1"/>
    <cellStyle name="Besuchter Hyperlink" xfId="1972" builtinId="9" hidden="1"/>
    <cellStyle name="Besuchter Hyperlink" xfId="1716" builtinId="9" hidden="1"/>
    <cellStyle name="Besuchter Hyperlink" xfId="1460" builtinId="9" hidden="1"/>
    <cellStyle name="Besuchter Hyperlink" xfId="1204" builtinId="9" hidden="1"/>
    <cellStyle name="Besuchter Hyperlink" xfId="948" builtinId="9" hidden="1"/>
    <cellStyle name="Besuchter Hyperlink" xfId="724" builtinId="9" hidden="1"/>
    <cellStyle name="Besuchter Hyperlink" xfId="900" builtinId="9" hidden="1"/>
    <cellStyle name="Besuchter Hyperlink" xfId="532" builtinId="9" hidden="1"/>
    <cellStyle name="Besuchter Hyperlink" xfId="436" builtinId="9" hidden="1"/>
    <cellStyle name="Besuchter Hyperlink" xfId="516" builtinId="9" hidden="1"/>
    <cellStyle name="Besuchter Hyperlink" xfId="868" builtinId="9" hidden="1"/>
    <cellStyle name="Besuchter Hyperlink" xfId="708" builtinId="9" hidden="1"/>
    <cellStyle name="Besuchter Hyperlink" xfId="980" builtinId="9" hidden="1"/>
    <cellStyle name="Besuchter Hyperlink" xfId="1236" builtinId="9" hidden="1"/>
    <cellStyle name="Besuchter Hyperlink" xfId="1492" builtinId="9" hidden="1"/>
    <cellStyle name="Besuchter Hyperlink" xfId="1748" builtinId="9" hidden="1"/>
    <cellStyle name="Besuchter Hyperlink" xfId="2004" builtinId="9" hidden="1"/>
    <cellStyle name="Besuchter Hyperlink" xfId="2260" builtinId="9" hidden="1"/>
    <cellStyle name="Besuchter Hyperlink" xfId="2516" builtinId="9" hidden="1"/>
    <cellStyle name="Besuchter Hyperlink" xfId="2772" builtinId="9" hidden="1"/>
    <cellStyle name="Besuchter Hyperlink" xfId="3028" builtinId="9" hidden="1"/>
    <cellStyle name="Besuchter Hyperlink" xfId="3284" builtinId="9" hidden="1"/>
    <cellStyle name="Besuchter Hyperlink" xfId="3540" builtinId="9" hidden="1"/>
    <cellStyle name="Besuchter Hyperlink" xfId="3796" builtinId="9" hidden="1"/>
    <cellStyle name="Besuchter Hyperlink" xfId="4052" builtinId="9" hidden="1"/>
    <cellStyle name="Besuchter Hyperlink" xfId="4308" builtinId="9" hidden="1"/>
    <cellStyle name="Besuchter Hyperlink" xfId="4564" builtinId="9" hidden="1"/>
    <cellStyle name="Besuchter Hyperlink" xfId="4820" builtinId="9" hidden="1"/>
    <cellStyle name="Besuchter Hyperlink" xfId="5076" builtinId="9" hidden="1"/>
    <cellStyle name="Besuchter Hyperlink" xfId="5332" builtinId="9" hidden="1"/>
    <cellStyle name="Besuchter Hyperlink" xfId="5588" builtinId="9" hidden="1"/>
    <cellStyle name="Besuchter Hyperlink" xfId="5844" builtinId="9" hidden="1"/>
    <cellStyle name="Besuchter Hyperlink" xfId="6100" builtinId="9" hidden="1"/>
    <cellStyle name="Besuchter Hyperlink" xfId="6356" builtinId="9" hidden="1"/>
    <cellStyle name="Besuchter Hyperlink" xfId="6612" builtinId="9" hidden="1"/>
    <cellStyle name="Besuchter Hyperlink" xfId="6868" builtinId="9" hidden="1"/>
    <cellStyle name="Besuchter Hyperlink" xfId="7124" builtinId="9" hidden="1"/>
    <cellStyle name="Besuchter Hyperlink" xfId="7380" builtinId="9" hidden="1"/>
    <cellStyle name="Besuchter Hyperlink" xfId="7636" builtinId="9" hidden="1"/>
    <cellStyle name="Besuchter Hyperlink" xfId="7892" builtinId="9" hidden="1"/>
    <cellStyle name="Besuchter Hyperlink" xfId="8148" builtinId="9" hidden="1"/>
    <cellStyle name="Besuchter Hyperlink" xfId="8404" builtinId="9" hidden="1"/>
    <cellStyle name="Besuchter Hyperlink" xfId="8660" builtinId="9" hidden="1"/>
    <cellStyle name="Besuchter Hyperlink" xfId="8916" builtinId="9" hidden="1"/>
    <cellStyle name="Besuchter Hyperlink" xfId="9172" builtinId="9" hidden="1"/>
    <cellStyle name="Besuchter Hyperlink" xfId="9428" builtinId="9" hidden="1"/>
    <cellStyle name="Besuchter Hyperlink" xfId="9684" builtinId="9" hidden="1"/>
    <cellStyle name="Besuchter Hyperlink" xfId="9940" builtinId="9" hidden="1"/>
    <cellStyle name="Besuchter Hyperlink" xfId="10196" builtinId="9" hidden="1"/>
    <cellStyle name="Besuchter Hyperlink" xfId="10452" builtinId="9" hidden="1"/>
    <cellStyle name="Besuchter Hyperlink" xfId="10708" builtinId="9" hidden="1"/>
    <cellStyle name="Besuchter Hyperlink" xfId="10964" builtinId="9" hidden="1"/>
    <cellStyle name="Besuchter Hyperlink" xfId="11220" builtinId="9" hidden="1"/>
    <cellStyle name="Besuchter Hyperlink" xfId="11476" builtinId="9" hidden="1"/>
    <cellStyle name="Besuchter Hyperlink" xfId="11732" builtinId="9" hidden="1"/>
    <cellStyle name="Besuchter Hyperlink" xfId="11988" builtinId="9" hidden="1"/>
    <cellStyle name="Besuchter Hyperlink" xfId="12244" builtinId="9" hidden="1"/>
    <cellStyle name="Besuchter Hyperlink" xfId="12500" builtinId="9" hidden="1"/>
    <cellStyle name="Besuchter Hyperlink" xfId="12756" builtinId="9" hidden="1"/>
    <cellStyle name="Besuchter Hyperlink" xfId="13012" builtinId="9" hidden="1"/>
    <cellStyle name="Besuchter Hyperlink" xfId="13268" builtinId="9" hidden="1"/>
    <cellStyle name="Besuchter Hyperlink" xfId="13524" builtinId="9" hidden="1"/>
    <cellStyle name="Besuchter Hyperlink" xfId="13780" builtinId="9" hidden="1"/>
    <cellStyle name="Besuchter Hyperlink" xfId="14036" builtinId="9" hidden="1"/>
    <cellStyle name="Besuchter Hyperlink" xfId="14292" builtinId="9" hidden="1"/>
    <cellStyle name="Besuchter Hyperlink" xfId="14548" builtinId="9" hidden="1"/>
    <cellStyle name="Besuchter Hyperlink" xfId="14804" builtinId="9" hidden="1"/>
    <cellStyle name="Besuchter Hyperlink" xfId="15060" builtinId="9" hidden="1"/>
    <cellStyle name="Besuchter Hyperlink" xfId="15316" builtinId="9" hidden="1"/>
    <cellStyle name="Besuchter Hyperlink" xfId="15572" builtinId="9" hidden="1"/>
    <cellStyle name="Besuchter Hyperlink" xfId="15828" builtinId="9" hidden="1"/>
    <cellStyle name="Besuchter Hyperlink" xfId="16084" builtinId="9" hidden="1"/>
    <cellStyle name="Besuchter Hyperlink" xfId="16340" builtinId="9" hidden="1"/>
    <cellStyle name="Besuchter Hyperlink" xfId="16596" builtinId="9" hidden="1"/>
    <cellStyle name="Besuchter Hyperlink" xfId="16852" builtinId="9" hidden="1"/>
    <cellStyle name="Besuchter Hyperlink" xfId="17108" builtinId="9" hidden="1"/>
    <cellStyle name="Besuchter Hyperlink" xfId="17364" builtinId="9" hidden="1"/>
    <cellStyle name="Besuchter Hyperlink" xfId="17620" builtinId="9" hidden="1"/>
    <cellStyle name="Besuchter Hyperlink" xfId="17876" builtinId="9" hidden="1"/>
    <cellStyle name="Besuchter Hyperlink" xfId="18132" builtinId="9" hidden="1"/>
    <cellStyle name="Besuchter Hyperlink" xfId="18388" builtinId="9" hidden="1"/>
    <cellStyle name="Besuchter Hyperlink" xfId="18644" builtinId="9" hidden="1"/>
    <cellStyle name="Besuchter Hyperlink" xfId="18900" builtinId="9" hidden="1"/>
    <cellStyle name="Besuchter Hyperlink" xfId="19156" builtinId="9" hidden="1"/>
    <cellStyle name="Besuchter Hyperlink" xfId="19412" builtinId="9" hidden="1"/>
    <cellStyle name="Besuchter Hyperlink" xfId="19668" builtinId="9" hidden="1"/>
    <cellStyle name="Besuchter Hyperlink" xfId="19924" builtinId="9" hidden="1"/>
    <cellStyle name="Besuchter Hyperlink" xfId="20180" builtinId="9" hidden="1"/>
    <cellStyle name="Besuchter Hyperlink" xfId="20436" builtinId="9" hidden="1"/>
    <cellStyle name="Besuchter Hyperlink" xfId="20692" builtinId="9" hidden="1"/>
    <cellStyle name="Besuchter Hyperlink" xfId="20948" builtinId="9" hidden="1"/>
    <cellStyle name="Besuchter Hyperlink" xfId="21204" builtinId="9" hidden="1"/>
    <cellStyle name="Besuchter Hyperlink" xfId="21464" builtinId="9" hidden="1"/>
    <cellStyle name="Besuchter Hyperlink" xfId="21720" builtinId="9" hidden="1"/>
    <cellStyle name="Besuchter Hyperlink" xfId="21976" builtinId="9" hidden="1"/>
    <cellStyle name="Besuchter Hyperlink" xfId="22232" builtinId="9" hidden="1"/>
    <cellStyle name="Besuchter Hyperlink" xfId="22488" builtinId="9" hidden="1"/>
    <cellStyle name="Besuchter Hyperlink" xfId="22744" builtinId="9" hidden="1"/>
    <cellStyle name="Besuchter Hyperlink" xfId="23000" builtinId="9" hidden="1"/>
    <cellStyle name="Besuchter Hyperlink" xfId="23256" builtinId="9" hidden="1"/>
    <cellStyle name="Besuchter Hyperlink" xfId="23512" builtinId="9" hidden="1"/>
    <cellStyle name="Besuchter Hyperlink" xfId="23768" builtinId="9" hidden="1"/>
    <cellStyle name="Besuchter Hyperlink" xfId="24024" builtinId="9" hidden="1"/>
    <cellStyle name="Besuchter Hyperlink" xfId="24280" builtinId="9" hidden="1"/>
    <cellStyle name="Besuchter Hyperlink" xfId="24536" builtinId="9" hidden="1"/>
    <cellStyle name="Besuchter Hyperlink" xfId="24792" builtinId="9" hidden="1"/>
    <cellStyle name="Besuchter Hyperlink" xfId="25048" builtinId="9" hidden="1"/>
    <cellStyle name="Besuchter Hyperlink" xfId="25304" builtinId="9" hidden="1"/>
    <cellStyle name="Besuchter Hyperlink" xfId="25560" builtinId="9" hidden="1"/>
    <cellStyle name="Besuchter Hyperlink" xfId="25816" builtinId="9" hidden="1"/>
    <cellStyle name="Besuchter Hyperlink" xfId="26072" builtinId="9" hidden="1"/>
    <cellStyle name="Besuchter Hyperlink" xfId="26328" builtinId="9" hidden="1"/>
    <cellStyle name="Besuchter Hyperlink" xfId="26584" builtinId="9" hidden="1"/>
    <cellStyle name="Besuchter Hyperlink" xfId="26840" builtinId="9" hidden="1"/>
    <cellStyle name="Besuchter Hyperlink" xfId="27096" builtinId="9" hidden="1"/>
    <cellStyle name="Besuchter Hyperlink" xfId="27352" builtinId="9" hidden="1"/>
    <cellStyle name="Besuchter Hyperlink" xfId="27608" builtinId="9" hidden="1"/>
    <cellStyle name="Besuchter Hyperlink" xfId="27864" builtinId="9" hidden="1"/>
    <cellStyle name="Besuchter Hyperlink" xfId="28120" builtinId="9" hidden="1"/>
    <cellStyle name="Besuchter Hyperlink" xfId="28376" builtinId="9" hidden="1"/>
    <cellStyle name="Besuchter Hyperlink" xfId="28632" builtinId="9" hidden="1"/>
    <cellStyle name="Besuchter Hyperlink" xfId="28888" builtinId="9" hidden="1"/>
    <cellStyle name="Besuchter Hyperlink" xfId="29144" builtinId="9" hidden="1"/>
    <cellStyle name="Besuchter Hyperlink" xfId="29400" builtinId="9" hidden="1"/>
    <cellStyle name="Besuchter Hyperlink" xfId="29656" builtinId="9" hidden="1"/>
    <cellStyle name="Besuchter Hyperlink" xfId="29912" builtinId="9" hidden="1"/>
    <cellStyle name="Besuchter Hyperlink" xfId="30168" builtinId="9" hidden="1"/>
    <cellStyle name="Besuchter Hyperlink" xfId="30424" builtinId="9" hidden="1"/>
    <cellStyle name="Besuchter Hyperlink" xfId="30680" builtinId="9" hidden="1"/>
    <cellStyle name="Besuchter Hyperlink" xfId="30936" builtinId="9" hidden="1"/>
    <cellStyle name="Besuchter Hyperlink" xfId="31192" builtinId="9" hidden="1"/>
    <cellStyle name="Besuchter Hyperlink" xfId="31448" builtinId="9" hidden="1"/>
    <cellStyle name="Besuchter Hyperlink" xfId="31704" builtinId="9" hidden="1"/>
    <cellStyle name="Besuchter Hyperlink" xfId="31960" builtinId="9" hidden="1"/>
    <cellStyle name="Besuchter Hyperlink" xfId="32216" builtinId="9" hidden="1"/>
    <cellStyle name="Besuchter Hyperlink" xfId="32475" builtinId="9" hidden="1"/>
    <cellStyle name="Besuchter Hyperlink" xfId="32731" builtinId="9" hidden="1"/>
    <cellStyle name="Besuchter Hyperlink" xfId="32987" builtinId="9" hidden="1"/>
    <cellStyle name="Besuchter Hyperlink" xfId="33243" builtinId="9" hidden="1"/>
    <cellStyle name="Besuchter Hyperlink" xfId="33499" builtinId="9" hidden="1"/>
    <cellStyle name="Besuchter Hyperlink" xfId="33755" builtinId="9" hidden="1"/>
    <cellStyle name="Besuchter Hyperlink" xfId="34011" builtinId="9" hidden="1"/>
    <cellStyle name="Besuchter Hyperlink" xfId="34267" builtinId="9" hidden="1"/>
    <cellStyle name="Besuchter Hyperlink" xfId="34523" builtinId="9" hidden="1"/>
    <cellStyle name="Besuchter Hyperlink" xfId="34779" builtinId="9" hidden="1"/>
    <cellStyle name="Besuchter Hyperlink" xfId="35035" builtinId="9" hidden="1"/>
    <cellStyle name="Besuchter Hyperlink" xfId="35017" builtinId="9" hidden="1"/>
    <cellStyle name="Besuchter Hyperlink" xfId="34761" builtinId="9" hidden="1"/>
    <cellStyle name="Besuchter Hyperlink" xfId="34505" builtinId="9" hidden="1"/>
    <cellStyle name="Besuchter Hyperlink" xfId="34249" builtinId="9" hidden="1"/>
    <cellStyle name="Besuchter Hyperlink" xfId="33993" builtinId="9" hidden="1"/>
    <cellStyle name="Besuchter Hyperlink" xfId="33737" builtinId="9" hidden="1"/>
    <cellStyle name="Besuchter Hyperlink" xfId="33481" builtinId="9" hidden="1"/>
    <cellStyle name="Besuchter Hyperlink" xfId="33225" builtinId="9" hidden="1"/>
    <cellStyle name="Besuchter Hyperlink" xfId="32969" builtinId="9" hidden="1"/>
    <cellStyle name="Besuchter Hyperlink" xfId="32713" builtinId="9" hidden="1"/>
    <cellStyle name="Besuchter Hyperlink" xfId="32457" builtinId="9" hidden="1"/>
    <cellStyle name="Besuchter Hyperlink" xfId="32198" builtinId="9" hidden="1"/>
    <cellStyle name="Besuchter Hyperlink" xfId="31942" builtinId="9" hidden="1"/>
    <cellStyle name="Besuchter Hyperlink" xfId="31686" builtinId="9" hidden="1"/>
    <cellStyle name="Besuchter Hyperlink" xfId="31430" builtinId="9" hidden="1"/>
    <cellStyle name="Besuchter Hyperlink" xfId="31174" builtinId="9" hidden="1"/>
    <cellStyle name="Besuchter Hyperlink" xfId="30918" builtinId="9" hidden="1"/>
    <cellStyle name="Besuchter Hyperlink" xfId="30662" builtinId="9" hidden="1"/>
    <cellStyle name="Besuchter Hyperlink" xfId="30406" builtinId="9" hidden="1"/>
    <cellStyle name="Besuchter Hyperlink" xfId="30150" builtinId="9" hidden="1"/>
    <cellStyle name="Besuchter Hyperlink" xfId="29894" builtinId="9" hidden="1"/>
    <cellStyle name="Besuchter Hyperlink" xfId="29638" builtinId="9" hidden="1"/>
    <cellStyle name="Besuchter Hyperlink" xfId="29382" builtinId="9" hidden="1"/>
    <cellStyle name="Besuchter Hyperlink" xfId="29126" builtinId="9" hidden="1"/>
    <cellStyle name="Besuchter Hyperlink" xfId="28870" builtinId="9" hidden="1"/>
    <cellStyle name="Besuchter Hyperlink" xfId="28614" builtinId="9" hidden="1"/>
    <cellStyle name="Besuchter Hyperlink" xfId="28358" builtinId="9" hidden="1"/>
    <cellStyle name="Besuchter Hyperlink" xfId="28102" builtinId="9" hidden="1"/>
    <cellStyle name="Besuchter Hyperlink" xfId="27846" builtinId="9" hidden="1"/>
    <cellStyle name="Besuchter Hyperlink" xfId="27590" builtinId="9" hidden="1"/>
    <cellStyle name="Besuchter Hyperlink" xfId="27334" builtinId="9" hidden="1"/>
    <cellStyle name="Besuchter Hyperlink" xfId="27078" builtinId="9" hidden="1"/>
    <cellStyle name="Besuchter Hyperlink" xfId="26822" builtinId="9" hidden="1"/>
    <cellStyle name="Besuchter Hyperlink" xfId="26566" builtinId="9" hidden="1"/>
    <cellStyle name="Besuchter Hyperlink" xfId="26310" builtinId="9" hidden="1"/>
    <cellStyle name="Besuchter Hyperlink" xfId="26054" builtinId="9" hidden="1"/>
    <cellStyle name="Besuchter Hyperlink" xfId="25798" builtinId="9" hidden="1"/>
    <cellStyle name="Besuchter Hyperlink" xfId="25542" builtinId="9" hidden="1"/>
    <cellStyle name="Besuchter Hyperlink" xfId="25286" builtinId="9" hidden="1"/>
    <cellStyle name="Besuchter Hyperlink" xfId="25030" builtinId="9" hidden="1"/>
    <cellStyle name="Besuchter Hyperlink" xfId="24774" builtinId="9" hidden="1"/>
    <cellStyle name="Besuchter Hyperlink" xfId="24518" builtinId="9" hidden="1"/>
    <cellStyle name="Besuchter Hyperlink" xfId="24262" builtinId="9" hidden="1"/>
    <cellStyle name="Besuchter Hyperlink" xfId="24006" builtinId="9" hidden="1"/>
    <cellStyle name="Besuchter Hyperlink" xfId="23750" builtinId="9" hidden="1"/>
    <cellStyle name="Besuchter Hyperlink" xfId="23494" builtinId="9" hidden="1"/>
    <cellStyle name="Besuchter Hyperlink" xfId="23238" builtinId="9" hidden="1"/>
    <cellStyle name="Besuchter Hyperlink" xfId="22982" builtinId="9" hidden="1"/>
    <cellStyle name="Besuchter Hyperlink" xfId="22726" builtinId="9" hidden="1"/>
    <cellStyle name="Besuchter Hyperlink" xfId="22470" builtinId="9" hidden="1"/>
    <cellStyle name="Besuchter Hyperlink" xfId="22214" builtinId="9" hidden="1"/>
    <cellStyle name="Besuchter Hyperlink" xfId="21958" builtinId="9" hidden="1"/>
    <cellStyle name="Besuchter Hyperlink" xfId="21702" builtinId="9" hidden="1"/>
    <cellStyle name="Besuchter Hyperlink" xfId="21446" builtinId="9" hidden="1"/>
    <cellStyle name="Besuchter Hyperlink" xfId="21186" builtinId="9" hidden="1"/>
    <cellStyle name="Besuchter Hyperlink" xfId="20930" builtinId="9" hidden="1"/>
    <cellStyle name="Besuchter Hyperlink" xfId="20674" builtinId="9" hidden="1"/>
    <cellStyle name="Besuchter Hyperlink" xfId="20418" builtinId="9" hidden="1"/>
    <cellStyle name="Besuchter Hyperlink" xfId="20162" builtinId="9" hidden="1"/>
    <cellStyle name="Besuchter Hyperlink" xfId="19906" builtinId="9" hidden="1"/>
    <cellStyle name="Besuchter Hyperlink" xfId="19650" builtinId="9" hidden="1"/>
    <cellStyle name="Besuchter Hyperlink" xfId="19394" builtinId="9" hidden="1"/>
    <cellStyle name="Besuchter Hyperlink" xfId="19138" builtinId="9" hidden="1"/>
    <cellStyle name="Besuchter Hyperlink" xfId="18882" builtinId="9" hidden="1"/>
    <cellStyle name="Besuchter Hyperlink" xfId="18626" builtinId="9" hidden="1"/>
    <cellStyle name="Besuchter Hyperlink" xfId="18370" builtinId="9" hidden="1"/>
    <cellStyle name="Besuchter Hyperlink" xfId="18114" builtinId="9" hidden="1"/>
    <cellStyle name="Besuchter Hyperlink" xfId="17858" builtinId="9" hidden="1"/>
    <cellStyle name="Besuchter Hyperlink" xfId="17602" builtinId="9" hidden="1"/>
    <cellStyle name="Besuchter Hyperlink" xfId="17346" builtinId="9" hidden="1"/>
    <cellStyle name="Besuchter Hyperlink" xfId="17090" builtinId="9" hidden="1"/>
    <cellStyle name="Besuchter Hyperlink" xfId="16834" builtinId="9" hidden="1"/>
    <cellStyle name="Besuchter Hyperlink" xfId="16578" builtinId="9" hidden="1"/>
    <cellStyle name="Besuchter Hyperlink" xfId="16322" builtinId="9" hidden="1"/>
    <cellStyle name="Besuchter Hyperlink" xfId="16066" builtinId="9" hidden="1"/>
    <cellStyle name="Besuchter Hyperlink" xfId="15810" builtinId="9" hidden="1"/>
    <cellStyle name="Besuchter Hyperlink" xfId="15554" builtinId="9" hidden="1"/>
    <cellStyle name="Besuchter Hyperlink" xfId="15298" builtinId="9" hidden="1"/>
    <cellStyle name="Besuchter Hyperlink" xfId="15042" builtinId="9" hidden="1"/>
    <cellStyle name="Besuchter Hyperlink" xfId="14786" builtinId="9" hidden="1"/>
    <cellStyle name="Besuchter Hyperlink" xfId="14530" builtinId="9" hidden="1"/>
    <cellStyle name="Besuchter Hyperlink" xfId="14274" builtinId="9" hidden="1"/>
    <cellStyle name="Besuchter Hyperlink" xfId="14018" builtinId="9" hidden="1"/>
    <cellStyle name="Besuchter Hyperlink" xfId="13762" builtinId="9" hidden="1"/>
    <cellStyle name="Besuchter Hyperlink" xfId="13506" builtinId="9" hidden="1"/>
    <cellStyle name="Besuchter Hyperlink" xfId="13250" builtinId="9" hidden="1"/>
    <cellStyle name="Besuchter Hyperlink" xfId="12994" builtinId="9" hidden="1"/>
    <cellStyle name="Besuchter Hyperlink" xfId="12738" builtinId="9" hidden="1"/>
    <cellStyle name="Besuchter Hyperlink" xfId="12482" builtinId="9" hidden="1"/>
    <cellStyle name="Besuchter Hyperlink" xfId="12226" builtinId="9" hidden="1"/>
    <cellStyle name="Besuchter Hyperlink" xfId="11970" builtinId="9" hidden="1"/>
    <cellStyle name="Besuchter Hyperlink" xfId="11714" builtinId="9" hidden="1"/>
    <cellStyle name="Besuchter Hyperlink" xfId="11458" builtinId="9" hidden="1"/>
    <cellStyle name="Besuchter Hyperlink" xfId="11202" builtinId="9" hidden="1"/>
    <cellStyle name="Besuchter Hyperlink" xfId="10946" builtinId="9" hidden="1"/>
    <cellStyle name="Besuchter Hyperlink" xfId="10690" builtinId="9" hidden="1"/>
    <cellStyle name="Besuchter Hyperlink" xfId="10434" builtinId="9" hidden="1"/>
    <cellStyle name="Besuchter Hyperlink" xfId="10178" builtinId="9" hidden="1"/>
    <cellStyle name="Besuchter Hyperlink" xfId="9922" builtinId="9" hidden="1"/>
    <cellStyle name="Besuchter Hyperlink" xfId="9666" builtinId="9" hidden="1"/>
    <cellStyle name="Besuchter Hyperlink" xfId="9410" builtinId="9" hidden="1"/>
    <cellStyle name="Besuchter Hyperlink" xfId="9154" builtinId="9" hidden="1"/>
    <cellStyle name="Besuchter Hyperlink" xfId="8898" builtinId="9" hidden="1"/>
    <cellStyle name="Besuchter Hyperlink" xfId="8642" builtinId="9" hidden="1"/>
    <cellStyle name="Besuchter Hyperlink" xfId="8386" builtinId="9" hidden="1"/>
    <cellStyle name="Besuchter Hyperlink" xfId="8130" builtinId="9" hidden="1"/>
    <cellStyle name="Besuchter Hyperlink" xfId="7874" builtinId="9" hidden="1"/>
    <cellStyle name="Besuchter Hyperlink" xfId="7618" builtinId="9" hidden="1"/>
    <cellStyle name="Besuchter Hyperlink" xfId="7362" builtinId="9" hidden="1"/>
    <cellStyle name="Besuchter Hyperlink" xfId="7106" builtinId="9" hidden="1"/>
    <cellStyle name="Besuchter Hyperlink" xfId="6850" builtinId="9" hidden="1"/>
    <cellStyle name="Besuchter Hyperlink" xfId="6594" builtinId="9" hidden="1"/>
    <cellStyle name="Besuchter Hyperlink" xfId="6338" builtinId="9" hidden="1"/>
    <cellStyle name="Besuchter Hyperlink" xfId="6082" builtinId="9" hidden="1"/>
    <cellStyle name="Besuchter Hyperlink" xfId="5826" builtinId="9" hidden="1"/>
    <cellStyle name="Besuchter Hyperlink" xfId="5570" builtinId="9" hidden="1"/>
    <cellStyle name="Besuchter Hyperlink" xfId="5314" builtinId="9" hidden="1"/>
    <cellStyle name="Besuchter Hyperlink" xfId="5058" builtinId="9" hidden="1"/>
    <cellStyle name="Besuchter Hyperlink" xfId="4802" builtinId="9" hidden="1"/>
    <cellStyle name="Besuchter Hyperlink" xfId="4546" builtinId="9" hidden="1"/>
    <cellStyle name="Besuchter Hyperlink" xfId="4290" builtinId="9" hidden="1"/>
    <cellStyle name="Besuchter Hyperlink" xfId="4034" builtinId="9" hidden="1"/>
    <cellStyle name="Besuchter Hyperlink" xfId="3778" builtinId="9" hidden="1"/>
    <cellStyle name="Besuchter Hyperlink" xfId="3522" builtinId="9" hidden="1"/>
    <cellStyle name="Besuchter Hyperlink" xfId="3266" builtinId="9" hidden="1"/>
    <cellStyle name="Besuchter Hyperlink" xfId="3010" builtinId="9" hidden="1"/>
    <cellStyle name="Besuchter Hyperlink" xfId="2754" builtinId="9" hidden="1"/>
    <cellStyle name="Besuchter Hyperlink" xfId="2498" builtinId="9" hidden="1"/>
    <cellStyle name="Besuchter Hyperlink" xfId="2242" builtinId="9" hidden="1"/>
    <cellStyle name="Besuchter Hyperlink" xfId="1986" builtinId="9" hidden="1"/>
    <cellStyle name="Besuchter Hyperlink" xfId="1730" builtinId="9" hidden="1"/>
    <cellStyle name="Besuchter Hyperlink" xfId="1474" builtinId="9" hidden="1"/>
    <cellStyle name="Besuchter Hyperlink" xfId="1218" builtinId="9" hidden="1"/>
    <cellStyle name="Besuchter Hyperlink" xfId="962" builtinId="9" hidden="1"/>
    <cellStyle name="Besuchter Hyperlink" xfId="706" builtinId="9" hidden="1"/>
    <cellStyle name="Besuchter Hyperlink" xfId="450" builtinId="9" hidden="1"/>
    <cellStyle name="Besuchter Hyperlink" xfId="194" builtinId="9" hidden="1"/>
    <cellStyle name="Besuchter Hyperlink" xfId="2" builtinId="9" hidden="1"/>
    <cellStyle name="Besuchter Hyperlink" xfId="198" builtinId="9" hidden="1"/>
    <cellStyle name="Besuchter Hyperlink" xfId="454" builtinId="9" hidden="1"/>
    <cellStyle name="Besuchter Hyperlink" xfId="710" builtinId="9" hidden="1"/>
    <cellStyle name="Besuchter Hyperlink" xfId="966" builtinId="9" hidden="1"/>
    <cellStyle name="Besuchter Hyperlink" xfId="1222" builtinId="9" hidden="1"/>
    <cellStyle name="Besuchter Hyperlink" xfId="1478" builtinId="9" hidden="1"/>
    <cellStyle name="Besuchter Hyperlink" xfId="1734" builtinId="9" hidden="1"/>
    <cellStyle name="Besuchter Hyperlink" xfId="1990" builtinId="9" hidden="1"/>
    <cellStyle name="Besuchter Hyperlink" xfId="2246" builtinId="9" hidden="1"/>
    <cellStyle name="Besuchter Hyperlink" xfId="2502" builtinId="9" hidden="1"/>
    <cellStyle name="Besuchter Hyperlink" xfId="2758" builtinId="9" hidden="1"/>
    <cellStyle name="Besuchter Hyperlink" xfId="3014" builtinId="9" hidden="1"/>
    <cellStyle name="Besuchter Hyperlink" xfId="3270" builtinId="9" hidden="1"/>
    <cellStyle name="Besuchter Hyperlink" xfId="3526" builtinId="9" hidden="1"/>
    <cellStyle name="Besuchter Hyperlink" xfId="3782" builtinId="9" hidden="1"/>
    <cellStyle name="Besuchter Hyperlink" xfId="4038" builtinId="9" hidden="1"/>
    <cellStyle name="Besuchter Hyperlink" xfId="4294" builtinId="9" hidden="1"/>
    <cellStyle name="Besuchter Hyperlink" xfId="4550" builtinId="9" hidden="1"/>
    <cellStyle name="Besuchter Hyperlink" xfId="4806" builtinId="9" hidden="1"/>
    <cellStyle name="Besuchter Hyperlink" xfId="5062" builtinId="9" hidden="1"/>
    <cellStyle name="Besuchter Hyperlink" xfId="5318" builtinId="9" hidden="1"/>
    <cellStyle name="Besuchter Hyperlink" xfId="5574" builtinId="9" hidden="1"/>
    <cellStyle name="Besuchter Hyperlink" xfId="5830" builtinId="9" hidden="1"/>
    <cellStyle name="Besuchter Hyperlink" xfId="6086" builtinId="9" hidden="1"/>
    <cellStyle name="Besuchter Hyperlink" xfId="6342" builtinId="9" hidden="1"/>
    <cellStyle name="Besuchter Hyperlink" xfId="6598" builtinId="9" hidden="1"/>
    <cellStyle name="Besuchter Hyperlink" xfId="6854" builtinId="9" hidden="1"/>
    <cellStyle name="Besuchter Hyperlink" xfId="7110" builtinId="9" hidden="1"/>
    <cellStyle name="Besuchter Hyperlink" xfId="7366" builtinId="9" hidden="1"/>
    <cellStyle name="Besuchter Hyperlink" xfId="7622" builtinId="9" hidden="1"/>
    <cellStyle name="Besuchter Hyperlink" xfId="7878" builtinId="9" hidden="1"/>
    <cellStyle name="Besuchter Hyperlink" xfId="8134" builtinId="9" hidden="1"/>
    <cellStyle name="Besuchter Hyperlink" xfId="8390" builtinId="9" hidden="1"/>
    <cellStyle name="Besuchter Hyperlink" xfId="8646" builtinId="9" hidden="1"/>
    <cellStyle name="Besuchter Hyperlink" xfId="8902" builtinId="9" hidden="1"/>
    <cellStyle name="Besuchter Hyperlink" xfId="9158" builtinId="9" hidden="1"/>
    <cellStyle name="Besuchter Hyperlink" xfId="9414" builtinId="9" hidden="1"/>
    <cellStyle name="Besuchter Hyperlink" xfId="9670" builtinId="9" hidden="1"/>
    <cellStyle name="Besuchter Hyperlink" xfId="9926" builtinId="9" hidden="1"/>
    <cellStyle name="Besuchter Hyperlink" xfId="10182" builtinId="9" hidden="1"/>
    <cellStyle name="Besuchter Hyperlink" xfId="10438" builtinId="9" hidden="1"/>
    <cellStyle name="Besuchter Hyperlink" xfId="10694" builtinId="9" hidden="1"/>
    <cellStyle name="Besuchter Hyperlink" xfId="10950" builtinId="9" hidden="1"/>
    <cellStyle name="Besuchter Hyperlink" xfId="11206" builtinId="9" hidden="1"/>
    <cellStyle name="Besuchter Hyperlink" xfId="11462" builtinId="9" hidden="1"/>
    <cellStyle name="Besuchter Hyperlink" xfId="11718" builtinId="9" hidden="1"/>
    <cellStyle name="Besuchter Hyperlink" xfId="11974" builtinId="9" hidden="1"/>
    <cellStyle name="Besuchter Hyperlink" xfId="12230" builtinId="9" hidden="1"/>
    <cellStyle name="Besuchter Hyperlink" xfId="12486" builtinId="9" hidden="1"/>
    <cellStyle name="Besuchter Hyperlink" xfId="12742" builtinId="9" hidden="1"/>
    <cellStyle name="Besuchter Hyperlink" xfId="12998" builtinId="9" hidden="1"/>
    <cellStyle name="Besuchter Hyperlink" xfId="13254" builtinId="9" hidden="1"/>
    <cellStyle name="Besuchter Hyperlink" xfId="13510" builtinId="9" hidden="1"/>
    <cellStyle name="Besuchter Hyperlink" xfId="13766" builtinId="9" hidden="1"/>
    <cellStyle name="Besuchter Hyperlink" xfId="14022" builtinId="9" hidden="1"/>
    <cellStyle name="Besuchter Hyperlink" xfId="14278" builtinId="9" hidden="1"/>
    <cellStyle name="Besuchter Hyperlink" xfId="14534" builtinId="9" hidden="1"/>
    <cellStyle name="Besuchter Hyperlink" xfId="14790" builtinId="9" hidden="1"/>
    <cellStyle name="Besuchter Hyperlink" xfId="15046" builtinId="9" hidden="1"/>
    <cellStyle name="Besuchter Hyperlink" xfId="15302" builtinId="9" hidden="1"/>
    <cellStyle name="Besuchter Hyperlink" xfId="15558" builtinId="9" hidden="1"/>
    <cellStyle name="Besuchter Hyperlink" xfId="15814" builtinId="9" hidden="1"/>
    <cellStyle name="Besuchter Hyperlink" xfId="16070" builtinId="9" hidden="1"/>
    <cellStyle name="Besuchter Hyperlink" xfId="16326" builtinId="9" hidden="1"/>
    <cellStyle name="Besuchter Hyperlink" xfId="16582" builtinId="9" hidden="1"/>
    <cellStyle name="Besuchter Hyperlink" xfId="16838" builtinId="9" hidden="1"/>
    <cellStyle name="Besuchter Hyperlink" xfId="17094" builtinId="9" hidden="1"/>
    <cellStyle name="Besuchter Hyperlink" xfId="17350" builtinId="9" hidden="1"/>
    <cellStyle name="Besuchter Hyperlink" xfId="17606" builtinId="9" hidden="1"/>
    <cellStyle name="Besuchter Hyperlink" xfId="17862" builtinId="9" hidden="1"/>
    <cellStyle name="Besuchter Hyperlink" xfId="18118" builtinId="9" hidden="1"/>
    <cellStyle name="Besuchter Hyperlink" xfId="18374" builtinId="9" hidden="1"/>
    <cellStyle name="Besuchter Hyperlink" xfId="18630" builtinId="9" hidden="1"/>
    <cellStyle name="Besuchter Hyperlink" xfId="18886" builtinId="9" hidden="1"/>
    <cellStyle name="Besuchter Hyperlink" xfId="19142" builtinId="9" hidden="1"/>
    <cellStyle name="Besuchter Hyperlink" xfId="19398" builtinId="9" hidden="1"/>
    <cellStyle name="Besuchter Hyperlink" xfId="19654" builtinId="9" hidden="1"/>
    <cellStyle name="Besuchter Hyperlink" xfId="19910" builtinId="9" hidden="1"/>
    <cellStyle name="Besuchter Hyperlink" xfId="20166" builtinId="9" hidden="1"/>
    <cellStyle name="Besuchter Hyperlink" xfId="20422" builtinId="9" hidden="1"/>
    <cellStyle name="Besuchter Hyperlink" xfId="20678" builtinId="9" hidden="1"/>
    <cellStyle name="Besuchter Hyperlink" xfId="20934" builtinId="9" hidden="1"/>
    <cellStyle name="Besuchter Hyperlink" xfId="21190" builtinId="9" hidden="1"/>
    <cellStyle name="Besuchter Hyperlink" xfId="21450" builtinId="9" hidden="1"/>
    <cellStyle name="Besuchter Hyperlink" xfId="21706" builtinId="9" hidden="1"/>
    <cellStyle name="Besuchter Hyperlink" xfId="21962" builtinId="9" hidden="1"/>
    <cellStyle name="Besuchter Hyperlink" xfId="22218" builtinId="9" hidden="1"/>
    <cellStyle name="Besuchter Hyperlink" xfId="22474" builtinId="9" hidden="1"/>
    <cellStyle name="Besuchter Hyperlink" xfId="22730" builtinId="9" hidden="1"/>
    <cellStyle name="Besuchter Hyperlink" xfId="22986" builtinId="9" hidden="1"/>
    <cellStyle name="Besuchter Hyperlink" xfId="23242" builtinId="9" hidden="1"/>
    <cellStyle name="Besuchter Hyperlink" xfId="23498" builtinId="9" hidden="1"/>
    <cellStyle name="Besuchter Hyperlink" xfId="23754" builtinId="9" hidden="1"/>
    <cellStyle name="Besuchter Hyperlink" xfId="24010" builtinId="9" hidden="1"/>
    <cellStyle name="Besuchter Hyperlink" xfId="24266" builtinId="9" hidden="1"/>
    <cellStyle name="Besuchter Hyperlink" xfId="24522" builtinId="9" hidden="1"/>
    <cellStyle name="Besuchter Hyperlink" xfId="24778" builtinId="9" hidden="1"/>
    <cellStyle name="Besuchter Hyperlink" xfId="25034" builtinId="9" hidden="1"/>
    <cellStyle name="Besuchter Hyperlink" xfId="25290" builtinId="9" hidden="1"/>
    <cellStyle name="Besuchter Hyperlink" xfId="25546" builtinId="9" hidden="1"/>
    <cellStyle name="Besuchter Hyperlink" xfId="25802" builtinId="9" hidden="1"/>
    <cellStyle name="Besuchter Hyperlink" xfId="26058" builtinId="9" hidden="1"/>
    <cellStyle name="Besuchter Hyperlink" xfId="26314" builtinId="9" hidden="1"/>
    <cellStyle name="Besuchter Hyperlink" xfId="26570" builtinId="9" hidden="1"/>
    <cellStyle name="Besuchter Hyperlink" xfId="26826" builtinId="9" hidden="1"/>
    <cellStyle name="Besuchter Hyperlink" xfId="27082" builtinId="9" hidden="1"/>
    <cellStyle name="Besuchter Hyperlink" xfId="27338" builtinId="9" hidden="1"/>
    <cellStyle name="Besuchter Hyperlink" xfId="27594" builtinId="9" hidden="1"/>
    <cellStyle name="Besuchter Hyperlink" xfId="27850" builtinId="9" hidden="1"/>
    <cellStyle name="Besuchter Hyperlink" xfId="28106" builtinId="9" hidden="1"/>
    <cellStyle name="Besuchter Hyperlink" xfId="28362" builtinId="9" hidden="1"/>
    <cellStyle name="Besuchter Hyperlink" xfId="28618" builtinId="9" hidden="1"/>
    <cellStyle name="Besuchter Hyperlink" xfId="28874" builtinId="9" hidden="1"/>
    <cellStyle name="Besuchter Hyperlink" xfId="29130" builtinId="9" hidden="1"/>
    <cellStyle name="Besuchter Hyperlink" xfId="29386" builtinId="9" hidden="1"/>
    <cellStyle name="Besuchter Hyperlink" xfId="29642" builtinId="9" hidden="1"/>
    <cellStyle name="Besuchter Hyperlink" xfId="29898" builtinId="9" hidden="1"/>
    <cellStyle name="Besuchter Hyperlink" xfId="30154" builtinId="9" hidden="1"/>
    <cellStyle name="Besuchter Hyperlink" xfId="30410" builtinId="9" hidden="1"/>
    <cellStyle name="Besuchter Hyperlink" xfId="30666" builtinId="9" hidden="1"/>
    <cellStyle name="Besuchter Hyperlink" xfId="30922" builtinId="9" hidden="1"/>
    <cellStyle name="Besuchter Hyperlink" xfId="31178" builtinId="9" hidden="1"/>
    <cellStyle name="Besuchter Hyperlink" xfId="31434" builtinId="9" hidden="1"/>
    <cellStyle name="Besuchter Hyperlink" xfId="31690" builtinId="9" hidden="1"/>
    <cellStyle name="Besuchter Hyperlink" xfId="31946" builtinId="9" hidden="1"/>
    <cellStyle name="Besuchter Hyperlink" xfId="32202" builtinId="9" hidden="1"/>
    <cellStyle name="Besuchter Hyperlink" xfId="32461" builtinId="9" hidden="1"/>
    <cellStyle name="Besuchter Hyperlink" xfId="32717" builtinId="9" hidden="1"/>
    <cellStyle name="Besuchter Hyperlink" xfId="32973" builtinId="9" hidden="1"/>
    <cellStyle name="Besuchter Hyperlink" xfId="33229" builtinId="9" hidden="1"/>
    <cellStyle name="Besuchter Hyperlink" xfId="33485" builtinId="9" hidden="1"/>
    <cellStyle name="Besuchter Hyperlink" xfId="33741" builtinId="9" hidden="1"/>
    <cellStyle name="Besuchter Hyperlink" xfId="33997" builtinId="9" hidden="1"/>
    <cellStyle name="Besuchter Hyperlink" xfId="34253" builtinId="9" hidden="1"/>
    <cellStyle name="Besuchter Hyperlink" xfId="34509" builtinId="9" hidden="1"/>
    <cellStyle name="Besuchter Hyperlink" xfId="34765" builtinId="9" hidden="1"/>
    <cellStyle name="Besuchter Hyperlink" xfId="35021" builtinId="9" hidden="1"/>
    <cellStyle name="Besuchter Hyperlink" xfId="35031" builtinId="9" hidden="1"/>
    <cellStyle name="Besuchter Hyperlink" xfId="34775" builtinId="9" hidden="1"/>
    <cellStyle name="Besuchter Hyperlink" xfId="34519" builtinId="9" hidden="1"/>
    <cellStyle name="Besuchter Hyperlink" xfId="34263" builtinId="9" hidden="1"/>
    <cellStyle name="Besuchter Hyperlink" xfId="34007" builtinId="9" hidden="1"/>
    <cellStyle name="Besuchter Hyperlink" xfId="33751" builtinId="9" hidden="1"/>
    <cellStyle name="Besuchter Hyperlink" xfId="33495" builtinId="9" hidden="1"/>
    <cellStyle name="Besuchter Hyperlink" xfId="33239" builtinId="9" hidden="1"/>
    <cellStyle name="Besuchter Hyperlink" xfId="32983" builtinId="9" hidden="1"/>
    <cellStyle name="Besuchter Hyperlink" xfId="32727" builtinId="9" hidden="1"/>
    <cellStyle name="Besuchter Hyperlink" xfId="32471" builtinId="9" hidden="1"/>
    <cellStyle name="Besuchter Hyperlink" xfId="32212" builtinId="9" hidden="1"/>
    <cellStyle name="Besuchter Hyperlink" xfId="31956" builtinId="9" hidden="1"/>
    <cellStyle name="Besuchter Hyperlink" xfId="31700" builtinId="9" hidden="1"/>
    <cellStyle name="Besuchter Hyperlink" xfId="31444" builtinId="9" hidden="1"/>
    <cellStyle name="Besuchter Hyperlink" xfId="31188" builtinId="9" hidden="1"/>
    <cellStyle name="Besuchter Hyperlink" xfId="30932" builtinId="9" hidden="1"/>
    <cellStyle name="Besuchter Hyperlink" xfId="30676" builtinId="9" hidden="1"/>
    <cellStyle name="Besuchter Hyperlink" xfId="30420" builtinId="9" hidden="1"/>
    <cellStyle name="Besuchter Hyperlink" xfId="30164" builtinId="9" hidden="1"/>
    <cellStyle name="Besuchter Hyperlink" xfId="29908" builtinId="9" hidden="1"/>
    <cellStyle name="Besuchter Hyperlink" xfId="29652" builtinId="9" hidden="1"/>
    <cellStyle name="Besuchter Hyperlink" xfId="29396" builtinId="9" hidden="1"/>
    <cellStyle name="Besuchter Hyperlink" xfId="29140" builtinId="9" hidden="1"/>
    <cellStyle name="Besuchter Hyperlink" xfId="28884" builtinId="9" hidden="1"/>
    <cellStyle name="Besuchter Hyperlink" xfId="28628" builtinId="9" hidden="1"/>
    <cellStyle name="Besuchter Hyperlink" xfId="28372" builtinId="9" hidden="1"/>
    <cellStyle name="Besuchter Hyperlink" xfId="28116" builtinId="9" hidden="1"/>
    <cellStyle name="Besuchter Hyperlink" xfId="27860" builtinId="9" hidden="1"/>
    <cellStyle name="Besuchter Hyperlink" xfId="27604" builtinId="9" hidden="1"/>
    <cellStyle name="Besuchter Hyperlink" xfId="27348" builtinId="9" hidden="1"/>
    <cellStyle name="Besuchter Hyperlink" xfId="27092" builtinId="9" hidden="1"/>
    <cellStyle name="Besuchter Hyperlink" xfId="26836" builtinId="9" hidden="1"/>
    <cellStyle name="Besuchter Hyperlink" xfId="26580" builtinId="9" hidden="1"/>
    <cellStyle name="Besuchter Hyperlink" xfId="26324" builtinId="9" hidden="1"/>
    <cellStyle name="Besuchter Hyperlink" xfId="26068" builtinId="9" hidden="1"/>
    <cellStyle name="Besuchter Hyperlink" xfId="25812" builtinId="9" hidden="1"/>
    <cellStyle name="Besuchter Hyperlink" xfId="25556" builtinId="9" hidden="1"/>
    <cellStyle name="Besuchter Hyperlink" xfId="25300" builtinId="9" hidden="1"/>
    <cellStyle name="Besuchter Hyperlink" xfId="25044" builtinId="9" hidden="1"/>
    <cellStyle name="Besuchter Hyperlink" xfId="24788" builtinId="9" hidden="1"/>
    <cellStyle name="Besuchter Hyperlink" xfId="24532" builtinId="9" hidden="1"/>
    <cellStyle name="Besuchter Hyperlink" xfId="24276" builtinId="9" hidden="1"/>
    <cellStyle name="Besuchter Hyperlink" xfId="24020" builtinId="9" hidden="1"/>
    <cellStyle name="Besuchter Hyperlink" xfId="23764" builtinId="9" hidden="1"/>
    <cellStyle name="Besuchter Hyperlink" xfId="23508" builtinId="9" hidden="1"/>
    <cellStyle name="Besuchter Hyperlink" xfId="23252" builtinId="9" hidden="1"/>
    <cellStyle name="Besuchter Hyperlink" xfId="22996" builtinId="9" hidden="1"/>
    <cellStyle name="Besuchter Hyperlink" xfId="22740" builtinId="9" hidden="1"/>
    <cellStyle name="Besuchter Hyperlink" xfId="22484" builtinId="9" hidden="1"/>
    <cellStyle name="Besuchter Hyperlink" xfId="22228" builtinId="9" hidden="1"/>
    <cellStyle name="Besuchter Hyperlink" xfId="21972" builtinId="9" hidden="1"/>
    <cellStyle name="Besuchter Hyperlink" xfId="21716" builtinId="9" hidden="1"/>
    <cellStyle name="Besuchter Hyperlink" xfId="21460" builtinId="9" hidden="1"/>
    <cellStyle name="Besuchter Hyperlink" xfId="21200" builtinId="9" hidden="1"/>
    <cellStyle name="Besuchter Hyperlink" xfId="20944" builtinId="9" hidden="1"/>
    <cellStyle name="Besuchter Hyperlink" xfId="20688" builtinId="9" hidden="1"/>
    <cellStyle name="Besuchter Hyperlink" xfId="20432" builtinId="9" hidden="1"/>
    <cellStyle name="Besuchter Hyperlink" xfId="20176" builtinId="9" hidden="1"/>
    <cellStyle name="Besuchter Hyperlink" xfId="19920" builtinId="9" hidden="1"/>
    <cellStyle name="Besuchter Hyperlink" xfId="19664" builtinId="9" hidden="1"/>
    <cellStyle name="Besuchter Hyperlink" xfId="19408" builtinId="9" hidden="1"/>
    <cellStyle name="Besuchter Hyperlink" xfId="19152" builtinId="9" hidden="1"/>
    <cellStyle name="Besuchter Hyperlink" xfId="18896" builtinId="9" hidden="1"/>
    <cellStyle name="Besuchter Hyperlink" xfId="18640" builtinId="9" hidden="1"/>
    <cellStyle name="Besuchter Hyperlink" xfId="18384" builtinId="9" hidden="1"/>
    <cellStyle name="Besuchter Hyperlink" xfId="18128" builtinId="9" hidden="1"/>
    <cellStyle name="Besuchter Hyperlink" xfId="17872" builtinId="9" hidden="1"/>
    <cellStyle name="Besuchter Hyperlink" xfId="17616" builtinId="9" hidden="1"/>
    <cellStyle name="Besuchter Hyperlink" xfId="17360" builtinId="9" hidden="1"/>
    <cellStyle name="Besuchter Hyperlink" xfId="17104" builtinId="9" hidden="1"/>
    <cellStyle name="Besuchter Hyperlink" xfId="16848" builtinId="9" hidden="1"/>
    <cellStyle name="Besuchter Hyperlink" xfId="16592" builtinId="9" hidden="1"/>
    <cellStyle name="Besuchter Hyperlink" xfId="16336" builtinId="9" hidden="1"/>
    <cellStyle name="Besuchter Hyperlink" xfId="16080" builtinId="9" hidden="1"/>
    <cellStyle name="Besuchter Hyperlink" xfId="15824" builtinId="9" hidden="1"/>
    <cellStyle name="Besuchter Hyperlink" xfId="15568" builtinId="9" hidden="1"/>
    <cellStyle name="Besuchter Hyperlink" xfId="15312" builtinId="9" hidden="1"/>
    <cellStyle name="Besuchter Hyperlink" xfId="15056" builtinId="9" hidden="1"/>
    <cellStyle name="Besuchter Hyperlink" xfId="14800" builtinId="9" hidden="1"/>
    <cellStyle name="Besuchter Hyperlink" xfId="14544" builtinId="9" hidden="1"/>
    <cellStyle name="Besuchter Hyperlink" xfId="14288" builtinId="9" hidden="1"/>
    <cellStyle name="Besuchter Hyperlink" xfId="14032" builtinId="9" hidden="1"/>
    <cellStyle name="Besuchter Hyperlink" xfId="13776" builtinId="9" hidden="1"/>
    <cellStyle name="Besuchter Hyperlink" xfId="13520" builtinId="9" hidden="1"/>
    <cellStyle name="Besuchter Hyperlink" xfId="13264" builtinId="9" hidden="1"/>
    <cellStyle name="Besuchter Hyperlink" xfId="13008" builtinId="9" hidden="1"/>
    <cellStyle name="Besuchter Hyperlink" xfId="12752" builtinId="9" hidden="1"/>
    <cellStyle name="Besuchter Hyperlink" xfId="12496" builtinId="9" hidden="1"/>
    <cellStyle name="Besuchter Hyperlink" xfId="12240" builtinId="9" hidden="1"/>
    <cellStyle name="Besuchter Hyperlink" xfId="11984" builtinId="9" hidden="1"/>
    <cellStyle name="Besuchter Hyperlink" xfId="11728" builtinId="9" hidden="1"/>
    <cellStyle name="Besuchter Hyperlink" xfId="11472" builtinId="9" hidden="1"/>
    <cellStyle name="Besuchter Hyperlink" xfId="11216" builtinId="9" hidden="1"/>
    <cellStyle name="Besuchter Hyperlink" xfId="10960" builtinId="9" hidden="1"/>
    <cellStyle name="Besuchter Hyperlink" xfId="10704" builtinId="9" hidden="1"/>
    <cellStyle name="Besuchter Hyperlink" xfId="10448" builtinId="9" hidden="1"/>
    <cellStyle name="Besuchter Hyperlink" xfId="10192" builtinId="9" hidden="1"/>
    <cellStyle name="Besuchter Hyperlink" xfId="9936" builtinId="9" hidden="1"/>
    <cellStyle name="Besuchter Hyperlink" xfId="9680" builtinId="9" hidden="1"/>
    <cellStyle name="Besuchter Hyperlink" xfId="9424" builtinId="9" hidden="1"/>
    <cellStyle name="Besuchter Hyperlink" xfId="9168" builtinId="9" hidden="1"/>
    <cellStyle name="Besuchter Hyperlink" xfId="8912" builtinId="9" hidden="1"/>
    <cellStyle name="Besuchter Hyperlink" xfId="8656" builtinId="9" hidden="1"/>
    <cellStyle name="Besuchter Hyperlink" xfId="8400" builtinId="9" hidden="1"/>
    <cellStyle name="Besuchter Hyperlink" xfId="8144" builtinId="9" hidden="1"/>
    <cellStyle name="Besuchter Hyperlink" xfId="7888" builtinId="9" hidden="1"/>
    <cellStyle name="Besuchter Hyperlink" xfId="7632" builtinId="9" hidden="1"/>
    <cellStyle name="Besuchter Hyperlink" xfId="7376" builtinId="9" hidden="1"/>
    <cellStyle name="Besuchter Hyperlink" xfId="7120" builtinId="9" hidden="1"/>
    <cellStyle name="Besuchter Hyperlink" xfId="6864" builtinId="9" hidden="1"/>
    <cellStyle name="Besuchter Hyperlink" xfId="6608" builtinId="9" hidden="1"/>
    <cellStyle name="Besuchter Hyperlink" xfId="6352" builtinId="9" hidden="1"/>
    <cellStyle name="Besuchter Hyperlink" xfId="6096" builtinId="9" hidden="1"/>
    <cellStyle name="Besuchter Hyperlink" xfId="5840" builtinId="9" hidden="1"/>
    <cellStyle name="Besuchter Hyperlink" xfId="5584" builtinId="9" hidden="1"/>
    <cellStyle name="Besuchter Hyperlink" xfId="5328" builtinId="9" hidden="1"/>
    <cellStyle name="Besuchter Hyperlink" xfId="5072" builtinId="9" hidden="1"/>
    <cellStyle name="Besuchter Hyperlink" xfId="4816" builtinId="9" hidden="1"/>
    <cellStyle name="Besuchter Hyperlink" xfId="4560" builtinId="9" hidden="1"/>
    <cellStyle name="Besuchter Hyperlink" xfId="4304" builtinId="9" hidden="1"/>
    <cellStyle name="Besuchter Hyperlink" xfId="4048" builtinId="9" hidden="1"/>
    <cellStyle name="Besuchter Hyperlink" xfId="3792" builtinId="9" hidden="1"/>
    <cellStyle name="Besuchter Hyperlink" xfId="3536" builtinId="9" hidden="1"/>
    <cellStyle name="Besuchter Hyperlink" xfId="3280" builtinId="9" hidden="1"/>
    <cellStyle name="Besuchter Hyperlink" xfId="3024" builtinId="9" hidden="1"/>
    <cellStyle name="Besuchter Hyperlink" xfId="2768" builtinId="9" hidden="1"/>
    <cellStyle name="Besuchter Hyperlink" xfId="2512" builtinId="9" hidden="1"/>
    <cellStyle name="Besuchter Hyperlink" xfId="2256" builtinId="9" hidden="1"/>
    <cellStyle name="Besuchter Hyperlink" xfId="2000" builtinId="9" hidden="1"/>
    <cellStyle name="Besuchter Hyperlink" xfId="1744" builtinId="9" hidden="1"/>
    <cellStyle name="Besuchter Hyperlink" xfId="1488" builtinId="9" hidden="1"/>
    <cellStyle name="Besuchter Hyperlink" xfId="1232" builtinId="9" hidden="1"/>
    <cellStyle name="Besuchter Hyperlink" xfId="976" builtinId="9" hidden="1"/>
    <cellStyle name="Besuchter Hyperlink" xfId="720" builtinId="9" hidden="1"/>
    <cellStyle name="Besuchter Hyperlink" xfId="464" builtinId="9" hidden="1"/>
    <cellStyle name="Besuchter Hyperlink" xfId="208" builtinId="9" hidden="1"/>
    <cellStyle name="Besuchter Hyperlink" xfId="68" builtinId="9" hidden="1"/>
    <cellStyle name="Besuchter Hyperlink" xfId="184" builtinId="9" hidden="1"/>
    <cellStyle name="Besuchter Hyperlink" xfId="440" builtinId="9" hidden="1"/>
    <cellStyle name="Besuchter Hyperlink" xfId="696" builtinId="9" hidden="1"/>
    <cellStyle name="Besuchter Hyperlink" xfId="952" builtinId="9" hidden="1"/>
    <cellStyle name="Besuchter Hyperlink" xfId="1208" builtinId="9" hidden="1"/>
    <cellStyle name="Besuchter Hyperlink" xfId="1464" builtinId="9" hidden="1"/>
    <cellStyle name="Besuchter Hyperlink" xfId="1720" builtinId="9" hidden="1"/>
    <cellStyle name="Besuchter Hyperlink" xfId="1976" builtinId="9" hidden="1"/>
    <cellStyle name="Besuchter Hyperlink" xfId="2232" builtinId="9" hidden="1"/>
    <cellStyle name="Besuchter Hyperlink" xfId="2488" builtinId="9" hidden="1"/>
    <cellStyle name="Besuchter Hyperlink" xfId="2744" builtinId="9" hidden="1"/>
    <cellStyle name="Besuchter Hyperlink" xfId="3000" builtinId="9" hidden="1"/>
    <cellStyle name="Besuchter Hyperlink" xfId="3256" builtinId="9" hidden="1"/>
    <cellStyle name="Besuchter Hyperlink" xfId="3512" builtinId="9" hidden="1"/>
    <cellStyle name="Besuchter Hyperlink" xfId="3768" builtinId="9" hidden="1"/>
    <cellStyle name="Besuchter Hyperlink" xfId="4024" builtinId="9" hidden="1"/>
    <cellStyle name="Besuchter Hyperlink" xfId="4280" builtinId="9" hidden="1"/>
    <cellStyle name="Besuchter Hyperlink" xfId="4536" builtinId="9" hidden="1"/>
    <cellStyle name="Besuchter Hyperlink" xfId="4792" builtinId="9" hidden="1"/>
    <cellStyle name="Besuchter Hyperlink" xfId="5048" builtinId="9" hidden="1"/>
    <cellStyle name="Besuchter Hyperlink" xfId="5304" builtinId="9" hidden="1"/>
    <cellStyle name="Besuchter Hyperlink" xfId="5560" builtinId="9" hidden="1"/>
    <cellStyle name="Besuchter Hyperlink" xfId="5816" builtinId="9" hidden="1"/>
    <cellStyle name="Besuchter Hyperlink" xfId="6072" builtinId="9" hidden="1"/>
    <cellStyle name="Besuchter Hyperlink" xfId="6328" builtinId="9" hidden="1"/>
    <cellStyle name="Besuchter Hyperlink" xfId="6584" builtinId="9" hidden="1"/>
    <cellStyle name="Besuchter Hyperlink" xfId="6840" builtinId="9" hidden="1"/>
    <cellStyle name="Besuchter Hyperlink" xfId="7096" builtinId="9" hidden="1"/>
    <cellStyle name="Besuchter Hyperlink" xfId="7352" builtinId="9" hidden="1"/>
    <cellStyle name="Besuchter Hyperlink" xfId="7608" builtinId="9" hidden="1"/>
    <cellStyle name="Besuchter Hyperlink" xfId="7864" builtinId="9" hidden="1"/>
    <cellStyle name="Besuchter Hyperlink" xfId="8120" builtinId="9" hidden="1"/>
    <cellStyle name="Besuchter Hyperlink" xfId="8376" builtinId="9" hidden="1"/>
    <cellStyle name="Besuchter Hyperlink" xfId="8632" builtinId="9" hidden="1"/>
    <cellStyle name="Besuchter Hyperlink" xfId="8888" builtinId="9" hidden="1"/>
    <cellStyle name="Besuchter Hyperlink" xfId="9144" builtinId="9" hidden="1"/>
    <cellStyle name="Besuchter Hyperlink" xfId="9400" builtinId="9" hidden="1"/>
    <cellStyle name="Besuchter Hyperlink" xfId="9656" builtinId="9" hidden="1"/>
    <cellStyle name="Besuchter Hyperlink" xfId="9912" builtinId="9" hidden="1"/>
    <cellStyle name="Besuchter Hyperlink" xfId="10168" builtinId="9" hidden="1"/>
    <cellStyle name="Besuchter Hyperlink" xfId="10424" builtinId="9" hidden="1"/>
    <cellStyle name="Besuchter Hyperlink" xfId="10680" builtinId="9" hidden="1"/>
    <cellStyle name="Besuchter Hyperlink" xfId="10936" builtinId="9" hidden="1"/>
    <cellStyle name="Besuchter Hyperlink" xfId="11192" builtinId="9" hidden="1"/>
    <cellStyle name="Besuchter Hyperlink" xfId="11448" builtinId="9" hidden="1"/>
    <cellStyle name="Besuchter Hyperlink" xfId="11704" builtinId="9" hidden="1"/>
    <cellStyle name="Besuchter Hyperlink" xfId="11960" builtinId="9" hidden="1"/>
    <cellStyle name="Besuchter Hyperlink" xfId="12216" builtinId="9" hidden="1"/>
    <cellStyle name="Besuchter Hyperlink" xfId="12472" builtinId="9" hidden="1"/>
    <cellStyle name="Besuchter Hyperlink" xfId="12728" builtinId="9" hidden="1"/>
    <cellStyle name="Besuchter Hyperlink" xfId="12984" builtinId="9" hidden="1"/>
    <cellStyle name="Besuchter Hyperlink" xfId="13240" builtinId="9" hidden="1"/>
    <cellStyle name="Besuchter Hyperlink" xfId="13496" builtinId="9" hidden="1"/>
    <cellStyle name="Besuchter Hyperlink" xfId="13752" builtinId="9" hidden="1"/>
    <cellStyle name="Besuchter Hyperlink" xfId="14008" builtinId="9" hidden="1"/>
    <cellStyle name="Besuchter Hyperlink" xfId="14264" builtinId="9" hidden="1"/>
    <cellStyle name="Besuchter Hyperlink" xfId="14520" builtinId="9" hidden="1"/>
    <cellStyle name="Besuchter Hyperlink" xfId="14776" builtinId="9" hidden="1"/>
    <cellStyle name="Besuchter Hyperlink" xfId="15032" builtinId="9" hidden="1"/>
    <cellStyle name="Besuchter Hyperlink" xfId="15288" builtinId="9" hidden="1"/>
    <cellStyle name="Besuchter Hyperlink" xfId="15544" builtinId="9" hidden="1"/>
    <cellStyle name="Besuchter Hyperlink" xfId="15800" builtinId="9" hidden="1"/>
    <cellStyle name="Besuchter Hyperlink" xfId="16056" builtinId="9" hidden="1"/>
    <cellStyle name="Besuchter Hyperlink" xfId="16312" builtinId="9" hidden="1"/>
    <cellStyle name="Besuchter Hyperlink" xfId="16568" builtinId="9" hidden="1"/>
    <cellStyle name="Besuchter Hyperlink" xfId="16824" builtinId="9" hidden="1"/>
    <cellStyle name="Besuchter Hyperlink" xfId="17080" builtinId="9" hidden="1"/>
    <cellStyle name="Besuchter Hyperlink" xfId="17336" builtinId="9" hidden="1"/>
    <cellStyle name="Besuchter Hyperlink" xfId="17592" builtinId="9" hidden="1"/>
    <cellStyle name="Besuchter Hyperlink" xfId="17848" builtinId="9" hidden="1"/>
    <cellStyle name="Besuchter Hyperlink" xfId="18104" builtinId="9" hidden="1"/>
    <cellStyle name="Besuchter Hyperlink" xfId="18360" builtinId="9" hidden="1"/>
    <cellStyle name="Besuchter Hyperlink" xfId="18616" builtinId="9" hidden="1"/>
    <cellStyle name="Besuchter Hyperlink" xfId="18872" builtinId="9" hidden="1"/>
    <cellStyle name="Besuchter Hyperlink" xfId="19128" builtinId="9" hidden="1"/>
    <cellStyle name="Besuchter Hyperlink" xfId="19384" builtinId="9" hidden="1"/>
    <cellStyle name="Besuchter Hyperlink" xfId="19640" builtinId="9" hidden="1"/>
    <cellStyle name="Besuchter Hyperlink" xfId="19896" builtinId="9" hidden="1"/>
    <cellStyle name="Besuchter Hyperlink" xfId="20152" builtinId="9" hidden="1"/>
    <cellStyle name="Besuchter Hyperlink" xfId="20408" builtinId="9" hidden="1"/>
    <cellStyle name="Besuchter Hyperlink" xfId="20664" builtinId="9" hidden="1"/>
    <cellStyle name="Besuchter Hyperlink" xfId="20920" builtinId="9" hidden="1"/>
    <cellStyle name="Besuchter Hyperlink" xfId="21176" builtinId="9" hidden="1"/>
    <cellStyle name="Besuchter Hyperlink" xfId="21436" builtinId="9" hidden="1"/>
    <cellStyle name="Besuchter Hyperlink" xfId="21692" builtinId="9" hidden="1"/>
    <cellStyle name="Besuchter Hyperlink" xfId="21948" builtinId="9" hidden="1"/>
    <cellStyle name="Besuchter Hyperlink" xfId="22204" builtinId="9" hidden="1"/>
    <cellStyle name="Besuchter Hyperlink" xfId="22460" builtinId="9" hidden="1"/>
    <cellStyle name="Besuchter Hyperlink" xfId="22716" builtinId="9" hidden="1"/>
    <cellStyle name="Besuchter Hyperlink" xfId="22972" builtinId="9" hidden="1"/>
    <cellStyle name="Besuchter Hyperlink" xfId="23228" builtinId="9" hidden="1"/>
    <cellStyle name="Besuchter Hyperlink" xfId="23484" builtinId="9" hidden="1"/>
    <cellStyle name="Besuchter Hyperlink" xfId="23740" builtinId="9" hidden="1"/>
    <cellStyle name="Besuchter Hyperlink" xfId="23996" builtinId="9" hidden="1"/>
    <cellStyle name="Besuchter Hyperlink" xfId="24252" builtinId="9" hidden="1"/>
    <cellStyle name="Besuchter Hyperlink" xfId="24508" builtinId="9" hidden="1"/>
    <cellStyle name="Besuchter Hyperlink" xfId="24764" builtinId="9" hidden="1"/>
    <cellStyle name="Besuchter Hyperlink" xfId="25020" builtinId="9" hidden="1"/>
    <cellStyle name="Besuchter Hyperlink" xfId="25276" builtinId="9" hidden="1"/>
    <cellStyle name="Besuchter Hyperlink" xfId="25532" builtinId="9" hidden="1"/>
    <cellStyle name="Besuchter Hyperlink" xfId="25788" builtinId="9" hidden="1"/>
    <cellStyle name="Besuchter Hyperlink" xfId="26044" builtinId="9" hidden="1"/>
    <cellStyle name="Besuchter Hyperlink" xfId="26300" builtinId="9" hidden="1"/>
    <cellStyle name="Besuchter Hyperlink" xfId="26556" builtinId="9" hidden="1"/>
    <cellStyle name="Besuchter Hyperlink" xfId="26812" builtinId="9" hidden="1"/>
    <cellStyle name="Besuchter Hyperlink" xfId="27068" builtinId="9" hidden="1"/>
    <cellStyle name="Besuchter Hyperlink" xfId="27324" builtinId="9" hidden="1"/>
    <cellStyle name="Besuchter Hyperlink" xfId="27580" builtinId="9" hidden="1"/>
    <cellStyle name="Besuchter Hyperlink" xfId="27836" builtinId="9" hidden="1"/>
    <cellStyle name="Besuchter Hyperlink" xfId="28092" builtinId="9" hidden="1"/>
    <cellStyle name="Besuchter Hyperlink" xfId="28348" builtinId="9" hidden="1"/>
    <cellStyle name="Besuchter Hyperlink" xfId="28604" builtinId="9" hidden="1"/>
    <cellStyle name="Besuchter Hyperlink" xfId="28860" builtinId="9" hidden="1"/>
    <cellStyle name="Besuchter Hyperlink" xfId="29116" builtinId="9" hidden="1"/>
    <cellStyle name="Besuchter Hyperlink" xfId="29372" builtinId="9" hidden="1"/>
    <cellStyle name="Besuchter Hyperlink" xfId="29628" builtinId="9" hidden="1"/>
    <cellStyle name="Besuchter Hyperlink" xfId="29884" builtinId="9" hidden="1"/>
    <cellStyle name="Besuchter Hyperlink" xfId="30140" builtinId="9" hidden="1"/>
    <cellStyle name="Besuchter Hyperlink" xfId="30396" builtinId="9" hidden="1"/>
    <cellStyle name="Besuchter Hyperlink" xfId="30652" builtinId="9" hidden="1"/>
    <cellStyle name="Besuchter Hyperlink" xfId="30908" builtinId="9" hidden="1"/>
    <cellStyle name="Besuchter Hyperlink" xfId="31164" builtinId="9" hidden="1"/>
    <cellStyle name="Besuchter Hyperlink" xfId="31420" builtinId="9" hidden="1"/>
    <cellStyle name="Besuchter Hyperlink" xfId="31676" builtinId="9" hidden="1"/>
    <cellStyle name="Besuchter Hyperlink" xfId="31932" builtinId="9" hidden="1"/>
    <cellStyle name="Besuchter Hyperlink" xfId="32188" builtinId="9" hidden="1"/>
    <cellStyle name="Besuchter Hyperlink" xfId="32445" builtinId="9" hidden="1"/>
    <cellStyle name="Besuchter Hyperlink" xfId="32703" builtinId="9" hidden="1"/>
    <cellStyle name="Besuchter Hyperlink" xfId="32959" builtinId="9" hidden="1"/>
    <cellStyle name="Besuchter Hyperlink" xfId="33215" builtinId="9" hidden="1"/>
    <cellStyle name="Besuchter Hyperlink" xfId="33471" builtinId="9" hidden="1"/>
    <cellStyle name="Besuchter Hyperlink" xfId="33727" builtinId="9" hidden="1"/>
    <cellStyle name="Besuchter Hyperlink" xfId="33983" builtinId="9" hidden="1"/>
    <cellStyle name="Besuchter Hyperlink" xfId="34239" builtinId="9" hidden="1"/>
    <cellStyle name="Besuchter Hyperlink" xfId="34495" builtinId="9" hidden="1"/>
    <cellStyle name="Besuchter Hyperlink" xfId="34751" builtinId="9" hidden="1"/>
    <cellStyle name="Besuchter Hyperlink" xfId="35007" builtinId="9" hidden="1"/>
    <cellStyle name="Besuchter Hyperlink" xfId="35045" builtinId="9" hidden="1"/>
    <cellStyle name="Besuchter Hyperlink" xfId="34789" builtinId="9" hidden="1"/>
    <cellStyle name="Besuchter Hyperlink" xfId="34533" builtinId="9" hidden="1"/>
    <cellStyle name="Besuchter Hyperlink" xfId="34277" builtinId="9" hidden="1"/>
    <cellStyle name="Besuchter Hyperlink" xfId="34021" builtinId="9" hidden="1"/>
    <cellStyle name="Besuchter Hyperlink" xfId="33765" builtinId="9" hidden="1"/>
    <cellStyle name="Besuchter Hyperlink" xfId="33509" builtinId="9" hidden="1"/>
    <cellStyle name="Besuchter Hyperlink" xfId="33253" builtinId="9" hidden="1"/>
    <cellStyle name="Besuchter Hyperlink" xfId="32997" builtinId="9" hidden="1"/>
    <cellStyle name="Besuchter Hyperlink" xfId="32741" builtinId="9" hidden="1"/>
    <cellStyle name="Besuchter Hyperlink" xfId="32485" builtinId="9" hidden="1"/>
    <cellStyle name="Besuchter Hyperlink" xfId="32227" builtinId="9" hidden="1"/>
    <cellStyle name="Besuchter Hyperlink" xfId="31970" builtinId="9" hidden="1"/>
    <cellStyle name="Besuchter Hyperlink" xfId="31714" builtinId="9" hidden="1"/>
    <cellStyle name="Besuchter Hyperlink" xfId="31458" builtinId="9" hidden="1"/>
    <cellStyle name="Besuchter Hyperlink" xfId="31202" builtinId="9" hidden="1"/>
    <cellStyle name="Besuchter Hyperlink" xfId="30946" builtinId="9" hidden="1"/>
    <cellStyle name="Besuchter Hyperlink" xfId="30690" builtinId="9" hidden="1"/>
    <cellStyle name="Besuchter Hyperlink" xfId="30434" builtinId="9" hidden="1"/>
    <cellStyle name="Besuchter Hyperlink" xfId="30178" builtinId="9" hidden="1"/>
    <cellStyle name="Besuchter Hyperlink" xfId="29922" builtinId="9" hidden="1"/>
    <cellStyle name="Besuchter Hyperlink" xfId="29666" builtinId="9" hidden="1"/>
    <cellStyle name="Besuchter Hyperlink" xfId="29410" builtinId="9" hidden="1"/>
    <cellStyle name="Besuchter Hyperlink" xfId="29154" builtinId="9" hidden="1"/>
    <cellStyle name="Besuchter Hyperlink" xfId="28898" builtinId="9" hidden="1"/>
    <cellStyle name="Besuchter Hyperlink" xfId="28642" builtinId="9" hidden="1"/>
    <cellStyle name="Besuchter Hyperlink" xfId="28386" builtinId="9" hidden="1"/>
    <cellStyle name="Besuchter Hyperlink" xfId="28130" builtinId="9" hidden="1"/>
    <cellStyle name="Besuchter Hyperlink" xfId="27874" builtinId="9" hidden="1"/>
    <cellStyle name="Besuchter Hyperlink" xfId="27618" builtinId="9" hidden="1"/>
    <cellStyle name="Besuchter Hyperlink" xfId="27362" builtinId="9" hidden="1"/>
    <cellStyle name="Besuchter Hyperlink" xfId="27106" builtinId="9" hidden="1"/>
    <cellStyle name="Besuchter Hyperlink" xfId="26850" builtinId="9" hidden="1"/>
    <cellStyle name="Besuchter Hyperlink" xfId="26594" builtinId="9" hidden="1"/>
    <cellStyle name="Besuchter Hyperlink" xfId="26338" builtinId="9" hidden="1"/>
    <cellStyle name="Besuchter Hyperlink" xfId="26082" builtinId="9" hidden="1"/>
    <cellStyle name="Besuchter Hyperlink" xfId="25826" builtinId="9" hidden="1"/>
    <cellStyle name="Besuchter Hyperlink" xfId="25570" builtinId="9" hidden="1"/>
    <cellStyle name="Besuchter Hyperlink" xfId="25314" builtinId="9" hidden="1"/>
    <cellStyle name="Besuchter Hyperlink" xfId="25058" builtinId="9" hidden="1"/>
    <cellStyle name="Besuchter Hyperlink" xfId="24802" builtinId="9" hidden="1"/>
    <cellStyle name="Besuchter Hyperlink" xfId="24546" builtinId="9" hidden="1"/>
    <cellStyle name="Besuchter Hyperlink" xfId="24290" builtinId="9" hidden="1"/>
    <cellStyle name="Besuchter Hyperlink" xfId="24034" builtinId="9" hidden="1"/>
    <cellStyle name="Besuchter Hyperlink" xfId="23778" builtinId="9" hidden="1"/>
    <cellStyle name="Besuchter Hyperlink" xfId="23522" builtinId="9" hidden="1"/>
    <cellStyle name="Besuchter Hyperlink" xfId="23266" builtinId="9" hidden="1"/>
    <cellStyle name="Besuchter Hyperlink" xfId="23010" builtinId="9" hidden="1"/>
    <cellStyle name="Besuchter Hyperlink" xfId="22754" builtinId="9" hidden="1"/>
    <cellStyle name="Besuchter Hyperlink" xfId="22498" builtinId="9" hidden="1"/>
    <cellStyle name="Besuchter Hyperlink" xfId="22242" builtinId="9" hidden="1"/>
    <cellStyle name="Besuchter Hyperlink" xfId="21986" builtinId="9" hidden="1"/>
    <cellStyle name="Besuchter Hyperlink" xfId="21730" builtinId="9" hidden="1"/>
    <cellStyle name="Besuchter Hyperlink" xfId="21474" builtinId="9" hidden="1"/>
    <cellStyle name="Besuchter Hyperlink" xfId="21214" builtinId="9" hidden="1"/>
    <cellStyle name="Besuchter Hyperlink" xfId="20958" builtinId="9" hidden="1"/>
    <cellStyle name="Besuchter Hyperlink" xfId="20702" builtinId="9" hidden="1"/>
    <cellStyle name="Besuchter Hyperlink" xfId="20446" builtinId="9" hidden="1"/>
    <cellStyle name="Besuchter Hyperlink" xfId="20190" builtinId="9" hidden="1"/>
    <cellStyle name="Besuchter Hyperlink" xfId="19934" builtinId="9" hidden="1"/>
    <cellStyle name="Besuchter Hyperlink" xfId="19678" builtinId="9" hidden="1"/>
    <cellStyle name="Besuchter Hyperlink" xfId="19422" builtinId="9" hidden="1"/>
    <cellStyle name="Besuchter Hyperlink" xfId="19166" builtinId="9" hidden="1"/>
    <cellStyle name="Besuchter Hyperlink" xfId="18910" builtinId="9" hidden="1"/>
    <cellStyle name="Besuchter Hyperlink" xfId="18654" builtinId="9" hidden="1"/>
    <cellStyle name="Besuchter Hyperlink" xfId="18398" builtinId="9" hidden="1"/>
    <cellStyle name="Besuchter Hyperlink" xfId="18142" builtinId="9" hidden="1"/>
    <cellStyle name="Besuchter Hyperlink" xfId="17886" builtinId="9" hidden="1"/>
    <cellStyle name="Besuchter Hyperlink" xfId="17630" builtinId="9" hidden="1"/>
    <cellStyle name="Besuchter Hyperlink" xfId="17374" builtinId="9" hidden="1"/>
    <cellStyle name="Besuchter Hyperlink" xfId="17118" builtinId="9" hidden="1"/>
    <cellStyle name="Besuchter Hyperlink" xfId="16862" builtinId="9" hidden="1"/>
    <cellStyle name="Besuchter Hyperlink" xfId="16606" builtinId="9" hidden="1"/>
    <cellStyle name="Besuchter Hyperlink" xfId="16350" builtinId="9" hidden="1"/>
    <cellStyle name="Besuchter Hyperlink" xfId="16094" builtinId="9" hidden="1"/>
    <cellStyle name="Besuchter Hyperlink" xfId="15838" builtinId="9" hidden="1"/>
    <cellStyle name="Besuchter Hyperlink" xfId="15582" builtinId="9" hidden="1"/>
    <cellStyle name="Besuchter Hyperlink" xfId="15326" builtinId="9" hidden="1"/>
    <cellStyle name="Besuchter Hyperlink" xfId="15070" builtinId="9" hidden="1"/>
    <cellStyle name="Besuchter Hyperlink" xfId="14814" builtinId="9" hidden="1"/>
    <cellStyle name="Besuchter Hyperlink" xfId="14558" builtinId="9" hidden="1"/>
    <cellStyle name="Besuchter Hyperlink" xfId="14302" builtinId="9" hidden="1"/>
    <cellStyle name="Besuchter Hyperlink" xfId="14046" builtinId="9" hidden="1"/>
    <cellStyle name="Besuchter Hyperlink" xfId="13790" builtinId="9" hidden="1"/>
    <cellStyle name="Besuchter Hyperlink" xfId="13534" builtinId="9" hidden="1"/>
    <cellStyle name="Besuchter Hyperlink" xfId="13278" builtinId="9" hidden="1"/>
    <cellStyle name="Besuchter Hyperlink" xfId="13022" builtinId="9" hidden="1"/>
    <cellStyle name="Besuchter Hyperlink" xfId="12766" builtinId="9" hidden="1"/>
    <cellStyle name="Besuchter Hyperlink" xfId="12510" builtinId="9" hidden="1"/>
    <cellStyle name="Besuchter Hyperlink" xfId="12254" builtinId="9" hidden="1"/>
    <cellStyle name="Besuchter Hyperlink" xfId="11998" builtinId="9" hidden="1"/>
    <cellStyle name="Besuchter Hyperlink" xfId="11742" builtinId="9" hidden="1"/>
    <cellStyle name="Besuchter Hyperlink" xfId="11486" builtinId="9" hidden="1"/>
    <cellStyle name="Besuchter Hyperlink" xfId="11230" builtinId="9" hidden="1"/>
    <cellStyle name="Besuchter Hyperlink" xfId="10974" builtinId="9" hidden="1"/>
    <cellStyle name="Besuchter Hyperlink" xfId="10718" builtinId="9" hidden="1"/>
    <cellStyle name="Besuchter Hyperlink" xfId="10462" builtinId="9" hidden="1"/>
    <cellStyle name="Besuchter Hyperlink" xfId="10206" builtinId="9" hidden="1"/>
    <cellStyle name="Besuchter Hyperlink" xfId="9950" builtinId="9" hidden="1"/>
    <cellStyle name="Besuchter Hyperlink" xfId="9694" builtinId="9" hidden="1"/>
    <cellStyle name="Besuchter Hyperlink" xfId="9438" builtinId="9" hidden="1"/>
    <cellStyle name="Besuchter Hyperlink" xfId="9182" builtinId="9" hidden="1"/>
    <cellStyle name="Besuchter Hyperlink" xfId="8926" builtinId="9" hidden="1"/>
    <cellStyle name="Besuchter Hyperlink" xfId="8670" builtinId="9" hidden="1"/>
    <cellStyle name="Besuchter Hyperlink" xfId="8414" builtinId="9" hidden="1"/>
    <cellStyle name="Besuchter Hyperlink" xfId="8158" builtinId="9" hidden="1"/>
    <cellStyle name="Besuchter Hyperlink" xfId="7902" builtinId="9" hidden="1"/>
    <cellStyle name="Besuchter Hyperlink" xfId="7646" builtinId="9" hidden="1"/>
    <cellStyle name="Besuchter Hyperlink" xfId="7390" builtinId="9" hidden="1"/>
    <cellStyle name="Besuchter Hyperlink" xfId="7134" builtinId="9" hidden="1"/>
    <cellStyle name="Besuchter Hyperlink" xfId="6878" builtinId="9" hidden="1"/>
    <cellStyle name="Besuchter Hyperlink" xfId="6622" builtinId="9" hidden="1"/>
    <cellStyle name="Besuchter Hyperlink" xfId="6366" builtinId="9" hidden="1"/>
    <cellStyle name="Besuchter Hyperlink" xfId="6110" builtinId="9" hidden="1"/>
    <cellStyle name="Besuchter Hyperlink" xfId="5854" builtinId="9" hidden="1"/>
    <cellStyle name="Besuchter Hyperlink" xfId="5598" builtinId="9" hidden="1"/>
    <cellStyle name="Besuchter Hyperlink" xfId="5342" builtinId="9" hidden="1"/>
    <cellStyle name="Besuchter Hyperlink" xfId="5086" builtinId="9" hidden="1"/>
    <cellStyle name="Besuchter Hyperlink" xfId="4830" builtinId="9" hidden="1"/>
    <cellStyle name="Besuchter Hyperlink" xfId="4574" builtinId="9" hidden="1"/>
    <cellStyle name="Besuchter Hyperlink" xfId="4318" builtinId="9" hidden="1"/>
    <cellStyle name="Besuchter Hyperlink" xfId="4062" builtinId="9" hidden="1"/>
    <cellStyle name="Besuchter Hyperlink" xfId="3806" builtinId="9" hidden="1"/>
    <cellStyle name="Besuchter Hyperlink" xfId="3550" builtinId="9" hidden="1"/>
    <cellStyle name="Besuchter Hyperlink" xfId="3294" builtinId="9" hidden="1"/>
    <cellStyle name="Besuchter Hyperlink" xfId="3038" builtinId="9" hidden="1"/>
    <cellStyle name="Besuchter Hyperlink" xfId="2782" builtinId="9" hidden="1"/>
    <cellStyle name="Besuchter Hyperlink" xfId="2526" builtinId="9" hidden="1"/>
    <cellStyle name="Besuchter Hyperlink" xfId="2270" builtinId="9" hidden="1"/>
    <cellStyle name="Besuchter Hyperlink" xfId="2014" builtinId="9" hidden="1"/>
    <cellStyle name="Besuchter Hyperlink" xfId="1758" builtinId="9" hidden="1"/>
    <cellStyle name="Besuchter Hyperlink" xfId="1502" builtinId="9" hidden="1"/>
    <cellStyle name="Besuchter Hyperlink" xfId="1246" builtinId="9" hidden="1"/>
    <cellStyle name="Besuchter Hyperlink" xfId="990" builtinId="9" hidden="1"/>
    <cellStyle name="Besuchter Hyperlink" xfId="734" builtinId="9" hidden="1"/>
    <cellStyle name="Besuchter Hyperlink" xfId="478" builtinId="9" hidden="1"/>
    <cellStyle name="Besuchter Hyperlink" xfId="222" builtinId="9" hidden="1"/>
    <cellStyle name="Besuchter Hyperlink" xfId="16" builtinId="9" hidden="1"/>
    <cellStyle name="Besuchter Hyperlink" xfId="170" builtinId="9" hidden="1"/>
    <cellStyle name="Besuchter Hyperlink" xfId="426" builtinId="9" hidden="1"/>
    <cellStyle name="Besuchter Hyperlink" xfId="682" builtinId="9" hidden="1"/>
    <cellStyle name="Besuchter Hyperlink" xfId="938" builtinId="9" hidden="1"/>
    <cellStyle name="Besuchter Hyperlink" xfId="1194" builtinId="9" hidden="1"/>
    <cellStyle name="Besuchter Hyperlink" xfId="1450" builtinId="9" hidden="1"/>
    <cellStyle name="Besuchter Hyperlink" xfId="1706" builtinId="9" hidden="1"/>
    <cellStyle name="Besuchter Hyperlink" xfId="1962" builtinId="9" hidden="1"/>
    <cellStyle name="Besuchter Hyperlink" xfId="2218" builtinId="9" hidden="1"/>
    <cellStyle name="Besuchter Hyperlink" xfId="2474" builtinId="9" hidden="1"/>
    <cellStyle name="Besuchter Hyperlink" xfId="2730" builtinId="9" hidden="1"/>
    <cellStyle name="Besuchter Hyperlink" xfId="2986" builtinId="9" hidden="1"/>
    <cellStyle name="Besuchter Hyperlink" xfId="3242" builtinId="9" hidden="1"/>
    <cellStyle name="Besuchter Hyperlink" xfId="3498" builtinId="9" hidden="1"/>
    <cellStyle name="Besuchter Hyperlink" xfId="3754" builtinId="9" hidden="1"/>
    <cellStyle name="Besuchter Hyperlink" xfId="4010" builtinId="9" hidden="1"/>
    <cellStyle name="Besuchter Hyperlink" xfId="4266" builtinId="9" hidden="1"/>
    <cellStyle name="Besuchter Hyperlink" xfId="4522" builtinId="9" hidden="1"/>
    <cellStyle name="Besuchter Hyperlink" xfId="4778" builtinId="9" hidden="1"/>
    <cellStyle name="Besuchter Hyperlink" xfId="5034" builtinId="9" hidden="1"/>
    <cellStyle name="Besuchter Hyperlink" xfId="5290" builtinId="9" hidden="1"/>
    <cellStyle name="Besuchter Hyperlink" xfId="5546" builtinId="9" hidden="1"/>
    <cellStyle name="Besuchter Hyperlink" xfId="5802" builtinId="9" hidden="1"/>
    <cellStyle name="Besuchter Hyperlink" xfId="6058" builtinId="9" hidden="1"/>
    <cellStyle name="Besuchter Hyperlink" xfId="6314" builtinId="9" hidden="1"/>
    <cellStyle name="Besuchter Hyperlink" xfId="6570" builtinId="9" hidden="1"/>
    <cellStyle name="Besuchter Hyperlink" xfId="6826" builtinId="9" hidden="1"/>
    <cellStyle name="Besuchter Hyperlink" xfId="7082" builtinId="9" hidden="1"/>
    <cellStyle name="Besuchter Hyperlink" xfId="7338" builtinId="9" hidden="1"/>
    <cellStyle name="Besuchter Hyperlink" xfId="7594" builtinId="9" hidden="1"/>
    <cellStyle name="Besuchter Hyperlink" xfId="7850" builtinId="9" hidden="1"/>
    <cellStyle name="Besuchter Hyperlink" xfId="8106" builtinId="9" hidden="1"/>
    <cellStyle name="Besuchter Hyperlink" xfId="8362" builtinId="9" hidden="1"/>
    <cellStyle name="Besuchter Hyperlink" xfId="8618" builtinId="9" hidden="1"/>
    <cellStyle name="Besuchter Hyperlink" xfId="8874" builtinId="9" hidden="1"/>
    <cellStyle name="Besuchter Hyperlink" xfId="9130" builtinId="9" hidden="1"/>
    <cellStyle name="Besuchter Hyperlink" xfId="9386" builtinId="9" hidden="1"/>
    <cellStyle name="Besuchter Hyperlink" xfId="9642" builtinId="9" hidden="1"/>
    <cellStyle name="Besuchter Hyperlink" xfId="9898" builtinId="9" hidden="1"/>
    <cellStyle name="Besuchter Hyperlink" xfId="10154" builtinId="9" hidden="1"/>
    <cellStyle name="Besuchter Hyperlink" xfId="10410" builtinId="9" hidden="1"/>
    <cellStyle name="Besuchter Hyperlink" xfId="10666" builtinId="9" hidden="1"/>
    <cellStyle name="Besuchter Hyperlink" xfId="10922" builtinId="9" hidden="1"/>
    <cellStyle name="Besuchter Hyperlink" xfId="11178" builtinId="9" hidden="1"/>
    <cellStyle name="Besuchter Hyperlink" xfId="11434" builtinId="9" hidden="1"/>
    <cellStyle name="Besuchter Hyperlink" xfId="11690" builtinId="9" hidden="1"/>
    <cellStyle name="Besuchter Hyperlink" xfId="11946" builtinId="9" hidden="1"/>
    <cellStyle name="Besuchter Hyperlink" xfId="12202" builtinId="9" hidden="1"/>
    <cellStyle name="Besuchter Hyperlink" xfId="12458" builtinId="9" hidden="1"/>
    <cellStyle name="Besuchter Hyperlink" xfId="12714" builtinId="9" hidden="1"/>
    <cellStyle name="Besuchter Hyperlink" xfId="12970" builtinId="9" hidden="1"/>
    <cellStyle name="Besuchter Hyperlink" xfId="13226" builtinId="9" hidden="1"/>
    <cellStyle name="Besuchter Hyperlink" xfId="13482" builtinId="9" hidden="1"/>
    <cellStyle name="Besuchter Hyperlink" xfId="13738" builtinId="9" hidden="1"/>
    <cellStyle name="Besuchter Hyperlink" xfId="13994" builtinId="9" hidden="1"/>
    <cellStyle name="Besuchter Hyperlink" xfId="14250" builtinId="9" hidden="1"/>
    <cellStyle name="Besuchter Hyperlink" xfId="14506" builtinId="9" hidden="1"/>
    <cellStyle name="Besuchter Hyperlink" xfId="14762" builtinId="9" hidden="1"/>
    <cellStyle name="Besuchter Hyperlink" xfId="15018" builtinId="9" hidden="1"/>
    <cellStyle name="Besuchter Hyperlink" xfId="15274" builtinId="9" hidden="1"/>
    <cellStyle name="Besuchter Hyperlink" xfId="15530" builtinId="9" hidden="1"/>
    <cellStyle name="Besuchter Hyperlink" xfId="15786" builtinId="9" hidden="1"/>
    <cellStyle name="Besuchter Hyperlink" xfId="16042" builtinId="9" hidden="1"/>
    <cellStyle name="Besuchter Hyperlink" xfId="16298" builtinId="9" hidden="1"/>
    <cellStyle name="Besuchter Hyperlink" xfId="16554" builtinId="9" hidden="1"/>
    <cellStyle name="Besuchter Hyperlink" xfId="16810" builtinId="9" hidden="1"/>
    <cellStyle name="Besuchter Hyperlink" xfId="17066" builtinId="9" hidden="1"/>
    <cellStyle name="Besuchter Hyperlink" xfId="17322" builtinId="9" hidden="1"/>
    <cellStyle name="Besuchter Hyperlink" xfId="17578" builtinId="9" hidden="1"/>
    <cellStyle name="Besuchter Hyperlink" xfId="17834" builtinId="9" hidden="1"/>
    <cellStyle name="Besuchter Hyperlink" xfId="18090" builtinId="9" hidden="1"/>
    <cellStyle name="Besuchter Hyperlink" xfId="18346" builtinId="9" hidden="1"/>
    <cellStyle name="Besuchter Hyperlink" xfId="18602" builtinId="9" hidden="1"/>
    <cellStyle name="Besuchter Hyperlink" xfId="18858" builtinId="9" hidden="1"/>
    <cellStyle name="Besuchter Hyperlink" xfId="19114" builtinId="9" hidden="1"/>
    <cellStyle name="Besuchter Hyperlink" xfId="19370" builtinId="9" hidden="1"/>
    <cellStyle name="Besuchter Hyperlink" xfId="19626" builtinId="9" hidden="1"/>
    <cellStyle name="Besuchter Hyperlink" xfId="19882" builtinId="9" hidden="1"/>
    <cellStyle name="Besuchter Hyperlink" xfId="20138" builtinId="9" hidden="1"/>
    <cellStyle name="Besuchter Hyperlink" xfId="20394" builtinId="9" hidden="1"/>
    <cellStyle name="Besuchter Hyperlink" xfId="20650" builtinId="9" hidden="1"/>
    <cellStyle name="Besuchter Hyperlink" xfId="20906" builtinId="9" hidden="1"/>
    <cellStyle name="Besuchter Hyperlink" xfId="21162" builtinId="9" hidden="1"/>
    <cellStyle name="Besuchter Hyperlink" xfId="21422" builtinId="9" hidden="1"/>
    <cellStyle name="Besuchter Hyperlink" xfId="21678" builtinId="9" hidden="1"/>
    <cellStyle name="Besuchter Hyperlink" xfId="21934" builtinId="9" hidden="1"/>
    <cellStyle name="Besuchter Hyperlink" xfId="22190" builtinId="9" hidden="1"/>
    <cellStyle name="Besuchter Hyperlink" xfId="22446" builtinId="9" hidden="1"/>
    <cellStyle name="Besuchter Hyperlink" xfId="22702" builtinId="9" hidden="1"/>
    <cellStyle name="Besuchter Hyperlink" xfId="22958" builtinId="9" hidden="1"/>
    <cellStyle name="Besuchter Hyperlink" xfId="23214" builtinId="9" hidden="1"/>
    <cellStyle name="Besuchter Hyperlink" xfId="23470" builtinId="9" hidden="1"/>
    <cellStyle name="Besuchter Hyperlink" xfId="23726" builtinId="9" hidden="1"/>
    <cellStyle name="Besuchter Hyperlink" xfId="23982" builtinId="9" hidden="1"/>
    <cellStyle name="Besuchter Hyperlink" xfId="24238" builtinId="9" hidden="1"/>
    <cellStyle name="Besuchter Hyperlink" xfId="24494" builtinId="9" hidden="1"/>
    <cellStyle name="Besuchter Hyperlink" xfId="24750" builtinId="9" hidden="1"/>
    <cellStyle name="Besuchter Hyperlink" xfId="25006" builtinId="9" hidden="1"/>
    <cellStyle name="Besuchter Hyperlink" xfId="25262" builtinId="9" hidden="1"/>
    <cellStyle name="Besuchter Hyperlink" xfId="25518" builtinId="9" hidden="1"/>
    <cellStyle name="Besuchter Hyperlink" xfId="25774" builtinId="9" hidden="1"/>
    <cellStyle name="Besuchter Hyperlink" xfId="26030" builtinId="9" hidden="1"/>
    <cellStyle name="Besuchter Hyperlink" xfId="26286" builtinId="9" hidden="1"/>
    <cellStyle name="Besuchter Hyperlink" xfId="26542" builtinId="9" hidden="1"/>
    <cellStyle name="Besuchter Hyperlink" xfId="26798" builtinId="9" hidden="1"/>
    <cellStyle name="Besuchter Hyperlink" xfId="27054" builtinId="9" hidden="1"/>
    <cellStyle name="Besuchter Hyperlink" xfId="27310" builtinId="9" hidden="1"/>
    <cellStyle name="Besuchter Hyperlink" xfId="27566" builtinId="9" hidden="1"/>
    <cellStyle name="Besuchter Hyperlink" xfId="27822" builtinId="9" hidden="1"/>
    <cellStyle name="Besuchter Hyperlink" xfId="28078" builtinId="9" hidden="1"/>
    <cellStyle name="Besuchter Hyperlink" xfId="28334" builtinId="9" hidden="1"/>
    <cellStyle name="Besuchter Hyperlink" xfId="28590" builtinId="9" hidden="1"/>
    <cellStyle name="Besuchter Hyperlink" xfId="28846" builtinId="9" hidden="1"/>
    <cellStyle name="Besuchter Hyperlink" xfId="29102" builtinId="9" hidden="1"/>
    <cellStyle name="Besuchter Hyperlink" xfId="29358" builtinId="9" hidden="1"/>
    <cellStyle name="Besuchter Hyperlink" xfId="29614" builtinId="9" hidden="1"/>
    <cellStyle name="Besuchter Hyperlink" xfId="29870" builtinId="9" hidden="1"/>
    <cellStyle name="Besuchter Hyperlink" xfId="30126" builtinId="9" hidden="1"/>
    <cellStyle name="Besuchter Hyperlink" xfId="30382" builtinId="9" hidden="1"/>
    <cellStyle name="Besuchter Hyperlink" xfId="30638" builtinId="9" hidden="1"/>
    <cellStyle name="Besuchter Hyperlink" xfId="30894" builtinId="9" hidden="1"/>
    <cellStyle name="Besuchter Hyperlink" xfId="31150" builtinId="9" hidden="1"/>
    <cellStyle name="Besuchter Hyperlink" xfId="31406" builtinId="9" hidden="1"/>
    <cellStyle name="Besuchter Hyperlink" xfId="31662" builtinId="9" hidden="1"/>
    <cellStyle name="Besuchter Hyperlink" xfId="31918" builtinId="9" hidden="1"/>
    <cellStyle name="Besuchter Hyperlink" xfId="32174" builtinId="9" hidden="1"/>
    <cellStyle name="Besuchter Hyperlink" xfId="32431" builtinId="9" hidden="1"/>
    <cellStyle name="Besuchter Hyperlink" xfId="32689" builtinId="9" hidden="1"/>
    <cellStyle name="Besuchter Hyperlink" xfId="32945" builtinId="9" hidden="1"/>
    <cellStyle name="Besuchter Hyperlink" xfId="33201" builtinId="9" hidden="1"/>
    <cellStyle name="Besuchter Hyperlink" xfId="33457" builtinId="9" hidden="1"/>
    <cellStyle name="Besuchter Hyperlink" xfId="33713" builtinId="9" hidden="1"/>
    <cellStyle name="Besuchter Hyperlink" xfId="33969" builtinId="9" hidden="1"/>
    <cellStyle name="Besuchter Hyperlink" xfId="34225" builtinId="9" hidden="1"/>
    <cellStyle name="Besuchter Hyperlink" xfId="34481" builtinId="9" hidden="1"/>
    <cellStyle name="Besuchter Hyperlink" xfId="34737" builtinId="9" hidden="1"/>
    <cellStyle name="Besuchter Hyperlink" xfId="34993" builtinId="9" hidden="1"/>
    <cellStyle name="Besuchter Hyperlink" xfId="35059" builtinId="9" hidden="1"/>
    <cellStyle name="Besuchter Hyperlink" xfId="34803" builtinId="9" hidden="1"/>
    <cellStyle name="Besuchter Hyperlink" xfId="34547" builtinId="9" hidden="1"/>
    <cellStyle name="Besuchter Hyperlink" xfId="34291" builtinId="9" hidden="1"/>
    <cellStyle name="Besuchter Hyperlink" xfId="34035" builtinId="9" hidden="1"/>
    <cellStyle name="Besuchter Hyperlink" xfId="33779" builtinId="9" hidden="1"/>
    <cellStyle name="Besuchter Hyperlink" xfId="33523" builtinId="9" hidden="1"/>
    <cellStyle name="Besuchter Hyperlink" xfId="33267" builtinId="9" hidden="1"/>
    <cellStyle name="Besuchter Hyperlink" xfId="33011" builtinId="9" hidden="1"/>
    <cellStyle name="Besuchter Hyperlink" xfId="32755" builtinId="9" hidden="1"/>
    <cellStyle name="Besuchter Hyperlink" xfId="32499" builtinId="9" hidden="1"/>
    <cellStyle name="Besuchter Hyperlink" xfId="32241" builtinId="9" hidden="1"/>
    <cellStyle name="Besuchter Hyperlink" xfId="31984" builtinId="9" hidden="1"/>
    <cellStyle name="Besuchter Hyperlink" xfId="31728" builtinId="9" hidden="1"/>
    <cellStyle name="Besuchter Hyperlink" xfId="31472" builtinId="9" hidden="1"/>
    <cellStyle name="Besuchter Hyperlink" xfId="31216" builtinId="9" hidden="1"/>
    <cellStyle name="Besuchter Hyperlink" xfId="30960" builtinId="9" hidden="1"/>
    <cellStyle name="Besuchter Hyperlink" xfId="30704" builtinId="9" hidden="1"/>
    <cellStyle name="Besuchter Hyperlink" xfId="30448" builtinId="9" hidden="1"/>
    <cellStyle name="Besuchter Hyperlink" xfId="30192" builtinId="9" hidden="1"/>
    <cellStyle name="Besuchter Hyperlink" xfId="29936" builtinId="9" hidden="1"/>
    <cellStyle name="Besuchter Hyperlink" xfId="29680" builtinId="9" hidden="1"/>
    <cellStyle name="Besuchter Hyperlink" xfId="29424" builtinId="9" hidden="1"/>
    <cellStyle name="Besuchter Hyperlink" xfId="29168" builtinId="9" hidden="1"/>
    <cellStyle name="Besuchter Hyperlink" xfId="28912" builtinId="9" hidden="1"/>
    <cellStyle name="Besuchter Hyperlink" xfId="28656" builtinId="9" hidden="1"/>
    <cellStyle name="Besuchter Hyperlink" xfId="28400" builtinId="9" hidden="1"/>
    <cellStyle name="Besuchter Hyperlink" xfId="28144" builtinId="9" hidden="1"/>
    <cellStyle name="Besuchter Hyperlink" xfId="27888" builtinId="9" hidden="1"/>
    <cellStyle name="Besuchter Hyperlink" xfId="27632" builtinId="9" hidden="1"/>
    <cellStyle name="Besuchter Hyperlink" xfId="27376" builtinId="9" hidden="1"/>
    <cellStyle name="Besuchter Hyperlink" xfId="27120" builtinId="9" hidden="1"/>
    <cellStyle name="Besuchter Hyperlink" xfId="26864" builtinId="9" hidden="1"/>
    <cellStyle name="Besuchter Hyperlink" xfId="26608" builtinId="9" hidden="1"/>
    <cellStyle name="Besuchter Hyperlink" xfId="26352" builtinId="9" hidden="1"/>
    <cellStyle name="Besuchter Hyperlink" xfId="26096" builtinId="9" hidden="1"/>
    <cellStyle name="Besuchter Hyperlink" xfId="25840" builtinId="9" hidden="1"/>
    <cellStyle name="Besuchter Hyperlink" xfId="25584" builtinId="9" hidden="1"/>
    <cellStyle name="Besuchter Hyperlink" xfId="25328" builtinId="9" hidden="1"/>
    <cellStyle name="Besuchter Hyperlink" xfId="25072" builtinId="9" hidden="1"/>
    <cellStyle name="Besuchter Hyperlink" xfId="24816" builtinId="9" hidden="1"/>
    <cellStyle name="Besuchter Hyperlink" xfId="24560" builtinId="9" hidden="1"/>
    <cellStyle name="Besuchter Hyperlink" xfId="24304" builtinId="9" hidden="1"/>
    <cellStyle name="Besuchter Hyperlink" xfId="24048" builtinId="9" hidden="1"/>
    <cellStyle name="Besuchter Hyperlink" xfId="23792" builtinId="9" hidden="1"/>
    <cellStyle name="Besuchter Hyperlink" xfId="23536" builtinId="9" hidden="1"/>
    <cellStyle name="Besuchter Hyperlink" xfId="23280" builtinId="9" hidden="1"/>
    <cellStyle name="Besuchter Hyperlink" xfId="23024" builtinId="9" hidden="1"/>
    <cellStyle name="Besuchter Hyperlink" xfId="22768" builtinId="9" hidden="1"/>
    <cellStyle name="Besuchter Hyperlink" xfId="22512" builtinId="9" hidden="1"/>
    <cellStyle name="Besuchter Hyperlink" xfId="22256" builtinId="9" hidden="1"/>
    <cellStyle name="Besuchter Hyperlink" xfId="22000" builtinId="9" hidden="1"/>
    <cellStyle name="Besuchter Hyperlink" xfId="21744" builtinId="9" hidden="1"/>
    <cellStyle name="Besuchter Hyperlink" xfId="21488" builtinId="9" hidden="1"/>
    <cellStyle name="Besuchter Hyperlink" xfId="21231" builtinId="9" hidden="1"/>
    <cellStyle name="Besuchter Hyperlink" xfId="20972" builtinId="9" hidden="1"/>
    <cellStyle name="Besuchter Hyperlink" xfId="20716" builtinId="9" hidden="1"/>
    <cellStyle name="Besuchter Hyperlink" xfId="20460" builtinId="9" hidden="1"/>
    <cellStyle name="Besuchter Hyperlink" xfId="20204" builtinId="9" hidden="1"/>
    <cellStyle name="Besuchter Hyperlink" xfId="19948" builtinId="9" hidden="1"/>
    <cellStyle name="Besuchter Hyperlink" xfId="19692" builtinId="9" hidden="1"/>
    <cellStyle name="Besuchter Hyperlink" xfId="19436" builtinId="9" hidden="1"/>
    <cellStyle name="Besuchter Hyperlink" xfId="19180" builtinId="9" hidden="1"/>
    <cellStyle name="Besuchter Hyperlink" xfId="18924" builtinId="9" hidden="1"/>
    <cellStyle name="Besuchter Hyperlink" xfId="18668" builtinId="9" hidden="1"/>
    <cellStyle name="Besuchter Hyperlink" xfId="18412" builtinId="9" hidden="1"/>
    <cellStyle name="Besuchter Hyperlink" xfId="18156" builtinId="9" hidden="1"/>
    <cellStyle name="Besuchter Hyperlink" xfId="17900" builtinId="9" hidden="1"/>
    <cellStyle name="Besuchter Hyperlink" xfId="17644" builtinId="9" hidden="1"/>
    <cellStyle name="Besuchter Hyperlink" xfId="17388" builtinId="9" hidden="1"/>
    <cellStyle name="Besuchter Hyperlink" xfId="17132" builtinId="9" hidden="1"/>
    <cellStyle name="Besuchter Hyperlink" xfId="16876" builtinId="9" hidden="1"/>
    <cellStyle name="Besuchter Hyperlink" xfId="16620" builtinId="9" hidden="1"/>
    <cellStyle name="Besuchter Hyperlink" xfId="16364" builtinId="9" hidden="1"/>
    <cellStyle name="Besuchter Hyperlink" xfId="16108" builtinId="9" hidden="1"/>
    <cellStyle name="Besuchter Hyperlink" xfId="15852" builtinId="9" hidden="1"/>
    <cellStyle name="Besuchter Hyperlink" xfId="15596" builtinId="9" hidden="1"/>
    <cellStyle name="Besuchter Hyperlink" xfId="15340" builtinId="9" hidden="1"/>
    <cellStyle name="Besuchter Hyperlink" xfId="15084" builtinId="9" hidden="1"/>
    <cellStyle name="Besuchter Hyperlink" xfId="14828" builtinId="9" hidden="1"/>
    <cellStyle name="Besuchter Hyperlink" xfId="14572" builtinId="9" hidden="1"/>
    <cellStyle name="Besuchter Hyperlink" xfId="14316" builtinId="9" hidden="1"/>
    <cellStyle name="Besuchter Hyperlink" xfId="14060" builtinId="9" hidden="1"/>
    <cellStyle name="Besuchter Hyperlink" xfId="13804" builtinId="9" hidden="1"/>
    <cellStyle name="Besuchter Hyperlink" xfId="13548" builtinId="9" hidden="1"/>
    <cellStyle name="Besuchter Hyperlink" xfId="13292" builtinId="9" hidden="1"/>
    <cellStyle name="Besuchter Hyperlink" xfId="13036" builtinId="9" hidden="1"/>
    <cellStyle name="Besuchter Hyperlink" xfId="12780" builtinId="9" hidden="1"/>
    <cellStyle name="Besuchter Hyperlink" xfId="12524" builtinId="9" hidden="1"/>
    <cellStyle name="Besuchter Hyperlink" xfId="12268" builtinId="9" hidden="1"/>
    <cellStyle name="Besuchter Hyperlink" xfId="12012" builtinId="9" hidden="1"/>
    <cellStyle name="Besuchter Hyperlink" xfId="11756" builtinId="9" hidden="1"/>
    <cellStyle name="Besuchter Hyperlink" xfId="11500" builtinId="9" hidden="1"/>
    <cellStyle name="Besuchter Hyperlink" xfId="11244" builtinId="9" hidden="1"/>
    <cellStyle name="Besuchter Hyperlink" xfId="10988" builtinId="9" hidden="1"/>
    <cellStyle name="Besuchter Hyperlink" xfId="10732" builtinId="9" hidden="1"/>
    <cellStyle name="Besuchter Hyperlink" xfId="10476" builtinId="9" hidden="1"/>
    <cellStyle name="Besuchter Hyperlink" xfId="10220" builtinId="9" hidden="1"/>
    <cellStyle name="Besuchter Hyperlink" xfId="9964" builtinId="9" hidden="1"/>
    <cellStyle name="Besuchter Hyperlink" xfId="9708" builtinId="9" hidden="1"/>
    <cellStyle name="Besuchter Hyperlink" xfId="9452" builtinId="9" hidden="1"/>
    <cellStyle name="Besuchter Hyperlink" xfId="9196" builtinId="9" hidden="1"/>
    <cellStyle name="Besuchter Hyperlink" xfId="8940" builtinId="9" hidden="1"/>
    <cellStyle name="Besuchter Hyperlink" xfId="8684" builtinId="9" hidden="1"/>
    <cellStyle name="Besuchter Hyperlink" xfId="8428" builtinId="9" hidden="1"/>
    <cellStyle name="Besuchter Hyperlink" xfId="8172" builtinId="9" hidden="1"/>
    <cellStyle name="Besuchter Hyperlink" xfId="7916" builtinId="9" hidden="1"/>
    <cellStyle name="Besuchter Hyperlink" xfId="7660" builtinId="9" hidden="1"/>
    <cellStyle name="Besuchter Hyperlink" xfId="7404" builtinId="9" hidden="1"/>
    <cellStyle name="Besuchter Hyperlink" xfId="7148" builtinId="9" hidden="1"/>
    <cellStyle name="Besuchter Hyperlink" xfId="6892" builtinId="9" hidden="1"/>
    <cellStyle name="Besuchter Hyperlink" xfId="6636" builtinId="9" hidden="1"/>
    <cellStyle name="Besuchter Hyperlink" xfId="6380" builtinId="9" hidden="1"/>
    <cellStyle name="Besuchter Hyperlink" xfId="6124" builtinId="9" hidden="1"/>
    <cellStyle name="Besuchter Hyperlink" xfId="5868" builtinId="9" hidden="1"/>
    <cellStyle name="Besuchter Hyperlink" xfId="5612" builtinId="9" hidden="1"/>
    <cellStyle name="Besuchter Hyperlink" xfId="5356" builtinId="9" hidden="1"/>
    <cellStyle name="Besuchter Hyperlink" xfId="5100" builtinId="9" hidden="1"/>
    <cellStyle name="Besuchter Hyperlink" xfId="4844" builtinId="9" hidden="1"/>
    <cellStyle name="Besuchter Hyperlink" xfId="4588" builtinId="9" hidden="1"/>
    <cellStyle name="Besuchter Hyperlink" xfId="4332" builtinId="9" hidden="1"/>
    <cellStyle name="Besuchter Hyperlink" xfId="4076" builtinId="9" hidden="1"/>
    <cellStyle name="Besuchter Hyperlink" xfId="3820" builtinId="9" hidden="1"/>
    <cellStyle name="Besuchter Hyperlink" xfId="3564" builtinId="9" hidden="1"/>
    <cellStyle name="Besuchter Hyperlink" xfId="3308" builtinId="9" hidden="1"/>
    <cellStyle name="Besuchter Hyperlink" xfId="3052" builtinId="9" hidden="1"/>
    <cellStyle name="Besuchter Hyperlink" xfId="2796" builtinId="9" hidden="1"/>
    <cellStyle name="Besuchter Hyperlink" xfId="2540" builtinId="9" hidden="1"/>
    <cellStyle name="Besuchter Hyperlink" xfId="2284" builtinId="9" hidden="1"/>
    <cellStyle name="Besuchter Hyperlink" xfId="2028" builtinId="9" hidden="1"/>
    <cellStyle name="Besuchter Hyperlink" xfId="1772" builtinId="9" hidden="1"/>
    <cellStyle name="Besuchter Hyperlink" xfId="1516" builtinId="9" hidden="1"/>
    <cellStyle name="Besuchter Hyperlink" xfId="1260" builtinId="9" hidden="1"/>
    <cellStyle name="Besuchter Hyperlink" xfId="1004" builtinId="9" hidden="1"/>
    <cellStyle name="Besuchter Hyperlink" xfId="748" builtinId="9" hidden="1"/>
    <cellStyle name="Besuchter Hyperlink" xfId="492" builtinId="9" hidden="1"/>
    <cellStyle name="Besuchter Hyperlink" xfId="388" builtinId="9" hidden="1"/>
    <cellStyle name="Besuchter Hyperlink" xfId="212" builtinId="9" hidden="1"/>
    <cellStyle name="Besuchter Hyperlink" xfId="380" builtinId="9" hidden="1"/>
    <cellStyle name="Besuchter Hyperlink" xfId="268" builtinId="9" hidden="1"/>
    <cellStyle name="Besuchter Hyperlink" xfId="668" builtinId="9" hidden="1"/>
    <cellStyle name="Besuchter Hyperlink" xfId="924" builtinId="9" hidden="1"/>
    <cellStyle name="Besuchter Hyperlink" xfId="1180" builtinId="9" hidden="1"/>
    <cellStyle name="Besuchter Hyperlink" xfId="1436" builtinId="9" hidden="1"/>
    <cellStyle name="Besuchter Hyperlink" xfId="1692" builtinId="9" hidden="1"/>
    <cellStyle name="Besuchter Hyperlink" xfId="1948" builtinId="9" hidden="1"/>
    <cellStyle name="Besuchter Hyperlink" xfId="2204" builtinId="9" hidden="1"/>
    <cellStyle name="Besuchter Hyperlink" xfId="2460" builtinId="9" hidden="1"/>
    <cellStyle name="Besuchter Hyperlink" xfId="2716" builtinId="9" hidden="1"/>
    <cellStyle name="Besuchter Hyperlink" xfId="2972" builtinId="9" hidden="1"/>
    <cellStyle name="Besuchter Hyperlink" xfId="3228" builtinId="9" hidden="1"/>
    <cellStyle name="Besuchter Hyperlink" xfId="3484" builtinId="9" hidden="1"/>
    <cellStyle name="Besuchter Hyperlink" xfId="3740" builtinId="9" hidden="1"/>
    <cellStyle name="Besuchter Hyperlink" xfId="3996" builtinId="9" hidden="1"/>
    <cellStyle name="Besuchter Hyperlink" xfId="4252" builtinId="9" hidden="1"/>
    <cellStyle name="Besuchter Hyperlink" xfId="4508" builtinId="9" hidden="1"/>
    <cellStyle name="Besuchter Hyperlink" xfId="4764" builtinId="9" hidden="1"/>
    <cellStyle name="Besuchter Hyperlink" xfId="5020" builtinId="9" hidden="1"/>
    <cellStyle name="Besuchter Hyperlink" xfId="5276" builtinId="9" hidden="1"/>
    <cellStyle name="Besuchter Hyperlink" xfId="5532" builtinId="9" hidden="1"/>
    <cellStyle name="Besuchter Hyperlink" xfId="5788" builtinId="9" hidden="1"/>
    <cellStyle name="Besuchter Hyperlink" xfId="6044" builtinId="9" hidden="1"/>
    <cellStyle name="Besuchter Hyperlink" xfId="6300" builtinId="9" hidden="1"/>
    <cellStyle name="Besuchter Hyperlink" xfId="6556" builtinId="9" hidden="1"/>
    <cellStyle name="Besuchter Hyperlink" xfId="6812" builtinId="9" hidden="1"/>
    <cellStyle name="Besuchter Hyperlink" xfId="7068" builtinId="9" hidden="1"/>
    <cellStyle name="Besuchter Hyperlink" xfId="7324" builtinId="9" hidden="1"/>
    <cellStyle name="Besuchter Hyperlink" xfId="7580" builtinId="9" hidden="1"/>
    <cellStyle name="Besuchter Hyperlink" xfId="7836" builtinId="9" hidden="1"/>
    <cellStyle name="Besuchter Hyperlink" xfId="8092" builtinId="9" hidden="1"/>
    <cellStyle name="Besuchter Hyperlink" xfId="8348" builtinId="9" hidden="1"/>
    <cellStyle name="Besuchter Hyperlink" xfId="8604" builtinId="9" hidden="1"/>
    <cellStyle name="Besuchter Hyperlink" xfId="8860" builtinId="9" hidden="1"/>
    <cellStyle name="Besuchter Hyperlink" xfId="9116" builtinId="9" hidden="1"/>
    <cellStyle name="Besuchter Hyperlink" xfId="9372" builtinId="9" hidden="1"/>
    <cellStyle name="Besuchter Hyperlink" xfId="9628" builtinId="9" hidden="1"/>
    <cellStyle name="Besuchter Hyperlink" xfId="9884" builtinId="9" hidden="1"/>
    <cellStyle name="Besuchter Hyperlink" xfId="10140" builtinId="9" hidden="1"/>
    <cellStyle name="Besuchter Hyperlink" xfId="10396" builtinId="9" hidden="1"/>
    <cellStyle name="Besuchter Hyperlink" xfId="10652" builtinId="9" hidden="1"/>
    <cellStyle name="Besuchter Hyperlink" xfId="10908" builtinId="9" hidden="1"/>
    <cellStyle name="Besuchter Hyperlink" xfId="11164" builtinId="9" hidden="1"/>
    <cellStyle name="Besuchter Hyperlink" xfId="11420" builtinId="9" hidden="1"/>
    <cellStyle name="Besuchter Hyperlink" xfId="11676" builtinId="9" hidden="1"/>
    <cellStyle name="Besuchter Hyperlink" xfId="11932" builtinId="9" hidden="1"/>
    <cellStyle name="Besuchter Hyperlink" xfId="12188" builtinId="9" hidden="1"/>
    <cellStyle name="Besuchter Hyperlink" xfId="12444" builtinId="9" hidden="1"/>
    <cellStyle name="Besuchter Hyperlink" xfId="12700" builtinId="9" hidden="1"/>
    <cellStyle name="Besuchter Hyperlink" xfId="12956" builtinId="9" hidden="1"/>
    <cellStyle name="Besuchter Hyperlink" xfId="13212" builtinId="9" hidden="1"/>
    <cellStyle name="Besuchter Hyperlink" xfId="13468" builtinId="9" hidden="1"/>
    <cellStyle name="Besuchter Hyperlink" xfId="13724" builtinId="9" hidden="1"/>
    <cellStyle name="Besuchter Hyperlink" xfId="13980" builtinId="9" hidden="1"/>
    <cellStyle name="Besuchter Hyperlink" xfId="14236" builtinId="9" hidden="1"/>
    <cellStyle name="Besuchter Hyperlink" xfId="14492" builtinId="9" hidden="1"/>
    <cellStyle name="Besuchter Hyperlink" xfId="14748" builtinId="9" hidden="1"/>
    <cellStyle name="Besuchter Hyperlink" xfId="15004" builtinId="9" hidden="1"/>
    <cellStyle name="Besuchter Hyperlink" xfId="15260" builtinId="9" hidden="1"/>
    <cellStyle name="Besuchter Hyperlink" xfId="15516" builtinId="9" hidden="1"/>
    <cellStyle name="Besuchter Hyperlink" xfId="15772" builtinId="9" hidden="1"/>
    <cellStyle name="Besuchter Hyperlink" xfId="16028" builtinId="9" hidden="1"/>
    <cellStyle name="Besuchter Hyperlink" xfId="16284" builtinId="9" hidden="1"/>
    <cellStyle name="Besuchter Hyperlink" xfId="16540" builtinId="9" hidden="1"/>
    <cellStyle name="Besuchter Hyperlink" xfId="16796" builtinId="9" hidden="1"/>
    <cellStyle name="Besuchter Hyperlink" xfId="17052" builtinId="9" hidden="1"/>
    <cellStyle name="Besuchter Hyperlink" xfId="17308" builtinId="9" hidden="1"/>
    <cellStyle name="Besuchter Hyperlink" xfId="17564" builtinId="9" hidden="1"/>
    <cellStyle name="Besuchter Hyperlink" xfId="17820" builtinId="9" hidden="1"/>
    <cellStyle name="Besuchter Hyperlink" xfId="18076" builtinId="9" hidden="1"/>
    <cellStyle name="Besuchter Hyperlink" xfId="18332" builtinId="9" hidden="1"/>
    <cellStyle name="Besuchter Hyperlink" xfId="18588" builtinId="9" hidden="1"/>
    <cellStyle name="Besuchter Hyperlink" xfId="18844" builtinId="9" hidden="1"/>
    <cellStyle name="Besuchter Hyperlink" xfId="19100" builtinId="9" hidden="1"/>
    <cellStyle name="Besuchter Hyperlink" xfId="19356" builtinId="9" hidden="1"/>
    <cellStyle name="Besuchter Hyperlink" xfId="19612" builtinId="9" hidden="1"/>
    <cellStyle name="Besuchter Hyperlink" xfId="19868" builtinId="9" hidden="1"/>
    <cellStyle name="Besuchter Hyperlink" xfId="20124" builtinId="9" hidden="1"/>
    <cellStyle name="Besuchter Hyperlink" xfId="20380" builtinId="9" hidden="1"/>
    <cellStyle name="Besuchter Hyperlink" xfId="20636" builtinId="9" hidden="1"/>
    <cellStyle name="Besuchter Hyperlink" xfId="20892" builtinId="9" hidden="1"/>
    <cellStyle name="Besuchter Hyperlink" xfId="21148" builtinId="9" hidden="1"/>
    <cellStyle name="Besuchter Hyperlink" xfId="21408" builtinId="9" hidden="1"/>
    <cellStyle name="Besuchter Hyperlink" xfId="21664" builtinId="9" hidden="1"/>
    <cellStyle name="Besuchter Hyperlink" xfId="21920" builtinId="9" hidden="1"/>
    <cellStyle name="Besuchter Hyperlink" xfId="22176" builtinId="9" hidden="1"/>
    <cellStyle name="Besuchter Hyperlink" xfId="22432" builtinId="9" hidden="1"/>
    <cellStyle name="Besuchter Hyperlink" xfId="22688" builtinId="9" hidden="1"/>
    <cellStyle name="Besuchter Hyperlink" xfId="22944" builtinId="9" hidden="1"/>
    <cellStyle name="Besuchter Hyperlink" xfId="23200" builtinId="9" hidden="1"/>
    <cellStyle name="Besuchter Hyperlink" xfId="23456" builtinId="9" hidden="1"/>
    <cellStyle name="Besuchter Hyperlink" xfId="23712" builtinId="9" hidden="1"/>
    <cellStyle name="Besuchter Hyperlink" xfId="23968" builtinId="9" hidden="1"/>
    <cellStyle name="Besuchter Hyperlink" xfId="24224" builtinId="9" hidden="1"/>
    <cellStyle name="Besuchter Hyperlink" xfId="24480" builtinId="9" hidden="1"/>
    <cellStyle name="Besuchter Hyperlink" xfId="24736" builtinId="9" hidden="1"/>
    <cellStyle name="Besuchter Hyperlink" xfId="24992" builtinId="9" hidden="1"/>
    <cellStyle name="Besuchter Hyperlink" xfId="25248" builtinId="9" hidden="1"/>
    <cellStyle name="Besuchter Hyperlink" xfId="25504" builtinId="9" hidden="1"/>
    <cellStyle name="Besuchter Hyperlink" xfId="25760" builtinId="9" hidden="1"/>
    <cellStyle name="Besuchter Hyperlink" xfId="26016" builtinId="9" hidden="1"/>
    <cellStyle name="Besuchter Hyperlink" xfId="26272" builtinId="9" hidden="1"/>
    <cellStyle name="Besuchter Hyperlink" xfId="26528" builtinId="9" hidden="1"/>
    <cellStyle name="Besuchter Hyperlink" xfId="26784" builtinId="9" hidden="1"/>
    <cellStyle name="Besuchter Hyperlink" xfId="27040" builtinId="9" hidden="1"/>
    <cellStyle name="Besuchter Hyperlink" xfId="27296" builtinId="9" hidden="1"/>
    <cellStyle name="Besuchter Hyperlink" xfId="27552" builtinId="9" hidden="1"/>
    <cellStyle name="Besuchter Hyperlink" xfId="27808" builtinId="9" hidden="1"/>
    <cellStyle name="Besuchter Hyperlink" xfId="28064" builtinId="9" hidden="1"/>
    <cellStyle name="Besuchter Hyperlink" xfId="28320" builtinId="9" hidden="1"/>
    <cellStyle name="Besuchter Hyperlink" xfId="28576" builtinId="9" hidden="1"/>
    <cellStyle name="Besuchter Hyperlink" xfId="28832" builtinId="9" hidden="1"/>
    <cellStyle name="Besuchter Hyperlink" xfId="29088" builtinId="9" hidden="1"/>
    <cellStyle name="Besuchter Hyperlink" xfId="29344" builtinId="9" hidden="1"/>
    <cellStyle name="Besuchter Hyperlink" xfId="29600" builtinId="9" hidden="1"/>
    <cellStyle name="Besuchter Hyperlink" xfId="29856" builtinId="9" hidden="1"/>
    <cellStyle name="Besuchter Hyperlink" xfId="30112" builtinId="9" hidden="1"/>
    <cellStyle name="Besuchter Hyperlink" xfId="30368" builtinId="9" hidden="1"/>
    <cellStyle name="Besuchter Hyperlink" xfId="30624" builtinId="9" hidden="1"/>
    <cellStyle name="Besuchter Hyperlink" xfId="30880" builtinId="9" hidden="1"/>
    <cellStyle name="Besuchter Hyperlink" xfId="31136" builtinId="9" hidden="1"/>
    <cellStyle name="Besuchter Hyperlink" xfId="31392" builtinId="9" hidden="1"/>
    <cellStyle name="Besuchter Hyperlink" xfId="31648" builtinId="9" hidden="1"/>
    <cellStyle name="Besuchter Hyperlink" xfId="31904" builtinId="9" hidden="1"/>
    <cellStyle name="Besuchter Hyperlink" xfId="32160" builtinId="9" hidden="1"/>
    <cellStyle name="Besuchter Hyperlink" xfId="32417" builtinId="9" hidden="1"/>
    <cellStyle name="Besuchter Hyperlink" xfId="32675" builtinId="9" hidden="1"/>
    <cellStyle name="Besuchter Hyperlink" xfId="32931" builtinId="9" hidden="1"/>
    <cellStyle name="Besuchter Hyperlink" xfId="33187" builtinId="9" hidden="1"/>
    <cellStyle name="Besuchter Hyperlink" xfId="33443" builtinId="9" hidden="1"/>
    <cellStyle name="Besuchter Hyperlink" xfId="33699" builtinId="9" hidden="1"/>
    <cellStyle name="Besuchter Hyperlink" xfId="33955" builtinId="9" hidden="1"/>
    <cellStyle name="Besuchter Hyperlink" xfId="34211" builtinId="9" hidden="1"/>
    <cellStyle name="Besuchter Hyperlink" xfId="34467" builtinId="9" hidden="1"/>
    <cellStyle name="Besuchter Hyperlink" xfId="34723" builtinId="9" hidden="1"/>
    <cellStyle name="Besuchter Hyperlink" xfId="34979" builtinId="9" hidden="1"/>
    <cellStyle name="Besuchter Hyperlink" xfId="35073" builtinId="9" hidden="1"/>
    <cellStyle name="Besuchter Hyperlink" xfId="34817" builtinId="9" hidden="1"/>
    <cellStyle name="Besuchter Hyperlink" xfId="34561" builtinId="9" hidden="1"/>
    <cellStyle name="Besuchter Hyperlink" xfId="34305" builtinId="9" hidden="1"/>
    <cellStyle name="Besuchter Hyperlink" xfId="34049" builtinId="9" hidden="1"/>
    <cellStyle name="Besuchter Hyperlink" xfId="33793" builtinId="9" hidden="1"/>
    <cellStyle name="Besuchter Hyperlink" xfId="33537" builtinId="9" hidden="1"/>
    <cellStyle name="Besuchter Hyperlink" xfId="33281" builtinId="9" hidden="1"/>
    <cellStyle name="Besuchter Hyperlink" xfId="33025" builtinId="9" hidden="1"/>
    <cellStyle name="Besuchter Hyperlink" xfId="32769" builtinId="9" hidden="1"/>
    <cellStyle name="Besuchter Hyperlink" xfId="32513" builtinId="9" hidden="1"/>
    <cellStyle name="Besuchter Hyperlink" xfId="32255" builtinId="9" hidden="1"/>
    <cellStyle name="Besuchter Hyperlink" xfId="31998" builtinId="9" hidden="1"/>
    <cellStyle name="Besuchter Hyperlink" xfId="31742" builtinId="9" hidden="1"/>
    <cellStyle name="Besuchter Hyperlink" xfId="31486" builtinId="9" hidden="1"/>
    <cellStyle name="Besuchter Hyperlink" xfId="31230" builtinId="9" hidden="1"/>
    <cellStyle name="Besuchter Hyperlink" xfId="30974" builtinId="9" hidden="1"/>
    <cellStyle name="Besuchter Hyperlink" xfId="30718" builtinId="9" hidden="1"/>
    <cellStyle name="Besuchter Hyperlink" xfId="30462" builtinId="9" hidden="1"/>
    <cellStyle name="Besuchter Hyperlink" xfId="30206" builtinId="9" hidden="1"/>
    <cellStyle name="Besuchter Hyperlink" xfId="29950" builtinId="9" hidden="1"/>
    <cellStyle name="Besuchter Hyperlink" xfId="29694" builtinId="9" hidden="1"/>
    <cellStyle name="Besuchter Hyperlink" xfId="29438" builtinId="9" hidden="1"/>
    <cellStyle name="Besuchter Hyperlink" xfId="29182" builtinId="9" hidden="1"/>
    <cellStyle name="Besuchter Hyperlink" xfId="28926" builtinId="9" hidden="1"/>
    <cellStyle name="Besuchter Hyperlink" xfId="28670" builtinId="9" hidden="1"/>
    <cellStyle name="Besuchter Hyperlink" xfId="28414" builtinId="9" hidden="1"/>
    <cellStyle name="Besuchter Hyperlink" xfId="28158" builtinId="9" hidden="1"/>
    <cellStyle name="Besuchter Hyperlink" xfId="27902" builtinId="9" hidden="1"/>
    <cellStyle name="Besuchter Hyperlink" xfId="27646" builtinId="9" hidden="1"/>
    <cellStyle name="Besuchter Hyperlink" xfId="27390" builtinId="9" hidden="1"/>
    <cellStyle name="Besuchter Hyperlink" xfId="27134" builtinId="9" hidden="1"/>
    <cellStyle name="Besuchter Hyperlink" xfId="26878" builtinId="9" hidden="1"/>
    <cellStyle name="Besuchter Hyperlink" xfId="26622" builtinId="9" hidden="1"/>
    <cellStyle name="Besuchter Hyperlink" xfId="26366" builtinId="9" hidden="1"/>
    <cellStyle name="Besuchter Hyperlink" xfId="26110" builtinId="9" hidden="1"/>
    <cellStyle name="Besuchter Hyperlink" xfId="25854" builtinId="9" hidden="1"/>
    <cellStyle name="Besuchter Hyperlink" xfId="25598" builtinId="9" hidden="1"/>
    <cellStyle name="Besuchter Hyperlink" xfId="25342" builtinId="9" hidden="1"/>
    <cellStyle name="Besuchter Hyperlink" xfId="25086" builtinId="9" hidden="1"/>
    <cellStyle name="Besuchter Hyperlink" xfId="24830" builtinId="9" hidden="1"/>
    <cellStyle name="Besuchter Hyperlink" xfId="24574" builtinId="9" hidden="1"/>
    <cellStyle name="Besuchter Hyperlink" xfId="24318" builtinId="9" hidden="1"/>
    <cellStyle name="Besuchter Hyperlink" xfId="24062" builtinId="9" hidden="1"/>
    <cellStyle name="Besuchter Hyperlink" xfId="23806" builtinId="9" hidden="1"/>
    <cellStyle name="Besuchter Hyperlink" xfId="23550" builtinId="9" hidden="1"/>
    <cellStyle name="Besuchter Hyperlink" xfId="23294" builtinId="9" hidden="1"/>
    <cellStyle name="Besuchter Hyperlink" xfId="23038" builtinId="9" hidden="1"/>
    <cellStyle name="Besuchter Hyperlink" xfId="22782" builtinId="9" hidden="1"/>
    <cellStyle name="Besuchter Hyperlink" xfId="22526" builtinId="9" hidden="1"/>
    <cellStyle name="Besuchter Hyperlink" xfId="22270" builtinId="9" hidden="1"/>
    <cellStyle name="Besuchter Hyperlink" xfId="22014" builtinId="9" hidden="1"/>
    <cellStyle name="Besuchter Hyperlink" xfId="21758" builtinId="9" hidden="1"/>
    <cellStyle name="Besuchter Hyperlink" xfId="21502" builtinId="9" hidden="1"/>
    <cellStyle name="Besuchter Hyperlink" xfId="21246" builtinId="9" hidden="1"/>
    <cellStyle name="Besuchter Hyperlink" xfId="20986" builtinId="9" hidden="1"/>
    <cellStyle name="Besuchter Hyperlink" xfId="20730" builtinId="9" hidden="1"/>
    <cellStyle name="Besuchter Hyperlink" xfId="20474" builtinId="9" hidden="1"/>
    <cellStyle name="Besuchter Hyperlink" xfId="20218" builtinId="9" hidden="1"/>
    <cellStyle name="Besuchter Hyperlink" xfId="19962" builtinId="9" hidden="1"/>
    <cellStyle name="Besuchter Hyperlink" xfId="19706" builtinId="9" hidden="1"/>
    <cellStyle name="Besuchter Hyperlink" xfId="19450" builtinId="9" hidden="1"/>
    <cellStyle name="Besuchter Hyperlink" xfId="19194" builtinId="9" hidden="1"/>
    <cellStyle name="Besuchter Hyperlink" xfId="18938" builtinId="9" hidden="1"/>
    <cellStyle name="Besuchter Hyperlink" xfId="18682" builtinId="9" hidden="1"/>
    <cellStyle name="Besuchter Hyperlink" xfId="18426" builtinId="9" hidden="1"/>
    <cellStyle name="Besuchter Hyperlink" xfId="18170" builtinId="9" hidden="1"/>
    <cellStyle name="Besuchter Hyperlink" xfId="17914" builtinId="9" hidden="1"/>
    <cellStyle name="Besuchter Hyperlink" xfId="17658" builtinId="9" hidden="1"/>
    <cellStyle name="Besuchter Hyperlink" xfId="17402" builtinId="9" hidden="1"/>
    <cellStyle name="Besuchter Hyperlink" xfId="17146" builtinId="9" hidden="1"/>
    <cellStyle name="Besuchter Hyperlink" xfId="16890" builtinId="9" hidden="1"/>
    <cellStyle name="Besuchter Hyperlink" xfId="16634" builtinId="9" hidden="1"/>
    <cellStyle name="Besuchter Hyperlink" xfId="16378" builtinId="9" hidden="1"/>
    <cellStyle name="Besuchter Hyperlink" xfId="16122" builtinId="9" hidden="1"/>
    <cellStyle name="Besuchter Hyperlink" xfId="15866" builtinId="9" hidden="1"/>
    <cellStyle name="Besuchter Hyperlink" xfId="15610" builtinId="9" hidden="1"/>
    <cellStyle name="Besuchter Hyperlink" xfId="15354" builtinId="9" hidden="1"/>
    <cellStyle name="Besuchter Hyperlink" xfId="15098" builtinId="9" hidden="1"/>
    <cellStyle name="Besuchter Hyperlink" xfId="14842" builtinId="9" hidden="1"/>
    <cellStyle name="Besuchter Hyperlink" xfId="14586" builtinId="9" hidden="1"/>
    <cellStyle name="Besuchter Hyperlink" xfId="14330" builtinId="9" hidden="1"/>
    <cellStyle name="Besuchter Hyperlink" xfId="14074" builtinId="9" hidden="1"/>
    <cellStyle name="Besuchter Hyperlink" xfId="13818" builtinId="9" hidden="1"/>
    <cellStyle name="Besuchter Hyperlink" xfId="13562" builtinId="9" hidden="1"/>
    <cellStyle name="Besuchter Hyperlink" xfId="13306" builtinId="9" hidden="1"/>
    <cellStyle name="Besuchter Hyperlink" xfId="13050" builtinId="9" hidden="1"/>
    <cellStyle name="Besuchter Hyperlink" xfId="12794" builtinId="9" hidden="1"/>
    <cellStyle name="Besuchter Hyperlink" xfId="12538" builtinId="9" hidden="1"/>
    <cellStyle name="Besuchter Hyperlink" xfId="12282" builtinId="9" hidden="1"/>
    <cellStyle name="Besuchter Hyperlink" xfId="12026" builtinId="9" hidden="1"/>
    <cellStyle name="Besuchter Hyperlink" xfId="11770" builtinId="9" hidden="1"/>
    <cellStyle name="Besuchter Hyperlink" xfId="11514" builtinId="9" hidden="1"/>
    <cellStyle name="Besuchter Hyperlink" xfId="11258" builtinId="9" hidden="1"/>
    <cellStyle name="Besuchter Hyperlink" xfId="11002" builtinId="9" hidden="1"/>
    <cellStyle name="Besuchter Hyperlink" xfId="10746" builtinId="9" hidden="1"/>
    <cellStyle name="Besuchter Hyperlink" xfId="10490" builtinId="9" hidden="1"/>
    <cellStyle name="Besuchter Hyperlink" xfId="10234" builtinId="9" hidden="1"/>
    <cellStyle name="Besuchter Hyperlink" xfId="9978" builtinId="9" hidden="1"/>
    <cellStyle name="Besuchter Hyperlink" xfId="9722" builtinId="9" hidden="1"/>
    <cellStyle name="Besuchter Hyperlink" xfId="9466" builtinId="9" hidden="1"/>
    <cellStyle name="Besuchter Hyperlink" xfId="9210" builtinId="9" hidden="1"/>
    <cellStyle name="Besuchter Hyperlink" xfId="8954" builtinId="9" hidden="1"/>
    <cellStyle name="Besuchter Hyperlink" xfId="8698" builtinId="9" hidden="1"/>
    <cellStyle name="Besuchter Hyperlink" xfId="8442" builtinId="9" hidden="1"/>
    <cellStyle name="Besuchter Hyperlink" xfId="8186" builtinId="9" hidden="1"/>
    <cellStyle name="Besuchter Hyperlink" xfId="7930" builtinId="9" hidden="1"/>
    <cellStyle name="Besuchter Hyperlink" xfId="7674" builtinId="9" hidden="1"/>
    <cellStyle name="Besuchter Hyperlink" xfId="7418" builtinId="9" hidden="1"/>
    <cellStyle name="Besuchter Hyperlink" xfId="7162" builtinId="9" hidden="1"/>
    <cellStyle name="Besuchter Hyperlink" xfId="6906" builtinId="9" hidden="1"/>
    <cellStyle name="Besuchter Hyperlink" xfId="6650" builtinId="9" hidden="1"/>
    <cellStyle name="Besuchter Hyperlink" xfId="6394" builtinId="9" hidden="1"/>
    <cellStyle name="Besuchter Hyperlink" xfId="6138" builtinId="9" hidden="1"/>
    <cellStyle name="Besuchter Hyperlink" xfId="5882" builtinId="9" hidden="1"/>
    <cellStyle name="Besuchter Hyperlink" xfId="5626" builtinId="9" hidden="1"/>
    <cellStyle name="Besuchter Hyperlink" xfId="5370" builtinId="9" hidden="1"/>
    <cellStyle name="Besuchter Hyperlink" xfId="5114" builtinId="9" hidden="1"/>
    <cellStyle name="Besuchter Hyperlink" xfId="4858" builtinId="9" hidden="1"/>
    <cellStyle name="Besuchter Hyperlink" xfId="4602" builtinId="9" hidden="1"/>
    <cellStyle name="Besuchter Hyperlink" xfId="4346" builtinId="9" hidden="1"/>
    <cellStyle name="Besuchter Hyperlink" xfId="4090" builtinId="9" hidden="1"/>
    <cellStyle name="Besuchter Hyperlink" xfId="3834" builtinId="9" hidden="1"/>
    <cellStyle name="Besuchter Hyperlink" xfId="3578" builtinId="9" hidden="1"/>
    <cellStyle name="Besuchter Hyperlink" xfId="3322" builtinId="9" hidden="1"/>
    <cellStyle name="Besuchter Hyperlink" xfId="3066" builtinId="9" hidden="1"/>
    <cellStyle name="Besuchter Hyperlink" xfId="2810" builtinId="9" hidden="1"/>
    <cellStyle name="Besuchter Hyperlink" xfId="2554" builtinId="9" hidden="1"/>
    <cellStyle name="Besuchter Hyperlink" xfId="2298" builtinId="9" hidden="1"/>
    <cellStyle name="Besuchter Hyperlink" xfId="2042" builtinId="9" hidden="1"/>
    <cellStyle name="Besuchter Hyperlink" xfId="1786" builtinId="9" hidden="1"/>
    <cellStyle name="Besuchter Hyperlink" xfId="1530" builtinId="9" hidden="1"/>
    <cellStyle name="Besuchter Hyperlink" xfId="1274" builtinId="9" hidden="1"/>
    <cellStyle name="Besuchter Hyperlink" xfId="1018" builtinId="9" hidden="1"/>
    <cellStyle name="Besuchter Hyperlink" xfId="762" builtinId="9" hidden="1"/>
    <cellStyle name="Besuchter Hyperlink" xfId="506" builtinId="9" hidden="1"/>
    <cellStyle name="Besuchter Hyperlink" xfId="250" builtinId="9" hidden="1"/>
    <cellStyle name="Besuchter Hyperlink" xfId="50" builtinId="9" hidden="1"/>
    <cellStyle name="Besuchter Hyperlink" xfId="142" builtinId="9" hidden="1"/>
    <cellStyle name="Besuchter Hyperlink" xfId="398" builtinId="9" hidden="1"/>
    <cellStyle name="Besuchter Hyperlink" xfId="654" builtinId="9" hidden="1"/>
    <cellStyle name="Besuchter Hyperlink" xfId="910" builtinId="9" hidden="1"/>
    <cellStyle name="Besuchter Hyperlink" xfId="1166" builtinId="9" hidden="1"/>
    <cellStyle name="Besuchter Hyperlink" xfId="1422" builtinId="9" hidden="1"/>
    <cellStyle name="Besuchter Hyperlink" xfId="1678" builtinId="9" hidden="1"/>
    <cellStyle name="Besuchter Hyperlink" xfId="1934" builtinId="9" hidden="1"/>
    <cellStyle name="Besuchter Hyperlink" xfId="2190" builtinId="9" hidden="1"/>
    <cellStyle name="Besuchter Hyperlink" xfId="2446" builtinId="9" hidden="1"/>
    <cellStyle name="Besuchter Hyperlink" xfId="2702" builtinId="9" hidden="1"/>
    <cellStyle name="Besuchter Hyperlink" xfId="2958" builtinId="9" hidden="1"/>
    <cellStyle name="Besuchter Hyperlink" xfId="3214" builtinId="9" hidden="1"/>
    <cellStyle name="Besuchter Hyperlink" xfId="3470" builtinId="9" hidden="1"/>
    <cellStyle name="Besuchter Hyperlink" xfId="3726" builtinId="9" hidden="1"/>
    <cellStyle name="Besuchter Hyperlink" xfId="3982" builtinId="9" hidden="1"/>
    <cellStyle name="Besuchter Hyperlink" xfId="4238" builtinId="9" hidden="1"/>
    <cellStyle name="Besuchter Hyperlink" xfId="4494" builtinId="9" hidden="1"/>
    <cellStyle name="Besuchter Hyperlink" xfId="4750" builtinId="9" hidden="1"/>
    <cellStyle name="Besuchter Hyperlink" xfId="5006" builtinId="9" hidden="1"/>
    <cellStyle name="Besuchter Hyperlink" xfId="5262" builtinId="9" hidden="1"/>
    <cellStyle name="Besuchter Hyperlink" xfId="5518" builtinId="9" hidden="1"/>
    <cellStyle name="Besuchter Hyperlink" xfId="5774" builtinId="9" hidden="1"/>
    <cellStyle name="Besuchter Hyperlink" xfId="6030" builtinId="9" hidden="1"/>
    <cellStyle name="Besuchter Hyperlink" xfId="6286" builtinId="9" hidden="1"/>
    <cellStyle name="Besuchter Hyperlink" xfId="6542" builtinId="9" hidden="1"/>
    <cellStyle name="Besuchter Hyperlink" xfId="6798" builtinId="9" hidden="1"/>
    <cellStyle name="Besuchter Hyperlink" xfId="7054" builtinId="9" hidden="1"/>
    <cellStyle name="Besuchter Hyperlink" xfId="7310" builtinId="9" hidden="1"/>
    <cellStyle name="Besuchter Hyperlink" xfId="7566" builtinId="9" hidden="1"/>
    <cellStyle name="Besuchter Hyperlink" xfId="7822" builtinId="9" hidden="1"/>
    <cellStyle name="Besuchter Hyperlink" xfId="8078" builtinId="9" hidden="1"/>
    <cellStyle name="Besuchter Hyperlink" xfId="8334" builtinId="9" hidden="1"/>
    <cellStyle name="Besuchter Hyperlink" xfId="8590" builtinId="9" hidden="1"/>
    <cellStyle name="Besuchter Hyperlink" xfId="8846" builtinId="9" hidden="1"/>
    <cellStyle name="Besuchter Hyperlink" xfId="9102" builtinId="9" hidden="1"/>
    <cellStyle name="Besuchter Hyperlink" xfId="9358" builtinId="9" hidden="1"/>
    <cellStyle name="Besuchter Hyperlink" xfId="9614" builtinId="9" hidden="1"/>
    <cellStyle name="Besuchter Hyperlink" xfId="9870" builtinId="9" hidden="1"/>
    <cellStyle name="Besuchter Hyperlink" xfId="10126" builtinId="9" hidden="1"/>
    <cellStyle name="Besuchter Hyperlink" xfId="10382" builtinId="9" hidden="1"/>
    <cellStyle name="Besuchter Hyperlink" xfId="10638" builtinId="9" hidden="1"/>
    <cellStyle name="Besuchter Hyperlink" xfId="10894" builtinId="9" hidden="1"/>
    <cellStyle name="Besuchter Hyperlink" xfId="11150" builtinId="9" hidden="1"/>
    <cellStyle name="Besuchter Hyperlink" xfId="11406" builtinId="9" hidden="1"/>
    <cellStyle name="Besuchter Hyperlink" xfId="11662" builtinId="9" hidden="1"/>
    <cellStyle name="Besuchter Hyperlink" xfId="11918" builtinId="9" hidden="1"/>
    <cellStyle name="Besuchter Hyperlink" xfId="12174" builtinId="9" hidden="1"/>
    <cellStyle name="Besuchter Hyperlink" xfId="12430" builtinId="9" hidden="1"/>
    <cellStyle name="Besuchter Hyperlink" xfId="12686" builtinId="9" hidden="1"/>
    <cellStyle name="Besuchter Hyperlink" xfId="12942" builtinId="9" hidden="1"/>
    <cellStyle name="Besuchter Hyperlink" xfId="13198" builtinId="9" hidden="1"/>
    <cellStyle name="Besuchter Hyperlink" xfId="13454" builtinId="9" hidden="1"/>
    <cellStyle name="Besuchter Hyperlink" xfId="13710" builtinId="9" hidden="1"/>
    <cellStyle name="Besuchter Hyperlink" xfId="13966" builtinId="9" hidden="1"/>
    <cellStyle name="Besuchter Hyperlink" xfId="14222" builtinId="9" hidden="1"/>
    <cellStyle name="Besuchter Hyperlink" xfId="14478" builtinId="9" hidden="1"/>
    <cellStyle name="Besuchter Hyperlink" xfId="14734" builtinId="9" hidden="1"/>
    <cellStyle name="Besuchter Hyperlink" xfId="14990" builtinId="9" hidden="1"/>
    <cellStyle name="Besuchter Hyperlink" xfId="15246" builtinId="9" hidden="1"/>
    <cellStyle name="Besuchter Hyperlink" xfId="15502" builtinId="9" hidden="1"/>
    <cellStyle name="Besuchter Hyperlink" xfId="15758" builtinId="9" hidden="1"/>
    <cellStyle name="Besuchter Hyperlink" xfId="16014" builtinId="9" hidden="1"/>
    <cellStyle name="Besuchter Hyperlink" xfId="16270" builtinId="9" hidden="1"/>
    <cellStyle name="Besuchter Hyperlink" xfId="16526" builtinId="9" hidden="1"/>
    <cellStyle name="Besuchter Hyperlink" xfId="16782" builtinId="9" hidden="1"/>
    <cellStyle name="Besuchter Hyperlink" xfId="17038" builtinId="9" hidden="1"/>
    <cellStyle name="Besuchter Hyperlink" xfId="17294" builtinId="9" hidden="1"/>
    <cellStyle name="Besuchter Hyperlink" xfId="17550" builtinId="9" hidden="1"/>
    <cellStyle name="Besuchter Hyperlink" xfId="17806" builtinId="9" hidden="1"/>
    <cellStyle name="Besuchter Hyperlink" xfId="18062" builtinId="9" hidden="1"/>
    <cellStyle name="Besuchter Hyperlink" xfId="18318" builtinId="9" hidden="1"/>
    <cellStyle name="Besuchter Hyperlink" xfId="18574" builtinId="9" hidden="1"/>
    <cellStyle name="Besuchter Hyperlink" xfId="18830" builtinId="9" hidden="1"/>
    <cellStyle name="Besuchter Hyperlink" xfId="19086" builtinId="9" hidden="1"/>
    <cellStyle name="Besuchter Hyperlink" xfId="19342" builtinId="9" hidden="1"/>
    <cellStyle name="Besuchter Hyperlink" xfId="19598" builtinId="9" hidden="1"/>
    <cellStyle name="Besuchter Hyperlink" xfId="19854" builtinId="9" hidden="1"/>
    <cellStyle name="Besuchter Hyperlink" xfId="20110" builtinId="9" hidden="1"/>
    <cellStyle name="Besuchter Hyperlink" xfId="20366" builtinId="9" hidden="1"/>
    <cellStyle name="Besuchter Hyperlink" xfId="20622" builtinId="9" hidden="1"/>
    <cellStyle name="Besuchter Hyperlink" xfId="20878" builtinId="9" hidden="1"/>
    <cellStyle name="Besuchter Hyperlink" xfId="21134" builtinId="9" hidden="1"/>
    <cellStyle name="Besuchter Hyperlink" xfId="21394" builtinId="9" hidden="1"/>
    <cellStyle name="Besuchter Hyperlink" xfId="21650" builtinId="9" hidden="1"/>
    <cellStyle name="Besuchter Hyperlink" xfId="21906" builtinId="9" hidden="1"/>
    <cellStyle name="Besuchter Hyperlink" xfId="22162" builtinId="9" hidden="1"/>
    <cellStyle name="Besuchter Hyperlink" xfId="22418" builtinId="9" hidden="1"/>
    <cellStyle name="Besuchter Hyperlink" xfId="22674" builtinId="9" hidden="1"/>
    <cellStyle name="Besuchter Hyperlink" xfId="22930" builtinId="9" hidden="1"/>
    <cellStyle name="Besuchter Hyperlink" xfId="23186" builtinId="9" hidden="1"/>
    <cellStyle name="Besuchter Hyperlink" xfId="23442" builtinId="9" hidden="1"/>
    <cellStyle name="Besuchter Hyperlink" xfId="23698" builtinId="9" hidden="1"/>
    <cellStyle name="Besuchter Hyperlink" xfId="23954" builtinId="9" hidden="1"/>
    <cellStyle name="Besuchter Hyperlink" xfId="24210" builtinId="9" hidden="1"/>
    <cellStyle name="Besuchter Hyperlink" xfId="24466" builtinId="9" hidden="1"/>
    <cellStyle name="Besuchter Hyperlink" xfId="24722" builtinId="9" hidden="1"/>
    <cellStyle name="Besuchter Hyperlink" xfId="24978" builtinId="9" hidden="1"/>
    <cellStyle name="Besuchter Hyperlink" xfId="25234" builtinId="9" hidden="1"/>
    <cellStyle name="Besuchter Hyperlink" xfId="25490" builtinId="9" hidden="1"/>
    <cellStyle name="Besuchter Hyperlink" xfId="25746" builtinId="9" hidden="1"/>
    <cellStyle name="Besuchter Hyperlink" xfId="26002" builtinId="9" hidden="1"/>
    <cellStyle name="Besuchter Hyperlink" xfId="26258" builtinId="9" hidden="1"/>
    <cellStyle name="Besuchter Hyperlink" xfId="26514" builtinId="9" hidden="1"/>
    <cellStyle name="Besuchter Hyperlink" xfId="26770" builtinId="9" hidden="1"/>
    <cellStyle name="Besuchter Hyperlink" xfId="27026" builtinId="9" hidden="1"/>
    <cellStyle name="Besuchter Hyperlink" xfId="27282" builtinId="9" hidden="1"/>
    <cellStyle name="Besuchter Hyperlink" xfId="27538" builtinId="9" hidden="1"/>
    <cellStyle name="Besuchter Hyperlink" xfId="27794" builtinId="9" hidden="1"/>
    <cellStyle name="Besuchter Hyperlink" xfId="28050" builtinId="9" hidden="1"/>
    <cellStyle name="Besuchter Hyperlink" xfId="28306" builtinId="9" hidden="1"/>
    <cellStyle name="Besuchter Hyperlink" xfId="28562" builtinId="9" hidden="1"/>
    <cellStyle name="Besuchter Hyperlink" xfId="28818" builtinId="9" hidden="1"/>
    <cellStyle name="Besuchter Hyperlink" xfId="29074" builtinId="9" hidden="1"/>
    <cellStyle name="Besuchter Hyperlink" xfId="29330" builtinId="9" hidden="1"/>
    <cellStyle name="Besuchter Hyperlink" xfId="29586" builtinId="9" hidden="1"/>
    <cellStyle name="Besuchter Hyperlink" xfId="29842" builtinId="9" hidden="1"/>
    <cellStyle name="Besuchter Hyperlink" xfId="30098" builtinId="9" hidden="1"/>
    <cellStyle name="Besuchter Hyperlink" xfId="30354" builtinId="9" hidden="1"/>
    <cellStyle name="Besuchter Hyperlink" xfId="30610" builtinId="9" hidden="1"/>
    <cellStyle name="Besuchter Hyperlink" xfId="30866" builtinId="9" hidden="1"/>
    <cellStyle name="Besuchter Hyperlink" xfId="31122" builtinId="9" hidden="1"/>
    <cellStyle name="Besuchter Hyperlink" xfId="31378" builtinId="9" hidden="1"/>
    <cellStyle name="Besuchter Hyperlink" xfId="31634" builtinId="9" hidden="1"/>
    <cellStyle name="Besuchter Hyperlink" xfId="31890" builtinId="9" hidden="1"/>
    <cellStyle name="Besuchter Hyperlink" xfId="32146" builtinId="9" hidden="1"/>
    <cellStyle name="Besuchter Hyperlink" xfId="32403" builtinId="9" hidden="1"/>
    <cellStyle name="Besuchter Hyperlink" xfId="32661" builtinId="9" hidden="1"/>
    <cellStyle name="Besuchter Hyperlink" xfId="32917" builtinId="9" hidden="1"/>
    <cellStyle name="Besuchter Hyperlink" xfId="33173" builtinId="9" hidden="1"/>
    <cellStyle name="Besuchter Hyperlink" xfId="33429" builtinId="9" hidden="1"/>
    <cellStyle name="Besuchter Hyperlink" xfId="33685" builtinId="9" hidden="1"/>
    <cellStyle name="Besuchter Hyperlink" xfId="33941" builtinId="9" hidden="1"/>
    <cellStyle name="Besuchter Hyperlink" xfId="34197" builtinId="9" hidden="1"/>
    <cellStyle name="Besuchter Hyperlink" xfId="34453" builtinId="9" hidden="1"/>
    <cellStyle name="Besuchter Hyperlink" xfId="34709" builtinId="9" hidden="1"/>
    <cellStyle name="Besuchter Hyperlink" xfId="34965" builtinId="9" hidden="1"/>
    <cellStyle name="Besuchter Hyperlink" xfId="35087" builtinId="9" hidden="1"/>
    <cellStyle name="Besuchter Hyperlink" xfId="34831" builtinId="9" hidden="1"/>
    <cellStyle name="Besuchter Hyperlink" xfId="34575" builtinId="9" hidden="1"/>
    <cellStyle name="Besuchter Hyperlink" xfId="34319" builtinId="9" hidden="1"/>
    <cellStyle name="Besuchter Hyperlink" xfId="34063" builtinId="9" hidden="1"/>
    <cellStyle name="Besuchter Hyperlink" xfId="33807" builtinId="9" hidden="1"/>
    <cellStyle name="Besuchter Hyperlink" xfId="33551" builtinId="9" hidden="1"/>
    <cellStyle name="Besuchter Hyperlink" xfId="33295" builtinId="9" hidden="1"/>
    <cellStyle name="Besuchter Hyperlink" xfId="33039" builtinId="9" hidden="1"/>
    <cellStyle name="Besuchter Hyperlink" xfId="32783" builtinId="9" hidden="1"/>
    <cellStyle name="Besuchter Hyperlink" xfId="32527" builtinId="9" hidden="1"/>
    <cellStyle name="Besuchter Hyperlink" xfId="32269" builtinId="9" hidden="1"/>
    <cellStyle name="Besuchter Hyperlink" xfId="32012" builtinId="9" hidden="1"/>
    <cellStyle name="Besuchter Hyperlink" xfId="31756" builtinId="9" hidden="1"/>
    <cellStyle name="Besuchter Hyperlink" xfId="31500" builtinId="9" hidden="1"/>
    <cellStyle name="Besuchter Hyperlink" xfId="31244" builtinId="9" hidden="1"/>
    <cellStyle name="Besuchter Hyperlink" xfId="30988" builtinId="9" hidden="1"/>
    <cellStyle name="Besuchter Hyperlink" xfId="30732" builtinId="9" hidden="1"/>
    <cellStyle name="Besuchter Hyperlink" xfId="30476" builtinId="9" hidden="1"/>
    <cellStyle name="Besuchter Hyperlink" xfId="30220" builtinId="9" hidden="1"/>
    <cellStyle name="Besuchter Hyperlink" xfId="29964" builtinId="9" hidden="1"/>
    <cellStyle name="Besuchter Hyperlink" xfId="29708" builtinId="9" hidden="1"/>
    <cellStyle name="Besuchter Hyperlink" xfId="29452" builtinId="9" hidden="1"/>
    <cellStyle name="Besuchter Hyperlink" xfId="29196" builtinId="9" hidden="1"/>
    <cellStyle name="Besuchter Hyperlink" xfId="28940" builtinId="9" hidden="1"/>
    <cellStyle name="Besuchter Hyperlink" xfId="28684" builtinId="9" hidden="1"/>
    <cellStyle name="Besuchter Hyperlink" xfId="28428" builtinId="9" hidden="1"/>
    <cellStyle name="Besuchter Hyperlink" xfId="28172" builtinId="9" hidden="1"/>
    <cellStyle name="Besuchter Hyperlink" xfId="27916" builtinId="9" hidden="1"/>
    <cellStyle name="Besuchter Hyperlink" xfId="27660" builtinId="9" hidden="1"/>
    <cellStyle name="Besuchter Hyperlink" xfId="27404" builtinId="9" hidden="1"/>
    <cellStyle name="Besuchter Hyperlink" xfId="27148" builtinId="9" hidden="1"/>
    <cellStyle name="Besuchter Hyperlink" xfId="26892" builtinId="9" hidden="1"/>
    <cellStyle name="Besuchter Hyperlink" xfId="26636" builtinId="9" hidden="1"/>
    <cellStyle name="Besuchter Hyperlink" xfId="26380" builtinId="9" hidden="1"/>
    <cellStyle name="Besuchter Hyperlink" xfId="26124" builtinId="9" hidden="1"/>
    <cellStyle name="Besuchter Hyperlink" xfId="25868" builtinId="9" hidden="1"/>
    <cellStyle name="Besuchter Hyperlink" xfId="25612" builtinId="9" hidden="1"/>
    <cellStyle name="Besuchter Hyperlink" xfId="25356" builtinId="9" hidden="1"/>
    <cellStyle name="Besuchter Hyperlink" xfId="25100" builtinId="9" hidden="1"/>
    <cellStyle name="Besuchter Hyperlink" xfId="24844" builtinId="9" hidden="1"/>
    <cellStyle name="Besuchter Hyperlink" xfId="24588" builtinId="9" hidden="1"/>
    <cellStyle name="Besuchter Hyperlink" xfId="24332" builtinId="9" hidden="1"/>
    <cellStyle name="Besuchter Hyperlink" xfId="24076" builtinId="9" hidden="1"/>
    <cellStyle name="Besuchter Hyperlink" xfId="23820" builtinId="9" hidden="1"/>
    <cellStyle name="Besuchter Hyperlink" xfId="23564" builtinId="9" hidden="1"/>
    <cellStyle name="Besuchter Hyperlink" xfId="23308" builtinId="9" hidden="1"/>
    <cellStyle name="Besuchter Hyperlink" xfId="23052" builtinId="9" hidden="1"/>
    <cellStyle name="Besuchter Hyperlink" xfId="22796" builtinId="9" hidden="1"/>
    <cellStyle name="Besuchter Hyperlink" xfId="22540" builtinId="9" hidden="1"/>
    <cellStyle name="Besuchter Hyperlink" xfId="22284" builtinId="9" hidden="1"/>
    <cellStyle name="Besuchter Hyperlink" xfId="22028" builtinId="9" hidden="1"/>
    <cellStyle name="Besuchter Hyperlink" xfId="21772" builtinId="9" hidden="1"/>
    <cellStyle name="Besuchter Hyperlink" xfId="21516" builtinId="9" hidden="1"/>
    <cellStyle name="Besuchter Hyperlink" xfId="21260" builtinId="9" hidden="1"/>
    <cellStyle name="Besuchter Hyperlink" xfId="21000" builtinId="9" hidden="1"/>
    <cellStyle name="Besuchter Hyperlink" xfId="20744" builtinId="9" hidden="1"/>
    <cellStyle name="Besuchter Hyperlink" xfId="20488" builtinId="9" hidden="1"/>
    <cellStyle name="Besuchter Hyperlink" xfId="20232" builtinId="9" hidden="1"/>
    <cellStyle name="Besuchter Hyperlink" xfId="19976" builtinId="9" hidden="1"/>
    <cellStyle name="Besuchter Hyperlink" xfId="19720" builtinId="9" hidden="1"/>
    <cellStyle name="Besuchter Hyperlink" xfId="19464" builtinId="9" hidden="1"/>
    <cellStyle name="Besuchter Hyperlink" xfId="19208" builtinId="9" hidden="1"/>
    <cellStyle name="Besuchter Hyperlink" xfId="18952" builtinId="9" hidden="1"/>
    <cellStyle name="Besuchter Hyperlink" xfId="18696" builtinId="9" hidden="1"/>
    <cellStyle name="Besuchter Hyperlink" xfId="18440" builtinId="9" hidden="1"/>
    <cellStyle name="Besuchter Hyperlink" xfId="18184" builtinId="9" hidden="1"/>
    <cellStyle name="Besuchter Hyperlink" xfId="17928" builtinId="9" hidden="1"/>
    <cellStyle name="Besuchter Hyperlink" xfId="17672" builtinId="9" hidden="1"/>
    <cellStyle name="Besuchter Hyperlink" xfId="17416" builtinId="9" hidden="1"/>
    <cellStyle name="Besuchter Hyperlink" xfId="17160" builtinId="9" hidden="1"/>
    <cellStyle name="Besuchter Hyperlink" xfId="16904" builtinId="9" hidden="1"/>
    <cellStyle name="Besuchter Hyperlink" xfId="16648" builtinId="9" hidden="1"/>
    <cellStyle name="Besuchter Hyperlink" xfId="16392" builtinId="9" hidden="1"/>
    <cellStyle name="Besuchter Hyperlink" xfId="16136" builtinId="9" hidden="1"/>
    <cellStyle name="Besuchter Hyperlink" xfId="15880" builtinId="9" hidden="1"/>
    <cellStyle name="Besuchter Hyperlink" xfId="15624" builtinId="9" hidden="1"/>
    <cellStyle name="Besuchter Hyperlink" xfId="15368" builtinId="9" hidden="1"/>
    <cellStyle name="Besuchter Hyperlink" xfId="15112" builtinId="9" hidden="1"/>
    <cellStyle name="Besuchter Hyperlink" xfId="14856" builtinId="9" hidden="1"/>
    <cellStyle name="Besuchter Hyperlink" xfId="14600" builtinId="9" hidden="1"/>
    <cellStyle name="Besuchter Hyperlink" xfId="14344" builtinId="9" hidden="1"/>
    <cellStyle name="Besuchter Hyperlink" xfId="14088" builtinId="9" hidden="1"/>
    <cellStyle name="Besuchter Hyperlink" xfId="13832" builtinId="9" hidden="1"/>
    <cellStyle name="Besuchter Hyperlink" xfId="13576" builtinId="9" hidden="1"/>
    <cellStyle name="Besuchter Hyperlink" xfId="13320" builtinId="9" hidden="1"/>
    <cellStyle name="Besuchter Hyperlink" xfId="13064" builtinId="9" hidden="1"/>
    <cellStyle name="Besuchter Hyperlink" xfId="12808" builtinId="9" hidden="1"/>
    <cellStyle name="Besuchter Hyperlink" xfId="12552" builtinId="9" hidden="1"/>
    <cellStyle name="Besuchter Hyperlink" xfId="12296" builtinId="9" hidden="1"/>
    <cellStyle name="Besuchter Hyperlink" xfId="12040" builtinId="9" hidden="1"/>
    <cellStyle name="Besuchter Hyperlink" xfId="11784" builtinId="9" hidden="1"/>
    <cellStyle name="Besuchter Hyperlink" xfId="11528" builtinId="9" hidden="1"/>
    <cellStyle name="Besuchter Hyperlink" xfId="11272" builtinId="9" hidden="1"/>
    <cellStyle name="Besuchter Hyperlink" xfId="11016" builtinId="9" hidden="1"/>
    <cellStyle name="Besuchter Hyperlink" xfId="10760" builtinId="9" hidden="1"/>
    <cellStyle name="Besuchter Hyperlink" xfId="10504" builtinId="9" hidden="1"/>
    <cellStyle name="Besuchter Hyperlink" xfId="10248" builtinId="9" hidden="1"/>
    <cellStyle name="Besuchter Hyperlink" xfId="9992" builtinId="9" hidden="1"/>
    <cellStyle name="Besuchter Hyperlink" xfId="9736" builtinId="9" hidden="1"/>
    <cellStyle name="Besuchter Hyperlink" xfId="9480" builtinId="9" hidden="1"/>
    <cellStyle name="Besuchter Hyperlink" xfId="9224" builtinId="9" hidden="1"/>
    <cellStyle name="Besuchter Hyperlink" xfId="8968" builtinId="9" hidden="1"/>
    <cellStyle name="Besuchter Hyperlink" xfId="8712" builtinId="9" hidden="1"/>
    <cellStyle name="Besuchter Hyperlink" xfId="8456" builtinId="9" hidden="1"/>
    <cellStyle name="Besuchter Hyperlink" xfId="8200" builtinId="9" hidden="1"/>
    <cellStyle name="Besuchter Hyperlink" xfId="7944" builtinId="9" hidden="1"/>
    <cellStyle name="Besuchter Hyperlink" xfId="7688" builtinId="9" hidden="1"/>
    <cellStyle name="Besuchter Hyperlink" xfId="7432" builtinId="9" hidden="1"/>
    <cellStyle name="Besuchter Hyperlink" xfId="7176" builtinId="9" hidden="1"/>
    <cellStyle name="Besuchter Hyperlink" xfId="6920" builtinId="9" hidden="1"/>
    <cellStyle name="Besuchter Hyperlink" xfId="6664" builtinId="9" hidden="1"/>
    <cellStyle name="Besuchter Hyperlink" xfId="6408" builtinId="9" hidden="1"/>
    <cellStyle name="Besuchter Hyperlink" xfId="6152" builtinId="9" hidden="1"/>
    <cellStyle name="Besuchter Hyperlink" xfId="5896" builtinId="9" hidden="1"/>
    <cellStyle name="Besuchter Hyperlink" xfId="5640" builtinId="9" hidden="1"/>
    <cellStyle name="Besuchter Hyperlink" xfId="5384" builtinId="9" hidden="1"/>
    <cellStyle name="Besuchter Hyperlink" xfId="5128" builtinId="9" hidden="1"/>
    <cellStyle name="Besuchter Hyperlink" xfId="4872" builtinId="9" hidden="1"/>
    <cellStyle name="Besuchter Hyperlink" xfId="4616" builtinId="9" hidden="1"/>
    <cellStyle name="Besuchter Hyperlink" xfId="4360" builtinId="9" hidden="1"/>
    <cellStyle name="Besuchter Hyperlink" xfId="4104" builtinId="9" hidden="1"/>
    <cellStyle name="Besuchter Hyperlink" xfId="3848" builtinId="9" hidden="1"/>
    <cellStyle name="Besuchter Hyperlink" xfId="3592" builtinId="9" hidden="1"/>
    <cellStyle name="Besuchter Hyperlink" xfId="3336" builtinId="9" hidden="1"/>
    <cellStyle name="Besuchter Hyperlink" xfId="3080" builtinId="9" hidden="1"/>
    <cellStyle name="Besuchter Hyperlink" xfId="2824" builtinId="9" hidden="1"/>
    <cellStyle name="Besuchter Hyperlink" xfId="2568" builtinId="9" hidden="1"/>
    <cellStyle name="Besuchter Hyperlink" xfId="2312" builtinId="9" hidden="1"/>
    <cellStyle name="Besuchter Hyperlink" xfId="2056" builtinId="9" hidden="1"/>
    <cellStyle name="Besuchter Hyperlink" xfId="1800" builtinId="9" hidden="1"/>
    <cellStyle name="Besuchter Hyperlink" xfId="1544" builtinId="9" hidden="1"/>
    <cellStyle name="Besuchter Hyperlink" xfId="1288" builtinId="9" hidden="1"/>
    <cellStyle name="Besuchter Hyperlink" xfId="1032" builtinId="9" hidden="1"/>
    <cellStyle name="Besuchter Hyperlink" xfId="776" builtinId="9" hidden="1"/>
    <cellStyle name="Besuchter Hyperlink" xfId="520" builtinId="9" hidden="1"/>
    <cellStyle name="Besuchter Hyperlink" xfId="264" builtinId="9" hidden="1"/>
    <cellStyle name="Besuchter Hyperlink" xfId="84" builtinId="9" hidden="1"/>
    <cellStyle name="Besuchter Hyperlink" xfId="136" builtinId="9" hidden="1"/>
    <cellStyle name="Besuchter Hyperlink" xfId="384" builtinId="9" hidden="1"/>
    <cellStyle name="Besuchter Hyperlink" xfId="640" builtinId="9" hidden="1"/>
    <cellStyle name="Besuchter Hyperlink" xfId="896" builtinId="9" hidden="1"/>
    <cellStyle name="Besuchter Hyperlink" xfId="1152" builtinId="9" hidden="1"/>
    <cellStyle name="Besuchter Hyperlink" xfId="1408" builtinId="9" hidden="1"/>
    <cellStyle name="Besuchter Hyperlink" xfId="1664" builtinId="9" hidden="1"/>
    <cellStyle name="Besuchter Hyperlink" xfId="1920" builtinId="9" hidden="1"/>
    <cellStyle name="Besuchter Hyperlink" xfId="2176" builtinId="9" hidden="1"/>
    <cellStyle name="Besuchter Hyperlink" xfId="2432" builtinId="9" hidden="1"/>
    <cellStyle name="Besuchter Hyperlink" xfId="2688" builtinId="9" hidden="1"/>
    <cellStyle name="Besuchter Hyperlink" xfId="2944" builtinId="9" hidden="1"/>
    <cellStyle name="Besuchter Hyperlink" xfId="3200" builtinId="9" hidden="1"/>
    <cellStyle name="Besuchter Hyperlink" xfId="3456" builtinId="9" hidden="1"/>
    <cellStyle name="Besuchter Hyperlink" xfId="3712" builtinId="9" hidden="1"/>
    <cellStyle name="Besuchter Hyperlink" xfId="3968" builtinId="9" hidden="1"/>
    <cellStyle name="Besuchter Hyperlink" xfId="4224" builtinId="9" hidden="1"/>
    <cellStyle name="Besuchter Hyperlink" xfId="4480" builtinId="9" hidden="1"/>
    <cellStyle name="Besuchter Hyperlink" xfId="4736" builtinId="9" hidden="1"/>
    <cellStyle name="Besuchter Hyperlink" xfId="4992" builtinId="9" hidden="1"/>
    <cellStyle name="Besuchter Hyperlink" xfId="5248" builtinId="9" hidden="1"/>
    <cellStyle name="Besuchter Hyperlink" xfId="5504" builtinId="9" hidden="1"/>
    <cellStyle name="Besuchter Hyperlink" xfId="5760" builtinId="9" hidden="1"/>
    <cellStyle name="Besuchter Hyperlink" xfId="6016" builtinId="9" hidden="1"/>
    <cellStyle name="Besuchter Hyperlink" xfId="6272" builtinId="9" hidden="1"/>
    <cellStyle name="Besuchter Hyperlink" xfId="6528" builtinId="9" hidden="1"/>
    <cellStyle name="Besuchter Hyperlink" xfId="6784" builtinId="9" hidden="1"/>
    <cellStyle name="Besuchter Hyperlink" xfId="7040" builtinId="9" hidden="1"/>
    <cellStyle name="Besuchter Hyperlink" xfId="7296" builtinId="9" hidden="1"/>
    <cellStyle name="Besuchter Hyperlink" xfId="7552" builtinId="9" hidden="1"/>
    <cellStyle name="Besuchter Hyperlink" xfId="7808" builtinId="9" hidden="1"/>
    <cellStyle name="Besuchter Hyperlink" xfId="8064" builtinId="9" hidden="1"/>
    <cellStyle name="Besuchter Hyperlink" xfId="8320" builtinId="9" hidden="1"/>
    <cellStyle name="Besuchter Hyperlink" xfId="8576" builtinId="9" hidden="1"/>
    <cellStyle name="Besuchter Hyperlink" xfId="8832" builtinId="9" hidden="1"/>
    <cellStyle name="Besuchter Hyperlink" xfId="9088" builtinId="9" hidden="1"/>
    <cellStyle name="Besuchter Hyperlink" xfId="9344" builtinId="9" hidden="1"/>
    <cellStyle name="Besuchter Hyperlink" xfId="9600" builtinId="9" hidden="1"/>
    <cellStyle name="Besuchter Hyperlink" xfId="9856" builtinId="9" hidden="1"/>
    <cellStyle name="Besuchter Hyperlink" xfId="10112" builtinId="9" hidden="1"/>
    <cellStyle name="Besuchter Hyperlink" xfId="10368" builtinId="9" hidden="1"/>
    <cellStyle name="Besuchter Hyperlink" xfId="10624" builtinId="9" hidden="1"/>
    <cellStyle name="Besuchter Hyperlink" xfId="10880" builtinId="9" hidden="1"/>
    <cellStyle name="Besuchter Hyperlink" xfId="11136" builtinId="9" hidden="1"/>
    <cellStyle name="Besuchter Hyperlink" xfId="11392" builtinId="9" hidden="1"/>
    <cellStyle name="Besuchter Hyperlink" xfId="11648" builtinId="9" hidden="1"/>
    <cellStyle name="Besuchter Hyperlink" xfId="11904" builtinId="9" hidden="1"/>
    <cellStyle name="Besuchter Hyperlink" xfId="12160" builtinId="9" hidden="1"/>
    <cellStyle name="Besuchter Hyperlink" xfId="12416" builtinId="9" hidden="1"/>
    <cellStyle name="Besuchter Hyperlink" xfId="12672" builtinId="9" hidden="1"/>
    <cellStyle name="Besuchter Hyperlink" xfId="12928" builtinId="9" hidden="1"/>
    <cellStyle name="Besuchter Hyperlink" xfId="13184" builtinId="9" hidden="1"/>
    <cellStyle name="Besuchter Hyperlink" xfId="13440" builtinId="9" hidden="1"/>
    <cellStyle name="Besuchter Hyperlink" xfId="13696" builtinId="9" hidden="1"/>
    <cellStyle name="Besuchter Hyperlink" xfId="13952" builtinId="9" hidden="1"/>
    <cellStyle name="Besuchter Hyperlink" xfId="14208" builtinId="9" hidden="1"/>
    <cellStyle name="Besuchter Hyperlink" xfId="14464" builtinId="9" hidden="1"/>
    <cellStyle name="Besuchter Hyperlink" xfId="14720" builtinId="9" hidden="1"/>
    <cellStyle name="Besuchter Hyperlink" xfId="14976" builtinId="9" hidden="1"/>
    <cellStyle name="Besuchter Hyperlink" xfId="15232" builtinId="9" hidden="1"/>
    <cellStyle name="Besuchter Hyperlink" xfId="15488" builtinId="9" hidden="1"/>
    <cellStyle name="Besuchter Hyperlink" xfId="15744" builtinId="9" hidden="1"/>
    <cellStyle name="Besuchter Hyperlink" xfId="16000" builtinId="9" hidden="1"/>
    <cellStyle name="Besuchter Hyperlink" xfId="16256" builtinId="9" hidden="1"/>
    <cellStyle name="Besuchter Hyperlink" xfId="16512" builtinId="9" hidden="1"/>
    <cellStyle name="Besuchter Hyperlink" xfId="16768" builtinId="9" hidden="1"/>
    <cellStyle name="Besuchter Hyperlink" xfId="17024" builtinId="9" hidden="1"/>
    <cellStyle name="Besuchter Hyperlink" xfId="17280" builtinId="9" hidden="1"/>
    <cellStyle name="Besuchter Hyperlink" xfId="17536" builtinId="9" hidden="1"/>
    <cellStyle name="Besuchter Hyperlink" xfId="17792" builtinId="9" hidden="1"/>
    <cellStyle name="Besuchter Hyperlink" xfId="18048" builtinId="9" hidden="1"/>
    <cellStyle name="Besuchter Hyperlink" xfId="18304" builtinId="9" hidden="1"/>
    <cellStyle name="Besuchter Hyperlink" xfId="18560" builtinId="9" hidden="1"/>
    <cellStyle name="Besuchter Hyperlink" xfId="18816" builtinId="9" hidden="1"/>
    <cellStyle name="Besuchter Hyperlink" xfId="19072" builtinId="9" hidden="1"/>
    <cellStyle name="Besuchter Hyperlink" xfId="19328" builtinId="9" hidden="1"/>
    <cellStyle name="Besuchter Hyperlink" xfId="19584" builtinId="9" hidden="1"/>
    <cellStyle name="Besuchter Hyperlink" xfId="19840" builtinId="9" hidden="1"/>
    <cellStyle name="Besuchter Hyperlink" xfId="20096" builtinId="9" hidden="1"/>
    <cellStyle name="Besuchter Hyperlink" xfId="20352" builtinId="9" hidden="1"/>
    <cellStyle name="Besuchter Hyperlink" xfId="20608" builtinId="9" hidden="1"/>
    <cellStyle name="Besuchter Hyperlink" xfId="20864" builtinId="9" hidden="1"/>
    <cellStyle name="Besuchter Hyperlink" xfId="21120" builtinId="9" hidden="1"/>
    <cellStyle name="Besuchter Hyperlink" xfId="21380" builtinId="9" hidden="1"/>
    <cellStyle name="Besuchter Hyperlink" xfId="21636" builtinId="9" hidden="1"/>
    <cellStyle name="Besuchter Hyperlink" xfId="21892" builtinId="9" hidden="1"/>
    <cellStyle name="Besuchter Hyperlink" xfId="22148" builtinId="9" hidden="1"/>
    <cellStyle name="Besuchter Hyperlink" xfId="22404" builtinId="9" hidden="1"/>
    <cellStyle name="Besuchter Hyperlink" xfId="22660" builtinId="9" hidden="1"/>
    <cellStyle name="Besuchter Hyperlink" xfId="22916" builtinId="9" hidden="1"/>
    <cellStyle name="Besuchter Hyperlink" xfId="23172" builtinId="9" hidden="1"/>
    <cellStyle name="Besuchter Hyperlink" xfId="23428" builtinId="9" hidden="1"/>
    <cellStyle name="Besuchter Hyperlink" xfId="23684" builtinId="9" hidden="1"/>
    <cellStyle name="Besuchter Hyperlink" xfId="23940" builtinId="9" hidden="1"/>
    <cellStyle name="Besuchter Hyperlink" xfId="24196" builtinId="9" hidden="1"/>
    <cellStyle name="Besuchter Hyperlink" xfId="24452" builtinId="9" hidden="1"/>
    <cellStyle name="Besuchter Hyperlink" xfId="24708" builtinId="9" hidden="1"/>
    <cellStyle name="Besuchter Hyperlink" xfId="24964" builtinId="9" hidden="1"/>
    <cellStyle name="Besuchter Hyperlink" xfId="25220" builtinId="9" hidden="1"/>
    <cellStyle name="Besuchter Hyperlink" xfId="25476" builtinId="9" hidden="1"/>
    <cellStyle name="Besuchter Hyperlink" xfId="25732" builtinId="9" hidden="1"/>
    <cellStyle name="Besuchter Hyperlink" xfId="25988" builtinId="9" hidden="1"/>
    <cellStyle name="Besuchter Hyperlink" xfId="26244" builtinId="9" hidden="1"/>
    <cellStyle name="Besuchter Hyperlink" xfId="26500" builtinId="9" hidden="1"/>
    <cellStyle name="Besuchter Hyperlink" xfId="26756" builtinId="9" hidden="1"/>
    <cellStyle name="Besuchter Hyperlink" xfId="27012" builtinId="9" hidden="1"/>
    <cellStyle name="Besuchter Hyperlink" xfId="27268" builtinId="9" hidden="1"/>
    <cellStyle name="Besuchter Hyperlink" xfId="27524" builtinId="9" hidden="1"/>
    <cellStyle name="Besuchter Hyperlink" xfId="27780" builtinId="9" hidden="1"/>
    <cellStyle name="Besuchter Hyperlink" xfId="28036" builtinId="9" hidden="1"/>
    <cellStyle name="Besuchter Hyperlink" xfId="28292" builtinId="9" hidden="1"/>
    <cellStyle name="Besuchter Hyperlink" xfId="28548" builtinId="9" hidden="1"/>
    <cellStyle name="Besuchter Hyperlink" xfId="28804" builtinId="9" hidden="1"/>
    <cellStyle name="Besuchter Hyperlink" xfId="29060" builtinId="9" hidden="1"/>
    <cellStyle name="Besuchter Hyperlink" xfId="29316" builtinId="9" hidden="1"/>
    <cellStyle name="Besuchter Hyperlink" xfId="29572" builtinId="9" hidden="1"/>
    <cellStyle name="Besuchter Hyperlink" xfId="29828" builtinId="9" hidden="1"/>
    <cellStyle name="Besuchter Hyperlink" xfId="30084" builtinId="9" hidden="1"/>
    <cellStyle name="Besuchter Hyperlink" xfId="30340" builtinId="9" hidden="1"/>
    <cellStyle name="Besuchter Hyperlink" xfId="30596" builtinId="9" hidden="1"/>
    <cellStyle name="Besuchter Hyperlink" xfId="30852" builtinId="9" hidden="1"/>
    <cellStyle name="Besuchter Hyperlink" xfId="31108" builtinId="9" hidden="1"/>
    <cellStyle name="Besuchter Hyperlink" xfId="31364" builtinId="9" hidden="1"/>
    <cellStyle name="Besuchter Hyperlink" xfId="31620" builtinId="9" hidden="1"/>
    <cellStyle name="Besuchter Hyperlink" xfId="31876" builtinId="9" hidden="1"/>
    <cellStyle name="Besuchter Hyperlink" xfId="32132" builtinId="9" hidden="1"/>
    <cellStyle name="Besuchter Hyperlink" xfId="32389" builtinId="9" hidden="1"/>
    <cellStyle name="Besuchter Hyperlink" xfId="32647" builtinId="9" hidden="1"/>
    <cellStyle name="Besuchter Hyperlink" xfId="32903" builtinId="9" hidden="1"/>
    <cellStyle name="Besuchter Hyperlink" xfId="33159" builtinId="9" hidden="1"/>
    <cellStyle name="Besuchter Hyperlink" xfId="33415" builtinId="9" hidden="1"/>
    <cellStyle name="Besuchter Hyperlink" xfId="33671" builtinId="9" hidden="1"/>
    <cellStyle name="Besuchter Hyperlink" xfId="33927" builtinId="9" hidden="1"/>
    <cellStyle name="Besuchter Hyperlink" xfId="34183" builtinId="9" hidden="1"/>
    <cellStyle name="Besuchter Hyperlink" xfId="34439" builtinId="9" hidden="1"/>
    <cellStyle name="Besuchter Hyperlink" xfId="34695" builtinId="9" hidden="1"/>
    <cellStyle name="Besuchter Hyperlink" xfId="34951" builtinId="9" hidden="1"/>
    <cellStyle name="Besuchter Hyperlink" xfId="35101" builtinId="9" hidden="1"/>
    <cellStyle name="Besuchter Hyperlink" xfId="34845" builtinId="9" hidden="1"/>
    <cellStyle name="Besuchter Hyperlink" xfId="34589" builtinId="9" hidden="1"/>
    <cellStyle name="Besuchter Hyperlink" xfId="34333" builtinId="9" hidden="1"/>
    <cellStyle name="Besuchter Hyperlink" xfId="34077" builtinId="9" hidden="1"/>
    <cellStyle name="Besuchter Hyperlink" xfId="33821" builtinId="9" hidden="1"/>
    <cellStyle name="Besuchter Hyperlink" xfId="33565" builtinId="9" hidden="1"/>
    <cellStyle name="Besuchter Hyperlink" xfId="33309" builtinId="9" hidden="1"/>
    <cellStyle name="Besuchter Hyperlink" xfId="33053" builtinId="9" hidden="1"/>
    <cellStyle name="Besuchter Hyperlink" xfId="32797" builtinId="9" hidden="1"/>
    <cellStyle name="Besuchter Hyperlink" xfId="32541" builtinId="9" hidden="1"/>
    <cellStyle name="Besuchter Hyperlink" xfId="32283" builtinId="9" hidden="1"/>
    <cellStyle name="Besuchter Hyperlink" xfId="32026" builtinId="9" hidden="1"/>
    <cellStyle name="Besuchter Hyperlink" xfId="31770" builtinId="9" hidden="1"/>
    <cellStyle name="Besuchter Hyperlink" xfId="31514" builtinId="9" hidden="1"/>
    <cellStyle name="Besuchter Hyperlink" xfId="31258" builtinId="9" hidden="1"/>
    <cellStyle name="Besuchter Hyperlink" xfId="31002" builtinId="9" hidden="1"/>
    <cellStyle name="Besuchter Hyperlink" xfId="30746" builtinId="9" hidden="1"/>
    <cellStyle name="Besuchter Hyperlink" xfId="30490" builtinId="9" hidden="1"/>
    <cellStyle name="Besuchter Hyperlink" xfId="30234" builtinId="9" hidden="1"/>
    <cellStyle name="Besuchter Hyperlink" xfId="29978" builtinId="9" hidden="1"/>
    <cellStyle name="Besuchter Hyperlink" xfId="29722" builtinId="9" hidden="1"/>
    <cellStyle name="Besuchter Hyperlink" xfId="29466" builtinId="9" hidden="1"/>
    <cellStyle name="Besuchter Hyperlink" xfId="29210" builtinId="9" hidden="1"/>
    <cellStyle name="Besuchter Hyperlink" xfId="28954" builtinId="9" hidden="1"/>
    <cellStyle name="Besuchter Hyperlink" xfId="28698" builtinId="9" hidden="1"/>
    <cellStyle name="Besuchter Hyperlink" xfId="28442" builtinId="9" hidden="1"/>
    <cellStyle name="Besuchter Hyperlink" xfId="28186" builtinId="9" hidden="1"/>
    <cellStyle name="Besuchter Hyperlink" xfId="27930" builtinId="9" hidden="1"/>
    <cellStyle name="Besuchter Hyperlink" xfId="27674" builtinId="9" hidden="1"/>
    <cellStyle name="Besuchter Hyperlink" xfId="27418" builtinId="9" hidden="1"/>
    <cellStyle name="Besuchter Hyperlink" xfId="27162" builtinId="9" hidden="1"/>
    <cellStyle name="Besuchter Hyperlink" xfId="26906" builtinId="9" hidden="1"/>
    <cellStyle name="Besuchter Hyperlink" xfId="26650" builtinId="9" hidden="1"/>
    <cellStyle name="Besuchter Hyperlink" xfId="26394" builtinId="9" hidden="1"/>
    <cellStyle name="Besuchter Hyperlink" xfId="26138" builtinId="9" hidden="1"/>
    <cellStyle name="Besuchter Hyperlink" xfId="25882" builtinId="9" hidden="1"/>
    <cellStyle name="Besuchter Hyperlink" xfId="25626" builtinId="9" hidden="1"/>
    <cellStyle name="Besuchter Hyperlink" xfId="25370" builtinId="9" hidden="1"/>
    <cellStyle name="Besuchter Hyperlink" xfId="25114" builtinId="9" hidden="1"/>
    <cellStyle name="Besuchter Hyperlink" xfId="24858" builtinId="9" hidden="1"/>
    <cellStyle name="Besuchter Hyperlink" xfId="24602" builtinId="9" hidden="1"/>
    <cellStyle name="Besuchter Hyperlink" xfId="24346" builtinId="9" hidden="1"/>
    <cellStyle name="Besuchter Hyperlink" xfId="24090" builtinId="9" hidden="1"/>
    <cellStyle name="Besuchter Hyperlink" xfId="23834" builtinId="9" hidden="1"/>
    <cellStyle name="Besuchter Hyperlink" xfId="23578" builtinId="9" hidden="1"/>
    <cellStyle name="Besuchter Hyperlink" xfId="23322" builtinId="9" hidden="1"/>
    <cellStyle name="Besuchter Hyperlink" xfId="23066" builtinId="9" hidden="1"/>
    <cellStyle name="Besuchter Hyperlink" xfId="22810" builtinId="9" hidden="1"/>
    <cellStyle name="Besuchter Hyperlink" xfId="22554" builtinId="9" hidden="1"/>
    <cellStyle name="Besuchter Hyperlink" xfId="22298" builtinId="9" hidden="1"/>
    <cellStyle name="Besuchter Hyperlink" xfId="22042" builtinId="9" hidden="1"/>
    <cellStyle name="Besuchter Hyperlink" xfId="21786" builtinId="9" hidden="1"/>
    <cellStyle name="Besuchter Hyperlink" xfId="21530" builtinId="9" hidden="1"/>
    <cellStyle name="Besuchter Hyperlink" xfId="21274" builtinId="9" hidden="1"/>
    <cellStyle name="Besuchter Hyperlink" xfId="21014" builtinId="9" hidden="1"/>
    <cellStyle name="Besuchter Hyperlink" xfId="20758" builtinId="9" hidden="1"/>
    <cellStyle name="Besuchter Hyperlink" xfId="20502" builtinId="9" hidden="1"/>
    <cellStyle name="Besuchter Hyperlink" xfId="20246" builtinId="9" hidden="1"/>
    <cellStyle name="Besuchter Hyperlink" xfId="19990" builtinId="9" hidden="1"/>
    <cellStyle name="Besuchter Hyperlink" xfId="19734" builtinId="9" hidden="1"/>
    <cellStyle name="Besuchter Hyperlink" xfId="19478" builtinId="9" hidden="1"/>
    <cellStyle name="Besuchter Hyperlink" xfId="19222" builtinId="9" hidden="1"/>
    <cellStyle name="Besuchter Hyperlink" xfId="18966" builtinId="9" hidden="1"/>
    <cellStyle name="Besuchter Hyperlink" xfId="18710" builtinId="9" hidden="1"/>
    <cellStyle name="Besuchter Hyperlink" xfId="18454" builtinId="9" hidden="1"/>
    <cellStyle name="Besuchter Hyperlink" xfId="18198" builtinId="9" hidden="1"/>
    <cellStyle name="Besuchter Hyperlink" xfId="17942" builtinId="9" hidden="1"/>
    <cellStyle name="Besuchter Hyperlink" xfId="17686" builtinId="9" hidden="1"/>
    <cellStyle name="Besuchter Hyperlink" xfId="17430" builtinId="9" hidden="1"/>
    <cellStyle name="Besuchter Hyperlink" xfId="17174" builtinId="9" hidden="1"/>
    <cellStyle name="Besuchter Hyperlink" xfId="16918" builtinId="9" hidden="1"/>
    <cellStyle name="Besuchter Hyperlink" xfId="16662" builtinId="9" hidden="1"/>
    <cellStyle name="Besuchter Hyperlink" xfId="16406" builtinId="9" hidden="1"/>
    <cellStyle name="Besuchter Hyperlink" xfId="16150" builtinId="9" hidden="1"/>
    <cellStyle name="Besuchter Hyperlink" xfId="15894" builtinId="9" hidden="1"/>
    <cellStyle name="Besuchter Hyperlink" xfId="15638" builtinId="9" hidden="1"/>
    <cellStyle name="Besuchter Hyperlink" xfId="15382" builtinId="9" hidden="1"/>
    <cellStyle name="Besuchter Hyperlink" xfId="15126" builtinId="9" hidden="1"/>
    <cellStyle name="Besuchter Hyperlink" xfId="14870" builtinId="9" hidden="1"/>
    <cellStyle name="Besuchter Hyperlink" xfId="14614" builtinId="9" hidden="1"/>
    <cellStyle name="Besuchter Hyperlink" xfId="14358" builtinId="9" hidden="1"/>
    <cellStyle name="Besuchter Hyperlink" xfId="14102" builtinId="9" hidden="1"/>
    <cellStyle name="Besuchter Hyperlink" xfId="13846" builtinId="9" hidden="1"/>
    <cellStyle name="Besuchter Hyperlink" xfId="13590" builtinId="9" hidden="1"/>
    <cellStyle name="Besuchter Hyperlink" xfId="13334" builtinId="9" hidden="1"/>
    <cellStyle name="Besuchter Hyperlink" xfId="13078" builtinId="9" hidden="1"/>
    <cellStyle name="Besuchter Hyperlink" xfId="12822" builtinId="9" hidden="1"/>
    <cellStyle name="Besuchter Hyperlink" xfId="12566" builtinId="9" hidden="1"/>
    <cellStyle name="Besuchter Hyperlink" xfId="12310" builtinId="9" hidden="1"/>
    <cellStyle name="Besuchter Hyperlink" xfId="12054" builtinId="9" hidden="1"/>
    <cellStyle name="Besuchter Hyperlink" xfId="11798" builtinId="9" hidden="1"/>
    <cellStyle name="Besuchter Hyperlink" xfId="11542" builtinId="9" hidden="1"/>
    <cellStyle name="Besuchter Hyperlink" xfId="11286" builtinId="9" hidden="1"/>
    <cellStyle name="Besuchter Hyperlink" xfId="11030" builtinId="9" hidden="1"/>
    <cellStyle name="Besuchter Hyperlink" xfId="10774" builtinId="9" hidden="1"/>
    <cellStyle name="Besuchter Hyperlink" xfId="10518" builtinId="9" hidden="1"/>
    <cellStyle name="Besuchter Hyperlink" xfId="10262" builtinId="9" hidden="1"/>
    <cellStyle name="Besuchter Hyperlink" xfId="10006" builtinId="9" hidden="1"/>
    <cellStyle name="Besuchter Hyperlink" xfId="9750" builtinId="9" hidden="1"/>
    <cellStyle name="Besuchter Hyperlink" xfId="9494" builtinId="9" hidden="1"/>
    <cellStyle name="Besuchter Hyperlink" xfId="9238" builtinId="9" hidden="1"/>
    <cellStyle name="Besuchter Hyperlink" xfId="8982" builtinId="9" hidden="1"/>
    <cellStyle name="Besuchter Hyperlink" xfId="8726" builtinId="9" hidden="1"/>
    <cellStyle name="Besuchter Hyperlink" xfId="8470" builtinId="9" hidden="1"/>
    <cellStyle name="Besuchter Hyperlink" xfId="8214" builtinId="9" hidden="1"/>
    <cellStyle name="Besuchter Hyperlink" xfId="7958" builtinId="9" hidden="1"/>
    <cellStyle name="Besuchter Hyperlink" xfId="7702" builtinId="9" hidden="1"/>
    <cellStyle name="Besuchter Hyperlink" xfId="7446" builtinId="9" hidden="1"/>
    <cellStyle name="Besuchter Hyperlink" xfId="7190" builtinId="9" hidden="1"/>
    <cellStyle name="Besuchter Hyperlink" xfId="6934" builtinId="9" hidden="1"/>
    <cellStyle name="Besuchter Hyperlink" xfId="6678" builtinId="9" hidden="1"/>
    <cellStyle name="Besuchter Hyperlink" xfId="6422" builtinId="9" hidden="1"/>
    <cellStyle name="Besuchter Hyperlink" xfId="6166" builtinId="9" hidden="1"/>
    <cellStyle name="Besuchter Hyperlink" xfId="5910" builtinId="9" hidden="1"/>
    <cellStyle name="Besuchter Hyperlink" xfId="5654" builtinId="9" hidden="1"/>
    <cellStyle name="Besuchter Hyperlink" xfId="5398" builtinId="9" hidden="1"/>
    <cellStyle name="Besuchter Hyperlink" xfId="5142" builtinId="9" hidden="1"/>
    <cellStyle name="Besuchter Hyperlink" xfId="4886" builtinId="9" hidden="1"/>
    <cellStyle name="Besuchter Hyperlink" xfId="4630" builtinId="9" hidden="1"/>
    <cellStyle name="Besuchter Hyperlink" xfId="4374" builtinId="9" hidden="1"/>
    <cellStyle name="Besuchter Hyperlink" xfId="4118" builtinId="9" hidden="1"/>
    <cellStyle name="Besuchter Hyperlink" xfId="3862" builtinId="9" hidden="1"/>
    <cellStyle name="Besuchter Hyperlink" xfId="3606" builtinId="9" hidden="1"/>
    <cellStyle name="Besuchter Hyperlink" xfId="3350" builtinId="9" hidden="1"/>
    <cellStyle name="Besuchter Hyperlink" xfId="3094" builtinId="9" hidden="1"/>
    <cellStyle name="Besuchter Hyperlink" xfId="2838" builtinId="9" hidden="1"/>
    <cellStyle name="Besuchter Hyperlink" xfId="2582" builtinId="9" hidden="1"/>
    <cellStyle name="Besuchter Hyperlink" xfId="2326" builtinId="9" hidden="1"/>
    <cellStyle name="Besuchter Hyperlink" xfId="2070" builtinId="9" hidden="1"/>
    <cellStyle name="Besuchter Hyperlink" xfId="1814" builtinId="9" hidden="1"/>
    <cellStyle name="Besuchter Hyperlink" xfId="1558" builtinId="9" hidden="1"/>
    <cellStyle name="Besuchter Hyperlink" xfId="1302" builtinId="9" hidden="1"/>
    <cellStyle name="Besuchter Hyperlink" xfId="1046" builtinId="9" hidden="1"/>
    <cellStyle name="Besuchter Hyperlink" xfId="790" builtinId="9" hidden="1"/>
    <cellStyle name="Besuchter Hyperlink" xfId="534" builtinId="9" hidden="1"/>
    <cellStyle name="Besuchter Hyperlink" xfId="278" builtinId="9" hidden="1"/>
    <cellStyle name="Besuchter Hyperlink" xfId="46" builtinId="9" hidden="1"/>
    <cellStyle name="Besuchter Hyperlink" xfId="114" builtinId="9" hidden="1"/>
    <cellStyle name="Besuchter Hyperlink" xfId="370" builtinId="9" hidden="1"/>
    <cellStyle name="Besuchter Hyperlink" xfId="626" builtinId="9" hidden="1"/>
    <cellStyle name="Besuchter Hyperlink" xfId="882" builtinId="9" hidden="1"/>
    <cellStyle name="Besuchter Hyperlink" xfId="1138" builtinId="9" hidden="1"/>
    <cellStyle name="Besuchter Hyperlink" xfId="1394" builtinId="9" hidden="1"/>
    <cellStyle name="Besuchter Hyperlink" xfId="1650" builtinId="9" hidden="1"/>
    <cellStyle name="Besuchter Hyperlink" xfId="1906" builtinId="9" hidden="1"/>
    <cellStyle name="Besuchter Hyperlink" xfId="2162" builtinId="9" hidden="1"/>
    <cellStyle name="Besuchter Hyperlink" xfId="2418" builtinId="9" hidden="1"/>
    <cellStyle name="Besuchter Hyperlink" xfId="2674" builtinId="9" hidden="1"/>
    <cellStyle name="Besuchter Hyperlink" xfId="2930" builtinId="9" hidden="1"/>
    <cellStyle name="Besuchter Hyperlink" xfId="3186" builtinId="9" hidden="1"/>
    <cellStyle name="Besuchter Hyperlink" xfId="3442" builtinId="9" hidden="1"/>
    <cellStyle name="Besuchter Hyperlink" xfId="3698" builtinId="9" hidden="1"/>
    <cellStyle name="Besuchter Hyperlink" xfId="3954" builtinId="9" hidden="1"/>
    <cellStyle name="Besuchter Hyperlink" xfId="4210" builtinId="9" hidden="1"/>
    <cellStyle name="Besuchter Hyperlink" xfId="4466" builtinId="9" hidden="1"/>
    <cellStyle name="Besuchter Hyperlink" xfId="4722" builtinId="9" hidden="1"/>
    <cellStyle name="Besuchter Hyperlink" xfId="4978" builtinId="9" hidden="1"/>
    <cellStyle name="Besuchter Hyperlink" xfId="5234" builtinId="9" hidden="1"/>
    <cellStyle name="Besuchter Hyperlink" xfId="5490" builtinId="9" hidden="1"/>
    <cellStyle name="Besuchter Hyperlink" xfId="5746" builtinId="9" hidden="1"/>
    <cellStyle name="Besuchter Hyperlink" xfId="6002" builtinId="9" hidden="1"/>
    <cellStyle name="Besuchter Hyperlink" xfId="6258" builtinId="9" hidden="1"/>
    <cellStyle name="Besuchter Hyperlink" xfId="6514" builtinId="9" hidden="1"/>
    <cellStyle name="Besuchter Hyperlink" xfId="6770" builtinId="9" hidden="1"/>
    <cellStyle name="Besuchter Hyperlink" xfId="7026" builtinId="9" hidden="1"/>
    <cellStyle name="Besuchter Hyperlink" xfId="7282" builtinId="9" hidden="1"/>
    <cellStyle name="Besuchter Hyperlink" xfId="7538" builtinId="9" hidden="1"/>
    <cellStyle name="Besuchter Hyperlink" xfId="7794" builtinId="9" hidden="1"/>
    <cellStyle name="Besuchter Hyperlink" xfId="8050" builtinId="9" hidden="1"/>
    <cellStyle name="Besuchter Hyperlink" xfId="8306" builtinId="9" hidden="1"/>
    <cellStyle name="Besuchter Hyperlink" xfId="8562" builtinId="9" hidden="1"/>
    <cellStyle name="Besuchter Hyperlink" xfId="8818" builtinId="9" hidden="1"/>
    <cellStyle name="Besuchter Hyperlink" xfId="9074" builtinId="9" hidden="1"/>
    <cellStyle name="Besuchter Hyperlink" xfId="9330" builtinId="9" hidden="1"/>
    <cellStyle name="Besuchter Hyperlink" xfId="9586" builtinId="9" hidden="1"/>
    <cellStyle name="Besuchter Hyperlink" xfId="9842" builtinId="9" hidden="1"/>
    <cellStyle name="Besuchter Hyperlink" xfId="10098" builtinId="9" hidden="1"/>
    <cellStyle name="Besuchter Hyperlink" xfId="10354" builtinId="9" hidden="1"/>
    <cellStyle name="Besuchter Hyperlink" xfId="10610" builtinId="9" hidden="1"/>
    <cellStyle name="Besuchter Hyperlink" xfId="10866" builtinId="9" hidden="1"/>
    <cellStyle name="Besuchter Hyperlink" xfId="11122" builtinId="9" hidden="1"/>
    <cellStyle name="Besuchter Hyperlink" xfId="11378" builtinId="9" hidden="1"/>
    <cellStyle name="Besuchter Hyperlink" xfId="11634" builtinId="9" hidden="1"/>
    <cellStyle name="Besuchter Hyperlink" xfId="11890" builtinId="9" hidden="1"/>
    <cellStyle name="Besuchter Hyperlink" xfId="12146" builtinId="9" hidden="1"/>
    <cellStyle name="Besuchter Hyperlink" xfId="12402" builtinId="9" hidden="1"/>
    <cellStyle name="Besuchter Hyperlink" xfId="12658" builtinId="9" hidden="1"/>
    <cellStyle name="Besuchter Hyperlink" xfId="12914" builtinId="9" hidden="1"/>
    <cellStyle name="Besuchter Hyperlink" xfId="13170" builtinId="9" hidden="1"/>
    <cellStyle name="Besuchter Hyperlink" xfId="13426" builtinId="9" hidden="1"/>
    <cellStyle name="Besuchter Hyperlink" xfId="13682" builtinId="9" hidden="1"/>
    <cellStyle name="Besuchter Hyperlink" xfId="13938" builtinId="9" hidden="1"/>
    <cellStyle name="Besuchter Hyperlink" xfId="14194" builtinId="9" hidden="1"/>
    <cellStyle name="Besuchter Hyperlink" xfId="14450" builtinId="9" hidden="1"/>
    <cellStyle name="Besuchter Hyperlink" xfId="14706" builtinId="9" hidden="1"/>
    <cellStyle name="Besuchter Hyperlink" xfId="14962" builtinId="9" hidden="1"/>
    <cellStyle name="Besuchter Hyperlink" xfId="15218" builtinId="9" hidden="1"/>
    <cellStyle name="Besuchter Hyperlink" xfId="15474" builtinId="9" hidden="1"/>
    <cellStyle name="Besuchter Hyperlink" xfId="15730" builtinId="9" hidden="1"/>
    <cellStyle name="Besuchter Hyperlink" xfId="15986" builtinId="9" hidden="1"/>
    <cellStyle name="Besuchter Hyperlink" xfId="16242" builtinId="9" hidden="1"/>
    <cellStyle name="Besuchter Hyperlink" xfId="16498" builtinId="9" hidden="1"/>
    <cellStyle name="Besuchter Hyperlink" xfId="16754" builtinId="9" hidden="1"/>
    <cellStyle name="Besuchter Hyperlink" xfId="17010" builtinId="9" hidden="1"/>
    <cellStyle name="Besuchter Hyperlink" xfId="17266" builtinId="9" hidden="1"/>
    <cellStyle name="Besuchter Hyperlink" xfId="17522" builtinId="9" hidden="1"/>
    <cellStyle name="Besuchter Hyperlink" xfId="17778" builtinId="9" hidden="1"/>
    <cellStyle name="Besuchter Hyperlink" xfId="18034" builtinId="9" hidden="1"/>
    <cellStyle name="Besuchter Hyperlink" xfId="18290" builtinId="9" hidden="1"/>
    <cellStyle name="Besuchter Hyperlink" xfId="18546" builtinId="9" hidden="1"/>
    <cellStyle name="Besuchter Hyperlink" xfId="18802" builtinId="9" hidden="1"/>
    <cellStyle name="Besuchter Hyperlink" xfId="19058" builtinId="9" hidden="1"/>
    <cellStyle name="Besuchter Hyperlink" xfId="19314" builtinId="9" hidden="1"/>
    <cellStyle name="Besuchter Hyperlink" xfId="19570" builtinId="9" hidden="1"/>
    <cellStyle name="Besuchter Hyperlink" xfId="19826" builtinId="9" hidden="1"/>
    <cellStyle name="Besuchter Hyperlink" xfId="20082" builtinId="9" hidden="1"/>
    <cellStyle name="Besuchter Hyperlink" xfId="20338" builtinId="9" hidden="1"/>
    <cellStyle name="Besuchter Hyperlink" xfId="20594" builtinId="9" hidden="1"/>
    <cellStyle name="Besuchter Hyperlink" xfId="20850" builtinId="9" hidden="1"/>
    <cellStyle name="Besuchter Hyperlink" xfId="21106" builtinId="9" hidden="1"/>
    <cellStyle name="Besuchter Hyperlink" xfId="21366" builtinId="9" hidden="1"/>
    <cellStyle name="Besuchter Hyperlink" xfId="21622" builtinId="9" hidden="1"/>
    <cellStyle name="Besuchter Hyperlink" xfId="21878" builtinId="9" hidden="1"/>
    <cellStyle name="Besuchter Hyperlink" xfId="22134" builtinId="9" hidden="1"/>
    <cellStyle name="Besuchter Hyperlink" xfId="22390" builtinId="9" hidden="1"/>
    <cellStyle name="Besuchter Hyperlink" xfId="22646" builtinId="9" hidden="1"/>
    <cellStyle name="Besuchter Hyperlink" xfId="22902" builtinId="9" hidden="1"/>
    <cellStyle name="Besuchter Hyperlink" xfId="23158" builtinId="9" hidden="1"/>
    <cellStyle name="Besuchter Hyperlink" xfId="23414" builtinId="9" hidden="1"/>
    <cellStyle name="Besuchter Hyperlink" xfId="23670" builtinId="9" hidden="1"/>
    <cellStyle name="Besuchter Hyperlink" xfId="23926" builtinId="9" hidden="1"/>
    <cellStyle name="Besuchter Hyperlink" xfId="24182" builtinId="9" hidden="1"/>
    <cellStyle name="Besuchter Hyperlink" xfId="24438" builtinId="9" hidden="1"/>
    <cellStyle name="Besuchter Hyperlink" xfId="24694" builtinId="9" hidden="1"/>
    <cellStyle name="Besuchter Hyperlink" xfId="24950" builtinId="9" hidden="1"/>
    <cellStyle name="Besuchter Hyperlink" xfId="25206" builtinId="9" hidden="1"/>
    <cellStyle name="Besuchter Hyperlink" xfId="25462" builtinId="9" hidden="1"/>
    <cellStyle name="Besuchter Hyperlink" xfId="25718" builtinId="9" hidden="1"/>
    <cellStyle name="Besuchter Hyperlink" xfId="25974" builtinId="9" hidden="1"/>
    <cellStyle name="Besuchter Hyperlink" xfId="26230" builtinId="9" hidden="1"/>
    <cellStyle name="Besuchter Hyperlink" xfId="26486" builtinId="9" hidden="1"/>
    <cellStyle name="Besuchter Hyperlink" xfId="26742" builtinId="9" hidden="1"/>
    <cellStyle name="Besuchter Hyperlink" xfId="26998" builtinId="9" hidden="1"/>
    <cellStyle name="Besuchter Hyperlink" xfId="27254" builtinId="9" hidden="1"/>
    <cellStyle name="Besuchter Hyperlink" xfId="27510" builtinId="9" hidden="1"/>
    <cellStyle name="Besuchter Hyperlink" xfId="27766" builtinId="9" hidden="1"/>
    <cellStyle name="Besuchter Hyperlink" xfId="28022" builtinId="9" hidden="1"/>
    <cellStyle name="Besuchter Hyperlink" xfId="28278" builtinId="9" hidden="1"/>
    <cellStyle name="Besuchter Hyperlink" xfId="28534" builtinId="9" hidden="1"/>
    <cellStyle name="Besuchter Hyperlink" xfId="28790" builtinId="9" hidden="1"/>
    <cellStyle name="Besuchter Hyperlink" xfId="29046" builtinId="9" hidden="1"/>
    <cellStyle name="Besuchter Hyperlink" xfId="29302" builtinId="9" hidden="1"/>
    <cellStyle name="Besuchter Hyperlink" xfId="29558" builtinId="9" hidden="1"/>
    <cellStyle name="Besuchter Hyperlink" xfId="29814" builtinId="9" hidden="1"/>
    <cellStyle name="Besuchter Hyperlink" xfId="30070" builtinId="9" hidden="1"/>
    <cellStyle name="Besuchter Hyperlink" xfId="30326" builtinId="9" hidden="1"/>
    <cellStyle name="Besuchter Hyperlink" xfId="30582" builtinId="9" hidden="1"/>
    <cellStyle name="Besuchter Hyperlink" xfId="30838" builtinId="9" hidden="1"/>
    <cellStyle name="Besuchter Hyperlink" xfId="31094" builtinId="9" hidden="1"/>
    <cellStyle name="Besuchter Hyperlink" xfId="31350" builtinId="9" hidden="1"/>
    <cellStyle name="Besuchter Hyperlink" xfId="31606" builtinId="9" hidden="1"/>
    <cellStyle name="Besuchter Hyperlink" xfId="31862" builtinId="9" hidden="1"/>
    <cellStyle name="Besuchter Hyperlink" xfId="32118" builtinId="9" hidden="1"/>
    <cellStyle name="Besuchter Hyperlink" xfId="32375" builtinId="9" hidden="1"/>
    <cellStyle name="Besuchter Hyperlink" xfId="32633" builtinId="9" hidden="1"/>
    <cellStyle name="Besuchter Hyperlink" xfId="32889" builtinId="9" hidden="1"/>
    <cellStyle name="Besuchter Hyperlink" xfId="33145" builtinId="9" hidden="1"/>
    <cellStyle name="Besuchter Hyperlink" xfId="33401" builtinId="9" hidden="1"/>
    <cellStyle name="Besuchter Hyperlink" xfId="33657" builtinId="9" hidden="1"/>
    <cellStyle name="Besuchter Hyperlink" xfId="33913" builtinId="9" hidden="1"/>
    <cellStyle name="Besuchter Hyperlink" xfId="34169" builtinId="9" hidden="1"/>
    <cellStyle name="Besuchter Hyperlink" xfId="34425" builtinId="9" hidden="1"/>
    <cellStyle name="Besuchter Hyperlink" xfId="34681" builtinId="9" hidden="1"/>
    <cellStyle name="Besuchter Hyperlink" xfId="34937" builtinId="9" hidden="1"/>
    <cellStyle name="Besuchter Hyperlink" xfId="35115" builtinId="9" hidden="1"/>
    <cellStyle name="Besuchter Hyperlink" xfId="34859" builtinId="9" hidden="1"/>
    <cellStyle name="Besuchter Hyperlink" xfId="34603" builtinId="9" hidden="1"/>
    <cellStyle name="Besuchter Hyperlink" xfId="34347" builtinId="9" hidden="1"/>
    <cellStyle name="Besuchter Hyperlink" xfId="34091" builtinId="9" hidden="1"/>
    <cellStyle name="Besuchter Hyperlink" xfId="33835" builtinId="9" hidden="1"/>
    <cellStyle name="Besuchter Hyperlink" xfId="33579" builtinId="9" hidden="1"/>
    <cellStyle name="Besuchter Hyperlink" xfId="33323" builtinId="9" hidden="1"/>
    <cellStyle name="Besuchter Hyperlink" xfId="33067" builtinId="9" hidden="1"/>
    <cellStyle name="Besuchter Hyperlink" xfId="32811" builtinId="9" hidden="1"/>
    <cellStyle name="Besuchter Hyperlink" xfId="32555" builtinId="9" hidden="1"/>
    <cellStyle name="Besuchter Hyperlink" xfId="32297" builtinId="9" hidden="1"/>
    <cellStyle name="Besuchter Hyperlink" xfId="32040" builtinId="9" hidden="1"/>
    <cellStyle name="Besuchter Hyperlink" xfId="31784" builtinId="9" hidden="1"/>
    <cellStyle name="Besuchter Hyperlink" xfId="31528" builtinId="9" hidden="1"/>
    <cellStyle name="Besuchter Hyperlink" xfId="31272" builtinId="9" hidden="1"/>
    <cellStyle name="Besuchter Hyperlink" xfId="31016" builtinId="9" hidden="1"/>
    <cellStyle name="Besuchter Hyperlink" xfId="30760" builtinId="9" hidden="1"/>
    <cellStyle name="Besuchter Hyperlink" xfId="30504" builtinId="9" hidden="1"/>
    <cellStyle name="Besuchter Hyperlink" xfId="30248" builtinId="9" hidden="1"/>
    <cellStyle name="Besuchter Hyperlink" xfId="29992" builtinId="9" hidden="1"/>
    <cellStyle name="Besuchter Hyperlink" xfId="29736" builtinId="9" hidden="1"/>
    <cellStyle name="Besuchter Hyperlink" xfId="29480" builtinId="9" hidden="1"/>
    <cellStyle name="Besuchter Hyperlink" xfId="29224" builtinId="9" hidden="1"/>
    <cellStyle name="Besuchter Hyperlink" xfId="28968" builtinId="9" hidden="1"/>
    <cellStyle name="Besuchter Hyperlink" xfId="28712" builtinId="9" hidden="1"/>
    <cellStyle name="Besuchter Hyperlink" xfId="28456" builtinId="9" hidden="1"/>
    <cellStyle name="Besuchter Hyperlink" xfId="28200" builtinId="9" hidden="1"/>
    <cellStyle name="Besuchter Hyperlink" xfId="27944" builtinId="9" hidden="1"/>
    <cellStyle name="Besuchter Hyperlink" xfId="27688" builtinId="9" hidden="1"/>
    <cellStyle name="Besuchter Hyperlink" xfId="27432" builtinId="9" hidden="1"/>
    <cellStyle name="Besuchter Hyperlink" xfId="27176" builtinId="9" hidden="1"/>
    <cellStyle name="Besuchter Hyperlink" xfId="26920" builtinId="9" hidden="1"/>
    <cellStyle name="Besuchter Hyperlink" xfId="26664" builtinId="9" hidden="1"/>
    <cellStyle name="Besuchter Hyperlink" xfId="26408" builtinId="9" hidden="1"/>
    <cellStyle name="Besuchter Hyperlink" xfId="26152" builtinId="9" hidden="1"/>
    <cellStyle name="Besuchter Hyperlink" xfId="25896" builtinId="9" hidden="1"/>
    <cellStyle name="Besuchter Hyperlink" xfId="25640" builtinId="9" hidden="1"/>
    <cellStyle name="Besuchter Hyperlink" xfId="25384" builtinId="9" hidden="1"/>
    <cellStyle name="Besuchter Hyperlink" xfId="25128" builtinId="9" hidden="1"/>
    <cellStyle name="Besuchter Hyperlink" xfId="24872" builtinId="9" hidden="1"/>
    <cellStyle name="Besuchter Hyperlink" xfId="24616" builtinId="9" hidden="1"/>
    <cellStyle name="Besuchter Hyperlink" xfId="24360" builtinId="9" hidden="1"/>
    <cellStyle name="Besuchter Hyperlink" xfId="24104" builtinId="9" hidden="1"/>
    <cellStyle name="Besuchter Hyperlink" xfId="23848" builtinId="9" hidden="1"/>
    <cellStyle name="Besuchter Hyperlink" xfId="23592" builtinId="9" hidden="1"/>
    <cellStyle name="Besuchter Hyperlink" xfId="23336" builtinId="9" hidden="1"/>
    <cellStyle name="Besuchter Hyperlink" xfId="23080" builtinId="9" hidden="1"/>
    <cellStyle name="Besuchter Hyperlink" xfId="22824" builtinId="9" hidden="1"/>
    <cellStyle name="Besuchter Hyperlink" xfId="22568" builtinId="9" hidden="1"/>
    <cellStyle name="Besuchter Hyperlink" xfId="22312" builtinId="9" hidden="1"/>
    <cellStyle name="Besuchter Hyperlink" xfId="22056" builtinId="9" hidden="1"/>
    <cellStyle name="Besuchter Hyperlink" xfId="21800" builtinId="9" hidden="1"/>
    <cellStyle name="Besuchter Hyperlink" xfId="21544" builtinId="9" hidden="1"/>
    <cellStyle name="Besuchter Hyperlink" xfId="21288" builtinId="9" hidden="1"/>
    <cellStyle name="Besuchter Hyperlink" xfId="21028" builtinId="9" hidden="1"/>
    <cellStyle name="Besuchter Hyperlink" xfId="20772" builtinId="9" hidden="1"/>
    <cellStyle name="Besuchter Hyperlink" xfId="20516" builtinId="9" hidden="1"/>
    <cellStyle name="Besuchter Hyperlink" xfId="20260" builtinId="9" hidden="1"/>
    <cellStyle name="Besuchter Hyperlink" xfId="20004" builtinId="9" hidden="1"/>
    <cellStyle name="Besuchter Hyperlink" xfId="19748" builtinId="9" hidden="1"/>
    <cellStyle name="Besuchter Hyperlink" xfId="19492" builtinId="9" hidden="1"/>
    <cellStyle name="Besuchter Hyperlink" xfId="19236" builtinId="9" hidden="1"/>
    <cellStyle name="Besuchter Hyperlink" xfId="18980" builtinId="9" hidden="1"/>
    <cellStyle name="Besuchter Hyperlink" xfId="18724" builtinId="9" hidden="1"/>
    <cellStyle name="Besuchter Hyperlink" xfId="18468" builtinId="9" hidden="1"/>
    <cellStyle name="Besuchter Hyperlink" xfId="18212" builtinId="9" hidden="1"/>
    <cellStyle name="Besuchter Hyperlink" xfId="17956" builtinId="9" hidden="1"/>
    <cellStyle name="Besuchter Hyperlink" xfId="17700" builtinId="9" hidden="1"/>
    <cellStyle name="Besuchter Hyperlink" xfId="17444" builtinId="9" hidden="1"/>
    <cellStyle name="Besuchter Hyperlink" xfId="17188" builtinId="9" hidden="1"/>
    <cellStyle name="Besuchter Hyperlink" xfId="16932" builtinId="9" hidden="1"/>
    <cellStyle name="Besuchter Hyperlink" xfId="16676" builtinId="9" hidden="1"/>
    <cellStyle name="Besuchter Hyperlink" xfId="16420" builtinId="9" hidden="1"/>
    <cellStyle name="Besuchter Hyperlink" xfId="16164" builtinId="9" hidden="1"/>
    <cellStyle name="Besuchter Hyperlink" xfId="15908" builtinId="9" hidden="1"/>
    <cellStyle name="Besuchter Hyperlink" xfId="15652" builtinId="9" hidden="1"/>
    <cellStyle name="Besuchter Hyperlink" xfId="15396" builtinId="9" hidden="1"/>
    <cellStyle name="Besuchter Hyperlink" xfId="15140" builtinId="9" hidden="1"/>
    <cellStyle name="Besuchter Hyperlink" xfId="14884" builtinId="9" hidden="1"/>
    <cellStyle name="Besuchter Hyperlink" xfId="14628" builtinId="9" hidden="1"/>
    <cellStyle name="Besuchter Hyperlink" xfId="14372" builtinId="9" hidden="1"/>
    <cellStyle name="Besuchter Hyperlink" xfId="14116" builtinId="9" hidden="1"/>
    <cellStyle name="Besuchter Hyperlink" xfId="13860" builtinId="9" hidden="1"/>
    <cellStyle name="Besuchter Hyperlink" xfId="13604" builtinId="9" hidden="1"/>
    <cellStyle name="Besuchter Hyperlink" xfId="13348" builtinId="9" hidden="1"/>
    <cellStyle name="Besuchter Hyperlink" xfId="13092" builtinId="9" hidden="1"/>
    <cellStyle name="Besuchter Hyperlink" xfId="12836" builtinId="9" hidden="1"/>
    <cellStyle name="Besuchter Hyperlink" xfId="12580" builtinId="9" hidden="1"/>
    <cellStyle name="Besuchter Hyperlink" xfId="12324" builtinId="9" hidden="1"/>
    <cellStyle name="Besuchter Hyperlink" xfId="12068" builtinId="9" hidden="1"/>
    <cellStyle name="Besuchter Hyperlink" xfId="11812" builtinId="9" hidden="1"/>
    <cellStyle name="Besuchter Hyperlink" xfId="11556" builtinId="9" hidden="1"/>
    <cellStyle name="Besuchter Hyperlink" xfId="11300" builtinId="9" hidden="1"/>
    <cellStyle name="Besuchter Hyperlink" xfId="11044" builtinId="9" hidden="1"/>
    <cellStyle name="Besuchter Hyperlink" xfId="10788" builtinId="9" hidden="1"/>
    <cellStyle name="Besuchter Hyperlink" xfId="10532" builtinId="9" hidden="1"/>
    <cellStyle name="Besuchter Hyperlink" xfId="10276" builtinId="9" hidden="1"/>
    <cellStyle name="Besuchter Hyperlink" xfId="10020" builtinId="9" hidden="1"/>
    <cellStyle name="Besuchter Hyperlink" xfId="9764" builtinId="9" hidden="1"/>
    <cellStyle name="Besuchter Hyperlink" xfId="9508" builtinId="9" hidden="1"/>
    <cellStyle name="Besuchter Hyperlink" xfId="9252" builtinId="9" hidden="1"/>
    <cellStyle name="Besuchter Hyperlink" xfId="8996" builtinId="9" hidden="1"/>
    <cellStyle name="Besuchter Hyperlink" xfId="8740" builtinId="9" hidden="1"/>
    <cellStyle name="Besuchter Hyperlink" xfId="8484" builtinId="9" hidden="1"/>
    <cellStyle name="Besuchter Hyperlink" xfId="8228" builtinId="9" hidden="1"/>
    <cellStyle name="Besuchter Hyperlink" xfId="7972" builtinId="9" hidden="1"/>
    <cellStyle name="Besuchter Hyperlink" xfId="7716" builtinId="9" hidden="1"/>
    <cellStyle name="Besuchter Hyperlink" xfId="7460" builtinId="9" hidden="1"/>
    <cellStyle name="Besuchter Hyperlink" xfId="7204" builtinId="9" hidden="1"/>
    <cellStyle name="Besuchter Hyperlink" xfId="6948" builtinId="9" hidden="1"/>
    <cellStyle name="Besuchter Hyperlink" xfId="6692" builtinId="9" hidden="1"/>
    <cellStyle name="Besuchter Hyperlink" xfId="6436" builtinId="9" hidden="1"/>
    <cellStyle name="Besuchter Hyperlink" xfId="6180" builtinId="9" hidden="1"/>
    <cellStyle name="Besuchter Hyperlink" xfId="5924" builtinId="9" hidden="1"/>
    <cellStyle name="Besuchter Hyperlink" xfId="5668" builtinId="9" hidden="1"/>
    <cellStyle name="Besuchter Hyperlink" xfId="5412" builtinId="9" hidden="1"/>
    <cellStyle name="Besuchter Hyperlink" xfId="5156" builtinId="9" hidden="1"/>
    <cellStyle name="Besuchter Hyperlink" xfId="4900" builtinId="9" hidden="1"/>
    <cellStyle name="Besuchter Hyperlink" xfId="4644" builtinId="9" hidden="1"/>
    <cellStyle name="Besuchter Hyperlink" xfId="4388" builtinId="9" hidden="1"/>
    <cellStyle name="Besuchter Hyperlink" xfId="4132" builtinId="9" hidden="1"/>
    <cellStyle name="Besuchter Hyperlink" xfId="3876" builtinId="9" hidden="1"/>
    <cellStyle name="Besuchter Hyperlink" xfId="3620" builtinId="9" hidden="1"/>
    <cellStyle name="Besuchter Hyperlink" xfId="3364" builtinId="9" hidden="1"/>
    <cellStyle name="Besuchter Hyperlink" xfId="3108" builtinId="9" hidden="1"/>
    <cellStyle name="Besuchter Hyperlink" xfId="2852" builtinId="9" hidden="1"/>
    <cellStyle name="Besuchter Hyperlink" xfId="2596" builtinId="9" hidden="1"/>
    <cellStyle name="Besuchter Hyperlink" xfId="2340" builtinId="9" hidden="1"/>
    <cellStyle name="Besuchter Hyperlink" xfId="2084" builtinId="9" hidden="1"/>
    <cellStyle name="Besuchter Hyperlink" xfId="1252" builtinId="9" hidden="1"/>
    <cellStyle name="Besuchter Hyperlink" xfId="1412" builtinId="9" hidden="1"/>
    <cellStyle name="Besuchter Hyperlink" xfId="1604" builtinId="9" hidden="1"/>
    <cellStyle name="Besuchter Hyperlink" xfId="1764" builtinId="9" hidden="1"/>
    <cellStyle name="Besuchter Hyperlink" xfId="1700" builtinId="9" hidden="1"/>
    <cellStyle name="Besuchter Hyperlink" xfId="1060" builtinId="9" hidden="1"/>
    <cellStyle name="Besuchter Hyperlink" xfId="1220" builtinId="9" hidden="1"/>
    <cellStyle name="Besuchter Hyperlink" xfId="964" builtinId="9" hidden="1"/>
    <cellStyle name="Besuchter Hyperlink" xfId="1028" builtinId="9" hidden="1"/>
    <cellStyle name="Besuchter Hyperlink" xfId="1156" builtinId="9" hidden="1"/>
    <cellStyle name="Besuchter Hyperlink" xfId="1316" builtinId="9" hidden="1"/>
    <cellStyle name="Besuchter Hyperlink" xfId="1828" builtinId="9" hidden="1"/>
    <cellStyle name="Besuchter Hyperlink" xfId="1732" builtinId="9" hidden="1"/>
    <cellStyle name="Besuchter Hyperlink" xfId="1540" builtinId="9" hidden="1"/>
    <cellStyle name="Besuchter Hyperlink" xfId="1380" builtinId="9" hidden="1"/>
    <cellStyle name="Besuchter Hyperlink" xfId="1892" builtinId="9" hidden="1"/>
    <cellStyle name="Besuchter Hyperlink" xfId="2148" builtinId="9" hidden="1"/>
    <cellStyle name="Besuchter Hyperlink" xfId="2404" builtinId="9" hidden="1"/>
    <cellStyle name="Besuchter Hyperlink" xfId="2660" builtinId="9" hidden="1"/>
    <cellStyle name="Besuchter Hyperlink" xfId="2916" builtinId="9" hidden="1"/>
    <cellStyle name="Besuchter Hyperlink" xfId="3172" builtinId="9" hidden="1"/>
    <cellStyle name="Besuchter Hyperlink" xfId="3428" builtinId="9" hidden="1"/>
    <cellStyle name="Besuchter Hyperlink" xfId="3684" builtinId="9" hidden="1"/>
    <cellStyle name="Besuchter Hyperlink" xfId="3940" builtinId="9" hidden="1"/>
    <cellStyle name="Besuchter Hyperlink" xfId="4196" builtinId="9" hidden="1"/>
    <cellStyle name="Besuchter Hyperlink" xfId="4452" builtinId="9" hidden="1"/>
    <cellStyle name="Besuchter Hyperlink" xfId="4708" builtinId="9" hidden="1"/>
    <cellStyle name="Besuchter Hyperlink" xfId="4964" builtinId="9" hidden="1"/>
    <cellStyle name="Besuchter Hyperlink" xfId="5220" builtinId="9" hidden="1"/>
    <cellStyle name="Besuchter Hyperlink" xfId="5476" builtinId="9" hidden="1"/>
    <cellStyle name="Besuchter Hyperlink" xfId="5732" builtinId="9" hidden="1"/>
    <cellStyle name="Besuchter Hyperlink" xfId="5988" builtinId="9" hidden="1"/>
    <cellStyle name="Besuchter Hyperlink" xfId="6244" builtinId="9" hidden="1"/>
    <cellStyle name="Besuchter Hyperlink" xfId="6500" builtinId="9" hidden="1"/>
    <cellStyle name="Besuchter Hyperlink" xfId="6756" builtinId="9" hidden="1"/>
    <cellStyle name="Besuchter Hyperlink" xfId="7012" builtinId="9" hidden="1"/>
    <cellStyle name="Besuchter Hyperlink" xfId="7268" builtinId="9" hidden="1"/>
    <cellStyle name="Besuchter Hyperlink" xfId="7524" builtinId="9" hidden="1"/>
    <cellStyle name="Besuchter Hyperlink" xfId="7780" builtinId="9" hidden="1"/>
    <cellStyle name="Besuchter Hyperlink" xfId="8036" builtinId="9" hidden="1"/>
    <cellStyle name="Besuchter Hyperlink" xfId="8292" builtinId="9" hidden="1"/>
    <cellStyle name="Besuchter Hyperlink" xfId="8548" builtinId="9" hidden="1"/>
    <cellStyle name="Besuchter Hyperlink" xfId="8804" builtinId="9" hidden="1"/>
    <cellStyle name="Besuchter Hyperlink" xfId="9060" builtinId="9" hidden="1"/>
    <cellStyle name="Besuchter Hyperlink" xfId="9316" builtinId="9" hidden="1"/>
    <cellStyle name="Besuchter Hyperlink" xfId="9572" builtinId="9" hidden="1"/>
    <cellStyle name="Besuchter Hyperlink" xfId="9828" builtinId="9" hidden="1"/>
    <cellStyle name="Besuchter Hyperlink" xfId="10084" builtinId="9" hidden="1"/>
    <cellStyle name="Besuchter Hyperlink" xfId="10340" builtinId="9" hidden="1"/>
    <cellStyle name="Besuchter Hyperlink" xfId="10596" builtinId="9" hidden="1"/>
    <cellStyle name="Besuchter Hyperlink" xfId="10852" builtinId="9" hidden="1"/>
    <cellStyle name="Besuchter Hyperlink" xfId="11108" builtinId="9" hidden="1"/>
    <cellStyle name="Besuchter Hyperlink" xfId="11364" builtinId="9" hidden="1"/>
    <cellStyle name="Besuchter Hyperlink" xfId="11620" builtinId="9" hidden="1"/>
    <cellStyle name="Besuchter Hyperlink" xfId="11876" builtinId="9" hidden="1"/>
    <cellStyle name="Besuchter Hyperlink" xfId="12132" builtinId="9" hidden="1"/>
    <cellStyle name="Besuchter Hyperlink" xfId="12388" builtinId="9" hidden="1"/>
    <cellStyle name="Besuchter Hyperlink" xfId="12644" builtinId="9" hidden="1"/>
    <cellStyle name="Besuchter Hyperlink" xfId="12900" builtinId="9" hidden="1"/>
    <cellStyle name="Besuchter Hyperlink" xfId="13156" builtinId="9" hidden="1"/>
    <cellStyle name="Besuchter Hyperlink" xfId="13412" builtinId="9" hidden="1"/>
    <cellStyle name="Besuchter Hyperlink" xfId="13668" builtinId="9" hidden="1"/>
    <cellStyle name="Besuchter Hyperlink" xfId="13924" builtinId="9" hidden="1"/>
    <cellStyle name="Besuchter Hyperlink" xfId="14180" builtinId="9" hidden="1"/>
    <cellStyle name="Besuchter Hyperlink" xfId="14436" builtinId="9" hidden="1"/>
    <cellStyle name="Besuchter Hyperlink" xfId="14692" builtinId="9" hidden="1"/>
    <cellStyle name="Besuchter Hyperlink" xfId="14948" builtinId="9" hidden="1"/>
    <cellStyle name="Besuchter Hyperlink" xfId="15204" builtinId="9" hidden="1"/>
    <cellStyle name="Besuchter Hyperlink" xfId="15460" builtinId="9" hidden="1"/>
    <cellStyle name="Besuchter Hyperlink" xfId="15716" builtinId="9" hidden="1"/>
    <cellStyle name="Besuchter Hyperlink" xfId="15972" builtinId="9" hidden="1"/>
    <cellStyle name="Besuchter Hyperlink" xfId="16228" builtinId="9" hidden="1"/>
    <cellStyle name="Besuchter Hyperlink" xfId="16484" builtinId="9" hidden="1"/>
    <cellStyle name="Besuchter Hyperlink" xfId="16740" builtinId="9" hidden="1"/>
    <cellStyle name="Besuchter Hyperlink" xfId="16996" builtinId="9" hidden="1"/>
    <cellStyle name="Besuchter Hyperlink" xfId="17252" builtinId="9" hidden="1"/>
    <cellStyle name="Besuchter Hyperlink" xfId="17508" builtinId="9" hidden="1"/>
    <cellStyle name="Besuchter Hyperlink" xfId="17764" builtinId="9" hidden="1"/>
    <cellStyle name="Besuchter Hyperlink" xfId="18020" builtinId="9" hidden="1"/>
    <cellStyle name="Besuchter Hyperlink" xfId="18276" builtinId="9" hidden="1"/>
    <cellStyle name="Besuchter Hyperlink" xfId="18532" builtinId="9" hidden="1"/>
    <cellStyle name="Besuchter Hyperlink" xfId="18788" builtinId="9" hidden="1"/>
    <cellStyle name="Besuchter Hyperlink" xfId="19044" builtinId="9" hidden="1"/>
    <cellStyle name="Besuchter Hyperlink" xfId="19300" builtinId="9" hidden="1"/>
    <cellStyle name="Besuchter Hyperlink" xfId="19556" builtinId="9" hidden="1"/>
    <cellStyle name="Besuchter Hyperlink" xfId="19812" builtinId="9" hidden="1"/>
    <cellStyle name="Besuchter Hyperlink" xfId="20068" builtinId="9" hidden="1"/>
    <cellStyle name="Besuchter Hyperlink" xfId="20324" builtinId="9" hidden="1"/>
    <cellStyle name="Besuchter Hyperlink" xfId="20580" builtinId="9" hidden="1"/>
    <cellStyle name="Besuchter Hyperlink" xfId="20836" builtinId="9" hidden="1"/>
    <cellStyle name="Besuchter Hyperlink" xfId="21092" builtinId="9" hidden="1"/>
    <cellStyle name="Besuchter Hyperlink" xfId="21352" builtinId="9" hidden="1"/>
    <cellStyle name="Besuchter Hyperlink" xfId="21608" builtinId="9" hidden="1"/>
    <cellStyle name="Besuchter Hyperlink" xfId="21864" builtinId="9" hidden="1"/>
    <cellStyle name="Besuchter Hyperlink" xfId="22120" builtinId="9" hidden="1"/>
    <cellStyle name="Besuchter Hyperlink" xfId="22376" builtinId="9" hidden="1"/>
    <cellStyle name="Besuchter Hyperlink" xfId="22632" builtinId="9" hidden="1"/>
    <cellStyle name="Besuchter Hyperlink" xfId="22888" builtinId="9" hidden="1"/>
    <cellStyle name="Besuchter Hyperlink" xfId="23144" builtinId="9" hidden="1"/>
    <cellStyle name="Besuchter Hyperlink" xfId="23400" builtinId="9" hidden="1"/>
    <cellStyle name="Besuchter Hyperlink" xfId="23656" builtinId="9" hidden="1"/>
    <cellStyle name="Besuchter Hyperlink" xfId="23912" builtinId="9" hidden="1"/>
    <cellStyle name="Besuchter Hyperlink" xfId="24168" builtinId="9" hidden="1"/>
    <cellStyle name="Besuchter Hyperlink" xfId="24424" builtinId="9" hidden="1"/>
    <cellStyle name="Besuchter Hyperlink" xfId="24680" builtinId="9" hidden="1"/>
    <cellStyle name="Besuchter Hyperlink" xfId="24936" builtinId="9" hidden="1"/>
    <cellStyle name="Besuchter Hyperlink" xfId="25192" builtinId="9" hidden="1"/>
    <cellStyle name="Besuchter Hyperlink" xfId="25448" builtinId="9" hidden="1"/>
    <cellStyle name="Besuchter Hyperlink" xfId="25704" builtinId="9" hidden="1"/>
    <cellStyle name="Besuchter Hyperlink" xfId="25960" builtinId="9" hidden="1"/>
    <cellStyle name="Besuchter Hyperlink" xfId="26216" builtinId="9" hidden="1"/>
    <cellStyle name="Besuchter Hyperlink" xfId="26472" builtinId="9" hidden="1"/>
    <cellStyle name="Besuchter Hyperlink" xfId="26728" builtinId="9" hidden="1"/>
    <cellStyle name="Besuchter Hyperlink" xfId="26984" builtinId="9" hidden="1"/>
    <cellStyle name="Besuchter Hyperlink" xfId="27240" builtinId="9" hidden="1"/>
    <cellStyle name="Besuchter Hyperlink" xfId="27496" builtinId="9" hidden="1"/>
    <cellStyle name="Besuchter Hyperlink" xfId="27752" builtinId="9" hidden="1"/>
    <cellStyle name="Besuchter Hyperlink" xfId="28008" builtinId="9" hidden="1"/>
    <cellStyle name="Besuchter Hyperlink" xfId="28264" builtinId="9" hidden="1"/>
    <cellStyle name="Besuchter Hyperlink" xfId="28520" builtinId="9" hidden="1"/>
    <cellStyle name="Besuchter Hyperlink" xfId="28776" builtinId="9" hidden="1"/>
    <cellStyle name="Besuchter Hyperlink" xfId="29032" builtinId="9" hidden="1"/>
    <cellStyle name="Besuchter Hyperlink" xfId="29288" builtinId="9" hidden="1"/>
    <cellStyle name="Besuchter Hyperlink" xfId="29544" builtinId="9" hidden="1"/>
    <cellStyle name="Besuchter Hyperlink" xfId="29800" builtinId="9" hidden="1"/>
    <cellStyle name="Besuchter Hyperlink" xfId="30056" builtinId="9" hidden="1"/>
    <cellStyle name="Besuchter Hyperlink" xfId="30312" builtinId="9" hidden="1"/>
    <cellStyle name="Besuchter Hyperlink" xfId="30568" builtinId="9" hidden="1"/>
    <cellStyle name="Besuchter Hyperlink" xfId="30824" builtinId="9" hidden="1"/>
    <cellStyle name="Besuchter Hyperlink" xfId="31080" builtinId="9" hidden="1"/>
    <cellStyle name="Besuchter Hyperlink" xfId="31336" builtinId="9" hidden="1"/>
    <cellStyle name="Besuchter Hyperlink" xfId="31592" builtinId="9" hidden="1"/>
    <cellStyle name="Besuchter Hyperlink" xfId="31848" builtinId="9" hidden="1"/>
    <cellStyle name="Besuchter Hyperlink" xfId="32104" builtinId="9" hidden="1"/>
    <cellStyle name="Besuchter Hyperlink" xfId="32361" builtinId="9" hidden="1"/>
    <cellStyle name="Besuchter Hyperlink" xfId="32619" builtinId="9" hidden="1"/>
    <cellStyle name="Besuchter Hyperlink" xfId="32875" builtinId="9" hidden="1"/>
    <cellStyle name="Besuchter Hyperlink" xfId="33131" builtinId="9" hidden="1"/>
    <cellStyle name="Besuchter Hyperlink" xfId="33387" builtinId="9" hidden="1"/>
    <cellStyle name="Besuchter Hyperlink" xfId="33643" builtinId="9" hidden="1"/>
    <cellStyle name="Besuchter Hyperlink" xfId="33899" builtinId="9" hidden="1"/>
    <cellStyle name="Besuchter Hyperlink" xfId="34155" builtinId="9" hidden="1"/>
    <cellStyle name="Besuchter Hyperlink" xfId="34411" builtinId="9" hidden="1"/>
    <cellStyle name="Besuchter Hyperlink" xfId="34667" builtinId="9" hidden="1"/>
    <cellStyle name="Besuchter Hyperlink" xfId="34923" builtinId="9" hidden="1"/>
    <cellStyle name="Besuchter Hyperlink" xfId="35129" builtinId="9" hidden="1"/>
    <cellStyle name="Besuchter Hyperlink" xfId="34873" builtinId="9" hidden="1"/>
    <cellStyle name="Besuchter Hyperlink" xfId="34617" builtinId="9" hidden="1"/>
    <cellStyle name="Besuchter Hyperlink" xfId="34361" builtinId="9" hidden="1"/>
    <cellStyle name="Besuchter Hyperlink" xfId="34105" builtinId="9" hidden="1"/>
    <cellStyle name="Besuchter Hyperlink" xfId="33849" builtinId="9" hidden="1"/>
    <cellStyle name="Besuchter Hyperlink" xfId="33593" builtinId="9" hidden="1"/>
    <cellStyle name="Besuchter Hyperlink" xfId="33337" builtinId="9" hidden="1"/>
    <cellStyle name="Besuchter Hyperlink" xfId="33081" builtinId="9" hidden="1"/>
    <cellStyle name="Besuchter Hyperlink" xfId="32825" builtinId="9" hidden="1"/>
    <cellStyle name="Besuchter Hyperlink" xfId="32569" builtinId="9" hidden="1"/>
    <cellStyle name="Besuchter Hyperlink" xfId="32311" builtinId="9" hidden="1"/>
    <cellStyle name="Besuchter Hyperlink" xfId="32054" builtinId="9" hidden="1"/>
    <cellStyle name="Besuchter Hyperlink" xfId="31798" builtinId="9" hidden="1"/>
    <cellStyle name="Besuchter Hyperlink" xfId="31542" builtinId="9" hidden="1"/>
    <cellStyle name="Besuchter Hyperlink" xfId="31286" builtinId="9" hidden="1"/>
    <cellStyle name="Besuchter Hyperlink" xfId="31030" builtinId="9" hidden="1"/>
    <cellStyle name="Besuchter Hyperlink" xfId="30774" builtinId="9" hidden="1"/>
    <cellStyle name="Besuchter Hyperlink" xfId="30518" builtinId="9" hidden="1"/>
    <cellStyle name="Besuchter Hyperlink" xfId="30262" builtinId="9" hidden="1"/>
    <cellStyle name="Besuchter Hyperlink" xfId="30006" builtinId="9" hidden="1"/>
    <cellStyle name="Besuchter Hyperlink" xfId="29750" builtinId="9" hidden="1"/>
    <cellStyle name="Besuchter Hyperlink" xfId="29494" builtinId="9" hidden="1"/>
    <cellStyle name="Besuchter Hyperlink" xfId="29238" builtinId="9" hidden="1"/>
    <cellStyle name="Besuchter Hyperlink" xfId="28982" builtinId="9" hidden="1"/>
    <cellStyle name="Besuchter Hyperlink" xfId="28726" builtinId="9" hidden="1"/>
    <cellStyle name="Besuchter Hyperlink" xfId="28470" builtinId="9" hidden="1"/>
    <cellStyle name="Besuchter Hyperlink" xfId="28214" builtinId="9" hidden="1"/>
    <cellStyle name="Besuchter Hyperlink" xfId="27958" builtinId="9" hidden="1"/>
    <cellStyle name="Besuchter Hyperlink" xfId="27702" builtinId="9" hidden="1"/>
    <cellStyle name="Besuchter Hyperlink" xfId="27446" builtinId="9" hidden="1"/>
    <cellStyle name="Besuchter Hyperlink" xfId="27190" builtinId="9" hidden="1"/>
    <cellStyle name="Besuchter Hyperlink" xfId="26934" builtinId="9" hidden="1"/>
    <cellStyle name="Besuchter Hyperlink" xfId="26678" builtinId="9" hidden="1"/>
    <cellStyle name="Besuchter Hyperlink" xfId="26422" builtinId="9" hidden="1"/>
    <cellStyle name="Besuchter Hyperlink" xfId="26166" builtinId="9" hidden="1"/>
    <cellStyle name="Besuchter Hyperlink" xfId="25910" builtinId="9" hidden="1"/>
    <cellStyle name="Besuchter Hyperlink" xfId="25654" builtinId="9" hidden="1"/>
    <cellStyle name="Besuchter Hyperlink" xfId="25398" builtinId="9" hidden="1"/>
    <cellStyle name="Besuchter Hyperlink" xfId="25142" builtinId="9" hidden="1"/>
    <cellStyle name="Besuchter Hyperlink" xfId="24886" builtinId="9" hidden="1"/>
    <cellStyle name="Besuchter Hyperlink" xfId="24630" builtinId="9" hidden="1"/>
    <cellStyle name="Besuchter Hyperlink" xfId="24374" builtinId="9" hidden="1"/>
    <cellStyle name="Besuchter Hyperlink" xfId="24118" builtinId="9" hidden="1"/>
    <cellStyle name="Besuchter Hyperlink" xfId="23862" builtinId="9" hidden="1"/>
    <cellStyle name="Besuchter Hyperlink" xfId="23606" builtinId="9" hidden="1"/>
    <cellStyle name="Besuchter Hyperlink" xfId="23350" builtinId="9" hidden="1"/>
    <cellStyle name="Besuchter Hyperlink" xfId="23094" builtinId="9" hidden="1"/>
    <cellStyle name="Besuchter Hyperlink" xfId="22838" builtinId="9" hidden="1"/>
    <cellStyle name="Besuchter Hyperlink" xfId="22582" builtinId="9" hidden="1"/>
    <cellStyle name="Besuchter Hyperlink" xfId="22326" builtinId="9" hidden="1"/>
    <cellStyle name="Besuchter Hyperlink" xfId="22070" builtinId="9" hidden="1"/>
    <cellStyle name="Besuchter Hyperlink" xfId="21814" builtinId="9" hidden="1"/>
    <cellStyle name="Besuchter Hyperlink" xfId="21558" builtinId="9" hidden="1"/>
    <cellStyle name="Besuchter Hyperlink" xfId="21302" builtinId="9" hidden="1"/>
    <cellStyle name="Besuchter Hyperlink" xfId="21042" builtinId="9" hidden="1"/>
    <cellStyle name="Besuchter Hyperlink" xfId="20786" builtinId="9" hidden="1"/>
    <cellStyle name="Besuchter Hyperlink" xfId="20530" builtinId="9" hidden="1"/>
    <cellStyle name="Besuchter Hyperlink" xfId="20274" builtinId="9" hidden="1"/>
    <cellStyle name="Besuchter Hyperlink" xfId="20018" builtinId="9" hidden="1"/>
    <cellStyle name="Besuchter Hyperlink" xfId="19762" builtinId="9" hidden="1"/>
    <cellStyle name="Besuchter Hyperlink" xfId="19506" builtinId="9" hidden="1"/>
    <cellStyle name="Besuchter Hyperlink" xfId="19250" builtinId="9" hidden="1"/>
    <cellStyle name="Besuchter Hyperlink" xfId="18994" builtinId="9" hidden="1"/>
    <cellStyle name="Besuchter Hyperlink" xfId="18738" builtinId="9" hidden="1"/>
    <cellStyle name="Besuchter Hyperlink" xfId="18482" builtinId="9" hidden="1"/>
    <cellStyle name="Besuchter Hyperlink" xfId="18226" builtinId="9" hidden="1"/>
    <cellStyle name="Besuchter Hyperlink" xfId="17970" builtinId="9" hidden="1"/>
    <cellStyle name="Besuchter Hyperlink" xfId="17714" builtinId="9" hidden="1"/>
    <cellStyle name="Besuchter Hyperlink" xfId="17458" builtinId="9" hidden="1"/>
    <cellStyle name="Besuchter Hyperlink" xfId="17202" builtinId="9" hidden="1"/>
    <cellStyle name="Besuchter Hyperlink" xfId="16946" builtinId="9" hidden="1"/>
    <cellStyle name="Besuchter Hyperlink" xfId="16690" builtinId="9" hidden="1"/>
    <cellStyle name="Besuchter Hyperlink" xfId="16434" builtinId="9" hidden="1"/>
    <cellStyle name="Besuchter Hyperlink" xfId="16178" builtinId="9" hidden="1"/>
    <cellStyle name="Besuchter Hyperlink" xfId="15922" builtinId="9" hidden="1"/>
    <cellStyle name="Besuchter Hyperlink" xfId="15666" builtinId="9" hidden="1"/>
    <cellStyle name="Besuchter Hyperlink" xfId="15410" builtinId="9" hidden="1"/>
    <cellStyle name="Besuchter Hyperlink" xfId="15154" builtinId="9" hidden="1"/>
    <cellStyle name="Besuchter Hyperlink" xfId="14898" builtinId="9" hidden="1"/>
    <cellStyle name="Besuchter Hyperlink" xfId="14642" builtinId="9" hidden="1"/>
    <cellStyle name="Besuchter Hyperlink" xfId="14386" builtinId="9" hidden="1"/>
    <cellStyle name="Besuchter Hyperlink" xfId="14130" builtinId="9" hidden="1"/>
    <cellStyle name="Besuchter Hyperlink" xfId="13874" builtinId="9" hidden="1"/>
    <cellStyle name="Besuchter Hyperlink" xfId="13618" builtinId="9" hidden="1"/>
    <cellStyle name="Besuchter Hyperlink" xfId="13362" builtinId="9" hidden="1"/>
    <cellStyle name="Besuchter Hyperlink" xfId="13106" builtinId="9" hidden="1"/>
    <cellStyle name="Besuchter Hyperlink" xfId="12850" builtinId="9" hidden="1"/>
    <cellStyle name="Besuchter Hyperlink" xfId="12594" builtinId="9" hidden="1"/>
    <cellStyle name="Besuchter Hyperlink" xfId="12338" builtinId="9" hidden="1"/>
    <cellStyle name="Besuchter Hyperlink" xfId="12082" builtinId="9" hidden="1"/>
    <cellStyle name="Besuchter Hyperlink" xfId="11826" builtinId="9" hidden="1"/>
    <cellStyle name="Besuchter Hyperlink" xfId="11570" builtinId="9" hidden="1"/>
    <cellStyle name="Besuchter Hyperlink" xfId="11314" builtinId="9" hidden="1"/>
    <cellStyle name="Besuchter Hyperlink" xfId="11058" builtinId="9" hidden="1"/>
    <cellStyle name="Besuchter Hyperlink" xfId="10802" builtinId="9" hidden="1"/>
    <cellStyle name="Besuchter Hyperlink" xfId="10546" builtinId="9" hidden="1"/>
    <cellStyle name="Besuchter Hyperlink" xfId="10290" builtinId="9" hidden="1"/>
    <cellStyle name="Besuchter Hyperlink" xfId="10034" builtinId="9" hidden="1"/>
    <cellStyle name="Besuchter Hyperlink" xfId="9778" builtinId="9" hidden="1"/>
    <cellStyle name="Besuchter Hyperlink" xfId="9522" builtinId="9" hidden="1"/>
    <cellStyle name="Besuchter Hyperlink" xfId="9266" builtinId="9" hidden="1"/>
    <cellStyle name="Besuchter Hyperlink" xfId="9010" builtinId="9" hidden="1"/>
    <cellStyle name="Besuchter Hyperlink" xfId="8754" builtinId="9" hidden="1"/>
    <cellStyle name="Besuchter Hyperlink" xfId="8498" builtinId="9" hidden="1"/>
    <cellStyle name="Besuchter Hyperlink" xfId="8242" builtinId="9" hidden="1"/>
    <cellStyle name="Besuchter Hyperlink" xfId="7986" builtinId="9" hidden="1"/>
    <cellStyle name="Besuchter Hyperlink" xfId="7730" builtinId="9" hidden="1"/>
    <cellStyle name="Besuchter Hyperlink" xfId="7474" builtinId="9" hidden="1"/>
    <cellStyle name="Besuchter Hyperlink" xfId="7218" builtinId="9" hidden="1"/>
    <cellStyle name="Besuchter Hyperlink" xfId="6962" builtinId="9" hidden="1"/>
    <cellStyle name="Besuchter Hyperlink" xfId="6706" builtinId="9" hidden="1"/>
    <cellStyle name="Besuchter Hyperlink" xfId="6450" builtinId="9" hidden="1"/>
    <cellStyle name="Besuchter Hyperlink" xfId="6194" builtinId="9" hidden="1"/>
    <cellStyle name="Besuchter Hyperlink" xfId="5938" builtinId="9" hidden="1"/>
    <cellStyle name="Besuchter Hyperlink" xfId="5682" builtinId="9" hidden="1"/>
    <cellStyle name="Besuchter Hyperlink" xfId="5426" builtinId="9" hidden="1"/>
    <cellStyle name="Besuchter Hyperlink" xfId="5170" builtinId="9" hidden="1"/>
    <cellStyle name="Besuchter Hyperlink" xfId="4914" builtinId="9" hidden="1"/>
    <cellStyle name="Besuchter Hyperlink" xfId="4658" builtinId="9" hidden="1"/>
    <cellStyle name="Besuchter Hyperlink" xfId="4402" builtinId="9" hidden="1"/>
    <cellStyle name="Besuchter Hyperlink" xfId="4146" builtinId="9" hidden="1"/>
    <cellStyle name="Besuchter Hyperlink" xfId="3890" builtinId="9" hidden="1"/>
    <cellStyle name="Besuchter Hyperlink" xfId="3634" builtinId="9" hidden="1"/>
    <cellStyle name="Besuchter Hyperlink" xfId="3378" builtinId="9" hidden="1"/>
    <cellStyle name="Besuchter Hyperlink" xfId="3122" builtinId="9" hidden="1"/>
    <cellStyle name="Besuchter Hyperlink" xfId="2866" builtinId="9" hidden="1"/>
    <cellStyle name="Besuchter Hyperlink" xfId="2610" builtinId="9" hidden="1"/>
    <cellStyle name="Besuchter Hyperlink" xfId="2354" builtinId="9" hidden="1"/>
    <cellStyle name="Besuchter Hyperlink" xfId="2098" builtinId="9" hidden="1"/>
    <cellStyle name="Besuchter Hyperlink" xfId="1842" builtinId="9" hidden="1"/>
    <cellStyle name="Besuchter Hyperlink" xfId="1586" builtinId="9" hidden="1"/>
    <cellStyle name="Besuchter Hyperlink" xfId="1330" builtinId="9" hidden="1"/>
    <cellStyle name="Besuchter Hyperlink" xfId="1074" builtinId="9" hidden="1"/>
    <cellStyle name="Besuchter Hyperlink" xfId="818" builtinId="9" hidden="1"/>
    <cellStyle name="Besuchter Hyperlink" xfId="562" builtinId="9" hidden="1"/>
    <cellStyle name="Besuchter Hyperlink" xfId="306" builtinId="9" hidden="1"/>
    <cellStyle name="Besuchter Hyperlink" xfId="28" builtinId="9" hidden="1"/>
    <cellStyle name="Besuchter Hyperlink" xfId="86" builtinId="9" hidden="1"/>
    <cellStyle name="Besuchter Hyperlink" xfId="342" builtinId="9" hidden="1"/>
    <cellStyle name="Besuchter Hyperlink" xfId="598" builtinId="9" hidden="1"/>
    <cellStyle name="Besuchter Hyperlink" xfId="854" builtinId="9" hidden="1"/>
    <cellStyle name="Besuchter Hyperlink" xfId="1110" builtinId="9" hidden="1"/>
    <cellStyle name="Besuchter Hyperlink" xfId="1366" builtinId="9" hidden="1"/>
    <cellStyle name="Besuchter Hyperlink" xfId="1622" builtinId="9" hidden="1"/>
    <cellStyle name="Besuchter Hyperlink" xfId="1878" builtinId="9" hidden="1"/>
    <cellStyle name="Besuchter Hyperlink" xfId="2134" builtinId="9" hidden="1"/>
    <cellStyle name="Besuchter Hyperlink" xfId="2390" builtinId="9" hidden="1"/>
    <cellStyle name="Besuchter Hyperlink" xfId="2646" builtinId="9" hidden="1"/>
    <cellStyle name="Besuchter Hyperlink" xfId="2902" builtinId="9" hidden="1"/>
    <cellStyle name="Besuchter Hyperlink" xfId="3158" builtinId="9" hidden="1"/>
    <cellStyle name="Besuchter Hyperlink" xfId="3414" builtinId="9" hidden="1"/>
    <cellStyle name="Besuchter Hyperlink" xfId="3670" builtinId="9" hidden="1"/>
    <cellStyle name="Besuchter Hyperlink" xfId="3926" builtinId="9" hidden="1"/>
    <cellStyle name="Besuchter Hyperlink" xfId="4182" builtinId="9" hidden="1"/>
    <cellStyle name="Besuchter Hyperlink" xfId="4438" builtinId="9" hidden="1"/>
    <cellStyle name="Besuchter Hyperlink" xfId="4694" builtinId="9" hidden="1"/>
    <cellStyle name="Besuchter Hyperlink" xfId="4950" builtinId="9" hidden="1"/>
    <cellStyle name="Besuchter Hyperlink" xfId="5206" builtinId="9" hidden="1"/>
    <cellStyle name="Besuchter Hyperlink" xfId="5462" builtinId="9" hidden="1"/>
    <cellStyle name="Besuchter Hyperlink" xfId="5718" builtinId="9" hidden="1"/>
    <cellStyle name="Besuchter Hyperlink" xfId="5974" builtinId="9" hidden="1"/>
    <cellStyle name="Besuchter Hyperlink" xfId="6230" builtinId="9" hidden="1"/>
    <cellStyle name="Besuchter Hyperlink" xfId="6486" builtinId="9" hidden="1"/>
    <cellStyle name="Besuchter Hyperlink" xfId="6742" builtinId="9" hidden="1"/>
    <cellStyle name="Besuchter Hyperlink" xfId="6998" builtinId="9" hidden="1"/>
    <cellStyle name="Besuchter Hyperlink" xfId="7254" builtinId="9" hidden="1"/>
    <cellStyle name="Besuchter Hyperlink" xfId="7510" builtinId="9" hidden="1"/>
    <cellStyle name="Besuchter Hyperlink" xfId="7766" builtinId="9" hidden="1"/>
    <cellStyle name="Besuchter Hyperlink" xfId="8022" builtinId="9" hidden="1"/>
    <cellStyle name="Besuchter Hyperlink" xfId="8278" builtinId="9" hidden="1"/>
    <cellStyle name="Besuchter Hyperlink" xfId="8534" builtinId="9" hidden="1"/>
    <cellStyle name="Besuchter Hyperlink" xfId="8790" builtinId="9" hidden="1"/>
    <cellStyle name="Besuchter Hyperlink" xfId="9046" builtinId="9" hidden="1"/>
    <cellStyle name="Besuchter Hyperlink" xfId="9302" builtinId="9" hidden="1"/>
    <cellStyle name="Besuchter Hyperlink" xfId="9558" builtinId="9" hidden="1"/>
    <cellStyle name="Besuchter Hyperlink" xfId="9814" builtinId="9" hidden="1"/>
    <cellStyle name="Besuchter Hyperlink" xfId="10070" builtinId="9" hidden="1"/>
    <cellStyle name="Besuchter Hyperlink" xfId="10326" builtinId="9" hidden="1"/>
    <cellStyle name="Besuchter Hyperlink" xfId="10582" builtinId="9" hidden="1"/>
    <cellStyle name="Besuchter Hyperlink" xfId="10838" builtinId="9" hidden="1"/>
    <cellStyle name="Besuchter Hyperlink" xfId="11094" builtinId="9" hidden="1"/>
    <cellStyle name="Besuchter Hyperlink" xfId="11350" builtinId="9" hidden="1"/>
    <cellStyle name="Besuchter Hyperlink" xfId="11606" builtinId="9" hidden="1"/>
    <cellStyle name="Besuchter Hyperlink" xfId="11862" builtinId="9" hidden="1"/>
    <cellStyle name="Besuchter Hyperlink" xfId="12118" builtinId="9" hidden="1"/>
    <cellStyle name="Besuchter Hyperlink" xfId="12374" builtinId="9" hidden="1"/>
    <cellStyle name="Besuchter Hyperlink" xfId="12630" builtinId="9" hidden="1"/>
    <cellStyle name="Besuchter Hyperlink" xfId="12886" builtinId="9" hidden="1"/>
    <cellStyle name="Besuchter Hyperlink" xfId="13142" builtinId="9" hidden="1"/>
    <cellStyle name="Besuchter Hyperlink" xfId="13398" builtinId="9" hidden="1"/>
    <cellStyle name="Besuchter Hyperlink" xfId="13654" builtinId="9" hidden="1"/>
    <cellStyle name="Besuchter Hyperlink" xfId="13910" builtinId="9" hidden="1"/>
    <cellStyle name="Besuchter Hyperlink" xfId="14166" builtinId="9" hidden="1"/>
    <cellStyle name="Besuchter Hyperlink" xfId="14422" builtinId="9" hidden="1"/>
    <cellStyle name="Besuchter Hyperlink" xfId="14678" builtinId="9" hidden="1"/>
    <cellStyle name="Besuchter Hyperlink" xfId="14934" builtinId="9" hidden="1"/>
    <cellStyle name="Besuchter Hyperlink" xfId="15190" builtinId="9" hidden="1"/>
    <cellStyle name="Besuchter Hyperlink" xfId="15446" builtinId="9" hidden="1"/>
    <cellStyle name="Besuchter Hyperlink" xfId="15702" builtinId="9" hidden="1"/>
    <cellStyle name="Besuchter Hyperlink" xfId="15958" builtinId="9" hidden="1"/>
    <cellStyle name="Besuchter Hyperlink" xfId="16214" builtinId="9" hidden="1"/>
    <cellStyle name="Besuchter Hyperlink" xfId="16470" builtinId="9" hidden="1"/>
    <cellStyle name="Besuchter Hyperlink" xfId="16726" builtinId="9" hidden="1"/>
    <cellStyle name="Besuchter Hyperlink" xfId="16982" builtinId="9" hidden="1"/>
    <cellStyle name="Besuchter Hyperlink" xfId="17238" builtinId="9" hidden="1"/>
    <cellStyle name="Besuchter Hyperlink" xfId="17494" builtinId="9" hidden="1"/>
    <cellStyle name="Besuchter Hyperlink" xfId="17750" builtinId="9" hidden="1"/>
    <cellStyle name="Besuchter Hyperlink" xfId="18006" builtinId="9" hidden="1"/>
    <cellStyle name="Besuchter Hyperlink" xfId="18262" builtinId="9" hidden="1"/>
    <cellStyle name="Besuchter Hyperlink" xfId="18518" builtinId="9" hidden="1"/>
    <cellStyle name="Besuchter Hyperlink" xfId="18774" builtinId="9" hidden="1"/>
    <cellStyle name="Besuchter Hyperlink" xfId="19030" builtinId="9" hidden="1"/>
    <cellStyle name="Besuchter Hyperlink" xfId="19286" builtinId="9" hidden="1"/>
    <cellStyle name="Besuchter Hyperlink" xfId="19542" builtinId="9" hidden="1"/>
    <cellStyle name="Besuchter Hyperlink" xfId="19798" builtinId="9" hidden="1"/>
    <cellStyle name="Besuchter Hyperlink" xfId="20054" builtinId="9" hidden="1"/>
    <cellStyle name="Besuchter Hyperlink" xfId="20310" builtinId="9" hidden="1"/>
    <cellStyle name="Besuchter Hyperlink" xfId="20566" builtinId="9" hidden="1"/>
    <cellStyle name="Besuchter Hyperlink" xfId="20822" builtinId="9" hidden="1"/>
    <cellStyle name="Besuchter Hyperlink" xfId="21078" builtinId="9" hidden="1"/>
    <cellStyle name="Besuchter Hyperlink" xfId="21338" builtinId="9" hidden="1"/>
    <cellStyle name="Besuchter Hyperlink" xfId="21594" builtinId="9" hidden="1"/>
    <cellStyle name="Besuchter Hyperlink" xfId="21850" builtinId="9" hidden="1"/>
    <cellStyle name="Besuchter Hyperlink" xfId="22106" builtinId="9" hidden="1"/>
    <cellStyle name="Besuchter Hyperlink" xfId="22362" builtinId="9" hidden="1"/>
    <cellStyle name="Besuchter Hyperlink" xfId="22618" builtinId="9" hidden="1"/>
    <cellStyle name="Besuchter Hyperlink" xfId="22874" builtinId="9" hidden="1"/>
    <cellStyle name="Besuchter Hyperlink" xfId="23130" builtinId="9" hidden="1"/>
    <cellStyle name="Besuchter Hyperlink" xfId="23386" builtinId="9" hidden="1"/>
    <cellStyle name="Besuchter Hyperlink" xfId="23642" builtinId="9" hidden="1"/>
    <cellStyle name="Besuchter Hyperlink" xfId="23898" builtinId="9" hidden="1"/>
    <cellStyle name="Besuchter Hyperlink" xfId="24154" builtinId="9" hidden="1"/>
    <cellStyle name="Besuchter Hyperlink" xfId="24410" builtinId="9" hidden="1"/>
    <cellStyle name="Besuchter Hyperlink" xfId="24666" builtinId="9" hidden="1"/>
    <cellStyle name="Besuchter Hyperlink" xfId="24922" builtinId="9" hidden="1"/>
    <cellStyle name="Besuchter Hyperlink" xfId="25178" builtinId="9" hidden="1"/>
    <cellStyle name="Besuchter Hyperlink" xfId="25434" builtinId="9" hidden="1"/>
    <cellStyle name="Besuchter Hyperlink" xfId="25690" builtinId="9" hidden="1"/>
    <cellStyle name="Besuchter Hyperlink" xfId="25946" builtinId="9" hidden="1"/>
    <cellStyle name="Besuchter Hyperlink" xfId="26202" builtinId="9" hidden="1"/>
    <cellStyle name="Besuchter Hyperlink" xfId="26458" builtinId="9" hidden="1"/>
    <cellStyle name="Besuchter Hyperlink" xfId="26714" builtinId="9" hidden="1"/>
    <cellStyle name="Besuchter Hyperlink" xfId="26970" builtinId="9" hidden="1"/>
    <cellStyle name="Besuchter Hyperlink" xfId="27226" builtinId="9" hidden="1"/>
    <cellStyle name="Besuchter Hyperlink" xfId="27482" builtinId="9" hidden="1"/>
    <cellStyle name="Besuchter Hyperlink" xfId="27738" builtinId="9" hidden="1"/>
    <cellStyle name="Besuchter Hyperlink" xfId="27994" builtinId="9" hidden="1"/>
    <cellStyle name="Besuchter Hyperlink" xfId="28250" builtinId="9" hidden="1"/>
    <cellStyle name="Besuchter Hyperlink" xfId="28506" builtinId="9" hidden="1"/>
    <cellStyle name="Besuchter Hyperlink" xfId="28762" builtinId="9" hidden="1"/>
    <cellStyle name="Besuchter Hyperlink" xfId="29018" builtinId="9" hidden="1"/>
    <cellStyle name="Besuchter Hyperlink" xfId="29274" builtinId="9" hidden="1"/>
    <cellStyle name="Besuchter Hyperlink" xfId="29530" builtinId="9" hidden="1"/>
    <cellStyle name="Besuchter Hyperlink" xfId="29786" builtinId="9" hidden="1"/>
    <cellStyle name="Besuchter Hyperlink" xfId="30042" builtinId="9" hidden="1"/>
    <cellStyle name="Besuchter Hyperlink" xfId="30298" builtinId="9" hidden="1"/>
    <cellStyle name="Besuchter Hyperlink" xfId="30554" builtinId="9" hidden="1"/>
    <cellStyle name="Besuchter Hyperlink" xfId="30810" builtinId="9" hidden="1"/>
    <cellStyle name="Besuchter Hyperlink" xfId="31066" builtinId="9" hidden="1"/>
    <cellStyle name="Besuchter Hyperlink" xfId="31322" builtinId="9" hidden="1"/>
    <cellStyle name="Besuchter Hyperlink" xfId="31578" builtinId="9" hidden="1"/>
    <cellStyle name="Besuchter Hyperlink" xfId="31834" builtinId="9" hidden="1"/>
    <cellStyle name="Besuchter Hyperlink" xfId="32090" builtinId="9" hidden="1"/>
    <cellStyle name="Besuchter Hyperlink" xfId="32347" builtinId="9" hidden="1"/>
    <cellStyle name="Besuchter Hyperlink" xfId="32605" builtinId="9" hidden="1"/>
    <cellStyle name="Besuchter Hyperlink" xfId="32861" builtinId="9" hidden="1"/>
    <cellStyle name="Besuchter Hyperlink" xfId="33117" builtinId="9" hidden="1"/>
    <cellStyle name="Besuchter Hyperlink" xfId="33373" builtinId="9" hidden="1"/>
    <cellStyle name="Besuchter Hyperlink" xfId="33629" builtinId="9" hidden="1"/>
    <cellStyle name="Besuchter Hyperlink" xfId="33885" builtinId="9" hidden="1"/>
    <cellStyle name="Besuchter Hyperlink" xfId="34141" builtinId="9" hidden="1"/>
    <cellStyle name="Besuchter Hyperlink" xfId="34397" builtinId="9" hidden="1"/>
    <cellStyle name="Besuchter Hyperlink" xfId="34653" builtinId="9" hidden="1"/>
    <cellStyle name="Besuchter Hyperlink" xfId="34909" builtinId="9" hidden="1"/>
    <cellStyle name="Besuchter Hyperlink" xfId="35143" builtinId="9" hidden="1"/>
    <cellStyle name="Besuchter Hyperlink" xfId="34887" builtinId="9" hidden="1"/>
    <cellStyle name="Besuchter Hyperlink" xfId="34631" builtinId="9" hidden="1"/>
    <cellStyle name="Besuchter Hyperlink" xfId="34375" builtinId="9" hidden="1"/>
    <cellStyle name="Besuchter Hyperlink" xfId="34119" builtinId="9" hidden="1"/>
    <cellStyle name="Besuchter Hyperlink" xfId="33863" builtinId="9" hidden="1"/>
    <cellStyle name="Besuchter Hyperlink" xfId="33607" builtinId="9" hidden="1"/>
    <cellStyle name="Besuchter Hyperlink" xfId="33351" builtinId="9" hidden="1"/>
    <cellStyle name="Besuchter Hyperlink" xfId="33095" builtinId="9" hidden="1"/>
    <cellStyle name="Besuchter Hyperlink" xfId="32839" builtinId="9" hidden="1"/>
    <cellStyle name="Besuchter Hyperlink" xfId="32583" builtinId="9" hidden="1"/>
    <cellStyle name="Besuchter Hyperlink" xfId="32325" builtinId="9" hidden="1"/>
    <cellStyle name="Besuchter Hyperlink" xfId="32068" builtinId="9" hidden="1"/>
    <cellStyle name="Besuchter Hyperlink" xfId="31812" builtinId="9" hidden="1"/>
    <cellStyle name="Besuchter Hyperlink" xfId="31556" builtinId="9" hidden="1"/>
    <cellStyle name="Besuchter Hyperlink" xfId="31300" builtinId="9" hidden="1"/>
    <cellStyle name="Besuchter Hyperlink" xfId="31044" builtinId="9" hidden="1"/>
    <cellStyle name="Besuchter Hyperlink" xfId="30788" builtinId="9" hidden="1"/>
    <cellStyle name="Besuchter Hyperlink" xfId="30532" builtinId="9" hidden="1"/>
    <cellStyle name="Besuchter Hyperlink" xfId="30276" builtinId="9" hidden="1"/>
    <cellStyle name="Besuchter Hyperlink" xfId="30020" builtinId="9" hidden="1"/>
    <cellStyle name="Besuchter Hyperlink" xfId="29764" builtinId="9" hidden="1"/>
    <cellStyle name="Besuchter Hyperlink" xfId="29508" builtinId="9" hidden="1"/>
    <cellStyle name="Besuchter Hyperlink" xfId="29252" builtinId="9" hidden="1"/>
    <cellStyle name="Besuchter Hyperlink" xfId="28996" builtinId="9" hidden="1"/>
    <cellStyle name="Besuchter Hyperlink" xfId="28740" builtinId="9" hidden="1"/>
    <cellStyle name="Besuchter Hyperlink" xfId="28484" builtinId="9" hidden="1"/>
    <cellStyle name="Besuchter Hyperlink" xfId="28228" builtinId="9" hidden="1"/>
    <cellStyle name="Besuchter Hyperlink" xfId="27972" builtinId="9" hidden="1"/>
    <cellStyle name="Besuchter Hyperlink" xfId="27716" builtinId="9" hidden="1"/>
    <cellStyle name="Besuchter Hyperlink" xfId="27460" builtinId="9" hidden="1"/>
    <cellStyle name="Besuchter Hyperlink" xfId="27204" builtinId="9" hidden="1"/>
    <cellStyle name="Besuchter Hyperlink" xfId="26948" builtinId="9" hidden="1"/>
    <cellStyle name="Besuchter Hyperlink" xfId="26692" builtinId="9" hidden="1"/>
    <cellStyle name="Besuchter Hyperlink" xfId="26436" builtinId="9" hidden="1"/>
    <cellStyle name="Besuchter Hyperlink" xfId="26180" builtinId="9" hidden="1"/>
    <cellStyle name="Besuchter Hyperlink" xfId="25924" builtinId="9" hidden="1"/>
    <cellStyle name="Besuchter Hyperlink" xfId="25668" builtinId="9" hidden="1"/>
    <cellStyle name="Besuchter Hyperlink" xfId="25412" builtinId="9" hidden="1"/>
    <cellStyle name="Besuchter Hyperlink" xfId="25156" builtinId="9" hidden="1"/>
    <cellStyle name="Besuchter Hyperlink" xfId="24900" builtinId="9" hidden="1"/>
    <cellStyle name="Besuchter Hyperlink" xfId="24644" builtinId="9" hidden="1"/>
    <cellStyle name="Besuchter Hyperlink" xfId="24388" builtinId="9" hidden="1"/>
    <cellStyle name="Besuchter Hyperlink" xfId="24132" builtinId="9" hidden="1"/>
    <cellStyle name="Besuchter Hyperlink" xfId="23876" builtinId="9" hidden="1"/>
    <cellStyle name="Besuchter Hyperlink" xfId="23620" builtinId="9" hidden="1"/>
    <cellStyle name="Besuchter Hyperlink" xfId="23364" builtinId="9" hidden="1"/>
    <cellStyle name="Besuchter Hyperlink" xfId="23108" builtinId="9" hidden="1"/>
    <cellStyle name="Besuchter Hyperlink" xfId="22852" builtinId="9" hidden="1"/>
    <cellStyle name="Besuchter Hyperlink" xfId="22596" builtinId="9" hidden="1"/>
    <cellStyle name="Besuchter Hyperlink" xfId="22340" builtinId="9" hidden="1"/>
    <cellStyle name="Besuchter Hyperlink" xfId="22084" builtinId="9" hidden="1"/>
    <cellStyle name="Besuchter Hyperlink" xfId="21828" builtinId="9" hidden="1"/>
    <cellStyle name="Besuchter Hyperlink" xfId="21572" builtinId="9" hidden="1"/>
    <cellStyle name="Besuchter Hyperlink" xfId="21316" builtinId="9" hidden="1"/>
    <cellStyle name="Besuchter Hyperlink" xfId="21056" builtinId="9" hidden="1"/>
    <cellStyle name="Besuchter Hyperlink" xfId="20800" builtinId="9" hidden="1"/>
    <cellStyle name="Besuchter Hyperlink" xfId="20544" builtinId="9" hidden="1"/>
    <cellStyle name="Besuchter Hyperlink" xfId="20288" builtinId="9" hidden="1"/>
    <cellStyle name="Besuchter Hyperlink" xfId="20032" builtinId="9" hidden="1"/>
    <cellStyle name="Besuchter Hyperlink" xfId="19776" builtinId="9" hidden="1"/>
    <cellStyle name="Besuchter Hyperlink" xfId="19520" builtinId="9" hidden="1"/>
    <cellStyle name="Besuchter Hyperlink" xfId="19264" builtinId="9" hidden="1"/>
    <cellStyle name="Besuchter Hyperlink" xfId="19008" builtinId="9" hidden="1"/>
    <cellStyle name="Besuchter Hyperlink" xfId="18752" builtinId="9" hidden="1"/>
    <cellStyle name="Besuchter Hyperlink" xfId="18496" builtinId="9" hidden="1"/>
    <cellStyle name="Besuchter Hyperlink" xfId="18240" builtinId="9" hidden="1"/>
    <cellStyle name="Besuchter Hyperlink" xfId="17984" builtinId="9" hidden="1"/>
    <cellStyle name="Besuchter Hyperlink" xfId="17728" builtinId="9" hidden="1"/>
    <cellStyle name="Besuchter Hyperlink" xfId="17472" builtinId="9" hidden="1"/>
    <cellStyle name="Besuchter Hyperlink" xfId="17216" builtinId="9" hidden="1"/>
    <cellStyle name="Besuchter Hyperlink" xfId="16960" builtinId="9" hidden="1"/>
    <cellStyle name="Besuchter Hyperlink" xfId="16704" builtinId="9" hidden="1"/>
    <cellStyle name="Besuchter Hyperlink" xfId="16448" builtinId="9" hidden="1"/>
    <cellStyle name="Besuchter Hyperlink" xfId="16192" builtinId="9" hidden="1"/>
    <cellStyle name="Besuchter Hyperlink" xfId="15936" builtinId="9" hidden="1"/>
    <cellStyle name="Besuchter Hyperlink" xfId="15680" builtinId="9" hidden="1"/>
    <cellStyle name="Besuchter Hyperlink" xfId="15424" builtinId="9" hidden="1"/>
    <cellStyle name="Besuchter Hyperlink" xfId="15168" builtinId="9" hidden="1"/>
    <cellStyle name="Besuchter Hyperlink" xfId="14912" builtinId="9" hidden="1"/>
    <cellStyle name="Besuchter Hyperlink" xfId="14656" builtinId="9" hidden="1"/>
    <cellStyle name="Besuchter Hyperlink" xfId="14400" builtinId="9" hidden="1"/>
    <cellStyle name="Besuchter Hyperlink" xfId="14144" builtinId="9" hidden="1"/>
    <cellStyle name="Besuchter Hyperlink" xfId="13888" builtinId="9" hidden="1"/>
    <cellStyle name="Besuchter Hyperlink" xfId="13632" builtinId="9" hidden="1"/>
    <cellStyle name="Besuchter Hyperlink" xfId="13376" builtinId="9" hidden="1"/>
    <cellStyle name="Besuchter Hyperlink" xfId="13120" builtinId="9" hidden="1"/>
    <cellStyle name="Besuchter Hyperlink" xfId="12864" builtinId="9" hidden="1"/>
    <cellStyle name="Besuchter Hyperlink" xfId="12608" builtinId="9" hidden="1"/>
    <cellStyle name="Besuchter Hyperlink" xfId="12352" builtinId="9" hidden="1"/>
    <cellStyle name="Besuchter Hyperlink" xfId="12096" builtinId="9" hidden="1"/>
    <cellStyle name="Besuchter Hyperlink" xfId="11840" builtinId="9" hidden="1"/>
    <cellStyle name="Besuchter Hyperlink" xfId="11584" builtinId="9" hidden="1"/>
    <cellStyle name="Besuchter Hyperlink" xfId="11328" builtinId="9" hidden="1"/>
    <cellStyle name="Besuchter Hyperlink" xfId="11072" builtinId="9" hidden="1"/>
    <cellStyle name="Besuchter Hyperlink" xfId="10816" builtinId="9" hidden="1"/>
    <cellStyle name="Besuchter Hyperlink" xfId="10560" builtinId="9" hidden="1"/>
    <cellStyle name="Besuchter Hyperlink" xfId="10304" builtinId="9" hidden="1"/>
    <cellStyle name="Besuchter Hyperlink" xfId="10048" builtinId="9" hidden="1"/>
    <cellStyle name="Besuchter Hyperlink" xfId="9792" builtinId="9" hidden="1"/>
    <cellStyle name="Besuchter Hyperlink" xfId="9536" builtinId="9" hidden="1"/>
    <cellStyle name="Besuchter Hyperlink" xfId="9280" builtinId="9" hidden="1"/>
    <cellStyle name="Besuchter Hyperlink" xfId="9024" builtinId="9" hidden="1"/>
    <cellStyle name="Besuchter Hyperlink" xfId="8768" builtinId="9" hidden="1"/>
    <cellStyle name="Besuchter Hyperlink" xfId="8512" builtinId="9" hidden="1"/>
    <cellStyle name="Besuchter Hyperlink" xfId="8256" builtinId="9" hidden="1"/>
    <cellStyle name="Besuchter Hyperlink" xfId="8000" builtinId="9" hidden="1"/>
    <cellStyle name="Besuchter Hyperlink" xfId="7744" builtinId="9" hidden="1"/>
    <cellStyle name="Besuchter Hyperlink" xfId="7488" builtinId="9" hidden="1"/>
    <cellStyle name="Besuchter Hyperlink" xfId="7232" builtinId="9" hidden="1"/>
    <cellStyle name="Besuchter Hyperlink" xfId="6976" builtinId="9" hidden="1"/>
    <cellStyle name="Besuchter Hyperlink" xfId="6720" builtinId="9" hidden="1"/>
    <cellStyle name="Besuchter Hyperlink" xfId="6464" builtinId="9" hidden="1"/>
    <cellStyle name="Besuchter Hyperlink" xfId="6208" builtinId="9" hidden="1"/>
    <cellStyle name="Besuchter Hyperlink" xfId="5952" builtinId="9" hidden="1"/>
    <cellStyle name="Besuchter Hyperlink" xfId="5696" builtinId="9" hidden="1"/>
    <cellStyle name="Besuchter Hyperlink" xfId="5440" builtinId="9" hidden="1"/>
    <cellStyle name="Besuchter Hyperlink" xfId="5184" builtinId="9" hidden="1"/>
    <cellStyle name="Besuchter Hyperlink" xfId="4928" builtinId="9" hidden="1"/>
    <cellStyle name="Besuchter Hyperlink" xfId="4672" builtinId="9" hidden="1"/>
    <cellStyle name="Besuchter Hyperlink" xfId="4416" builtinId="9" hidden="1"/>
    <cellStyle name="Besuchter Hyperlink" xfId="4160" builtinId="9" hidden="1"/>
    <cellStyle name="Besuchter Hyperlink" xfId="3904" builtinId="9" hidden="1"/>
    <cellStyle name="Besuchter Hyperlink" xfId="3648" builtinId="9" hidden="1"/>
    <cellStyle name="Besuchter Hyperlink" xfId="3392" builtinId="9" hidden="1"/>
    <cellStyle name="Besuchter Hyperlink" xfId="3136" builtinId="9" hidden="1"/>
    <cellStyle name="Besuchter Hyperlink" xfId="2880" builtinId="9" hidden="1"/>
    <cellStyle name="Besuchter Hyperlink" xfId="2624" builtinId="9" hidden="1"/>
    <cellStyle name="Besuchter Hyperlink" xfId="2368" builtinId="9" hidden="1"/>
    <cellStyle name="Besuchter Hyperlink" xfId="2112" builtinId="9" hidden="1"/>
    <cellStyle name="Besuchter Hyperlink" xfId="1856" builtinId="9" hidden="1"/>
    <cellStyle name="Besuchter Hyperlink" xfId="1600" builtinId="9" hidden="1"/>
    <cellStyle name="Besuchter Hyperlink" xfId="1344" builtinId="9" hidden="1"/>
    <cellStyle name="Besuchter Hyperlink" xfId="1088" builtinId="9" hidden="1"/>
    <cellStyle name="Besuchter Hyperlink" xfId="832" builtinId="9" hidden="1"/>
    <cellStyle name="Besuchter Hyperlink" xfId="576" builtinId="9" hidden="1"/>
    <cellStyle name="Besuchter Hyperlink" xfId="320" builtinId="9" hidden="1"/>
    <cellStyle name="Besuchter Hyperlink" xfId="180" builtinId="9" hidden="1"/>
    <cellStyle name="Besuchter Hyperlink" xfId="172" builtinId="9" hidden="1"/>
    <cellStyle name="Besuchter Hyperlink" xfId="328" builtinId="9" hidden="1"/>
    <cellStyle name="Besuchter Hyperlink" xfId="584" builtinId="9" hidden="1"/>
    <cellStyle name="Besuchter Hyperlink" xfId="840" builtinId="9" hidden="1"/>
    <cellStyle name="Besuchter Hyperlink" xfId="1096" builtinId="9" hidden="1"/>
    <cellStyle name="Besuchter Hyperlink" xfId="1352" builtinId="9" hidden="1"/>
    <cellStyle name="Besuchter Hyperlink" xfId="1608" builtinId="9" hidden="1"/>
    <cellStyle name="Besuchter Hyperlink" xfId="1864" builtinId="9" hidden="1"/>
    <cellStyle name="Besuchter Hyperlink" xfId="2120" builtinId="9" hidden="1"/>
    <cellStyle name="Besuchter Hyperlink" xfId="2376" builtinId="9" hidden="1"/>
    <cellStyle name="Besuchter Hyperlink" xfId="2632" builtinId="9" hidden="1"/>
    <cellStyle name="Besuchter Hyperlink" xfId="2888" builtinId="9" hidden="1"/>
    <cellStyle name="Besuchter Hyperlink" xfId="3144" builtinId="9" hidden="1"/>
    <cellStyle name="Besuchter Hyperlink" xfId="3400" builtinId="9" hidden="1"/>
    <cellStyle name="Besuchter Hyperlink" xfId="3656" builtinId="9" hidden="1"/>
    <cellStyle name="Besuchter Hyperlink" xfId="3912" builtinId="9" hidden="1"/>
    <cellStyle name="Besuchter Hyperlink" xfId="4168" builtinId="9" hidden="1"/>
    <cellStyle name="Besuchter Hyperlink" xfId="4424" builtinId="9" hidden="1"/>
    <cellStyle name="Besuchter Hyperlink" xfId="4680" builtinId="9" hidden="1"/>
    <cellStyle name="Besuchter Hyperlink" xfId="4936" builtinId="9" hidden="1"/>
    <cellStyle name="Besuchter Hyperlink" xfId="5192" builtinId="9" hidden="1"/>
    <cellStyle name="Besuchter Hyperlink" xfId="5448" builtinId="9" hidden="1"/>
    <cellStyle name="Besuchter Hyperlink" xfId="5704" builtinId="9" hidden="1"/>
    <cellStyle name="Besuchter Hyperlink" xfId="5960" builtinId="9" hidden="1"/>
    <cellStyle name="Besuchter Hyperlink" xfId="6216" builtinId="9" hidden="1"/>
    <cellStyle name="Besuchter Hyperlink" xfId="6472" builtinId="9" hidden="1"/>
    <cellStyle name="Besuchter Hyperlink" xfId="6728" builtinId="9" hidden="1"/>
    <cellStyle name="Besuchter Hyperlink" xfId="6984" builtinId="9" hidden="1"/>
    <cellStyle name="Besuchter Hyperlink" xfId="7240" builtinId="9" hidden="1"/>
    <cellStyle name="Besuchter Hyperlink" xfId="7496" builtinId="9" hidden="1"/>
    <cellStyle name="Besuchter Hyperlink" xfId="7752" builtinId="9" hidden="1"/>
    <cellStyle name="Besuchter Hyperlink" xfId="8008" builtinId="9" hidden="1"/>
    <cellStyle name="Besuchter Hyperlink" xfId="8264" builtinId="9" hidden="1"/>
    <cellStyle name="Besuchter Hyperlink" xfId="8520" builtinId="9" hidden="1"/>
    <cellStyle name="Besuchter Hyperlink" xfId="8776" builtinId="9" hidden="1"/>
    <cellStyle name="Besuchter Hyperlink" xfId="9032" builtinId="9" hidden="1"/>
    <cellStyle name="Besuchter Hyperlink" xfId="9288" builtinId="9" hidden="1"/>
    <cellStyle name="Besuchter Hyperlink" xfId="9544" builtinId="9" hidden="1"/>
    <cellStyle name="Besuchter Hyperlink" xfId="9800" builtinId="9" hidden="1"/>
    <cellStyle name="Besuchter Hyperlink" xfId="10056" builtinId="9" hidden="1"/>
    <cellStyle name="Besuchter Hyperlink" xfId="10312" builtinId="9" hidden="1"/>
    <cellStyle name="Besuchter Hyperlink" xfId="10568" builtinId="9" hidden="1"/>
    <cellStyle name="Besuchter Hyperlink" xfId="10824" builtinId="9" hidden="1"/>
    <cellStyle name="Besuchter Hyperlink" xfId="11080" builtinId="9" hidden="1"/>
    <cellStyle name="Besuchter Hyperlink" xfId="11336" builtinId="9" hidden="1"/>
    <cellStyle name="Besuchter Hyperlink" xfId="11592" builtinId="9" hidden="1"/>
    <cellStyle name="Besuchter Hyperlink" xfId="11848" builtinId="9" hidden="1"/>
    <cellStyle name="Besuchter Hyperlink" xfId="12104" builtinId="9" hidden="1"/>
    <cellStyle name="Besuchter Hyperlink" xfId="12360" builtinId="9" hidden="1"/>
    <cellStyle name="Besuchter Hyperlink" xfId="12616" builtinId="9" hidden="1"/>
    <cellStyle name="Besuchter Hyperlink" xfId="12872" builtinId="9" hidden="1"/>
    <cellStyle name="Besuchter Hyperlink" xfId="13128" builtinId="9" hidden="1"/>
    <cellStyle name="Besuchter Hyperlink" xfId="13384" builtinId="9" hidden="1"/>
    <cellStyle name="Besuchter Hyperlink" xfId="13640" builtinId="9" hidden="1"/>
    <cellStyle name="Besuchter Hyperlink" xfId="13896" builtinId="9" hidden="1"/>
    <cellStyle name="Besuchter Hyperlink" xfId="14152" builtinId="9" hidden="1"/>
    <cellStyle name="Besuchter Hyperlink" xfId="14408" builtinId="9" hidden="1"/>
    <cellStyle name="Besuchter Hyperlink" xfId="14664" builtinId="9" hidden="1"/>
    <cellStyle name="Besuchter Hyperlink" xfId="14920" builtinId="9" hidden="1"/>
    <cellStyle name="Besuchter Hyperlink" xfId="15176" builtinId="9" hidden="1"/>
    <cellStyle name="Besuchter Hyperlink" xfId="15432" builtinId="9" hidden="1"/>
    <cellStyle name="Besuchter Hyperlink" xfId="15688" builtinId="9" hidden="1"/>
    <cellStyle name="Besuchter Hyperlink" xfId="15944" builtinId="9" hidden="1"/>
    <cellStyle name="Besuchter Hyperlink" xfId="16200" builtinId="9" hidden="1"/>
    <cellStyle name="Besuchter Hyperlink" xfId="16456" builtinId="9" hidden="1"/>
    <cellStyle name="Besuchter Hyperlink" xfId="16712" builtinId="9" hidden="1"/>
    <cellStyle name="Besuchter Hyperlink" xfId="16968" builtinId="9" hidden="1"/>
    <cellStyle name="Besuchter Hyperlink" xfId="17224" builtinId="9" hidden="1"/>
    <cellStyle name="Besuchter Hyperlink" xfId="17480" builtinId="9" hidden="1"/>
    <cellStyle name="Besuchter Hyperlink" xfId="17736" builtinId="9" hidden="1"/>
    <cellStyle name="Besuchter Hyperlink" xfId="17992" builtinId="9" hidden="1"/>
    <cellStyle name="Besuchter Hyperlink" xfId="18248" builtinId="9" hidden="1"/>
    <cellStyle name="Besuchter Hyperlink" xfId="18504" builtinId="9" hidden="1"/>
    <cellStyle name="Besuchter Hyperlink" xfId="18760" builtinId="9" hidden="1"/>
    <cellStyle name="Besuchter Hyperlink" xfId="19016" builtinId="9" hidden="1"/>
    <cellStyle name="Besuchter Hyperlink" xfId="19272" builtinId="9" hidden="1"/>
    <cellStyle name="Besuchter Hyperlink" xfId="19528" builtinId="9" hidden="1"/>
    <cellStyle name="Besuchter Hyperlink" xfId="19784" builtinId="9" hidden="1"/>
    <cellStyle name="Besuchter Hyperlink" xfId="20040" builtinId="9" hidden="1"/>
    <cellStyle name="Besuchter Hyperlink" xfId="20296" builtinId="9" hidden="1"/>
    <cellStyle name="Besuchter Hyperlink" xfId="20552" builtinId="9" hidden="1"/>
    <cellStyle name="Besuchter Hyperlink" xfId="20808" builtinId="9" hidden="1"/>
    <cellStyle name="Besuchter Hyperlink" xfId="21064" builtinId="9" hidden="1"/>
    <cellStyle name="Besuchter Hyperlink" xfId="21324" builtinId="9" hidden="1"/>
    <cellStyle name="Besuchter Hyperlink" xfId="21580" builtinId="9" hidden="1"/>
    <cellStyle name="Besuchter Hyperlink" xfId="21836" builtinId="9" hidden="1"/>
    <cellStyle name="Besuchter Hyperlink" xfId="22092" builtinId="9" hidden="1"/>
    <cellStyle name="Besuchter Hyperlink" xfId="22348" builtinId="9" hidden="1"/>
    <cellStyle name="Besuchter Hyperlink" xfId="22604" builtinId="9" hidden="1"/>
    <cellStyle name="Besuchter Hyperlink" xfId="22860" builtinId="9" hidden="1"/>
    <cellStyle name="Besuchter Hyperlink" xfId="23116" builtinId="9" hidden="1"/>
    <cellStyle name="Besuchter Hyperlink" xfId="23372" builtinId="9" hidden="1"/>
    <cellStyle name="Besuchter Hyperlink" xfId="23628" builtinId="9" hidden="1"/>
    <cellStyle name="Besuchter Hyperlink" xfId="23884" builtinId="9" hidden="1"/>
    <cellStyle name="Besuchter Hyperlink" xfId="24140" builtinId="9" hidden="1"/>
    <cellStyle name="Besuchter Hyperlink" xfId="24396" builtinId="9" hidden="1"/>
    <cellStyle name="Besuchter Hyperlink" xfId="24652" builtinId="9" hidden="1"/>
    <cellStyle name="Besuchter Hyperlink" xfId="24908" builtinId="9" hidden="1"/>
    <cellStyle name="Besuchter Hyperlink" xfId="25164" builtinId="9" hidden="1"/>
    <cellStyle name="Besuchter Hyperlink" xfId="25420" builtinId="9" hidden="1"/>
    <cellStyle name="Besuchter Hyperlink" xfId="25676" builtinId="9" hidden="1"/>
    <cellStyle name="Besuchter Hyperlink" xfId="25932" builtinId="9" hidden="1"/>
    <cellStyle name="Besuchter Hyperlink" xfId="26188" builtinId="9" hidden="1"/>
    <cellStyle name="Besuchter Hyperlink" xfId="26444" builtinId="9" hidden="1"/>
    <cellStyle name="Besuchter Hyperlink" xfId="26700" builtinId="9" hidden="1"/>
    <cellStyle name="Besuchter Hyperlink" xfId="26956" builtinId="9" hidden="1"/>
    <cellStyle name="Besuchter Hyperlink" xfId="27212" builtinId="9" hidden="1"/>
    <cellStyle name="Besuchter Hyperlink" xfId="27468" builtinId="9" hidden="1"/>
    <cellStyle name="Besuchter Hyperlink" xfId="27724" builtinId="9" hidden="1"/>
    <cellStyle name="Besuchter Hyperlink" xfId="27980" builtinId="9" hidden="1"/>
    <cellStyle name="Besuchter Hyperlink" xfId="28236" builtinId="9" hidden="1"/>
    <cellStyle name="Besuchter Hyperlink" xfId="28492" builtinId="9" hidden="1"/>
    <cellStyle name="Besuchter Hyperlink" xfId="28748" builtinId="9" hidden="1"/>
    <cellStyle name="Besuchter Hyperlink" xfId="29004" builtinId="9" hidden="1"/>
    <cellStyle name="Besuchter Hyperlink" xfId="29260" builtinId="9" hidden="1"/>
    <cellStyle name="Besuchter Hyperlink" xfId="29516" builtinId="9" hidden="1"/>
    <cellStyle name="Besuchter Hyperlink" xfId="29772" builtinId="9" hidden="1"/>
    <cellStyle name="Besuchter Hyperlink" xfId="30028" builtinId="9" hidden="1"/>
    <cellStyle name="Besuchter Hyperlink" xfId="30284" builtinId="9" hidden="1"/>
    <cellStyle name="Besuchter Hyperlink" xfId="30540" builtinId="9" hidden="1"/>
    <cellStyle name="Besuchter Hyperlink" xfId="30796" builtinId="9" hidden="1"/>
    <cellStyle name="Besuchter Hyperlink" xfId="31052" builtinId="9" hidden="1"/>
    <cellStyle name="Besuchter Hyperlink" xfId="31308" builtinId="9" hidden="1"/>
    <cellStyle name="Besuchter Hyperlink" xfId="31564" builtinId="9" hidden="1"/>
    <cellStyle name="Besuchter Hyperlink" xfId="31820" builtinId="9" hidden="1"/>
    <cellStyle name="Besuchter Hyperlink" xfId="32076" builtinId="9" hidden="1"/>
    <cellStyle name="Besuchter Hyperlink" xfId="32333" builtinId="9" hidden="1"/>
    <cellStyle name="Besuchter Hyperlink" xfId="32591" builtinId="9" hidden="1"/>
    <cellStyle name="Besuchter Hyperlink" xfId="32847" builtinId="9" hidden="1"/>
    <cellStyle name="Besuchter Hyperlink" xfId="33103" builtinId="9" hidden="1"/>
    <cellStyle name="Besuchter Hyperlink" xfId="33359" builtinId="9" hidden="1"/>
    <cellStyle name="Besuchter Hyperlink" xfId="33615" builtinId="9" hidden="1"/>
    <cellStyle name="Besuchter Hyperlink" xfId="33871" builtinId="9" hidden="1"/>
    <cellStyle name="Besuchter Hyperlink" xfId="34127" builtinId="9" hidden="1"/>
    <cellStyle name="Besuchter Hyperlink" xfId="34383" builtinId="9" hidden="1"/>
    <cellStyle name="Besuchter Hyperlink" xfId="34639" builtinId="9" hidden="1"/>
    <cellStyle name="Besuchter Hyperlink" xfId="34895" builtinId="9" hidden="1"/>
    <cellStyle name="Besuchter Hyperlink" xfId="35151" builtinId="9" hidden="1"/>
    <cellStyle name="Besuchter Hyperlink" xfId="34901" builtinId="9" hidden="1"/>
    <cellStyle name="Besuchter Hyperlink" xfId="34645" builtinId="9" hidden="1"/>
    <cellStyle name="Besuchter Hyperlink" xfId="34389" builtinId="9" hidden="1"/>
    <cellStyle name="Besuchter Hyperlink" xfId="34133" builtinId="9" hidden="1"/>
    <cellStyle name="Besuchter Hyperlink" xfId="33877" builtinId="9" hidden="1"/>
    <cellStyle name="Besuchter Hyperlink" xfId="33621" builtinId="9" hidden="1"/>
    <cellStyle name="Besuchter Hyperlink" xfId="33365" builtinId="9" hidden="1"/>
    <cellStyle name="Besuchter Hyperlink" xfId="33109" builtinId="9" hidden="1"/>
    <cellStyle name="Besuchter Hyperlink" xfId="32853" builtinId="9" hidden="1"/>
    <cellStyle name="Besuchter Hyperlink" xfId="32597" builtinId="9" hidden="1"/>
    <cellStyle name="Besuchter Hyperlink" xfId="32339" builtinId="9" hidden="1"/>
    <cellStyle name="Besuchter Hyperlink" xfId="32082" builtinId="9" hidden="1"/>
    <cellStyle name="Besuchter Hyperlink" xfId="31826" builtinId="9" hidden="1"/>
    <cellStyle name="Besuchter Hyperlink" xfId="31570" builtinId="9" hidden="1"/>
    <cellStyle name="Besuchter Hyperlink" xfId="31314" builtinId="9" hidden="1"/>
    <cellStyle name="Besuchter Hyperlink" xfId="31058" builtinId="9" hidden="1"/>
    <cellStyle name="Besuchter Hyperlink" xfId="30802" builtinId="9" hidden="1"/>
    <cellStyle name="Besuchter Hyperlink" xfId="30546" builtinId="9" hidden="1"/>
    <cellStyle name="Besuchter Hyperlink" xfId="30290" builtinId="9" hidden="1"/>
    <cellStyle name="Besuchter Hyperlink" xfId="30034" builtinId="9" hidden="1"/>
    <cellStyle name="Besuchter Hyperlink" xfId="29778" builtinId="9" hidden="1"/>
    <cellStyle name="Besuchter Hyperlink" xfId="29522" builtinId="9" hidden="1"/>
    <cellStyle name="Besuchter Hyperlink" xfId="29266" builtinId="9" hidden="1"/>
    <cellStyle name="Besuchter Hyperlink" xfId="29010" builtinId="9" hidden="1"/>
    <cellStyle name="Besuchter Hyperlink" xfId="28754" builtinId="9" hidden="1"/>
    <cellStyle name="Besuchter Hyperlink" xfId="28498" builtinId="9" hidden="1"/>
    <cellStyle name="Besuchter Hyperlink" xfId="28242" builtinId="9" hidden="1"/>
    <cellStyle name="Besuchter Hyperlink" xfId="27986" builtinId="9" hidden="1"/>
    <cellStyle name="Besuchter Hyperlink" xfId="27730" builtinId="9" hidden="1"/>
    <cellStyle name="Besuchter Hyperlink" xfId="27474" builtinId="9" hidden="1"/>
    <cellStyle name="Besuchter Hyperlink" xfId="27218" builtinId="9" hidden="1"/>
    <cellStyle name="Besuchter Hyperlink" xfId="26962" builtinId="9" hidden="1"/>
    <cellStyle name="Besuchter Hyperlink" xfId="26706" builtinId="9" hidden="1"/>
    <cellStyle name="Besuchter Hyperlink" xfId="26450" builtinId="9" hidden="1"/>
    <cellStyle name="Besuchter Hyperlink" xfId="26194" builtinId="9" hidden="1"/>
    <cellStyle name="Besuchter Hyperlink" xfId="25938" builtinId="9" hidden="1"/>
    <cellStyle name="Besuchter Hyperlink" xfId="25682" builtinId="9" hidden="1"/>
    <cellStyle name="Besuchter Hyperlink" xfId="25426" builtinId="9" hidden="1"/>
    <cellStyle name="Besuchter Hyperlink" xfId="25170" builtinId="9" hidden="1"/>
    <cellStyle name="Besuchter Hyperlink" xfId="24914" builtinId="9" hidden="1"/>
    <cellStyle name="Besuchter Hyperlink" xfId="24658" builtinId="9" hidden="1"/>
    <cellStyle name="Besuchter Hyperlink" xfId="24402" builtinId="9" hidden="1"/>
    <cellStyle name="Besuchter Hyperlink" xfId="24146" builtinId="9" hidden="1"/>
    <cellStyle name="Besuchter Hyperlink" xfId="23890" builtinId="9" hidden="1"/>
    <cellStyle name="Besuchter Hyperlink" xfId="23634" builtinId="9" hidden="1"/>
    <cellStyle name="Besuchter Hyperlink" xfId="23378" builtinId="9" hidden="1"/>
    <cellStyle name="Besuchter Hyperlink" xfId="23122" builtinId="9" hidden="1"/>
    <cellStyle name="Besuchter Hyperlink" xfId="22866" builtinId="9" hidden="1"/>
    <cellStyle name="Besuchter Hyperlink" xfId="22610" builtinId="9" hidden="1"/>
    <cellStyle name="Besuchter Hyperlink" xfId="22354" builtinId="9" hidden="1"/>
    <cellStyle name="Besuchter Hyperlink" xfId="22098" builtinId="9" hidden="1"/>
    <cellStyle name="Besuchter Hyperlink" xfId="21842" builtinId="9" hidden="1"/>
    <cellStyle name="Besuchter Hyperlink" xfId="21586" builtinId="9" hidden="1"/>
    <cellStyle name="Besuchter Hyperlink" xfId="21330" builtinId="9" hidden="1"/>
    <cellStyle name="Besuchter Hyperlink" xfId="21070" builtinId="9" hidden="1"/>
    <cellStyle name="Besuchter Hyperlink" xfId="20814" builtinId="9" hidden="1"/>
    <cellStyle name="Besuchter Hyperlink" xfId="20558" builtinId="9" hidden="1"/>
    <cellStyle name="Besuchter Hyperlink" xfId="20302" builtinId="9" hidden="1"/>
    <cellStyle name="Besuchter Hyperlink" xfId="20046" builtinId="9" hidden="1"/>
    <cellStyle name="Besuchter Hyperlink" xfId="19790" builtinId="9" hidden="1"/>
    <cellStyle name="Besuchter Hyperlink" xfId="19534" builtinId="9" hidden="1"/>
    <cellStyle name="Besuchter Hyperlink" xfId="19278" builtinId="9" hidden="1"/>
    <cellStyle name="Besuchter Hyperlink" xfId="19022" builtinId="9" hidden="1"/>
    <cellStyle name="Besuchter Hyperlink" xfId="18766" builtinId="9" hidden="1"/>
    <cellStyle name="Besuchter Hyperlink" xfId="18510" builtinId="9" hidden="1"/>
    <cellStyle name="Besuchter Hyperlink" xfId="18254" builtinId="9" hidden="1"/>
    <cellStyle name="Besuchter Hyperlink" xfId="17998" builtinId="9" hidden="1"/>
    <cellStyle name="Besuchter Hyperlink" xfId="17742" builtinId="9" hidden="1"/>
    <cellStyle name="Besuchter Hyperlink" xfId="17486" builtinId="9" hidden="1"/>
    <cellStyle name="Besuchter Hyperlink" xfId="17230" builtinId="9" hidden="1"/>
    <cellStyle name="Besuchter Hyperlink" xfId="16974" builtinId="9" hidden="1"/>
    <cellStyle name="Besuchter Hyperlink" xfId="16718" builtinId="9" hidden="1"/>
    <cellStyle name="Besuchter Hyperlink" xfId="16462" builtinId="9" hidden="1"/>
    <cellStyle name="Besuchter Hyperlink" xfId="16206" builtinId="9" hidden="1"/>
    <cellStyle name="Besuchter Hyperlink" xfId="15950" builtinId="9" hidden="1"/>
    <cellStyle name="Besuchter Hyperlink" xfId="15694" builtinId="9" hidden="1"/>
    <cellStyle name="Besuchter Hyperlink" xfId="15438" builtinId="9" hidden="1"/>
    <cellStyle name="Besuchter Hyperlink" xfId="15182" builtinId="9" hidden="1"/>
    <cellStyle name="Besuchter Hyperlink" xfId="14926" builtinId="9" hidden="1"/>
    <cellStyle name="Besuchter Hyperlink" xfId="14670" builtinId="9" hidden="1"/>
    <cellStyle name="Besuchter Hyperlink" xfId="14414" builtinId="9" hidden="1"/>
    <cellStyle name="Besuchter Hyperlink" xfId="14158" builtinId="9" hidden="1"/>
    <cellStyle name="Besuchter Hyperlink" xfId="13902" builtinId="9" hidden="1"/>
    <cellStyle name="Besuchter Hyperlink" xfId="13646" builtinId="9" hidden="1"/>
    <cellStyle name="Besuchter Hyperlink" xfId="13390" builtinId="9" hidden="1"/>
    <cellStyle name="Besuchter Hyperlink" xfId="13134" builtinId="9" hidden="1"/>
    <cellStyle name="Besuchter Hyperlink" xfId="12878" builtinId="9" hidden="1"/>
    <cellStyle name="Besuchter Hyperlink" xfId="12622" builtinId="9" hidden="1"/>
    <cellStyle name="Besuchter Hyperlink" xfId="12366" builtinId="9" hidden="1"/>
    <cellStyle name="Besuchter Hyperlink" xfId="12110" builtinId="9" hidden="1"/>
    <cellStyle name="Besuchter Hyperlink" xfId="11854" builtinId="9" hidden="1"/>
    <cellStyle name="Besuchter Hyperlink" xfId="11598" builtinId="9" hidden="1"/>
    <cellStyle name="Besuchter Hyperlink" xfId="11342" builtinId="9" hidden="1"/>
    <cellStyle name="Besuchter Hyperlink" xfId="11086" builtinId="9" hidden="1"/>
    <cellStyle name="Besuchter Hyperlink" xfId="10830" builtinId="9" hidden="1"/>
    <cellStyle name="Besuchter Hyperlink" xfId="10574" builtinId="9" hidden="1"/>
    <cellStyle name="Besuchter Hyperlink" xfId="10318" builtinId="9" hidden="1"/>
    <cellStyle name="Besuchter Hyperlink" xfId="10062" builtinId="9" hidden="1"/>
    <cellStyle name="Besuchter Hyperlink" xfId="9806" builtinId="9" hidden="1"/>
    <cellStyle name="Besuchter Hyperlink" xfId="9550" builtinId="9" hidden="1"/>
    <cellStyle name="Besuchter Hyperlink" xfId="9294" builtinId="9" hidden="1"/>
    <cellStyle name="Besuchter Hyperlink" xfId="9038" builtinId="9" hidden="1"/>
    <cellStyle name="Besuchter Hyperlink" xfId="8782" builtinId="9" hidden="1"/>
    <cellStyle name="Besuchter Hyperlink" xfId="8526" builtinId="9" hidden="1"/>
    <cellStyle name="Besuchter Hyperlink" xfId="8270" builtinId="9" hidden="1"/>
    <cellStyle name="Besuchter Hyperlink" xfId="8014" builtinId="9" hidden="1"/>
    <cellStyle name="Besuchter Hyperlink" xfId="7758" builtinId="9" hidden="1"/>
    <cellStyle name="Besuchter Hyperlink" xfId="7502" builtinId="9" hidden="1"/>
    <cellStyle name="Besuchter Hyperlink" xfId="7246" builtinId="9" hidden="1"/>
    <cellStyle name="Besuchter Hyperlink" xfId="6990" builtinId="9" hidden="1"/>
    <cellStyle name="Besuchter Hyperlink" xfId="6734" builtinId="9" hidden="1"/>
    <cellStyle name="Besuchter Hyperlink" xfId="6478" builtinId="9" hidden="1"/>
    <cellStyle name="Besuchter Hyperlink" xfId="6222" builtinId="9" hidden="1"/>
    <cellStyle name="Besuchter Hyperlink" xfId="5966" builtinId="9" hidden="1"/>
    <cellStyle name="Besuchter Hyperlink" xfId="5710" builtinId="9" hidden="1"/>
    <cellStyle name="Besuchter Hyperlink" xfId="5454" builtinId="9" hidden="1"/>
    <cellStyle name="Besuchter Hyperlink" xfId="5198" builtinId="9" hidden="1"/>
    <cellStyle name="Besuchter Hyperlink" xfId="4942" builtinId="9" hidden="1"/>
    <cellStyle name="Besuchter Hyperlink" xfId="4686" builtinId="9" hidden="1"/>
    <cellStyle name="Besuchter Hyperlink" xfId="4430" builtinId="9" hidden="1"/>
    <cellStyle name="Besuchter Hyperlink" xfId="4174" builtinId="9" hidden="1"/>
    <cellStyle name="Besuchter Hyperlink" xfId="3918" builtinId="9" hidden="1"/>
    <cellStyle name="Besuchter Hyperlink" xfId="3662" builtinId="9" hidden="1"/>
    <cellStyle name="Besuchter Hyperlink" xfId="3406" builtinId="9" hidden="1"/>
    <cellStyle name="Besuchter Hyperlink" xfId="3150" builtinId="9" hidden="1"/>
    <cellStyle name="Besuchter Hyperlink" xfId="2894" builtinId="9" hidden="1"/>
    <cellStyle name="Besuchter Hyperlink" xfId="2638" builtinId="9" hidden="1"/>
    <cellStyle name="Besuchter Hyperlink" xfId="2382" builtinId="9" hidden="1"/>
    <cellStyle name="Besuchter Hyperlink" xfId="2126" builtinId="9" hidden="1"/>
    <cellStyle name="Besuchter Hyperlink" xfId="1870" builtinId="9" hidden="1"/>
    <cellStyle name="Besuchter Hyperlink" xfId="1614" builtinId="9" hidden="1"/>
    <cellStyle name="Besuchter Hyperlink" xfId="1358" builtinId="9" hidden="1"/>
    <cellStyle name="Besuchter Hyperlink" xfId="1102" builtinId="9" hidden="1"/>
    <cellStyle name="Besuchter Hyperlink" xfId="846" builtinId="9" hidden="1"/>
    <cellStyle name="Besuchter Hyperlink" xfId="590" builtinId="9" hidden="1"/>
    <cellStyle name="Besuchter Hyperlink" xfId="334" builtinId="9" hidden="1"/>
    <cellStyle name="Besuchter Hyperlink" xfId="78" builtinId="9" hidden="1"/>
    <cellStyle name="Besuchter Hyperlink" xfId="22" builtinId="9" hidden="1"/>
    <cellStyle name="Besuchter Hyperlink" xfId="314" builtinId="9" hidden="1"/>
    <cellStyle name="Besuchter Hyperlink" xfId="570" builtinId="9" hidden="1"/>
    <cellStyle name="Besuchter Hyperlink" xfId="826" builtinId="9" hidden="1"/>
    <cellStyle name="Besuchter Hyperlink" xfId="1082" builtinId="9" hidden="1"/>
    <cellStyle name="Besuchter Hyperlink" xfId="1338" builtinId="9" hidden="1"/>
    <cellStyle name="Besuchter Hyperlink" xfId="1594" builtinId="9" hidden="1"/>
    <cellStyle name="Besuchter Hyperlink" xfId="1850" builtinId="9" hidden="1"/>
    <cellStyle name="Besuchter Hyperlink" xfId="2106" builtinId="9" hidden="1"/>
    <cellStyle name="Besuchter Hyperlink" xfId="2362" builtinId="9" hidden="1"/>
    <cellStyle name="Besuchter Hyperlink" xfId="2618" builtinId="9" hidden="1"/>
    <cellStyle name="Besuchter Hyperlink" xfId="2874" builtinId="9" hidden="1"/>
    <cellStyle name="Besuchter Hyperlink" xfId="3130" builtinId="9" hidden="1"/>
    <cellStyle name="Besuchter Hyperlink" xfId="3386" builtinId="9" hidden="1"/>
    <cellStyle name="Besuchter Hyperlink" xfId="3642" builtinId="9" hidden="1"/>
    <cellStyle name="Besuchter Hyperlink" xfId="3898" builtinId="9" hidden="1"/>
    <cellStyle name="Besuchter Hyperlink" xfId="4154" builtinId="9" hidden="1"/>
    <cellStyle name="Besuchter Hyperlink" xfId="4410" builtinId="9" hidden="1"/>
    <cellStyle name="Besuchter Hyperlink" xfId="4666" builtinId="9" hidden="1"/>
    <cellStyle name="Besuchter Hyperlink" xfId="4922" builtinId="9" hidden="1"/>
    <cellStyle name="Besuchter Hyperlink" xfId="5178" builtinId="9" hidden="1"/>
    <cellStyle name="Besuchter Hyperlink" xfId="5434" builtinId="9" hidden="1"/>
    <cellStyle name="Besuchter Hyperlink" xfId="5690" builtinId="9" hidden="1"/>
    <cellStyle name="Besuchter Hyperlink" xfId="5946" builtinId="9" hidden="1"/>
    <cellStyle name="Besuchter Hyperlink" xfId="6202" builtinId="9" hidden="1"/>
    <cellStyle name="Besuchter Hyperlink" xfId="6458" builtinId="9" hidden="1"/>
    <cellStyle name="Besuchter Hyperlink" xfId="6714" builtinId="9" hidden="1"/>
    <cellStyle name="Besuchter Hyperlink" xfId="6970" builtinId="9" hidden="1"/>
    <cellStyle name="Besuchter Hyperlink" xfId="7226" builtinId="9" hidden="1"/>
    <cellStyle name="Besuchter Hyperlink" xfId="7482" builtinId="9" hidden="1"/>
    <cellStyle name="Besuchter Hyperlink" xfId="7738" builtinId="9" hidden="1"/>
    <cellStyle name="Besuchter Hyperlink" xfId="7994" builtinId="9" hidden="1"/>
    <cellStyle name="Besuchter Hyperlink" xfId="8250" builtinId="9" hidden="1"/>
    <cellStyle name="Besuchter Hyperlink" xfId="8506" builtinId="9" hidden="1"/>
    <cellStyle name="Besuchter Hyperlink" xfId="8762" builtinId="9" hidden="1"/>
    <cellStyle name="Besuchter Hyperlink" xfId="9018" builtinId="9" hidden="1"/>
    <cellStyle name="Besuchter Hyperlink" xfId="9274" builtinId="9" hidden="1"/>
    <cellStyle name="Besuchter Hyperlink" xfId="9530" builtinId="9" hidden="1"/>
    <cellStyle name="Besuchter Hyperlink" xfId="9786" builtinId="9" hidden="1"/>
    <cellStyle name="Besuchter Hyperlink" xfId="10042" builtinId="9" hidden="1"/>
    <cellStyle name="Besuchter Hyperlink" xfId="10298" builtinId="9" hidden="1"/>
    <cellStyle name="Besuchter Hyperlink" xfId="10554" builtinId="9" hidden="1"/>
    <cellStyle name="Besuchter Hyperlink" xfId="10810" builtinId="9" hidden="1"/>
    <cellStyle name="Besuchter Hyperlink" xfId="11066" builtinId="9" hidden="1"/>
    <cellStyle name="Besuchter Hyperlink" xfId="11322" builtinId="9" hidden="1"/>
    <cellStyle name="Besuchter Hyperlink" xfId="11578" builtinId="9" hidden="1"/>
    <cellStyle name="Besuchter Hyperlink" xfId="11834" builtinId="9" hidden="1"/>
    <cellStyle name="Besuchter Hyperlink" xfId="12090" builtinId="9" hidden="1"/>
    <cellStyle name="Besuchter Hyperlink" xfId="12346" builtinId="9" hidden="1"/>
    <cellStyle name="Besuchter Hyperlink" xfId="12602" builtinId="9" hidden="1"/>
    <cellStyle name="Besuchter Hyperlink" xfId="12858" builtinId="9" hidden="1"/>
    <cellStyle name="Besuchter Hyperlink" xfId="13114" builtinId="9" hidden="1"/>
    <cellStyle name="Besuchter Hyperlink" xfId="13370" builtinId="9" hidden="1"/>
    <cellStyle name="Besuchter Hyperlink" xfId="13626" builtinId="9" hidden="1"/>
    <cellStyle name="Besuchter Hyperlink" xfId="13882" builtinId="9" hidden="1"/>
    <cellStyle name="Besuchter Hyperlink" xfId="14138" builtinId="9" hidden="1"/>
    <cellStyle name="Besuchter Hyperlink" xfId="14394" builtinId="9" hidden="1"/>
    <cellStyle name="Besuchter Hyperlink" xfId="14650" builtinId="9" hidden="1"/>
    <cellStyle name="Besuchter Hyperlink" xfId="14906" builtinId="9" hidden="1"/>
    <cellStyle name="Besuchter Hyperlink" xfId="15162" builtinId="9" hidden="1"/>
    <cellStyle name="Besuchter Hyperlink" xfId="15418" builtinId="9" hidden="1"/>
    <cellStyle name="Besuchter Hyperlink" xfId="15674" builtinId="9" hidden="1"/>
    <cellStyle name="Besuchter Hyperlink" xfId="15930" builtinId="9" hidden="1"/>
    <cellStyle name="Besuchter Hyperlink" xfId="16186" builtinId="9" hidden="1"/>
    <cellStyle name="Besuchter Hyperlink" xfId="16442" builtinId="9" hidden="1"/>
    <cellStyle name="Besuchter Hyperlink" xfId="16698" builtinId="9" hidden="1"/>
    <cellStyle name="Besuchter Hyperlink" xfId="16954" builtinId="9" hidden="1"/>
    <cellStyle name="Besuchter Hyperlink" xfId="17210" builtinId="9" hidden="1"/>
    <cellStyle name="Besuchter Hyperlink" xfId="17466" builtinId="9" hidden="1"/>
    <cellStyle name="Besuchter Hyperlink" xfId="17722" builtinId="9" hidden="1"/>
    <cellStyle name="Besuchter Hyperlink" xfId="17978" builtinId="9" hidden="1"/>
    <cellStyle name="Besuchter Hyperlink" xfId="18234" builtinId="9" hidden="1"/>
    <cellStyle name="Besuchter Hyperlink" xfId="18490" builtinId="9" hidden="1"/>
    <cellStyle name="Besuchter Hyperlink" xfId="18746" builtinId="9" hidden="1"/>
    <cellStyle name="Besuchter Hyperlink" xfId="19002" builtinId="9" hidden="1"/>
    <cellStyle name="Besuchter Hyperlink" xfId="19258" builtinId="9" hidden="1"/>
    <cellStyle name="Besuchter Hyperlink" xfId="19514" builtinId="9" hidden="1"/>
    <cellStyle name="Besuchter Hyperlink" xfId="19770" builtinId="9" hidden="1"/>
    <cellStyle name="Besuchter Hyperlink" xfId="20026" builtinId="9" hidden="1"/>
    <cellStyle name="Besuchter Hyperlink" xfId="20282" builtinId="9" hidden="1"/>
    <cellStyle name="Besuchter Hyperlink" xfId="20538" builtinId="9" hidden="1"/>
    <cellStyle name="Besuchter Hyperlink" xfId="20794" builtinId="9" hidden="1"/>
    <cellStyle name="Besuchter Hyperlink" xfId="21050" builtinId="9" hidden="1"/>
    <cellStyle name="Besuchter Hyperlink" xfId="21310" builtinId="9" hidden="1"/>
    <cellStyle name="Besuchter Hyperlink" xfId="21566" builtinId="9" hidden="1"/>
    <cellStyle name="Besuchter Hyperlink" xfId="21822" builtinId="9" hidden="1"/>
    <cellStyle name="Besuchter Hyperlink" xfId="22078" builtinId="9" hidden="1"/>
    <cellStyle name="Besuchter Hyperlink" xfId="22334" builtinId="9" hidden="1"/>
    <cellStyle name="Besuchter Hyperlink" xfId="22590" builtinId="9" hidden="1"/>
    <cellStyle name="Besuchter Hyperlink" xfId="22846" builtinId="9" hidden="1"/>
    <cellStyle name="Besuchter Hyperlink" xfId="23102" builtinId="9" hidden="1"/>
    <cellStyle name="Besuchter Hyperlink" xfId="23358" builtinId="9" hidden="1"/>
    <cellStyle name="Besuchter Hyperlink" xfId="23614" builtinId="9" hidden="1"/>
    <cellStyle name="Besuchter Hyperlink" xfId="23870" builtinId="9" hidden="1"/>
    <cellStyle name="Besuchter Hyperlink" xfId="24126" builtinId="9" hidden="1"/>
    <cellStyle name="Besuchter Hyperlink" xfId="24382" builtinId="9" hidden="1"/>
    <cellStyle name="Besuchter Hyperlink" xfId="24638" builtinId="9" hidden="1"/>
    <cellStyle name="Besuchter Hyperlink" xfId="24894" builtinId="9" hidden="1"/>
    <cellStyle name="Besuchter Hyperlink" xfId="25150" builtinId="9" hidden="1"/>
    <cellStyle name="Besuchter Hyperlink" xfId="25406" builtinId="9" hidden="1"/>
    <cellStyle name="Besuchter Hyperlink" xfId="25662" builtinId="9" hidden="1"/>
    <cellStyle name="Besuchter Hyperlink" xfId="25918" builtinId="9" hidden="1"/>
    <cellStyle name="Besuchter Hyperlink" xfId="26174" builtinId="9" hidden="1"/>
    <cellStyle name="Besuchter Hyperlink" xfId="26430" builtinId="9" hidden="1"/>
    <cellStyle name="Besuchter Hyperlink" xfId="26686" builtinId="9" hidden="1"/>
    <cellStyle name="Besuchter Hyperlink" xfId="26942" builtinId="9" hidden="1"/>
    <cellStyle name="Besuchter Hyperlink" xfId="27198" builtinId="9" hidden="1"/>
    <cellStyle name="Besuchter Hyperlink" xfId="27454" builtinId="9" hidden="1"/>
    <cellStyle name="Besuchter Hyperlink" xfId="27710" builtinId="9" hidden="1"/>
    <cellStyle name="Besuchter Hyperlink" xfId="27966" builtinId="9" hidden="1"/>
    <cellStyle name="Besuchter Hyperlink" xfId="28222" builtinId="9" hidden="1"/>
    <cellStyle name="Besuchter Hyperlink" xfId="28478" builtinId="9" hidden="1"/>
    <cellStyle name="Besuchter Hyperlink" xfId="28734" builtinId="9" hidden="1"/>
    <cellStyle name="Besuchter Hyperlink" xfId="28990" builtinId="9" hidden="1"/>
    <cellStyle name="Besuchter Hyperlink" xfId="29246" builtinId="9" hidden="1"/>
    <cellStyle name="Besuchter Hyperlink" xfId="29502" builtinId="9" hidden="1"/>
    <cellStyle name="Besuchter Hyperlink" xfId="29758" builtinId="9" hidden="1"/>
    <cellStyle name="Besuchter Hyperlink" xfId="30014" builtinId="9" hidden="1"/>
    <cellStyle name="Besuchter Hyperlink" xfId="30270" builtinId="9" hidden="1"/>
    <cellStyle name="Besuchter Hyperlink" xfId="30526" builtinId="9" hidden="1"/>
    <cellStyle name="Besuchter Hyperlink" xfId="30782" builtinId="9" hidden="1"/>
    <cellStyle name="Besuchter Hyperlink" xfId="31038" builtinId="9" hidden="1"/>
    <cellStyle name="Besuchter Hyperlink" xfId="31294" builtinId="9" hidden="1"/>
    <cellStyle name="Besuchter Hyperlink" xfId="31550" builtinId="9" hidden="1"/>
    <cellStyle name="Besuchter Hyperlink" xfId="31806" builtinId="9" hidden="1"/>
    <cellStyle name="Besuchter Hyperlink" xfId="32062" builtinId="9" hidden="1"/>
    <cellStyle name="Besuchter Hyperlink" xfId="32319" builtinId="9" hidden="1"/>
    <cellStyle name="Besuchter Hyperlink" xfId="32577" builtinId="9" hidden="1"/>
    <cellStyle name="Besuchter Hyperlink" xfId="32833" builtinId="9" hidden="1"/>
    <cellStyle name="Besuchter Hyperlink" xfId="33089" builtinId="9" hidden="1"/>
    <cellStyle name="Besuchter Hyperlink" xfId="33345" builtinId="9" hidden="1"/>
    <cellStyle name="Besuchter Hyperlink" xfId="33601" builtinId="9" hidden="1"/>
    <cellStyle name="Besuchter Hyperlink" xfId="33857" builtinId="9" hidden="1"/>
    <cellStyle name="Besuchter Hyperlink" xfId="34113" builtinId="9" hidden="1"/>
    <cellStyle name="Besuchter Hyperlink" xfId="34369" builtinId="9" hidden="1"/>
    <cellStyle name="Besuchter Hyperlink" xfId="34625" builtinId="9" hidden="1"/>
    <cellStyle name="Besuchter Hyperlink" xfId="34881" builtinId="9" hidden="1"/>
    <cellStyle name="Besuchter Hyperlink" xfId="35137" builtinId="9" hidden="1"/>
    <cellStyle name="Besuchter Hyperlink" xfId="34915" builtinId="9" hidden="1"/>
    <cellStyle name="Besuchter Hyperlink" xfId="34659" builtinId="9" hidden="1"/>
    <cellStyle name="Besuchter Hyperlink" xfId="34403" builtinId="9" hidden="1"/>
    <cellStyle name="Besuchter Hyperlink" xfId="34147" builtinId="9" hidden="1"/>
    <cellStyle name="Besuchter Hyperlink" xfId="33891" builtinId="9" hidden="1"/>
    <cellStyle name="Besuchter Hyperlink" xfId="33635" builtinId="9" hidden="1"/>
    <cellStyle name="Besuchter Hyperlink" xfId="33379" builtinId="9" hidden="1"/>
    <cellStyle name="Besuchter Hyperlink" xfId="33123" builtinId="9" hidden="1"/>
    <cellStyle name="Besuchter Hyperlink" xfId="32867" builtinId="9" hidden="1"/>
    <cellStyle name="Besuchter Hyperlink" xfId="32611" builtinId="9" hidden="1"/>
    <cellStyle name="Besuchter Hyperlink" xfId="32353" builtinId="9" hidden="1"/>
    <cellStyle name="Besuchter Hyperlink" xfId="32096" builtinId="9" hidden="1"/>
    <cellStyle name="Besuchter Hyperlink" xfId="31840" builtinId="9" hidden="1"/>
    <cellStyle name="Besuchter Hyperlink" xfId="31584" builtinId="9" hidden="1"/>
    <cellStyle name="Besuchter Hyperlink" xfId="31328" builtinId="9" hidden="1"/>
    <cellStyle name="Besuchter Hyperlink" xfId="31072" builtinId="9" hidden="1"/>
    <cellStyle name="Besuchter Hyperlink" xfId="30816" builtinId="9" hidden="1"/>
    <cellStyle name="Besuchter Hyperlink" xfId="30560" builtinId="9" hidden="1"/>
    <cellStyle name="Besuchter Hyperlink" xfId="30304" builtinId="9" hidden="1"/>
    <cellStyle name="Besuchter Hyperlink" xfId="30048" builtinId="9" hidden="1"/>
    <cellStyle name="Besuchter Hyperlink" xfId="29792" builtinId="9" hidden="1"/>
    <cellStyle name="Besuchter Hyperlink" xfId="29536" builtinId="9" hidden="1"/>
    <cellStyle name="Besuchter Hyperlink" xfId="29280" builtinId="9" hidden="1"/>
    <cellStyle name="Besuchter Hyperlink" xfId="29024" builtinId="9" hidden="1"/>
    <cellStyle name="Besuchter Hyperlink" xfId="28768" builtinId="9" hidden="1"/>
    <cellStyle name="Besuchter Hyperlink" xfId="28512" builtinId="9" hidden="1"/>
    <cellStyle name="Besuchter Hyperlink" xfId="28256" builtinId="9" hidden="1"/>
    <cellStyle name="Besuchter Hyperlink" xfId="28000" builtinId="9" hidden="1"/>
    <cellStyle name="Besuchter Hyperlink" xfId="27744" builtinId="9" hidden="1"/>
    <cellStyle name="Besuchter Hyperlink" xfId="27488" builtinId="9" hidden="1"/>
    <cellStyle name="Besuchter Hyperlink" xfId="27232" builtinId="9" hidden="1"/>
    <cellStyle name="Besuchter Hyperlink" xfId="26976" builtinId="9" hidden="1"/>
    <cellStyle name="Besuchter Hyperlink" xfId="26720" builtinId="9" hidden="1"/>
    <cellStyle name="Besuchter Hyperlink" xfId="26464" builtinId="9" hidden="1"/>
    <cellStyle name="Besuchter Hyperlink" xfId="26208" builtinId="9" hidden="1"/>
    <cellStyle name="Besuchter Hyperlink" xfId="25952" builtinId="9" hidden="1"/>
    <cellStyle name="Besuchter Hyperlink" xfId="25696" builtinId="9" hidden="1"/>
    <cellStyle name="Besuchter Hyperlink" xfId="25440" builtinId="9" hidden="1"/>
    <cellStyle name="Besuchter Hyperlink" xfId="25184" builtinId="9" hidden="1"/>
    <cellStyle name="Besuchter Hyperlink" xfId="24928" builtinId="9" hidden="1"/>
    <cellStyle name="Besuchter Hyperlink" xfId="24672" builtinId="9" hidden="1"/>
    <cellStyle name="Besuchter Hyperlink" xfId="24416" builtinId="9" hidden="1"/>
    <cellStyle name="Besuchter Hyperlink" xfId="24160" builtinId="9" hidden="1"/>
    <cellStyle name="Besuchter Hyperlink" xfId="23904" builtinId="9" hidden="1"/>
    <cellStyle name="Besuchter Hyperlink" xfId="23648" builtinId="9" hidden="1"/>
    <cellStyle name="Besuchter Hyperlink" xfId="23392" builtinId="9" hidden="1"/>
    <cellStyle name="Besuchter Hyperlink" xfId="23136" builtinId="9" hidden="1"/>
    <cellStyle name="Besuchter Hyperlink" xfId="22880" builtinId="9" hidden="1"/>
    <cellStyle name="Besuchter Hyperlink" xfId="22624" builtinId="9" hidden="1"/>
    <cellStyle name="Besuchter Hyperlink" xfId="22368" builtinId="9" hidden="1"/>
    <cellStyle name="Besuchter Hyperlink" xfId="22112" builtinId="9" hidden="1"/>
    <cellStyle name="Besuchter Hyperlink" xfId="21856" builtinId="9" hidden="1"/>
    <cellStyle name="Besuchter Hyperlink" xfId="21600" builtinId="9" hidden="1"/>
    <cellStyle name="Besuchter Hyperlink" xfId="21344" builtinId="9" hidden="1"/>
    <cellStyle name="Besuchter Hyperlink" xfId="21084" builtinId="9" hidden="1"/>
    <cellStyle name="Besuchter Hyperlink" xfId="20828" builtinId="9" hidden="1"/>
    <cellStyle name="Besuchter Hyperlink" xfId="20572" builtinId="9" hidden="1"/>
    <cellStyle name="Besuchter Hyperlink" xfId="20316" builtinId="9" hidden="1"/>
    <cellStyle name="Besuchter Hyperlink" xfId="20060" builtinId="9" hidden="1"/>
    <cellStyle name="Besuchter Hyperlink" xfId="19804" builtinId="9" hidden="1"/>
    <cellStyle name="Besuchter Hyperlink" xfId="19548" builtinId="9" hidden="1"/>
    <cellStyle name="Besuchter Hyperlink" xfId="19292" builtinId="9" hidden="1"/>
    <cellStyle name="Besuchter Hyperlink" xfId="19036" builtinId="9" hidden="1"/>
    <cellStyle name="Besuchter Hyperlink" xfId="18780" builtinId="9" hidden="1"/>
    <cellStyle name="Besuchter Hyperlink" xfId="18524" builtinId="9" hidden="1"/>
    <cellStyle name="Besuchter Hyperlink" xfId="18268" builtinId="9" hidden="1"/>
    <cellStyle name="Besuchter Hyperlink" xfId="18012" builtinId="9" hidden="1"/>
    <cellStyle name="Besuchter Hyperlink" xfId="17756" builtinId="9" hidden="1"/>
    <cellStyle name="Besuchter Hyperlink" xfId="17500" builtinId="9" hidden="1"/>
    <cellStyle name="Besuchter Hyperlink" xfId="17244" builtinId="9" hidden="1"/>
    <cellStyle name="Besuchter Hyperlink" xfId="16988" builtinId="9" hidden="1"/>
    <cellStyle name="Besuchter Hyperlink" xfId="16732" builtinId="9" hidden="1"/>
    <cellStyle name="Besuchter Hyperlink" xfId="16476" builtinId="9" hidden="1"/>
    <cellStyle name="Besuchter Hyperlink" xfId="16220" builtinId="9" hidden="1"/>
    <cellStyle name="Besuchter Hyperlink" xfId="15964" builtinId="9" hidden="1"/>
    <cellStyle name="Besuchter Hyperlink" xfId="15708" builtinId="9" hidden="1"/>
    <cellStyle name="Besuchter Hyperlink" xfId="15452" builtinId="9" hidden="1"/>
    <cellStyle name="Besuchter Hyperlink" xfId="15196" builtinId="9" hidden="1"/>
    <cellStyle name="Besuchter Hyperlink" xfId="14940" builtinId="9" hidden="1"/>
    <cellStyle name="Besuchter Hyperlink" xfId="14684" builtinId="9" hidden="1"/>
    <cellStyle name="Besuchter Hyperlink" xfId="14428" builtinId="9" hidden="1"/>
    <cellStyle name="Besuchter Hyperlink" xfId="14172" builtinId="9" hidden="1"/>
    <cellStyle name="Besuchter Hyperlink" xfId="13916" builtinId="9" hidden="1"/>
    <cellStyle name="Besuchter Hyperlink" xfId="13660" builtinId="9" hidden="1"/>
    <cellStyle name="Besuchter Hyperlink" xfId="13404" builtinId="9" hidden="1"/>
    <cellStyle name="Besuchter Hyperlink" xfId="13148" builtinId="9" hidden="1"/>
    <cellStyle name="Besuchter Hyperlink" xfId="12892" builtinId="9" hidden="1"/>
    <cellStyle name="Besuchter Hyperlink" xfId="12636" builtinId="9" hidden="1"/>
    <cellStyle name="Besuchter Hyperlink" xfId="12380" builtinId="9" hidden="1"/>
    <cellStyle name="Besuchter Hyperlink" xfId="12124" builtinId="9" hidden="1"/>
    <cellStyle name="Besuchter Hyperlink" xfId="11868" builtinId="9" hidden="1"/>
    <cellStyle name="Besuchter Hyperlink" xfId="11612" builtinId="9" hidden="1"/>
    <cellStyle name="Besuchter Hyperlink" xfId="11356" builtinId="9" hidden="1"/>
    <cellStyle name="Besuchter Hyperlink" xfId="11100" builtinId="9" hidden="1"/>
    <cellStyle name="Besuchter Hyperlink" xfId="10844" builtinId="9" hidden="1"/>
    <cellStyle name="Besuchter Hyperlink" xfId="10588" builtinId="9" hidden="1"/>
    <cellStyle name="Besuchter Hyperlink" xfId="10332" builtinId="9" hidden="1"/>
    <cellStyle name="Besuchter Hyperlink" xfId="10076" builtinId="9" hidden="1"/>
    <cellStyle name="Besuchter Hyperlink" xfId="9820" builtinId="9" hidden="1"/>
    <cellStyle name="Besuchter Hyperlink" xfId="9564" builtinId="9" hidden="1"/>
    <cellStyle name="Besuchter Hyperlink" xfId="9308" builtinId="9" hidden="1"/>
    <cellStyle name="Besuchter Hyperlink" xfId="9052" builtinId="9" hidden="1"/>
    <cellStyle name="Besuchter Hyperlink" xfId="8796" builtinId="9" hidden="1"/>
    <cellStyle name="Besuchter Hyperlink" xfId="8540" builtinId="9" hidden="1"/>
    <cellStyle name="Besuchter Hyperlink" xfId="8284" builtinId="9" hidden="1"/>
    <cellStyle name="Besuchter Hyperlink" xfId="8028" builtinId="9" hidden="1"/>
    <cellStyle name="Besuchter Hyperlink" xfId="7772" builtinId="9" hidden="1"/>
    <cellStyle name="Besuchter Hyperlink" xfId="7516" builtinId="9" hidden="1"/>
    <cellStyle name="Besuchter Hyperlink" xfId="7260" builtinId="9" hidden="1"/>
    <cellStyle name="Besuchter Hyperlink" xfId="7004" builtinId="9" hidden="1"/>
    <cellStyle name="Besuchter Hyperlink" xfId="6748" builtinId="9" hidden="1"/>
    <cellStyle name="Besuchter Hyperlink" xfId="6492" builtinId="9" hidden="1"/>
    <cellStyle name="Besuchter Hyperlink" xfId="6236" builtinId="9" hidden="1"/>
    <cellStyle name="Besuchter Hyperlink" xfId="5980" builtinId="9" hidden="1"/>
    <cellStyle name="Besuchter Hyperlink" xfId="5724" builtinId="9" hidden="1"/>
    <cellStyle name="Besuchter Hyperlink" xfId="5468" builtinId="9" hidden="1"/>
    <cellStyle name="Besuchter Hyperlink" xfId="5212" builtinId="9" hidden="1"/>
    <cellStyle name="Besuchter Hyperlink" xfId="4956" builtinId="9" hidden="1"/>
    <cellStyle name="Besuchter Hyperlink" xfId="4700" builtinId="9" hidden="1"/>
    <cellStyle name="Besuchter Hyperlink" xfId="4444" builtinId="9" hidden="1"/>
    <cellStyle name="Besuchter Hyperlink" xfId="4188" builtinId="9" hidden="1"/>
    <cellStyle name="Besuchter Hyperlink" xfId="3932" builtinId="9" hidden="1"/>
    <cellStyle name="Besuchter Hyperlink" xfId="3676" builtinId="9" hidden="1"/>
    <cellStyle name="Besuchter Hyperlink" xfId="3420" builtinId="9" hidden="1"/>
    <cellStyle name="Besuchter Hyperlink" xfId="3164" builtinId="9" hidden="1"/>
    <cellStyle name="Besuchter Hyperlink" xfId="2908" builtinId="9" hidden="1"/>
    <cellStyle name="Besuchter Hyperlink" xfId="2652" builtinId="9" hidden="1"/>
    <cellStyle name="Besuchter Hyperlink" xfId="2396" builtinId="9" hidden="1"/>
    <cellStyle name="Besuchter Hyperlink" xfId="2140" builtinId="9" hidden="1"/>
    <cellStyle name="Besuchter Hyperlink" xfId="1884" builtinId="9" hidden="1"/>
    <cellStyle name="Besuchter Hyperlink" xfId="1628" builtinId="9" hidden="1"/>
    <cellStyle name="Besuchter Hyperlink" xfId="1372" builtinId="9" hidden="1"/>
    <cellStyle name="Besuchter Hyperlink" xfId="1116" builtinId="9" hidden="1"/>
    <cellStyle name="Besuchter Hyperlink" xfId="860" builtinId="9" hidden="1"/>
    <cellStyle name="Besuchter Hyperlink" xfId="604" builtinId="9" hidden="1"/>
    <cellStyle name="Besuchter Hyperlink" xfId="308" builtinId="9" hidden="1"/>
    <cellStyle name="Besuchter Hyperlink" xfId="220" builtinId="9" hidden="1"/>
    <cellStyle name="Besuchter Hyperlink" xfId="244" builtinId="9" hidden="1"/>
    <cellStyle name="Besuchter Hyperlink" xfId="340" builtinId="9" hidden="1"/>
    <cellStyle name="Besuchter Hyperlink" xfId="556" builtinId="9" hidden="1"/>
    <cellStyle name="Besuchter Hyperlink" xfId="812" builtinId="9" hidden="1"/>
    <cellStyle name="Besuchter Hyperlink" xfId="1068" builtinId="9" hidden="1"/>
    <cellStyle name="Besuchter Hyperlink" xfId="1324" builtinId="9" hidden="1"/>
    <cellStyle name="Besuchter Hyperlink" xfId="1580" builtinId="9" hidden="1"/>
    <cellStyle name="Besuchter Hyperlink" xfId="1836" builtinId="9" hidden="1"/>
    <cellStyle name="Besuchter Hyperlink" xfId="2092" builtinId="9" hidden="1"/>
    <cellStyle name="Besuchter Hyperlink" xfId="2348" builtinId="9" hidden="1"/>
    <cellStyle name="Besuchter Hyperlink" xfId="2604" builtinId="9" hidden="1"/>
    <cellStyle name="Besuchter Hyperlink" xfId="2860" builtinId="9" hidden="1"/>
    <cellStyle name="Besuchter Hyperlink" xfId="3116" builtinId="9" hidden="1"/>
    <cellStyle name="Besuchter Hyperlink" xfId="3372" builtinId="9" hidden="1"/>
    <cellStyle name="Besuchter Hyperlink" xfId="3628" builtinId="9" hidden="1"/>
    <cellStyle name="Besuchter Hyperlink" xfId="3884" builtinId="9" hidden="1"/>
    <cellStyle name="Besuchter Hyperlink" xfId="4140" builtinId="9" hidden="1"/>
    <cellStyle name="Besuchter Hyperlink" xfId="4396" builtinId="9" hidden="1"/>
    <cellStyle name="Besuchter Hyperlink" xfId="4652" builtinId="9" hidden="1"/>
    <cellStyle name="Besuchter Hyperlink" xfId="4908" builtinId="9" hidden="1"/>
    <cellStyle name="Besuchter Hyperlink" xfId="5164" builtinId="9" hidden="1"/>
    <cellStyle name="Besuchter Hyperlink" xfId="5420" builtinId="9" hidden="1"/>
    <cellStyle name="Besuchter Hyperlink" xfId="5676" builtinId="9" hidden="1"/>
    <cellStyle name="Besuchter Hyperlink" xfId="5932" builtinId="9" hidden="1"/>
    <cellStyle name="Besuchter Hyperlink" xfId="6188" builtinId="9" hidden="1"/>
    <cellStyle name="Besuchter Hyperlink" xfId="6444" builtinId="9" hidden="1"/>
    <cellStyle name="Besuchter Hyperlink" xfId="6700" builtinId="9" hidden="1"/>
    <cellStyle name="Besuchter Hyperlink" xfId="6956" builtinId="9" hidden="1"/>
    <cellStyle name="Besuchter Hyperlink" xfId="7212" builtinId="9" hidden="1"/>
    <cellStyle name="Besuchter Hyperlink" xfId="7468" builtinId="9" hidden="1"/>
    <cellStyle name="Besuchter Hyperlink" xfId="7724" builtinId="9" hidden="1"/>
    <cellStyle name="Besuchter Hyperlink" xfId="7980" builtinId="9" hidden="1"/>
    <cellStyle name="Besuchter Hyperlink" xfId="8236" builtinId="9" hidden="1"/>
    <cellStyle name="Besuchter Hyperlink" xfId="8492" builtinId="9" hidden="1"/>
    <cellStyle name="Besuchter Hyperlink" xfId="8748" builtinId="9" hidden="1"/>
    <cellStyle name="Besuchter Hyperlink" xfId="9004" builtinId="9" hidden="1"/>
    <cellStyle name="Besuchter Hyperlink" xfId="9260" builtinId="9" hidden="1"/>
    <cellStyle name="Besuchter Hyperlink" xfId="9516" builtinId="9" hidden="1"/>
    <cellStyle name="Besuchter Hyperlink" xfId="9772" builtinId="9" hidden="1"/>
    <cellStyle name="Besuchter Hyperlink" xfId="10028" builtinId="9" hidden="1"/>
    <cellStyle name="Besuchter Hyperlink" xfId="10284" builtinId="9" hidden="1"/>
    <cellStyle name="Besuchter Hyperlink" xfId="10540" builtinId="9" hidden="1"/>
    <cellStyle name="Besuchter Hyperlink" xfId="10796" builtinId="9" hidden="1"/>
    <cellStyle name="Besuchter Hyperlink" xfId="11052" builtinId="9" hidden="1"/>
    <cellStyle name="Besuchter Hyperlink" xfId="11308" builtinId="9" hidden="1"/>
    <cellStyle name="Besuchter Hyperlink" xfId="11564" builtinId="9" hidden="1"/>
    <cellStyle name="Besuchter Hyperlink" xfId="11820" builtinId="9" hidden="1"/>
    <cellStyle name="Besuchter Hyperlink" xfId="12076" builtinId="9" hidden="1"/>
    <cellStyle name="Besuchter Hyperlink" xfId="12332" builtinId="9" hidden="1"/>
    <cellStyle name="Besuchter Hyperlink" xfId="12588" builtinId="9" hidden="1"/>
    <cellStyle name="Besuchter Hyperlink" xfId="12844" builtinId="9" hidden="1"/>
    <cellStyle name="Besuchter Hyperlink" xfId="13100" builtinId="9" hidden="1"/>
    <cellStyle name="Besuchter Hyperlink" xfId="13356" builtinId="9" hidden="1"/>
    <cellStyle name="Besuchter Hyperlink" xfId="13612" builtinId="9" hidden="1"/>
    <cellStyle name="Besuchter Hyperlink" xfId="13868" builtinId="9" hidden="1"/>
    <cellStyle name="Besuchter Hyperlink" xfId="14124" builtinId="9" hidden="1"/>
    <cellStyle name="Besuchter Hyperlink" xfId="14380" builtinId="9" hidden="1"/>
    <cellStyle name="Besuchter Hyperlink" xfId="14636" builtinId="9" hidden="1"/>
    <cellStyle name="Besuchter Hyperlink" xfId="14892" builtinId="9" hidden="1"/>
    <cellStyle name="Besuchter Hyperlink" xfId="15148" builtinId="9" hidden="1"/>
    <cellStyle name="Besuchter Hyperlink" xfId="15404" builtinId="9" hidden="1"/>
    <cellStyle name="Besuchter Hyperlink" xfId="15660" builtinId="9" hidden="1"/>
    <cellStyle name="Besuchter Hyperlink" xfId="15916" builtinId="9" hidden="1"/>
    <cellStyle name="Besuchter Hyperlink" xfId="16172" builtinId="9" hidden="1"/>
    <cellStyle name="Besuchter Hyperlink" xfId="16428" builtinId="9" hidden="1"/>
    <cellStyle name="Besuchter Hyperlink" xfId="16684" builtinId="9" hidden="1"/>
    <cellStyle name="Besuchter Hyperlink" xfId="16940" builtinId="9" hidden="1"/>
    <cellStyle name="Besuchter Hyperlink" xfId="17196" builtinId="9" hidden="1"/>
    <cellStyle name="Besuchter Hyperlink" xfId="17452" builtinId="9" hidden="1"/>
    <cellStyle name="Besuchter Hyperlink" xfId="17708" builtinId="9" hidden="1"/>
    <cellStyle name="Besuchter Hyperlink" xfId="17964" builtinId="9" hidden="1"/>
    <cellStyle name="Besuchter Hyperlink" xfId="18220" builtinId="9" hidden="1"/>
    <cellStyle name="Besuchter Hyperlink" xfId="18476" builtinId="9" hidden="1"/>
    <cellStyle name="Besuchter Hyperlink" xfId="18732" builtinId="9" hidden="1"/>
    <cellStyle name="Besuchter Hyperlink" xfId="18988" builtinId="9" hidden="1"/>
    <cellStyle name="Besuchter Hyperlink" xfId="19244" builtinId="9" hidden="1"/>
    <cellStyle name="Besuchter Hyperlink" xfId="19500" builtinId="9" hidden="1"/>
    <cellStyle name="Besuchter Hyperlink" xfId="19756" builtinId="9" hidden="1"/>
    <cellStyle name="Besuchter Hyperlink" xfId="20012" builtinId="9" hidden="1"/>
    <cellStyle name="Besuchter Hyperlink" xfId="20268" builtinId="9" hidden="1"/>
    <cellStyle name="Besuchter Hyperlink" xfId="20524" builtinId="9" hidden="1"/>
    <cellStyle name="Besuchter Hyperlink" xfId="20780" builtinId="9" hidden="1"/>
    <cellStyle name="Besuchter Hyperlink" xfId="21036" builtinId="9" hidden="1"/>
    <cellStyle name="Besuchter Hyperlink" xfId="21296" builtinId="9" hidden="1"/>
    <cellStyle name="Besuchter Hyperlink" xfId="21552" builtinId="9" hidden="1"/>
    <cellStyle name="Besuchter Hyperlink" xfId="21808" builtinId="9" hidden="1"/>
    <cellStyle name="Besuchter Hyperlink" xfId="22064" builtinId="9" hidden="1"/>
    <cellStyle name="Besuchter Hyperlink" xfId="22320" builtinId="9" hidden="1"/>
    <cellStyle name="Besuchter Hyperlink" xfId="22576" builtinId="9" hidden="1"/>
    <cellStyle name="Besuchter Hyperlink" xfId="22832" builtinId="9" hidden="1"/>
    <cellStyle name="Besuchter Hyperlink" xfId="23088" builtinId="9" hidden="1"/>
    <cellStyle name="Besuchter Hyperlink" xfId="23344" builtinId="9" hidden="1"/>
    <cellStyle name="Besuchter Hyperlink" xfId="23600" builtinId="9" hidden="1"/>
    <cellStyle name="Besuchter Hyperlink" xfId="23856" builtinId="9" hidden="1"/>
    <cellStyle name="Besuchter Hyperlink" xfId="24112" builtinId="9" hidden="1"/>
    <cellStyle name="Besuchter Hyperlink" xfId="24368" builtinId="9" hidden="1"/>
    <cellStyle name="Besuchter Hyperlink" xfId="24624" builtinId="9" hidden="1"/>
    <cellStyle name="Besuchter Hyperlink" xfId="24880" builtinId="9" hidden="1"/>
    <cellStyle name="Besuchter Hyperlink" xfId="25136" builtinId="9" hidden="1"/>
    <cellStyle name="Besuchter Hyperlink" xfId="25392" builtinId="9" hidden="1"/>
    <cellStyle name="Besuchter Hyperlink" xfId="25648" builtinId="9" hidden="1"/>
    <cellStyle name="Besuchter Hyperlink" xfId="25904" builtinId="9" hidden="1"/>
    <cellStyle name="Besuchter Hyperlink" xfId="26160" builtinId="9" hidden="1"/>
    <cellStyle name="Besuchter Hyperlink" xfId="26416" builtinId="9" hidden="1"/>
    <cellStyle name="Besuchter Hyperlink" xfId="26672" builtinId="9" hidden="1"/>
    <cellStyle name="Besuchter Hyperlink" xfId="26928" builtinId="9" hidden="1"/>
    <cellStyle name="Besuchter Hyperlink" xfId="27184" builtinId="9" hidden="1"/>
    <cellStyle name="Besuchter Hyperlink" xfId="27440" builtinId="9" hidden="1"/>
    <cellStyle name="Besuchter Hyperlink" xfId="27696" builtinId="9" hidden="1"/>
    <cellStyle name="Besuchter Hyperlink" xfId="27952" builtinId="9" hidden="1"/>
    <cellStyle name="Besuchter Hyperlink" xfId="28208" builtinId="9" hidden="1"/>
    <cellStyle name="Besuchter Hyperlink" xfId="28464" builtinId="9" hidden="1"/>
    <cellStyle name="Besuchter Hyperlink" xfId="28720" builtinId="9" hidden="1"/>
    <cellStyle name="Besuchter Hyperlink" xfId="28976" builtinId="9" hidden="1"/>
    <cellStyle name="Besuchter Hyperlink" xfId="29232" builtinId="9" hidden="1"/>
    <cellStyle name="Besuchter Hyperlink" xfId="29488" builtinId="9" hidden="1"/>
    <cellStyle name="Besuchter Hyperlink" xfId="29744" builtinId="9" hidden="1"/>
    <cellStyle name="Besuchter Hyperlink" xfId="30000" builtinId="9" hidden="1"/>
    <cellStyle name="Besuchter Hyperlink" xfId="30256" builtinId="9" hidden="1"/>
    <cellStyle name="Besuchter Hyperlink" xfId="30512" builtinId="9" hidden="1"/>
    <cellStyle name="Besuchter Hyperlink" xfId="30768" builtinId="9" hidden="1"/>
    <cellStyle name="Besuchter Hyperlink" xfId="31024" builtinId="9" hidden="1"/>
    <cellStyle name="Besuchter Hyperlink" xfId="31280" builtinId="9" hidden="1"/>
    <cellStyle name="Besuchter Hyperlink" xfId="31536" builtinId="9" hidden="1"/>
    <cellStyle name="Besuchter Hyperlink" xfId="31792" builtinId="9" hidden="1"/>
    <cellStyle name="Besuchter Hyperlink" xfId="32048" builtinId="9" hidden="1"/>
    <cellStyle name="Besuchter Hyperlink" xfId="32305" builtinId="9" hidden="1"/>
    <cellStyle name="Besuchter Hyperlink" xfId="32563" builtinId="9" hidden="1"/>
    <cellStyle name="Besuchter Hyperlink" xfId="32819" builtinId="9" hidden="1"/>
    <cellStyle name="Besuchter Hyperlink" xfId="33075" builtinId="9" hidden="1"/>
    <cellStyle name="Besuchter Hyperlink" xfId="33331" builtinId="9" hidden="1"/>
    <cellStyle name="Besuchter Hyperlink" xfId="33587" builtinId="9" hidden="1"/>
    <cellStyle name="Besuchter Hyperlink" xfId="33843" builtinId="9" hidden="1"/>
    <cellStyle name="Besuchter Hyperlink" xfId="34099" builtinId="9" hidden="1"/>
    <cellStyle name="Besuchter Hyperlink" xfId="34355" builtinId="9" hidden="1"/>
    <cellStyle name="Besuchter Hyperlink" xfId="34611" builtinId="9" hidden="1"/>
    <cellStyle name="Besuchter Hyperlink" xfId="34867" builtinId="9" hidden="1"/>
    <cellStyle name="Besuchter Hyperlink" xfId="35123" builtinId="9" hidden="1"/>
    <cellStyle name="Besuchter Hyperlink" xfId="34929" builtinId="9" hidden="1"/>
    <cellStyle name="Besuchter Hyperlink" xfId="34673" builtinId="9" hidden="1"/>
    <cellStyle name="Besuchter Hyperlink" xfId="34417" builtinId="9" hidden="1"/>
    <cellStyle name="Besuchter Hyperlink" xfId="34161" builtinId="9" hidden="1"/>
    <cellStyle name="Besuchter Hyperlink" xfId="33905" builtinId="9" hidden="1"/>
    <cellStyle name="Besuchter Hyperlink" xfId="33649" builtinId="9" hidden="1"/>
    <cellStyle name="Besuchter Hyperlink" xfId="33393" builtinId="9" hidden="1"/>
    <cellStyle name="Besuchter Hyperlink" xfId="33137" builtinId="9" hidden="1"/>
    <cellStyle name="Besuchter Hyperlink" xfId="32881" builtinId="9" hidden="1"/>
    <cellStyle name="Besuchter Hyperlink" xfId="32625" builtinId="9" hidden="1"/>
    <cellStyle name="Besuchter Hyperlink" xfId="32367" builtinId="9" hidden="1"/>
    <cellStyle name="Besuchter Hyperlink" xfId="32110" builtinId="9" hidden="1"/>
    <cellStyle name="Besuchter Hyperlink" xfId="31854" builtinId="9" hidden="1"/>
    <cellStyle name="Besuchter Hyperlink" xfId="31598" builtinId="9" hidden="1"/>
    <cellStyle name="Besuchter Hyperlink" xfId="31342" builtinId="9" hidden="1"/>
    <cellStyle name="Besuchter Hyperlink" xfId="31086" builtinId="9" hidden="1"/>
    <cellStyle name="Besuchter Hyperlink" xfId="30830" builtinId="9" hidden="1"/>
    <cellStyle name="Besuchter Hyperlink" xfId="30574" builtinId="9" hidden="1"/>
    <cellStyle name="Besuchter Hyperlink" xfId="30318" builtinId="9" hidden="1"/>
    <cellStyle name="Besuchter Hyperlink" xfId="30062" builtinId="9" hidden="1"/>
    <cellStyle name="Besuchter Hyperlink" xfId="29806" builtinId="9" hidden="1"/>
    <cellStyle name="Besuchter Hyperlink" xfId="29550" builtinId="9" hidden="1"/>
    <cellStyle name="Besuchter Hyperlink" xfId="29294" builtinId="9" hidden="1"/>
    <cellStyle name="Besuchter Hyperlink" xfId="29038" builtinId="9" hidden="1"/>
    <cellStyle name="Besuchter Hyperlink" xfId="28782" builtinId="9" hidden="1"/>
    <cellStyle name="Besuchter Hyperlink" xfId="28526" builtinId="9" hidden="1"/>
    <cellStyle name="Besuchter Hyperlink" xfId="28270" builtinId="9" hidden="1"/>
    <cellStyle name="Besuchter Hyperlink" xfId="28014" builtinId="9" hidden="1"/>
    <cellStyle name="Besuchter Hyperlink" xfId="27758" builtinId="9" hidden="1"/>
    <cellStyle name="Besuchter Hyperlink" xfId="27502" builtinId="9" hidden="1"/>
    <cellStyle name="Besuchter Hyperlink" xfId="27246" builtinId="9" hidden="1"/>
    <cellStyle name="Besuchter Hyperlink" xfId="26990" builtinId="9" hidden="1"/>
    <cellStyle name="Besuchter Hyperlink" xfId="26734" builtinId="9" hidden="1"/>
    <cellStyle name="Besuchter Hyperlink" xfId="26478" builtinId="9" hidden="1"/>
    <cellStyle name="Besuchter Hyperlink" xfId="26222" builtinId="9" hidden="1"/>
    <cellStyle name="Besuchter Hyperlink" xfId="25966" builtinId="9" hidden="1"/>
    <cellStyle name="Besuchter Hyperlink" xfId="25710" builtinId="9" hidden="1"/>
    <cellStyle name="Besuchter Hyperlink" xfId="25454" builtinId="9" hidden="1"/>
    <cellStyle name="Besuchter Hyperlink" xfId="25198" builtinId="9" hidden="1"/>
    <cellStyle name="Besuchter Hyperlink" xfId="24942" builtinId="9" hidden="1"/>
    <cellStyle name="Besuchter Hyperlink" xfId="24686" builtinId="9" hidden="1"/>
    <cellStyle name="Besuchter Hyperlink" xfId="24430" builtinId="9" hidden="1"/>
    <cellStyle name="Besuchter Hyperlink" xfId="24174" builtinId="9" hidden="1"/>
    <cellStyle name="Besuchter Hyperlink" xfId="23918" builtinId="9" hidden="1"/>
    <cellStyle name="Besuchter Hyperlink" xfId="23662" builtinId="9" hidden="1"/>
    <cellStyle name="Besuchter Hyperlink" xfId="23406" builtinId="9" hidden="1"/>
    <cellStyle name="Besuchter Hyperlink" xfId="23150" builtinId="9" hidden="1"/>
    <cellStyle name="Besuchter Hyperlink" xfId="22894" builtinId="9" hidden="1"/>
    <cellStyle name="Besuchter Hyperlink" xfId="22638" builtinId="9" hidden="1"/>
    <cellStyle name="Besuchter Hyperlink" xfId="22382" builtinId="9" hidden="1"/>
    <cellStyle name="Besuchter Hyperlink" xfId="22126" builtinId="9" hidden="1"/>
    <cellStyle name="Besuchter Hyperlink" xfId="21870" builtinId="9" hidden="1"/>
    <cellStyle name="Besuchter Hyperlink" xfId="21614" builtinId="9" hidden="1"/>
    <cellStyle name="Besuchter Hyperlink" xfId="21358" builtinId="9" hidden="1"/>
    <cellStyle name="Besuchter Hyperlink" xfId="21098" builtinId="9" hidden="1"/>
    <cellStyle name="Besuchter Hyperlink" xfId="20842" builtinId="9" hidden="1"/>
    <cellStyle name="Besuchter Hyperlink" xfId="20586" builtinId="9" hidden="1"/>
    <cellStyle name="Besuchter Hyperlink" xfId="20330" builtinId="9" hidden="1"/>
    <cellStyle name="Besuchter Hyperlink" xfId="20074" builtinId="9" hidden="1"/>
    <cellStyle name="Besuchter Hyperlink" xfId="19818" builtinId="9" hidden="1"/>
    <cellStyle name="Besuchter Hyperlink" xfId="19562" builtinId="9" hidden="1"/>
    <cellStyle name="Besuchter Hyperlink" xfId="19306" builtinId="9" hidden="1"/>
    <cellStyle name="Besuchter Hyperlink" xfId="19050" builtinId="9" hidden="1"/>
    <cellStyle name="Besuchter Hyperlink" xfId="18794" builtinId="9" hidden="1"/>
    <cellStyle name="Besuchter Hyperlink" xfId="18538" builtinId="9" hidden="1"/>
    <cellStyle name="Besuchter Hyperlink" xfId="18282" builtinId="9" hidden="1"/>
    <cellStyle name="Besuchter Hyperlink" xfId="18026" builtinId="9" hidden="1"/>
    <cellStyle name="Besuchter Hyperlink" xfId="17770" builtinId="9" hidden="1"/>
    <cellStyle name="Besuchter Hyperlink" xfId="17514" builtinId="9" hidden="1"/>
    <cellStyle name="Besuchter Hyperlink" xfId="17258" builtinId="9" hidden="1"/>
    <cellStyle name="Besuchter Hyperlink" xfId="17002" builtinId="9" hidden="1"/>
    <cellStyle name="Besuchter Hyperlink" xfId="16746" builtinId="9" hidden="1"/>
    <cellStyle name="Besuchter Hyperlink" xfId="16490" builtinId="9" hidden="1"/>
    <cellStyle name="Besuchter Hyperlink" xfId="16234" builtinId="9" hidden="1"/>
    <cellStyle name="Besuchter Hyperlink" xfId="15978" builtinId="9" hidden="1"/>
    <cellStyle name="Besuchter Hyperlink" xfId="15722" builtinId="9" hidden="1"/>
    <cellStyle name="Besuchter Hyperlink" xfId="15466" builtinId="9" hidden="1"/>
    <cellStyle name="Besuchter Hyperlink" xfId="15210" builtinId="9" hidden="1"/>
    <cellStyle name="Besuchter Hyperlink" xfId="14954" builtinId="9" hidden="1"/>
    <cellStyle name="Besuchter Hyperlink" xfId="14698" builtinId="9" hidden="1"/>
    <cellStyle name="Besuchter Hyperlink" xfId="14442" builtinId="9" hidden="1"/>
    <cellStyle name="Besuchter Hyperlink" xfId="14186" builtinId="9" hidden="1"/>
    <cellStyle name="Besuchter Hyperlink" xfId="13930" builtinId="9" hidden="1"/>
    <cellStyle name="Besuchter Hyperlink" xfId="13674" builtinId="9" hidden="1"/>
    <cellStyle name="Besuchter Hyperlink" xfId="13418" builtinId="9" hidden="1"/>
    <cellStyle name="Besuchter Hyperlink" xfId="13162" builtinId="9" hidden="1"/>
    <cellStyle name="Besuchter Hyperlink" xfId="12906" builtinId="9" hidden="1"/>
    <cellStyle name="Besuchter Hyperlink" xfId="12650" builtinId="9" hidden="1"/>
    <cellStyle name="Besuchter Hyperlink" xfId="12394" builtinId="9" hidden="1"/>
    <cellStyle name="Besuchter Hyperlink" xfId="12138" builtinId="9" hidden="1"/>
    <cellStyle name="Besuchter Hyperlink" xfId="11882" builtinId="9" hidden="1"/>
    <cellStyle name="Besuchter Hyperlink" xfId="11626" builtinId="9" hidden="1"/>
    <cellStyle name="Besuchter Hyperlink" xfId="11370" builtinId="9" hidden="1"/>
    <cellStyle name="Besuchter Hyperlink" xfId="11114" builtinId="9" hidden="1"/>
    <cellStyle name="Besuchter Hyperlink" xfId="10858" builtinId="9" hidden="1"/>
    <cellStyle name="Besuchter Hyperlink" xfId="10602" builtinId="9" hidden="1"/>
    <cellStyle name="Besuchter Hyperlink" xfId="10346" builtinId="9" hidden="1"/>
    <cellStyle name="Besuchter Hyperlink" xfId="10090" builtinId="9" hidden="1"/>
    <cellStyle name="Besuchter Hyperlink" xfId="9834" builtinId="9" hidden="1"/>
    <cellStyle name="Besuchter Hyperlink" xfId="9578" builtinId="9" hidden="1"/>
    <cellStyle name="Besuchter Hyperlink" xfId="9322" builtinId="9" hidden="1"/>
    <cellStyle name="Besuchter Hyperlink" xfId="9066" builtinId="9" hidden="1"/>
    <cellStyle name="Besuchter Hyperlink" xfId="8810" builtinId="9" hidden="1"/>
    <cellStyle name="Besuchter Hyperlink" xfId="8554" builtinId="9" hidden="1"/>
    <cellStyle name="Besuchter Hyperlink" xfId="8298" builtinId="9" hidden="1"/>
    <cellStyle name="Besuchter Hyperlink" xfId="8042" builtinId="9" hidden="1"/>
    <cellStyle name="Besuchter Hyperlink" xfId="7786" builtinId="9" hidden="1"/>
    <cellStyle name="Besuchter Hyperlink" xfId="7530" builtinId="9" hidden="1"/>
    <cellStyle name="Besuchter Hyperlink" xfId="7274" builtinId="9" hidden="1"/>
    <cellStyle name="Besuchter Hyperlink" xfId="7018" builtinId="9" hidden="1"/>
    <cellStyle name="Besuchter Hyperlink" xfId="6762" builtinId="9" hidden="1"/>
    <cellStyle name="Besuchter Hyperlink" xfId="6506" builtinId="9" hidden="1"/>
    <cellStyle name="Besuchter Hyperlink" xfId="6250" builtinId="9" hidden="1"/>
    <cellStyle name="Besuchter Hyperlink" xfId="5994" builtinId="9" hidden="1"/>
    <cellStyle name="Besuchter Hyperlink" xfId="5738" builtinId="9" hidden="1"/>
    <cellStyle name="Besuchter Hyperlink" xfId="5482" builtinId="9" hidden="1"/>
    <cellStyle name="Besuchter Hyperlink" xfId="5226" builtinId="9" hidden="1"/>
    <cellStyle name="Besuchter Hyperlink" xfId="4970" builtinId="9" hidden="1"/>
    <cellStyle name="Besuchter Hyperlink" xfId="4714" builtinId="9" hidden="1"/>
    <cellStyle name="Besuchter Hyperlink" xfId="4458" builtinId="9" hidden="1"/>
    <cellStyle name="Besuchter Hyperlink" xfId="4202" builtinId="9" hidden="1"/>
    <cellStyle name="Besuchter Hyperlink" xfId="3946" builtinId="9" hidden="1"/>
    <cellStyle name="Besuchter Hyperlink" xfId="3690" builtinId="9" hidden="1"/>
    <cellStyle name="Besuchter Hyperlink" xfId="3434" builtinId="9" hidden="1"/>
    <cellStyle name="Besuchter Hyperlink" xfId="3178" builtinId="9" hidden="1"/>
    <cellStyle name="Besuchter Hyperlink" xfId="2922" builtinId="9" hidden="1"/>
    <cellStyle name="Besuchter Hyperlink" xfId="2666" builtinId="9" hidden="1"/>
    <cellStyle name="Besuchter Hyperlink" xfId="2410" builtinId="9" hidden="1"/>
    <cellStyle name="Besuchter Hyperlink" xfId="2154" builtinId="9" hidden="1"/>
    <cellStyle name="Besuchter Hyperlink" xfId="1898" builtinId="9" hidden="1"/>
    <cellStyle name="Besuchter Hyperlink" xfId="1642" builtinId="9" hidden="1"/>
    <cellStyle name="Besuchter Hyperlink" xfId="1386" builtinId="9" hidden="1"/>
    <cellStyle name="Besuchter Hyperlink" xfId="1130" builtinId="9" hidden="1"/>
    <cellStyle name="Besuchter Hyperlink" xfId="874" builtinId="9" hidden="1"/>
    <cellStyle name="Besuchter Hyperlink" xfId="618" builtinId="9" hidden="1"/>
    <cellStyle name="Besuchter Hyperlink" xfId="362" builtinId="9" hidden="1"/>
    <cellStyle name="Besuchter Hyperlink" xfId="106" builtinId="9" hidden="1"/>
    <cellStyle name="Besuchter Hyperlink" xfId="40" builtinId="9" hidden="1"/>
    <cellStyle name="Besuchter Hyperlink" xfId="286" builtinId="9" hidden="1"/>
    <cellStyle name="Besuchter Hyperlink" xfId="542" builtinId="9" hidden="1"/>
    <cellStyle name="Besuchter Hyperlink" xfId="798" builtinId="9" hidden="1"/>
    <cellStyle name="Besuchter Hyperlink" xfId="1054" builtinId="9" hidden="1"/>
    <cellStyle name="Besuchter Hyperlink" xfId="1310" builtinId="9" hidden="1"/>
    <cellStyle name="Besuchter Hyperlink" xfId="1566" builtinId="9" hidden="1"/>
    <cellStyle name="Besuchter Hyperlink" xfId="1822" builtinId="9" hidden="1"/>
    <cellStyle name="Besuchter Hyperlink" xfId="2078" builtinId="9" hidden="1"/>
    <cellStyle name="Besuchter Hyperlink" xfId="2334" builtinId="9" hidden="1"/>
    <cellStyle name="Besuchter Hyperlink" xfId="2590" builtinId="9" hidden="1"/>
    <cellStyle name="Besuchter Hyperlink" xfId="2846" builtinId="9" hidden="1"/>
    <cellStyle name="Besuchter Hyperlink" xfId="3102" builtinId="9" hidden="1"/>
    <cellStyle name="Besuchter Hyperlink" xfId="3358" builtinId="9" hidden="1"/>
    <cellStyle name="Besuchter Hyperlink" xfId="3614" builtinId="9" hidden="1"/>
    <cellStyle name="Besuchter Hyperlink" xfId="3870" builtinId="9" hidden="1"/>
    <cellStyle name="Besuchter Hyperlink" xfId="4126" builtinId="9" hidden="1"/>
    <cellStyle name="Besuchter Hyperlink" xfId="4382" builtinId="9" hidden="1"/>
    <cellStyle name="Besuchter Hyperlink" xfId="4638" builtinId="9" hidden="1"/>
    <cellStyle name="Besuchter Hyperlink" xfId="4894" builtinId="9" hidden="1"/>
    <cellStyle name="Besuchter Hyperlink" xfId="5150" builtinId="9" hidden="1"/>
    <cellStyle name="Besuchter Hyperlink" xfId="5406" builtinId="9" hidden="1"/>
    <cellStyle name="Besuchter Hyperlink" xfId="5662" builtinId="9" hidden="1"/>
    <cellStyle name="Besuchter Hyperlink" xfId="5918" builtinId="9" hidden="1"/>
    <cellStyle name="Besuchter Hyperlink" xfId="6174" builtinId="9" hidden="1"/>
    <cellStyle name="Besuchter Hyperlink" xfId="6430" builtinId="9" hidden="1"/>
    <cellStyle name="Besuchter Hyperlink" xfId="6686" builtinId="9" hidden="1"/>
    <cellStyle name="Besuchter Hyperlink" xfId="6942" builtinId="9" hidden="1"/>
    <cellStyle name="Besuchter Hyperlink" xfId="7198" builtinId="9" hidden="1"/>
    <cellStyle name="Besuchter Hyperlink" xfId="7454" builtinId="9" hidden="1"/>
    <cellStyle name="Besuchter Hyperlink" xfId="7710" builtinId="9" hidden="1"/>
    <cellStyle name="Besuchter Hyperlink" xfId="7966" builtinId="9" hidden="1"/>
    <cellStyle name="Besuchter Hyperlink" xfId="8222" builtinId="9" hidden="1"/>
    <cellStyle name="Besuchter Hyperlink" xfId="8478" builtinId="9" hidden="1"/>
    <cellStyle name="Besuchter Hyperlink" xfId="8734" builtinId="9" hidden="1"/>
    <cellStyle name="Besuchter Hyperlink" xfId="8990" builtinId="9" hidden="1"/>
    <cellStyle name="Besuchter Hyperlink" xfId="9246" builtinId="9" hidden="1"/>
    <cellStyle name="Besuchter Hyperlink" xfId="9502" builtinId="9" hidden="1"/>
    <cellStyle name="Besuchter Hyperlink" xfId="9758" builtinId="9" hidden="1"/>
    <cellStyle name="Besuchter Hyperlink" xfId="10014" builtinId="9" hidden="1"/>
    <cellStyle name="Besuchter Hyperlink" xfId="10270" builtinId="9" hidden="1"/>
    <cellStyle name="Besuchter Hyperlink" xfId="10526" builtinId="9" hidden="1"/>
    <cellStyle name="Besuchter Hyperlink" xfId="10782" builtinId="9" hidden="1"/>
    <cellStyle name="Besuchter Hyperlink" xfId="11038" builtinId="9" hidden="1"/>
    <cellStyle name="Besuchter Hyperlink" xfId="11294" builtinId="9" hidden="1"/>
    <cellStyle name="Besuchter Hyperlink" xfId="11550" builtinId="9" hidden="1"/>
    <cellStyle name="Besuchter Hyperlink" xfId="11806" builtinId="9" hidden="1"/>
    <cellStyle name="Besuchter Hyperlink" xfId="12062" builtinId="9" hidden="1"/>
    <cellStyle name="Besuchter Hyperlink" xfId="12318" builtinId="9" hidden="1"/>
    <cellStyle name="Besuchter Hyperlink" xfId="12574" builtinId="9" hidden="1"/>
    <cellStyle name="Besuchter Hyperlink" xfId="12830" builtinId="9" hidden="1"/>
    <cellStyle name="Besuchter Hyperlink" xfId="13086" builtinId="9" hidden="1"/>
    <cellStyle name="Besuchter Hyperlink" xfId="13342" builtinId="9" hidden="1"/>
    <cellStyle name="Besuchter Hyperlink" xfId="13598" builtinId="9" hidden="1"/>
    <cellStyle name="Besuchter Hyperlink" xfId="13854" builtinId="9" hidden="1"/>
    <cellStyle name="Besuchter Hyperlink" xfId="14110" builtinId="9" hidden="1"/>
    <cellStyle name="Besuchter Hyperlink" xfId="14366" builtinId="9" hidden="1"/>
    <cellStyle name="Besuchter Hyperlink" xfId="14622" builtinId="9" hidden="1"/>
    <cellStyle name="Besuchter Hyperlink" xfId="14878" builtinId="9" hidden="1"/>
    <cellStyle name="Besuchter Hyperlink" xfId="15134" builtinId="9" hidden="1"/>
    <cellStyle name="Besuchter Hyperlink" xfId="15390" builtinId="9" hidden="1"/>
    <cellStyle name="Besuchter Hyperlink" xfId="15646" builtinId="9" hidden="1"/>
    <cellStyle name="Besuchter Hyperlink" xfId="15902" builtinId="9" hidden="1"/>
    <cellStyle name="Besuchter Hyperlink" xfId="16158" builtinId="9" hidden="1"/>
    <cellStyle name="Besuchter Hyperlink" xfId="16414" builtinId="9" hidden="1"/>
    <cellStyle name="Besuchter Hyperlink" xfId="16670" builtinId="9" hidden="1"/>
    <cellStyle name="Besuchter Hyperlink" xfId="16926" builtinId="9" hidden="1"/>
    <cellStyle name="Besuchter Hyperlink" xfId="17182" builtinId="9" hidden="1"/>
    <cellStyle name="Besuchter Hyperlink" xfId="17438" builtinId="9" hidden="1"/>
    <cellStyle name="Besuchter Hyperlink" xfId="17694" builtinId="9" hidden="1"/>
    <cellStyle name="Besuchter Hyperlink" xfId="17950" builtinId="9" hidden="1"/>
    <cellStyle name="Besuchter Hyperlink" xfId="18206" builtinId="9" hidden="1"/>
    <cellStyle name="Besuchter Hyperlink" xfId="18462" builtinId="9" hidden="1"/>
    <cellStyle name="Besuchter Hyperlink" xfId="18718" builtinId="9" hidden="1"/>
    <cellStyle name="Besuchter Hyperlink" xfId="18974" builtinId="9" hidden="1"/>
    <cellStyle name="Besuchter Hyperlink" xfId="19230" builtinId="9" hidden="1"/>
    <cellStyle name="Besuchter Hyperlink" xfId="19486" builtinId="9" hidden="1"/>
    <cellStyle name="Besuchter Hyperlink" xfId="19742" builtinId="9" hidden="1"/>
    <cellStyle name="Besuchter Hyperlink" xfId="19998" builtinId="9" hidden="1"/>
    <cellStyle name="Besuchter Hyperlink" xfId="20254" builtinId="9" hidden="1"/>
    <cellStyle name="Besuchter Hyperlink" xfId="20510" builtinId="9" hidden="1"/>
    <cellStyle name="Besuchter Hyperlink" xfId="20766" builtinId="9" hidden="1"/>
    <cellStyle name="Besuchter Hyperlink" xfId="21022" builtinId="9" hidden="1"/>
    <cellStyle name="Besuchter Hyperlink" xfId="21282" builtinId="9" hidden="1"/>
    <cellStyle name="Besuchter Hyperlink" xfId="21538" builtinId="9" hidden="1"/>
    <cellStyle name="Besuchter Hyperlink" xfId="21794" builtinId="9" hidden="1"/>
    <cellStyle name="Besuchter Hyperlink" xfId="22050" builtinId="9" hidden="1"/>
    <cellStyle name="Besuchter Hyperlink" xfId="22306" builtinId="9" hidden="1"/>
    <cellStyle name="Besuchter Hyperlink" xfId="22562" builtinId="9" hidden="1"/>
    <cellStyle name="Besuchter Hyperlink" xfId="22818" builtinId="9" hidden="1"/>
    <cellStyle name="Besuchter Hyperlink" xfId="23074" builtinId="9" hidden="1"/>
    <cellStyle name="Besuchter Hyperlink" xfId="23330" builtinId="9" hidden="1"/>
    <cellStyle name="Besuchter Hyperlink" xfId="23586" builtinId="9" hidden="1"/>
    <cellStyle name="Besuchter Hyperlink" xfId="23842" builtinId="9" hidden="1"/>
    <cellStyle name="Besuchter Hyperlink" xfId="24098" builtinId="9" hidden="1"/>
    <cellStyle name="Besuchter Hyperlink" xfId="24354" builtinId="9" hidden="1"/>
    <cellStyle name="Besuchter Hyperlink" xfId="24610" builtinId="9" hidden="1"/>
    <cellStyle name="Besuchter Hyperlink" xfId="24866" builtinId="9" hidden="1"/>
    <cellStyle name="Besuchter Hyperlink" xfId="25122" builtinId="9" hidden="1"/>
    <cellStyle name="Besuchter Hyperlink" xfId="25378" builtinId="9" hidden="1"/>
    <cellStyle name="Besuchter Hyperlink" xfId="25634" builtinId="9" hidden="1"/>
    <cellStyle name="Besuchter Hyperlink" xfId="25890" builtinId="9" hidden="1"/>
    <cellStyle name="Besuchter Hyperlink" xfId="26146" builtinId="9" hidden="1"/>
    <cellStyle name="Besuchter Hyperlink" xfId="26402" builtinId="9" hidden="1"/>
    <cellStyle name="Besuchter Hyperlink" xfId="26658" builtinId="9" hidden="1"/>
    <cellStyle name="Besuchter Hyperlink" xfId="26914" builtinId="9" hidden="1"/>
    <cellStyle name="Besuchter Hyperlink" xfId="27170" builtinId="9" hidden="1"/>
    <cellStyle name="Besuchter Hyperlink" xfId="27426" builtinId="9" hidden="1"/>
    <cellStyle name="Besuchter Hyperlink" xfId="27682" builtinId="9" hidden="1"/>
    <cellStyle name="Besuchter Hyperlink" xfId="27938" builtinId="9" hidden="1"/>
    <cellStyle name="Besuchter Hyperlink" xfId="28194" builtinId="9" hidden="1"/>
    <cellStyle name="Besuchter Hyperlink" xfId="28450" builtinId="9" hidden="1"/>
    <cellStyle name="Besuchter Hyperlink" xfId="28706" builtinId="9" hidden="1"/>
    <cellStyle name="Besuchter Hyperlink" xfId="28962" builtinId="9" hidden="1"/>
    <cellStyle name="Besuchter Hyperlink" xfId="29218" builtinId="9" hidden="1"/>
    <cellStyle name="Besuchter Hyperlink" xfId="29474" builtinId="9" hidden="1"/>
    <cellStyle name="Besuchter Hyperlink" xfId="29730" builtinId="9" hidden="1"/>
    <cellStyle name="Besuchter Hyperlink" xfId="29986" builtinId="9" hidden="1"/>
    <cellStyle name="Besuchter Hyperlink" xfId="30242" builtinId="9" hidden="1"/>
    <cellStyle name="Besuchter Hyperlink" xfId="30498" builtinId="9" hidden="1"/>
    <cellStyle name="Besuchter Hyperlink" xfId="30754" builtinId="9" hidden="1"/>
    <cellStyle name="Besuchter Hyperlink" xfId="31010" builtinId="9" hidden="1"/>
    <cellStyle name="Besuchter Hyperlink" xfId="31266" builtinId="9" hidden="1"/>
    <cellStyle name="Besuchter Hyperlink" xfId="31522" builtinId="9" hidden="1"/>
    <cellStyle name="Besuchter Hyperlink" xfId="31778" builtinId="9" hidden="1"/>
    <cellStyle name="Besuchter Hyperlink" xfId="32034" builtinId="9" hidden="1"/>
    <cellStyle name="Besuchter Hyperlink" xfId="32291" builtinId="9" hidden="1"/>
    <cellStyle name="Besuchter Hyperlink" xfId="32549" builtinId="9" hidden="1"/>
    <cellStyle name="Besuchter Hyperlink" xfId="32805" builtinId="9" hidden="1"/>
    <cellStyle name="Besuchter Hyperlink" xfId="33061" builtinId="9" hidden="1"/>
    <cellStyle name="Besuchter Hyperlink" xfId="33317" builtinId="9" hidden="1"/>
    <cellStyle name="Besuchter Hyperlink" xfId="33573" builtinId="9" hidden="1"/>
    <cellStyle name="Besuchter Hyperlink" xfId="33829" builtinId="9" hidden="1"/>
    <cellStyle name="Besuchter Hyperlink" xfId="34085" builtinId="9" hidden="1"/>
    <cellStyle name="Besuchter Hyperlink" xfId="34341" builtinId="9" hidden="1"/>
    <cellStyle name="Besuchter Hyperlink" xfId="34597" builtinId="9" hidden="1"/>
    <cellStyle name="Besuchter Hyperlink" xfId="34853" builtinId="9" hidden="1"/>
    <cellStyle name="Besuchter Hyperlink" xfId="35109" builtinId="9" hidden="1"/>
    <cellStyle name="Besuchter Hyperlink" xfId="34943" builtinId="9" hidden="1"/>
    <cellStyle name="Besuchter Hyperlink" xfId="34687" builtinId="9" hidden="1"/>
    <cellStyle name="Besuchter Hyperlink" xfId="34431" builtinId="9" hidden="1"/>
    <cellStyle name="Besuchter Hyperlink" xfId="34175" builtinId="9" hidden="1"/>
    <cellStyle name="Besuchter Hyperlink" xfId="33919" builtinId="9" hidden="1"/>
    <cellStyle name="Besuchter Hyperlink" xfId="33663" builtinId="9" hidden="1"/>
    <cellStyle name="Besuchter Hyperlink" xfId="33407" builtinId="9" hidden="1"/>
    <cellStyle name="Besuchter Hyperlink" xfId="33151" builtinId="9" hidden="1"/>
    <cellStyle name="Besuchter Hyperlink" xfId="32895" builtinId="9" hidden="1"/>
    <cellStyle name="Besuchter Hyperlink" xfId="32639" builtinId="9" hidden="1"/>
    <cellStyle name="Besuchter Hyperlink" xfId="32381" builtinId="9" hidden="1"/>
    <cellStyle name="Besuchter Hyperlink" xfId="32124" builtinId="9" hidden="1"/>
    <cellStyle name="Besuchter Hyperlink" xfId="31868" builtinId="9" hidden="1"/>
    <cellStyle name="Besuchter Hyperlink" xfId="31612" builtinId="9" hidden="1"/>
    <cellStyle name="Besuchter Hyperlink" xfId="31356" builtinId="9" hidden="1"/>
    <cellStyle name="Besuchter Hyperlink" xfId="31100" builtinId="9" hidden="1"/>
    <cellStyle name="Besuchter Hyperlink" xfId="30844" builtinId="9" hidden="1"/>
    <cellStyle name="Besuchter Hyperlink" xfId="30588" builtinId="9" hidden="1"/>
    <cellStyle name="Besuchter Hyperlink" xfId="30332" builtinId="9" hidden="1"/>
    <cellStyle name="Besuchter Hyperlink" xfId="30076" builtinId="9" hidden="1"/>
    <cellStyle name="Besuchter Hyperlink" xfId="29820" builtinId="9" hidden="1"/>
    <cellStyle name="Besuchter Hyperlink" xfId="29564" builtinId="9" hidden="1"/>
    <cellStyle name="Besuchter Hyperlink" xfId="29308" builtinId="9" hidden="1"/>
    <cellStyle name="Besuchter Hyperlink" xfId="29052" builtinId="9" hidden="1"/>
    <cellStyle name="Besuchter Hyperlink" xfId="28796" builtinId="9" hidden="1"/>
    <cellStyle name="Besuchter Hyperlink" xfId="28540" builtinId="9" hidden="1"/>
    <cellStyle name="Besuchter Hyperlink" xfId="28284" builtinId="9" hidden="1"/>
    <cellStyle name="Besuchter Hyperlink" xfId="28028" builtinId="9" hidden="1"/>
    <cellStyle name="Besuchter Hyperlink" xfId="27772" builtinId="9" hidden="1"/>
    <cellStyle name="Besuchter Hyperlink" xfId="27516" builtinId="9" hidden="1"/>
    <cellStyle name="Besuchter Hyperlink" xfId="27260" builtinId="9" hidden="1"/>
    <cellStyle name="Besuchter Hyperlink" xfId="27004" builtinId="9" hidden="1"/>
    <cellStyle name="Besuchter Hyperlink" xfId="26748" builtinId="9" hidden="1"/>
    <cellStyle name="Besuchter Hyperlink" xfId="26492" builtinId="9" hidden="1"/>
    <cellStyle name="Besuchter Hyperlink" xfId="26236" builtinId="9" hidden="1"/>
    <cellStyle name="Besuchter Hyperlink" xfId="25980" builtinId="9" hidden="1"/>
    <cellStyle name="Besuchter Hyperlink" xfId="25724" builtinId="9" hidden="1"/>
    <cellStyle name="Besuchter Hyperlink" xfId="25468" builtinId="9" hidden="1"/>
    <cellStyle name="Besuchter Hyperlink" xfId="25212" builtinId="9" hidden="1"/>
    <cellStyle name="Besuchter Hyperlink" xfId="24956" builtinId="9" hidden="1"/>
    <cellStyle name="Besuchter Hyperlink" xfId="24700" builtinId="9" hidden="1"/>
    <cellStyle name="Besuchter Hyperlink" xfId="24444" builtinId="9" hidden="1"/>
    <cellStyle name="Besuchter Hyperlink" xfId="24188" builtinId="9" hidden="1"/>
    <cellStyle name="Besuchter Hyperlink" xfId="23932" builtinId="9" hidden="1"/>
    <cellStyle name="Besuchter Hyperlink" xfId="23676" builtinId="9" hidden="1"/>
    <cellStyle name="Besuchter Hyperlink" xfId="23420" builtinId="9" hidden="1"/>
    <cellStyle name="Besuchter Hyperlink" xfId="23164" builtinId="9" hidden="1"/>
    <cellStyle name="Besuchter Hyperlink" xfId="22908" builtinId="9" hidden="1"/>
    <cellStyle name="Besuchter Hyperlink" xfId="22652" builtinId="9" hidden="1"/>
    <cellStyle name="Besuchter Hyperlink" xfId="22396" builtinId="9" hidden="1"/>
    <cellStyle name="Besuchter Hyperlink" xfId="22140" builtinId="9" hidden="1"/>
    <cellStyle name="Besuchter Hyperlink" xfId="21884" builtinId="9" hidden="1"/>
    <cellStyle name="Besuchter Hyperlink" xfId="21628" builtinId="9" hidden="1"/>
    <cellStyle name="Besuchter Hyperlink" xfId="21372" builtinId="9" hidden="1"/>
    <cellStyle name="Besuchter Hyperlink" xfId="21112" builtinId="9" hidden="1"/>
    <cellStyle name="Besuchter Hyperlink" xfId="20856" builtinId="9" hidden="1"/>
    <cellStyle name="Besuchter Hyperlink" xfId="20600" builtinId="9" hidden="1"/>
    <cellStyle name="Besuchter Hyperlink" xfId="20344" builtinId="9" hidden="1"/>
    <cellStyle name="Besuchter Hyperlink" xfId="20088" builtinId="9" hidden="1"/>
    <cellStyle name="Besuchter Hyperlink" xfId="19832" builtinId="9" hidden="1"/>
    <cellStyle name="Besuchter Hyperlink" xfId="19576" builtinId="9" hidden="1"/>
    <cellStyle name="Besuchter Hyperlink" xfId="19320" builtinId="9" hidden="1"/>
    <cellStyle name="Besuchter Hyperlink" xfId="19064" builtinId="9" hidden="1"/>
    <cellStyle name="Besuchter Hyperlink" xfId="18808" builtinId="9" hidden="1"/>
    <cellStyle name="Besuchter Hyperlink" xfId="18552" builtinId="9" hidden="1"/>
    <cellStyle name="Besuchter Hyperlink" xfId="18296" builtinId="9" hidden="1"/>
    <cellStyle name="Besuchter Hyperlink" xfId="18040" builtinId="9" hidden="1"/>
    <cellStyle name="Besuchter Hyperlink" xfId="17784" builtinId="9" hidden="1"/>
    <cellStyle name="Besuchter Hyperlink" xfId="17528" builtinId="9" hidden="1"/>
    <cellStyle name="Besuchter Hyperlink" xfId="17272" builtinId="9" hidden="1"/>
    <cellStyle name="Besuchter Hyperlink" xfId="17016" builtinId="9" hidden="1"/>
    <cellStyle name="Besuchter Hyperlink" xfId="16760" builtinId="9" hidden="1"/>
    <cellStyle name="Besuchter Hyperlink" xfId="16504" builtinId="9" hidden="1"/>
    <cellStyle name="Besuchter Hyperlink" xfId="16248" builtinId="9" hidden="1"/>
    <cellStyle name="Besuchter Hyperlink" xfId="15992" builtinId="9" hidden="1"/>
    <cellStyle name="Besuchter Hyperlink" xfId="15736" builtinId="9" hidden="1"/>
    <cellStyle name="Besuchter Hyperlink" xfId="15480" builtinId="9" hidden="1"/>
    <cellStyle name="Besuchter Hyperlink" xfId="15224" builtinId="9" hidden="1"/>
    <cellStyle name="Besuchter Hyperlink" xfId="14968" builtinId="9" hidden="1"/>
    <cellStyle name="Besuchter Hyperlink" xfId="14712" builtinId="9" hidden="1"/>
    <cellStyle name="Besuchter Hyperlink" xfId="14456" builtinId="9" hidden="1"/>
    <cellStyle name="Besuchter Hyperlink" xfId="14200" builtinId="9" hidden="1"/>
    <cellStyle name="Besuchter Hyperlink" xfId="13944" builtinId="9" hidden="1"/>
    <cellStyle name="Besuchter Hyperlink" xfId="13688" builtinId="9" hidden="1"/>
    <cellStyle name="Besuchter Hyperlink" xfId="13432" builtinId="9" hidden="1"/>
    <cellStyle name="Besuchter Hyperlink" xfId="13176" builtinId="9" hidden="1"/>
    <cellStyle name="Besuchter Hyperlink" xfId="12920" builtinId="9" hidden="1"/>
    <cellStyle name="Besuchter Hyperlink" xfId="12664" builtinId="9" hidden="1"/>
    <cellStyle name="Besuchter Hyperlink" xfId="12408" builtinId="9" hidden="1"/>
    <cellStyle name="Besuchter Hyperlink" xfId="12152" builtinId="9" hidden="1"/>
    <cellStyle name="Besuchter Hyperlink" xfId="11896" builtinId="9" hidden="1"/>
    <cellStyle name="Besuchter Hyperlink" xfId="11640" builtinId="9" hidden="1"/>
    <cellStyle name="Besuchter Hyperlink" xfId="11384" builtinId="9" hidden="1"/>
    <cellStyle name="Besuchter Hyperlink" xfId="11128" builtinId="9" hidden="1"/>
    <cellStyle name="Besuchter Hyperlink" xfId="10872" builtinId="9" hidden="1"/>
    <cellStyle name="Besuchter Hyperlink" xfId="10616" builtinId="9" hidden="1"/>
    <cellStyle name="Besuchter Hyperlink" xfId="10360" builtinId="9" hidden="1"/>
    <cellStyle name="Besuchter Hyperlink" xfId="10104" builtinId="9" hidden="1"/>
    <cellStyle name="Besuchter Hyperlink" xfId="9848" builtinId="9" hidden="1"/>
    <cellStyle name="Besuchter Hyperlink" xfId="9592" builtinId="9" hidden="1"/>
    <cellStyle name="Besuchter Hyperlink" xfId="9336" builtinId="9" hidden="1"/>
    <cellStyle name="Besuchter Hyperlink" xfId="9080" builtinId="9" hidden="1"/>
    <cellStyle name="Besuchter Hyperlink" xfId="8824" builtinId="9" hidden="1"/>
    <cellStyle name="Besuchter Hyperlink" xfId="8568" builtinId="9" hidden="1"/>
    <cellStyle name="Besuchter Hyperlink" xfId="8312" builtinId="9" hidden="1"/>
    <cellStyle name="Besuchter Hyperlink" xfId="8056" builtinId="9" hidden="1"/>
    <cellStyle name="Besuchter Hyperlink" xfId="7800" builtinId="9" hidden="1"/>
    <cellStyle name="Besuchter Hyperlink" xfId="7544" builtinId="9" hidden="1"/>
    <cellStyle name="Besuchter Hyperlink" xfId="7288" builtinId="9" hidden="1"/>
    <cellStyle name="Besuchter Hyperlink" xfId="7032" builtinId="9" hidden="1"/>
    <cellStyle name="Besuchter Hyperlink" xfId="6776" builtinId="9" hidden="1"/>
    <cellStyle name="Besuchter Hyperlink" xfId="6520" builtinId="9" hidden="1"/>
    <cellStyle name="Besuchter Hyperlink" xfId="6264" builtinId="9" hidden="1"/>
    <cellStyle name="Besuchter Hyperlink" xfId="6008" builtinId="9" hidden="1"/>
    <cellStyle name="Besuchter Hyperlink" xfId="5752" builtinId="9" hidden="1"/>
    <cellStyle name="Besuchter Hyperlink" xfId="5496" builtinId="9" hidden="1"/>
    <cellStyle name="Besuchter Hyperlink" xfId="5240" builtinId="9" hidden="1"/>
    <cellStyle name="Besuchter Hyperlink" xfId="4984" builtinId="9" hidden="1"/>
    <cellStyle name="Besuchter Hyperlink" xfId="4728" builtinId="9" hidden="1"/>
    <cellStyle name="Besuchter Hyperlink" xfId="4472" builtinId="9" hidden="1"/>
    <cellStyle name="Besuchter Hyperlink" xfId="4216" builtinId="9" hidden="1"/>
    <cellStyle name="Besuchter Hyperlink" xfId="3960" builtinId="9" hidden="1"/>
    <cellStyle name="Besuchter Hyperlink" xfId="3704" builtinId="9" hidden="1"/>
    <cellStyle name="Besuchter Hyperlink" xfId="3448" builtinId="9" hidden="1"/>
    <cellStyle name="Besuchter Hyperlink" xfId="3192" builtinId="9" hidden="1"/>
    <cellStyle name="Besuchter Hyperlink" xfId="2936" builtinId="9" hidden="1"/>
    <cellStyle name="Besuchter Hyperlink" xfId="2680" builtinId="9" hidden="1"/>
    <cellStyle name="Besuchter Hyperlink" xfId="2424" builtinId="9" hidden="1"/>
    <cellStyle name="Besuchter Hyperlink" xfId="2168" builtinId="9" hidden="1"/>
    <cellStyle name="Besuchter Hyperlink" xfId="1912" builtinId="9" hidden="1"/>
    <cellStyle name="Besuchter Hyperlink" xfId="1656" builtinId="9" hidden="1"/>
    <cellStyle name="Besuchter Hyperlink" xfId="1400" builtinId="9" hidden="1"/>
    <cellStyle name="Besuchter Hyperlink" xfId="1144" builtinId="9" hidden="1"/>
    <cellStyle name="Besuchter Hyperlink" xfId="888" builtinId="9" hidden="1"/>
    <cellStyle name="Besuchter Hyperlink" xfId="632" builtinId="9" hidden="1"/>
    <cellStyle name="Besuchter Hyperlink" xfId="376" builtinId="9" hidden="1"/>
    <cellStyle name="Besuchter Hyperlink" xfId="140" builtinId="9" hidden="1"/>
    <cellStyle name="Besuchter Hyperlink" xfId="80" builtinId="9" hidden="1"/>
    <cellStyle name="Besuchter Hyperlink" xfId="272" builtinId="9" hidden="1"/>
    <cellStyle name="Besuchter Hyperlink" xfId="528" builtinId="9" hidden="1"/>
    <cellStyle name="Besuchter Hyperlink" xfId="784" builtinId="9" hidden="1"/>
    <cellStyle name="Besuchter Hyperlink" xfId="1040" builtinId="9" hidden="1"/>
    <cellStyle name="Besuchter Hyperlink" xfId="1296" builtinId="9" hidden="1"/>
    <cellStyle name="Besuchter Hyperlink" xfId="1552" builtinId="9" hidden="1"/>
    <cellStyle name="Besuchter Hyperlink" xfId="1808" builtinId="9" hidden="1"/>
    <cellStyle name="Besuchter Hyperlink" xfId="2064" builtinId="9" hidden="1"/>
    <cellStyle name="Besuchter Hyperlink" xfId="2320" builtinId="9" hidden="1"/>
    <cellStyle name="Besuchter Hyperlink" xfId="2576" builtinId="9" hidden="1"/>
    <cellStyle name="Besuchter Hyperlink" xfId="2832" builtinId="9" hidden="1"/>
    <cellStyle name="Besuchter Hyperlink" xfId="3088" builtinId="9" hidden="1"/>
    <cellStyle name="Besuchter Hyperlink" xfId="3344" builtinId="9" hidden="1"/>
    <cellStyle name="Besuchter Hyperlink" xfId="3600" builtinId="9" hidden="1"/>
    <cellStyle name="Besuchter Hyperlink" xfId="3856" builtinId="9" hidden="1"/>
    <cellStyle name="Besuchter Hyperlink" xfId="4112" builtinId="9" hidden="1"/>
    <cellStyle name="Besuchter Hyperlink" xfId="4368" builtinId="9" hidden="1"/>
    <cellStyle name="Besuchter Hyperlink" xfId="4624" builtinId="9" hidden="1"/>
    <cellStyle name="Besuchter Hyperlink" xfId="4880" builtinId="9" hidden="1"/>
    <cellStyle name="Besuchter Hyperlink" xfId="5136" builtinId="9" hidden="1"/>
    <cellStyle name="Besuchter Hyperlink" xfId="5392" builtinId="9" hidden="1"/>
    <cellStyle name="Besuchter Hyperlink" xfId="5648" builtinId="9" hidden="1"/>
    <cellStyle name="Besuchter Hyperlink" xfId="5904" builtinId="9" hidden="1"/>
    <cellStyle name="Besuchter Hyperlink" xfId="6160" builtinId="9" hidden="1"/>
    <cellStyle name="Besuchter Hyperlink" xfId="6416" builtinId="9" hidden="1"/>
    <cellStyle name="Besuchter Hyperlink" xfId="6672" builtinId="9" hidden="1"/>
    <cellStyle name="Besuchter Hyperlink" xfId="6928" builtinId="9" hidden="1"/>
    <cellStyle name="Besuchter Hyperlink" xfId="7184" builtinId="9" hidden="1"/>
    <cellStyle name="Besuchter Hyperlink" xfId="7440" builtinId="9" hidden="1"/>
    <cellStyle name="Besuchter Hyperlink" xfId="7696" builtinId="9" hidden="1"/>
    <cellStyle name="Besuchter Hyperlink" xfId="7952" builtinId="9" hidden="1"/>
    <cellStyle name="Besuchter Hyperlink" xfId="8208" builtinId="9" hidden="1"/>
    <cellStyle name="Besuchter Hyperlink" xfId="8464" builtinId="9" hidden="1"/>
    <cellStyle name="Besuchter Hyperlink" xfId="8720" builtinId="9" hidden="1"/>
    <cellStyle name="Besuchter Hyperlink" xfId="8976" builtinId="9" hidden="1"/>
    <cellStyle name="Besuchter Hyperlink" xfId="9232" builtinId="9" hidden="1"/>
    <cellStyle name="Besuchter Hyperlink" xfId="9488" builtinId="9" hidden="1"/>
    <cellStyle name="Besuchter Hyperlink" xfId="9744" builtinId="9" hidden="1"/>
    <cellStyle name="Besuchter Hyperlink" xfId="10000" builtinId="9" hidden="1"/>
    <cellStyle name="Besuchter Hyperlink" xfId="10256" builtinId="9" hidden="1"/>
    <cellStyle name="Besuchter Hyperlink" xfId="10512" builtinId="9" hidden="1"/>
    <cellStyle name="Besuchter Hyperlink" xfId="10768" builtinId="9" hidden="1"/>
    <cellStyle name="Besuchter Hyperlink" xfId="11024" builtinId="9" hidden="1"/>
    <cellStyle name="Besuchter Hyperlink" xfId="11280" builtinId="9" hidden="1"/>
    <cellStyle name="Besuchter Hyperlink" xfId="11536" builtinId="9" hidden="1"/>
    <cellStyle name="Besuchter Hyperlink" xfId="11792" builtinId="9" hidden="1"/>
    <cellStyle name="Besuchter Hyperlink" xfId="12048" builtinId="9" hidden="1"/>
    <cellStyle name="Besuchter Hyperlink" xfId="12304" builtinId="9" hidden="1"/>
    <cellStyle name="Besuchter Hyperlink" xfId="12560" builtinId="9" hidden="1"/>
    <cellStyle name="Besuchter Hyperlink" xfId="12816" builtinId="9" hidden="1"/>
    <cellStyle name="Besuchter Hyperlink" xfId="13072" builtinId="9" hidden="1"/>
    <cellStyle name="Besuchter Hyperlink" xfId="13328" builtinId="9" hidden="1"/>
    <cellStyle name="Besuchter Hyperlink" xfId="13584" builtinId="9" hidden="1"/>
    <cellStyle name="Besuchter Hyperlink" xfId="13840" builtinId="9" hidden="1"/>
    <cellStyle name="Besuchter Hyperlink" xfId="14096" builtinId="9" hidden="1"/>
    <cellStyle name="Besuchter Hyperlink" xfId="14352" builtinId="9" hidden="1"/>
    <cellStyle name="Besuchter Hyperlink" xfId="14608" builtinId="9" hidden="1"/>
    <cellStyle name="Besuchter Hyperlink" xfId="14864" builtinId="9" hidden="1"/>
    <cellStyle name="Besuchter Hyperlink" xfId="15120" builtinId="9" hidden="1"/>
    <cellStyle name="Besuchter Hyperlink" xfId="15376" builtinId="9" hidden="1"/>
    <cellStyle name="Besuchter Hyperlink" xfId="15632" builtinId="9" hidden="1"/>
    <cellStyle name="Besuchter Hyperlink" xfId="15888" builtinId="9" hidden="1"/>
    <cellStyle name="Besuchter Hyperlink" xfId="16144" builtinId="9" hidden="1"/>
    <cellStyle name="Besuchter Hyperlink" xfId="16400" builtinId="9" hidden="1"/>
    <cellStyle name="Besuchter Hyperlink" xfId="16656" builtinId="9" hidden="1"/>
    <cellStyle name="Besuchter Hyperlink" xfId="16912" builtinId="9" hidden="1"/>
    <cellStyle name="Besuchter Hyperlink" xfId="17168" builtinId="9" hidden="1"/>
    <cellStyle name="Besuchter Hyperlink" xfId="17424" builtinId="9" hidden="1"/>
    <cellStyle name="Besuchter Hyperlink" xfId="17680" builtinId="9" hidden="1"/>
    <cellStyle name="Besuchter Hyperlink" xfId="17936" builtinId="9" hidden="1"/>
    <cellStyle name="Besuchter Hyperlink" xfId="18192" builtinId="9" hidden="1"/>
    <cellStyle name="Besuchter Hyperlink" xfId="18448" builtinId="9" hidden="1"/>
    <cellStyle name="Besuchter Hyperlink" xfId="18704" builtinId="9" hidden="1"/>
    <cellStyle name="Besuchter Hyperlink" xfId="18960" builtinId="9" hidden="1"/>
    <cellStyle name="Besuchter Hyperlink" xfId="19216" builtinId="9" hidden="1"/>
    <cellStyle name="Besuchter Hyperlink" xfId="19472" builtinId="9" hidden="1"/>
    <cellStyle name="Besuchter Hyperlink" xfId="19728" builtinId="9" hidden="1"/>
    <cellStyle name="Besuchter Hyperlink" xfId="19984" builtinId="9" hidden="1"/>
    <cellStyle name="Besuchter Hyperlink" xfId="20240" builtinId="9" hidden="1"/>
    <cellStyle name="Besuchter Hyperlink" xfId="20496" builtinId="9" hidden="1"/>
    <cellStyle name="Besuchter Hyperlink" xfId="20752" builtinId="9" hidden="1"/>
    <cellStyle name="Besuchter Hyperlink" xfId="21008" builtinId="9" hidden="1"/>
    <cellStyle name="Besuchter Hyperlink" xfId="21268" builtinId="9" hidden="1"/>
    <cellStyle name="Besuchter Hyperlink" xfId="21524" builtinId="9" hidden="1"/>
    <cellStyle name="Besuchter Hyperlink" xfId="21780" builtinId="9" hidden="1"/>
    <cellStyle name="Besuchter Hyperlink" xfId="22036" builtinId="9" hidden="1"/>
    <cellStyle name="Besuchter Hyperlink" xfId="22292" builtinId="9" hidden="1"/>
    <cellStyle name="Besuchter Hyperlink" xfId="22548" builtinId="9" hidden="1"/>
    <cellStyle name="Besuchter Hyperlink" xfId="22804" builtinId="9" hidden="1"/>
    <cellStyle name="Besuchter Hyperlink" xfId="23060" builtinId="9" hidden="1"/>
    <cellStyle name="Besuchter Hyperlink" xfId="23316" builtinId="9" hidden="1"/>
    <cellStyle name="Besuchter Hyperlink" xfId="23572" builtinId="9" hidden="1"/>
    <cellStyle name="Besuchter Hyperlink" xfId="23828" builtinId="9" hidden="1"/>
    <cellStyle name="Besuchter Hyperlink" xfId="24084" builtinId="9" hidden="1"/>
    <cellStyle name="Besuchter Hyperlink" xfId="24340" builtinId="9" hidden="1"/>
    <cellStyle name="Besuchter Hyperlink" xfId="24596" builtinId="9" hidden="1"/>
    <cellStyle name="Besuchter Hyperlink" xfId="24852" builtinId="9" hidden="1"/>
    <cellStyle name="Besuchter Hyperlink" xfId="25108" builtinId="9" hidden="1"/>
    <cellStyle name="Besuchter Hyperlink" xfId="25364" builtinId="9" hidden="1"/>
    <cellStyle name="Besuchter Hyperlink" xfId="25620" builtinId="9" hidden="1"/>
    <cellStyle name="Besuchter Hyperlink" xfId="25876" builtinId="9" hidden="1"/>
    <cellStyle name="Besuchter Hyperlink" xfId="26132" builtinId="9" hidden="1"/>
    <cellStyle name="Besuchter Hyperlink" xfId="26388" builtinId="9" hidden="1"/>
    <cellStyle name="Besuchter Hyperlink" xfId="26644" builtinId="9" hidden="1"/>
    <cellStyle name="Besuchter Hyperlink" xfId="26900" builtinId="9" hidden="1"/>
    <cellStyle name="Besuchter Hyperlink" xfId="27156" builtinId="9" hidden="1"/>
    <cellStyle name="Besuchter Hyperlink" xfId="27412" builtinId="9" hidden="1"/>
    <cellStyle name="Besuchter Hyperlink" xfId="27668" builtinId="9" hidden="1"/>
    <cellStyle name="Besuchter Hyperlink" xfId="27924" builtinId="9" hidden="1"/>
    <cellStyle name="Besuchter Hyperlink" xfId="28180" builtinId="9" hidden="1"/>
    <cellStyle name="Besuchter Hyperlink" xfId="28436" builtinId="9" hidden="1"/>
    <cellStyle name="Besuchter Hyperlink" xfId="28692" builtinId="9" hidden="1"/>
    <cellStyle name="Besuchter Hyperlink" xfId="28948" builtinId="9" hidden="1"/>
    <cellStyle name="Besuchter Hyperlink" xfId="29204" builtinId="9" hidden="1"/>
    <cellStyle name="Besuchter Hyperlink" xfId="29460" builtinId="9" hidden="1"/>
    <cellStyle name="Besuchter Hyperlink" xfId="29716" builtinId="9" hidden="1"/>
    <cellStyle name="Besuchter Hyperlink" xfId="29972" builtinId="9" hidden="1"/>
    <cellStyle name="Besuchter Hyperlink" xfId="30228" builtinId="9" hidden="1"/>
    <cellStyle name="Besuchter Hyperlink" xfId="30484" builtinId="9" hidden="1"/>
    <cellStyle name="Besuchter Hyperlink" xfId="30740" builtinId="9" hidden="1"/>
    <cellStyle name="Besuchter Hyperlink" xfId="30996" builtinId="9" hidden="1"/>
    <cellStyle name="Besuchter Hyperlink" xfId="31252" builtinId="9" hidden="1"/>
    <cellStyle name="Besuchter Hyperlink" xfId="31508" builtinId="9" hidden="1"/>
    <cellStyle name="Besuchter Hyperlink" xfId="31764" builtinId="9" hidden="1"/>
    <cellStyle name="Besuchter Hyperlink" xfId="32020" builtinId="9" hidden="1"/>
    <cellStyle name="Besuchter Hyperlink" xfId="32277" builtinId="9" hidden="1"/>
    <cellStyle name="Besuchter Hyperlink" xfId="32535" builtinId="9" hidden="1"/>
    <cellStyle name="Besuchter Hyperlink" xfId="32791" builtinId="9" hidden="1"/>
    <cellStyle name="Besuchter Hyperlink" xfId="33047" builtinId="9" hidden="1"/>
    <cellStyle name="Besuchter Hyperlink" xfId="33303" builtinId="9" hidden="1"/>
    <cellStyle name="Besuchter Hyperlink" xfId="33559" builtinId="9" hidden="1"/>
    <cellStyle name="Besuchter Hyperlink" xfId="33815" builtinId="9" hidden="1"/>
    <cellStyle name="Besuchter Hyperlink" xfId="34071" builtinId="9" hidden="1"/>
    <cellStyle name="Besuchter Hyperlink" xfId="34327" builtinId="9" hidden="1"/>
    <cellStyle name="Besuchter Hyperlink" xfId="34583" builtinId="9" hidden="1"/>
    <cellStyle name="Besuchter Hyperlink" xfId="34839" builtinId="9" hidden="1"/>
    <cellStyle name="Besuchter Hyperlink" xfId="35095" builtinId="9" hidden="1"/>
    <cellStyle name="Besuchter Hyperlink" xfId="34957" builtinId="9" hidden="1"/>
    <cellStyle name="Besuchter Hyperlink" xfId="34701" builtinId="9" hidden="1"/>
    <cellStyle name="Besuchter Hyperlink" xfId="34445" builtinId="9" hidden="1"/>
    <cellStyle name="Besuchter Hyperlink" xfId="34189" builtinId="9" hidden="1"/>
    <cellStyle name="Besuchter Hyperlink" xfId="33933" builtinId="9" hidden="1"/>
    <cellStyle name="Besuchter Hyperlink" xfId="33677" builtinId="9" hidden="1"/>
    <cellStyle name="Besuchter Hyperlink" xfId="33421" builtinId="9" hidden="1"/>
    <cellStyle name="Besuchter Hyperlink" xfId="33165" builtinId="9" hidden="1"/>
    <cellStyle name="Besuchter Hyperlink" xfId="32909" builtinId="9" hidden="1"/>
    <cellStyle name="Besuchter Hyperlink" xfId="32653" builtinId="9" hidden="1"/>
    <cellStyle name="Besuchter Hyperlink" xfId="32395" builtinId="9" hidden="1"/>
    <cellStyle name="Besuchter Hyperlink" xfId="32138" builtinId="9" hidden="1"/>
    <cellStyle name="Besuchter Hyperlink" xfId="31882" builtinId="9" hidden="1"/>
    <cellStyle name="Besuchter Hyperlink" xfId="31626" builtinId="9" hidden="1"/>
    <cellStyle name="Besuchter Hyperlink" xfId="31370" builtinId="9" hidden="1"/>
    <cellStyle name="Besuchter Hyperlink" xfId="31114" builtinId="9" hidden="1"/>
    <cellStyle name="Besuchter Hyperlink" xfId="30858" builtinId="9" hidden="1"/>
    <cellStyle name="Besuchter Hyperlink" xfId="30602" builtinId="9" hidden="1"/>
    <cellStyle name="Besuchter Hyperlink" xfId="30346" builtinId="9" hidden="1"/>
    <cellStyle name="Besuchter Hyperlink" xfId="30090" builtinId="9" hidden="1"/>
    <cellStyle name="Besuchter Hyperlink" xfId="29834" builtinId="9" hidden="1"/>
    <cellStyle name="Besuchter Hyperlink" xfId="29578" builtinId="9" hidden="1"/>
    <cellStyle name="Besuchter Hyperlink" xfId="29322" builtinId="9" hidden="1"/>
    <cellStyle name="Besuchter Hyperlink" xfId="29066" builtinId="9" hidden="1"/>
    <cellStyle name="Besuchter Hyperlink" xfId="28810" builtinId="9" hidden="1"/>
    <cellStyle name="Besuchter Hyperlink" xfId="28554" builtinId="9" hidden="1"/>
    <cellStyle name="Besuchter Hyperlink" xfId="28298" builtinId="9" hidden="1"/>
    <cellStyle name="Besuchter Hyperlink" xfId="28042" builtinId="9" hidden="1"/>
    <cellStyle name="Besuchter Hyperlink" xfId="27786" builtinId="9" hidden="1"/>
    <cellStyle name="Besuchter Hyperlink" xfId="27530" builtinId="9" hidden="1"/>
    <cellStyle name="Besuchter Hyperlink" xfId="27274" builtinId="9" hidden="1"/>
    <cellStyle name="Besuchter Hyperlink" xfId="27018" builtinId="9" hidden="1"/>
    <cellStyle name="Besuchter Hyperlink" xfId="26762" builtinId="9" hidden="1"/>
    <cellStyle name="Besuchter Hyperlink" xfId="26506" builtinId="9" hidden="1"/>
    <cellStyle name="Besuchter Hyperlink" xfId="26250" builtinId="9" hidden="1"/>
    <cellStyle name="Besuchter Hyperlink" xfId="25994" builtinId="9" hidden="1"/>
    <cellStyle name="Besuchter Hyperlink" xfId="25738" builtinId="9" hidden="1"/>
    <cellStyle name="Besuchter Hyperlink" xfId="25482" builtinId="9" hidden="1"/>
    <cellStyle name="Besuchter Hyperlink" xfId="25226" builtinId="9" hidden="1"/>
    <cellStyle name="Besuchter Hyperlink" xfId="24970" builtinId="9" hidden="1"/>
    <cellStyle name="Besuchter Hyperlink" xfId="24714" builtinId="9" hidden="1"/>
    <cellStyle name="Besuchter Hyperlink" xfId="24458" builtinId="9" hidden="1"/>
    <cellStyle name="Besuchter Hyperlink" xfId="24202" builtinId="9" hidden="1"/>
    <cellStyle name="Besuchter Hyperlink" xfId="23946" builtinId="9" hidden="1"/>
    <cellStyle name="Besuchter Hyperlink" xfId="23690" builtinId="9" hidden="1"/>
    <cellStyle name="Besuchter Hyperlink" xfId="23434" builtinId="9" hidden="1"/>
    <cellStyle name="Besuchter Hyperlink" xfId="23178" builtinId="9" hidden="1"/>
    <cellStyle name="Besuchter Hyperlink" xfId="22922" builtinId="9" hidden="1"/>
    <cellStyle name="Besuchter Hyperlink" xfId="22666" builtinId="9" hidden="1"/>
    <cellStyle name="Besuchter Hyperlink" xfId="22410" builtinId="9" hidden="1"/>
    <cellStyle name="Besuchter Hyperlink" xfId="22154" builtinId="9" hidden="1"/>
    <cellStyle name="Besuchter Hyperlink" xfId="21898" builtinId="9" hidden="1"/>
    <cellStyle name="Besuchter Hyperlink" xfId="21642" builtinId="9" hidden="1"/>
    <cellStyle name="Besuchter Hyperlink" xfId="21386" builtinId="9" hidden="1"/>
    <cellStyle name="Besuchter Hyperlink" xfId="21126" builtinId="9" hidden="1"/>
    <cellStyle name="Besuchter Hyperlink" xfId="20870" builtinId="9" hidden="1"/>
    <cellStyle name="Besuchter Hyperlink" xfId="20614" builtinId="9" hidden="1"/>
    <cellStyle name="Besuchter Hyperlink" xfId="20358" builtinId="9" hidden="1"/>
    <cellStyle name="Besuchter Hyperlink" xfId="20102" builtinId="9" hidden="1"/>
    <cellStyle name="Besuchter Hyperlink" xfId="19846" builtinId="9" hidden="1"/>
    <cellStyle name="Besuchter Hyperlink" xfId="19590" builtinId="9" hidden="1"/>
    <cellStyle name="Besuchter Hyperlink" xfId="19334" builtinId="9" hidden="1"/>
    <cellStyle name="Besuchter Hyperlink" xfId="19078" builtinId="9" hidden="1"/>
    <cellStyle name="Besuchter Hyperlink" xfId="18822" builtinId="9" hidden="1"/>
    <cellStyle name="Besuchter Hyperlink" xfId="18566" builtinId="9" hidden="1"/>
    <cellStyle name="Besuchter Hyperlink" xfId="18310" builtinId="9" hidden="1"/>
    <cellStyle name="Besuchter Hyperlink" xfId="18054" builtinId="9" hidden="1"/>
    <cellStyle name="Besuchter Hyperlink" xfId="17798" builtinId="9" hidden="1"/>
    <cellStyle name="Besuchter Hyperlink" xfId="17542" builtinId="9" hidden="1"/>
    <cellStyle name="Besuchter Hyperlink" xfId="17286" builtinId="9" hidden="1"/>
    <cellStyle name="Besuchter Hyperlink" xfId="17030" builtinId="9" hidden="1"/>
    <cellStyle name="Besuchter Hyperlink" xfId="16774" builtinId="9" hidden="1"/>
    <cellStyle name="Besuchter Hyperlink" xfId="16518" builtinId="9" hidden="1"/>
    <cellStyle name="Besuchter Hyperlink" xfId="16262" builtinId="9" hidden="1"/>
    <cellStyle name="Besuchter Hyperlink" xfId="16006" builtinId="9" hidden="1"/>
    <cellStyle name="Besuchter Hyperlink" xfId="15750" builtinId="9" hidden="1"/>
    <cellStyle name="Besuchter Hyperlink" xfId="15494" builtinId="9" hidden="1"/>
    <cellStyle name="Besuchter Hyperlink" xfId="15238" builtinId="9" hidden="1"/>
    <cellStyle name="Besuchter Hyperlink" xfId="14982" builtinId="9" hidden="1"/>
    <cellStyle name="Besuchter Hyperlink" xfId="14726" builtinId="9" hidden="1"/>
    <cellStyle name="Besuchter Hyperlink" xfId="14470" builtinId="9" hidden="1"/>
    <cellStyle name="Besuchter Hyperlink" xfId="14214" builtinId="9" hidden="1"/>
    <cellStyle name="Besuchter Hyperlink" xfId="13958" builtinId="9" hidden="1"/>
    <cellStyle name="Besuchter Hyperlink" xfId="13702" builtinId="9" hidden="1"/>
    <cellStyle name="Besuchter Hyperlink" xfId="13446" builtinId="9" hidden="1"/>
    <cellStyle name="Besuchter Hyperlink" xfId="13190" builtinId="9" hidden="1"/>
    <cellStyle name="Besuchter Hyperlink" xfId="12934" builtinId="9" hidden="1"/>
    <cellStyle name="Besuchter Hyperlink" xfId="12678" builtinId="9" hidden="1"/>
    <cellStyle name="Besuchter Hyperlink" xfId="12422" builtinId="9" hidden="1"/>
    <cellStyle name="Besuchter Hyperlink" xfId="12166" builtinId="9" hidden="1"/>
    <cellStyle name="Besuchter Hyperlink" xfId="11910" builtinId="9" hidden="1"/>
    <cellStyle name="Besuchter Hyperlink" xfId="11654" builtinId="9" hidden="1"/>
    <cellStyle name="Besuchter Hyperlink" xfId="11398" builtinId="9" hidden="1"/>
    <cellStyle name="Besuchter Hyperlink" xfId="11142" builtinId="9" hidden="1"/>
    <cellStyle name="Besuchter Hyperlink" xfId="10886" builtinId="9" hidden="1"/>
    <cellStyle name="Besuchter Hyperlink" xfId="10630" builtinId="9" hidden="1"/>
    <cellStyle name="Besuchter Hyperlink" xfId="10374" builtinId="9" hidden="1"/>
    <cellStyle name="Besuchter Hyperlink" xfId="10118" builtinId="9" hidden="1"/>
    <cellStyle name="Besuchter Hyperlink" xfId="9862" builtinId="9" hidden="1"/>
    <cellStyle name="Besuchter Hyperlink" xfId="9606" builtinId="9" hidden="1"/>
    <cellStyle name="Besuchter Hyperlink" xfId="9350" builtinId="9" hidden="1"/>
    <cellStyle name="Besuchter Hyperlink" xfId="9094" builtinId="9" hidden="1"/>
    <cellStyle name="Besuchter Hyperlink" xfId="8838" builtinId="9" hidden="1"/>
    <cellStyle name="Besuchter Hyperlink" xfId="8582" builtinId="9" hidden="1"/>
    <cellStyle name="Besuchter Hyperlink" xfId="8326" builtinId="9" hidden="1"/>
    <cellStyle name="Besuchter Hyperlink" xfId="8070" builtinId="9" hidden="1"/>
    <cellStyle name="Besuchter Hyperlink" xfId="7814" builtinId="9" hidden="1"/>
    <cellStyle name="Besuchter Hyperlink" xfId="7558" builtinId="9" hidden="1"/>
    <cellStyle name="Besuchter Hyperlink" xfId="7302" builtinId="9" hidden="1"/>
    <cellStyle name="Besuchter Hyperlink" xfId="7046" builtinId="9" hidden="1"/>
    <cellStyle name="Besuchter Hyperlink" xfId="6790" builtinId="9" hidden="1"/>
    <cellStyle name="Besuchter Hyperlink" xfId="6534" builtinId="9" hidden="1"/>
    <cellStyle name="Besuchter Hyperlink" xfId="6278" builtinId="9" hidden="1"/>
    <cellStyle name="Besuchter Hyperlink" xfId="6022" builtinId="9" hidden="1"/>
    <cellStyle name="Besuchter Hyperlink" xfId="5766" builtinId="9" hidden="1"/>
    <cellStyle name="Besuchter Hyperlink" xfId="5510" builtinId="9" hidden="1"/>
    <cellStyle name="Besuchter Hyperlink" xfId="5254" builtinId="9" hidden="1"/>
    <cellStyle name="Besuchter Hyperlink" xfId="4998" builtinId="9" hidden="1"/>
    <cellStyle name="Besuchter Hyperlink" xfId="4742" builtinId="9" hidden="1"/>
    <cellStyle name="Besuchter Hyperlink" xfId="4486" builtinId="9" hidden="1"/>
    <cellStyle name="Besuchter Hyperlink" xfId="4230" builtinId="9" hidden="1"/>
    <cellStyle name="Besuchter Hyperlink" xfId="3974" builtinId="9" hidden="1"/>
    <cellStyle name="Besuchter Hyperlink" xfId="3718" builtinId="9" hidden="1"/>
    <cellStyle name="Besuchter Hyperlink" xfId="3462" builtinId="9" hidden="1"/>
    <cellStyle name="Besuchter Hyperlink" xfId="3206" builtinId="9" hidden="1"/>
    <cellStyle name="Besuchter Hyperlink" xfId="2950" builtinId="9" hidden="1"/>
    <cellStyle name="Besuchter Hyperlink" xfId="2694" builtinId="9" hidden="1"/>
    <cellStyle name="Besuchter Hyperlink" xfId="2438" builtinId="9" hidden="1"/>
    <cellStyle name="Besuchter Hyperlink" xfId="2182" builtinId="9" hidden="1"/>
    <cellStyle name="Besuchter Hyperlink" xfId="1926" builtinId="9" hidden="1"/>
    <cellStyle name="Besuchter Hyperlink" xfId="1670" builtinId="9" hidden="1"/>
    <cellStyle name="Besuchter Hyperlink" xfId="1414" builtinId="9" hidden="1"/>
    <cellStyle name="Besuchter Hyperlink" xfId="1158" builtinId="9" hidden="1"/>
    <cellStyle name="Besuchter Hyperlink" xfId="902" builtinId="9" hidden="1"/>
    <cellStyle name="Besuchter Hyperlink" xfId="646" builtinId="9" hidden="1"/>
    <cellStyle name="Besuchter Hyperlink" xfId="390" builtinId="9" hidden="1"/>
    <cellStyle name="Besuchter Hyperlink" xfId="134" builtinId="9" hidden="1"/>
    <cellStyle name="Besuchter Hyperlink" xfId="60" builtinId="9" hidden="1"/>
    <cellStyle name="Besuchter Hyperlink" xfId="258" builtinId="9" hidden="1"/>
    <cellStyle name="Besuchter Hyperlink" xfId="514" builtinId="9" hidden="1"/>
    <cellStyle name="Besuchter Hyperlink" xfId="770" builtinId="9" hidden="1"/>
    <cellStyle name="Besuchter Hyperlink" xfId="1026" builtinId="9" hidden="1"/>
    <cellStyle name="Besuchter Hyperlink" xfId="1282" builtinId="9" hidden="1"/>
    <cellStyle name="Besuchter Hyperlink" xfId="1538" builtinId="9" hidden="1"/>
    <cellStyle name="Besuchter Hyperlink" xfId="1794" builtinId="9" hidden="1"/>
    <cellStyle name="Besuchter Hyperlink" xfId="2050" builtinId="9" hidden="1"/>
    <cellStyle name="Besuchter Hyperlink" xfId="2306" builtinId="9" hidden="1"/>
    <cellStyle name="Besuchter Hyperlink" xfId="2562" builtinId="9" hidden="1"/>
    <cellStyle name="Besuchter Hyperlink" xfId="2818" builtinId="9" hidden="1"/>
    <cellStyle name="Besuchter Hyperlink" xfId="3074" builtinId="9" hidden="1"/>
    <cellStyle name="Besuchter Hyperlink" xfId="3330" builtinId="9" hidden="1"/>
    <cellStyle name="Besuchter Hyperlink" xfId="3586" builtinId="9" hidden="1"/>
    <cellStyle name="Besuchter Hyperlink" xfId="3842" builtinId="9" hidden="1"/>
    <cellStyle name="Besuchter Hyperlink" xfId="4098" builtinId="9" hidden="1"/>
    <cellStyle name="Besuchter Hyperlink" xfId="4354" builtinId="9" hidden="1"/>
    <cellStyle name="Besuchter Hyperlink" xfId="4610" builtinId="9" hidden="1"/>
    <cellStyle name="Besuchter Hyperlink" xfId="4866" builtinId="9" hidden="1"/>
    <cellStyle name="Besuchter Hyperlink" xfId="5122" builtinId="9" hidden="1"/>
    <cellStyle name="Besuchter Hyperlink" xfId="5378" builtinId="9" hidden="1"/>
    <cellStyle name="Besuchter Hyperlink" xfId="5634" builtinId="9" hidden="1"/>
    <cellStyle name="Besuchter Hyperlink" xfId="5890" builtinId="9" hidden="1"/>
    <cellStyle name="Besuchter Hyperlink" xfId="6146" builtinId="9" hidden="1"/>
    <cellStyle name="Besuchter Hyperlink" xfId="6402" builtinId="9" hidden="1"/>
    <cellStyle name="Besuchter Hyperlink" xfId="6658" builtinId="9" hidden="1"/>
    <cellStyle name="Besuchter Hyperlink" xfId="6914" builtinId="9" hidden="1"/>
    <cellStyle name="Besuchter Hyperlink" xfId="7170" builtinId="9" hidden="1"/>
    <cellStyle name="Besuchter Hyperlink" xfId="7426" builtinId="9" hidden="1"/>
    <cellStyle name="Besuchter Hyperlink" xfId="7682" builtinId="9" hidden="1"/>
    <cellStyle name="Besuchter Hyperlink" xfId="7938" builtinId="9" hidden="1"/>
    <cellStyle name="Besuchter Hyperlink" xfId="8194" builtinId="9" hidden="1"/>
    <cellStyle name="Besuchter Hyperlink" xfId="8450" builtinId="9" hidden="1"/>
    <cellStyle name="Besuchter Hyperlink" xfId="8706" builtinId="9" hidden="1"/>
    <cellStyle name="Besuchter Hyperlink" xfId="8962" builtinId="9" hidden="1"/>
    <cellStyle name="Besuchter Hyperlink" xfId="9218" builtinId="9" hidden="1"/>
    <cellStyle name="Besuchter Hyperlink" xfId="9474" builtinId="9" hidden="1"/>
    <cellStyle name="Besuchter Hyperlink" xfId="9730" builtinId="9" hidden="1"/>
    <cellStyle name="Besuchter Hyperlink" xfId="9986" builtinId="9" hidden="1"/>
    <cellStyle name="Besuchter Hyperlink" xfId="10242" builtinId="9" hidden="1"/>
    <cellStyle name="Besuchter Hyperlink" xfId="10498" builtinId="9" hidden="1"/>
    <cellStyle name="Besuchter Hyperlink" xfId="10754" builtinId="9" hidden="1"/>
    <cellStyle name="Besuchter Hyperlink" xfId="11010" builtinId="9" hidden="1"/>
    <cellStyle name="Besuchter Hyperlink" xfId="11266" builtinId="9" hidden="1"/>
    <cellStyle name="Besuchter Hyperlink" xfId="11522" builtinId="9" hidden="1"/>
    <cellStyle name="Besuchter Hyperlink" xfId="11778" builtinId="9" hidden="1"/>
    <cellStyle name="Besuchter Hyperlink" xfId="12034" builtinId="9" hidden="1"/>
    <cellStyle name="Besuchter Hyperlink" xfId="12290" builtinId="9" hidden="1"/>
    <cellStyle name="Besuchter Hyperlink" xfId="12546" builtinId="9" hidden="1"/>
    <cellStyle name="Besuchter Hyperlink" xfId="12802" builtinId="9" hidden="1"/>
    <cellStyle name="Besuchter Hyperlink" xfId="13058" builtinId="9" hidden="1"/>
    <cellStyle name="Besuchter Hyperlink" xfId="13314" builtinId="9" hidden="1"/>
    <cellStyle name="Besuchter Hyperlink" xfId="13570" builtinId="9" hidden="1"/>
    <cellStyle name="Besuchter Hyperlink" xfId="13826" builtinId="9" hidden="1"/>
    <cellStyle name="Besuchter Hyperlink" xfId="14082" builtinId="9" hidden="1"/>
    <cellStyle name="Besuchter Hyperlink" xfId="14338" builtinId="9" hidden="1"/>
    <cellStyle name="Besuchter Hyperlink" xfId="14594" builtinId="9" hidden="1"/>
    <cellStyle name="Besuchter Hyperlink" xfId="14850" builtinId="9" hidden="1"/>
    <cellStyle name="Besuchter Hyperlink" xfId="15106" builtinId="9" hidden="1"/>
    <cellStyle name="Besuchter Hyperlink" xfId="15362" builtinId="9" hidden="1"/>
    <cellStyle name="Besuchter Hyperlink" xfId="15618" builtinId="9" hidden="1"/>
    <cellStyle name="Besuchter Hyperlink" xfId="15874" builtinId="9" hidden="1"/>
    <cellStyle name="Besuchter Hyperlink" xfId="16130" builtinId="9" hidden="1"/>
    <cellStyle name="Besuchter Hyperlink" xfId="16386" builtinId="9" hidden="1"/>
    <cellStyle name="Besuchter Hyperlink" xfId="16642" builtinId="9" hidden="1"/>
    <cellStyle name="Besuchter Hyperlink" xfId="16898" builtinId="9" hidden="1"/>
    <cellStyle name="Besuchter Hyperlink" xfId="17154" builtinId="9" hidden="1"/>
    <cellStyle name="Besuchter Hyperlink" xfId="17410" builtinId="9" hidden="1"/>
    <cellStyle name="Besuchter Hyperlink" xfId="17666" builtinId="9" hidden="1"/>
    <cellStyle name="Besuchter Hyperlink" xfId="17922" builtinId="9" hidden="1"/>
    <cellStyle name="Besuchter Hyperlink" xfId="18178" builtinId="9" hidden="1"/>
    <cellStyle name="Besuchter Hyperlink" xfId="18434" builtinId="9" hidden="1"/>
    <cellStyle name="Besuchter Hyperlink" xfId="18690" builtinId="9" hidden="1"/>
    <cellStyle name="Besuchter Hyperlink" xfId="18946" builtinId="9" hidden="1"/>
    <cellStyle name="Besuchter Hyperlink" xfId="19202" builtinId="9" hidden="1"/>
    <cellStyle name="Besuchter Hyperlink" xfId="19458" builtinId="9" hidden="1"/>
    <cellStyle name="Besuchter Hyperlink" xfId="19714" builtinId="9" hidden="1"/>
    <cellStyle name="Besuchter Hyperlink" xfId="19970" builtinId="9" hidden="1"/>
    <cellStyle name="Besuchter Hyperlink" xfId="20226" builtinId="9" hidden="1"/>
    <cellStyle name="Besuchter Hyperlink" xfId="20482" builtinId="9" hidden="1"/>
    <cellStyle name="Besuchter Hyperlink" xfId="20738" builtinId="9" hidden="1"/>
    <cellStyle name="Besuchter Hyperlink" xfId="20994" builtinId="9" hidden="1"/>
    <cellStyle name="Besuchter Hyperlink" xfId="21254" builtinId="9" hidden="1"/>
    <cellStyle name="Besuchter Hyperlink" xfId="21510" builtinId="9" hidden="1"/>
    <cellStyle name="Besuchter Hyperlink" xfId="21766" builtinId="9" hidden="1"/>
    <cellStyle name="Besuchter Hyperlink" xfId="22022" builtinId="9" hidden="1"/>
    <cellStyle name="Besuchter Hyperlink" xfId="22278" builtinId="9" hidden="1"/>
    <cellStyle name="Besuchter Hyperlink" xfId="22534" builtinId="9" hidden="1"/>
    <cellStyle name="Besuchter Hyperlink" xfId="22790" builtinId="9" hidden="1"/>
    <cellStyle name="Besuchter Hyperlink" xfId="23046" builtinId="9" hidden="1"/>
    <cellStyle name="Besuchter Hyperlink" xfId="23302" builtinId="9" hidden="1"/>
    <cellStyle name="Besuchter Hyperlink" xfId="23558" builtinId="9" hidden="1"/>
    <cellStyle name="Besuchter Hyperlink" xfId="23814" builtinId="9" hidden="1"/>
    <cellStyle name="Besuchter Hyperlink" xfId="24070" builtinId="9" hidden="1"/>
    <cellStyle name="Besuchter Hyperlink" xfId="24326" builtinId="9" hidden="1"/>
    <cellStyle name="Besuchter Hyperlink" xfId="24582" builtinId="9" hidden="1"/>
    <cellStyle name="Besuchter Hyperlink" xfId="24838" builtinId="9" hidden="1"/>
    <cellStyle name="Besuchter Hyperlink" xfId="25094" builtinId="9" hidden="1"/>
    <cellStyle name="Besuchter Hyperlink" xfId="25350" builtinId="9" hidden="1"/>
    <cellStyle name="Besuchter Hyperlink" xfId="25606" builtinId="9" hidden="1"/>
    <cellStyle name="Besuchter Hyperlink" xfId="25862" builtinId="9" hidden="1"/>
    <cellStyle name="Besuchter Hyperlink" xfId="26118" builtinId="9" hidden="1"/>
    <cellStyle name="Besuchter Hyperlink" xfId="26374" builtinId="9" hidden="1"/>
    <cellStyle name="Besuchter Hyperlink" xfId="26630" builtinId="9" hidden="1"/>
    <cellStyle name="Besuchter Hyperlink" xfId="26886" builtinId="9" hidden="1"/>
    <cellStyle name="Besuchter Hyperlink" xfId="27142" builtinId="9" hidden="1"/>
    <cellStyle name="Besuchter Hyperlink" xfId="27398" builtinId="9" hidden="1"/>
    <cellStyle name="Besuchter Hyperlink" xfId="27654" builtinId="9" hidden="1"/>
    <cellStyle name="Besuchter Hyperlink" xfId="27910" builtinId="9" hidden="1"/>
    <cellStyle name="Besuchter Hyperlink" xfId="28166" builtinId="9" hidden="1"/>
    <cellStyle name="Besuchter Hyperlink" xfId="28422" builtinId="9" hidden="1"/>
    <cellStyle name="Besuchter Hyperlink" xfId="28678" builtinId="9" hidden="1"/>
    <cellStyle name="Besuchter Hyperlink" xfId="28934" builtinId="9" hidden="1"/>
    <cellStyle name="Besuchter Hyperlink" xfId="29190" builtinId="9" hidden="1"/>
    <cellStyle name="Besuchter Hyperlink" xfId="29446" builtinId="9" hidden="1"/>
    <cellStyle name="Besuchter Hyperlink" xfId="29702" builtinId="9" hidden="1"/>
    <cellStyle name="Besuchter Hyperlink" xfId="29958" builtinId="9" hidden="1"/>
    <cellStyle name="Besuchter Hyperlink" xfId="30214" builtinId="9" hidden="1"/>
    <cellStyle name="Besuchter Hyperlink" xfId="30470" builtinId="9" hidden="1"/>
    <cellStyle name="Besuchter Hyperlink" xfId="30726" builtinId="9" hidden="1"/>
    <cellStyle name="Besuchter Hyperlink" xfId="30982" builtinId="9" hidden="1"/>
    <cellStyle name="Besuchter Hyperlink" xfId="31238" builtinId="9" hidden="1"/>
    <cellStyle name="Besuchter Hyperlink" xfId="31494" builtinId="9" hidden="1"/>
    <cellStyle name="Besuchter Hyperlink" xfId="31750" builtinId="9" hidden="1"/>
    <cellStyle name="Besuchter Hyperlink" xfId="32006" builtinId="9" hidden="1"/>
    <cellStyle name="Besuchter Hyperlink" xfId="32263" builtinId="9" hidden="1"/>
    <cellStyle name="Besuchter Hyperlink" xfId="32521" builtinId="9" hidden="1"/>
    <cellStyle name="Besuchter Hyperlink" xfId="32777" builtinId="9" hidden="1"/>
    <cellStyle name="Besuchter Hyperlink" xfId="33033" builtinId="9" hidden="1"/>
    <cellStyle name="Besuchter Hyperlink" xfId="33289" builtinId="9" hidden="1"/>
    <cellStyle name="Besuchter Hyperlink" xfId="33545" builtinId="9" hidden="1"/>
    <cellStyle name="Besuchter Hyperlink" xfId="33801" builtinId="9" hidden="1"/>
    <cellStyle name="Besuchter Hyperlink" xfId="34057" builtinId="9" hidden="1"/>
    <cellStyle name="Besuchter Hyperlink" xfId="34313" builtinId="9" hidden="1"/>
    <cellStyle name="Besuchter Hyperlink" xfId="34569" builtinId="9" hidden="1"/>
    <cellStyle name="Besuchter Hyperlink" xfId="34825" builtinId="9" hidden="1"/>
    <cellStyle name="Besuchter Hyperlink" xfId="35081" builtinId="9" hidden="1"/>
    <cellStyle name="Besuchter Hyperlink" xfId="34971" builtinId="9" hidden="1"/>
    <cellStyle name="Besuchter Hyperlink" xfId="34715" builtinId="9" hidden="1"/>
    <cellStyle name="Besuchter Hyperlink" xfId="34459" builtinId="9" hidden="1"/>
    <cellStyle name="Besuchter Hyperlink" xfId="34203" builtinId="9" hidden="1"/>
    <cellStyle name="Besuchter Hyperlink" xfId="33947" builtinId="9" hidden="1"/>
    <cellStyle name="Besuchter Hyperlink" xfId="33691" builtinId="9" hidden="1"/>
    <cellStyle name="Besuchter Hyperlink" xfId="33435" builtinId="9" hidden="1"/>
    <cellStyle name="Besuchter Hyperlink" xfId="33179" builtinId="9" hidden="1"/>
    <cellStyle name="Besuchter Hyperlink" xfId="32923" builtinId="9" hidden="1"/>
    <cellStyle name="Besuchter Hyperlink" xfId="32667" builtinId="9" hidden="1"/>
    <cellStyle name="Besuchter Hyperlink" xfId="32409" builtinId="9" hidden="1"/>
    <cellStyle name="Besuchter Hyperlink" xfId="32152" builtinId="9" hidden="1"/>
    <cellStyle name="Besuchter Hyperlink" xfId="31896" builtinId="9" hidden="1"/>
    <cellStyle name="Besuchter Hyperlink" xfId="31640" builtinId="9" hidden="1"/>
    <cellStyle name="Besuchter Hyperlink" xfId="31384" builtinId="9" hidden="1"/>
    <cellStyle name="Besuchter Hyperlink" xfId="31128" builtinId="9" hidden="1"/>
    <cellStyle name="Besuchter Hyperlink" xfId="30872" builtinId="9" hidden="1"/>
    <cellStyle name="Besuchter Hyperlink" xfId="30616" builtinId="9" hidden="1"/>
    <cellStyle name="Besuchter Hyperlink" xfId="30360" builtinId="9" hidden="1"/>
    <cellStyle name="Besuchter Hyperlink" xfId="30104" builtinId="9" hidden="1"/>
    <cellStyle name="Besuchter Hyperlink" xfId="29848" builtinId="9" hidden="1"/>
    <cellStyle name="Besuchter Hyperlink" xfId="29592" builtinId="9" hidden="1"/>
    <cellStyle name="Besuchter Hyperlink" xfId="29336" builtinId="9" hidden="1"/>
    <cellStyle name="Besuchter Hyperlink" xfId="29080" builtinId="9" hidden="1"/>
    <cellStyle name="Besuchter Hyperlink" xfId="28824" builtinId="9" hidden="1"/>
    <cellStyle name="Besuchter Hyperlink" xfId="28568" builtinId="9" hidden="1"/>
    <cellStyle name="Besuchter Hyperlink" xfId="28312" builtinId="9" hidden="1"/>
    <cellStyle name="Besuchter Hyperlink" xfId="28056" builtinId="9" hidden="1"/>
    <cellStyle name="Besuchter Hyperlink" xfId="27800" builtinId="9" hidden="1"/>
    <cellStyle name="Besuchter Hyperlink" xfId="27544" builtinId="9" hidden="1"/>
    <cellStyle name="Besuchter Hyperlink" xfId="27288" builtinId="9" hidden="1"/>
    <cellStyle name="Besuchter Hyperlink" xfId="27032" builtinId="9" hidden="1"/>
    <cellStyle name="Besuchter Hyperlink" xfId="26776" builtinId="9" hidden="1"/>
    <cellStyle name="Besuchter Hyperlink" xfId="26520" builtinId="9" hidden="1"/>
    <cellStyle name="Besuchter Hyperlink" xfId="26264" builtinId="9" hidden="1"/>
    <cellStyle name="Besuchter Hyperlink" xfId="26008" builtinId="9" hidden="1"/>
    <cellStyle name="Besuchter Hyperlink" xfId="25752" builtinId="9" hidden="1"/>
    <cellStyle name="Besuchter Hyperlink" xfId="25496" builtinId="9" hidden="1"/>
    <cellStyle name="Besuchter Hyperlink" xfId="25240" builtinId="9" hidden="1"/>
    <cellStyle name="Besuchter Hyperlink" xfId="24984" builtinId="9" hidden="1"/>
    <cellStyle name="Besuchter Hyperlink" xfId="24728" builtinId="9" hidden="1"/>
    <cellStyle name="Besuchter Hyperlink" xfId="24472" builtinId="9" hidden="1"/>
    <cellStyle name="Besuchter Hyperlink" xfId="24216" builtinId="9" hidden="1"/>
    <cellStyle name="Besuchter Hyperlink" xfId="23960" builtinId="9" hidden="1"/>
    <cellStyle name="Besuchter Hyperlink" xfId="23704" builtinId="9" hidden="1"/>
    <cellStyle name="Besuchter Hyperlink" xfId="23448" builtinId="9" hidden="1"/>
    <cellStyle name="Besuchter Hyperlink" xfId="23192" builtinId="9" hidden="1"/>
    <cellStyle name="Besuchter Hyperlink" xfId="22936" builtinId="9" hidden="1"/>
    <cellStyle name="Besuchter Hyperlink" xfId="22680" builtinId="9" hidden="1"/>
    <cellStyle name="Besuchter Hyperlink" xfId="22424" builtinId="9" hidden="1"/>
    <cellStyle name="Besuchter Hyperlink" xfId="22168" builtinId="9" hidden="1"/>
    <cellStyle name="Besuchter Hyperlink" xfId="21912" builtinId="9" hidden="1"/>
    <cellStyle name="Besuchter Hyperlink" xfId="21656" builtinId="9" hidden="1"/>
    <cellStyle name="Besuchter Hyperlink" xfId="21400" builtinId="9" hidden="1"/>
    <cellStyle name="Besuchter Hyperlink" xfId="21140" builtinId="9" hidden="1"/>
    <cellStyle name="Besuchter Hyperlink" xfId="20884" builtinId="9" hidden="1"/>
    <cellStyle name="Besuchter Hyperlink" xfId="20628" builtinId="9" hidden="1"/>
    <cellStyle name="Besuchter Hyperlink" xfId="20372" builtinId="9" hidden="1"/>
    <cellStyle name="Besuchter Hyperlink" xfId="20116" builtinId="9" hidden="1"/>
    <cellStyle name="Besuchter Hyperlink" xfId="19860" builtinId="9" hidden="1"/>
    <cellStyle name="Besuchter Hyperlink" xfId="19604" builtinId="9" hidden="1"/>
    <cellStyle name="Besuchter Hyperlink" xfId="19348" builtinId="9" hidden="1"/>
    <cellStyle name="Besuchter Hyperlink" xfId="19092" builtinId="9" hidden="1"/>
    <cellStyle name="Besuchter Hyperlink" xfId="18836" builtinId="9" hidden="1"/>
    <cellStyle name="Besuchter Hyperlink" xfId="18580" builtinId="9" hidden="1"/>
    <cellStyle name="Besuchter Hyperlink" xfId="18324" builtinId="9" hidden="1"/>
    <cellStyle name="Besuchter Hyperlink" xfId="18068" builtinId="9" hidden="1"/>
    <cellStyle name="Besuchter Hyperlink" xfId="17812" builtinId="9" hidden="1"/>
    <cellStyle name="Besuchter Hyperlink" xfId="17556" builtinId="9" hidden="1"/>
    <cellStyle name="Besuchter Hyperlink" xfId="17300" builtinId="9" hidden="1"/>
    <cellStyle name="Besuchter Hyperlink" xfId="17044" builtinId="9" hidden="1"/>
    <cellStyle name="Besuchter Hyperlink" xfId="16788" builtinId="9" hidden="1"/>
    <cellStyle name="Besuchter Hyperlink" xfId="16532" builtinId="9" hidden="1"/>
    <cellStyle name="Besuchter Hyperlink" xfId="16276" builtinId="9" hidden="1"/>
    <cellStyle name="Besuchter Hyperlink" xfId="16020" builtinId="9" hidden="1"/>
    <cellStyle name="Besuchter Hyperlink" xfId="15764" builtinId="9" hidden="1"/>
    <cellStyle name="Besuchter Hyperlink" xfId="15508" builtinId="9" hidden="1"/>
    <cellStyle name="Besuchter Hyperlink" xfId="15252" builtinId="9" hidden="1"/>
    <cellStyle name="Besuchter Hyperlink" xfId="14996" builtinId="9" hidden="1"/>
    <cellStyle name="Besuchter Hyperlink" xfId="14740" builtinId="9" hidden="1"/>
    <cellStyle name="Besuchter Hyperlink" xfId="14484" builtinId="9" hidden="1"/>
    <cellStyle name="Besuchter Hyperlink" xfId="14228" builtinId="9" hidden="1"/>
    <cellStyle name="Besuchter Hyperlink" xfId="13972" builtinId="9" hidden="1"/>
    <cellStyle name="Besuchter Hyperlink" xfId="13716" builtinId="9" hidden="1"/>
    <cellStyle name="Besuchter Hyperlink" xfId="13460" builtinId="9" hidden="1"/>
    <cellStyle name="Besuchter Hyperlink" xfId="13204" builtinId="9" hidden="1"/>
    <cellStyle name="Besuchter Hyperlink" xfId="12948" builtinId="9" hidden="1"/>
    <cellStyle name="Besuchter Hyperlink" xfId="12692" builtinId="9" hidden="1"/>
    <cellStyle name="Besuchter Hyperlink" xfId="12436" builtinId="9" hidden="1"/>
    <cellStyle name="Besuchter Hyperlink" xfId="12180" builtinId="9" hidden="1"/>
    <cellStyle name="Besuchter Hyperlink" xfId="11924" builtinId="9" hidden="1"/>
    <cellStyle name="Besuchter Hyperlink" xfId="11668" builtinId="9" hidden="1"/>
    <cellStyle name="Besuchter Hyperlink" xfId="11412" builtinId="9" hidden="1"/>
    <cellStyle name="Besuchter Hyperlink" xfId="11156" builtinId="9" hidden="1"/>
    <cellStyle name="Besuchter Hyperlink" xfId="10900" builtinId="9" hidden="1"/>
    <cellStyle name="Besuchter Hyperlink" xfId="10644" builtinId="9" hidden="1"/>
    <cellStyle name="Besuchter Hyperlink" xfId="10388" builtinId="9" hidden="1"/>
    <cellStyle name="Besuchter Hyperlink" xfId="10132" builtinId="9" hidden="1"/>
    <cellStyle name="Besuchter Hyperlink" xfId="9876" builtinId="9" hidden="1"/>
    <cellStyle name="Besuchter Hyperlink" xfId="9620" builtinId="9" hidden="1"/>
    <cellStyle name="Besuchter Hyperlink" xfId="9364" builtinId="9" hidden="1"/>
    <cellStyle name="Besuchter Hyperlink" xfId="9108" builtinId="9" hidden="1"/>
    <cellStyle name="Besuchter Hyperlink" xfId="8852" builtinId="9" hidden="1"/>
    <cellStyle name="Besuchter Hyperlink" xfId="8596" builtinId="9" hidden="1"/>
    <cellStyle name="Besuchter Hyperlink" xfId="8340" builtinId="9" hidden="1"/>
    <cellStyle name="Besuchter Hyperlink" xfId="8084" builtinId="9" hidden="1"/>
    <cellStyle name="Besuchter Hyperlink" xfId="7828" builtinId="9" hidden="1"/>
    <cellStyle name="Besuchter Hyperlink" xfId="7572" builtinId="9" hidden="1"/>
    <cellStyle name="Besuchter Hyperlink" xfId="7316" builtinId="9" hidden="1"/>
    <cellStyle name="Besuchter Hyperlink" xfId="7060" builtinId="9" hidden="1"/>
    <cellStyle name="Besuchter Hyperlink" xfId="6804" builtinId="9" hidden="1"/>
    <cellStyle name="Besuchter Hyperlink" xfId="6548" builtinId="9" hidden="1"/>
    <cellStyle name="Besuchter Hyperlink" xfId="6292" builtinId="9" hidden="1"/>
    <cellStyle name="Besuchter Hyperlink" xfId="6036" builtinId="9" hidden="1"/>
    <cellStyle name="Besuchter Hyperlink" xfId="5780" builtinId="9" hidden="1"/>
    <cellStyle name="Besuchter Hyperlink" xfId="5524" builtinId="9" hidden="1"/>
    <cellStyle name="Besuchter Hyperlink" xfId="5268" builtinId="9" hidden="1"/>
    <cellStyle name="Besuchter Hyperlink" xfId="5012" builtinId="9" hidden="1"/>
    <cellStyle name="Besuchter Hyperlink" xfId="4756" builtinId="9" hidden="1"/>
    <cellStyle name="Besuchter Hyperlink" xfId="4500" builtinId="9" hidden="1"/>
    <cellStyle name="Besuchter Hyperlink" xfId="4244" builtinId="9" hidden="1"/>
    <cellStyle name="Besuchter Hyperlink" xfId="3988" builtinId="9" hidden="1"/>
    <cellStyle name="Besuchter Hyperlink" xfId="3732" builtinId="9" hidden="1"/>
    <cellStyle name="Besuchter Hyperlink" xfId="3476" builtinId="9" hidden="1"/>
    <cellStyle name="Besuchter Hyperlink" xfId="3220" builtinId="9" hidden="1"/>
    <cellStyle name="Besuchter Hyperlink" xfId="2964" builtinId="9" hidden="1"/>
    <cellStyle name="Besuchter Hyperlink" xfId="2708" builtinId="9" hidden="1"/>
    <cellStyle name="Besuchter Hyperlink" xfId="2452" builtinId="9" hidden="1"/>
    <cellStyle name="Besuchter Hyperlink" xfId="2196" builtinId="9" hidden="1"/>
    <cellStyle name="Besuchter Hyperlink" xfId="1940" builtinId="9" hidden="1"/>
    <cellStyle name="Besuchter Hyperlink" xfId="1684" builtinId="9" hidden="1"/>
    <cellStyle name="Besuchter Hyperlink" xfId="1428" builtinId="9" hidden="1"/>
    <cellStyle name="Besuchter Hyperlink" xfId="1172" builtinId="9" hidden="1"/>
    <cellStyle name="Besuchter Hyperlink" xfId="916" builtinId="9" hidden="1"/>
    <cellStyle name="Besuchter Hyperlink" xfId="740" builtinId="9" hidden="1"/>
    <cellStyle name="Besuchter Hyperlink" xfId="884" builtinId="9" hidden="1"/>
    <cellStyle name="Besuchter Hyperlink" xfId="548" builtinId="9" hidden="1"/>
    <cellStyle name="Besuchter Hyperlink" xfId="452" builtinId="9" hidden="1"/>
    <cellStyle name="Besuchter Hyperlink" xfId="500" builtinId="9" hidden="1"/>
    <cellStyle name="Besuchter Hyperlink" xfId="852" builtinId="9" hidden="1"/>
    <cellStyle name="Besuchter Hyperlink" xfId="676" builtinId="9" hidden="1"/>
    <cellStyle name="Besuchter Hyperlink" xfId="1012" builtinId="9" hidden="1"/>
    <cellStyle name="Besuchter Hyperlink" xfId="1268" builtinId="9" hidden="1"/>
    <cellStyle name="Besuchter Hyperlink" xfId="1524" builtinId="9" hidden="1"/>
    <cellStyle name="Besuchter Hyperlink" xfId="1780" builtinId="9" hidden="1"/>
    <cellStyle name="Besuchter Hyperlink" xfId="2036" builtinId="9" hidden="1"/>
    <cellStyle name="Besuchter Hyperlink" xfId="2292" builtinId="9" hidden="1"/>
    <cellStyle name="Besuchter Hyperlink" xfId="2548" builtinId="9" hidden="1"/>
    <cellStyle name="Besuchter Hyperlink" xfId="2804" builtinId="9" hidden="1"/>
    <cellStyle name="Besuchter Hyperlink" xfId="3060" builtinId="9" hidden="1"/>
    <cellStyle name="Besuchter Hyperlink" xfId="3316" builtinId="9" hidden="1"/>
    <cellStyle name="Besuchter Hyperlink" xfId="3572" builtinId="9" hidden="1"/>
    <cellStyle name="Besuchter Hyperlink" xfId="3828" builtinId="9" hidden="1"/>
    <cellStyle name="Besuchter Hyperlink" xfId="4084" builtinId="9" hidden="1"/>
    <cellStyle name="Besuchter Hyperlink" xfId="4340" builtinId="9" hidden="1"/>
    <cellStyle name="Besuchter Hyperlink" xfId="4596" builtinId="9" hidden="1"/>
    <cellStyle name="Besuchter Hyperlink" xfId="4852" builtinId="9" hidden="1"/>
    <cellStyle name="Besuchter Hyperlink" xfId="5108" builtinId="9" hidden="1"/>
    <cellStyle name="Besuchter Hyperlink" xfId="5364" builtinId="9" hidden="1"/>
    <cellStyle name="Besuchter Hyperlink" xfId="5620" builtinId="9" hidden="1"/>
    <cellStyle name="Besuchter Hyperlink" xfId="5876" builtinId="9" hidden="1"/>
    <cellStyle name="Besuchter Hyperlink" xfId="6132" builtinId="9" hidden="1"/>
    <cellStyle name="Besuchter Hyperlink" xfId="6388" builtinId="9" hidden="1"/>
    <cellStyle name="Besuchter Hyperlink" xfId="6644" builtinId="9" hidden="1"/>
    <cellStyle name="Besuchter Hyperlink" xfId="6900" builtinId="9" hidden="1"/>
    <cellStyle name="Besuchter Hyperlink" xfId="7156" builtinId="9" hidden="1"/>
    <cellStyle name="Besuchter Hyperlink" xfId="7412" builtinId="9" hidden="1"/>
    <cellStyle name="Besuchter Hyperlink" xfId="7668" builtinId="9" hidden="1"/>
    <cellStyle name="Besuchter Hyperlink" xfId="7924" builtinId="9" hidden="1"/>
    <cellStyle name="Besuchter Hyperlink" xfId="8180" builtinId="9" hidden="1"/>
    <cellStyle name="Besuchter Hyperlink" xfId="8436" builtinId="9" hidden="1"/>
    <cellStyle name="Besuchter Hyperlink" xfId="8692" builtinId="9" hidden="1"/>
    <cellStyle name="Besuchter Hyperlink" xfId="8948" builtinId="9" hidden="1"/>
    <cellStyle name="Besuchter Hyperlink" xfId="9204" builtinId="9" hidden="1"/>
    <cellStyle name="Besuchter Hyperlink" xfId="9460" builtinId="9" hidden="1"/>
    <cellStyle name="Besuchter Hyperlink" xfId="9716" builtinId="9" hidden="1"/>
    <cellStyle name="Besuchter Hyperlink" xfId="9972" builtinId="9" hidden="1"/>
    <cellStyle name="Besuchter Hyperlink" xfId="10228" builtinId="9" hidden="1"/>
    <cellStyle name="Besuchter Hyperlink" xfId="10484" builtinId="9" hidden="1"/>
    <cellStyle name="Besuchter Hyperlink" xfId="10740" builtinId="9" hidden="1"/>
    <cellStyle name="Besuchter Hyperlink" xfId="10996" builtinId="9" hidden="1"/>
    <cellStyle name="Besuchter Hyperlink" xfId="11252" builtinId="9" hidden="1"/>
    <cellStyle name="Besuchter Hyperlink" xfId="11508" builtinId="9" hidden="1"/>
    <cellStyle name="Besuchter Hyperlink" xfId="11764" builtinId="9" hidden="1"/>
    <cellStyle name="Besuchter Hyperlink" xfId="12020" builtinId="9" hidden="1"/>
    <cellStyle name="Besuchter Hyperlink" xfId="12276" builtinId="9" hidden="1"/>
    <cellStyle name="Besuchter Hyperlink" xfId="12532" builtinId="9" hidden="1"/>
    <cellStyle name="Besuchter Hyperlink" xfId="12788" builtinId="9" hidden="1"/>
    <cellStyle name="Besuchter Hyperlink" xfId="13044" builtinId="9" hidden="1"/>
    <cellStyle name="Besuchter Hyperlink" xfId="13300" builtinId="9" hidden="1"/>
    <cellStyle name="Besuchter Hyperlink" xfId="13556" builtinId="9" hidden="1"/>
    <cellStyle name="Besuchter Hyperlink" xfId="13812" builtinId="9" hidden="1"/>
    <cellStyle name="Besuchter Hyperlink" xfId="14068" builtinId="9" hidden="1"/>
    <cellStyle name="Besuchter Hyperlink" xfId="14324" builtinId="9" hidden="1"/>
    <cellStyle name="Besuchter Hyperlink" xfId="14580" builtinId="9" hidden="1"/>
    <cellStyle name="Besuchter Hyperlink" xfId="14836" builtinId="9" hidden="1"/>
    <cellStyle name="Besuchter Hyperlink" xfId="15092" builtinId="9" hidden="1"/>
    <cellStyle name="Besuchter Hyperlink" xfId="15348" builtinId="9" hidden="1"/>
    <cellStyle name="Besuchter Hyperlink" xfId="15604" builtinId="9" hidden="1"/>
    <cellStyle name="Besuchter Hyperlink" xfId="15860" builtinId="9" hidden="1"/>
    <cellStyle name="Besuchter Hyperlink" xfId="16116" builtinId="9" hidden="1"/>
    <cellStyle name="Besuchter Hyperlink" xfId="16372" builtinId="9" hidden="1"/>
    <cellStyle name="Besuchter Hyperlink" xfId="16628" builtinId="9" hidden="1"/>
    <cellStyle name="Besuchter Hyperlink" xfId="16884" builtinId="9" hidden="1"/>
    <cellStyle name="Besuchter Hyperlink" xfId="17140" builtinId="9" hidden="1"/>
    <cellStyle name="Besuchter Hyperlink" xfId="17396" builtinId="9" hidden="1"/>
    <cellStyle name="Besuchter Hyperlink" xfId="17652" builtinId="9" hidden="1"/>
    <cellStyle name="Besuchter Hyperlink" xfId="17908" builtinId="9" hidden="1"/>
    <cellStyle name="Besuchter Hyperlink" xfId="18164" builtinId="9" hidden="1"/>
    <cellStyle name="Besuchter Hyperlink" xfId="18420" builtinId="9" hidden="1"/>
    <cellStyle name="Besuchter Hyperlink" xfId="18676" builtinId="9" hidden="1"/>
    <cellStyle name="Besuchter Hyperlink" xfId="18932" builtinId="9" hidden="1"/>
    <cellStyle name="Besuchter Hyperlink" xfId="19188" builtinId="9" hidden="1"/>
    <cellStyle name="Besuchter Hyperlink" xfId="19444" builtinId="9" hidden="1"/>
    <cellStyle name="Besuchter Hyperlink" xfId="19700" builtinId="9" hidden="1"/>
    <cellStyle name="Besuchter Hyperlink" xfId="19956" builtinId="9" hidden="1"/>
    <cellStyle name="Besuchter Hyperlink" xfId="20212" builtinId="9" hidden="1"/>
    <cellStyle name="Besuchter Hyperlink" xfId="20468" builtinId="9" hidden="1"/>
    <cellStyle name="Besuchter Hyperlink" xfId="20724" builtinId="9" hidden="1"/>
    <cellStyle name="Besuchter Hyperlink" xfId="20980" builtinId="9" hidden="1"/>
    <cellStyle name="Besuchter Hyperlink" xfId="21240" builtinId="9" hidden="1"/>
    <cellStyle name="Besuchter Hyperlink" xfId="21496" builtinId="9" hidden="1"/>
    <cellStyle name="Besuchter Hyperlink" xfId="21752" builtinId="9" hidden="1"/>
    <cellStyle name="Besuchter Hyperlink" xfId="22008" builtinId="9" hidden="1"/>
    <cellStyle name="Besuchter Hyperlink" xfId="22264" builtinId="9" hidden="1"/>
    <cellStyle name="Besuchter Hyperlink" xfId="22520" builtinId="9" hidden="1"/>
    <cellStyle name="Besuchter Hyperlink" xfId="22776" builtinId="9" hidden="1"/>
    <cellStyle name="Besuchter Hyperlink" xfId="23032" builtinId="9" hidden="1"/>
    <cellStyle name="Besuchter Hyperlink" xfId="23288" builtinId="9" hidden="1"/>
    <cellStyle name="Besuchter Hyperlink" xfId="23544" builtinId="9" hidden="1"/>
    <cellStyle name="Besuchter Hyperlink" xfId="23800" builtinId="9" hidden="1"/>
    <cellStyle name="Besuchter Hyperlink" xfId="24056" builtinId="9" hidden="1"/>
    <cellStyle name="Besuchter Hyperlink" xfId="24312" builtinId="9" hidden="1"/>
    <cellStyle name="Besuchter Hyperlink" xfId="24568" builtinId="9" hidden="1"/>
    <cellStyle name="Besuchter Hyperlink" xfId="24824" builtinId="9" hidden="1"/>
    <cellStyle name="Besuchter Hyperlink" xfId="25080" builtinId="9" hidden="1"/>
    <cellStyle name="Besuchter Hyperlink" xfId="25336" builtinId="9" hidden="1"/>
    <cellStyle name="Besuchter Hyperlink" xfId="25592" builtinId="9" hidden="1"/>
    <cellStyle name="Besuchter Hyperlink" xfId="25848" builtinId="9" hidden="1"/>
    <cellStyle name="Besuchter Hyperlink" xfId="26104" builtinId="9" hidden="1"/>
    <cellStyle name="Besuchter Hyperlink" xfId="26360" builtinId="9" hidden="1"/>
    <cellStyle name="Besuchter Hyperlink" xfId="26616" builtinId="9" hidden="1"/>
    <cellStyle name="Besuchter Hyperlink" xfId="26872" builtinId="9" hidden="1"/>
    <cellStyle name="Besuchter Hyperlink" xfId="27128" builtinId="9" hidden="1"/>
    <cellStyle name="Besuchter Hyperlink" xfId="27384" builtinId="9" hidden="1"/>
    <cellStyle name="Besuchter Hyperlink" xfId="27640" builtinId="9" hidden="1"/>
    <cellStyle name="Besuchter Hyperlink" xfId="27896" builtinId="9" hidden="1"/>
    <cellStyle name="Besuchter Hyperlink" xfId="28152" builtinId="9" hidden="1"/>
    <cellStyle name="Besuchter Hyperlink" xfId="28408" builtinId="9" hidden="1"/>
    <cellStyle name="Besuchter Hyperlink" xfId="28664" builtinId="9" hidden="1"/>
    <cellStyle name="Besuchter Hyperlink" xfId="28920" builtinId="9" hidden="1"/>
    <cellStyle name="Besuchter Hyperlink" xfId="29176" builtinId="9" hidden="1"/>
    <cellStyle name="Besuchter Hyperlink" xfId="29432" builtinId="9" hidden="1"/>
    <cellStyle name="Besuchter Hyperlink" xfId="29688" builtinId="9" hidden="1"/>
    <cellStyle name="Besuchter Hyperlink" xfId="29944" builtinId="9" hidden="1"/>
    <cellStyle name="Besuchter Hyperlink" xfId="30200" builtinId="9" hidden="1"/>
    <cellStyle name="Besuchter Hyperlink" xfId="30456" builtinId="9" hidden="1"/>
    <cellStyle name="Besuchter Hyperlink" xfId="30712" builtinId="9" hidden="1"/>
    <cellStyle name="Besuchter Hyperlink" xfId="30968" builtinId="9" hidden="1"/>
    <cellStyle name="Besuchter Hyperlink" xfId="31224" builtinId="9" hidden="1"/>
    <cellStyle name="Besuchter Hyperlink" xfId="31480" builtinId="9" hidden="1"/>
    <cellStyle name="Besuchter Hyperlink" xfId="31736" builtinId="9" hidden="1"/>
    <cellStyle name="Besuchter Hyperlink" xfId="31992" builtinId="9" hidden="1"/>
    <cellStyle name="Besuchter Hyperlink" xfId="32249" builtinId="9" hidden="1"/>
    <cellStyle name="Besuchter Hyperlink" xfId="32507" builtinId="9" hidden="1"/>
    <cellStyle name="Besuchter Hyperlink" xfId="32763" builtinId="9" hidden="1"/>
    <cellStyle name="Besuchter Hyperlink" xfId="33019" builtinId="9" hidden="1"/>
    <cellStyle name="Besuchter Hyperlink" xfId="33275" builtinId="9" hidden="1"/>
    <cellStyle name="Besuchter Hyperlink" xfId="33531" builtinId="9" hidden="1"/>
    <cellStyle name="Besuchter Hyperlink" xfId="33787" builtinId="9" hidden="1"/>
    <cellStyle name="Besuchter Hyperlink" xfId="34043" builtinId="9" hidden="1"/>
    <cellStyle name="Besuchter Hyperlink" xfId="34299" builtinId="9" hidden="1"/>
    <cellStyle name="Besuchter Hyperlink" xfId="34555" builtinId="9" hidden="1"/>
    <cellStyle name="Besuchter Hyperlink" xfId="34811" builtinId="9" hidden="1"/>
    <cellStyle name="Besuchter Hyperlink" xfId="35067" builtinId="9" hidden="1"/>
    <cellStyle name="Besuchter Hyperlink" xfId="34985" builtinId="9" hidden="1"/>
    <cellStyle name="Besuchter Hyperlink" xfId="34729" builtinId="9" hidden="1"/>
    <cellStyle name="Besuchter Hyperlink" xfId="34473" builtinId="9" hidden="1"/>
    <cellStyle name="Besuchter Hyperlink" xfId="34217" builtinId="9" hidden="1"/>
    <cellStyle name="Besuchter Hyperlink" xfId="33961" builtinId="9" hidden="1"/>
    <cellStyle name="Besuchter Hyperlink" xfId="33705" builtinId="9" hidden="1"/>
    <cellStyle name="Besuchter Hyperlink" xfId="33449" builtinId="9" hidden="1"/>
    <cellStyle name="Besuchter Hyperlink" xfId="33193" builtinId="9" hidden="1"/>
    <cellStyle name="Besuchter Hyperlink" xfId="32937" builtinId="9" hidden="1"/>
    <cellStyle name="Besuchter Hyperlink" xfId="32681" builtinId="9" hidden="1"/>
    <cellStyle name="Besuchter Hyperlink" xfId="32423" builtinId="9" hidden="1"/>
    <cellStyle name="Besuchter Hyperlink" xfId="32166" builtinId="9" hidden="1"/>
    <cellStyle name="Besuchter Hyperlink" xfId="31910" builtinId="9" hidden="1"/>
    <cellStyle name="Besuchter Hyperlink" xfId="31654" builtinId="9" hidden="1"/>
    <cellStyle name="Besuchter Hyperlink" xfId="31398" builtinId="9" hidden="1"/>
    <cellStyle name="Besuchter Hyperlink" xfId="31142" builtinId="9" hidden="1"/>
    <cellStyle name="Besuchter Hyperlink" xfId="30886" builtinId="9" hidden="1"/>
    <cellStyle name="Besuchter Hyperlink" xfId="30630" builtinId="9" hidden="1"/>
    <cellStyle name="Besuchter Hyperlink" xfId="30374" builtinId="9" hidden="1"/>
    <cellStyle name="Besuchter Hyperlink" xfId="30118" builtinId="9" hidden="1"/>
    <cellStyle name="Besuchter Hyperlink" xfId="29862" builtinId="9" hidden="1"/>
    <cellStyle name="Besuchter Hyperlink" xfId="29606" builtinId="9" hidden="1"/>
    <cellStyle name="Besuchter Hyperlink" xfId="29350" builtinId="9" hidden="1"/>
    <cellStyle name="Besuchter Hyperlink" xfId="29094" builtinId="9" hidden="1"/>
    <cellStyle name="Besuchter Hyperlink" xfId="28838" builtinId="9" hidden="1"/>
    <cellStyle name="Besuchter Hyperlink" xfId="28582" builtinId="9" hidden="1"/>
    <cellStyle name="Besuchter Hyperlink" xfId="28326" builtinId="9" hidden="1"/>
    <cellStyle name="Besuchter Hyperlink" xfId="28070" builtinId="9" hidden="1"/>
    <cellStyle name="Besuchter Hyperlink" xfId="27814" builtinId="9" hidden="1"/>
    <cellStyle name="Besuchter Hyperlink" xfId="27558" builtinId="9" hidden="1"/>
    <cellStyle name="Besuchter Hyperlink" xfId="27302" builtinId="9" hidden="1"/>
    <cellStyle name="Besuchter Hyperlink" xfId="27046" builtinId="9" hidden="1"/>
    <cellStyle name="Besuchter Hyperlink" xfId="26790" builtinId="9" hidden="1"/>
    <cellStyle name="Besuchter Hyperlink" xfId="26534" builtinId="9" hidden="1"/>
    <cellStyle name="Besuchter Hyperlink" xfId="26278" builtinId="9" hidden="1"/>
    <cellStyle name="Besuchter Hyperlink" xfId="26022" builtinId="9" hidden="1"/>
    <cellStyle name="Besuchter Hyperlink" xfId="25766" builtinId="9" hidden="1"/>
    <cellStyle name="Besuchter Hyperlink" xfId="25510" builtinId="9" hidden="1"/>
    <cellStyle name="Besuchter Hyperlink" xfId="25254" builtinId="9" hidden="1"/>
    <cellStyle name="Besuchter Hyperlink" xfId="24998" builtinId="9" hidden="1"/>
    <cellStyle name="Besuchter Hyperlink" xfId="24742" builtinId="9" hidden="1"/>
    <cellStyle name="Besuchter Hyperlink" xfId="24486" builtinId="9" hidden="1"/>
    <cellStyle name="Besuchter Hyperlink" xfId="24230" builtinId="9" hidden="1"/>
    <cellStyle name="Besuchter Hyperlink" xfId="23974" builtinId="9" hidden="1"/>
    <cellStyle name="Besuchter Hyperlink" xfId="23718" builtinId="9" hidden="1"/>
    <cellStyle name="Besuchter Hyperlink" xfId="23462" builtinId="9" hidden="1"/>
    <cellStyle name="Besuchter Hyperlink" xfId="23206" builtinId="9" hidden="1"/>
    <cellStyle name="Besuchter Hyperlink" xfId="22950" builtinId="9" hidden="1"/>
    <cellStyle name="Besuchter Hyperlink" xfId="22694" builtinId="9" hidden="1"/>
    <cellStyle name="Besuchter Hyperlink" xfId="22438" builtinId="9" hidden="1"/>
    <cellStyle name="Besuchter Hyperlink" xfId="22182" builtinId="9" hidden="1"/>
    <cellStyle name="Besuchter Hyperlink" xfId="21926" builtinId="9" hidden="1"/>
    <cellStyle name="Besuchter Hyperlink" xfId="21670" builtinId="9" hidden="1"/>
    <cellStyle name="Besuchter Hyperlink" xfId="21414" builtinId="9" hidden="1"/>
    <cellStyle name="Besuchter Hyperlink" xfId="21154" builtinId="9" hidden="1"/>
    <cellStyle name="Besuchter Hyperlink" xfId="20898" builtinId="9" hidden="1"/>
    <cellStyle name="Besuchter Hyperlink" xfId="20642" builtinId="9" hidden="1"/>
    <cellStyle name="Besuchter Hyperlink" xfId="20386" builtinId="9" hidden="1"/>
    <cellStyle name="Besuchter Hyperlink" xfId="20130" builtinId="9" hidden="1"/>
    <cellStyle name="Besuchter Hyperlink" xfId="19874" builtinId="9" hidden="1"/>
    <cellStyle name="Besuchter Hyperlink" xfId="19618" builtinId="9" hidden="1"/>
    <cellStyle name="Besuchter Hyperlink" xfId="19362" builtinId="9" hidden="1"/>
    <cellStyle name="Besuchter Hyperlink" xfId="19106" builtinId="9" hidden="1"/>
    <cellStyle name="Besuchter Hyperlink" xfId="18850" builtinId="9" hidden="1"/>
    <cellStyle name="Besuchter Hyperlink" xfId="18594" builtinId="9" hidden="1"/>
    <cellStyle name="Besuchter Hyperlink" xfId="18338" builtinId="9" hidden="1"/>
    <cellStyle name="Besuchter Hyperlink" xfId="18082" builtinId="9" hidden="1"/>
    <cellStyle name="Besuchter Hyperlink" xfId="17826" builtinId="9" hidden="1"/>
    <cellStyle name="Besuchter Hyperlink" xfId="17570" builtinId="9" hidden="1"/>
    <cellStyle name="Besuchter Hyperlink" xfId="17314" builtinId="9" hidden="1"/>
    <cellStyle name="Besuchter Hyperlink" xfId="17058" builtinId="9" hidden="1"/>
    <cellStyle name="Besuchter Hyperlink" xfId="16802" builtinId="9" hidden="1"/>
    <cellStyle name="Besuchter Hyperlink" xfId="16546" builtinId="9" hidden="1"/>
    <cellStyle name="Besuchter Hyperlink" xfId="16290" builtinId="9" hidden="1"/>
    <cellStyle name="Besuchter Hyperlink" xfId="16034" builtinId="9" hidden="1"/>
    <cellStyle name="Besuchter Hyperlink" xfId="15778" builtinId="9" hidden="1"/>
    <cellStyle name="Besuchter Hyperlink" xfId="15522" builtinId="9" hidden="1"/>
    <cellStyle name="Besuchter Hyperlink" xfId="15266" builtinId="9" hidden="1"/>
    <cellStyle name="Besuchter Hyperlink" xfId="15010" builtinId="9" hidden="1"/>
    <cellStyle name="Besuchter Hyperlink" xfId="14754" builtinId="9" hidden="1"/>
    <cellStyle name="Besuchter Hyperlink" xfId="14498" builtinId="9" hidden="1"/>
    <cellStyle name="Besuchter Hyperlink" xfId="14242" builtinId="9" hidden="1"/>
    <cellStyle name="Besuchter Hyperlink" xfId="13986" builtinId="9" hidden="1"/>
    <cellStyle name="Besuchter Hyperlink" xfId="13730" builtinId="9" hidden="1"/>
    <cellStyle name="Besuchter Hyperlink" xfId="13474" builtinId="9" hidden="1"/>
    <cellStyle name="Besuchter Hyperlink" xfId="13218" builtinId="9" hidden="1"/>
    <cellStyle name="Besuchter Hyperlink" xfId="12962" builtinId="9" hidden="1"/>
    <cellStyle name="Besuchter Hyperlink" xfId="12706" builtinId="9" hidden="1"/>
    <cellStyle name="Besuchter Hyperlink" xfId="12450" builtinId="9" hidden="1"/>
    <cellStyle name="Besuchter Hyperlink" xfId="12194" builtinId="9" hidden="1"/>
    <cellStyle name="Besuchter Hyperlink" xfId="11938" builtinId="9" hidden="1"/>
    <cellStyle name="Besuchter Hyperlink" xfId="11682" builtinId="9" hidden="1"/>
    <cellStyle name="Besuchter Hyperlink" xfId="11426" builtinId="9" hidden="1"/>
    <cellStyle name="Besuchter Hyperlink" xfId="11170" builtinId="9" hidden="1"/>
    <cellStyle name="Besuchter Hyperlink" xfId="10914" builtinId="9" hidden="1"/>
    <cellStyle name="Besuchter Hyperlink" xfId="10658" builtinId="9" hidden="1"/>
    <cellStyle name="Besuchter Hyperlink" xfId="10402" builtinId="9" hidden="1"/>
    <cellStyle name="Besuchter Hyperlink" xfId="10146" builtinId="9" hidden="1"/>
    <cellStyle name="Besuchter Hyperlink" xfId="9890" builtinId="9" hidden="1"/>
    <cellStyle name="Besuchter Hyperlink" xfId="9634" builtinId="9" hidden="1"/>
    <cellStyle name="Besuchter Hyperlink" xfId="9378" builtinId="9" hidden="1"/>
    <cellStyle name="Besuchter Hyperlink" xfId="9122" builtinId="9" hidden="1"/>
    <cellStyle name="Besuchter Hyperlink" xfId="8866" builtinId="9" hidden="1"/>
    <cellStyle name="Besuchter Hyperlink" xfId="8610" builtinId="9" hidden="1"/>
    <cellStyle name="Besuchter Hyperlink" xfId="8354" builtinId="9" hidden="1"/>
    <cellStyle name="Besuchter Hyperlink" xfId="8098" builtinId="9" hidden="1"/>
    <cellStyle name="Besuchter Hyperlink" xfId="7842" builtinId="9" hidden="1"/>
    <cellStyle name="Besuchter Hyperlink" xfId="7586" builtinId="9" hidden="1"/>
    <cellStyle name="Besuchter Hyperlink" xfId="7330" builtinId="9" hidden="1"/>
    <cellStyle name="Besuchter Hyperlink" xfId="7074" builtinId="9" hidden="1"/>
    <cellStyle name="Besuchter Hyperlink" xfId="6818" builtinId="9" hidden="1"/>
    <cellStyle name="Besuchter Hyperlink" xfId="6562" builtinId="9" hidden="1"/>
    <cellStyle name="Besuchter Hyperlink" xfId="6306" builtinId="9" hidden="1"/>
    <cellStyle name="Besuchter Hyperlink" xfId="6050" builtinId="9" hidden="1"/>
    <cellStyle name="Besuchter Hyperlink" xfId="5794" builtinId="9" hidden="1"/>
    <cellStyle name="Besuchter Hyperlink" xfId="5538" builtinId="9" hidden="1"/>
    <cellStyle name="Besuchter Hyperlink" xfId="5282" builtinId="9" hidden="1"/>
    <cellStyle name="Besuchter Hyperlink" xfId="5026" builtinId="9" hidden="1"/>
    <cellStyle name="Besuchter Hyperlink" xfId="4770" builtinId="9" hidden="1"/>
    <cellStyle name="Besuchter Hyperlink" xfId="4514" builtinId="9" hidden="1"/>
    <cellStyle name="Besuchter Hyperlink" xfId="4258" builtinId="9" hidden="1"/>
    <cellStyle name="Besuchter Hyperlink" xfId="4002" builtinId="9" hidden="1"/>
    <cellStyle name="Besuchter Hyperlink" xfId="3746" builtinId="9" hidden="1"/>
    <cellStyle name="Besuchter Hyperlink" xfId="3490" builtinId="9" hidden="1"/>
    <cellStyle name="Besuchter Hyperlink" xfId="3234" builtinId="9" hidden="1"/>
    <cellStyle name="Besuchter Hyperlink" xfId="2978" builtinId="9" hidden="1"/>
    <cellStyle name="Besuchter Hyperlink" xfId="2722" builtinId="9" hidden="1"/>
    <cellStyle name="Besuchter Hyperlink" xfId="2466" builtinId="9" hidden="1"/>
    <cellStyle name="Besuchter Hyperlink" xfId="2210" builtinId="9" hidden="1"/>
    <cellStyle name="Besuchter Hyperlink" xfId="1954" builtinId="9" hidden="1"/>
    <cellStyle name="Besuchter Hyperlink" xfId="1698" builtinId="9" hidden="1"/>
    <cellStyle name="Besuchter Hyperlink" xfId="1442" builtinId="9" hidden="1"/>
    <cellStyle name="Besuchter Hyperlink" xfId="1186" builtinId="9" hidden="1"/>
    <cellStyle name="Besuchter Hyperlink" xfId="930" builtinId="9" hidden="1"/>
    <cellStyle name="Besuchter Hyperlink" xfId="674" builtinId="9" hidden="1"/>
    <cellStyle name="Besuchter Hyperlink" xfId="418" builtinId="9" hidden="1"/>
    <cellStyle name="Besuchter Hyperlink" xfId="162" builtinId="9" hidden="1"/>
    <cellStyle name="Besuchter Hyperlink" xfId="12" builtinId="9" hidden="1"/>
    <cellStyle name="Besuchter Hyperlink" xfId="230" builtinId="9" hidden="1"/>
    <cellStyle name="Besuchter Hyperlink" xfId="486" builtinId="9" hidden="1"/>
    <cellStyle name="Besuchter Hyperlink" xfId="742" builtinId="9" hidden="1"/>
    <cellStyle name="Besuchter Hyperlink" xfId="998" builtinId="9" hidden="1"/>
    <cellStyle name="Besuchter Hyperlink" xfId="1254" builtinId="9" hidden="1"/>
    <cellStyle name="Besuchter Hyperlink" xfId="1510" builtinId="9" hidden="1"/>
    <cellStyle name="Besuchter Hyperlink" xfId="1766" builtinId="9" hidden="1"/>
    <cellStyle name="Besuchter Hyperlink" xfId="2022" builtinId="9" hidden="1"/>
    <cellStyle name="Besuchter Hyperlink" xfId="2278" builtinId="9" hidden="1"/>
    <cellStyle name="Besuchter Hyperlink" xfId="2534" builtinId="9" hidden="1"/>
    <cellStyle name="Besuchter Hyperlink" xfId="2790" builtinId="9" hidden="1"/>
    <cellStyle name="Besuchter Hyperlink" xfId="3046" builtinId="9" hidden="1"/>
    <cellStyle name="Besuchter Hyperlink" xfId="3302" builtinId="9" hidden="1"/>
    <cellStyle name="Besuchter Hyperlink" xfId="3558" builtinId="9" hidden="1"/>
    <cellStyle name="Besuchter Hyperlink" xfId="3814" builtinId="9" hidden="1"/>
    <cellStyle name="Besuchter Hyperlink" xfId="4070" builtinId="9" hidden="1"/>
    <cellStyle name="Besuchter Hyperlink" xfId="4326" builtinId="9" hidden="1"/>
    <cellStyle name="Besuchter Hyperlink" xfId="4582" builtinId="9" hidden="1"/>
    <cellStyle name="Besuchter Hyperlink" xfId="4838" builtinId="9" hidden="1"/>
    <cellStyle name="Besuchter Hyperlink" xfId="5094" builtinId="9" hidden="1"/>
    <cellStyle name="Besuchter Hyperlink" xfId="5350" builtinId="9" hidden="1"/>
    <cellStyle name="Besuchter Hyperlink" xfId="5606" builtinId="9" hidden="1"/>
    <cellStyle name="Besuchter Hyperlink" xfId="5862" builtinId="9" hidden="1"/>
    <cellStyle name="Besuchter Hyperlink" xfId="6118" builtinId="9" hidden="1"/>
    <cellStyle name="Besuchter Hyperlink" xfId="6374" builtinId="9" hidden="1"/>
    <cellStyle name="Besuchter Hyperlink" xfId="6630" builtinId="9" hidden="1"/>
    <cellStyle name="Besuchter Hyperlink" xfId="6886" builtinId="9" hidden="1"/>
    <cellStyle name="Besuchter Hyperlink" xfId="7142" builtinId="9" hidden="1"/>
    <cellStyle name="Besuchter Hyperlink" xfId="7398" builtinId="9" hidden="1"/>
    <cellStyle name="Besuchter Hyperlink" xfId="7654" builtinId="9" hidden="1"/>
    <cellStyle name="Besuchter Hyperlink" xfId="7910" builtinId="9" hidden="1"/>
    <cellStyle name="Besuchter Hyperlink" xfId="8166" builtinId="9" hidden="1"/>
    <cellStyle name="Besuchter Hyperlink" xfId="8422" builtinId="9" hidden="1"/>
    <cellStyle name="Besuchter Hyperlink" xfId="8678" builtinId="9" hidden="1"/>
    <cellStyle name="Besuchter Hyperlink" xfId="8934" builtinId="9" hidden="1"/>
    <cellStyle name="Besuchter Hyperlink" xfId="9190" builtinId="9" hidden="1"/>
    <cellStyle name="Besuchter Hyperlink" xfId="9446" builtinId="9" hidden="1"/>
    <cellStyle name="Besuchter Hyperlink" xfId="9702" builtinId="9" hidden="1"/>
    <cellStyle name="Besuchter Hyperlink" xfId="9958" builtinId="9" hidden="1"/>
    <cellStyle name="Besuchter Hyperlink" xfId="10214" builtinId="9" hidden="1"/>
    <cellStyle name="Besuchter Hyperlink" xfId="10470" builtinId="9" hidden="1"/>
    <cellStyle name="Besuchter Hyperlink" xfId="10726" builtinId="9" hidden="1"/>
    <cellStyle name="Besuchter Hyperlink" xfId="10982" builtinId="9" hidden="1"/>
    <cellStyle name="Besuchter Hyperlink" xfId="11238" builtinId="9" hidden="1"/>
    <cellStyle name="Besuchter Hyperlink" xfId="11494" builtinId="9" hidden="1"/>
    <cellStyle name="Besuchter Hyperlink" xfId="11750" builtinId="9" hidden="1"/>
    <cellStyle name="Besuchter Hyperlink" xfId="12006" builtinId="9" hidden="1"/>
    <cellStyle name="Besuchter Hyperlink" xfId="12262" builtinId="9" hidden="1"/>
    <cellStyle name="Besuchter Hyperlink" xfId="12518" builtinId="9" hidden="1"/>
    <cellStyle name="Besuchter Hyperlink" xfId="12774" builtinId="9" hidden="1"/>
    <cellStyle name="Besuchter Hyperlink" xfId="13030" builtinId="9" hidden="1"/>
    <cellStyle name="Besuchter Hyperlink" xfId="13286" builtinId="9" hidden="1"/>
    <cellStyle name="Besuchter Hyperlink" xfId="13542" builtinId="9" hidden="1"/>
    <cellStyle name="Besuchter Hyperlink" xfId="13798" builtinId="9" hidden="1"/>
    <cellStyle name="Besuchter Hyperlink" xfId="14054" builtinId="9" hidden="1"/>
    <cellStyle name="Besuchter Hyperlink" xfId="14310" builtinId="9" hidden="1"/>
    <cellStyle name="Besuchter Hyperlink" xfId="14566" builtinId="9" hidden="1"/>
    <cellStyle name="Besuchter Hyperlink" xfId="14822" builtinId="9" hidden="1"/>
    <cellStyle name="Besuchter Hyperlink" xfId="15078" builtinId="9" hidden="1"/>
    <cellStyle name="Besuchter Hyperlink" xfId="15334" builtinId="9" hidden="1"/>
    <cellStyle name="Besuchter Hyperlink" xfId="15590" builtinId="9" hidden="1"/>
    <cellStyle name="Besuchter Hyperlink" xfId="15846" builtinId="9" hidden="1"/>
    <cellStyle name="Besuchter Hyperlink" xfId="16102" builtinId="9" hidden="1"/>
    <cellStyle name="Besuchter Hyperlink" xfId="16358" builtinId="9" hidden="1"/>
    <cellStyle name="Besuchter Hyperlink" xfId="16614" builtinId="9" hidden="1"/>
    <cellStyle name="Besuchter Hyperlink" xfId="16870" builtinId="9" hidden="1"/>
    <cellStyle name="Besuchter Hyperlink" xfId="17126" builtinId="9" hidden="1"/>
    <cellStyle name="Besuchter Hyperlink" xfId="17382" builtinId="9" hidden="1"/>
    <cellStyle name="Besuchter Hyperlink" xfId="17638" builtinId="9" hidden="1"/>
    <cellStyle name="Besuchter Hyperlink" xfId="17894" builtinId="9" hidden="1"/>
    <cellStyle name="Besuchter Hyperlink" xfId="18150" builtinId="9" hidden="1"/>
    <cellStyle name="Besuchter Hyperlink" xfId="18406" builtinId="9" hidden="1"/>
    <cellStyle name="Besuchter Hyperlink" xfId="18662" builtinId="9" hidden="1"/>
    <cellStyle name="Besuchter Hyperlink" xfId="18918" builtinId="9" hidden="1"/>
    <cellStyle name="Besuchter Hyperlink" xfId="19174" builtinId="9" hidden="1"/>
    <cellStyle name="Besuchter Hyperlink" xfId="19430" builtinId="9" hidden="1"/>
    <cellStyle name="Besuchter Hyperlink" xfId="19686" builtinId="9" hidden="1"/>
    <cellStyle name="Besuchter Hyperlink" xfId="19942" builtinId="9" hidden="1"/>
    <cellStyle name="Besuchter Hyperlink" xfId="20198" builtinId="9" hidden="1"/>
    <cellStyle name="Besuchter Hyperlink" xfId="20454" builtinId="9" hidden="1"/>
    <cellStyle name="Besuchter Hyperlink" xfId="20710" builtinId="9" hidden="1"/>
    <cellStyle name="Besuchter Hyperlink" xfId="20966" builtinId="9" hidden="1"/>
    <cellStyle name="Besuchter Hyperlink" xfId="21225" builtinId="9" hidden="1"/>
    <cellStyle name="Besuchter Hyperlink" xfId="21482" builtinId="9" hidden="1"/>
    <cellStyle name="Besuchter Hyperlink" xfId="21738" builtinId="9" hidden="1"/>
    <cellStyle name="Besuchter Hyperlink" xfId="21994" builtinId="9" hidden="1"/>
    <cellStyle name="Besuchter Hyperlink" xfId="22250" builtinId="9" hidden="1"/>
    <cellStyle name="Besuchter Hyperlink" xfId="22506" builtinId="9" hidden="1"/>
    <cellStyle name="Besuchter Hyperlink" xfId="22762" builtinId="9" hidden="1"/>
    <cellStyle name="Besuchter Hyperlink" xfId="23018" builtinId="9" hidden="1"/>
    <cellStyle name="Besuchter Hyperlink" xfId="23274" builtinId="9" hidden="1"/>
    <cellStyle name="Besuchter Hyperlink" xfId="23530" builtinId="9" hidden="1"/>
    <cellStyle name="Besuchter Hyperlink" xfId="23786" builtinId="9" hidden="1"/>
    <cellStyle name="Besuchter Hyperlink" xfId="24042" builtinId="9" hidden="1"/>
    <cellStyle name="Besuchter Hyperlink" xfId="24298" builtinId="9" hidden="1"/>
    <cellStyle name="Besuchter Hyperlink" xfId="24554" builtinId="9" hidden="1"/>
    <cellStyle name="Besuchter Hyperlink" xfId="24810" builtinId="9" hidden="1"/>
    <cellStyle name="Besuchter Hyperlink" xfId="25066" builtinId="9" hidden="1"/>
    <cellStyle name="Besuchter Hyperlink" xfId="25322" builtinId="9" hidden="1"/>
    <cellStyle name="Besuchter Hyperlink" xfId="25578" builtinId="9" hidden="1"/>
    <cellStyle name="Besuchter Hyperlink" xfId="25834" builtinId="9" hidden="1"/>
    <cellStyle name="Besuchter Hyperlink" xfId="26090" builtinId="9" hidden="1"/>
    <cellStyle name="Besuchter Hyperlink" xfId="26346" builtinId="9" hidden="1"/>
    <cellStyle name="Besuchter Hyperlink" xfId="26602" builtinId="9" hidden="1"/>
    <cellStyle name="Besuchter Hyperlink" xfId="26858" builtinId="9" hidden="1"/>
    <cellStyle name="Besuchter Hyperlink" xfId="27114" builtinId="9" hidden="1"/>
    <cellStyle name="Besuchter Hyperlink" xfId="27370" builtinId="9" hidden="1"/>
    <cellStyle name="Besuchter Hyperlink" xfId="27626" builtinId="9" hidden="1"/>
    <cellStyle name="Besuchter Hyperlink" xfId="27882" builtinId="9" hidden="1"/>
    <cellStyle name="Besuchter Hyperlink" xfId="28138" builtinId="9" hidden="1"/>
    <cellStyle name="Besuchter Hyperlink" xfId="28394" builtinId="9" hidden="1"/>
    <cellStyle name="Besuchter Hyperlink" xfId="28650" builtinId="9" hidden="1"/>
    <cellStyle name="Besuchter Hyperlink" xfId="28906" builtinId="9" hidden="1"/>
    <cellStyle name="Besuchter Hyperlink" xfId="29162" builtinId="9" hidden="1"/>
    <cellStyle name="Besuchter Hyperlink" xfId="29418" builtinId="9" hidden="1"/>
    <cellStyle name="Besuchter Hyperlink" xfId="29674" builtinId="9" hidden="1"/>
    <cellStyle name="Besuchter Hyperlink" xfId="29930" builtinId="9" hidden="1"/>
    <cellStyle name="Besuchter Hyperlink" xfId="30186" builtinId="9" hidden="1"/>
    <cellStyle name="Besuchter Hyperlink" xfId="30442" builtinId="9" hidden="1"/>
    <cellStyle name="Besuchter Hyperlink" xfId="30698" builtinId="9" hidden="1"/>
    <cellStyle name="Besuchter Hyperlink" xfId="30954" builtinId="9" hidden="1"/>
    <cellStyle name="Besuchter Hyperlink" xfId="31210" builtinId="9" hidden="1"/>
    <cellStyle name="Besuchter Hyperlink" xfId="31466" builtinId="9" hidden="1"/>
    <cellStyle name="Besuchter Hyperlink" xfId="31722" builtinId="9" hidden="1"/>
    <cellStyle name="Besuchter Hyperlink" xfId="31978" builtinId="9" hidden="1"/>
    <cellStyle name="Besuchter Hyperlink" xfId="32235" builtinId="9" hidden="1"/>
    <cellStyle name="Besuchter Hyperlink" xfId="32493" builtinId="9" hidden="1"/>
    <cellStyle name="Besuchter Hyperlink" xfId="32749" builtinId="9" hidden="1"/>
    <cellStyle name="Besuchter Hyperlink" xfId="33005" builtinId="9" hidden="1"/>
    <cellStyle name="Besuchter Hyperlink" xfId="33261" builtinId="9" hidden="1"/>
    <cellStyle name="Besuchter Hyperlink" xfId="33517" builtinId="9" hidden="1"/>
    <cellStyle name="Besuchter Hyperlink" xfId="33773" builtinId="9" hidden="1"/>
    <cellStyle name="Besuchter Hyperlink" xfId="34029" builtinId="9" hidden="1"/>
    <cellStyle name="Besuchter Hyperlink" xfId="34285" builtinId="9" hidden="1"/>
    <cellStyle name="Besuchter Hyperlink" xfId="34541" builtinId="9" hidden="1"/>
    <cellStyle name="Besuchter Hyperlink" xfId="34797" builtinId="9" hidden="1"/>
    <cellStyle name="Besuchter Hyperlink" xfId="35053" builtinId="9" hidden="1"/>
    <cellStyle name="Besuchter Hyperlink" xfId="34999" builtinId="9" hidden="1"/>
    <cellStyle name="Besuchter Hyperlink" xfId="34743" builtinId="9" hidden="1"/>
    <cellStyle name="Besuchter Hyperlink" xfId="34487" builtinId="9" hidden="1"/>
    <cellStyle name="Besuchter Hyperlink" xfId="34231" builtinId="9" hidden="1"/>
    <cellStyle name="Besuchter Hyperlink" xfId="33975" builtinId="9" hidden="1"/>
    <cellStyle name="Besuchter Hyperlink" xfId="33719" builtinId="9" hidden="1"/>
    <cellStyle name="Besuchter Hyperlink" xfId="33463" builtinId="9" hidden="1"/>
    <cellStyle name="Besuchter Hyperlink" xfId="33207" builtinId="9" hidden="1"/>
    <cellStyle name="Besuchter Hyperlink" xfId="32951" builtinId="9" hidden="1"/>
    <cellStyle name="Besuchter Hyperlink" xfId="32695" builtinId="9" hidden="1"/>
    <cellStyle name="Besuchter Hyperlink" xfId="32437" builtinId="9" hidden="1"/>
    <cellStyle name="Besuchter Hyperlink" xfId="32180" builtinId="9" hidden="1"/>
    <cellStyle name="Besuchter Hyperlink" xfId="31924" builtinId="9" hidden="1"/>
    <cellStyle name="Besuchter Hyperlink" xfId="31668" builtinId="9" hidden="1"/>
    <cellStyle name="Besuchter Hyperlink" xfId="31412" builtinId="9" hidden="1"/>
    <cellStyle name="Besuchter Hyperlink" xfId="31156" builtinId="9" hidden="1"/>
    <cellStyle name="Besuchter Hyperlink" xfId="30900" builtinId="9" hidden="1"/>
    <cellStyle name="Besuchter Hyperlink" xfId="30644" builtinId="9" hidden="1"/>
    <cellStyle name="Besuchter Hyperlink" xfId="30388" builtinId="9" hidden="1"/>
    <cellStyle name="Besuchter Hyperlink" xfId="30132" builtinId="9" hidden="1"/>
    <cellStyle name="Besuchter Hyperlink" xfId="29876" builtinId="9" hidden="1"/>
    <cellStyle name="Besuchter Hyperlink" xfId="29620" builtinId="9" hidden="1"/>
    <cellStyle name="Besuchter Hyperlink" xfId="29364" builtinId="9" hidden="1"/>
    <cellStyle name="Besuchter Hyperlink" xfId="29108" builtinId="9" hidden="1"/>
    <cellStyle name="Besuchter Hyperlink" xfId="28852" builtinId="9" hidden="1"/>
    <cellStyle name="Besuchter Hyperlink" xfId="28596" builtinId="9" hidden="1"/>
    <cellStyle name="Besuchter Hyperlink" xfId="28340" builtinId="9" hidden="1"/>
    <cellStyle name="Besuchter Hyperlink" xfId="28084" builtinId="9" hidden="1"/>
    <cellStyle name="Besuchter Hyperlink" xfId="27828" builtinId="9" hidden="1"/>
    <cellStyle name="Besuchter Hyperlink" xfId="27572" builtinId="9" hidden="1"/>
    <cellStyle name="Besuchter Hyperlink" xfId="27316" builtinId="9" hidden="1"/>
    <cellStyle name="Besuchter Hyperlink" xfId="27060" builtinId="9" hidden="1"/>
    <cellStyle name="Besuchter Hyperlink" xfId="26804" builtinId="9" hidden="1"/>
    <cellStyle name="Besuchter Hyperlink" xfId="26548" builtinId="9" hidden="1"/>
    <cellStyle name="Besuchter Hyperlink" xfId="26292" builtinId="9" hidden="1"/>
    <cellStyle name="Besuchter Hyperlink" xfId="26036" builtinId="9" hidden="1"/>
    <cellStyle name="Besuchter Hyperlink" xfId="25780" builtinId="9" hidden="1"/>
    <cellStyle name="Besuchter Hyperlink" xfId="25524" builtinId="9" hidden="1"/>
    <cellStyle name="Besuchter Hyperlink" xfId="25268" builtinId="9" hidden="1"/>
    <cellStyle name="Besuchter Hyperlink" xfId="25012" builtinId="9" hidden="1"/>
    <cellStyle name="Besuchter Hyperlink" xfId="24756" builtinId="9" hidden="1"/>
    <cellStyle name="Besuchter Hyperlink" xfId="24500" builtinId="9" hidden="1"/>
    <cellStyle name="Besuchter Hyperlink" xfId="24244" builtinId="9" hidden="1"/>
    <cellStyle name="Besuchter Hyperlink" xfId="23988" builtinId="9" hidden="1"/>
    <cellStyle name="Besuchter Hyperlink" xfId="23732" builtinId="9" hidden="1"/>
    <cellStyle name="Besuchter Hyperlink" xfId="23476" builtinId="9" hidden="1"/>
    <cellStyle name="Besuchter Hyperlink" xfId="23220" builtinId="9" hidden="1"/>
    <cellStyle name="Besuchter Hyperlink" xfId="22964" builtinId="9" hidden="1"/>
    <cellStyle name="Besuchter Hyperlink" xfId="22708" builtinId="9" hidden="1"/>
    <cellStyle name="Besuchter Hyperlink" xfId="22452" builtinId="9" hidden="1"/>
    <cellStyle name="Besuchter Hyperlink" xfId="22196" builtinId="9" hidden="1"/>
    <cellStyle name="Besuchter Hyperlink" xfId="21940" builtinId="9" hidden="1"/>
    <cellStyle name="Besuchter Hyperlink" xfId="21684" builtinId="9" hidden="1"/>
    <cellStyle name="Besuchter Hyperlink" xfId="21428" builtinId="9" hidden="1"/>
    <cellStyle name="Besuchter Hyperlink" xfId="21168" builtinId="9" hidden="1"/>
    <cellStyle name="Besuchter Hyperlink" xfId="20912" builtinId="9" hidden="1"/>
    <cellStyle name="Besuchter Hyperlink" xfId="20656" builtinId="9" hidden="1"/>
    <cellStyle name="Besuchter Hyperlink" xfId="20400" builtinId="9" hidden="1"/>
    <cellStyle name="Besuchter Hyperlink" xfId="20144" builtinId="9" hidden="1"/>
    <cellStyle name="Besuchter Hyperlink" xfId="19888" builtinId="9" hidden="1"/>
    <cellStyle name="Besuchter Hyperlink" xfId="19632" builtinId="9" hidden="1"/>
    <cellStyle name="Besuchter Hyperlink" xfId="19376" builtinId="9" hidden="1"/>
    <cellStyle name="Besuchter Hyperlink" xfId="19120" builtinId="9" hidden="1"/>
    <cellStyle name="Besuchter Hyperlink" xfId="18864" builtinId="9" hidden="1"/>
    <cellStyle name="Besuchter Hyperlink" xfId="18608" builtinId="9" hidden="1"/>
    <cellStyle name="Besuchter Hyperlink" xfId="18352" builtinId="9" hidden="1"/>
    <cellStyle name="Besuchter Hyperlink" xfId="18096" builtinId="9" hidden="1"/>
    <cellStyle name="Besuchter Hyperlink" xfId="17840" builtinId="9" hidden="1"/>
    <cellStyle name="Besuchter Hyperlink" xfId="17584" builtinId="9" hidden="1"/>
    <cellStyle name="Besuchter Hyperlink" xfId="17328" builtinId="9" hidden="1"/>
    <cellStyle name="Besuchter Hyperlink" xfId="17072" builtinId="9" hidden="1"/>
    <cellStyle name="Besuchter Hyperlink" xfId="16816" builtinId="9" hidden="1"/>
    <cellStyle name="Besuchter Hyperlink" xfId="16560" builtinId="9" hidden="1"/>
    <cellStyle name="Besuchter Hyperlink" xfId="16304" builtinId="9" hidden="1"/>
    <cellStyle name="Besuchter Hyperlink" xfId="16048" builtinId="9" hidden="1"/>
    <cellStyle name="Besuchter Hyperlink" xfId="15792" builtinId="9" hidden="1"/>
    <cellStyle name="Besuchter Hyperlink" xfId="15536" builtinId="9" hidden="1"/>
    <cellStyle name="Besuchter Hyperlink" xfId="15280" builtinId="9" hidden="1"/>
    <cellStyle name="Besuchter Hyperlink" xfId="15024" builtinId="9" hidden="1"/>
    <cellStyle name="Besuchter Hyperlink" xfId="14768" builtinId="9" hidden="1"/>
    <cellStyle name="Besuchter Hyperlink" xfId="14512" builtinId="9" hidden="1"/>
    <cellStyle name="Besuchter Hyperlink" xfId="14256" builtinId="9" hidden="1"/>
    <cellStyle name="Besuchter Hyperlink" xfId="14000" builtinId="9" hidden="1"/>
    <cellStyle name="Besuchter Hyperlink" xfId="13744" builtinId="9" hidden="1"/>
    <cellStyle name="Besuchter Hyperlink" xfId="13488" builtinId="9" hidden="1"/>
    <cellStyle name="Besuchter Hyperlink" xfId="13232" builtinId="9" hidden="1"/>
    <cellStyle name="Besuchter Hyperlink" xfId="12976" builtinId="9" hidden="1"/>
    <cellStyle name="Besuchter Hyperlink" xfId="12720" builtinId="9" hidden="1"/>
    <cellStyle name="Besuchter Hyperlink" xfId="12464" builtinId="9" hidden="1"/>
    <cellStyle name="Besuchter Hyperlink" xfId="12208" builtinId="9" hidden="1"/>
    <cellStyle name="Besuchter Hyperlink" xfId="11952" builtinId="9" hidden="1"/>
    <cellStyle name="Besuchter Hyperlink" xfId="11696" builtinId="9" hidden="1"/>
    <cellStyle name="Besuchter Hyperlink" xfId="11440" builtinId="9" hidden="1"/>
    <cellStyle name="Besuchter Hyperlink" xfId="11184" builtinId="9" hidden="1"/>
    <cellStyle name="Besuchter Hyperlink" xfId="10928" builtinId="9" hidden="1"/>
    <cellStyle name="Besuchter Hyperlink" xfId="10672" builtinId="9" hidden="1"/>
    <cellStyle name="Besuchter Hyperlink" xfId="10416" builtinId="9" hidden="1"/>
    <cellStyle name="Besuchter Hyperlink" xfId="10160" builtinId="9" hidden="1"/>
    <cellStyle name="Besuchter Hyperlink" xfId="9904" builtinId="9" hidden="1"/>
    <cellStyle name="Besuchter Hyperlink" xfId="9648" builtinId="9" hidden="1"/>
    <cellStyle name="Besuchter Hyperlink" xfId="9392" builtinId="9" hidden="1"/>
    <cellStyle name="Besuchter Hyperlink" xfId="9136" builtinId="9" hidden="1"/>
    <cellStyle name="Besuchter Hyperlink" xfId="8880" builtinId="9" hidden="1"/>
    <cellStyle name="Besuchter Hyperlink" xfId="8624" builtinId="9" hidden="1"/>
    <cellStyle name="Besuchter Hyperlink" xfId="8368" builtinId="9" hidden="1"/>
    <cellStyle name="Besuchter Hyperlink" xfId="8112" builtinId="9" hidden="1"/>
    <cellStyle name="Besuchter Hyperlink" xfId="7856" builtinId="9" hidden="1"/>
    <cellStyle name="Besuchter Hyperlink" xfId="7600" builtinId="9" hidden="1"/>
    <cellStyle name="Besuchter Hyperlink" xfId="7344" builtinId="9" hidden="1"/>
    <cellStyle name="Besuchter Hyperlink" xfId="7088" builtinId="9" hidden="1"/>
    <cellStyle name="Besuchter Hyperlink" xfId="6832" builtinId="9" hidden="1"/>
    <cellStyle name="Besuchter Hyperlink" xfId="6576" builtinId="9" hidden="1"/>
    <cellStyle name="Besuchter Hyperlink" xfId="6320" builtinId="9" hidden="1"/>
    <cellStyle name="Besuchter Hyperlink" xfId="6064" builtinId="9" hidden="1"/>
    <cellStyle name="Besuchter Hyperlink" xfId="5808" builtinId="9" hidden="1"/>
    <cellStyle name="Besuchter Hyperlink" xfId="5552" builtinId="9" hidden="1"/>
    <cellStyle name="Besuchter Hyperlink" xfId="5296" builtinId="9" hidden="1"/>
    <cellStyle name="Besuchter Hyperlink" xfId="5040" builtinId="9" hidden="1"/>
    <cellStyle name="Besuchter Hyperlink" xfId="4784" builtinId="9" hidden="1"/>
    <cellStyle name="Besuchter Hyperlink" xfId="4528" builtinId="9" hidden="1"/>
    <cellStyle name="Besuchter Hyperlink" xfId="4272" builtinId="9" hidden="1"/>
    <cellStyle name="Besuchter Hyperlink" xfId="4016" builtinId="9" hidden="1"/>
    <cellStyle name="Besuchter Hyperlink" xfId="3760" builtinId="9" hidden="1"/>
    <cellStyle name="Besuchter Hyperlink" xfId="3504" builtinId="9" hidden="1"/>
    <cellStyle name="Besuchter Hyperlink" xfId="3248" builtinId="9" hidden="1"/>
    <cellStyle name="Besuchter Hyperlink" xfId="2992" builtinId="9" hidden="1"/>
    <cellStyle name="Besuchter Hyperlink" xfId="2736" builtinId="9" hidden="1"/>
    <cellStyle name="Besuchter Hyperlink" xfId="2480" builtinId="9" hidden="1"/>
    <cellStyle name="Besuchter Hyperlink" xfId="2224" builtinId="9" hidden="1"/>
    <cellStyle name="Besuchter Hyperlink" xfId="1968" builtinId="9" hidden="1"/>
    <cellStyle name="Besuchter Hyperlink" xfId="1712" builtinId="9" hidden="1"/>
    <cellStyle name="Besuchter Hyperlink" xfId="1456" builtinId="9" hidden="1"/>
    <cellStyle name="Besuchter Hyperlink" xfId="1200" builtinId="9" hidden="1"/>
    <cellStyle name="Besuchter Hyperlink" xfId="944" builtinId="9" hidden="1"/>
    <cellStyle name="Besuchter Hyperlink" xfId="688" builtinId="9" hidden="1"/>
    <cellStyle name="Besuchter Hyperlink" xfId="432" builtinId="9" hidden="1"/>
    <cellStyle name="Besuchter Hyperlink" xfId="104" builtinId="9" hidden="1"/>
    <cellStyle name="Besuchter Hyperlink" xfId="76" builtinId="9" hidden="1"/>
    <cellStyle name="Besuchter Hyperlink" xfId="216" builtinId="9" hidden="1"/>
    <cellStyle name="Besuchter Hyperlink" xfId="472" builtinId="9" hidden="1"/>
    <cellStyle name="Besuchter Hyperlink" xfId="728" builtinId="9" hidden="1"/>
    <cellStyle name="Besuchter Hyperlink" xfId="984" builtinId="9" hidden="1"/>
    <cellStyle name="Besuchter Hyperlink" xfId="1240" builtinId="9" hidden="1"/>
    <cellStyle name="Besuchter Hyperlink" xfId="1496" builtinId="9" hidden="1"/>
    <cellStyle name="Besuchter Hyperlink" xfId="1752" builtinId="9" hidden="1"/>
    <cellStyle name="Besuchter Hyperlink" xfId="2008" builtinId="9" hidden="1"/>
    <cellStyle name="Besuchter Hyperlink" xfId="2264" builtinId="9" hidden="1"/>
    <cellStyle name="Besuchter Hyperlink" xfId="2520" builtinId="9" hidden="1"/>
    <cellStyle name="Besuchter Hyperlink" xfId="2776" builtinId="9" hidden="1"/>
    <cellStyle name="Besuchter Hyperlink" xfId="3032" builtinId="9" hidden="1"/>
    <cellStyle name="Besuchter Hyperlink" xfId="3288" builtinId="9" hidden="1"/>
    <cellStyle name="Besuchter Hyperlink" xfId="3544" builtinId="9" hidden="1"/>
    <cellStyle name="Besuchter Hyperlink" xfId="3800" builtinId="9" hidden="1"/>
    <cellStyle name="Besuchter Hyperlink" xfId="4056" builtinId="9" hidden="1"/>
    <cellStyle name="Besuchter Hyperlink" xfId="4312" builtinId="9" hidden="1"/>
    <cellStyle name="Besuchter Hyperlink" xfId="4568" builtinId="9" hidden="1"/>
    <cellStyle name="Besuchter Hyperlink" xfId="4824" builtinId="9" hidden="1"/>
    <cellStyle name="Besuchter Hyperlink" xfId="5080" builtinId="9" hidden="1"/>
    <cellStyle name="Besuchter Hyperlink" xfId="5336" builtinId="9" hidden="1"/>
    <cellStyle name="Besuchter Hyperlink" xfId="5592" builtinId="9" hidden="1"/>
    <cellStyle name="Besuchter Hyperlink" xfId="5848" builtinId="9" hidden="1"/>
    <cellStyle name="Besuchter Hyperlink" xfId="6104" builtinId="9" hidden="1"/>
    <cellStyle name="Besuchter Hyperlink" xfId="6360" builtinId="9" hidden="1"/>
    <cellStyle name="Besuchter Hyperlink" xfId="6616" builtinId="9" hidden="1"/>
    <cellStyle name="Besuchter Hyperlink" xfId="6872" builtinId="9" hidden="1"/>
    <cellStyle name="Besuchter Hyperlink" xfId="7128" builtinId="9" hidden="1"/>
    <cellStyle name="Besuchter Hyperlink" xfId="7384" builtinId="9" hidden="1"/>
    <cellStyle name="Besuchter Hyperlink" xfId="7640" builtinId="9" hidden="1"/>
    <cellStyle name="Besuchter Hyperlink" xfId="7896" builtinId="9" hidden="1"/>
    <cellStyle name="Besuchter Hyperlink" xfId="8152" builtinId="9" hidden="1"/>
    <cellStyle name="Besuchter Hyperlink" xfId="8408" builtinId="9" hidden="1"/>
    <cellStyle name="Besuchter Hyperlink" xfId="8664" builtinId="9" hidden="1"/>
    <cellStyle name="Besuchter Hyperlink" xfId="8920" builtinId="9" hidden="1"/>
    <cellStyle name="Besuchter Hyperlink" xfId="9176" builtinId="9" hidden="1"/>
    <cellStyle name="Besuchter Hyperlink" xfId="9432" builtinId="9" hidden="1"/>
    <cellStyle name="Besuchter Hyperlink" xfId="9688" builtinId="9" hidden="1"/>
    <cellStyle name="Besuchter Hyperlink" xfId="9944" builtinId="9" hidden="1"/>
    <cellStyle name="Besuchter Hyperlink" xfId="10200" builtinId="9" hidden="1"/>
    <cellStyle name="Besuchter Hyperlink" xfId="10456" builtinId="9" hidden="1"/>
    <cellStyle name="Besuchter Hyperlink" xfId="10712" builtinId="9" hidden="1"/>
    <cellStyle name="Besuchter Hyperlink" xfId="10968" builtinId="9" hidden="1"/>
    <cellStyle name="Besuchter Hyperlink" xfId="11224" builtinId="9" hidden="1"/>
    <cellStyle name="Besuchter Hyperlink" xfId="11480" builtinId="9" hidden="1"/>
    <cellStyle name="Besuchter Hyperlink" xfId="11736" builtinId="9" hidden="1"/>
    <cellStyle name="Besuchter Hyperlink" xfId="11992" builtinId="9" hidden="1"/>
    <cellStyle name="Besuchter Hyperlink" xfId="12248" builtinId="9" hidden="1"/>
    <cellStyle name="Besuchter Hyperlink" xfId="12504" builtinId="9" hidden="1"/>
    <cellStyle name="Besuchter Hyperlink" xfId="12760" builtinId="9" hidden="1"/>
    <cellStyle name="Besuchter Hyperlink" xfId="13016" builtinId="9" hidden="1"/>
    <cellStyle name="Besuchter Hyperlink" xfId="13272" builtinId="9" hidden="1"/>
    <cellStyle name="Besuchter Hyperlink" xfId="13528" builtinId="9" hidden="1"/>
    <cellStyle name="Besuchter Hyperlink" xfId="13784" builtinId="9" hidden="1"/>
    <cellStyle name="Besuchter Hyperlink" xfId="14040" builtinId="9" hidden="1"/>
    <cellStyle name="Besuchter Hyperlink" xfId="14296" builtinId="9" hidden="1"/>
    <cellStyle name="Besuchter Hyperlink" xfId="14552" builtinId="9" hidden="1"/>
    <cellStyle name="Besuchter Hyperlink" xfId="14808" builtinId="9" hidden="1"/>
    <cellStyle name="Besuchter Hyperlink" xfId="15064" builtinId="9" hidden="1"/>
    <cellStyle name="Besuchter Hyperlink" xfId="15320" builtinId="9" hidden="1"/>
    <cellStyle name="Besuchter Hyperlink" xfId="15576" builtinId="9" hidden="1"/>
    <cellStyle name="Besuchter Hyperlink" xfId="15832" builtinId="9" hidden="1"/>
    <cellStyle name="Besuchter Hyperlink" xfId="16088" builtinId="9" hidden="1"/>
    <cellStyle name="Besuchter Hyperlink" xfId="16344" builtinId="9" hidden="1"/>
    <cellStyle name="Besuchter Hyperlink" xfId="16600" builtinId="9" hidden="1"/>
    <cellStyle name="Besuchter Hyperlink" xfId="16856" builtinId="9" hidden="1"/>
    <cellStyle name="Besuchter Hyperlink" xfId="17112" builtinId="9" hidden="1"/>
    <cellStyle name="Besuchter Hyperlink" xfId="17368" builtinId="9" hidden="1"/>
    <cellStyle name="Besuchter Hyperlink" xfId="17624" builtinId="9" hidden="1"/>
    <cellStyle name="Besuchter Hyperlink" xfId="17880" builtinId="9" hidden="1"/>
    <cellStyle name="Besuchter Hyperlink" xfId="18136" builtinId="9" hidden="1"/>
    <cellStyle name="Besuchter Hyperlink" xfId="18392" builtinId="9" hidden="1"/>
    <cellStyle name="Besuchter Hyperlink" xfId="18648" builtinId="9" hidden="1"/>
    <cellStyle name="Besuchter Hyperlink" xfId="18904" builtinId="9" hidden="1"/>
    <cellStyle name="Besuchter Hyperlink" xfId="19160" builtinId="9" hidden="1"/>
    <cellStyle name="Besuchter Hyperlink" xfId="19416" builtinId="9" hidden="1"/>
    <cellStyle name="Besuchter Hyperlink" xfId="19672" builtinId="9" hidden="1"/>
    <cellStyle name="Besuchter Hyperlink" xfId="19928" builtinId="9" hidden="1"/>
    <cellStyle name="Besuchter Hyperlink" xfId="20184" builtinId="9" hidden="1"/>
    <cellStyle name="Besuchter Hyperlink" xfId="20440" builtinId="9" hidden="1"/>
    <cellStyle name="Besuchter Hyperlink" xfId="20696" builtinId="9" hidden="1"/>
    <cellStyle name="Besuchter Hyperlink" xfId="20952" builtinId="9" hidden="1"/>
    <cellStyle name="Besuchter Hyperlink" xfId="21208" builtinId="9" hidden="1"/>
    <cellStyle name="Besuchter Hyperlink" xfId="21468" builtinId="9" hidden="1"/>
    <cellStyle name="Besuchter Hyperlink" xfId="21724" builtinId="9" hidden="1"/>
    <cellStyle name="Besuchter Hyperlink" xfId="21980" builtinId="9" hidden="1"/>
    <cellStyle name="Besuchter Hyperlink" xfId="22236" builtinId="9" hidden="1"/>
    <cellStyle name="Besuchter Hyperlink" xfId="22492" builtinId="9" hidden="1"/>
    <cellStyle name="Besuchter Hyperlink" xfId="22748" builtinId="9" hidden="1"/>
    <cellStyle name="Besuchter Hyperlink" xfId="23004" builtinId="9" hidden="1"/>
    <cellStyle name="Besuchter Hyperlink" xfId="23260" builtinId="9" hidden="1"/>
    <cellStyle name="Besuchter Hyperlink" xfId="23516" builtinId="9" hidden="1"/>
    <cellStyle name="Besuchter Hyperlink" xfId="23772" builtinId="9" hidden="1"/>
    <cellStyle name="Besuchter Hyperlink" xfId="24028" builtinId="9" hidden="1"/>
    <cellStyle name="Besuchter Hyperlink" xfId="24284" builtinId="9" hidden="1"/>
    <cellStyle name="Besuchter Hyperlink" xfId="24540" builtinId="9" hidden="1"/>
    <cellStyle name="Besuchter Hyperlink" xfId="24796" builtinId="9" hidden="1"/>
    <cellStyle name="Besuchter Hyperlink" xfId="25052" builtinId="9" hidden="1"/>
    <cellStyle name="Besuchter Hyperlink" xfId="25308" builtinId="9" hidden="1"/>
    <cellStyle name="Besuchter Hyperlink" xfId="25564" builtinId="9" hidden="1"/>
    <cellStyle name="Besuchter Hyperlink" xfId="25820" builtinId="9" hidden="1"/>
    <cellStyle name="Besuchter Hyperlink" xfId="26076" builtinId="9" hidden="1"/>
    <cellStyle name="Besuchter Hyperlink" xfId="26332" builtinId="9" hidden="1"/>
    <cellStyle name="Besuchter Hyperlink" xfId="26588" builtinId="9" hidden="1"/>
    <cellStyle name="Besuchter Hyperlink" xfId="26844" builtinId="9" hidden="1"/>
    <cellStyle name="Besuchter Hyperlink" xfId="27100" builtinId="9" hidden="1"/>
    <cellStyle name="Besuchter Hyperlink" xfId="27356" builtinId="9" hidden="1"/>
    <cellStyle name="Besuchter Hyperlink" xfId="27612" builtinId="9" hidden="1"/>
    <cellStyle name="Besuchter Hyperlink" xfId="27868" builtinId="9" hidden="1"/>
    <cellStyle name="Besuchter Hyperlink" xfId="28124" builtinId="9" hidden="1"/>
    <cellStyle name="Besuchter Hyperlink" xfId="28380" builtinId="9" hidden="1"/>
    <cellStyle name="Besuchter Hyperlink" xfId="28636" builtinId="9" hidden="1"/>
    <cellStyle name="Besuchter Hyperlink" xfId="28892" builtinId="9" hidden="1"/>
    <cellStyle name="Besuchter Hyperlink" xfId="29148" builtinId="9" hidden="1"/>
    <cellStyle name="Besuchter Hyperlink" xfId="29404" builtinId="9" hidden="1"/>
    <cellStyle name="Besuchter Hyperlink" xfId="29660" builtinId="9" hidden="1"/>
    <cellStyle name="Besuchter Hyperlink" xfId="29916" builtinId="9" hidden="1"/>
    <cellStyle name="Besuchter Hyperlink" xfId="30172" builtinId="9" hidden="1"/>
    <cellStyle name="Besuchter Hyperlink" xfId="30428" builtinId="9" hidden="1"/>
    <cellStyle name="Besuchter Hyperlink" xfId="30684" builtinId="9" hidden="1"/>
    <cellStyle name="Besuchter Hyperlink" xfId="30940" builtinId="9" hidden="1"/>
    <cellStyle name="Besuchter Hyperlink" xfId="31196" builtinId="9" hidden="1"/>
    <cellStyle name="Besuchter Hyperlink" xfId="31452" builtinId="9" hidden="1"/>
    <cellStyle name="Besuchter Hyperlink" xfId="31708" builtinId="9" hidden="1"/>
    <cellStyle name="Besuchter Hyperlink" xfId="31964" builtinId="9" hidden="1"/>
    <cellStyle name="Besuchter Hyperlink" xfId="32221" builtinId="9" hidden="1"/>
    <cellStyle name="Besuchter Hyperlink" xfId="32479" builtinId="9" hidden="1"/>
    <cellStyle name="Besuchter Hyperlink" xfId="32735" builtinId="9" hidden="1"/>
    <cellStyle name="Besuchter Hyperlink" xfId="32991" builtinId="9" hidden="1"/>
    <cellStyle name="Besuchter Hyperlink" xfId="33247" builtinId="9" hidden="1"/>
    <cellStyle name="Besuchter Hyperlink" xfId="33503" builtinId="9" hidden="1"/>
    <cellStyle name="Besuchter Hyperlink" xfId="33759" builtinId="9" hidden="1"/>
    <cellStyle name="Besuchter Hyperlink" xfId="34015" builtinId="9" hidden="1"/>
    <cellStyle name="Besuchter Hyperlink" xfId="34271" builtinId="9" hidden="1"/>
    <cellStyle name="Besuchter Hyperlink" xfId="34527" builtinId="9" hidden="1"/>
    <cellStyle name="Besuchter Hyperlink" xfId="34783" builtinId="9" hidden="1"/>
    <cellStyle name="Besuchter Hyperlink" xfId="35039" builtinId="9" hidden="1"/>
    <cellStyle name="Besuchter Hyperlink" xfId="35013" builtinId="9" hidden="1"/>
    <cellStyle name="Besuchter Hyperlink" xfId="34757" builtinId="9" hidden="1"/>
    <cellStyle name="Besuchter Hyperlink" xfId="34501" builtinId="9" hidden="1"/>
    <cellStyle name="Besuchter Hyperlink" xfId="34245" builtinId="9" hidden="1"/>
    <cellStyle name="Besuchter Hyperlink" xfId="33989" builtinId="9" hidden="1"/>
    <cellStyle name="Besuchter Hyperlink" xfId="33733" builtinId="9" hidden="1"/>
    <cellStyle name="Besuchter Hyperlink" xfId="33477" builtinId="9" hidden="1"/>
    <cellStyle name="Besuchter Hyperlink" xfId="33221" builtinId="9" hidden="1"/>
    <cellStyle name="Besuchter Hyperlink" xfId="32965" builtinId="9" hidden="1"/>
    <cellStyle name="Besuchter Hyperlink" xfId="32709" builtinId="9" hidden="1"/>
    <cellStyle name="Besuchter Hyperlink" xfId="32451" builtinId="9" hidden="1"/>
    <cellStyle name="Besuchter Hyperlink" xfId="32194" builtinId="9" hidden="1"/>
    <cellStyle name="Besuchter Hyperlink" xfId="31938" builtinId="9" hidden="1"/>
    <cellStyle name="Besuchter Hyperlink" xfId="31682" builtinId="9" hidden="1"/>
    <cellStyle name="Besuchter Hyperlink" xfId="31426" builtinId="9" hidden="1"/>
    <cellStyle name="Besuchter Hyperlink" xfId="31170" builtinId="9" hidden="1"/>
    <cellStyle name="Besuchter Hyperlink" xfId="30914" builtinId="9" hidden="1"/>
    <cellStyle name="Besuchter Hyperlink" xfId="30658" builtinId="9" hidden="1"/>
    <cellStyle name="Besuchter Hyperlink" xfId="30402" builtinId="9" hidden="1"/>
    <cellStyle name="Besuchter Hyperlink" xfId="30146" builtinId="9" hidden="1"/>
    <cellStyle name="Besuchter Hyperlink" xfId="29890" builtinId="9" hidden="1"/>
    <cellStyle name="Besuchter Hyperlink" xfId="29634" builtinId="9" hidden="1"/>
    <cellStyle name="Besuchter Hyperlink" xfId="29378" builtinId="9" hidden="1"/>
    <cellStyle name="Besuchter Hyperlink" xfId="29122" builtinId="9" hidden="1"/>
    <cellStyle name="Besuchter Hyperlink" xfId="28866" builtinId="9" hidden="1"/>
    <cellStyle name="Besuchter Hyperlink" xfId="28610" builtinId="9" hidden="1"/>
    <cellStyle name="Besuchter Hyperlink" xfId="28354" builtinId="9" hidden="1"/>
    <cellStyle name="Besuchter Hyperlink" xfId="28098" builtinId="9" hidden="1"/>
    <cellStyle name="Besuchter Hyperlink" xfId="27842" builtinId="9" hidden="1"/>
    <cellStyle name="Besuchter Hyperlink" xfId="27586" builtinId="9" hidden="1"/>
    <cellStyle name="Besuchter Hyperlink" xfId="27330" builtinId="9" hidden="1"/>
    <cellStyle name="Besuchter Hyperlink" xfId="27074" builtinId="9" hidden="1"/>
    <cellStyle name="Besuchter Hyperlink" xfId="26818" builtinId="9" hidden="1"/>
    <cellStyle name="Besuchter Hyperlink" xfId="26562" builtinId="9" hidden="1"/>
    <cellStyle name="Besuchter Hyperlink" xfId="26306" builtinId="9" hidden="1"/>
    <cellStyle name="Besuchter Hyperlink" xfId="26050" builtinId="9" hidden="1"/>
    <cellStyle name="Besuchter Hyperlink" xfId="25794" builtinId="9" hidden="1"/>
    <cellStyle name="Besuchter Hyperlink" xfId="25538" builtinId="9" hidden="1"/>
    <cellStyle name="Besuchter Hyperlink" xfId="25282" builtinId="9" hidden="1"/>
    <cellStyle name="Besuchter Hyperlink" xfId="25026" builtinId="9" hidden="1"/>
    <cellStyle name="Besuchter Hyperlink" xfId="24770" builtinId="9" hidden="1"/>
    <cellStyle name="Besuchter Hyperlink" xfId="24514" builtinId="9" hidden="1"/>
    <cellStyle name="Besuchter Hyperlink" xfId="24258" builtinId="9" hidden="1"/>
    <cellStyle name="Besuchter Hyperlink" xfId="24002" builtinId="9" hidden="1"/>
    <cellStyle name="Besuchter Hyperlink" xfId="23746" builtinId="9" hidden="1"/>
    <cellStyle name="Besuchter Hyperlink" xfId="23490" builtinId="9" hidden="1"/>
    <cellStyle name="Besuchter Hyperlink" xfId="23234" builtinId="9" hidden="1"/>
    <cellStyle name="Besuchter Hyperlink" xfId="22978" builtinId="9" hidden="1"/>
    <cellStyle name="Besuchter Hyperlink" xfId="22722" builtinId="9" hidden="1"/>
    <cellStyle name="Besuchter Hyperlink" xfId="22466" builtinId="9" hidden="1"/>
    <cellStyle name="Besuchter Hyperlink" xfId="22210" builtinId="9" hidden="1"/>
    <cellStyle name="Besuchter Hyperlink" xfId="21954" builtinId="9" hidden="1"/>
    <cellStyle name="Besuchter Hyperlink" xfId="21698" builtinId="9" hidden="1"/>
    <cellStyle name="Besuchter Hyperlink" xfId="21442" builtinId="9" hidden="1"/>
    <cellStyle name="Besuchter Hyperlink" xfId="21182" builtinId="9" hidden="1"/>
    <cellStyle name="Besuchter Hyperlink" xfId="20926" builtinId="9" hidden="1"/>
    <cellStyle name="Besuchter Hyperlink" xfId="20670" builtinId="9" hidden="1"/>
    <cellStyle name="Besuchter Hyperlink" xfId="20414" builtinId="9" hidden="1"/>
    <cellStyle name="Besuchter Hyperlink" xfId="20158" builtinId="9" hidden="1"/>
    <cellStyle name="Besuchter Hyperlink" xfId="19902" builtinId="9" hidden="1"/>
    <cellStyle name="Besuchter Hyperlink" xfId="19646" builtinId="9" hidden="1"/>
    <cellStyle name="Besuchter Hyperlink" xfId="19390" builtinId="9" hidden="1"/>
    <cellStyle name="Besuchter Hyperlink" xfId="19134" builtinId="9" hidden="1"/>
    <cellStyle name="Besuchter Hyperlink" xfId="18878" builtinId="9" hidden="1"/>
    <cellStyle name="Besuchter Hyperlink" xfId="18622" builtinId="9" hidden="1"/>
    <cellStyle name="Besuchter Hyperlink" xfId="18366" builtinId="9" hidden="1"/>
    <cellStyle name="Besuchter Hyperlink" xfId="18110" builtinId="9" hidden="1"/>
    <cellStyle name="Besuchter Hyperlink" xfId="17854" builtinId="9" hidden="1"/>
    <cellStyle name="Besuchter Hyperlink" xfId="17598" builtinId="9" hidden="1"/>
    <cellStyle name="Besuchter Hyperlink" xfId="17342" builtinId="9" hidden="1"/>
    <cellStyle name="Besuchter Hyperlink" xfId="17086" builtinId="9" hidden="1"/>
    <cellStyle name="Besuchter Hyperlink" xfId="16830" builtinId="9" hidden="1"/>
    <cellStyle name="Besuchter Hyperlink" xfId="16574" builtinId="9" hidden="1"/>
    <cellStyle name="Besuchter Hyperlink" xfId="16318" builtinId="9" hidden="1"/>
    <cellStyle name="Besuchter Hyperlink" xfId="16062" builtinId="9" hidden="1"/>
    <cellStyle name="Besuchter Hyperlink" xfId="15806" builtinId="9" hidden="1"/>
    <cellStyle name="Besuchter Hyperlink" xfId="15550" builtinId="9" hidden="1"/>
    <cellStyle name="Besuchter Hyperlink" xfId="15294" builtinId="9" hidden="1"/>
    <cellStyle name="Besuchter Hyperlink" xfId="15038" builtinId="9" hidden="1"/>
    <cellStyle name="Besuchter Hyperlink" xfId="14782" builtinId="9" hidden="1"/>
    <cellStyle name="Besuchter Hyperlink" xfId="14526" builtinId="9" hidden="1"/>
    <cellStyle name="Besuchter Hyperlink" xfId="14270" builtinId="9" hidden="1"/>
    <cellStyle name="Besuchter Hyperlink" xfId="14014" builtinId="9" hidden="1"/>
    <cellStyle name="Besuchter Hyperlink" xfId="13758" builtinId="9" hidden="1"/>
    <cellStyle name="Besuchter Hyperlink" xfId="13502" builtinId="9" hidden="1"/>
    <cellStyle name="Besuchter Hyperlink" xfId="13246" builtinId="9" hidden="1"/>
    <cellStyle name="Besuchter Hyperlink" xfId="12990" builtinId="9" hidden="1"/>
    <cellStyle name="Besuchter Hyperlink" xfId="12734" builtinId="9" hidden="1"/>
    <cellStyle name="Besuchter Hyperlink" xfId="12478" builtinId="9" hidden="1"/>
    <cellStyle name="Besuchter Hyperlink" xfId="12222" builtinId="9" hidden="1"/>
    <cellStyle name="Besuchter Hyperlink" xfId="11966" builtinId="9" hidden="1"/>
    <cellStyle name="Besuchter Hyperlink" xfId="11710" builtinId="9" hidden="1"/>
    <cellStyle name="Besuchter Hyperlink" xfId="11454" builtinId="9" hidden="1"/>
    <cellStyle name="Besuchter Hyperlink" xfId="11198" builtinId="9" hidden="1"/>
    <cellStyle name="Besuchter Hyperlink" xfId="10942" builtinId="9" hidden="1"/>
    <cellStyle name="Besuchter Hyperlink" xfId="10686" builtinId="9" hidden="1"/>
    <cellStyle name="Besuchter Hyperlink" xfId="10430" builtinId="9" hidden="1"/>
    <cellStyle name="Besuchter Hyperlink" xfId="10174" builtinId="9" hidden="1"/>
    <cellStyle name="Besuchter Hyperlink" xfId="9918" builtinId="9" hidden="1"/>
    <cellStyle name="Besuchter Hyperlink" xfId="9662" builtinId="9" hidden="1"/>
    <cellStyle name="Besuchter Hyperlink" xfId="9406" builtinId="9" hidden="1"/>
    <cellStyle name="Besuchter Hyperlink" xfId="9150" builtinId="9" hidden="1"/>
    <cellStyle name="Besuchter Hyperlink" xfId="8894" builtinId="9" hidden="1"/>
    <cellStyle name="Besuchter Hyperlink" xfId="8638" builtinId="9" hidden="1"/>
    <cellStyle name="Besuchter Hyperlink" xfId="8382" builtinId="9" hidden="1"/>
    <cellStyle name="Besuchter Hyperlink" xfId="8126" builtinId="9" hidden="1"/>
    <cellStyle name="Besuchter Hyperlink" xfId="7870" builtinId="9" hidden="1"/>
    <cellStyle name="Besuchter Hyperlink" xfId="7614" builtinId="9" hidden="1"/>
    <cellStyle name="Besuchter Hyperlink" xfId="7358" builtinId="9" hidden="1"/>
    <cellStyle name="Besuchter Hyperlink" xfId="7102" builtinId="9" hidden="1"/>
    <cellStyle name="Besuchter Hyperlink" xfId="6846" builtinId="9" hidden="1"/>
    <cellStyle name="Besuchter Hyperlink" xfId="6590" builtinId="9" hidden="1"/>
    <cellStyle name="Besuchter Hyperlink" xfId="6334" builtinId="9" hidden="1"/>
    <cellStyle name="Besuchter Hyperlink" xfId="6078" builtinId="9" hidden="1"/>
    <cellStyle name="Besuchter Hyperlink" xfId="5822" builtinId="9" hidden="1"/>
    <cellStyle name="Besuchter Hyperlink" xfId="5566" builtinId="9" hidden="1"/>
    <cellStyle name="Besuchter Hyperlink" xfId="5310" builtinId="9" hidden="1"/>
    <cellStyle name="Besuchter Hyperlink" xfId="5054" builtinId="9" hidden="1"/>
    <cellStyle name="Besuchter Hyperlink" xfId="4798" builtinId="9" hidden="1"/>
    <cellStyle name="Besuchter Hyperlink" xfId="4542" builtinId="9" hidden="1"/>
    <cellStyle name="Besuchter Hyperlink" xfId="4286" builtinId="9" hidden="1"/>
    <cellStyle name="Besuchter Hyperlink" xfId="4030" builtinId="9" hidden="1"/>
    <cellStyle name="Besuchter Hyperlink" xfId="3774" builtinId="9" hidden="1"/>
    <cellStyle name="Besuchter Hyperlink" xfId="3518" builtinId="9" hidden="1"/>
    <cellStyle name="Besuchter Hyperlink" xfId="3262" builtinId="9" hidden="1"/>
    <cellStyle name="Besuchter Hyperlink" xfId="3006" builtinId="9" hidden="1"/>
    <cellStyle name="Besuchter Hyperlink" xfId="2750" builtinId="9" hidden="1"/>
    <cellStyle name="Besuchter Hyperlink" xfId="2494" builtinId="9" hidden="1"/>
    <cellStyle name="Besuchter Hyperlink" xfId="2238" builtinId="9" hidden="1"/>
    <cellStyle name="Besuchter Hyperlink" xfId="1982" builtinId="9" hidden="1"/>
    <cellStyle name="Besuchter Hyperlink" xfId="1726" builtinId="9" hidden="1"/>
    <cellStyle name="Besuchter Hyperlink" xfId="1470" builtinId="9" hidden="1"/>
    <cellStyle name="Besuchter Hyperlink" xfId="1214" builtinId="9" hidden="1"/>
    <cellStyle name="Besuchter Hyperlink" xfId="958" builtinId="9" hidden="1"/>
    <cellStyle name="Besuchter Hyperlink" xfId="702" builtinId="9" hidden="1"/>
    <cellStyle name="Besuchter Hyperlink" xfId="446" builtinId="9" hidden="1"/>
    <cellStyle name="Besuchter Hyperlink" xfId="190" builtinId="9" hidden="1"/>
    <cellStyle name="Besuchter Hyperlink" xfId="4" builtinId="9" hidden="1"/>
    <cellStyle name="Besuchter Hyperlink" xfId="202" builtinId="9" hidden="1"/>
    <cellStyle name="Besuchter Hyperlink" xfId="458" builtinId="9" hidden="1"/>
    <cellStyle name="Besuchter Hyperlink" xfId="714" builtinId="9" hidden="1"/>
    <cellStyle name="Besuchter Hyperlink" xfId="970" builtinId="9" hidden="1"/>
    <cellStyle name="Besuchter Hyperlink" xfId="1226" builtinId="9" hidden="1"/>
    <cellStyle name="Besuchter Hyperlink" xfId="1482" builtinId="9" hidden="1"/>
    <cellStyle name="Besuchter Hyperlink" xfId="1738" builtinId="9" hidden="1"/>
    <cellStyle name="Besuchter Hyperlink" xfId="1994" builtinId="9" hidden="1"/>
    <cellStyle name="Besuchter Hyperlink" xfId="2250" builtinId="9" hidden="1"/>
    <cellStyle name="Besuchter Hyperlink" xfId="2506" builtinId="9" hidden="1"/>
    <cellStyle name="Besuchter Hyperlink" xfId="2762" builtinId="9" hidden="1"/>
    <cellStyle name="Besuchter Hyperlink" xfId="3018" builtinId="9" hidden="1"/>
    <cellStyle name="Besuchter Hyperlink" xfId="3274" builtinId="9" hidden="1"/>
    <cellStyle name="Besuchter Hyperlink" xfId="3530" builtinId="9" hidden="1"/>
    <cellStyle name="Besuchter Hyperlink" xfId="3786" builtinId="9" hidden="1"/>
    <cellStyle name="Besuchter Hyperlink" xfId="4042" builtinId="9" hidden="1"/>
    <cellStyle name="Besuchter Hyperlink" xfId="4298" builtinId="9" hidden="1"/>
    <cellStyle name="Besuchter Hyperlink" xfId="4554" builtinId="9" hidden="1"/>
    <cellStyle name="Besuchter Hyperlink" xfId="4810" builtinId="9" hidden="1"/>
    <cellStyle name="Besuchter Hyperlink" xfId="5066" builtinId="9" hidden="1"/>
    <cellStyle name="Besuchter Hyperlink" xfId="5322" builtinId="9" hidden="1"/>
    <cellStyle name="Besuchter Hyperlink" xfId="5578" builtinId="9" hidden="1"/>
    <cellStyle name="Besuchter Hyperlink" xfId="5834" builtinId="9" hidden="1"/>
    <cellStyle name="Besuchter Hyperlink" xfId="6090" builtinId="9" hidden="1"/>
    <cellStyle name="Besuchter Hyperlink" xfId="6346" builtinId="9" hidden="1"/>
    <cellStyle name="Besuchter Hyperlink" xfId="6602" builtinId="9" hidden="1"/>
    <cellStyle name="Besuchter Hyperlink" xfId="6858" builtinId="9" hidden="1"/>
    <cellStyle name="Besuchter Hyperlink" xfId="7114" builtinId="9" hidden="1"/>
    <cellStyle name="Besuchter Hyperlink" xfId="7370" builtinId="9" hidden="1"/>
    <cellStyle name="Besuchter Hyperlink" xfId="7626" builtinId="9" hidden="1"/>
    <cellStyle name="Besuchter Hyperlink" xfId="7882" builtinId="9" hidden="1"/>
    <cellStyle name="Besuchter Hyperlink" xfId="8138" builtinId="9" hidden="1"/>
    <cellStyle name="Besuchter Hyperlink" xfId="8394" builtinId="9" hidden="1"/>
    <cellStyle name="Besuchter Hyperlink" xfId="8650" builtinId="9" hidden="1"/>
    <cellStyle name="Besuchter Hyperlink" xfId="8906" builtinId="9" hidden="1"/>
    <cellStyle name="Besuchter Hyperlink" xfId="9162" builtinId="9" hidden="1"/>
    <cellStyle name="Besuchter Hyperlink" xfId="9418" builtinId="9" hidden="1"/>
    <cellStyle name="Besuchter Hyperlink" xfId="9674" builtinId="9" hidden="1"/>
    <cellStyle name="Besuchter Hyperlink" xfId="9930" builtinId="9" hidden="1"/>
    <cellStyle name="Besuchter Hyperlink" xfId="10186" builtinId="9" hidden="1"/>
    <cellStyle name="Besuchter Hyperlink" xfId="10442" builtinId="9" hidden="1"/>
    <cellStyle name="Besuchter Hyperlink" xfId="10698" builtinId="9" hidden="1"/>
    <cellStyle name="Besuchter Hyperlink" xfId="10954" builtinId="9" hidden="1"/>
    <cellStyle name="Besuchter Hyperlink" xfId="11210" builtinId="9" hidden="1"/>
    <cellStyle name="Besuchter Hyperlink" xfId="11466" builtinId="9" hidden="1"/>
    <cellStyle name="Besuchter Hyperlink" xfId="11722" builtinId="9" hidden="1"/>
    <cellStyle name="Besuchter Hyperlink" xfId="11978" builtinId="9" hidden="1"/>
    <cellStyle name="Besuchter Hyperlink" xfId="12234" builtinId="9" hidden="1"/>
    <cellStyle name="Besuchter Hyperlink" xfId="12490" builtinId="9" hidden="1"/>
    <cellStyle name="Besuchter Hyperlink" xfId="12746" builtinId="9" hidden="1"/>
    <cellStyle name="Besuchter Hyperlink" xfId="13002" builtinId="9" hidden="1"/>
    <cellStyle name="Besuchter Hyperlink" xfId="13258" builtinId="9" hidden="1"/>
    <cellStyle name="Besuchter Hyperlink" xfId="13514" builtinId="9" hidden="1"/>
    <cellStyle name="Besuchter Hyperlink" xfId="13770" builtinId="9" hidden="1"/>
    <cellStyle name="Besuchter Hyperlink" xfId="14026" builtinId="9" hidden="1"/>
    <cellStyle name="Besuchter Hyperlink" xfId="14282" builtinId="9" hidden="1"/>
    <cellStyle name="Besuchter Hyperlink" xfId="14538" builtinId="9" hidden="1"/>
    <cellStyle name="Besuchter Hyperlink" xfId="14794" builtinId="9" hidden="1"/>
    <cellStyle name="Besuchter Hyperlink" xfId="15050" builtinId="9" hidden="1"/>
    <cellStyle name="Besuchter Hyperlink" xfId="15306" builtinId="9" hidden="1"/>
    <cellStyle name="Besuchter Hyperlink" xfId="15562" builtinId="9" hidden="1"/>
    <cellStyle name="Besuchter Hyperlink" xfId="15818" builtinId="9" hidden="1"/>
    <cellStyle name="Besuchter Hyperlink" xfId="16074" builtinId="9" hidden="1"/>
    <cellStyle name="Besuchter Hyperlink" xfId="16330" builtinId="9" hidden="1"/>
    <cellStyle name="Besuchter Hyperlink" xfId="16586" builtinId="9" hidden="1"/>
    <cellStyle name="Besuchter Hyperlink" xfId="16842" builtinId="9" hidden="1"/>
    <cellStyle name="Besuchter Hyperlink" xfId="17098" builtinId="9" hidden="1"/>
    <cellStyle name="Besuchter Hyperlink" xfId="17354" builtinId="9" hidden="1"/>
    <cellStyle name="Besuchter Hyperlink" xfId="17610" builtinId="9" hidden="1"/>
    <cellStyle name="Besuchter Hyperlink" xfId="17866" builtinId="9" hidden="1"/>
    <cellStyle name="Besuchter Hyperlink" xfId="18122" builtinId="9" hidden="1"/>
    <cellStyle name="Besuchter Hyperlink" xfId="18378" builtinId="9" hidden="1"/>
    <cellStyle name="Besuchter Hyperlink" xfId="18634" builtinId="9" hidden="1"/>
    <cellStyle name="Besuchter Hyperlink" xfId="18890" builtinId="9" hidden="1"/>
    <cellStyle name="Besuchter Hyperlink" xfId="19146" builtinId="9" hidden="1"/>
    <cellStyle name="Besuchter Hyperlink" xfId="19402" builtinId="9" hidden="1"/>
    <cellStyle name="Besuchter Hyperlink" xfId="19658" builtinId="9" hidden="1"/>
    <cellStyle name="Besuchter Hyperlink" xfId="19914" builtinId="9" hidden="1"/>
    <cellStyle name="Besuchter Hyperlink" xfId="20170" builtinId="9" hidden="1"/>
    <cellStyle name="Besuchter Hyperlink" xfId="20426" builtinId="9" hidden="1"/>
    <cellStyle name="Besuchter Hyperlink" xfId="20682" builtinId="9" hidden="1"/>
    <cellStyle name="Besuchter Hyperlink" xfId="20938" builtinId="9" hidden="1"/>
    <cellStyle name="Besuchter Hyperlink" xfId="21194" builtinId="9" hidden="1"/>
    <cellStyle name="Besuchter Hyperlink" xfId="21454" builtinId="9" hidden="1"/>
    <cellStyle name="Besuchter Hyperlink" xfId="21710" builtinId="9" hidden="1"/>
    <cellStyle name="Besuchter Hyperlink" xfId="21966" builtinId="9" hidden="1"/>
    <cellStyle name="Besuchter Hyperlink" xfId="22222" builtinId="9" hidden="1"/>
    <cellStyle name="Besuchter Hyperlink" xfId="22478" builtinId="9" hidden="1"/>
    <cellStyle name="Besuchter Hyperlink" xfId="22734" builtinId="9" hidden="1"/>
    <cellStyle name="Besuchter Hyperlink" xfId="22990" builtinId="9" hidden="1"/>
    <cellStyle name="Besuchter Hyperlink" xfId="23246" builtinId="9" hidden="1"/>
    <cellStyle name="Besuchter Hyperlink" xfId="23502" builtinId="9" hidden="1"/>
    <cellStyle name="Besuchter Hyperlink" xfId="23758" builtinId="9" hidden="1"/>
    <cellStyle name="Besuchter Hyperlink" xfId="24014" builtinId="9" hidden="1"/>
    <cellStyle name="Besuchter Hyperlink" xfId="24270" builtinId="9" hidden="1"/>
    <cellStyle name="Besuchter Hyperlink" xfId="24526" builtinId="9" hidden="1"/>
    <cellStyle name="Besuchter Hyperlink" xfId="24782" builtinId="9" hidden="1"/>
    <cellStyle name="Besuchter Hyperlink" xfId="25038" builtinId="9" hidden="1"/>
    <cellStyle name="Besuchter Hyperlink" xfId="25294" builtinId="9" hidden="1"/>
    <cellStyle name="Besuchter Hyperlink" xfId="25550" builtinId="9" hidden="1"/>
    <cellStyle name="Besuchter Hyperlink" xfId="25806" builtinId="9" hidden="1"/>
    <cellStyle name="Besuchter Hyperlink" xfId="26062" builtinId="9" hidden="1"/>
    <cellStyle name="Besuchter Hyperlink" xfId="26318" builtinId="9" hidden="1"/>
    <cellStyle name="Besuchter Hyperlink" xfId="26574" builtinId="9" hidden="1"/>
    <cellStyle name="Besuchter Hyperlink" xfId="26830" builtinId="9" hidden="1"/>
    <cellStyle name="Besuchter Hyperlink" xfId="27086" builtinId="9" hidden="1"/>
    <cellStyle name="Besuchter Hyperlink" xfId="27342" builtinId="9" hidden="1"/>
    <cellStyle name="Besuchter Hyperlink" xfId="27598" builtinId="9" hidden="1"/>
    <cellStyle name="Besuchter Hyperlink" xfId="27854" builtinId="9" hidden="1"/>
    <cellStyle name="Besuchter Hyperlink" xfId="28110" builtinId="9" hidden="1"/>
    <cellStyle name="Besuchter Hyperlink" xfId="28366" builtinId="9" hidden="1"/>
    <cellStyle name="Besuchter Hyperlink" xfId="28622" builtinId="9" hidden="1"/>
    <cellStyle name="Besuchter Hyperlink" xfId="28878" builtinId="9" hidden="1"/>
    <cellStyle name="Besuchter Hyperlink" xfId="29134" builtinId="9" hidden="1"/>
    <cellStyle name="Besuchter Hyperlink" xfId="29390" builtinId="9" hidden="1"/>
    <cellStyle name="Besuchter Hyperlink" xfId="29646" builtinId="9" hidden="1"/>
    <cellStyle name="Besuchter Hyperlink" xfId="29902" builtinId="9" hidden="1"/>
    <cellStyle name="Besuchter Hyperlink" xfId="30158" builtinId="9" hidden="1"/>
    <cellStyle name="Besuchter Hyperlink" xfId="30414" builtinId="9" hidden="1"/>
    <cellStyle name="Besuchter Hyperlink" xfId="30670" builtinId="9" hidden="1"/>
    <cellStyle name="Besuchter Hyperlink" xfId="30926" builtinId="9" hidden="1"/>
    <cellStyle name="Besuchter Hyperlink" xfId="31182" builtinId="9" hidden="1"/>
    <cellStyle name="Besuchter Hyperlink" xfId="31438" builtinId="9" hidden="1"/>
    <cellStyle name="Besuchter Hyperlink" xfId="31694" builtinId="9" hidden="1"/>
    <cellStyle name="Besuchter Hyperlink" xfId="31950" builtinId="9" hidden="1"/>
    <cellStyle name="Besuchter Hyperlink" xfId="32206" builtinId="9" hidden="1"/>
    <cellStyle name="Besuchter Hyperlink" xfId="32465" builtinId="9" hidden="1"/>
    <cellStyle name="Besuchter Hyperlink" xfId="32721" builtinId="9" hidden="1"/>
    <cellStyle name="Besuchter Hyperlink" xfId="32977" builtinId="9" hidden="1"/>
    <cellStyle name="Besuchter Hyperlink" xfId="33233" builtinId="9" hidden="1"/>
    <cellStyle name="Besuchter Hyperlink" xfId="33489" builtinId="9" hidden="1"/>
    <cellStyle name="Besuchter Hyperlink" xfId="33745" builtinId="9" hidden="1"/>
    <cellStyle name="Besuchter Hyperlink" xfId="34001" builtinId="9" hidden="1"/>
    <cellStyle name="Besuchter Hyperlink" xfId="34257" builtinId="9" hidden="1"/>
    <cellStyle name="Besuchter Hyperlink" xfId="34513" builtinId="9" hidden="1"/>
    <cellStyle name="Besuchter Hyperlink" xfId="34769" builtinId="9" hidden="1"/>
    <cellStyle name="Besuchter Hyperlink" xfId="35025" builtinId="9" hidden="1"/>
    <cellStyle name="Besuchter Hyperlink" xfId="35027" builtinId="9" hidden="1"/>
    <cellStyle name="Besuchter Hyperlink" xfId="34771" builtinId="9" hidden="1"/>
    <cellStyle name="Besuchter Hyperlink" xfId="34515" builtinId="9" hidden="1"/>
    <cellStyle name="Besuchter Hyperlink" xfId="34259" builtinId="9" hidden="1"/>
    <cellStyle name="Besuchter Hyperlink" xfId="34003" builtinId="9" hidden="1"/>
    <cellStyle name="Besuchter Hyperlink" xfId="33747" builtinId="9" hidden="1"/>
    <cellStyle name="Besuchter Hyperlink" xfId="33491" builtinId="9" hidden="1"/>
    <cellStyle name="Besuchter Hyperlink" xfId="33235" builtinId="9" hidden="1"/>
    <cellStyle name="Besuchter Hyperlink" xfId="32979" builtinId="9" hidden="1"/>
    <cellStyle name="Besuchter Hyperlink" xfId="32723" builtinId="9" hidden="1"/>
    <cellStyle name="Besuchter Hyperlink" xfId="32467" builtinId="9" hidden="1"/>
    <cellStyle name="Besuchter Hyperlink" xfId="32208" builtinId="9" hidden="1"/>
    <cellStyle name="Besuchter Hyperlink" xfId="31952" builtinId="9" hidden="1"/>
    <cellStyle name="Besuchter Hyperlink" xfId="31696" builtinId="9" hidden="1"/>
    <cellStyle name="Besuchter Hyperlink" xfId="31440" builtinId="9" hidden="1"/>
    <cellStyle name="Besuchter Hyperlink" xfId="31184" builtinId="9" hidden="1"/>
    <cellStyle name="Besuchter Hyperlink" xfId="30928" builtinId="9" hidden="1"/>
    <cellStyle name="Besuchter Hyperlink" xfId="30672" builtinId="9" hidden="1"/>
    <cellStyle name="Besuchter Hyperlink" xfId="30416" builtinId="9" hidden="1"/>
    <cellStyle name="Besuchter Hyperlink" xfId="30160" builtinId="9" hidden="1"/>
    <cellStyle name="Besuchter Hyperlink" xfId="29904" builtinId="9" hidden="1"/>
    <cellStyle name="Besuchter Hyperlink" xfId="29648" builtinId="9" hidden="1"/>
    <cellStyle name="Besuchter Hyperlink" xfId="29392" builtinId="9" hidden="1"/>
    <cellStyle name="Besuchter Hyperlink" xfId="29136" builtinId="9" hidden="1"/>
    <cellStyle name="Besuchter Hyperlink" xfId="28880" builtinId="9" hidden="1"/>
    <cellStyle name="Besuchter Hyperlink" xfId="28624" builtinId="9" hidden="1"/>
    <cellStyle name="Besuchter Hyperlink" xfId="28368" builtinId="9" hidden="1"/>
    <cellStyle name="Besuchter Hyperlink" xfId="28112" builtinId="9" hidden="1"/>
    <cellStyle name="Besuchter Hyperlink" xfId="27856" builtinId="9" hidden="1"/>
    <cellStyle name="Besuchter Hyperlink" xfId="27600" builtinId="9" hidden="1"/>
    <cellStyle name="Besuchter Hyperlink" xfId="27344" builtinId="9" hidden="1"/>
    <cellStyle name="Besuchter Hyperlink" xfId="27088" builtinId="9" hidden="1"/>
    <cellStyle name="Besuchter Hyperlink" xfId="26832" builtinId="9" hidden="1"/>
    <cellStyle name="Besuchter Hyperlink" xfId="26576" builtinId="9" hidden="1"/>
    <cellStyle name="Besuchter Hyperlink" xfId="26320" builtinId="9" hidden="1"/>
    <cellStyle name="Besuchter Hyperlink" xfId="26064" builtinId="9" hidden="1"/>
    <cellStyle name="Besuchter Hyperlink" xfId="25808" builtinId="9" hidden="1"/>
    <cellStyle name="Besuchter Hyperlink" xfId="25552" builtinId="9" hidden="1"/>
    <cellStyle name="Besuchter Hyperlink" xfId="25296" builtinId="9" hidden="1"/>
    <cellStyle name="Besuchter Hyperlink" xfId="25040" builtinId="9" hidden="1"/>
    <cellStyle name="Besuchter Hyperlink" xfId="24784" builtinId="9" hidden="1"/>
    <cellStyle name="Besuchter Hyperlink" xfId="24528" builtinId="9" hidden="1"/>
    <cellStyle name="Besuchter Hyperlink" xfId="24272" builtinId="9" hidden="1"/>
    <cellStyle name="Besuchter Hyperlink" xfId="24016" builtinId="9" hidden="1"/>
    <cellStyle name="Besuchter Hyperlink" xfId="23760" builtinId="9" hidden="1"/>
    <cellStyle name="Besuchter Hyperlink" xfId="23504" builtinId="9" hidden="1"/>
    <cellStyle name="Besuchter Hyperlink" xfId="23248" builtinId="9" hidden="1"/>
    <cellStyle name="Besuchter Hyperlink" xfId="22992" builtinId="9" hidden="1"/>
    <cellStyle name="Besuchter Hyperlink" xfId="22736" builtinId="9" hidden="1"/>
    <cellStyle name="Besuchter Hyperlink" xfId="22480" builtinId="9" hidden="1"/>
    <cellStyle name="Besuchter Hyperlink" xfId="22224" builtinId="9" hidden="1"/>
    <cellStyle name="Besuchter Hyperlink" xfId="21968" builtinId="9" hidden="1"/>
    <cellStyle name="Besuchter Hyperlink" xfId="21712" builtinId="9" hidden="1"/>
    <cellStyle name="Besuchter Hyperlink" xfId="21456" builtinId="9" hidden="1"/>
    <cellStyle name="Besuchter Hyperlink" xfId="21196" builtinId="9" hidden="1"/>
    <cellStyle name="Besuchter Hyperlink" xfId="20940" builtinId="9" hidden="1"/>
    <cellStyle name="Besuchter Hyperlink" xfId="20684" builtinId="9" hidden="1"/>
    <cellStyle name="Besuchter Hyperlink" xfId="20428" builtinId="9" hidden="1"/>
    <cellStyle name="Besuchter Hyperlink" xfId="20172" builtinId="9" hidden="1"/>
    <cellStyle name="Besuchter Hyperlink" xfId="19916" builtinId="9" hidden="1"/>
    <cellStyle name="Besuchter Hyperlink" xfId="19660" builtinId="9" hidden="1"/>
    <cellStyle name="Besuchter Hyperlink" xfId="19404" builtinId="9" hidden="1"/>
    <cellStyle name="Besuchter Hyperlink" xfId="19148" builtinId="9" hidden="1"/>
    <cellStyle name="Besuchter Hyperlink" xfId="18892" builtinId="9" hidden="1"/>
    <cellStyle name="Besuchter Hyperlink" xfId="18636" builtinId="9" hidden="1"/>
    <cellStyle name="Besuchter Hyperlink" xfId="18380" builtinId="9" hidden="1"/>
    <cellStyle name="Besuchter Hyperlink" xfId="18124" builtinId="9" hidden="1"/>
    <cellStyle name="Besuchter Hyperlink" xfId="17868" builtinId="9" hidden="1"/>
    <cellStyle name="Besuchter Hyperlink" xfId="17612" builtinId="9" hidden="1"/>
    <cellStyle name="Besuchter Hyperlink" xfId="17356" builtinId="9" hidden="1"/>
    <cellStyle name="Besuchter Hyperlink" xfId="17100" builtinId="9" hidden="1"/>
    <cellStyle name="Besuchter Hyperlink" xfId="16844" builtinId="9" hidden="1"/>
    <cellStyle name="Besuchter Hyperlink" xfId="16588" builtinId="9" hidden="1"/>
    <cellStyle name="Besuchter Hyperlink" xfId="16332" builtinId="9" hidden="1"/>
    <cellStyle name="Besuchter Hyperlink" xfId="16076" builtinId="9" hidden="1"/>
    <cellStyle name="Besuchter Hyperlink" xfId="15820" builtinId="9" hidden="1"/>
    <cellStyle name="Besuchter Hyperlink" xfId="15564" builtinId="9" hidden="1"/>
    <cellStyle name="Besuchter Hyperlink" xfId="15308" builtinId="9" hidden="1"/>
    <cellStyle name="Besuchter Hyperlink" xfId="15052" builtinId="9" hidden="1"/>
    <cellStyle name="Besuchter Hyperlink" xfId="14796" builtinId="9" hidden="1"/>
    <cellStyle name="Besuchter Hyperlink" xfId="14540" builtinId="9" hidden="1"/>
    <cellStyle name="Besuchter Hyperlink" xfId="14284" builtinId="9" hidden="1"/>
    <cellStyle name="Besuchter Hyperlink" xfId="14028" builtinId="9" hidden="1"/>
    <cellStyle name="Besuchter Hyperlink" xfId="13772" builtinId="9" hidden="1"/>
    <cellStyle name="Besuchter Hyperlink" xfId="13516" builtinId="9" hidden="1"/>
    <cellStyle name="Besuchter Hyperlink" xfId="13260" builtinId="9" hidden="1"/>
    <cellStyle name="Besuchter Hyperlink" xfId="13004" builtinId="9" hidden="1"/>
    <cellStyle name="Besuchter Hyperlink" xfId="12748" builtinId="9" hidden="1"/>
    <cellStyle name="Besuchter Hyperlink" xfId="12492" builtinId="9" hidden="1"/>
    <cellStyle name="Besuchter Hyperlink" xfId="12236" builtinId="9" hidden="1"/>
    <cellStyle name="Besuchter Hyperlink" xfId="11980" builtinId="9" hidden="1"/>
    <cellStyle name="Besuchter Hyperlink" xfId="11724" builtinId="9" hidden="1"/>
    <cellStyle name="Besuchter Hyperlink" xfId="11468" builtinId="9" hidden="1"/>
    <cellStyle name="Besuchter Hyperlink" xfId="11212" builtinId="9" hidden="1"/>
    <cellStyle name="Besuchter Hyperlink" xfId="10956" builtinId="9" hidden="1"/>
    <cellStyle name="Besuchter Hyperlink" xfId="10700" builtinId="9" hidden="1"/>
    <cellStyle name="Besuchter Hyperlink" xfId="10444" builtinId="9" hidden="1"/>
    <cellStyle name="Besuchter Hyperlink" xfId="10188" builtinId="9" hidden="1"/>
    <cellStyle name="Besuchter Hyperlink" xfId="9932" builtinId="9" hidden="1"/>
    <cellStyle name="Besuchter Hyperlink" xfId="9676" builtinId="9" hidden="1"/>
    <cellStyle name="Besuchter Hyperlink" xfId="9420" builtinId="9" hidden="1"/>
    <cellStyle name="Besuchter Hyperlink" xfId="9164" builtinId="9" hidden="1"/>
    <cellStyle name="Besuchter Hyperlink" xfId="8908" builtinId="9" hidden="1"/>
    <cellStyle name="Besuchter Hyperlink" xfId="8652" builtinId="9" hidden="1"/>
    <cellStyle name="Besuchter Hyperlink" xfId="8396" builtinId="9" hidden="1"/>
    <cellStyle name="Besuchter Hyperlink" xfId="8140" builtinId="9" hidden="1"/>
    <cellStyle name="Besuchter Hyperlink" xfId="7884" builtinId="9" hidden="1"/>
    <cellStyle name="Besuchter Hyperlink" xfId="7628" builtinId="9" hidden="1"/>
    <cellStyle name="Besuchter Hyperlink" xfId="7372" builtinId="9" hidden="1"/>
    <cellStyle name="Besuchter Hyperlink" xfId="7116" builtinId="9" hidden="1"/>
    <cellStyle name="Besuchter Hyperlink" xfId="6860" builtinId="9" hidden="1"/>
    <cellStyle name="Besuchter Hyperlink" xfId="6604" builtinId="9" hidden="1"/>
    <cellStyle name="Besuchter Hyperlink" xfId="6348" builtinId="9" hidden="1"/>
    <cellStyle name="Besuchter Hyperlink" xfId="6092" builtinId="9" hidden="1"/>
    <cellStyle name="Besuchter Hyperlink" xfId="5836" builtinId="9" hidden="1"/>
    <cellStyle name="Besuchter Hyperlink" xfId="5580" builtinId="9" hidden="1"/>
    <cellStyle name="Besuchter Hyperlink" xfId="5324" builtinId="9" hidden="1"/>
    <cellStyle name="Besuchter Hyperlink" xfId="5068" builtinId="9" hidden="1"/>
    <cellStyle name="Besuchter Hyperlink" xfId="4812" builtinId="9" hidden="1"/>
    <cellStyle name="Besuchter Hyperlink" xfId="4556" builtinId="9" hidden="1"/>
    <cellStyle name="Besuchter Hyperlink" xfId="4300" builtinId="9" hidden="1"/>
    <cellStyle name="Besuchter Hyperlink" xfId="4044" builtinId="9" hidden="1"/>
    <cellStyle name="Besuchter Hyperlink" xfId="3788" builtinId="9" hidden="1"/>
    <cellStyle name="Besuchter Hyperlink" xfId="3532" builtinId="9" hidden="1"/>
    <cellStyle name="Besuchter Hyperlink" xfId="3276" builtinId="9" hidden="1"/>
    <cellStyle name="Besuchter Hyperlink" xfId="3020" builtinId="9" hidden="1"/>
    <cellStyle name="Besuchter Hyperlink" xfId="2764" builtinId="9" hidden="1"/>
    <cellStyle name="Besuchter Hyperlink" xfId="2508" builtinId="9" hidden="1"/>
    <cellStyle name="Besuchter Hyperlink" xfId="2252" builtinId="9" hidden="1"/>
    <cellStyle name="Besuchter Hyperlink" xfId="1996" builtinId="9" hidden="1"/>
    <cellStyle name="Besuchter Hyperlink" xfId="1740" builtinId="9" hidden="1"/>
    <cellStyle name="Besuchter Hyperlink" xfId="1484" builtinId="9" hidden="1"/>
    <cellStyle name="Besuchter Hyperlink" xfId="1228" builtinId="9" hidden="1"/>
    <cellStyle name="Besuchter Hyperlink" xfId="972" builtinId="9" hidden="1"/>
    <cellStyle name="Besuchter Hyperlink" xfId="716" builtinId="9" hidden="1"/>
    <cellStyle name="Besuchter Hyperlink" xfId="460" builtinId="9" hidden="1"/>
    <cellStyle name="Besuchter Hyperlink" xfId="404" builtinId="9" hidden="1"/>
    <cellStyle name="Besuchter Hyperlink" xfId="188" builtinId="9" hidden="1"/>
    <cellStyle name="Besuchter Hyperlink" xfId="420" builtinId="9" hidden="1"/>
    <cellStyle name="Besuchter Hyperlink" xfId="444" builtinId="9" hidden="1"/>
    <cellStyle name="Besuchter Hyperlink" xfId="700" builtinId="9" hidden="1"/>
    <cellStyle name="Besuchter Hyperlink" xfId="956" builtinId="9" hidden="1"/>
    <cellStyle name="Besuchter Hyperlink" xfId="1212" builtinId="9" hidden="1"/>
    <cellStyle name="Besuchter Hyperlink" xfId="1468" builtinId="9" hidden="1"/>
    <cellStyle name="Besuchter Hyperlink" xfId="1724" builtinId="9" hidden="1"/>
    <cellStyle name="Besuchter Hyperlink" xfId="1980" builtinId="9" hidden="1"/>
    <cellStyle name="Besuchter Hyperlink" xfId="2236" builtinId="9" hidden="1"/>
    <cellStyle name="Besuchter Hyperlink" xfId="2492" builtinId="9" hidden="1"/>
    <cellStyle name="Besuchter Hyperlink" xfId="2748" builtinId="9" hidden="1"/>
    <cellStyle name="Besuchter Hyperlink" xfId="3004" builtinId="9" hidden="1"/>
    <cellStyle name="Besuchter Hyperlink" xfId="3260" builtinId="9" hidden="1"/>
    <cellStyle name="Besuchter Hyperlink" xfId="3516" builtinId="9" hidden="1"/>
    <cellStyle name="Besuchter Hyperlink" xfId="3772" builtinId="9" hidden="1"/>
    <cellStyle name="Besuchter Hyperlink" xfId="4028" builtinId="9" hidden="1"/>
    <cellStyle name="Besuchter Hyperlink" xfId="4284" builtinId="9" hidden="1"/>
    <cellStyle name="Besuchter Hyperlink" xfId="4540" builtinId="9" hidden="1"/>
    <cellStyle name="Besuchter Hyperlink" xfId="4796" builtinId="9" hidden="1"/>
    <cellStyle name="Besuchter Hyperlink" xfId="5052" builtinId="9" hidden="1"/>
    <cellStyle name="Besuchter Hyperlink" xfId="5308" builtinId="9" hidden="1"/>
    <cellStyle name="Besuchter Hyperlink" xfId="5564" builtinId="9" hidden="1"/>
    <cellStyle name="Besuchter Hyperlink" xfId="5820" builtinId="9" hidden="1"/>
    <cellStyle name="Besuchter Hyperlink" xfId="6076" builtinId="9" hidden="1"/>
    <cellStyle name="Besuchter Hyperlink" xfId="6332" builtinId="9" hidden="1"/>
    <cellStyle name="Besuchter Hyperlink" xfId="6588" builtinId="9" hidden="1"/>
    <cellStyle name="Besuchter Hyperlink" xfId="6844" builtinId="9" hidden="1"/>
    <cellStyle name="Besuchter Hyperlink" xfId="7100" builtinId="9" hidden="1"/>
    <cellStyle name="Besuchter Hyperlink" xfId="7356" builtinId="9" hidden="1"/>
    <cellStyle name="Besuchter Hyperlink" xfId="7612" builtinId="9" hidden="1"/>
    <cellStyle name="Besuchter Hyperlink" xfId="7868" builtinId="9" hidden="1"/>
    <cellStyle name="Besuchter Hyperlink" xfId="8124" builtinId="9" hidden="1"/>
    <cellStyle name="Besuchter Hyperlink" xfId="8380" builtinId="9" hidden="1"/>
    <cellStyle name="Besuchter Hyperlink" xfId="8636" builtinId="9" hidden="1"/>
    <cellStyle name="Besuchter Hyperlink" xfId="8892" builtinId="9" hidden="1"/>
    <cellStyle name="Besuchter Hyperlink" xfId="9148" builtinId="9" hidden="1"/>
    <cellStyle name="Besuchter Hyperlink" xfId="9404" builtinId="9" hidden="1"/>
    <cellStyle name="Besuchter Hyperlink" xfId="9660" builtinId="9" hidden="1"/>
    <cellStyle name="Besuchter Hyperlink" xfId="9916" builtinId="9" hidden="1"/>
    <cellStyle name="Besuchter Hyperlink" xfId="10172" builtinId="9" hidden="1"/>
    <cellStyle name="Besuchter Hyperlink" xfId="10428" builtinId="9" hidden="1"/>
    <cellStyle name="Besuchter Hyperlink" xfId="10684" builtinId="9" hidden="1"/>
    <cellStyle name="Besuchter Hyperlink" xfId="10940" builtinId="9" hidden="1"/>
    <cellStyle name="Besuchter Hyperlink" xfId="11196" builtinId="9" hidden="1"/>
    <cellStyle name="Besuchter Hyperlink" xfId="11452" builtinId="9" hidden="1"/>
    <cellStyle name="Besuchter Hyperlink" xfId="11708" builtinId="9" hidden="1"/>
    <cellStyle name="Besuchter Hyperlink" xfId="11964" builtinId="9" hidden="1"/>
    <cellStyle name="Besuchter Hyperlink" xfId="12220" builtinId="9" hidden="1"/>
    <cellStyle name="Besuchter Hyperlink" xfId="12476" builtinId="9" hidden="1"/>
    <cellStyle name="Besuchter Hyperlink" xfId="12732" builtinId="9" hidden="1"/>
    <cellStyle name="Besuchter Hyperlink" xfId="12988" builtinId="9" hidden="1"/>
    <cellStyle name="Besuchter Hyperlink" xfId="13244" builtinId="9" hidden="1"/>
    <cellStyle name="Besuchter Hyperlink" xfId="13500" builtinId="9" hidden="1"/>
    <cellStyle name="Besuchter Hyperlink" xfId="13756" builtinId="9" hidden="1"/>
    <cellStyle name="Besuchter Hyperlink" xfId="14012" builtinId="9" hidden="1"/>
    <cellStyle name="Besuchter Hyperlink" xfId="14268" builtinId="9" hidden="1"/>
    <cellStyle name="Besuchter Hyperlink" xfId="14524" builtinId="9" hidden="1"/>
    <cellStyle name="Besuchter Hyperlink" xfId="14780" builtinId="9" hidden="1"/>
    <cellStyle name="Besuchter Hyperlink" xfId="15036" builtinId="9" hidden="1"/>
    <cellStyle name="Besuchter Hyperlink" xfId="15292" builtinId="9" hidden="1"/>
    <cellStyle name="Besuchter Hyperlink" xfId="15548" builtinId="9" hidden="1"/>
    <cellStyle name="Besuchter Hyperlink" xfId="15804" builtinId="9" hidden="1"/>
    <cellStyle name="Besuchter Hyperlink" xfId="16060" builtinId="9" hidden="1"/>
    <cellStyle name="Besuchter Hyperlink" xfId="16316" builtinId="9" hidden="1"/>
    <cellStyle name="Besuchter Hyperlink" xfId="16572" builtinId="9" hidden="1"/>
    <cellStyle name="Besuchter Hyperlink" xfId="16828" builtinId="9" hidden="1"/>
    <cellStyle name="Besuchter Hyperlink" xfId="17084" builtinId="9" hidden="1"/>
    <cellStyle name="Besuchter Hyperlink" xfId="17340" builtinId="9" hidden="1"/>
    <cellStyle name="Besuchter Hyperlink" xfId="17596" builtinId="9" hidden="1"/>
    <cellStyle name="Besuchter Hyperlink" xfId="17852" builtinId="9" hidden="1"/>
    <cellStyle name="Besuchter Hyperlink" xfId="18108" builtinId="9" hidden="1"/>
    <cellStyle name="Besuchter Hyperlink" xfId="18364" builtinId="9" hidden="1"/>
    <cellStyle name="Besuchter Hyperlink" xfId="18620" builtinId="9" hidden="1"/>
    <cellStyle name="Besuchter Hyperlink" xfId="18876" builtinId="9" hidden="1"/>
    <cellStyle name="Besuchter Hyperlink" xfId="19132" builtinId="9" hidden="1"/>
    <cellStyle name="Besuchter Hyperlink" xfId="19388" builtinId="9" hidden="1"/>
    <cellStyle name="Besuchter Hyperlink" xfId="19644" builtinId="9" hidden="1"/>
    <cellStyle name="Besuchter Hyperlink" xfId="19900" builtinId="9" hidden="1"/>
    <cellStyle name="Besuchter Hyperlink" xfId="20156" builtinId="9" hidden="1"/>
    <cellStyle name="Besuchter Hyperlink" xfId="20412" builtinId="9" hidden="1"/>
    <cellStyle name="Besuchter Hyperlink" xfId="20668" builtinId="9" hidden="1"/>
    <cellStyle name="Besuchter Hyperlink" xfId="20924" builtinId="9" hidden="1"/>
    <cellStyle name="Besuchter Hyperlink" xfId="21180" builtinId="9" hidden="1"/>
    <cellStyle name="Besuchter Hyperlink" xfId="21440" builtinId="9" hidden="1"/>
    <cellStyle name="Besuchter Hyperlink" xfId="21696" builtinId="9" hidden="1"/>
    <cellStyle name="Besuchter Hyperlink" xfId="21952" builtinId="9" hidden="1"/>
    <cellStyle name="Besuchter Hyperlink" xfId="22208" builtinId="9" hidden="1"/>
    <cellStyle name="Besuchter Hyperlink" xfId="22464" builtinId="9" hidden="1"/>
    <cellStyle name="Besuchter Hyperlink" xfId="22720" builtinId="9" hidden="1"/>
    <cellStyle name="Besuchter Hyperlink" xfId="22976" builtinId="9" hidden="1"/>
    <cellStyle name="Besuchter Hyperlink" xfId="23232" builtinId="9" hidden="1"/>
    <cellStyle name="Besuchter Hyperlink" xfId="23488" builtinId="9" hidden="1"/>
    <cellStyle name="Besuchter Hyperlink" xfId="23744" builtinId="9" hidden="1"/>
    <cellStyle name="Besuchter Hyperlink" xfId="24000" builtinId="9" hidden="1"/>
    <cellStyle name="Besuchter Hyperlink" xfId="24256" builtinId="9" hidden="1"/>
    <cellStyle name="Besuchter Hyperlink" xfId="24512" builtinId="9" hidden="1"/>
    <cellStyle name="Besuchter Hyperlink" xfId="24768" builtinId="9" hidden="1"/>
    <cellStyle name="Besuchter Hyperlink" xfId="25024" builtinId="9" hidden="1"/>
    <cellStyle name="Besuchter Hyperlink" xfId="25280" builtinId="9" hidden="1"/>
    <cellStyle name="Besuchter Hyperlink" xfId="25536" builtinId="9" hidden="1"/>
    <cellStyle name="Besuchter Hyperlink" xfId="25792" builtinId="9" hidden="1"/>
    <cellStyle name="Besuchter Hyperlink" xfId="26048" builtinId="9" hidden="1"/>
    <cellStyle name="Besuchter Hyperlink" xfId="26304" builtinId="9" hidden="1"/>
    <cellStyle name="Besuchter Hyperlink" xfId="26560" builtinId="9" hidden="1"/>
    <cellStyle name="Besuchter Hyperlink" xfId="26816" builtinId="9" hidden="1"/>
    <cellStyle name="Besuchter Hyperlink" xfId="27072" builtinId="9" hidden="1"/>
    <cellStyle name="Besuchter Hyperlink" xfId="27328" builtinId="9" hidden="1"/>
    <cellStyle name="Besuchter Hyperlink" xfId="27584" builtinId="9" hidden="1"/>
    <cellStyle name="Besuchter Hyperlink" xfId="27840" builtinId="9" hidden="1"/>
    <cellStyle name="Besuchter Hyperlink" xfId="28096" builtinId="9" hidden="1"/>
    <cellStyle name="Besuchter Hyperlink" xfId="28352" builtinId="9" hidden="1"/>
    <cellStyle name="Besuchter Hyperlink" xfId="28608" builtinId="9" hidden="1"/>
    <cellStyle name="Besuchter Hyperlink" xfId="28864" builtinId="9" hidden="1"/>
    <cellStyle name="Besuchter Hyperlink" xfId="29120" builtinId="9" hidden="1"/>
    <cellStyle name="Besuchter Hyperlink" xfId="29376" builtinId="9" hidden="1"/>
    <cellStyle name="Besuchter Hyperlink" xfId="29632" builtinId="9" hidden="1"/>
    <cellStyle name="Besuchter Hyperlink" xfId="29888" builtinId="9" hidden="1"/>
    <cellStyle name="Besuchter Hyperlink" xfId="30144" builtinId="9" hidden="1"/>
    <cellStyle name="Besuchter Hyperlink" xfId="30400" builtinId="9" hidden="1"/>
    <cellStyle name="Besuchter Hyperlink" xfId="30656" builtinId="9" hidden="1"/>
    <cellStyle name="Besuchter Hyperlink" xfId="30912" builtinId="9" hidden="1"/>
    <cellStyle name="Besuchter Hyperlink" xfId="31168" builtinId="9" hidden="1"/>
    <cellStyle name="Besuchter Hyperlink" xfId="31424" builtinId="9" hidden="1"/>
    <cellStyle name="Besuchter Hyperlink" xfId="31680" builtinId="9" hidden="1"/>
    <cellStyle name="Besuchter Hyperlink" xfId="31936" builtinId="9" hidden="1"/>
    <cellStyle name="Besuchter Hyperlink" xfId="32192" builtinId="9" hidden="1"/>
    <cellStyle name="Besuchter Hyperlink" xfId="32449" builtinId="9" hidden="1"/>
    <cellStyle name="Besuchter Hyperlink" xfId="32707" builtinId="9" hidden="1"/>
    <cellStyle name="Besuchter Hyperlink" xfId="32963" builtinId="9" hidden="1"/>
    <cellStyle name="Besuchter Hyperlink" xfId="33219" builtinId="9" hidden="1"/>
    <cellStyle name="Besuchter Hyperlink" xfId="33475" builtinId="9" hidden="1"/>
    <cellStyle name="Besuchter Hyperlink" xfId="33731" builtinId="9" hidden="1"/>
    <cellStyle name="Besuchter Hyperlink" xfId="33987" builtinId="9" hidden="1"/>
    <cellStyle name="Besuchter Hyperlink" xfId="34243" builtinId="9" hidden="1"/>
    <cellStyle name="Besuchter Hyperlink" xfId="34499" builtinId="9" hidden="1"/>
    <cellStyle name="Besuchter Hyperlink" xfId="34755" builtinId="9" hidden="1"/>
    <cellStyle name="Besuchter Hyperlink" xfId="35011" builtinId="9" hidden="1"/>
    <cellStyle name="Besuchter Hyperlink" xfId="35041" builtinId="9" hidden="1"/>
    <cellStyle name="Besuchter Hyperlink" xfId="34785" builtinId="9" hidden="1"/>
    <cellStyle name="Besuchter Hyperlink" xfId="34529" builtinId="9" hidden="1"/>
    <cellStyle name="Besuchter Hyperlink" xfId="34273" builtinId="9" hidden="1"/>
    <cellStyle name="Besuchter Hyperlink" xfId="34017" builtinId="9" hidden="1"/>
    <cellStyle name="Besuchter Hyperlink" xfId="33761" builtinId="9" hidden="1"/>
    <cellStyle name="Besuchter Hyperlink" xfId="33505" builtinId="9" hidden="1"/>
    <cellStyle name="Besuchter Hyperlink" xfId="33249" builtinId="9" hidden="1"/>
    <cellStyle name="Besuchter Hyperlink" xfId="32993" builtinId="9" hidden="1"/>
    <cellStyle name="Besuchter Hyperlink" xfId="32737" builtinId="9" hidden="1"/>
    <cellStyle name="Besuchter Hyperlink" xfId="32481" builtinId="9" hidden="1"/>
    <cellStyle name="Besuchter Hyperlink" xfId="32223" builtinId="9" hidden="1"/>
    <cellStyle name="Besuchter Hyperlink" xfId="31966" builtinId="9" hidden="1"/>
    <cellStyle name="Besuchter Hyperlink" xfId="31710" builtinId="9" hidden="1"/>
    <cellStyle name="Besuchter Hyperlink" xfId="31454" builtinId="9" hidden="1"/>
    <cellStyle name="Besuchter Hyperlink" xfId="31198" builtinId="9" hidden="1"/>
    <cellStyle name="Besuchter Hyperlink" xfId="30942" builtinId="9" hidden="1"/>
    <cellStyle name="Besuchter Hyperlink" xfId="30686" builtinId="9" hidden="1"/>
    <cellStyle name="Besuchter Hyperlink" xfId="30430" builtinId="9" hidden="1"/>
    <cellStyle name="Besuchter Hyperlink" xfId="30174" builtinId="9" hidden="1"/>
    <cellStyle name="Besuchter Hyperlink" xfId="29918" builtinId="9" hidden="1"/>
    <cellStyle name="Besuchter Hyperlink" xfId="29662" builtinId="9" hidden="1"/>
    <cellStyle name="Besuchter Hyperlink" xfId="29406" builtinId="9" hidden="1"/>
    <cellStyle name="Besuchter Hyperlink" xfId="29150" builtinId="9" hidden="1"/>
    <cellStyle name="Besuchter Hyperlink" xfId="28894" builtinId="9" hidden="1"/>
    <cellStyle name="Besuchter Hyperlink" xfId="28638" builtinId="9" hidden="1"/>
    <cellStyle name="Besuchter Hyperlink" xfId="28382" builtinId="9" hidden="1"/>
    <cellStyle name="Besuchter Hyperlink" xfId="28126" builtinId="9" hidden="1"/>
    <cellStyle name="Besuchter Hyperlink" xfId="27870" builtinId="9" hidden="1"/>
    <cellStyle name="Besuchter Hyperlink" xfId="27614" builtinId="9" hidden="1"/>
    <cellStyle name="Besuchter Hyperlink" xfId="27358" builtinId="9" hidden="1"/>
    <cellStyle name="Besuchter Hyperlink" xfId="27102" builtinId="9" hidden="1"/>
    <cellStyle name="Besuchter Hyperlink" xfId="26846" builtinId="9" hidden="1"/>
    <cellStyle name="Besuchter Hyperlink" xfId="26590" builtinId="9" hidden="1"/>
    <cellStyle name="Besuchter Hyperlink" xfId="26334" builtinId="9" hidden="1"/>
    <cellStyle name="Besuchter Hyperlink" xfId="26078" builtinId="9" hidden="1"/>
    <cellStyle name="Besuchter Hyperlink" xfId="25822" builtinId="9" hidden="1"/>
    <cellStyle name="Besuchter Hyperlink" xfId="25566" builtinId="9" hidden="1"/>
    <cellStyle name="Besuchter Hyperlink" xfId="25310" builtinId="9" hidden="1"/>
    <cellStyle name="Besuchter Hyperlink" xfId="25054" builtinId="9" hidden="1"/>
    <cellStyle name="Besuchter Hyperlink" xfId="24798" builtinId="9" hidden="1"/>
    <cellStyle name="Besuchter Hyperlink" xfId="24542" builtinId="9" hidden="1"/>
    <cellStyle name="Besuchter Hyperlink" xfId="24286" builtinId="9" hidden="1"/>
    <cellStyle name="Besuchter Hyperlink" xfId="24030" builtinId="9" hidden="1"/>
    <cellStyle name="Besuchter Hyperlink" xfId="23774" builtinId="9" hidden="1"/>
    <cellStyle name="Besuchter Hyperlink" xfId="23518" builtinId="9" hidden="1"/>
    <cellStyle name="Besuchter Hyperlink" xfId="23262" builtinId="9" hidden="1"/>
    <cellStyle name="Besuchter Hyperlink" xfId="23006" builtinId="9" hidden="1"/>
    <cellStyle name="Besuchter Hyperlink" xfId="22750" builtinId="9" hidden="1"/>
    <cellStyle name="Besuchter Hyperlink" xfId="22494" builtinId="9" hidden="1"/>
    <cellStyle name="Besuchter Hyperlink" xfId="22238" builtinId="9" hidden="1"/>
    <cellStyle name="Besuchter Hyperlink" xfId="21982" builtinId="9" hidden="1"/>
    <cellStyle name="Besuchter Hyperlink" xfId="21726" builtinId="9" hidden="1"/>
    <cellStyle name="Besuchter Hyperlink" xfId="21470" builtinId="9" hidden="1"/>
    <cellStyle name="Besuchter Hyperlink" xfId="21210" builtinId="9" hidden="1"/>
    <cellStyle name="Besuchter Hyperlink" xfId="20954" builtinId="9" hidden="1"/>
    <cellStyle name="Besuchter Hyperlink" xfId="20698" builtinId="9" hidden="1"/>
    <cellStyle name="Besuchter Hyperlink" xfId="20442" builtinId="9" hidden="1"/>
    <cellStyle name="Besuchter Hyperlink" xfId="20186" builtinId="9" hidden="1"/>
    <cellStyle name="Besuchter Hyperlink" xfId="19930" builtinId="9" hidden="1"/>
    <cellStyle name="Besuchter Hyperlink" xfId="19674" builtinId="9" hidden="1"/>
    <cellStyle name="Besuchter Hyperlink" xfId="19418" builtinId="9" hidden="1"/>
    <cellStyle name="Besuchter Hyperlink" xfId="19162" builtinId="9" hidden="1"/>
    <cellStyle name="Besuchter Hyperlink" xfId="18906" builtinId="9" hidden="1"/>
    <cellStyle name="Besuchter Hyperlink" xfId="18650" builtinId="9" hidden="1"/>
    <cellStyle name="Besuchter Hyperlink" xfId="18394" builtinId="9" hidden="1"/>
    <cellStyle name="Besuchter Hyperlink" xfId="18138" builtinId="9" hidden="1"/>
    <cellStyle name="Besuchter Hyperlink" xfId="17882" builtinId="9" hidden="1"/>
    <cellStyle name="Besuchter Hyperlink" xfId="17626" builtinId="9" hidden="1"/>
    <cellStyle name="Besuchter Hyperlink" xfId="17370" builtinId="9" hidden="1"/>
    <cellStyle name="Besuchter Hyperlink" xfId="17114" builtinId="9" hidden="1"/>
    <cellStyle name="Besuchter Hyperlink" xfId="16858" builtinId="9" hidden="1"/>
    <cellStyle name="Besuchter Hyperlink" xfId="16602" builtinId="9" hidden="1"/>
    <cellStyle name="Besuchter Hyperlink" xfId="16346" builtinId="9" hidden="1"/>
    <cellStyle name="Besuchter Hyperlink" xfId="16090" builtinId="9" hidden="1"/>
    <cellStyle name="Besuchter Hyperlink" xfId="15834" builtinId="9" hidden="1"/>
    <cellStyle name="Besuchter Hyperlink" xfId="15578" builtinId="9" hidden="1"/>
    <cellStyle name="Besuchter Hyperlink" xfId="15322" builtinId="9" hidden="1"/>
    <cellStyle name="Besuchter Hyperlink" xfId="15066" builtinId="9" hidden="1"/>
    <cellStyle name="Besuchter Hyperlink" xfId="14810" builtinId="9" hidden="1"/>
    <cellStyle name="Besuchter Hyperlink" xfId="14554" builtinId="9" hidden="1"/>
    <cellStyle name="Besuchter Hyperlink" xfId="14298" builtinId="9" hidden="1"/>
    <cellStyle name="Besuchter Hyperlink" xfId="14042" builtinId="9" hidden="1"/>
    <cellStyle name="Besuchter Hyperlink" xfId="13786" builtinId="9" hidden="1"/>
    <cellStyle name="Besuchter Hyperlink" xfId="13530" builtinId="9" hidden="1"/>
    <cellStyle name="Besuchter Hyperlink" xfId="13274" builtinId="9" hidden="1"/>
    <cellStyle name="Besuchter Hyperlink" xfId="13018" builtinId="9" hidden="1"/>
    <cellStyle name="Besuchter Hyperlink" xfId="12762" builtinId="9" hidden="1"/>
    <cellStyle name="Besuchter Hyperlink" xfId="12506" builtinId="9" hidden="1"/>
    <cellStyle name="Besuchter Hyperlink" xfId="12250" builtinId="9" hidden="1"/>
    <cellStyle name="Besuchter Hyperlink" xfId="11994" builtinId="9" hidden="1"/>
    <cellStyle name="Besuchter Hyperlink" xfId="11738" builtinId="9" hidden="1"/>
    <cellStyle name="Besuchter Hyperlink" xfId="11482" builtinId="9" hidden="1"/>
    <cellStyle name="Besuchter Hyperlink" xfId="11226" builtinId="9" hidden="1"/>
    <cellStyle name="Besuchter Hyperlink" xfId="10970" builtinId="9" hidden="1"/>
    <cellStyle name="Besuchter Hyperlink" xfId="10714" builtinId="9" hidden="1"/>
    <cellStyle name="Besuchter Hyperlink" xfId="10458" builtinId="9" hidden="1"/>
    <cellStyle name="Besuchter Hyperlink" xfId="10202" builtinId="9" hidden="1"/>
    <cellStyle name="Besuchter Hyperlink" xfId="9946" builtinId="9" hidden="1"/>
    <cellStyle name="Besuchter Hyperlink" xfId="9690" builtinId="9" hidden="1"/>
    <cellStyle name="Besuchter Hyperlink" xfId="9434" builtinId="9" hidden="1"/>
    <cellStyle name="Besuchter Hyperlink" xfId="9178" builtinId="9" hidden="1"/>
    <cellStyle name="Besuchter Hyperlink" xfId="8922" builtinId="9" hidden="1"/>
    <cellStyle name="Besuchter Hyperlink" xfId="8666" builtinId="9" hidden="1"/>
    <cellStyle name="Besuchter Hyperlink" xfId="8410" builtinId="9" hidden="1"/>
    <cellStyle name="Besuchter Hyperlink" xfId="8154" builtinId="9" hidden="1"/>
    <cellStyle name="Besuchter Hyperlink" xfId="7898" builtinId="9" hidden="1"/>
    <cellStyle name="Besuchter Hyperlink" xfId="7642" builtinId="9" hidden="1"/>
    <cellStyle name="Besuchter Hyperlink" xfId="7386" builtinId="9" hidden="1"/>
    <cellStyle name="Besuchter Hyperlink" xfId="7130" builtinId="9" hidden="1"/>
    <cellStyle name="Besuchter Hyperlink" xfId="6874" builtinId="9" hidden="1"/>
    <cellStyle name="Besuchter Hyperlink" xfId="6618" builtinId="9" hidden="1"/>
    <cellStyle name="Besuchter Hyperlink" xfId="6362" builtinId="9" hidden="1"/>
    <cellStyle name="Besuchter Hyperlink" xfId="6106" builtinId="9" hidden="1"/>
    <cellStyle name="Besuchter Hyperlink" xfId="5850" builtinId="9" hidden="1"/>
    <cellStyle name="Besuchter Hyperlink" xfId="5594" builtinId="9" hidden="1"/>
    <cellStyle name="Besuchter Hyperlink" xfId="5338" builtinId="9" hidden="1"/>
    <cellStyle name="Besuchter Hyperlink" xfId="5082" builtinId="9" hidden="1"/>
    <cellStyle name="Besuchter Hyperlink" xfId="4826" builtinId="9" hidden="1"/>
    <cellStyle name="Besuchter Hyperlink" xfId="4570" builtinId="9" hidden="1"/>
    <cellStyle name="Besuchter Hyperlink" xfId="4314" builtinId="9" hidden="1"/>
    <cellStyle name="Besuchter Hyperlink" xfId="4058" builtinId="9" hidden="1"/>
    <cellStyle name="Besuchter Hyperlink" xfId="3802" builtinId="9" hidden="1"/>
    <cellStyle name="Besuchter Hyperlink" xfId="3546" builtinId="9" hidden="1"/>
    <cellStyle name="Besuchter Hyperlink" xfId="3290" builtinId="9" hidden="1"/>
    <cellStyle name="Besuchter Hyperlink" xfId="3034" builtinId="9" hidden="1"/>
    <cellStyle name="Besuchter Hyperlink" xfId="2778" builtinId="9" hidden="1"/>
    <cellStyle name="Besuchter Hyperlink" xfId="2522" builtinId="9" hidden="1"/>
    <cellStyle name="Besuchter Hyperlink" xfId="2266" builtinId="9" hidden="1"/>
    <cellStyle name="Besuchter Hyperlink" xfId="2010" builtinId="9" hidden="1"/>
    <cellStyle name="Besuchter Hyperlink" xfId="1754" builtinId="9" hidden="1"/>
    <cellStyle name="Besuchter Hyperlink" xfId="1498" builtinId="9" hidden="1"/>
    <cellStyle name="Besuchter Hyperlink" xfId="1242" builtinId="9" hidden="1"/>
    <cellStyle name="Besuchter Hyperlink" xfId="986" builtinId="9" hidden="1"/>
    <cellStyle name="Besuchter Hyperlink" xfId="730" builtinId="9" hidden="1"/>
    <cellStyle name="Besuchter Hyperlink" xfId="474" builtinId="9" hidden="1"/>
    <cellStyle name="Besuchter Hyperlink" xfId="218" builtinId="9" hidden="1"/>
    <cellStyle name="Besuchter Hyperlink" xfId="20" builtinId="9" hidden="1"/>
    <cellStyle name="Besuchter Hyperlink" xfId="174" builtinId="9" hidden="1"/>
    <cellStyle name="Besuchter Hyperlink" xfId="430" builtinId="9" hidden="1"/>
    <cellStyle name="Besuchter Hyperlink" xfId="686" builtinId="9" hidden="1"/>
    <cellStyle name="Besuchter Hyperlink" xfId="942" builtinId="9" hidden="1"/>
    <cellStyle name="Besuchter Hyperlink" xfId="1198" builtinId="9" hidden="1"/>
    <cellStyle name="Besuchter Hyperlink" xfId="1454" builtinId="9" hidden="1"/>
    <cellStyle name="Besuchter Hyperlink" xfId="1710" builtinId="9" hidden="1"/>
    <cellStyle name="Besuchter Hyperlink" xfId="1966" builtinId="9" hidden="1"/>
    <cellStyle name="Besuchter Hyperlink" xfId="2222" builtinId="9" hidden="1"/>
    <cellStyle name="Besuchter Hyperlink" xfId="2478" builtinId="9" hidden="1"/>
    <cellStyle name="Besuchter Hyperlink" xfId="2734" builtinId="9" hidden="1"/>
    <cellStyle name="Besuchter Hyperlink" xfId="2990" builtinId="9" hidden="1"/>
    <cellStyle name="Besuchter Hyperlink" xfId="3246" builtinId="9" hidden="1"/>
    <cellStyle name="Besuchter Hyperlink" xfId="3502" builtinId="9" hidden="1"/>
    <cellStyle name="Besuchter Hyperlink" xfId="3758" builtinId="9" hidden="1"/>
    <cellStyle name="Besuchter Hyperlink" xfId="4014" builtinId="9" hidden="1"/>
    <cellStyle name="Besuchter Hyperlink" xfId="4270" builtinId="9" hidden="1"/>
    <cellStyle name="Besuchter Hyperlink" xfId="4526" builtinId="9" hidden="1"/>
    <cellStyle name="Besuchter Hyperlink" xfId="4782" builtinId="9" hidden="1"/>
    <cellStyle name="Besuchter Hyperlink" xfId="5038" builtinId="9" hidden="1"/>
    <cellStyle name="Besuchter Hyperlink" xfId="5294" builtinId="9" hidden="1"/>
    <cellStyle name="Besuchter Hyperlink" xfId="5550" builtinId="9" hidden="1"/>
    <cellStyle name="Besuchter Hyperlink" xfId="5806" builtinId="9" hidden="1"/>
    <cellStyle name="Besuchter Hyperlink" xfId="6062" builtinId="9" hidden="1"/>
    <cellStyle name="Besuchter Hyperlink" xfId="6318" builtinId="9" hidden="1"/>
    <cellStyle name="Besuchter Hyperlink" xfId="6574" builtinId="9" hidden="1"/>
    <cellStyle name="Besuchter Hyperlink" xfId="6830" builtinId="9" hidden="1"/>
    <cellStyle name="Besuchter Hyperlink" xfId="7086" builtinId="9" hidden="1"/>
    <cellStyle name="Besuchter Hyperlink" xfId="7342" builtinId="9" hidden="1"/>
    <cellStyle name="Besuchter Hyperlink" xfId="7598" builtinId="9" hidden="1"/>
    <cellStyle name="Besuchter Hyperlink" xfId="7854" builtinId="9" hidden="1"/>
    <cellStyle name="Besuchter Hyperlink" xfId="8110" builtinId="9" hidden="1"/>
    <cellStyle name="Besuchter Hyperlink" xfId="8366" builtinId="9" hidden="1"/>
    <cellStyle name="Besuchter Hyperlink" xfId="8622" builtinId="9" hidden="1"/>
    <cellStyle name="Besuchter Hyperlink" xfId="8878" builtinId="9" hidden="1"/>
    <cellStyle name="Besuchter Hyperlink" xfId="9134" builtinId="9" hidden="1"/>
    <cellStyle name="Besuchter Hyperlink" xfId="9390" builtinId="9" hidden="1"/>
    <cellStyle name="Besuchter Hyperlink" xfId="9646" builtinId="9" hidden="1"/>
    <cellStyle name="Besuchter Hyperlink" xfId="9902" builtinId="9" hidden="1"/>
    <cellStyle name="Besuchter Hyperlink" xfId="10158" builtinId="9" hidden="1"/>
    <cellStyle name="Besuchter Hyperlink" xfId="10414" builtinId="9" hidden="1"/>
    <cellStyle name="Besuchter Hyperlink" xfId="10670" builtinId="9" hidden="1"/>
    <cellStyle name="Besuchter Hyperlink" xfId="10926" builtinId="9" hidden="1"/>
    <cellStyle name="Besuchter Hyperlink" xfId="11182" builtinId="9" hidden="1"/>
    <cellStyle name="Besuchter Hyperlink" xfId="11438" builtinId="9" hidden="1"/>
    <cellStyle name="Besuchter Hyperlink" xfId="11694" builtinId="9" hidden="1"/>
    <cellStyle name="Besuchter Hyperlink" xfId="11950" builtinId="9" hidden="1"/>
    <cellStyle name="Besuchter Hyperlink" xfId="12206" builtinId="9" hidden="1"/>
    <cellStyle name="Besuchter Hyperlink" xfId="12462" builtinId="9" hidden="1"/>
    <cellStyle name="Besuchter Hyperlink" xfId="12718" builtinId="9" hidden="1"/>
    <cellStyle name="Besuchter Hyperlink" xfId="12974" builtinId="9" hidden="1"/>
    <cellStyle name="Besuchter Hyperlink" xfId="13230" builtinId="9" hidden="1"/>
    <cellStyle name="Besuchter Hyperlink" xfId="13486" builtinId="9" hidden="1"/>
    <cellStyle name="Besuchter Hyperlink" xfId="13742" builtinId="9" hidden="1"/>
    <cellStyle name="Besuchter Hyperlink" xfId="13998" builtinId="9" hidden="1"/>
    <cellStyle name="Besuchter Hyperlink" xfId="14254" builtinId="9" hidden="1"/>
    <cellStyle name="Besuchter Hyperlink" xfId="14510" builtinId="9" hidden="1"/>
    <cellStyle name="Besuchter Hyperlink" xfId="14766" builtinId="9" hidden="1"/>
    <cellStyle name="Besuchter Hyperlink" xfId="15022" builtinId="9" hidden="1"/>
    <cellStyle name="Besuchter Hyperlink" xfId="15278" builtinId="9" hidden="1"/>
    <cellStyle name="Besuchter Hyperlink" xfId="15534" builtinId="9" hidden="1"/>
    <cellStyle name="Besuchter Hyperlink" xfId="15790" builtinId="9" hidden="1"/>
    <cellStyle name="Besuchter Hyperlink" xfId="16046" builtinId="9" hidden="1"/>
    <cellStyle name="Besuchter Hyperlink" xfId="16302" builtinId="9" hidden="1"/>
    <cellStyle name="Besuchter Hyperlink" xfId="16558" builtinId="9" hidden="1"/>
    <cellStyle name="Besuchter Hyperlink" xfId="16814" builtinId="9" hidden="1"/>
    <cellStyle name="Besuchter Hyperlink" xfId="17070" builtinId="9" hidden="1"/>
    <cellStyle name="Besuchter Hyperlink" xfId="17326" builtinId="9" hidden="1"/>
    <cellStyle name="Besuchter Hyperlink" xfId="17582" builtinId="9" hidden="1"/>
    <cellStyle name="Besuchter Hyperlink" xfId="17838" builtinId="9" hidden="1"/>
    <cellStyle name="Besuchter Hyperlink" xfId="18094" builtinId="9" hidden="1"/>
    <cellStyle name="Besuchter Hyperlink" xfId="18350" builtinId="9" hidden="1"/>
    <cellStyle name="Besuchter Hyperlink" xfId="18606" builtinId="9" hidden="1"/>
    <cellStyle name="Besuchter Hyperlink" xfId="18862" builtinId="9" hidden="1"/>
    <cellStyle name="Besuchter Hyperlink" xfId="19118" builtinId="9" hidden="1"/>
    <cellStyle name="Besuchter Hyperlink" xfId="19374" builtinId="9" hidden="1"/>
    <cellStyle name="Besuchter Hyperlink" xfId="19630" builtinId="9" hidden="1"/>
    <cellStyle name="Besuchter Hyperlink" xfId="19886" builtinId="9" hidden="1"/>
    <cellStyle name="Besuchter Hyperlink" xfId="20142" builtinId="9" hidden="1"/>
    <cellStyle name="Besuchter Hyperlink" xfId="20398" builtinId="9" hidden="1"/>
    <cellStyle name="Besuchter Hyperlink" xfId="20654" builtinId="9" hidden="1"/>
    <cellStyle name="Besuchter Hyperlink" xfId="20910" builtinId="9" hidden="1"/>
    <cellStyle name="Besuchter Hyperlink" xfId="21166" builtinId="9" hidden="1"/>
    <cellStyle name="Besuchter Hyperlink" xfId="21426" builtinId="9" hidden="1"/>
    <cellStyle name="Besuchter Hyperlink" xfId="21682" builtinId="9" hidden="1"/>
    <cellStyle name="Besuchter Hyperlink" xfId="21938" builtinId="9" hidden="1"/>
    <cellStyle name="Besuchter Hyperlink" xfId="22194" builtinId="9" hidden="1"/>
    <cellStyle name="Besuchter Hyperlink" xfId="22450" builtinId="9" hidden="1"/>
    <cellStyle name="Besuchter Hyperlink" xfId="22706" builtinId="9" hidden="1"/>
    <cellStyle name="Besuchter Hyperlink" xfId="22962" builtinId="9" hidden="1"/>
    <cellStyle name="Besuchter Hyperlink" xfId="23218" builtinId="9" hidden="1"/>
    <cellStyle name="Besuchter Hyperlink" xfId="23474" builtinId="9" hidden="1"/>
    <cellStyle name="Besuchter Hyperlink" xfId="23730" builtinId="9" hidden="1"/>
    <cellStyle name="Besuchter Hyperlink" xfId="23986" builtinId="9" hidden="1"/>
    <cellStyle name="Besuchter Hyperlink" xfId="24242" builtinId="9" hidden="1"/>
    <cellStyle name="Besuchter Hyperlink" xfId="24498" builtinId="9" hidden="1"/>
    <cellStyle name="Besuchter Hyperlink" xfId="24754" builtinId="9" hidden="1"/>
    <cellStyle name="Besuchter Hyperlink" xfId="25010" builtinId="9" hidden="1"/>
    <cellStyle name="Besuchter Hyperlink" xfId="25266" builtinId="9" hidden="1"/>
    <cellStyle name="Besuchter Hyperlink" xfId="25522" builtinId="9" hidden="1"/>
    <cellStyle name="Besuchter Hyperlink" xfId="25778" builtinId="9" hidden="1"/>
    <cellStyle name="Besuchter Hyperlink" xfId="26034" builtinId="9" hidden="1"/>
    <cellStyle name="Besuchter Hyperlink" xfId="26290" builtinId="9" hidden="1"/>
    <cellStyle name="Besuchter Hyperlink" xfId="26546" builtinId="9" hidden="1"/>
    <cellStyle name="Besuchter Hyperlink" xfId="26802" builtinId="9" hidden="1"/>
    <cellStyle name="Besuchter Hyperlink" xfId="27058" builtinId="9" hidden="1"/>
    <cellStyle name="Besuchter Hyperlink" xfId="27314" builtinId="9" hidden="1"/>
    <cellStyle name="Besuchter Hyperlink" xfId="27570" builtinId="9" hidden="1"/>
    <cellStyle name="Besuchter Hyperlink" xfId="27826" builtinId="9" hidden="1"/>
    <cellStyle name="Besuchter Hyperlink" xfId="28082" builtinId="9" hidden="1"/>
    <cellStyle name="Besuchter Hyperlink" xfId="28338" builtinId="9" hidden="1"/>
    <cellStyle name="Besuchter Hyperlink" xfId="28594" builtinId="9" hidden="1"/>
    <cellStyle name="Besuchter Hyperlink" xfId="28850" builtinId="9" hidden="1"/>
    <cellStyle name="Besuchter Hyperlink" xfId="29106" builtinId="9" hidden="1"/>
    <cellStyle name="Besuchter Hyperlink" xfId="29362" builtinId="9" hidden="1"/>
    <cellStyle name="Besuchter Hyperlink" xfId="29618" builtinId="9" hidden="1"/>
    <cellStyle name="Besuchter Hyperlink" xfId="29874" builtinId="9" hidden="1"/>
    <cellStyle name="Besuchter Hyperlink" xfId="30130" builtinId="9" hidden="1"/>
    <cellStyle name="Besuchter Hyperlink" xfId="30386" builtinId="9" hidden="1"/>
    <cellStyle name="Besuchter Hyperlink" xfId="30642" builtinId="9" hidden="1"/>
    <cellStyle name="Besuchter Hyperlink" xfId="30898" builtinId="9" hidden="1"/>
    <cellStyle name="Besuchter Hyperlink" xfId="31154" builtinId="9" hidden="1"/>
    <cellStyle name="Besuchter Hyperlink" xfId="31410" builtinId="9" hidden="1"/>
    <cellStyle name="Besuchter Hyperlink" xfId="31666" builtinId="9" hidden="1"/>
    <cellStyle name="Besuchter Hyperlink" xfId="31922" builtinId="9" hidden="1"/>
    <cellStyle name="Besuchter Hyperlink" xfId="32178" builtinId="9" hidden="1"/>
    <cellStyle name="Besuchter Hyperlink" xfId="32435" builtinId="9" hidden="1"/>
    <cellStyle name="Besuchter Hyperlink" xfId="32693" builtinId="9" hidden="1"/>
    <cellStyle name="Besuchter Hyperlink" xfId="32949" builtinId="9" hidden="1"/>
    <cellStyle name="Besuchter Hyperlink" xfId="33205" builtinId="9" hidden="1"/>
    <cellStyle name="Besuchter Hyperlink" xfId="33461" builtinId="9" hidden="1"/>
    <cellStyle name="Besuchter Hyperlink" xfId="33717" builtinId="9" hidden="1"/>
    <cellStyle name="Besuchter Hyperlink" xfId="33973" builtinId="9" hidden="1"/>
    <cellStyle name="Besuchter Hyperlink" xfId="34229" builtinId="9" hidden="1"/>
    <cellStyle name="Besuchter Hyperlink" xfId="34485" builtinId="9" hidden="1"/>
    <cellStyle name="Besuchter Hyperlink" xfId="34741" builtinId="9" hidden="1"/>
    <cellStyle name="Besuchter Hyperlink" xfId="34997" builtinId="9" hidden="1"/>
    <cellStyle name="Besuchter Hyperlink" xfId="35055" builtinId="9" hidden="1"/>
    <cellStyle name="Besuchter Hyperlink" xfId="34799" builtinId="9" hidden="1"/>
    <cellStyle name="Besuchter Hyperlink" xfId="34543" builtinId="9" hidden="1"/>
    <cellStyle name="Besuchter Hyperlink" xfId="34287" builtinId="9" hidden="1"/>
    <cellStyle name="Besuchter Hyperlink" xfId="34031" builtinId="9" hidden="1"/>
    <cellStyle name="Besuchter Hyperlink" xfId="33775" builtinId="9" hidden="1"/>
    <cellStyle name="Besuchter Hyperlink" xfId="33519" builtinId="9" hidden="1"/>
    <cellStyle name="Besuchter Hyperlink" xfId="33263" builtinId="9" hidden="1"/>
    <cellStyle name="Besuchter Hyperlink" xfId="33007" builtinId="9" hidden="1"/>
    <cellStyle name="Besuchter Hyperlink" xfId="32751" builtinId="9" hidden="1"/>
    <cellStyle name="Besuchter Hyperlink" xfId="32495" builtinId="9" hidden="1"/>
    <cellStyle name="Besuchter Hyperlink" xfId="32237" builtinId="9" hidden="1"/>
    <cellStyle name="Besuchter Hyperlink" xfId="31980" builtinId="9" hidden="1"/>
    <cellStyle name="Besuchter Hyperlink" xfId="31724" builtinId="9" hidden="1"/>
    <cellStyle name="Besuchter Hyperlink" xfId="31468" builtinId="9" hidden="1"/>
    <cellStyle name="Besuchter Hyperlink" xfId="31212" builtinId="9" hidden="1"/>
    <cellStyle name="Besuchter Hyperlink" xfId="30956" builtinId="9" hidden="1"/>
    <cellStyle name="Besuchter Hyperlink" xfId="30700" builtinId="9" hidden="1"/>
    <cellStyle name="Besuchter Hyperlink" xfId="30444" builtinId="9" hidden="1"/>
    <cellStyle name="Besuchter Hyperlink" xfId="30188" builtinId="9" hidden="1"/>
    <cellStyle name="Besuchter Hyperlink" xfId="29932" builtinId="9" hidden="1"/>
    <cellStyle name="Besuchter Hyperlink" xfId="29676" builtinId="9" hidden="1"/>
    <cellStyle name="Besuchter Hyperlink" xfId="29420" builtinId="9" hidden="1"/>
    <cellStyle name="Besuchter Hyperlink" xfId="29164" builtinId="9" hidden="1"/>
    <cellStyle name="Besuchter Hyperlink" xfId="28908" builtinId="9" hidden="1"/>
    <cellStyle name="Besuchter Hyperlink" xfId="28652" builtinId="9" hidden="1"/>
    <cellStyle name="Besuchter Hyperlink" xfId="28396" builtinId="9" hidden="1"/>
    <cellStyle name="Besuchter Hyperlink" xfId="28140" builtinId="9" hidden="1"/>
    <cellStyle name="Besuchter Hyperlink" xfId="27884" builtinId="9" hidden="1"/>
    <cellStyle name="Besuchter Hyperlink" xfId="27628" builtinId="9" hidden="1"/>
    <cellStyle name="Besuchter Hyperlink" xfId="27372" builtinId="9" hidden="1"/>
    <cellStyle name="Besuchter Hyperlink" xfId="27116" builtinId="9" hidden="1"/>
    <cellStyle name="Besuchter Hyperlink" xfId="26860" builtinId="9" hidden="1"/>
    <cellStyle name="Besuchter Hyperlink" xfId="26604" builtinId="9" hidden="1"/>
    <cellStyle name="Besuchter Hyperlink" xfId="26348" builtinId="9" hidden="1"/>
    <cellStyle name="Besuchter Hyperlink" xfId="26092" builtinId="9" hidden="1"/>
    <cellStyle name="Besuchter Hyperlink" xfId="25836" builtinId="9" hidden="1"/>
    <cellStyle name="Besuchter Hyperlink" xfId="25580" builtinId="9" hidden="1"/>
    <cellStyle name="Besuchter Hyperlink" xfId="25324" builtinId="9" hidden="1"/>
    <cellStyle name="Besuchter Hyperlink" xfId="25068" builtinId="9" hidden="1"/>
    <cellStyle name="Besuchter Hyperlink" xfId="24812" builtinId="9" hidden="1"/>
    <cellStyle name="Besuchter Hyperlink" xfId="24556" builtinId="9" hidden="1"/>
    <cellStyle name="Besuchter Hyperlink" xfId="24300" builtinId="9" hidden="1"/>
    <cellStyle name="Besuchter Hyperlink" xfId="24044" builtinId="9" hidden="1"/>
    <cellStyle name="Besuchter Hyperlink" xfId="23788" builtinId="9" hidden="1"/>
    <cellStyle name="Besuchter Hyperlink" xfId="23532" builtinId="9" hidden="1"/>
    <cellStyle name="Besuchter Hyperlink" xfId="23276" builtinId="9" hidden="1"/>
    <cellStyle name="Besuchter Hyperlink" xfId="23020" builtinId="9" hidden="1"/>
    <cellStyle name="Besuchter Hyperlink" xfId="22764" builtinId="9" hidden="1"/>
    <cellStyle name="Besuchter Hyperlink" xfId="22508" builtinId="9" hidden="1"/>
    <cellStyle name="Besuchter Hyperlink" xfId="22252" builtinId="9" hidden="1"/>
    <cellStyle name="Besuchter Hyperlink" xfId="21996" builtinId="9" hidden="1"/>
    <cellStyle name="Besuchter Hyperlink" xfId="21740" builtinId="9" hidden="1"/>
    <cellStyle name="Besuchter Hyperlink" xfId="21484" builtinId="9" hidden="1"/>
    <cellStyle name="Besuchter Hyperlink" xfId="21227" builtinId="9" hidden="1"/>
    <cellStyle name="Besuchter Hyperlink" xfId="20968" builtinId="9" hidden="1"/>
    <cellStyle name="Besuchter Hyperlink" xfId="20712" builtinId="9" hidden="1"/>
    <cellStyle name="Besuchter Hyperlink" xfId="20456" builtinId="9" hidden="1"/>
    <cellStyle name="Besuchter Hyperlink" xfId="20200" builtinId="9" hidden="1"/>
    <cellStyle name="Besuchter Hyperlink" xfId="19944" builtinId="9" hidden="1"/>
    <cellStyle name="Besuchter Hyperlink" xfId="19688" builtinId="9" hidden="1"/>
    <cellStyle name="Besuchter Hyperlink" xfId="19432" builtinId="9" hidden="1"/>
    <cellStyle name="Besuchter Hyperlink" xfId="19176" builtinId="9" hidden="1"/>
    <cellStyle name="Besuchter Hyperlink" xfId="18920" builtinId="9" hidden="1"/>
    <cellStyle name="Besuchter Hyperlink" xfId="18664" builtinId="9" hidden="1"/>
    <cellStyle name="Besuchter Hyperlink" xfId="18408" builtinId="9" hidden="1"/>
    <cellStyle name="Besuchter Hyperlink" xfId="18152" builtinId="9" hidden="1"/>
    <cellStyle name="Besuchter Hyperlink" xfId="17896" builtinId="9" hidden="1"/>
    <cellStyle name="Besuchter Hyperlink" xfId="17640" builtinId="9" hidden="1"/>
    <cellStyle name="Besuchter Hyperlink" xfId="17384" builtinId="9" hidden="1"/>
    <cellStyle name="Besuchter Hyperlink" xfId="17128" builtinId="9" hidden="1"/>
    <cellStyle name="Besuchter Hyperlink" xfId="16872" builtinId="9" hidden="1"/>
    <cellStyle name="Besuchter Hyperlink" xfId="16616" builtinId="9" hidden="1"/>
    <cellStyle name="Besuchter Hyperlink" xfId="16360" builtinId="9" hidden="1"/>
    <cellStyle name="Besuchter Hyperlink" xfId="16104" builtinId="9" hidden="1"/>
    <cellStyle name="Besuchter Hyperlink" xfId="15848" builtinId="9" hidden="1"/>
    <cellStyle name="Besuchter Hyperlink" xfId="15592" builtinId="9" hidden="1"/>
    <cellStyle name="Besuchter Hyperlink" xfId="15336" builtinId="9" hidden="1"/>
    <cellStyle name="Besuchter Hyperlink" xfId="15080" builtinId="9" hidden="1"/>
    <cellStyle name="Besuchter Hyperlink" xfId="14824" builtinId="9" hidden="1"/>
    <cellStyle name="Besuchter Hyperlink" xfId="14568" builtinId="9" hidden="1"/>
    <cellStyle name="Besuchter Hyperlink" xfId="14312" builtinId="9" hidden="1"/>
    <cellStyle name="Besuchter Hyperlink" xfId="14056" builtinId="9" hidden="1"/>
    <cellStyle name="Besuchter Hyperlink" xfId="13800" builtinId="9" hidden="1"/>
    <cellStyle name="Besuchter Hyperlink" xfId="13544" builtinId="9" hidden="1"/>
    <cellStyle name="Besuchter Hyperlink" xfId="13288" builtinId="9" hidden="1"/>
    <cellStyle name="Besuchter Hyperlink" xfId="13032" builtinId="9" hidden="1"/>
    <cellStyle name="Besuchter Hyperlink" xfId="12776" builtinId="9" hidden="1"/>
    <cellStyle name="Besuchter Hyperlink" xfId="12520" builtinId="9" hidden="1"/>
    <cellStyle name="Besuchter Hyperlink" xfId="12264" builtinId="9" hidden="1"/>
    <cellStyle name="Besuchter Hyperlink" xfId="12008" builtinId="9" hidden="1"/>
    <cellStyle name="Besuchter Hyperlink" xfId="11752" builtinId="9" hidden="1"/>
    <cellStyle name="Besuchter Hyperlink" xfId="11496" builtinId="9" hidden="1"/>
    <cellStyle name="Besuchter Hyperlink" xfId="11240" builtinId="9" hidden="1"/>
    <cellStyle name="Besuchter Hyperlink" xfId="10984" builtinId="9" hidden="1"/>
    <cellStyle name="Besuchter Hyperlink" xfId="10728" builtinId="9" hidden="1"/>
    <cellStyle name="Besuchter Hyperlink" xfId="10472" builtinId="9" hidden="1"/>
    <cellStyle name="Besuchter Hyperlink" xfId="10216" builtinId="9" hidden="1"/>
    <cellStyle name="Besuchter Hyperlink" xfId="9960" builtinId="9" hidden="1"/>
    <cellStyle name="Besuchter Hyperlink" xfId="9704" builtinId="9" hidden="1"/>
    <cellStyle name="Besuchter Hyperlink" xfId="9448" builtinId="9" hidden="1"/>
    <cellStyle name="Besuchter Hyperlink" xfId="9192" builtinId="9" hidden="1"/>
    <cellStyle name="Besuchter Hyperlink" xfId="8936" builtinId="9" hidden="1"/>
    <cellStyle name="Besuchter Hyperlink" xfId="8680" builtinId="9" hidden="1"/>
    <cellStyle name="Besuchter Hyperlink" xfId="8424" builtinId="9" hidden="1"/>
    <cellStyle name="Besuchter Hyperlink" xfId="8168" builtinId="9" hidden="1"/>
    <cellStyle name="Besuchter Hyperlink" xfId="7912" builtinId="9" hidden="1"/>
    <cellStyle name="Besuchter Hyperlink" xfId="7656" builtinId="9" hidden="1"/>
    <cellStyle name="Besuchter Hyperlink" xfId="7400" builtinId="9" hidden="1"/>
    <cellStyle name="Besuchter Hyperlink" xfId="7144" builtinId="9" hidden="1"/>
    <cellStyle name="Besuchter Hyperlink" xfId="6888" builtinId="9" hidden="1"/>
    <cellStyle name="Besuchter Hyperlink" xfId="6632" builtinId="9" hidden="1"/>
    <cellStyle name="Besuchter Hyperlink" xfId="6376" builtinId="9" hidden="1"/>
    <cellStyle name="Besuchter Hyperlink" xfId="6120" builtinId="9" hidden="1"/>
    <cellStyle name="Besuchter Hyperlink" xfId="5864" builtinId="9" hidden="1"/>
    <cellStyle name="Besuchter Hyperlink" xfId="5608" builtinId="9" hidden="1"/>
    <cellStyle name="Besuchter Hyperlink" xfId="5352" builtinId="9" hidden="1"/>
    <cellStyle name="Besuchter Hyperlink" xfId="5096" builtinId="9" hidden="1"/>
    <cellStyle name="Besuchter Hyperlink" xfId="4840" builtinId="9" hidden="1"/>
    <cellStyle name="Besuchter Hyperlink" xfId="4584" builtinId="9" hidden="1"/>
    <cellStyle name="Besuchter Hyperlink" xfId="4328" builtinId="9" hidden="1"/>
    <cellStyle name="Besuchter Hyperlink" xfId="4072" builtinId="9" hidden="1"/>
    <cellStyle name="Besuchter Hyperlink" xfId="3816" builtinId="9" hidden="1"/>
    <cellStyle name="Besuchter Hyperlink" xfId="3560" builtinId="9" hidden="1"/>
    <cellStyle name="Besuchter Hyperlink" xfId="3304" builtinId="9" hidden="1"/>
    <cellStyle name="Besuchter Hyperlink" xfId="3048" builtinId="9" hidden="1"/>
    <cellStyle name="Besuchter Hyperlink" xfId="2792" builtinId="9" hidden="1"/>
    <cellStyle name="Besuchter Hyperlink" xfId="2536" builtinId="9" hidden="1"/>
    <cellStyle name="Besuchter Hyperlink" xfId="2280" builtinId="9" hidden="1"/>
    <cellStyle name="Besuchter Hyperlink" xfId="2024" builtinId="9" hidden="1"/>
    <cellStyle name="Besuchter Hyperlink" xfId="1768" builtinId="9" hidden="1"/>
    <cellStyle name="Besuchter Hyperlink" xfId="1512" builtinId="9" hidden="1"/>
    <cellStyle name="Besuchter Hyperlink" xfId="1256" builtinId="9" hidden="1"/>
    <cellStyle name="Besuchter Hyperlink" xfId="1000" builtinId="9" hidden="1"/>
    <cellStyle name="Besuchter Hyperlink" xfId="744" builtinId="9" hidden="1"/>
    <cellStyle name="Besuchter Hyperlink" xfId="488" builtinId="9" hidden="1"/>
    <cellStyle name="Besuchter Hyperlink" xfId="232" builtinId="9" hidden="1"/>
    <cellStyle name="Besuchter Hyperlink" xfId="96" builtinId="9" hidden="1"/>
    <cellStyle name="Besuchter Hyperlink" xfId="116" builtinId="9" hidden="1"/>
    <cellStyle name="Besuchter Hyperlink" xfId="416" builtinId="9" hidden="1"/>
    <cellStyle name="Besuchter Hyperlink" xfId="672" builtinId="9" hidden="1"/>
    <cellStyle name="Besuchter Hyperlink" xfId="928" builtinId="9" hidden="1"/>
    <cellStyle name="Besuchter Hyperlink" xfId="1184" builtinId="9" hidden="1"/>
    <cellStyle name="Besuchter Hyperlink" xfId="1440" builtinId="9" hidden="1"/>
    <cellStyle name="Besuchter Hyperlink" xfId="1696" builtinId="9" hidden="1"/>
    <cellStyle name="Besuchter Hyperlink" xfId="1952" builtinId="9" hidden="1"/>
    <cellStyle name="Besuchter Hyperlink" xfId="2208" builtinId="9" hidden="1"/>
    <cellStyle name="Besuchter Hyperlink" xfId="2464" builtinId="9" hidden="1"/>
    <cellStyle name="Besuchter Hyperlink" xfId="2720" builtinId="9" hidden="1"/>
    <cellStyle name="Besuchter Hyperlink" xfId="2976" builtinId="9" hidden="1"/>
    <cellStyle name="Besuchter Hyperlink" xfId="3232" builtinId="9" hidden="1"/>
    <cellStyle name="Besuchter Hyperlink" xfId="3488" builtinId="9" hidden="1"/>
    <cellStyle name="Besuchter Hyperlink" xfId="3744" builtinId="9" hidden="1"/>
    <cellStyle name="Besuchter Hyperlink" xfId="4000" builtinId="9" hidden="1"/>
    <cellStyle name="Besuchter Hyperlink" xfId="4256" builtinId="9" hidden="1"/>
    <cellStyle name="Besuchter Hyperlink" xfId="4512" builtinId="9" hidden="1"/>
    <cellStyle name="Besuchter Hyperlink" xfId="4768" builtinId="9" hidden="1"/>
    <cellStyle name="Besuchter Hyperlink" xfId="5024" builtinId="9" hidden="1"/>
    <cellStyle name="Besuchter Hyperlink" xfId="5280" builtinId="9" hidden="1"/>
    <cellStyle name="Besuchter Hyperlink" xfId="5536" builtinId="9" hidden="1"/>
    <cellStyle name="Besuchter Hyperlink" xfId="5792" builtinId="9" hidden="1"/>
    <cellStyle name="Besuchter Hyperlink" xfId="6048" builtinId="9" hidden="1"/>
    <cellStyle name="Besuchter Hyperlink" xfId="6304" builtinId="9" hidden="1"/>
    <cellStyle name="Besuchter Hyperlink" xfId="6560" builtinId="9" hidden="1"/>
    <cellStyle name="Besuchter Hyperlink" xfId="6816" builtinId="9" hidden="1"/>
    <cellStyle name="Besuchter Hyperlink" xfId="7072" builtinId="9" hidden="1"/>
    <cellStyle name="Besuchter Hyperlink" xfId="7328" builtinId="9" hidden="1"/>
    <cellStyle name="Besuchter Hyperlink" xfId="7584" builtinId="9" hidden="1"/>
    <cellStyle name="Besuchter Hyperlink" xfId="7840" builtinId="9" hidden="1"/>
    <cellStyle name="Besuchter Hyperlink" xfId="8096" builtinId="9" hidden="1"/>
    <cellStyle name="Besuchter Hyperlink" xfId="8352" builtinId="9" hidden="1"/>
    <cellStyle name="Besuchter Hyperlink" xfId="8608" builtinId="9" hidden="1"/>
    <cellStyle name="Besuchter Hyperlink" xfId="8864" builtinId="9" hidden="1"/>
    <cellStyle name="Besuchter Hyperlink" xfId="9120" builtinId="9" hidden="1"/>
    <cellStyle name="Besuchter Hyperlink" xfId="9376" builtinId="9" hidden="1"/>
    <cellStyle name="Besuchter Hyperlink" xfId="9632" builtinId="9" hidden="1"/>
    <cellStyle name="Besuchter Hyperlink" xfId="9888" builtinId="9" hidden="1"/>
    <cellStyle name="Besuchter Hyperlink" xfId="10144" builtinId="9" hidden="1"/>
    <cellStyle name="Besuchter Hyperlink" xfId="10400" builtinId="9" hidden="1"/>
    <cellStyle name="Besuchter Hyperlink" xfId="10656" builtinId="9" hidden="1"/>
    <cellStyle name="Besuchter Hyperlink" xfId="10912" builtinId="9" hidden="1"/>
    <cellStyle name="Besuchter Hyperlink" xfId="11168" builtinId="9" hidden="1"/>
    <cellStyle name="Besuchter Hyperlink" xfId="11424" builtinId="9" hidden="1"/>
    <cellStyle name="Besuchter Hyperlink" xfId="11680" builtinId="9" hidden="1"/>
    <cellStyle name="Besuchter Hyperlink" xfId="11936" builtinId="9" hidden="1"/>
    <cellStyle name="Besuchter Hyperlink" xfId="12192" builtinId="9" hidden="1"/>
    <cellStyle name="Besuchter Hyperlink" xfId="12448" builtinId="9" hidden="1"/>
    <cellStyle name="Besuchter Hyperlink" xfId="12704" builtinId="9" hidden="1"/>
    <cellStyle name="Besuchter Hyperlink" xfId="12960" builtinId="9" hidden="1"/>
    <cellStyle name="Besuchter Hyperlink" xfId="13216" builtinId="9" hidden="1"/>
    <cellStyle name="Besuchter Hyperlink" xfId="13472" builtinId="9" hidden="1"/>
    <cellStyle name="Besuchter Hyperlink" xfId="13728" builtinId="9" hidden="1"/>
    <cellStyle name="Besuchter Hyperlink" xfId="13984" builtinId="9" hidden="1"/>
    <cellStyle name="Besuchter Hyperlink" xfId="14240" builtinId="9" hidden="1"/>
    <cellStyle name="Besuchter Hyperlink" xfId="14496" builtinId="9" hidden="1"/>
    <cellStyle name="Besuchter Hyperlink" xfId="14752" builtinId="9" hidden="1"/>
    <cellStyle name="Besuchter Hyperlink" xfId="15008" builtinId="9" hidden="1"/>
    <cellStyle name="Besuchter Hyperlink" xfId="15264" builtinId="9" hidden="1"/>
    <cellStyle name="Besuchter Hyperlink" xfId="15520" builtinId="9" hidden="1"/>
    <cellStyle name="Besuchter Hyperlink" xfId="15776" builtinId="9" hidden="1"/>
    <cellStyle name="Besuchter Hyperlink" xfId="16032" builtinId="9" hidden="1"/>
    <cellStyle name="Besuchter Hyperlink" xfId="16288" builtinId="9" hidden="1"/>
    <cellStyle name="Besuchter Hyperlink" xfId="16544" builtinId="9" hidden="1"/>
    <cellStyle name="Besuchter Hyperlink" xfId="16800" builtinId="9" hidden="1"/>
    <cellStyle name="Besuchter Hyperlink" xfId="17056" builtinId="9" hidden="1"/>
    <cellStyle name="Besuchter Hyperlink" xfId="17312" builtinId="9" hidden="1"/>
    <cellStyle name="Besuchter Hyperlink" xfId="17568" builtinId="9" hidden="1"/>
    <cellStyle name="Besuchter Hyperlink" xfId="17824" builtinId="9" hidden="1"/>
    <cellStyle name="Besuchter Hyperlink" xfId="18080" builtinId="9" hidden="1"/>
    <cellStyle name="Besuchter Hyperlink" xfId="18336" builtinId="9" hidden="1"/>
    <cellStyle name="Besuchter Hyperlink" xfId="18592" builtinId="9" hidden="1"/>
    <cellStyle name="Besuchter Hyperlink" xfId="18848" builtinId="9" hidden="1"/>
    <cellStyle name="Besuchter Hyperlink" xfId="19104" builtinId="9" hidden="1"/>
    <cellStyle name="Besuchter Hyperlink" xfId="19360" builtinId="9" hidden="1"/>
    <cellStyle name="Besuchter Hyperlink" xfId="19616" builtinId="9" hidden="1"/>
    <cellStyle name="Besuchter Hyperlink" xfId="19872" builtinId="9" hidden="1"/>
    <cellStyle name="Besuchter Hyperlink" xfId="20128" builtinId="9" hidden="1"/>
    <cellStyle name="Besuchter Hyperlink" xfId="20384" builtinId="9" hidden="1"/>
    <cellStyle name="Besuchter Hyperlink" xfId="20640" builtinId="9" hidden="1"/>
    <cellStyle name="Besuchter Hyperlink" xfId="20896" builtinId="9" hidden="1"/>
    <cellStyle name="Besuchter Hyperlink" xfId="21152" builtinId="9" hidden="1"/>
    <cellStyle name="Besuchter Hyperlink" xfId="21412" builtinId="9" hidden="1"/>
    <cellStyle name="Besuchter Hyperlink" xfId="21668" builtinId="9" hidden="1"/>
    <cellStyle name="Besuchter Hyperlink" xfId="21924" builtinId="9" hidden="1"/>
    <cellStyle name="Besuchter Hyperlink" xfId="22180" builtinId="9" hidden="1"/>
    <cellStyle name="Besuchter Hyperlink" xfId="22436" builtinId="9" hidden="1"/>
    <cellStyle name="Besuchter Hyperlink" xfId="22692" builtinId="9" hidden="1"/>
    <cellStyle name="Besuchter Hyperlink" xfId="22948" builtinId="9" hidden="1"/>
    <cellStyle name="Besuchter Hyperlink" xfId="23204" builtinId="9" hidden="1"/>
    <cellStyle name="Besuchter Hyperlink" xfId="23460" builtinId="9" hidden="1"/>
    <cellStyle name="Besuchter Hyperlink" xfId="23716" builtinId="9" hidden="1"/>
    <cellStyle name="Besuchter Hyperlink" xfId="23972" builtinId="9" hidden="1"/>
    <cellStyle name="Besuchter Hyperlink" xfId="24228" builtinId="9" hidden="1"/>
    <cellStyle name="Besuchter Hyperlink" xfId="24484" builtinId="9" hidden="1"/>
    <cellStyle name="Besuchter Hyperlink" xfId="24740" builtinId="9" hidden="1"/>
    <cellStyle name="Besuchter Hyperlink" xfId="24996" builtinId="9" hidden="1"/>
    <cellStyle name="Besuchter Hyperlink" xfId="25252" builtinId="9" hidden="1"/>
    <cellStyle name="Besuchter Hyperlink" xfId="25508" builtinId="9" hidden="1"/>
    <cellStyle name="Besuchter Hyperlink" xfId="25764" builtinId="9" hidden="1"/>
    <cellStyle name="Besuchter Hyperlink" xfId="26020" builtinId="9" hidden="1"/>
    <cellStyle name="Besuchter Hyperlink" xfId="26276" builtinId="9" hidden="1"/>
    <cellStyle name="Besuchter Hyperlink" xfId="26532" builtinId="9" hidden="1"/>
    <cellStyle name="Besuchter Hyperlink" xfId="26788" builtinId="9" hidden="1"/>
    <cellStyle name="Besuchter Hyperlink" xfId="27044" builtinId="9" hidden="1"/>
    <cellStyle name="Besuchter Hyperlink" xfId="27300" builtinId="9" hidden="1"/>
    <cellStyle name="Besuchter Hyperlink" xfId="27556" builtinId="9" hidden="1"/>
    <cellStyle name="Besuchter Hyperlink" xfId="27812" builtinId="9" hidden="1"/>
    <cellStyle name="Besuchter Hyperlink" xfId="28068" builtinId="9" hidden="1"/>
    <cellStyle name="Besuchter Hyperlink" xfId="28324" builtinId="9" hidden="1"/>
    <cellStyle name="Besuchter Hyperlink" xfId="28580" builtinId="9" hidden="1"/>
    <cellStyle name="Besuchter Hyperlink" xfId="28836" builtinId="9" hidden="1"/>
    <cellStyle name="Besuchter Hyperlink" xfId="29092" builtinId="9" hidden="1"/>
    <cellStyle name="Besuchter Hyperlink" xfId="29348" builtinId="9" hidden="1"/>
    <cellStyle name="Besuchter Hyperlink" xfId="29604" builtinId="9" hidden="1"/>
    <cellStyle name="Besuchter Hyperlink" xfId="29860" builtinId="9" hidden="1"/>
    <cellStyle name="Besuchter Hyperlink" xfId="30116" builtinId="9" hidden="1"/>
    <cellStyle name="Besuchter Hyperlink" xfId="30372" builtinId="9" hidden="1"/>
    <cellStyle name="Besuchter Hyperlink" xfId="30628" builtinId="9" hidden="1"/>
    <cellStyle name="Besuchter Hyperlink" xfId="30884" builtinId="9" hidden="1"/>
    <cellStyle name="Besuchter Hyperlink" xfId="31140" builtinId="9" hidden="1"/>
    <cellStyle name="Besuchter Hyperlink" xfId="31396" builtinId="9" hidden="1"/>
    <cellStyle name="Besuchter Hyperlink" xfId="31652" builtinId="9" hidden="1"/>
    <cellStyle name="Besuchter Hyperlink" xfId="31908" builtinId="9" hidden="1"/>
    <cellStyle name="Besuchter Hyperlink" xfId="32164" builtinId="9" hidden="1"/>
    <cellStyle name="Besuchter Hyperlink" xfId="32421" builtinId="9" hidden="1"/>
    <cellStyle name="Besuchter Hyperlink" xfId="32679" builtinId="9" hidden="1"/>
    <cellStyle name="Besuchter Hyperlink" xfId="32935" builtinId="9" hidden="1"/>
    <cellStyle name="Besuchter Hyperlink" xfId="33191" builtinId="9" hidden="1"/>
    <cellStyle name="Besuchter Hyperlink" xfId="33447" builtinId="9" hidden="1"/>
    <cellStyle name="Besuchter Hyperlink" xfId="33703" builtinId="9" hidden="1"/>
    <cellStyle name="Besuchter Hyperlink" xfId="33959" builtinId="9" hidden="1"/>
    <cellStyle name="Besuchter Hyperlink" xfId="34215" builtinId="9" hidden="1"/>
    <cellStyle name="Besuchter Hyperlink" xfId="34471" builtinId="9" hidden="1"/>
    <cellStyle name="Besuchter Hyperlink" xfId="34727" builtinId="9" hidden="1"/>
    <cellStyle name="Besuchter Hyperlink" xfId="34983" builtinId="9" hidden="1"/>
    <cellStyle name="Besuchter Hyperlink" xfId="35069" builtinId="9" hidden="1"/>
    <cellStyle name="Besuchter Hyperlink" xfId="34813" builtinId="9" hidden="1"/>
    <cellStyle name="Besuchter Hyperlink" xfId="34557" builtinId="9" hidden="1"/>
    <cellStyle name="Besuchter Hyperlink" xfId="34301" builtinId="9" hidden="1"/>
    <cellStyle name="Besuchter Hyperlink" xfId="34045" builtinId="9" hidden="1"/>
    <cellStyle name="Besuchter Hyperlink" xfId="33789" builtinId="9" hidden="1"/>
    <cellStyle name="Besuchter Hyperlink" xfId="33533" builtinId="9" hidden="1"/>
    <cellStyle name="Besuchter Hyperlink" xfId="33277" builtinId="9" hidden="1"/>
    <cellStyle name="Besuchter Hyperlink" xfId="33021" builtinId="9" hidden="1"/>
    <cellStyle name="Besuchter Hyperlink" xfId="32765" builtinId="9" hidden="1"/>
    <cellStyle name="Besuchter Hyperlink" xfId="32509" builtinId="9" hidden="1"/>
    <cellStyle name="Besuchter Hyperlink" xfId="32251" builtinId="9" hidden="1"/>
    <cellStyle name="Besuchter Hyperlink" xfId="31994" builtinId="9" hidden="1"/>
    <cellStyle name="Besuchter Hyperlink" xfId="31738" builtinId="9" hidden="1"/>
    <cellStyle name="Besuchter Hyperlink" xfId="31482" builtinId="9" hidden="1"/>
    <cellStyle name="Besuchter Hyperlink" xfId="31226" builtinId="9" hidden="1"/>
    <cellStyle name="Besuchter Hyperlink" xfId="30970" builtinId="9" hidden="1"/>
    <cellStyle name="Besuchter Hyperlink" xfId="30714" builtinId="9" hidden="1"/>
    <cellStyle name="Besuchter Hyperlink" xfId="30458" builtinId="9" hidden="1"/>
    <cellStyle name="Besuchter Hyperlink" xfId="30202" builtinId="9" hidden="1"/>
    <cellStyle name="Besuchter Hyperlink" xfId="29946" builtinId="9" hidden="1"/>
    <cellStyle name="Besuchter Hyperlink" xfId="29690" builtinId="9" hidden="1"/>
    <cellStyle name="Besuchter Hyperlink" xfId="29434" builtinId="9" hidden="1"/>
    <cellStyle name="Besuchter Hyperlink" xfId="29178" builtinId="9" hidden="1"/>
    <cellStyle name="Besuchter Hyperlink" xfId="28922" builtinId="9" hidden="1"/>
    <cellStyle name="Besuchter Hyperlink" xfId="28666" builtinId="9" hidden="1"/>
    <cellStyle name="Besuchter Hyperlink" xfId="28410" builtinId="9" hidden="1"/>
    <cellStyle name="Besuchter Hyperlink" xfId="28154" builtinId="9" hidden="1"/>
    <cellStyle name="Besuchter Hyperlink" xfId="27898" builtinId="9" hidden="1"/>
    <cellStyle name="Besuchter Hyperlink" xfId="27642" builtinId="9" hidden="1"/>
    <cellStyle name="Besuchter Hyperlink" xfId="27386" builtinId="9" hidden="1"/>
    <cellStyle name="Besuchter Hyperlink" xfId="27130" builtinId="9" hidden="1"/>
    <cellStyle name="Besuchter Hyperlink" xfId="26874" builtinId="9" hidden="1"/>
    <cellStyle name="Besuchter Hyperlink" xfId="26618" builtinId="9" hidden="1"/>
    <cellStyle name="Besuchter Hyperlink" xfId="26362" builtinId="9" hidden="1"/>
    <cellStyle name="Besuchter Hyperlink" xfId="26106" builtinId="9" hidden="1"/>
    <cellStyle name="Besuchter Hyperlink" xfId="25850" builtinId="9" hidden="1"/>
    <cellStyle name="Besuchter Hyperlink" xfId="25594" builtinId="9" hidden="1"/>
    <cellStyle name="Besuchter Hyperlink" xfId="25338" builtinId="9" hidden="1"/>
    <cellStyle name="Besuchter Hyperlink" xfId="25082" builtinId="9" hidden="1"/>
    <cellStyle name="Besuchter Hyperlink" xfId="24826" builtinId="9" hidden="1"/>
    <cellStyle name="Besuchter Hyperlink" xfId="24570" builtinId="9" hidden="1"/>
    <cellStyle name="Besuchter Hyperlink" xfId="24314" builtinId="9" hidden="1"/>
    <cellStyle name="Besuchter Hyperlink" xfId="24058" builtinId="9" hidden="1"/>
    <cellStyle name="Besuchter Hyperlink" xfId="23802" builtinId="9" hidden="1"/>
    <cellStyle name="Besuchter Hyperlink" xfId="23546" builtinId="9" hidden="1"/>
    <cellStyle name="Besuchter Hyperlink" xfId="23290" builtinId="9" hidden="1"/>
    <cellStyle name="Besuchter Hyperlink" xfId="23034" builtinId="9" hidden="1"/>
    <cellStyle name="Besuchter Hyperlink" xfId="22778" builtinId="9" hidden="1"/>
    <cellStyle name="Besuchter Hyperlink" xfId="22522" builtinId="9" hidden="1"/>
    <cellStyle name="Besuchter Hyperlink" xfId="22266" builtinId="9" hidden="1"/>
    <cellStyle name="Besuchter Hyperlink" xfId="22010" builtinId="9" hidden="1"/>
    <cellStyle name="Besuchter Hyperlink" xfId="21754" builtinId="9" hidden="1"/>
    <cellStyle name="Besuchter Hyperlink" xfId="21498" builtinId="9" hidden="1"/>
    <cellStyle name="Besuchter Hyperlink" xfId="21242" builtinId="9" hidden="1"/>
    <cellStyle name="Besuchter Hyperlink" xfId="20982" builtinId="9" hidden="1"/>
    <cellStyle name="Besuchter Hyperlink" xfId="20726" builtinId="9" hidden="1"/>
    <cellStyle name="Besuchter Hyperlink" xfId="20470" builtinId="9" hidden="1"/>
    <cellStyle name="Besuchter Hyperlink" xfId="20214" builtinId="9" hidden="1"/>
    <cellStyle name="Besuchter Hyperlink" xfId="19958" builtinId="9" hidden="1"/>
    <cellStyle name="Besuchter Hyperlink" xfId="19702" builtinId="9" hidden="1"/>
    <cellStyle name="Besuchter Hyperlink" xfId="19446" builtinId="9" hidden="1"/>
    <cellStyle name="Besuchter Hyperlink" xfId="19190" builtinId="9" hidden="1"/>
    <cellStyle name="Besuchter Hyperlink" xfId="18934" builtinId="9" hidden="1"/>
    <cellStyle name="Besuchter Hyperlink" xfId="18678" builtinId="9" hidden="1"/>
    <cellStyle name="Besuchter Hyperlink" xfId="18422" builtinId="9" hidden="1"/>
    <cellStyle name="Besuchter Hyperlink" xfId="18166" builtinId="9" hidden="1"/>
    <cellStyle name="Besuchter Hyperlink" xfId="17910" builtinId="9" hidden="1"/>
    <cellStyle name="Besuchter Hyperlink" xfId="17654" builtinId="9" hidden="1"/>
    <cellStyle name="Besuchter Hyperlink" xfId="17398" builtinId="9" hidden="1"/>
    <cellStyle name="Besuchter Hyperlink" xfId="17142" builtinId="9" hidden="1"/>
    <cellStyle name="Besuchter Hyperlink" xfId="16886" builtinId="9" hidden="1"/>
    <cellStyle name="Besuchter Hyperlink" xfId="16630" builtinId="9" hidden="1"/>
    <cellStyle name="Besuchter Hyperlink" xfId="16374" builtinId="9" hidden="1"/>
    <cellStyle name="Besuchter Hyperlink" xfId="16118" builtinId="9" hidden="1"/>
    <cellStyle name="Besuchter Hyperlink" xfId="15862" builtinId="9" hidden="1"/>
    <cellStyle name="Besuchter Hyperlink" xfId="15606" builtinId="9" hidden="1"/>
    <cellStyle name="Besuchter Hyperlink" xfId="15350" builtinId="9" hidden="1"/>
    <cellStyle name="Besuchter Hyperlink" xfId="15094" builtinId="9" hidden="1"/>
    <cellStyle name="Besuchter Hyperlink" xfId="14838" builtinId="9" hidden="1"/>
    <cellStyle name="Besuchter Hyperlink" xfId="14582" builtinId="9" hidden="1"/>
    <cellStyle name="Besuchter Hyperlink" xfId="14326" builtinId="9" hidden="1"/>
    <cellStyle name="Besuchter Hyperlink" xfId="14070" builtinId="9" hidden="1"/>
    <cellStyle name="Besuchter Hyperlink" xfId="13814" builtinId="9" hidden="1"/>
    <cellStyle name="Besuchter Hyperlink" xfId="13558" builtinId="9" hidden="1"/>
    <cellStyle name="Besuchter Hyperlink" xfId="13302" builtinId="9" hidden="1"/>
    <cellStyle name="Besuchter Hyperlink" xfId="13046" builtinId="9" hidden="1"/>
    <cellStyle name="Besuchter Hyperlink" xfId="12790" builtinId="9" hidden="1"/>
    <cellStyle name="Besuchter Hyperlink" xfId="12534" builtinId="9" hidden="1"/>
    <cellStyle name="Besuchter Hyperlink" xfId="12278" builtinId="9" hidden="1"/>
    <cellStyle name="Besuchter Hyperlink" xfId="12022" builtinId="9" hidden="1"/>
    <cellStyle name="Besuchter Hyperlink" xfId="11766" builtinId="9" hidden="1"/>
    <cellStyle name="Besuchter Hyperlink" xfId="11510" builtinId="9" hidden="1"/>
    <cellStyle name="Besuchter Hyperlink" xfId="11254" builtinId="9" hidden="1"/>
    <cellStyle name="Besuchter Hyperlink" xfId="10998" builtinId="9" hidden="1"/>
    <cellStyle name="Besuchter Hyperlink" xfId="10742" builtinId="9" hidden="1"/>
    <cellStyle name="Besuchter Hyperlink" xfId="10486" builtinId="9" hidden="1"/>
    <cellStyle name="Besuchter Hyperlink" xfId="10230" builtinId="9" hidden="1"/>
    <cellStyle name="Besuchter Hyperlink" xfId="9974" builtinId="9" hidden="1"/>
    <cellStyle name="Besuchter Hyperlink" xfId="9718" builtinId="9" hidden="1"/>
    <cellStyle name="Besuchter Hyperlink" xfId="9462" builtinId="9" hidden="1"/>
    <cellStyle name="Besuchter Hyperlink" xfId="9206" builtinId="9" hidden="1"/>
    <cellStyle name="Besuchter Hyperlink" xfId="8950" builtinId="9" hidden="1"/>
    <cellStyle name="Besuchter Hyperlink" xfId="8694" builtinId="9" hidden="1"/>
    <cellStyle name="Besuchter Hyperlink" xfId="8438" builtinId="9" hidden="1"/>
    <cellStyle name="Besuchter Hyperlink" xfId="8182" builtinId="9" hidden="1"/>
    <cellStyle name="Besuchter Hyperlink" xfId="7926" builtinId="9" hidden="1"/>
    <cellStyle name="Besuchter Hyperlink" xfId="7670" builtinId="9" hidden="1"/>
    <cellStyle name="Besuchter Hyperlink" xfId="7414" builtinId="9" hidden="1"/>
    <cellStyle name="Besuchter Hyperlink" xfId="7158" builtinId="9" hidden="1"/>
    <cellStyle name="Besuchter Hyperlink" xfId="6902" builtinId="9" hidden="1"/>
    <cellStyle name="Besuchter Hyperlink" xfId="6646" builtinId="9" hidden="1"/>
    <cellStyle name="Besuchter Hyperlink" xfId="6390" builtinId="9" hidden="1"/>
    <cellStyle name="Besuchter Hyperlink" xfId="6134" builtinId="9" hidden="1"/>
    <cellStyle name="Besuchter Hyperlink" xfId="5878" builtinId="9" hidden="1"/>
    <cellStyle name="Besuchter Hyperlink" xfId="5622" builtinId="9" hidden="1"/>
    <cellStyle name="Besuchter Hyperlink" xfId="5366" builtinId="9" hidden="1"/>
    <cellStyle name="Besuchter Hyperlink" xfId="5110" builtinId="9" hidden="1"/>
    <cellStyle name="Besuchter Hyperlink" xfId="4854" builtinId="9" hidden="1"/>
    <cellStyle name="Besuchter Hyperlink" xfId="4598" builtinId="9" hidden="1"/>
    <cellStyle name="Besuchter Hyperlink" xfId="4342" builtinId="9" hidden="1"/>
    <cellStyle name="Besuchter Hyperlink" xfId="4086" builtinId="9" hidden="1"/>
    <cellStyle name="Besuchter Hyperlink" xfId="3830" builtinId="9" hidden="1"/>
    <cellStyle name="Besuchter Hyperlink" xfId="3574" builtinId="9" hidden="1"/>
    <cellStyle name="Besuchter Hyperlink" xfId="3318" builtinId="9" hidden="1"/>
    <cellStyle name="Besuchter Hyperlink" xfId="3062" builtinId="9" hidden="1"/>
    <cellStyle name="Besuchter Hyperlink" xfId="2806" builtinId="9" hidden="1"/>
    <cellStyle name="Besuchter Hyperlink" xfId="2550" builtinId="9" hidden="1"/>
    <cellStyle name="Besuchter Hyperlink" xfId="2294" builtinId="9" hidden="1"/>
    <cellStyle name="Besuchter Hyperlink" xfId="2038" builtinId="9" hidden="1"/>
    <cellStyle name="Besuchter Hyperlink" xfId="1782" builtinId="9" hidden="1"/>
    <cellStyle name="Besuchter Hyperlink" xfId="1526" builtinId="9" hidden="1"/>
    <cellStyle name="Besuchter Hyperlink" xfId="1270" builtinId="9" hidden="1"/>
    <cellStyle name="Besuchter Hyperlink" xfId="1014" builtinId="9" hidden="1"/>
    <cellStyle name="Besuchter Hyperlink" xfId="758" builtinId="9" hidden="1"/>
    <cellStyle name="Besuchter Hyperlink" xfId="502" builtinId="9" hidden="1"/>
    <cellStyle name="Besuchter Hyperlink" xfId="246" builtinId="9" hidden="1"/>
    <cellStyle name="Besuchter Hyperlink" xfId="42" builtinId="9" hidden="1"/>
    <cellStyle name="Besuchter Hyperlink" xfId="146" builtinId="9" hidden="1"/>
    <cellStyle name="Besuchter Hyperlink" xfId="402" builtinId="9" hidden="1"/>
    <cellStyle name="Besuchter Hyperlink" xfId="658" builtinId="9" hidden="1"/>
    <cellStyle name="Besuchter Hyperlink" xfId="914" builtinId="9" hidden="1"/>
    <cellStyle name="Besuchter Hyperlink" xfId="1170" builtinId="9" hidden="1"/>
    <cellStyle name="Besuchter Hyperlink" xfId="1426" builtinId="9" hidden="1"/>
    <cellStyle name="Besuchter Hyperlink" xfId="1682" builtinId="9" hidden="1"/>
    <cellStyle name="Besuchter Hyperlink" xfId="1938" builtinId="9" hidden="1"/>
    <cellStyle name="Besuchter Hyperlink" xfId="2194" builtinId="9" hidden="1"/>
    <cellStyle name="Besuchter Hyperlink" xfId="2450" builtinId="9" hidden="1"/>
    <cellStyle name="Besuchter Hyperlink" xfId="2706" builtinId="9" hidden="1"/>
    <cellStyle name="Besuchter Hyperlink" xfId="2962" builtinId="9" hidden="1"/>
    <cellStyle name="Besuchter Hyperlink" xfId="3218" builtinId="9" hidden="1"/>
    <cellStyle name="Besuchter Hyperlink" xfId="3474" builtinId="9" hidden="1"/>
    <cellStyle name="Besuchter Hyperlink" xfId="3730" builtinId="9" hidden="1"/>
    <cellStyle name="Besuchter Hyperlink" xfId="3986" builtinId="9" hidden="1"/>
    <cellStyle name="Besuchter Hyperlink" xfId="4242" builtinId="9" hidden="1"/>
    <cellStyle name="Besuchter Hyperlink" xfId="4498" builtinId="9" hidden="1"/>
    <cellStyle name="Besuchter Hyperlink" xfId="4754" builtinId="9" hidden="1"/>
    <cellStyle name="Besuchter Hyperlink" xfId="5010" builtinId="9" hidden="1"/>
    <cellStyle name="Besuchter Hyperlink" xfId="5266" builtinId="9" hidden="1"/>
    <cellStyle name="Besuchter Hyperlink" xfId="5522" builtinId="9" hidden="1"/>
    <cellStyle name="Besuchter Hyperlink" xfId="5778" builtinId="9" hidden="1"/>
    <cellStyle name="Besuchter Hyperlink" xfId="6034" builtinId="9" hidden="1"/>
    <cellStyle name="Besuchter Hyperlink" xfId="6290" builtinId="9" hidden="1"/>
    <cellStyle name="Besuchter Hyperlink" xfId="6546" builtinId="9" hidden="1"/>
    <cellStyle name="Besuchter Hyperlink" xfId="6802" builtinId="9" hidden="1"/>
    <cellStyle name="Besuchter Hyperlink" xfId="7058" builtinId="9" hidden="1"/>
    <cellStyle name="Besuchter Hyperlink" xfId="7314" builtinId="9" hidden="1"/>
    <cellStyle name="Besuchter Hyperlink" xfId="7570" builtinId="9" hidden="1"/>
    <cellStyle name="Besuchter Hyperlink" xfId="7826" builtinId="9" hidden="1"/>
    <cellStyle name="Besuchter Hyperlink" xfId="8082" builtinId="9" hidden="1"/>
    <cellStyle name="Besuchter Hyperlink" xfId="8338" builtinId="9" hidden="1"/>
    <cellStyle name="Besuchter Hyperlink" xfId="8594" builtinId="9" hidden="1"/>
    <cellStyle name="Besuchter Hyperlink" xfId="8850" builtinId="9" hidden="1"/>
    <cellStyle name="Besuchter Hyperlink" xfId="9106" builtinId="9" hidden="1"/>
    <cellStyle name="Besuchter Hyperlink" xfId="9362" builtinId="9" hidden="1"/>
    <cellStyle name="Besuchter Hyperlink" xfId="9618" builtinId="9" hidden="1"/>
    <cellStyle name="Besuchter Hyperlink" xfId="9874" builtinId="9" hidden="1"/>
    <cellStyle name="Besuchter Hyperlink" xfId="10130" builtinId="9" hidden="1"/>
    <cellStyle name="Besuchter Hyperlink" xfId="10386" builtinId="9" hidden="1"/>
    <cellStyle name="Besuchter Hyperlink" xfId="10642" builtinId="9" hidden="1"/>
    <cellStyle name="Besuchter Hyperlink" xfId="10898" builtinId="9" hidden="1"/>
    <cellStyle name="Besuchter Hyperlink" xfId="11154" builtinId="9" hidden="1"/>
    <cellStyle name="Besuchter Hyperlink" xfId="11410" builtinId="9" hidden="1"/>
    <cellStyle name="Besuchter Hyperlink" xfId="11666" builtinId="9" hidden="1"/>
    <cellStyle name="Besuchter Hyperlink" xfId="11922" builtinId="9" hidden="1"/>
    <cellStyle name="Besuchter Hyperlink" xfId="12178" builtinId="9" hidden="1"/>
    <cellStyle name="Besuchter Hyperlink" xfId="12434" builtinId="9" hidden="1"/>
    <cellStyle name="Besuchter Hyperlink" xfId="12690" builtinId="9" hidden="1"/>
    <cellStyle name="Besuchter Hyperlink" xfId="12946" builtinId="9" hidden="1"/>
    <cellStyle name="Besuchter Hyperlink" xfId="13202" builtinId="9" hidden="1"/>
    <cellStyle name="Besuchter Hyperlink" xfId="13458" builtinId="9" hidden="1"/>
    <cellStyle name="Besuchter Hyperlink" xfId="13714" builtinId="9" hidden="1"/>
    <cellStyle name="Besuchter Hyperlink" xfId="13970" builtinId="9" hidden="1"/>
    <cellStyle name="Besuchter Hyperlink" xfId="14226" builtinId="9" hidden="1"/>
    <cellStyle name="Besuchter Hyperlink" xfId="14482" builtinId="9" hidden="1"/>
    <cellStyle name="Besuchter Hyperlink" xfId="14738" builtinId="9" hidden="1"/>
    <cellStyle name="Besuchter Hyperlink" xfId="14994" builtinId="9" hidden="1"/>
    <cellStyle name="Besuchter Hyperlink" xfId="15250" builtinId="9" hidden="1"/>
    <cellStyle name="Besuchter Hyperlink" xfId="15506" builtinId="9" hidden="1"/>
    <cellStyle name="Besuchter Hyperlink" xfId="15762" builtinId="9" hidden="1"/>
    <cellStyle name="Besuchter Hyperlink" xfId="16018" builtinId="9" hidden="1"/>
    <cellStyle name="Besuchter Hyperlink" xfId="16274" builtinId="9" hidden="1"/>
    <cellStyle name="Besuchter Hyperlink" xfId="16530" builtinId="9" hidden="1"/>
    <cellStyle name="Besuchter Hyperlink" xfId="16786" builtinId="9" hidden="1"/>
    <cellStyle name="Besuchter Hyperlink" xfId="17042" builtinId="9" hidden="1"/>
    <cellStyle name="Besuchter Hyperlink" xfId="17298" builtinId="9" hidden="1"/>
    <cellStyle name="Besuchter Hyperlink" xfId="17554" builtinId="9" hidden="1"/>
    <cellStyle name="Besuchter Hyperlink" xfId="17810" builtinId="9" hidden="1"/>
    <cellStyle name="Besuchter Hyperlink" xfId="18066" builtinId="9" hidden="1"/>
    <cellStyle name="Besuchter Hyperlink" xfId="18322" builtinId="9" hidden="1"/>
    <cellStyle name="Besuchter Hyperlink" xfId="18578" builtinId="9" hidden="1"/>
    <cellStyle name="Besuchter Hyperlink" xfId="18834" builtinId="9" hidden="1"/>
    <cellStyle name="Besuchter Hyperlink" xfId="19090" builtinId="9" hidden="1"/>
    <cellStyle name="Besuchter Hyperlink" xfId="19346" builtinId="9" hidden="1"/>
    <cellStyle name="Besuchter Hyperlink" xfId="19602" builtinId="9" hidden="1"/>
    <cellStyle name="Besuchter Hyperlink" xfId="19858" builtinId="9" hidden="1"/>
    <cellStyle name="Besuchter Hyperlink" xfId="20114" builtinId="9" hidden="1"/>
    <cellStyle name="Besuchter Hyperlink" xfId="20370" builtinId="9" hidden="1"/>
    <cellStyle name="Besuchter Hyperlink" xfId="20626" builtinId="9" hidden="1"/>
    <cellStyle name="Besuchter Hyperlink" xfId="20882" builtinId="9" hidden="1"/>
    <cellStyle name="Besuchter Hyperlink" xfId="21138" builtinId="9" hidden="1"/>
    <cellStyle name="Besuchter Hyperlink" xfId="21398" builtinId="9" hidden="1"/>
    <cellStyle name="Besuchter Hyperlink" xfId="21654" builtinId="9" hidden="1"/>
    <cellStyle name="Besuchter Hyperlink" xfId="21910" builtinId="9" hidden="1"/>
    <cellStyle name="Besuchter Hyperlink" xfId="22166" builtinId="9" hidden="1"/>
    <cellStyle name="Besuchter Hyperlink" xfId="22422" builtinId="9" hidden="1"/>
    <cellStyle name="Besuchter Hyperlink" xfId="22678" builtinId="9" hidden="1"/>
    <cellStyle name="Besuchter Hyperlink" xfId="22934" builtinId="9" hidden="1"/>
    <cellStyle name="Besuchter Hyperlink" xfId="23190" builtinId="9" hidden="1"/>
    <cellStyle name="Besuchter Hyperlink" xfId="23446" builtinId="9" hidden="1"/>
    <cellStyle name="Besuchter Hyperlink" xfId="23702" builtinId="9" hidden="1"/>
    <cellStyle name="Besuchter Hyperlink" xfId="23958" builtinId="9" hidden="1"/>
    <cellStyle name="Besuchter Hyperlink" xfId="24214" builtinId="9" hidden="1"/>
    <cellStyle name="Besuchter Hyperlink" xfId="24470" builtinId="9" hidden="1"/>
    <cellStyle name="Besuchter Hyperlink" xfId="24726" builtinId="9" hidden="1"/>
    <cellStyle name="Besuchter Hyperlink" xfId="24982" builtinId="9" hidden="1"/>
    <cellStyle name="Besuchter Hyperlink" xfId="25238" builtinId="9" hidden="1"/>
    <cellStyle name="Besuchter Hyperlink" xfId="25494" builtinId="9" hidden="1"/>
    <cellStyle name="Besuchter Hyperlink" xfId="25750" builtinId="9" hidden="1"/>
    <cellStyle name="Besuchter Hyperlink" xfId="26006" builtinId="9" hidden="1"/>
    <cellStyle name="Besuchter Hyperlink" xfId="26262" builtinId="9" hidden="1"/>
    <cellStyle name="Besuchter Hyperlink" xfId="26518" builtinId="9" hidden="1"/>
    <cellStyle name="Besuchter Hyperlink" xfId="26774" builtinId="9" hidden="1"/>
    <cellStyle name="Besuchter Hyperlink" xfId="27030" builtinId="9" hidden="1"/>
    <cellStyle name="Besuchter Hyperlink" xfId="27286" builtinId="9" hidden="1"/>
    <cellStyle name="Besuchter Hyperlink" xfId="27542" builtinId="9" hidden="1"/>
    <cellStyle name="Besuchter Hyperlink" xfId="27798" builtinId="9" hidden="1"/>
    <cellStyle name="Besuchter Hyperlink" xfId="28054" builtinId="9" hidden="1"/>
    <cellStyle name="Besuchter Hyperlink" xfId="28310" builtinId="9" hidden="1"/>
    <cellStyle name="Besuchter Hyperlink" xfId="28566" builtinId="9" hidden="1"/>
    <cellStyle name="Besuchter Hyperlink" xfId="28822" builtinId="9" hidden="1"/>
    <cellStyle name="Besuchter Hyperlink" xfId="29078" builtinId="9" hidden="1"/>
    <cellStyle name="Besuchter Hyperlink" xfId="29334" builtinId="9" hidden="1"/>
    <cellStyle name="Besuchter Hyperlink" xfId="29590" builtinId="9" hidden="1"/>
    <cellStyle name="Besuchter Hyperlink" xfId="29846" builtinId="9" hidden="1"/>
    <cellStyle name="Besuchter Hyperlink" xfId="30102" builtinId="9" hidden="1"/>
    <cellStyle name="Besuchter Hyperlink" xfId="30358" builtinId="9" hidden="1"/>
    <cellStyle name="Besuchter Hyperlink" xfId="30614" builtinId="9" hidden="1"/>
    <cellStyle name="Besuchter Hyperlink" xfId="30870" builtinId="9" hidden="1"/>
    <cellStyle name="Besuchter Hyperlink" xfId="31126" builtinId="9" hidden="1"/>
    <cellStyle name="Besuchter Hyperlink" xfId="31382" builtinId="9" hidden="1"/>
    <cellStyle name="Besuchter Hyperlink" xfId="31638" builtinId="9" hidden="1"/>
    <cellStyle name="Besuchter Hyperlink" xfId="31894" builtinId="9" hidden="1"/>
    <cellStyle name="Besuchter Hyperlink" xfId="32150" builtinId="9" hidden="1"/>
    <cellStyle name="Besuchter Hyperlink" xfId="32407" builtinId="9" hidden="1"/>
    <cellStyle name="Besuchter Hyperlink" xfId="32665" builtinId="9" hidden="1"/>
    <cellStyle name="Besuchter Hyperlink" xfId="32921" builtinId="9" hidden="1"/>
    <cellStyle name="Besuchter Hyperlink" xfId="33177" builtinId="9" hidden="1"/>
    <cellStyle name="Besuchter Hyperlink" xfId="33433" builtinId="9" hidden="1"/>
    <cellStyle name="Besuchter Hyperlink" xfId="33689" builtinId="9" hidden="1"/>
    <cellStyle name="Besuchter Hyperlink" xfId="33945" builtinId="9" hidden="1"/>
    <cellStyle name="Besuchter Hyperlink" xfId="34201" builtinId="9" hidden="1"/>
    <cellStyle name="Besuchter Hyperlink" xfId="34457" builtinId="9" hidden="1"/>
    <cellStyle name="Besuchter Hyperlink" xfId="34713" builtinId="9" hidden="1"/>
    <cellStyle name="Besuchter Hyperlink" xfId="34969" builtinId="9" hidden="1"/>
    <cellStyle name="Besuchter Hyperlink" xfId="35083" builtinId="9" hidden="1"/>
    <cellStyle name="Besuchter Hyperlink" xfId="34827" builtinId="9" hidden="1"/>
    <cellStyle name="Besuchter Hyperlink" xfId="34571" builtinId="9" hidden="1"/>
    <cellStyle name="Besuchter Hyperlink" xfId="34315" builtinId="9" hidden="1"/>
    <cellStyle name="Besuchter Hyperlink" xfId="34059" builtinId="9" hidden="1"/>
    <cellStyle name="Besuchter Hyperlink" xfId="33803" builtinId="9" hidden="1"/>
    <cellStyle name="Besuchter Hyperlink" xfId="33547" builtinId="9" hidden="1"/>
    <cellStyle name="Besuchter Hyperlink" xfId="33291" builtinId="9" hidden="1"/>
    <cellStyle name="Besuchter Hyperlink" xfId="33035" builtinId="9" hidden="1"/>
    <cellStyle name="Besuchter Hyperlink" xfId="32779" builtinId="9" hidden="1"/>
    <cellStyle name="Besuchter Hyperlink" xfId="32523" builtinId="9" hidden="1"/>
    <cellStyle name="Besuchter Hyperlink" xfId="32265" builtinId="9" hidden="1"/>
    <cellStyle name="Besuchter Hyperlink" xfId="32008" builtinId="9" hidden="1"/>
    <cellStyle name="Besuchter Hyperlink" xfId="31752" builtinId="9" hidden="1"/>
    <cellStyle name="Besuchter Hyperlink" xfId="31496" builtinId="9" hidden="1"/>
    <cellStyle name="Besuchter Hyperlink" xfId="31240" builtinId="9" hidden="1"/>
    <cellStyle name="Besuchter Hyperlink" xfId="30984" builtinId="9" hidden="1"/>
    <cellStyle name="Besuchter Hyperlink" xfId="30728" builtinId="9" hidden="1"/>
    <cellStyle name="Besuchter Hyperlink" xfId="30472" builtinId="9" hidden="1"/>
    <cellStyle name="Besuchter Hyperlink" xfId="30216" builtinId="9" hidden="1"/>
    <cellStyle name="Besuchter Hyperlink" xfId="29960" builtinId="9" hidden="1"/>
    <cellStyle name="Besuchter Hyperlink" xfId="29704" builtinId="9" hidden="1"/>
    <cellStyle name="Besuchter Hyperlink" xfId="29448" builtinId="9" hidden="1"/>
    <cellStyle name="Besuchter Hyperlink" xfId="29192" builtinId="9" hidden="1"/>
    <cellStyle name="Besuchter Hyperlink" xfId="28936" builtinId="9" hidden="1"/>
    <cellStyle name="Besuchter Hyperlink" xfId="28680" builtinId="9" hidden="1"/>
    <cellStyle name="Besuchter Hyperlink" xfId="28424" builtinId="9" hidden="1"/>
    <cellStyle name="Besuchter Hyperlink" xfId="28168" builtinId="9" hidden="1"/>
    <cellStyle name="Besuchter Hyperlink" xfId="27912" builtinId="9" hidden="1"/>
    <cellStyle name="Besuchter Hyperlink" xfId="27656" builtinId="9" hidden="1"/>
    <cellStyle name="Besuchter Hyperlink" xfId="27400" builtinId="9" hidden="1"/>
    <cellStyle name="Besuchter Hyperlink" xfId="27144" builtinId="9" hidden="1"/>
    <cellStyle name="Besuchter Hyperlink" xfId="26888" builtinId="9" hidden="1"/>
    <cellStyle name="Besuchter Hyperlink" xfId="26632" builtinId="9" hidden="1"/>
    <cellStyle name="Besuchter Hyperlink" xfId="26376" builtinId="9" hidden="1"/>
    <cellStyle name="Besuchter Hyperlink" xfId="26120" builtinId="9" hidden="1"/>
    <cellStyle name="Besuchter Hyperlink" xfId="25864" builtinId="9" hidden="1"/>
    <cellStyle name="Besuchter Hyperlink" xfId="25608" builtinId="9" hidden="1"/>
    <cellStyle name="Besuchter Hyperlink" xfId="25352" builtinId="9" hidden="1"/>
    <cellStyle name="Besuchter Hyperlink" xfId="25096" builtinId="9" hidden="1"/>
    <cellStyle name="Besuchter Hyperlink" xfId="24840" builtinId="9" hidden="1"/>
    <cellStyle name="Besuchter Hyperlink" xfId="24584" builtinId="9" hidden="1"/>
    <cellStyle name="Besuchter Hyperlink" xfId="24328" builtinId="9" hidden="1"/>
    <cellStyle name="Besuchter Hyperlink" xfId="24072" builtinId="9" hidden="1"/>
    <cellStyle name="Besuchter Hyperlink" xfId="23816" builtinId="9" hidden="1"/>
    <cellStyle name="Besuchter Hyperlink" xfId="23560" builtinId="9" hidden="1"/>
    <cellStyle name="Besuchter Hyperlink" xfId="23304" builtinId="9" hidden="1"/>
    <cellStyle name="Besuchter Hyperlink" xfId="23048" builtinId="9" hidden="1"/>
    <cellStyle name="Besuchter Hyperlink" xfId="22792" builtinId="9" hidden="1"/>
    <cellStyle name="Besuchter Hyperlink" xfId="22536" builtinId="9" hidden="1"/>
    <cellStyle name="Besuchter Hyperlink" xfId="22280" builtinId="9" hidden="1"/>
    <cellStyle name="Besuchter Hyperlink" xfId="22024" builtinId="9" hidden="1"/>
    <cellStyle name="Besuchter Hyperlink" xfId="21768" builtinId="9" hidden="1"/>
    <cellStyle name="Besuchter Hyperlink" xfId="21512" builtinId="9" hidden="1"/>
    <cellStyle name="Besuchter Hyperlink" xfId="21256" builtinId="9" hidden="1"/>
    <cellStyle name="Besuchter Hyperlink" xfId="20996" builtinId="9" hidden="1"/>
    <cellStyle name="Besuchter Hyperlink" xfId="20740" builtinId="9" hidden="1"/>
    <cellStyle name="Besuchter Hyperlink" xfId="20484" builtinId="9" hidden="1"/>
    <cellStyle name="Besuchter Hyperlink" xfId="20228" builtinId="9" hidden="1"/>
    <cellStyle name="Besuchter Hyperlink" xfId="19972" builtinId="9" hidden="1"/>
    <cellStyle name="Besuchter Hyperlink" xfId="19716" builtinId="9" hidden="1"/>
    <cellStyle name="Besuchter Hyperlink" xfId="19460" builtinId="9" hidden="1"/>
    <cellStyle name="Besuchter Hyperlink" xfId="19204" builtinId="9" hidden="1"/>
    <cellStyle name="Besuchter Hyperlink" xfId="18948" builtinId="9" hidden="1"/>
    <cellStyle name="Besuchter Hyperlink" xfId="18692" builtinId="9" hidden="1"/>
    <cellStyle name="Besuchter Hyperlink" xfId="18436" builtinId="9" hidden="1"/>
    <cellStyle name="Besuchter Hyperlink" xfId="18180" builtinId="9" hidden="1"/>
    <cellStyle name="Besuchter Hyperlink" xfId="17924" builtinId="9" hidden="1"/>
    <cellStyle name="Besuchter Hyperlink" xfId="17668" builtinId="9" hidden="1"/>
    <cellStyle name="Besuchter Hyperlink" xfId="17412" builtinId="9" hidden="1"/>
    <cellStyle name="Besuchter Hyperlink" xfId="17156" builtinId="9" hidden="1"/>
    <cellStyle name="Besuchter Hyperlink" xfId="16900" builtinId="9" hidden="1"/>
    <cellStyle name="Besuchter Hyperlink" xfId="16644" builtinId="9" hidden="1"/>
    <cellStyle name="Besuchter Hyperlink" xfId="16388" builtinId="9" hidden="1"/>
    <cellStyle name="Besuchter Hyperlink" xfId="16132" builtinId="9" hidden="1"/>
    <cellStyle name="Besuchter Hyperlink" xfId="15876" builtinId="9" hidden="1"/>
    <cellStyle name="Besuchter Hyperlink" xfId="15620" builtinId="9" hidden="1"/>
    <cellStyle name="Besuchter Hyperlink" xfId="15364" builtinId="9" hidden="1"/>
    <cellStyle name="Besuchter Hyperlink" xfId="15108" builtinId="9" hidden="1"/>
    <cellStyle name="Besuchter Hyperlink" xfId="14852" builtinId="9" hidden="1"/>
    <cellStyle name="Besuchter Hyperlink" xfId="14596" builtinId="9" hidden="1"/>
    <cellStyle name="Besuchter Hyperlink" xfId="14340" builtinId="9" hidden="1"/>
    <cellStyle name="Besuchter Hyperlink" xfId="14084" builtinId="9" hidden="1"/>
    <cellStyle name="Besuchter Hyperlink" xfId="13828" builtinId="9" hidden="1"/>
    <cellStyle name="Besuchter Hyperlink" xfId="13572" builtinId="9" hidden="1"/>
    <cellStyle name="Besuchter Hyperlink" xfId="13316" builtinId="9" hidden="1"/>
    <cellStyle name="Besuchter Hyperlink" xfId="13060" builtinId="9" hidden="1"/>
    <cellStyle name="Besuchter Hyperlink" xfId="12804" builtinId="9" hidden="1"/>
    <cellStyle name="Besuchter Hyperlink" xfId="12548" builtinId="9" hidden="1"/>
    <cellStyle name="Besuchter Hyperlink" xfId="12292" builtinId="9" hidden="1"/>
    <cellStyle name="Besuchter Hyperlink" xfId="12036" builtinId="9" hidden="1"/>
    <cellStyle name="Besuchter Hyperlink" xfId="11780" builtinId="9" hidden="1"/>
    <cellStyle name="Besuchter Hyperlink" xfId="11524" builtinId="9" hidden="1"/>
    <cellStyle name="Besuchter Hyperlink" xfId="11268" builtinId="9" hidden="1"/>
    <cellStyle name="Besuchter Hyperlink" xfId="11012" builtinId="9" hidden="1"/>
    <cellStyle name="Besuchter Hyperlink" xfId="10756" builtinId="9" hidden="1"/>
    <cellStyle name="Besuchter Hyperlink" xfId="10500" builtinId="9" hidden="1"/>
    <cellStyle name="Besuchter Hyperlink" xfId="10244" builtinId="9" hidden="1"/>
    <cellStyle name="Besuchter Hyperlink" xfId="9988" builtinId="9" hidden="1"/>
    <cellStyle name="Besuchter Hyperlink" xfId="9732" builtinId="9" hidden="1"/>
    <cellStyle name="Besuchter Hyperlink" xfId="9476" builtinId="9" hidden="1"/>
    <cellStyle name="Besuchter Hyperlink" xfId="9220" builtinId="9" hidden="1"/>
    <cellStyle name="Besuchter Hyperlink" xfId="8964" builtinId="9" hidden="1"/>
    <cellStyle name="Besuchter Hyperlink" xfId="8708" builtinId="9" hidden="1"/>
    <cellStyle name="Besuchter Hyperlink" xfId="8452" builtinId="9" hidden="1"/>
    <cellStyle name="Besuchter Hyperlink" xfId="8196" builtinId="9" hidden="1"/>
    <cellStyle name="Besuchter Hyperlink" xfId="7940" builtinId="9" hidden="1"/>
    <cellStyle name="Besuchter Hyperlink" xfId="7684" builtinId="9" hidden="1"/>
    <cellStyle name="Besuchter Hyperlink" xfId="7428" builtinId="9" hidden="1"/>
    <cellStyle name="Besuchter Hyperlink" xfId="7172" builtinId="9" hidden="1"/>
    <cellStyle name="Besuchter Hyperlink" xfId="6916" builtinId="9" hidden="1"/>
    <cellStyle name="Besuchter Hyperlink" xfId="6660" builtinId="9" hidden="1"/>
    <cellStyle name="Besuchter Hyperlink" xfId="6404" builtinId="9" hidden="1"/>
    <cellStyle name="Besuchter Hyperlink" xfId="6148" builtinId="9" hidden="1"/>
    <cellStyle name="Besuchter Hyperlink" xfId="5892" builtinId="9" hidden="1"/>
    <cellStyle name="Besuchter Hyperlink" xfId="5636" builtinId="9" hidden="1"/>
    <cellStyle name="Besuchter Hyperlink" xfId="5380" builtinId="9" hidden="1"/>
    <cellStyle name="Besuchter Hyperlink" xfId="5124" builtinId="9" hidden="1"/>
    <cellStyle name="Besuchter Hyperlink" xfId="4868" builtinId="9" hidden="1"/>
    <cellStyle name="Besuchter Hyperlink" xfId="4612" builtinId="9" hidden="1"/>
    <cellStyle name="Besuchter Hyperlink" xfId="4356" builtinId="9" hidden="1"/>
    <cellStyle name="Besuchter Hyperlink" xfId="4100" builtinId="9" hidden="1"/>
    <cellStyle name="Besuchter Hyperlink" xfId="3844" builtinId="9" hidden="1"/>
    <cellStyle name="Besuchter Hyperlink" xfId="2628" builtinId="9" hidden="1"/>
    <cellStyle name="Besuchter Hyperlink" xfId="2820" builtinId="9" hidden="1"/>
    <cellStyle name="Besuchter Hyperlink" xfId="3012" builtinId="9" hidden="1"/>
    <cellStyle name="Besuchter Hyperlink" xfId="3140" builtinId="9" hidden="1"/>
    <cellStyle name="Besuchter Hyperlink" xfId="3332" builtinId="9" hidden="1"/>
    <cellStyle name="Besuchter Hyperlink" xfId="3524" builtinId="9" hidden="1"/>
    <cellStyle name="Besuchter Hyperlink" xfId="3652" builtinId="9" hidden="1"/>
    <cellStyle name="Besuchter Hyperlink" xfId="3716" builtinId="9" hidden="1"/>
    <cellStyle name="Besuchter Hyperlink" xfId="3204" builtinId="9" hidden="1"/>
    <cellStyle name="Besuchter Hyperlink" xfId="2692" builtinId="9" hidden="1"/>
    <cellStyle name="Besuchter Hyperlink" xfId="2244" builtinId="9" hidden="1"/>
    <cellStyle name="Besuchter Hyperlink" xfId="2372" builtinId="9" hidden="1"/>
    <cellStyle name="Besuchter Hyperlink" xfId="2436" builtinId="9" hidden="1"/>
    <cellStyle name="Besuchter Hyperlink" xfId="2116" builtinId="9" hidden="1"/>
    <cellStyle name="Besuchter Hyperlink" xfId="1924" builtinId="9" hidden="1"/>
    <cellStyle name="Besuchter Hyperlink" xfId="1988" builtinId="9" hidden="1"/>
    <cellStyle name="Besuchter Hyperlink" xfId="2052" builtinId="9" hidden="1"/>
    <cellStyle name="Besuchter Hyperlink" xfId="2500" builtinId="9" hidden="1"/>
    <cellStyle name="Besuchter Hyperlink" xfId="2308" builtinId="9" hidden="1"/>
    <cellStyle name="Besuchter Hyperlink" xfId="2180" builtinId="9" hidden="1"/>
    <cellStyle name="Besuchter Hyperlink" xfId="2948" builtinId="9" hidden="1"/>
    <cellStyle name="Besuchter Hyperlink" xfId="3460" builtinId="9" hidden="1"/>
    <cellStyle name="Besuchter Hyperlink" xfId="3780" builtinId="9" hidden="1"/>
    <cellStyle name="Besuchter Hyperlink" xfId="3588" builtinId="9" hidden="1"/>
    <cellStyle name="Besuchter Hyperlink" xfId="3396" builtinId="9" hidden="1"/>
    <cellStyle name="Besuchter Hyperlink" xfId="3268" builtinId="9" hidden="1"/>
    <cellStyle name="Besuchter Hyperlink" xfId="3076" builtinId="9" hidden="1"/>
    <cellStyle name="Besuchter Hyperlink" xfId="2884" builtinId="9" hidden="1"/>
    <cellStyle name="Besuchter Hyperlink" xfId="2756" builtinId="9" hidden="1"/>
    <cellStyle name="Besuchter Hyperlink" xfId="2564" builtinId="9" hidden="1"/>
    <cellStyle name="Besuchter Hyperlink" xfId="3972" builtinId="9" hidden="1"/>
    <cellStyle name="Besuchter Hyperlink" xfId="4228" builtinId="9" hidden="1"/>
    <cellStyle name="Besuchter Hyperlink" xfId="4484" builtinId="9" hidden="1"/>
    <cellStyle name="Besuchter Hyperlink" xfId="4740" builtinId="9" hidden="1"/>
    <cellStyle name="Besuchter Hyperlink" xfId="4996" builtinId="9" hidden="1"/>
    <cellStyle name="Besuchter Hyperlink" xfId="5252" builtinId="9" hidden="1"/>
    <cellStyle name="Besuchter Hyperlink" xfId="5508" builtinId="9" hidden="1"/>
    <cellStyle name="Besuchter Hyperlink" xfId="5764" builtinId="9" hidden="1"/>
    <cellStyle name="Besuchter Hyperlink" xfId="6020" builtinId="9" hidden="1"/>
    <cellStyle name="Besuchter Hyperlink" xfId="6276" builtinId="9" hidden="1"/>
    <cellStyle name="Besuchter Hyperlink" xfId="6532" builtinId="9" hidden="1"/>
    <cellStyle name="Besuchter Hyperlink" xfId="6788" builtinId="9" hidden="1"/>
    <cellStyle name="Besuchter Hyperlink" xfId="7044" builtinId="9" hidden="1"/>
    <cellStyle name="Besuchter Hyperlink" xfId="7300" builtinId="9" hidden="1"/>
    <cellStyle name="Besuchter Hyperlink" xfId="7556" builtinId="9" hidden="1"/>
    <cellStyle name="Besuchter Hyperlink" xfId="7812" builtinId="9" hidden="1"/>
    <cellStyle name="Besuchter Hyperlink" xfId="8068" builtinId="9" hidden="1"/>
    <cellStyle name="Besuchter Hyperlink" xfId="8324" builtinId="9" hidden="1"/>
    <cellStyle name="Besuchter Hyperlink" xfId="8580" builtinId="9" hidden="1"/>
    <cellStyle name="Besuchter Hyperlink" xfId="8836" builtinId="9" hidden="1"/>
    <cellStyle name="Besuchter Hyperlink" xfId="9092" builtinId="9" hidden="1"/>
    <cellStyle name="Besuchter Hyperlink" xfId="9348" builtinId="9" hidden="1"/>
    <cellStyle name="Besuchter Hyperlink" xfId="9604" builtinId="9" hidden="1"/>
    <cellStyle name="Besuchter Hyperlink" xfId="9860" builtinId="9" hidden="1"/>
    <cellStyle name="Besuchter Hyperlink" xfId="10116" builtinId="9" hidden="1"/>
    <cellStyle name="Besuchter Hyperlink" xfId="10372" builtinId="9" hidden="1"/>
    <cellStyle name="Besuchter Hyperlink" xfId="10628" builtinId="9" hidden="1"/>
    <cellStyle name="Besuchter Hyperlink" xfId="10884" builtinId="9" hidden="1"/>
    <cellStyle name="Besuchter Hyperlink" xfId="11140" builtinId="9" hidden="1"/>
    <cellStyle name="Besuchter Hyperlink" xfId="11396" builtinId="9" hidden="1"/>
    <cellStyle name="Besuchter Hyperlink" xfId="11652" builtinId="9" hidden="1"/>
    <cellStyle name="Besuchter Hyperlink" xfId="11908" builtinId="9" hidden="1"/>
    <cellStyle name="Besuchter Hyperlink" xfId="12164" builtinId="9" hidden="1"/>
    <cellStyle name="Besuchter Hyperlink" xfId="12420" builtinId="9" hidden="1"/>
    <cellStyle name="Besuchter Hyperlink" xfId="12676" builtinId="9" hidden="1"/>
    <cellStyle name="Besuchter Hyperlink" xfId="12932" builtinId="9" hidden="1"/>
    <cellStyle name="Besuchter Hyperlink" xfId="13188" builtinId="9" hidden="1"/>
    <cellStyle name="Besuchter Hyperlink" xfId="13444" builtinId="9" hidden="1"/>
    <cellStyle name="Besuchter Hyperlink" xfId="13700" builtinId="9" hidden="1"/>
    <cellStyle name="Besuchter Hyperlink" xfId="13956" builtinId="9" hidden="1"/>
    <cellStyle name="Besuchter Hyperlink" xfId="14212" builtinId="9" hidden="1"/>
    <cellStyle name="Besuchter Hyperlink" xfId="14468" builtinId="9" hidden="1"/>
    <cellStyle name="Besuchter Hyperlink" xfId="14724" builtinId="9" hidden="1"/>
    <cellStyle name="Besuchter Hyperlink" xfId="14980" builtinId="9" hidden="1"/>
    <cellStyle name="Besuchter Hyperlink" xfId="15236" builtinId="9" hidden="1"/>
    <cellStyle name="Besuchter Hyperlink" xfId="15492" builtinId="9" hidden="1"/>
    <cellStyle name="Besuchter Hyperlink" xfId="15748" builtinId="9" hidden="1"/>
    <cellStyle name="Besuchter Hyperlink" xfId="16004" builtinId="9" hidden="1"/>
    <cellStyle name="Besuchter Hyperlink" xfId="16260" builtinId="9" hidden="1"/>
    <cellStyle name="Besuchter Hyperlink" xfId="16516" builtinId="9" hidden="1"/>
    <cellStyle name="Besuchter Hyperlink" xfId="16772" builtinId="9" hidden="1"/>
    <cellStyle name="Besuchter Hyperlink" xfId="17028" builtinId="9" hidden="1"/>
    <cellStyle name="Besuchter Hyperlink" xfId="17284" builtinId="9" hidden="1"/>
    <cellStyle name="Besuchter Hyperlink" xfId="17540" builtinId="9" hidden="1"/>
    <cellStyle name="Besuchter Hyperlink" xfId="17796" builtinId="9" hidden="1"/>
    <cellStyle name="Besuchter Hyperlink" xfId="18052" builtinId="9" hidden="1"/>
    <cellStyle name="Besuchter Hyperlink" xfId="18308" builtinId="9" hidden="1"/>
    <cellStyle name="Besuchter Hyperlink" xfId="18564" builtinId="9" hidden="1"/>
    <cellStyle name="Besuchter Hyperlink" xfId="18820" builtinId="9" hidden="1"/>
    <cellStyle name="Besuchter Hyperlink" xfId="19076" builtinId="9" hidden="1"/>
    <cellStyle name="Besuchter Hyperlink" xfId="19332" builtinId="9" hidden="1"/>
    <cellStyle name="Besuchter Hyperlink" xfId="19588" builtinId="9" hidden="1"/>
    <cellStyle name="Besuchter Hyperlink" xfId="19844" builtinId="9" hidden="1"/>
    <cellStyle name="Besuchter Hyperlink" xfId="20100" builtinId="9" hidden="1"/>
    <cellStyle name="Besuchter Hyperlink" xfId="20356" builtinId="9" hidden="1"/>
    <cellStyle name="Besuchter Hyperlink" xfId="20612" builtinId="9" hidden="1"/>
    <cellStyle name="Besuchter Hyperlink" xfId="20868" builtinId="9" hidden="1"/>
    <cellStyle name="Besuchter Hyperlink" xfId="21124" builtinId="9" hidden="1"/>
    <cellStyle name="Besuchter Hyperlink" xfId="21384" builtinId="9" hidden="1"/>
    <cellStyle name="Besuchter Hyperlink" xfId="21640" builtinId="9" hidden="1"/>
    <cellStyle name="Besuchter Hyperlink" xfId="21896" builtinId="9" hidden="1"/>
    <cellStyle name="Besuchter Hyperlink" xfId="22152" builtinId="9" hidden="1"/>
    <cellStyle name="Besuchter Hyperlink" xfId="22408" builtinId="9" hidden="1"/>
    <cellStyle name="Besuchter Hyperlink" xfId="22664" builtinId="9" hidden="1"/>
    <cellStyle name="Besuchter Hyperlink" xfId="22920" builtinId="9" hidden="1"/>
    <cellStyle name="Besuchter Hyperlink" xfId="23176" builtinId="9" hidden="1"/>
    <cellStyle name="Besuchter Hyperlink" xfId="23432" builtinId="9" hidden="1"/>
    <cellStyle name="Besuchter Hyperlink" xfId="23688" builtinId="9" hidden="1"/>
    <cellStyle name="Besuchter Hyperlink" xfId="23944" builtinId="9" hidden="1"/>
    <cellStyle name="Besuchter Hyperlink" xfId="24200" builtinId="9" hidden="1"/>
    <cellStyle name="Besuchter Hyperlink" xfId="24456" builtinId="9" hidden="1"/>
    <cellStyle name="Besuchter Hyperlink" xfId="24712" builtinId="9" hidden="1"/>
    <cellStyle name="Besuchter Hyperlink" xfId="24968" builtinId="9" hidden="1"/>
    <cellStyle name="Besuchter Hyperlink" xfId="25224" builtinId="9" hidden="1"/>
    <cellStyle name="Besuchter Hyperlink" xfId="25480" builtinId="9" hidden="1"/>
    <cellStyle name="Besuchter Hyperlink" xfId="25736" builtinId="9" hidden="1"/>
    <cellStyle name="Besuchter Hyperlink" xfId="25992" builtinId="9" hidden="1"/>
    <cellStyle name="Besuchter Hyperlink" xfId="26248" builtinId="9" hidden="1"/>
    <cellStyle name="Besuchter Hyperlink" xfId="26504" builtinId="9" hidden="1"/>
    <cellStyle name="Besuchter Hyperlink" xfId="26760" builtinId="9" hidden="1"/>
    <cellStyle name="Besuchter Hyperlink" xfId="27016" builtinId="9" hidden="1"/>
    <cellStyle name="Besuchter Hyperlink" xfId="27272" builtinId="9" hidden="1"/>
    <cellStyle name="Besuchter Hyperlink" xfId="27528" builtinId="9" hidden="1"/>
    <cellStyle name="Besuchter Hyperlink" xfId="27784" builtinId="9" hidden="1"/>
    <cellStyle name="Besuchter Hyperlink" xfId="28040" builtinId="9" hidden="1"/>
    <cellStyle name="Besuchter Hyperlink" xfId="28296" builtinId="9" hidden="1"/>
    <cellStyle name="Besuchter Hyperlink" xfId="28552" builtinId="9" hidden="1"/>
    <cellStyle name="Besuchter Hyperlink" xfId="28808" builtinId="9" hidden="1"/>
    <cellStyle name="Besuchter Hyperlink" xfId="29064" builtinId="9" hidden="1"/>
    <cellStyle name="Besuchter Hyperlink" xfId="29320" builtinId="9" hidden="1"/>
    <cellStyle name="Besuchter Hyperlink" xfId="29576" builtinId="9" hidden="1"/>
    <cellStyle name="Besuchter Hyperlink" xfId="29832" builtinId="9" hidden="1"/>
    <cellStyle name="Besuchter Hyperlink" xfId="30088" builtinId="9" hidden="1"/>
    <cellStyle name="Besuchter Hyperlink" xfId="30344" builtinId="9" hidden="1"/>
    <cellStyle name="Besuchter Hyperlink" xfId="30600" builtinId="9" hidden="1"/>
    <cellStyle name="Besuchter Hyperlink" xfId="30856" builtinId="9" hidden="1"/>
    <cellStyle name="Besuchter Hyperlink" xfId="31112" builtinId="9" hidden="1"/>
    <cellStyle name="Besuchter Hyperlink" xfId="31368" builtinId="9" hidden="1"/>
    <cellStyle name="Besuchter Hyperlink" xfId="31624" builtinId="9" hidden="1"/>
    <cellStyle name="Besuchter Hyperlink" xfId="31880" builtinId="9" hidden="1"/>
    <cellStyle name="Besuchter Hyperlink" xfId="32136" builtinId="9" hidden="1"/>
    <cellStyle name="Besuchter Hyperlink" xfId="32393" builtinId="9" hidden="1"/>
    <cellStyle name="Besuchter Hyperlink" xfId="32651" builtinId="9" hidden="1"/>
    <cellStyle name="Besuchter Hyperlink" xfId="32907" builtinId="9" hidden="1"/>
    <cellStyle name="Besuchter Hyperlink" xfId="33163" builtinId="9" hidden="1"/>
    <cellStyle name="Besuchter Hyperlink" xfId="33419" builtinId="9" hidden="1"/>
    <cellStyle name="Besuchter Hyperlink" xfId="33675" builtinId="9" hidden="1"/>
    <cellStyle name="Besuchter Hyperlink" xfId="33931" builtinId="9" hidden="1"/>
    <cellStyle name="Besuchter Hyperlink" xfId="34187" builtinId="9" hidden="1"/>
    <cellStyle name="Besuchter Hyperlink" xfId="34443" builtinId="9" hidden="1"/>
    <cellStyle name="Besuchter Hyperlink" xfId="34699" builtinId="9" hidden="1"/>
    <cellStyle name="Besuchter Hyperlink" xfId="34955" builtinId="9" hidden="1"/>
    <cellStyle name="Besuchter Hyperlink" xfId="35097" builtinId="9" hidden="1"/>
    <cellStyle name="Besuchter Hyperlink" xfId="34841" builtinId="9" hidden="1"/>
    <cellStyle name="Besuchter Hyperlink" xfId="34585" builtinId="9" hidden="1"/>
    <cellStyle name="Besuchter Hyperlink" xfId="34329" builtinId="9" hidden="1"/>
    <cellStyle name="Besuchter Hyperlink" xfId="34073" builtinId="9" hidden="1"/>
    <cellStyle name="Besuchter Hyperlink" xfId="33817" builtinId="9" hidden="1"/>
    <cellStyle name="Besuchter Hyperlink" xfId="33561" builtinId="9" hidden="1"/>
    <cellStyle name="Besuchter Hyperlink" xfId="33305" builtinId="9" hidden="1"/>
    <cellStyle name="Besuchter Hyperlink" xfId="33049" builtinId="9" hidden="1"/>
    <cellStyle name="Besuchter Hyperlink" xfId="32793" builtinId="9" hidden="1"/>
    <cellStyle name="Besuchter Hyperlink" xfId="32537" builtinId="9" hidden="1"/>
    <cellStyle name="Besuchter Hyperlink" xfId="32279" builtinId="9" hidden="1"/>
    <cellStyle name="Besuchter Hyperlink" xfId="32022" builtinId="9" hidden="1"/>
    <cellStyle name="Besuchter Hyperlink" xfId="31766" builtinId="9" hidden="1"/>
    <cellStyle name="Besuchter Hyperlink" xfId="31510" builtinId="9" hidden="1"/>
    <cellStyle name="Besuchter Hyperlink" xfId="31254" builtinId="9" hidden="1"/>
    <cellStyle name="Besuchter Hyperlink" xfId="30998" builtinId="9" hidden="1"/>
    <cellStyle name="Besuchter Hyperlink" xfId="30742" builtinId="9" hidden="1"/>
    <cellStyle name="Besuchter Hyperlink" xfId="30486" builtinId="9" hidden="1"/>
    <cellStyle name="Besuchter Hyperlink" xfId="30230" builtinId="9" hidden="1"/>
    <cellStyle name="Besuchter Hyperlink" xfId="29974" builtinId="9" hidden="1"/>
    <cellStyle name="Besuchter Hyperlink" xfId="29718" builtinId="9" hidden="1"/>
    <cellStyle name="Besuchter Hyperlink" xfId="29462" builtinId="9" hidden="1"/>
    <cellStyle name="Besuchter Hyperlink" xfId="29206" builtinId="9" hidden="1"/>
    <cellStyle name="Besuchter Hyperlink" xfId="28950" builtinId="9" hidden="1"/>
    <cellStyle name="Besuchter Hyperlink" xfId="28694" builtinId="9" hidden="1"/>
    <cellStyle name="Besuchter Hyperlink" xfId="28438" builtinId="9" hidden="1"/>
    <cellStyle name="Besuchter Hyperlink" xfId="28182" builtinId="9" hidden="1"/>
    <cellStyle name="Besuchter Hyperlink" xfId="27926" builtinId="9" hidden="1"/>
    <cellStyle name="Besuchter Hyperlink" xfId="27670" builtinId="9" hidden="1"/>
    <cellStyle name="Besuchter Hyperlink" xfId="27414" builtinId="9" hidden="1"/>
    <cellStyle name="Besuchter Hyperlink" xfId="27158" builtinId="9" hidden="1"/>
    <cellStyle name="Besuchter Hyperlink" xfId="26902" builtinId="9" hidden="1"/>
    <cellStyle name="Besuchter Hyperlink" xfId="26646" builtinId="9" hidden="1"/>
    <cellStyle name="Besuchter Hyperlink" xfId="26390" builtinId="9" hidden="1"/>
    <cellStyle name="Besuchter Hyperlink" xfId="26134" builtinId="9" hidden="1"/>
    <cellStyle name="Besuchter Hyperlink" xfId="25878" builtinId="9" hidden="1"/>
    <cellStyle name="Besuchter Hyperlink" xfId="25622" builtinId="9" hidden="1"/>
    <cellStyle name="Besuchter Hyperlink" xfId="25366" builtinId="9" hidden="1"/>
    <cellStyle name="Besuchter Hyperlink" xfId="25110" builtinId="9" hidden="1"/>
    <cellStyle name="Besuchter Hyperlink" xfId="24854" builtinId="9" hidden="1"/>
    <cellStyle name="Besuchter Hyperlink" xfId="24598" builtinId="9" hidden="1"/>
    <cellStyle name="Besuchter Hyperlink" xfId="24342" builtinId="9" hidden="1"/>
    <cellStyle name="Besuchter Hyperlink" xfId="24086" builtinId="9" hidden="1"/>
    <cellStyle name="Besuchter Hyperlink" xfId="23830" builtinId="9" hidden="1"/>
    <cellStyle name="Besuchter Hyperlink" xfId="23574" builtinId="9" hidden="1"/>
    <cellStyle name="Besuchter Hyperlink" xfId="23318" builtinId="9" hidden="1"/>
    <cellStyle name="Besuchter Hyperlink" xfId="23062" builtinId="9" hidden="1"/>
    <cellStyle name="Besuchter Hyperlink" xfId="22806" builtinId="9" hidden="1"/>
    <cellStyle name="Besuchter Hyperlink" xfId="22550" builtinId="9" hidden="1"/>
    <cellStyle name="Besuchter Hyperlink" xfId="22294" builtinId="9" hidden="1"/>
    <cellStyle name="Besuchter Hyperlink" xfId="22038" builtinId="9" hidden="1"/>
    <cellStyle name="Besuchter Hyperlink" xfId="21782" builtinId="9" hidden="1"/>
    <cellStyle name="Besuchter Hyperlink" xfId="21526" builtinId="9" hidden="1"/>
    <cellStyle name="Besuchter Hyperlink" xfId="21270" builtinId="9" hidden="1"/>
    <cellStyle name="Besuchter Hyperlink" xfId="21010" builtinId="9" hidden="1"/>
    <cellStyle name="Besuchter Hyperlink" xfId="20754" builtinId="9" hidden="1"/>
    <cellStyle name="Besuchter Hyperlink" xfId="20498" builtinId="9" hidden="1"/>
    <cellStyle name="Besuchter Hyperlink" xfId="20242" builtinId="9" hidden="1"/>
    <cellStyle name="Besuchter Hyperlink" xfId="19986" builtinId="9" hidden="1"/>
    <cellStyle name="Besuchter Hyperlink" xfId="19730" builtinId="9" hidden="1"/>
    <cellStyle name="Besuchter Hyperlink" xfId="19474" builtinId="9" hidden="1"/>
    <cellStyle name="Besuchter Hyperlink" xfId="19218" builtinId="9" hidden="1"/>
    <cellStyle name="Besuchter Hyperlink" xfId="18962" builtinId="9" hidden="1"/>
    <cellStyle name="Besuchter Hyperlink" xfId="18706" builtinId="9" hidden="1"/>
    <cellStyle name="Besuchter Hyperlink" xfId="18450" builtinId="9" hidden="1"/>
    <cellStyle name="Besuchter Hyperlink" xfId="18194" builtinId="9" hidden="1"/>
    <cellStyle name="Besuchter Hyperlink" xfId="17938" builtinId="9" hidden="1"/>
    <cellStyle name="Besuchter Hyperlink" xfId="17682" builtinId="9" hidden="1"/>
    <cellStyle name="Besuchter Hyperlink" xfId="17426" builtinId="9" hidden="1"/>
    <cellStyle name="Besuchter Hyperlink" xfId="17170" builtinId="9" hidden="1"/>
    <cellStyle name="Besuchter Hyperlink" xfId="16914" builtinId="9" hidden="1"/>
    <cellStyle name="Besuchter Hyperlink" xfId="16658" builtinId="9" hidden="1"/>
    <cellStyle name="Besuchter Hyperlink" xfId="16402" builtinId="9" hidden="1"/>
    <cellStyle name="Besuchter Hyperlink" xfId="16146" builtinId="9" hidden="1"/>
    <cellStyle name="Besuchter Hyperlink" xfId="15890" builtinId="9" hidden="1"/>
    <cellStyle name="Besuchter Hyperlink" xfId="15634" builtinId="9" hidden="1"/>
    <cellStyle name="Besuchter Hyperlink" xfId="15378" builtinId="9" hidden="1"/>
    <cellStyle name="Besuchter Hyperlink" xfId="15122" builtinId="9" hidden="1"/>
    <cellStyle name="Besuchter Hyperlink" xfId="14866" builtinId="9" hidden="1"/>
    <cellStyle name="Besuchter Hyperlink" xfId="14610" builtinId="9" hidden="1"/>
    <cellStyle name="Besuchter Hyperlink" xfId="14354" builtinId="9" hidden="1"/>
    <cellStyle name="Besuchter Hyperlink" xfId="14098" builtinId="9" hidden="1"/>
    <cellStyle name="Besuchter Hyperlink" xfId="13842" builtinId="9" hidden="1"/>
    <cellStyle name="Besuchter Hyperlink" xfId="13586" builtinId="9" hidden="1"/>
    <cellStyle name="Besuchter Hyperlink" xfId="13330" builtinId="9" hidden="1"/>
    <cellStyle name="Besuchter Hyperlink" xfId="13074" builtinId="9" hidden="1"/>
    <cellStyle name="Besuchter Hyperlink" xfId="12818" builtinId="9" hidden="1"/>
    <cellStyle name="Besuchter Hyperlink" xfId="12562" builtinId="9" hidden="1"/>
    <cellStyle name="Besuchter Hyperlink" xfId="12306" builtinId="9" hidden="1"/>
    <cellStyle name="Besuchter Hyperlink" xfId="12050" builtinId="9" hidden="1"/>
    <cellStyle name="Besuchter Hyperlink" xfId="11794" builtinId="9" hidden="1"/>
    <cellStyle name="Besuchter Hyperlink" xfId="11538" builtinId="9" hidden="1"/>
    <cellStyle name="Besuchter Hyperlink" xfId="11282" builtinId="9" hidden="1"/>
    <cellStyle name="Besuchter Hyperlink" xfId="11026" builtinId="9" hidden="1"/>
    <cellStyle name="Besuchter Hyperlink" xfId="10770" builtinId="9" hidden="1"/>
    <cellStyle name="Besuchter Hyperlink" xfId="10514" builtinId="9" hidden="1"/>
    <cellStyle name="Besuchter Hyperlink" xfId="10258" builtinId="9" hidden="1"/>
    <cellStyle name="Besuchter Hyperlink" xfId="10002" builtinId="9" hidden="1"/>
    <cellStyle name="Besuchter Hyperlink" xfId="9746" builtinId="9" hidden="1"/>
    <cellStyle name="Besuchter Hyperlink" xfId="9490" builtinId="9" hidden="1"/>
    <cellStyle name="Besuchter Hyperlink" xfId="9234" builtinId="9" hidden="1"/>
    <cellStyle name="Besuchter Hyperlink" xfId="8978" builtinId="9" hidden="1"/>
    <cellStyle name="Besuchter Hyperlink" xfId="8722" builtinId="9" hidden="1"/>
    <cellStyle name="Besuchter Hyperlink" xfId="8466" builtinId="9" hidden="1"/>
    <cellStyle name="Besuchter Hyperlink" xfId="8210" builtinId="9" hidden="1"/>
    <cellStyle name="Besuchter Hyperlink" xfId="7954" builtinId="9" hidden="1"/>
    <cellStyle name="Besuchter Hyperlink" xfId="7698" builtinId="9" hidden="1"/>
    <cellStyle name="Besuchter Hyperlink" xfId="7442" builtinId="9" hidden="1"/>
    <cellStyle name="Besuchter Hyperlink" xfId="7186" builtinId="9" hidden="1"/>
    <cellStyle name="Besuchter Hyperlink" xfId="6930" builtinId="9" hidden="1"/>
    <cellStyle name="Besuchter Hyperlink" xfId="6674" builtinId="9" hidden="1"/>
    <cellStyle name="Besuchter Hyperlink" xfId="6418" builtinId="9" hidden="1"/>
    <cellStyle name="Besuchter Hyperlink" xfId="6162" builtinId="9" hidden="1"/>
    <cellStyle name="Besuchter Hyperlink" xfId="5906" builtinId="9" hidden="1"/>
    <cellStyle name="Besuchter Hyperlink" xfId="5650" builtinId="9" hidden="1"/>
    <cellStyle name="Besuchter Hyperlink" xfId="5394" builtinId="9" hidden="1"/>
    <cellStyle name="Besuchter Hyperlink" xfId="5138" builtinId="9" hidden="1"/>
    <cellStyle name="Besuchter Hyperlink" xfId="4882" builtinId="9" hidden="1"/>
    <cellStyle name="Besuchter Hyperlink" xfId="4626" builtinId="9" hidden="1"/>
    <cellStyle name="Besuchter Hyperlink" xfId="4370" builtinId="9" hidden="1"/>
    <cellStyle name="Besuchter Hyperlink" xfId="4114" builtinId="9" hidden="1"/>
    <cellStyle name="Besuchter Hyperlink" xfId="3858" builtinId="9" hidden="1"/>
    <cellStyle name="Besuchter Hyperlink" xfId="3602" builtinId="9" hidden="1"/>
    <cellStyle name="Besuchter Hyperlink" xfId="3346" builtinId="9" hidden="1"/>
    <cellStyle name="Besuchter Hyperlink" xfId="3090" builtinId="9" hidden="1"/>
    <cellStyle name="Besuchter Hyperlink" xfId="2834" builtinId="9" hidden="1"/>
    <cellStyle name="Besuchter Hyperlink" xfId="2578" builtinId="9" hidden="1"/>
    <cellStyle name="Besuchter Hyperlink" xfId="2322" builtinId="9" hidden="1"/>
    <cellStyle name="Besuchter Hyperlink" xfId="2066" builtinId="9" hidden="1"/>
    <cellStyle name="Besuchter Hyperlink" xfId="1810" builtinId="9" hidden="1"/>
    <cellStyle name="Besuchter Hyperlink" xfId="1554" builtinId="9" hidden="1"/>
    <cellStyle name="Besuchter Hyperlink" xfId="1298" builtinId="9" hidden="1"/>
    <cellStyle name="Besuchter Hyperlink" xfId="1042" builtinId="9" hidden="1"/>
    <cellStyle name="Besuchter Hyperlink" xfId="786" builtinId="9" hidden="1"/>
    <cellStyle name="Besuchter Hyperlink" xfId="530" builtinId="9" hidden="1"/>
    <cellStyle name="Besuchter Hyperlink" xfId="274" builtinId="9" hidden="1"/>
    <cellStyle name="Besuchter Hyperlink" xfId="48" builtinId="9" hidden="1"/>
    <cellStyle name="Besuchter Hyperlink" xfId="118" builtinId="9" hidden="1"/>
    <cellStyle name="Besuchter Hyperlink" xfId="374" builtinId="9" hidden="1"/>
    <cellStyle name="Besuchter Hyperlink" xfId="630" builtinId="9" hidden="1"/>
    <cellStyle name="Besuchter Hyperlink" xfId="886" builtinId="9" hidden="1"/>
    <cellStyle name="Besuchter Hyperlink" xfId="1142" builtinId="9" hidden="1"/>
    <cellStyle name="Besuchter Hyperlink" xfId="1398" builtinId="9" hidden="1"/>
    <cellStyle name="Besuchter Hyperlink" xfId="1654" builtinId="9" hidden="1"/>
    <cellStyle name="Besuchter Hyperlink" xfId="1910" builtinId="9" hidden="1"/>
    <cellStyle name="Besuchter Hyperlink" xfId="2166" builtinId="9" hidden="1"/>
    <cellStyle name="Besuchter Hyperlink" xfId="2422" builtinId="9" hidden="1"/>
    <cellStyle name="Besuchter Hyperlink" xfId="2678" builtinId="9" hidden="1"/>
    <cellStyle name="Besuchter Hyperlink" xfId="2934" builtinId="9" hidden="1"/>
    <cellStyle name="Besuchter Hyperlink" xfId="3190" builtinId="9" hidden="1"/>
    <cellStyle name="Besuchter Hyperlink" xfId="3446" builtinId="9" hidden="1"/>
    <cellStyle name="Besuchter Hyperlink" xfId="3702" builtinId="9" hidden="1"/>
    <cellStyle name="Besuchter Hyperlink" xfId="3958" builtinId="9" hidden="1"/>
    <cellStyle name="Besuchter Hyperlink" xfId="4214" builtinId="9" hidden="1"/>
    <cellStyle name="Besuchter Hyperlink" xfId="4470" builtinId="9" hidden="1"/>
    <cellStyle name="Besuchter Hyperlink" xfId="4726" builtinId="9" hidden="1"/>
    <cellStyle name="Besuchter Hyperlink" xfId="4982" builtinId="9" hidden="1"/>
    <cellStyle name="Besuchter Hyperlink" xfId="5238" builtinId="9" hidden="1"/>
    <cellStyle name="Besuchter Hyperlink" xfId="5494" builtinId="9" hidden="1"/>
    <cellStyle name="Besuchter Hyperlink" xfId="5750" builtinId="9" hidden="1"/>
    <cellStyle name="Besuchter Hyperlink" xfId="6006" builtinId="9" hidden="1"/>
    <cellStyle name="Besuchter Hyperlink" xfId="6262" builtinId="9" hidden="1"/>
    <cellStyle name="Besuchter Hyperlink" xfId="6518" builtinId="9" hidden="1"/>
    <cellStyle name="Besuchter Hyperlink" xfId="6774" builtinId="9" hidden="1"/>
    <cellStyle name="Besuchter Hyperlink" xfId="7030" builtinId="9" hidden="1"/>
    <cellStyle name="Besuchter Hyperlink" xfId="7286" builtinId="9" hidden="1"/>
    <cellStyle name="Besuchter Hyperlink" xfId="7542" builtinId="9" hidden="1"/>
    <cellStyle name="Besuchter Hyperlink" xfId="7798" builtinId="9" hidden="1"/>
    <cellStyle name="Besuchter Hyperlink" xfId="8054" builtinId="9" hidden="1"/>
    <cellStyle name="Besuchter Hyperlink" xfId="8310" builtinId="9" hidden="1"/>
    <cellStyle name="Besuchter Hyperlink" xfId="8566" builtinId="9" hidden="1"/>
    <cellStyle name="Besuchter Hyperlink" xfId="8822" builtinId="9" hidden="1"/>
    <cellStyle name="Besuchter Hyperlink" xfId="9078" builtinId="9" hidden="1"/>
    <cellStyle name="Besuchter Hyperlink" xfId="9334" builtinId="9" hidden="1"/>
    <cellStyle name="Besuchter Hyperlink" xfId="9590" builtinId="9" hidden="1"/>
    <cellStyle name="Besuchter Hyperlink" xfId="9846" builtinId="9" hidden="1"/>
    <cellStyle name="Besuchter Hyperlink" xfId="10102" builtinId="9" hidden="1"/>
    <cellStyle name="Besuchter Hyperlink" xfId="10358" builtinId="9" hidden="1"/>
    <cellStyle name="Besuchter Hyperlink" xfId="10614" builtinId="9" hidden="1"/>
    <cellStyle name="Besuchter Hyperlink" xfId="10870" builtinId="9" hidden="1"/>
    <cellStyle name="Besuchter Hyperlink" xfId="11126" builtinId="9" hidden="1"/>
    <cellStyle name="Besuchter Hyperlink" xfId="11382" builtinId="9" hidden="1"/>
    <cellStyle name="Besuchter Hyperlink" xfId="11638" builtinId="9" hidden="1"/>
    <cellStyle name="Besuchter Hyperlink" xfId="11894" builtinId="9" hidden="1"/>
    <cellStyle name="Besuchter Hyperlink" xfId="12150" builtinId="9" hidden="1"/>
    <cellStyle name="Besuchter Hyperlink" xfId="12406" builtinId="9" hidden="1"/>
    <cellStyle name="Besuchter Hyperlink" xfId="12662" builtinId="9" hidden="1"/>
    <cellStyle name="Besuchter Hyperlink" xfId="12918" builtinId="9" hidden="1"/>
    <cellStyle name="Besuchter Hyperlink" xfId="13174" builtinId="9" hidden="1"/>
    <cellStyle name="Besuchter Hyperlink" xfId="13430" builtinId="9" hidden="1"/>
    <cellStyle name="Besuchter Hyperlink" xfId="13686" builtinId="9" hidden="1"/>
    <cellStyle name="Besuchter Hyperlink" xfId="13942" builtinId="9" hidden="1"/>
    <cellStyle name="Besuchter Hyperlink" xfId="14198" builtinId="9" hidden="1"/>
    <cellStyle name="Besuchter Hyperlink" xfId="14454" builtinId="9" hidden="1"/>
    <cellStyle name="Besuchter Hyperlink" xfId="14710" builtinId="9" hidden="1"/>
    <cellStyle name="Besuchter Hyperlink" xfId="14966" builtinId="9" hidden="1"/>
    <cellStyle name="Besuchter Hyperlink" xfId="15222" builtinId="9" hidden="1"/>
    <cellStyle name="Besuchter Hyperlink" xfId="15478" builtinId="9" hidden="1"/>
    <cellStyle name="Besuchter Hyperlink" xfId="15734" builtinId="9" hidden="1"/>
    <cellStyle name="Besuchter Hyperlink" xfId="15990" builtinId="9" hidden="1"/>
    <cellStyle name="Besuchter Hyperlink" xfId="16246" builtinId="9" hidden="1"/>
    <cellStyle name="Besuchter Hyperlink" xfId="16502" builtinId="9" hidden="1"/>
    <cellStyle name="Besuchter Hyperlink" xfId="16758" builtinId="9" hidden="1"/>
    <cellStyle name="Besuchter Hyperlink" xfId="17014" builtinId="9" hidden="1"/>
    <cellStyle name="Besuchter Hyperlink" xfId="17270" builtinId="9" hidden="1"/>
    <cellStyle name="Besuchter Hyperlink" xfId="17526" builtinId="9" hidden="1"/>
    <cellStyle name="Besuchter Hyperlink" xfId="17782" builtinId="9" hidden="1"/>
    <cellStyle name="Besuchter Hyperlink" xfId="18038" builtinId="9" hidden="1"/>
    <cellStyle name="Besuchter Hyperlink" xfId="18294" builtinId="9" hidden="1"/>
    <cellStyle name="Besuchter Hyperlink" xfId="18550" builtinId="9" hidden="1"/>
    <cellStyle name="Besuchter Hyperlink" xfId="18806" builtinId="9" hidden="1"/>
    <cellStyle name="Besuchter Hyperlink" xfId="19062" builtinId="9" hidden="1"/>
    <cellStyle name="Besuchter Hyperlink" xfId="19318" builtinId="9" hidden="1"/>
    <cellStyle name="Besuchter Hyperlink" xfId="19574" builtinId="9" hidden="1"/>
    <cellStyle name="Besuchter Hyperlink" xfId="19830" builtinId="9" hidden="1"/>
    <cellStyle name="Besuchter Hyperlink" xfId="20086" builtinId="9" hidden="1"/>
    <cellStyle name="Besuchter Hyperlink" xfId="20342" builtinId="9" hidden="1"/>
    <cellStyle name="Besuchter Hyperlink" xfId="20598" builtinId="9" hidden="1"/>
    <cellStyle name="Besuchter Hyperlink" xfId="20854" builtinId="9" hidden="1"/>
    <cellStyle name="Besuchter Hyperlink" xfId="21110" builtinId="9" hidden="1"/>
    <cellStyle name="Besuchter Hyperlink" xfId="21370" builtinId="9" hidden="1"/>
    <cellStyle name="Besuchter Hyperlink" xfId="21626" builtinId="9" hidden="1"/>
    <cellStyle name="Besuchter Hyperlink" xfId="21882" builtinId="9" hidden="1"/>
    <cellStyle name="Besuchter Hyperlink" xfId="22138" builtinId="9" hidden="1"/>
    <cellStyle name="Besuchter Hyperlink" xfId="22394" builtinId="9" hidden="1"/>
    <cellStyle name="Besuchter Hyperlink" xfId="22650" builtinId="9" hidden="1"/>
    <cellStyle name="Besuchter Hyperlink" xfId="22906" builtinId="9" hidden="1"/>
    <cellStyle name="Besuchter Hyperlink" xfId="23162" builtinId="9" hidden="1"/>
    <cellStyle name="Besuchter Hyperlink" xfId="23418" builtinId="9" hidden="1"/>
    <cellStyle name="Besuchter Hyperlink" xfId="23674" builtinId="9" hidden="1"/>
    <cellStyle name="Besuchter Hyperlink" xfId="23930" builtinId="9" hidden="1"/>
    <cellStyle name="Besuchter Hyperlink" xfId="24186" builtinId="9" hidden="1"/>
    <cellStyle name="Besuchter Hyperlink" xfId="24442" builtinId="9" hidden="1"/>
    <cellStyle name="Besuchter Hyperlink" xfId="24698" builtinId="9" hidden="1"/>
    <cellStyle name="Besuchter Hyperlink" xfId="24954" builtinId="9" hidden="1"/>
    <cellStyle name="Besuchter Hyperlink" xfId="25210" builtinId="9" hidden="1"/>
    <cellStyle name="Besuchter Hyperlink" xfId="25466" builtinId="9" hidden="1"/>
    <cellStyle name="Besuchter Hyperlink" xfId="25722" builtinId="9" hidden="1"/>
    <cellStyle name="Besuchter Hyperlink" xfId="25978" builtinId="9" hidden="1"/>
    <cellStyle name="Besuchter Hyperlink" xfId="26234" builtinId="9" hidden="1"/>
    <cellStyle name="Besuchter Hyperlink" xfId="26490" builtinId="9" hidden="1"/>
    <cellStyle name="Besuchter Hyperlink" xfId="26746" builtinId="9" hidden="1"/>
    <cellStyle name="Besuchter Hyperlink" xfId="27002" builtinId="9" hidden="1"/>
    <cellStyle name="Besuchter Hyperlink" xfId="27258" builtinId="9" hidden="1"/>
    <cellStyle name="Besuchter Hyperlink" xfId="27514" builtinId="9" hidden="1"/>
    <cellStyle name="Besuchter Hyperlink" xfId="27770" builtinId="9" hidden="1"/>
    <cellStyle name="Besuchter Hyperlink" xfId="28026" builtinId="9" hidden="1"/>
    <cellStyle name="Besuchter Hyperlink" xfId="28282" builtinId="9" hidden="1"/>
    <cellStyle name="Besuchter Hyperlink" xfId="28538" builtinId="9" hidden="1"/>
    <cellStyle name="Besuchter Hyperlink" xfId="28794" builtinId="9" hidden="1"/>
    <cellStyle name="Besuchter Hyperlink" xfId="29050" builtinId="9" hidden="1"/>
    <cellStyle name="Besuchter Hyperlink" xfId="29306" builtinId="9" hidden="1"/>
    <cellStyle name="Besuchter Hyperlink" xfId="29562" builtinId="9" hidden="1"/>
    <cellStyle name="Besuchter Hyperlink" xfId="29818" builtinId="9" hidden="1"/>
    <cellStyle name="Besuchter Hyperlink" xfId="30074" builtinId="9" hidden="1"/>
    <cellStyle name="Besuchter Hyperlink" xfId="30330" builtinId="9" hidden="1"/>
    <cellStyle name="Besuchter Hyperlink" xfId="30586" builtinId="9" hidden="1"/>
    <cellStyle name="Besuchter Hyperlink" xfId="30842" builtinId="9" hidden="1"/>
    <cellStyle name="Besuchter Hyperlink" xfId="31098" builtinId="9" hidden="1"/>
    <cellStyle name="Besuchter Hyperlink" xfId="31354" builtinId="9" hidden="1"/>
    <cellStyle name="Besuchter Hyperlink" xfId="31610" builtinId="9" hidden="1"/>
    <cellStyle name="Besuchter Hyperlink" xfId="31866" builtinId="9" hidden="1"/>
    <cellStyle name="Besuchter Hyperlink" xfId="32122" builtinId="9" hidden="1"/>
    <cellStyle name="Besuchter Hyperlink" xfId="32379" builtinId="9" hidden="1"/>
    <cellStyle name="Besuchter Hyperlink" xfId="32637" builtinId="9" hidden="1"/>
    <cellStyle name="Besuchter Hyperlink" xfId="32893" builtinId="9" hidden="1"/>
    <cellStyle name="Besuchter Hyperlink" xfId="33149" builtinId="9" hidden="1"/>
    <cellStyle name="Besuchter Hyperlink" xfId="33405" builtinId="9" hidden="1"/>
    <cellStyle name="Besuchter Hyperlink" xfId="33661" builtinId="9" hidden="1"/>
    <cellStyle name="Besuchter Hyperlink" xfId="33917" builtinId="9" hidden="1"/>
    <cellStyle name="Besuchter Hyperlink" xfId="34173" builtinId="9" hidden="1"/>
    <cellStyle name="Besuchter Hyperlink" xfId="34429" builtinId="9" hidden="1"/>
    <cellStyle name="Besuchter Hyperlink" xfId="34685" builtinId="9" hidden="1"/>
    <cellStyle name="Besuchter Hyperlink" xfId="34941" builtinId="9" hidden="1"/>
    <cellStyle name="Besuchter Hyperlink" xfId="35111" builtinId="9" hidden="1"/>
    <cellStyle name="Besuchter Hyperlink" xfId="34855" builtinId="9" hidden="1"/>
    <cellStyle name="Besuchter Hyperlink" xfId="34599" builtinId="9" hidden="1"/>
    <cellStyle name="Besuchter Hyperlink" xfId="34343" builtinId="9" hidden="1"/>
    <cellStyle name="Besuchter Hyperlink" xfId="34087" builtinId="9" hidden="1"/>
    <cellStyle name="Besuchter Hyperlink" xfId="33831" builtinId="9" hidden="1"/>
    <cellStyle name="Besuchter Hyperlink" xfId="33575" builtinId="9" hidden="1"/>
    <cellStyle name="Besuchter Hyperlink" xfId="33319" builtinId="9" hidden="1"/>
    <cellStyle name="Besuchter Hyperlink" xfId="33063" builtinId="9" hidden="1"/>
    <cellStyle name="Besuchter Hyperlink" xfId="32807" builtinId="9" hidden="1"/>
    <cellStyle name="Besuchter Hyperlink" xfId="32551" builtinId="9" hidden="1"/>
    <cellStyle name="Besuchter Hyperlink" xfId="32293" builtinId="9" hidden="1"/>
    <cellStyle name="Besuchter Hyperlink" xfId="32036" builtinId="9" hidden="1"/>
    <cellStyle name="Besuchter Hyperlink" xfId="31780" builtinId="9" hidden="1"/>
    <cellStyle name="Besuchter Hyperlink" xfId="31524" builtinId="9" hidden="1"/>
    <cellStyle name="Besuchter Hyperlink" xfId="31268" builtinId="9" hidden="1"/>
    <cellStyle name="Besuchter Hyperlink" xfId="31012" builtinId="9" hidden="1"/>
    <cellStyle name="Besuchter Hyperlink" xfId="30756" builtinId="9" hidden="1"/>
    <cellStyle name="Besuchter Hyperlink" xfId="30500" builtinId="9" hidden="1"/>
    <cellStyle name="Besuchter Hyperlink" xfId="30244" builtinId="9" hidden="1"/>
    <cellStyle name="Besuchter Hyperlink" xfId="29988" builtinId="9" hidden="1"/>
    <cellStyle name="Besuchter Hyperlink" xfId="29732" builtinId="9" hidden="1"/>
    <cellStyle name="Besuchter Hyperlink" xfId="29476" builtinId="9" hidden="1"/>
    <cellStyle name="Besuchter Hyperlink" xfId="29220" builtinId="9" hidden="1"/>
    <cellStyle name="Besuchter Hyperlink" xfId="28964" builtinId="9" hidden="1"/>
    <cellStyle name="Besuchter Hyperlink" xfId="28708" builtinId="9" hidden="1"/>
    <cellStyle name="Besuchter Hyperlink" xfId="28452" builtinId="9" hidden="1"/>
    <cellStyle name="Besuchter Hyperlink" xfId="28196" builtinId="9" hidden="1"/>
    <cellStyle name="Besuchter Hyperlink" xfId="27940" builtinId="9" hidden="1"/>
    <cellStyle name="Besuchter Hyperlink" xfId="27684" builtinId="9" hidden="1"/>
    <cellStyle name="Besuchter Hyperlink" xfId="27428" builtinId="9" hidden="1"/>
    <cellStyle name="Besuchter Hyperlink" xfId="27172" builtinId="9" hidden="1"/>
    <cellStyle name="Besuchter Hyperlink" xfId="26916" builtinId="9" hidden="1"/>
    <cellStyle name="Besuchter Hyperlink" xfId="26660" builtinId="9" hidden="1"/>
    <cellStyle name="Besuchter Hyperlink" xfId="26404" builtinId="9" hidden="1"/>
    <cellStyle name="Besuchter Hyperlink" xfId="26148" builtinId="9" hidden="1"/>
    <cellStyle name="Besuchter Hyperlink" xfId="25892" builtinId="9" hidden="1"/>
    <cellStyle name="Besuchter Hyperlink" xfId="25636" builtinId="9" hidden="1"/>
    <cellStyle name="Besuchter Hyperlink" xfId="25380" builtinId="9" hidden="1"/>
    <cellStyle name="Besuchter Hyperlink" xfId="25124" builtinId="9" hidden="1"/>
    <cellStyle name="Besuchter Hyperlink" xfId="24868" builtinId="9" hidden="1"/>
    <cellStyle name="Besuchter Hyperlink" xfId="24612" builtinId="9" hidden="1"/>
    <cellStyle name="Besuchter Hyperlink" xfId="24356" builtinId="9" hidden="1"/>
    <cellStyle name="Besuchter Hyperlink" xfId="24100" builtinId="9" hidden="1"/>
    <cellStyle name="Besuchter Hyperlink" xfId="23844" builtinId="9" hidden="1"/>
    <cellStyle name="Besuchter Hyperlink" xfId="23588" builtinId="9" hidden="1"/>
    <cellStyle name="Besuchter Hyperlink" xfId="23332" builtinId="9" hidden="1"/>
    <cellStyle name="Besuchter Hyperlink" xfId="23076" builtinId="9" hidden="1"/>
    <cellStyle name="Besuchter Hyperlink" xfId="22820" builtinId="9" hidden="1"/>
    <cellStyle name="Besuchter Hyperlink" xfId="22564" builtinId="9" hidden="1"/>
    <cellStyle name="Besuchter Hyperlink" xfId="22308" builtinId="9" hidden="1"/>
    <cellStyle name="Besuchter Hyperlink" xfId="22052" builtinId="9" hidden="1"/>
    <cellStyle name="Besuchter Hyperlink" xfId="21796" builtinId="9" hidden="1"/>
    <cellStyle name="Besuchter Hyperlink" xfId="21540" builtinId="9" hidden="1"/>
    <cellStyle name="Besuchter Hyperlink" xfId="21284" builtinId="9" hidden="1"/>
    <cellStyle name="Besuchter Hyperlink" xfId="21024" builtinId="9" hidden="1"/>
    <cellStyle name="Besuchter Hyperlink" xfId="20768" builtinId="9" hidden="1"/>
    <cellStyle name="Besuchter Hyperlink" xfId="20512" builtinId="9" hidden="1"/>
    <cellStyle name="Besuchter Hyperlink" xfId="20256" builtinId="9" hidden="1"/>
    <cellStyle name="Besuchter Hyperlink" xfId="20000" builtinId="9" hidden="1"/>
    <cellStyle name="Besuchter Hyperlink" xfId="19744" builtinId="9" hidden="1"/>
    <cellStyle name="Besuchter Hyperlink" xfId="19488" builtinId="9" hidden="1"/>
    <cellStyle name="Besuchter Hyperlink" xfId="19232" builtinId="9" hidden="1"/>
    <cellStyle name="Besuchter Hyperlink" xfId="18976" builtinId="9" hidden="1"/>
    <cellStyle name="Besuchter Hyperlink" xfId="18720" builtinId="9" hidden="1"/>
    <cellStyle name="Besuchter Hyperlink" xfId="18464" builtinId="9" hidden="1"/>
    <cellStyle name="Besuchter Hyperlink" xfId="18208" builtinId="9" hidden="1"/>
    <cellStyle name="Besuchter Hyperlink" xfId="17952" builtinId="9" hidden="1"/>
    <cellStyle name="Besuchter Hyperlink" xfId="17696" builtinId="9" hidden="1"/>
    <cellStyle name="Besuchter Hyperlink" xfId="17440" builtinId="9" hidden="1"/>
    <cellStyle name="Besuchter Hyperlink" xfId="17184" builtinId="9" hidden="1"/>
    <cellStyle name="Besuchter Hyperlink" xfId="16928" builtinId="9" hidden="1"/>
    <cellStyle name="Besuchter Hyperlink" xfId="16672" builtinId="9" hidden="1"/>
    <cellStyle name="Besuchter Hyperlink" xfId="16416" builtinId="9" hidden="1"/>
    <cellStyle name="Besuchter Hyperlink" xfId="16160" builtinId="9" hidden="1"/>
    <cellStyle name="Besuchter Hyperlink" xfId="15904" builtinId="9" hidden="1"/>
    <cellStyle name="Besuchter Hyperlink" xfId="15648" builtinId="9" hidden="1"/>
    <cellStyle name="Besuchter Hyperlink" xfId="15392" builtinId="9" hidden="1"/>
    <cellStyle name="Besuchter Hyperlink" xfId="15136" builtinId="9" hidden="1"/>
    <cellStyle name="Besuchter Hyperlink" xfId="14880" builtinId="9" hidden="1"/>
    <cellStyle name="Besuchter Hyperlink" xfId="14624" builtinId="9" hidden="1"/>
    <cellStyle name="Besuchter Hyperlink" xfId="14368" builtinId="9" hidden="1"/>
    <cellStyle name="Besuchter Hyperlink" xfId="14112" builtinId="9" hidden="1"/>
    <cellStyle name="Besuchter Hyperlink" xfId="13856" builtinId="9" hidden="1"/>
    <cellStyle name="Besuchter Hyperlink" xfId="13600" builtinId="9" hidden="1"/>
    <cellStyle name="Besuchter Hyperlink" xfId="13344" builtinId="9" hidden="1"/>
    <cellStyle name="Besuchter Hyperlink" xfId="13088" builtinId="9" hidden="1"/>
    <cellStyle name="Besuchter Hyperlink" xfId="12832" builtinId="9" hidden="1"/>
    <cellStyle name="Besuchter Hyperlink" xfId="12576" builtinId="9" hidden="1"/>
    <cellStyle name="Besuchter Hyperlink" xfId="12320" builtinId="9" hidden="1"/>
    <cellStyle name="Besuchter Hyperlink" xfId="12064" builtinId="9" hidden="1"/>
    <cellStyle name="Besuchter Hyperlink" xfId="11808" builtinId="9" hidden="1"/>
    <cellStyle name="Besuchter Hyperlink" xfId="11552" builtinId="9" hidden="1"/>
    <cellStyle name="Besuchter Hyperlink" xfId="11296" builtinId="9" hidden="1"/>
    <cellStyle name="Besuchter Hyperlink" xfId="11040" builtinId="9" hidden="1"/>
    <cellStyle name="Besuchter Hyperlink" xfId="10784" builtinId="9" hidden="1"/>
    <cellStyle name="Besuchter Hyperlink" xfId="10528" builtinId="9" hidden="1"/>
    <cellStyle name="Besuchter Hyperlink" xfId="10272" builtinId="9" hidden="1"/>
    <cellStyle name="Besuchter Hyperlink" xfId="10016" builtinId="9" hidden="1"/>
    <cellStyle name="Besuchter Hyperlink" xfId="9760" builtinId="9" hidden="1"/>
    <cellStyle name="Besuchter Hyperlink" xfId="9504" builtinId="9" hidden="1"/>
    <cellStyle name="Besuchter Hyperlink" xfId="9248" builtinId="9" hidden="1"/>
    <cellStyle name="Besuchter Hyperlink" xfId="8992" builtinId="9" hidden="1"/>
    <cellStyle name="Besuchter Hyperlink" xfId="8736" builtinId="9" hidden="1"/>
    <cellStyle name="Besuchter Hyperlink" xfId="8480" builtinId="9" hidden="1"/>
    <cellStyle name="Besuchter Hyperlink" xfId="8224" builtinId="9" hidden="1"/>
    <cellStyle name="Besuchter Hyperlink" xfId="7968" builtinId="9" hidden="1"/>
    <cellStyle name="Besuchter Hyperlink" xfId="7712" builtinId="9" hidden="1"/>
    <cellStyle name="Besuchter Hyperlink" xfId="7456" builtinId="9" hidden="1"/>
    <cellStyle name="Besuchter Hyperlink" xfId="7200" builtinId="9" hidden="1"/>
    <cellStyle name="Besuchter Hyperlink" xfId="6944" builtinId="9" hidden="1"/>
    <cellStyle name="Besuchter Hyperlink" xfId="6688" builtinId="9" hidden="1"/>
    <cellStyle name="Besuchter Hyperlink" xfId="6432" builtinId="9" hidden="1"/>
    <cellStyle name="Besuchter Hyperlink" xfId="6176" builtinId="9" hidden="1"/>
    <cellStyle name="Besuchter Hyperlink" xfId="5920" builtinId="9" hidden="1"/>
    <cellStyle name="Besuchter Hyperlink" xfId="5664" builtinId="9" hidden="1"/>
    <cellStyle name="Besuchter Hyperlink" xfId="5408" builtinId="9" hidden="1"/>
    <cellStyle name="Besuchter Hyperlink" xfId="5152" builtinId="9" hidden="1"/>
    <cellStyle name="Besuchter Hyperlink" xfId="4896" builtinId="9" hidden="1"/>
    <cellStyle name="Besuchter Hyperlink" xfId="4640" builtinId="9" hidden="1"/>
    <cellStyle name="Besuchter Hyperlink" xfId="4384" builtinId="9" hidden="1"/>
    <cellStyle name="Besuchter Hyperlink" xfId="4128" builtinId="9" hidden="1"/>
    <cellStyle name="Besuchter Hyperlink" xfId="3872" builtinId="9" hidden="1"/>
    <cellStyle name="Besuchter Hyperlink" xfId="3616" builtinId="9" hidden="1"/>
    <cellStyle name="Besuchter Hyperlink" xfId="3360" builtinId="9" hidden="1"/>
    <cellStyle name="Besuchter Hyperlink" xfId="3104" builtinId="9" hidden="1"/>
    <cellStyle name="Besuchter Hyperlink" xfId="2848" builtinId="9" hidden="1"/>
    <cellStyle name="Besuchter Hyperlink" xfId="2592" builtinId="9" hidden="1"/>
    <cellStyle name="Besuchter Hyperlink" xfId="2336" builtinId="9" hidden="1"/>
    <cellStyle name="Besuchter Hyperlink" xfId="2080" builtinId="9" hidden="1"/>
    <cellStyle name="Besuchter Hyperlink" xfId="1824" builtinId="9" hidden="1"/>
    <cellStyle name="Besuchter Hyperlink" xfId="1568" builtinId="9" hidden="1"/>
    <cellStyle name="Besuchter Hyperlink" xfId="1312" builtinId="9" hidden="1"/>
    <cellStyle name="Besuchter Hyperlink" xfId="1056" builtinId="9" hidden="1"/>
    <cellStyle name="Besuchter Hyperlink" xfId="800" builtinId="9" hidden="1"/>
    <cellStyle name="Besuchter Hyperlink" xfId="544" builtinId="9" hidden="1"/>
    <cellStyle name="Besuchter Hyperlink" xfId="288" builtinId="9" hidden="1"/>
    <cellStyle name="Besuchter Hyperlink" xfId="128" builtinId="9" hidden="1"/>
    <cellStyle name="Besuchter Hyperlink" xfId="152" builtinId="9" hidden="1"/>
    <cellStyle name="Besuchter Hyperlink" xfId="360" builtinId="9" hidden="1"/>
    <cellStyle name="Besuchter Hyperlink" xfId="616" builtinId="9" hidden="1"/>
    <cellStyle name="Besuchter Hyperlink" xfId="872" builtinId="9" hidden="1"/>
    <cellStyle name="Besuchter Hyperlink" xfId="1128" builtinId="9" hidden="1"/>
    <cellStyle name="Besuchter Hyperlink" xfId="1384" builtinId="9" hidden="1"/>
    <cellStyle name="Besuchter Hyperlink" xfId="1640" builtinId="9" hidden="1"/>
    <cellStyle name="Besuchter Hyperlink" xfId="1896" builtinId="9" hidden="1"/>
    <cellStyle name="Besuchter Hyperlink" xfId="2152" builtinId="9" hidden="1"/>
    <cellStyle name="Besuchter Hyperlink" xfId="2408" builtinId="9" hidden="1"/>
    <cellStyle name="Besuchter Hyperlink" xfId="2664" builtinId="9" hidden="1"/>
    <cellStyle name="Besuchter Hyperlink" xfId="2920" builtinId="9" hidden="1"/>
    <cellStyle name="Besuchter Hyperlink" xfId="3176" builtinId="9" hidden="1"/>
    <cellStyle name="Besuchter Hyperlink" xfId="3432" builtinId="9" hidden="1"/>
    <cellStyle name="Besuchter Hyperlink" xfId="3688" builtinId="9" hidden="1"/>
    <cellStyle name="Besuchter Hyperlink" xfId="3944" builtinId="9" hidden="1"/>
    <cellStyle name="Besuchter Hyperlink" xfId="4200" builtinId="9" hidden="1"/>
    <cellStyle name="Besuchter Hyperlink" xfId="4456" builtinId="9" hidden="1"/>
    <cellStyle name="Besuchter Hyperlink" xfId="4712" builtinId="9" hidden="1"/>
    <cellStyle name="Besuchter Hyperlink" xfId="4968" builtinId="9" hidden="1"/>
    <cellStyle name="Besuchter Hyperlink" xfId="5224" builtinId="9" hidden="1"/>
    <cellStyle name="Besuchter Hyperlink" xfId="5480" builtinId="9" hidden="1"/>
    <cellStyle name="Besuchter Hyperlink" xfId="5736" builtinId="9" hidden="1"/>
    <cellStyle name="Besuchter Hyperlink" xfId="5992" builtinId="9" hidden="1"/>
    <cellStyle name="Besuchter Hyperlink" xfId="6248" builtinId="9" hidden="1"/>
    <cellStyle name="Besuchter Hyperlink" xfId="6504" builtinId="9" hidden="1"/>
    <cellStyle name="Besuchter Hyperlink" xfId="6760" builtinId="9" hidden="1"/>
    <cellStyle name="Besuchter Hyperlink" xfId="7016" builtinId="9" hidden="1"/>
    <cellStyle name="Besuchter Hyperlink" xfId="7272" builtinId="9" hidden="1"/>
    <cellStyle name="Besuchter Hyperlink" xfId="7528" builtinId="9" hidden="1"/>
    <cellStyle name="Besuchter Hyperlink" xfId="7784" builtinId="9" hidden="1"/>
    <cellStyle name="Besuchter Hyperlink" xfId="8040" builtinId="9" hidden="1"/>
    <cellStyle name="Besuchter Hyperlink" xfId="8296" builtinId="9" hidden="1"/>
    <cellStyle name="Besuchter Hyperlink" xfId="8552" builtinId="9" hidden="1"/>
    <cellStyle name="Besuchter Hyperlink" xfId="8808" builtinId="9" hidden="1"/>
    <cellStyle name="Besuchter Hyperlink" xfId="9064" builtinId="9" hidden="1"/>
    <cellStyle name="Besuchter Hyperlink" xfId="9320" builtinId="9" hidden="1"/>
    <cellStyle name="Besuchter Hyperlink" xfId="9576" builtinId="9" hidden="1"/>
    <cellStyle name="Besuchter Hyperlink" xfId="9832" builtinId="9" hidden="1"/>
    <cellStyle name="Besuchter Hyperlink" xfId="10088" builtinId="9" hidden="1"/>
    <cellStyle name="Besuchter Hyperlink" xfId="10344" builtinId="9" hidden="1"/>
    <cellStyle name="Besuchter Hyperlink" xfId="10600" builtinId="9" hidden="1"/>
    <cellStyle name="Besuchter Hyperlink" xfId="10856" builtinId="9" hidden="1"/>
    <cellStyle name="Besuchter Hyperlink" xfId="11112" builtinId="9" hidden="1"/>
    <cellStyle name="Besuchter Hyperlink" xfId="11368" builtinId="9" hidden="1"/>
    <cellStyle name="Besuchter Hyperlink" xfId="11624" builtinId="9" hidden="1"/>
    <cellStyle name="Besuchter Hyperlink" xfId="11880" builtinId="9" hidden="1"/>
    <cellStyle name="Besuchter Hyperlink" xfId="12136" builtinId="9" hidden="1"/>
    <cellStyle name="Besuchter Hyperlink" xfId="12392" builtinId="9" hidden="1"/>
    <cellStyle name="Besuchter Hyperlink" xfId="12648" builtinId="9" hidden="1"/>
    <cellStyle name="Besuchter Hyperlink" xfId="12904" builtinId="9" hidden="1"/>
    <cellStyle name="Besuchter Hyperlink" xfId="13160" builtinId="9" hidden="1"/>
    <cellStyle name="Besuchter Hyperlink" xfId="13416" builtinId="9" hidden="1"/>
    <cellStyle name="Besuchter Hyperlink" xfId="13672" builtinId="9" hidden="1"/>
    <cellStyle name="Besuchter Hyperlink" xfId="13928" builtinId="9" hidden="1"/>
    <cellStyle name="Besuchter Hyperlink" xfId="14184" builtinId="9" hidden="1"/>
    <cellStyle name="Besuchter Hyperlink" xfId="14440" builtinId="9" hidden="1"/>
    <cellStyle name="Besuchter Hyperlink" xfId="14696" builtinId="9" hidden="1"/>
    <cellStyle name="Besuchter Hyperlink" xfId="14952" builtinId="9" hidden="1"/>
    <cellStyle name="Besuchter Hyperlink" xfId="15208" builtinId="9" hidden="1"/>
    <cellStyle name="Besuchter Hyperlink" xfId="15464" builtinId="9" hidden="1"/>
    <cellStyle name="Besuchter Hyperlink" xfId="15720" builtinId="9" hidden="1"/>
    <cellStyle name="Besuchter Hyperlink" xfId="15976" builtinId="9" hidden="1"/>
    <cellStyle name="Besuchter Hyperlink" xfId="16232" builtinId="9" hidden="1"/>
    <cellStyle name="Besuchter Hyperlink" xfId="16488" builtinId="9" hidden="1"/>
    <cellStyle name="Besuchter Hyperlink" xfId="16744" builtinId="9" hidden="1"/>
    <cellStyle name="Besuchter Hyperlink" xfId="17000" builtinId="9" hidden="1"/>
    <cellStyle name="Besuchter Hyperlink" xfId="17256" builtinId="9" hidden="1"/>
    <cellStyle name="Besuchter Hyperlink" xfId="17512" builtinId="9" hidden="1"/>
    <cellStyle name="Besuchter Hyperlink" xfId="17768" builtinId="9" hidden="1"/>
    <cellStyle name="Besuchter Hyperlink" xfId="18024" builtinId="9" hidden="1"/>
    <cellStyle name="Besuchter Hyperlink" xfId="18280" builtinId="9" hidden="1"/>
    <cellStyle name="Besuchter Hyperlink" xfId="18536" builtinId="9" hidden="1"/>
    <cellStyle name="Besuchter Hyperlink" xfId="18792" builtinId="9" hidden="1"/>
    <cellStyle name="Besuchter Hyperlink" xfId="19048" builtinId="9" hidden="1"/>
    <cellStyle name="Besuchter Hyperlink" xfId="19304" builtinId="9" hidden="1"/>
    <cellStyle name="Besuchter Hyperlink" xfId="19560" builtinId="9" hidden="1"/>
    <cellStyle name="Besuchter Hyperlink" xfId="19816" builtinId="9" hidden="1"/>
    <cellStyle name="Besuchter Hyperlink" xfId="20072" builtinId="9" hidden="1"/>
    <cellStyle name="Besuchter Hyperlink" xfId="20328" builtinId="9" hidden="1"/>
    <cellStyle name="Besuchter Hyperlink" xfId="20584" builtinId="9" hidden="1"/>
    <cellStyle name="Besuchter Hyperlink" xfId="20840" builtinId="9" hidden="1"/>
    <cellStyle name="Besuchter Hyperlink" xfId="21096" builtinId="9" hidden="1"/>
    <cellStyle name="Besuchter Hyperlink" xfId="21356" builtinId="9" hidden="1"/>
    <cellStyle name="Besuchter Hyperlink" xfId="21612" builtinId="9" hidden="1"/>
    <cellStyle name="Besuchter Hyperlink" xfId="21868" builtinId="9" hidden="1"/>
    <cellStyle name="Besuchter Hyperlink" xfId="22124" builtinId="9" hidden="1"/>
    <cellStyle name="Besuchter Hyperlink" xfId="22380" builtinId="9" hidden="1"/>
    <cellStyle name="Besuchter Hyperlink" xfId="22636" builtinId="9" hidden="1"/>
    <cellStyle name="Besuchter Hyperlink" xfId="22892" builtinId="9" hidden="1"/>
    <cellStyle name="Besuchter Hyperlink" xfId="23148" builtinId="9" hidden="1"/>
    <cellStyle name="Besuchter Hyperlink" xfId="23404" builtinId="9" hidden="1"/>
    <cellStyle name="Besuchter Hyperlink" xfId="23660" builtinId="9" hidden="1"/>
    <cellStyle name="Besuchter Hyperlink" xfId="23916" builtinId="9" hidden="1"/>
    <cellStyle name="Besuchter Hyperlink" xfId="24172" builtinId="9" hidden="1"/>
    <cellStyle name="Besuchter Hyperlink" xfId="24428" builtinId="9" hidden="1"/>
    <cellStyle name="Besuchter Hyperlink" xfId="24684" builtinId="9" hidden="1"/>
    <cellStyle name="Besuchter Hyperlink" xfId="24940" builtinId="9" hidden="1"/>
    <cellStyle name="Besuchter Hyperlink" xfId="25196" builtinId="9" hidden="1"/>
    <cellStyle name="Besuchter Hyperlink" xfId="25452" builtinId="9" hidden="1"/>
    <cellStyle name="Besuchter Hyperlink" xfId="25708" builtinId="9" hidden="1"/>
    <cellStyle name="Besuchter Hyperlink" xfId="25964" builtinId="9" hidden="1"/>
    <cellStyle name="Besuchter Hyperlink" xfId="26220" builtinId="9" hidden="1"/>
    <cellStyle name="Besuchter Hyperlink" xfId="26476" builtinId="9" hidden="1"/>
    <cellStyle name="Besuchter Hyperlink" xfId="26732" builtinId="9" hidden="1"/>
    <cellStyle name="Besuchter Hyperlink" xfId="26988" builtinId="9" hidden="1"/>
    <cellStyle name="Besuchter Hyperlink" xfId="27244" builtinId="9" hidden="1"/>
    <cellStyle name="Besuchter Hyperlink" xfId="27500" builtinId="9" hidden="1"/>
    <cellStyle name="Besuchter Hyperlink" xfId="27756" builtinId="9" hidden="1"/>
    <cellStyle name="Besuchter Hyperlink" xfId="28012" builtinId="9" hidden="1"/>
    <cellStyle name="Besuchter Hyperlink" xfId="28268" builtinId="9" hidden="1"/>
    <cellStyle name="Besuchter Hyperlink" xfId="28524" builtinId="9" hidden="1"/>
    <cellStyle name="Besuchter Hyperlink" xfId="28780" builtinId="9" hidden="1"/>
    <cellStyle name="Besuchter Hyperlink" xfId="29036" builtinId="9" hidden="1"/>
    <cellStyle name="Besuchter Hyperlink" xfId="29292" builtinId="9" hidden="1"/>
    <cellStyle name="Besuchter Hyperlink" xfId="29548" builtinId="9" hidden="1"/>
    <cellStyle name="Besuchter Hyperlink" xfId="29804" builtinId="9" hidden="1"/>
    <cellStyle name="Besuchter Hyperlink" xfId="30060" builtinId="9" hidden="1"/>
    <cellStyle name="Besuchter Hyperlink" xfId="30316" builtinId="9" hidden="1"/>
    <cellStyle name="Besuchter Hyperlink" xfId="30572" builtinId="9" hidden="1"/>
    <cellStyle name="Besuchter Hyperlink" xfId="30828" builtinId="9" hidden="1"/>
    <cellStyle name="Besuchter Hyperlink" xfId="31084" builtinId="9" hidden="1"/>
    <cellStyle name="Besuchter Hyperlink" xfId="31340" builtinId="9" hidden="1"/>
    <cellStyle name="Besuchter Hyperlink" xfId="31596" builtinId="9" hidden="1"/>
    <cellStyle name="Besuchter Hyperlink" xfId="31852" builtinId="9" hidden="1"/>
    <cellStyle name="Besuchter Hyperlink" xfId="32108" builtinId="9" hidden="1"/>
    <cellStyle name="Besuchter Hyperlink" xfId="32365" builtinId="9" hidden="1"/>
    <cellStyle name="Besuchter Hyperlink" xfId="32623" builtinId="9" hidden="1"/>
    <cellStyle name="Besuchter Hyperlink" xfId="32879" builtinId="9" hidden="1"/>
    <cellStyle name="Besuchter Hyperlink" xfId="33135" builtinId="9" hidden="1"/>
    <cellStyle name="Besuchter Hyperlink" xfId="33391" builtinId="9" hidden="1"/>
    <cellStyle name="Besuchter Hyperlink" xfId="33647" builtinId="9" hidden="1"/>
    <cellStyle name="Besuchter Hyperlink" xfId="33903" builtinId="9" hidden="1"/>
    <cellStyle name="Besuchter Hyperlink" xfId="34159" builtinId="9" hidden="1"/>
    <cellStyle name="Besuchter Hyperlink" xfId="34415" builtinId="9" hidden="1"/>
    <cellStyle name="Besuchter Hyperlink" xfId="34671" builtinId="9" hidden="1"/>
    <cellStyle name="Besuchter Hyperlink" xfId="34927" builtinId="9" hidden="1"/>
    <cellStyle name="Besuchter Hyperlink" xfId="35125" builtinId="9" hidden="1"/>
    <cellStyle name="Besuchter Hyperlink" xfId="34869" builtinId="9" hidden="1"/>
    <cellStyle name="Besuchter Hyperlink" xfId="34613" builtinId="9" hidden="1"/>
    <cellStyle name="Besuchter Hyperlink" xfId="34357" builtinId="9" hidden="1"/>
    <cellStyle name="Besuchter Hyperlink" xfId="34101" builtinId="9" hidden="1"/>
    <cellStyle name="Besuchter Hyperlink" xfId="33845" builtinId="9" hidden="1"/>
    <cellStyle name="Besuchter Hyperlink" xfId="33589" builtinId="9" hidden="1"/>
    <cellStyle name="Besuchter Hyperlink" xfId="33333" builtinId="9" hidden="1"/>
    <cellStyle name="Besuchter Hyperlink" xfId="33077" builtinId="9" hidden="1"/>
    <cellStyle name="Besuchter Hyperlink" xfId="32821" builtinId="9" hidden="1"/>
    <cellStyle name="Besuchter Hyperlink" xfId="32565" builtinId="9" hidden="1"/>
    <cellStyle name="Besuchter Hyperlink" xfId="32307" builtinId="9" hidden="1"/>
    <cellStyle name="Besuchter Hyperlink" xfId="32050" builtinId="9" hidden="1"/>
    <cellStyle name="Besuchter Hyperlink" xfId="31794" builtinId="9" hidden="1"/>
    <cellStyle name="Besuchter Hyperlink" xfId="31538" builtinId="9" hidden="1"/>
    <cellStyle name="Besuchter Hyperlink" xfId="31282" builtinId="9" hidden="1"/>
    <cellStyle name="Besuchter Hyperlink" xfId="31026" builtinId="9" hidden="1"/>
    <cellStyle name="Besuchter Hyperlink" xfId="30770" builtinId="9" hidden="1"/>
    <cellStyle name="Besuchter Hyperlink" xfId="30514" builtinId="9" hidden="1"/>
    <cellStyle name="Besuchter Hyperlink" xfId="30258" builtinId="9" hidden="1"/>
    <cellStyle name="Besuchter Hyperlink" xfId="30002" builtinId="9" hidden="1"/>
    <cellStyle name="Besuchter Hyperlink" xfId="29746" builtinId="9" hidden="1"/>
    <cellStyle name="Besuchter Hyperlink" xfId="29490" builtinId="9" hidden="1"/>
    <cellStyle name="Besuchter Hyperlink" xfId="29234" builtinId="9" hidden="1"/>
    <cellStyle name="Besuchter Hyperlink" xfId="28978" builtinId="9" hidden="1"/>
    <cellStyle name="Besuchter Hyperlink" xfId="28722" builtinId="9" hidden="1"/>
    <cellStyle name="Besuchter Hyperlink" xfId="28466" builtinId="9" hidden="1"/>
    <cellStyle name="Besuchter Hyperlink" xfId="28210" builtinId="9" hidden="1"/>
    <cellStyle name="Besuchter Hyperlink" xfId="27954" builtinId="9" hidden="1"/>
    <cellStyle name="Besuchter Hyperlink" xfId="27698" builtinId="9" hidden="1"/>
    <cellStyle name="Besuchter Hyperlink" xfId="27442" builtinId="9" hidden="1"/>
    <cellStyle name="Besuchter Hyperlink" xfId="27186" builtinId="9" hidden="1"/>
    <cellStyle name="Besuchter Hyperlink" xfId="26930" builtinId="9" hidden="1"/>
    <cellStyle name="Besuchter Hyperlink" xfId="26674" builtinId="9" hidden="1"/>
    <cellStyle name="Besuchter Hyperlink" xfId="26418" builtinId="9" hidden="1"/>
    <cellStyle name="Besuchter Hyperlink" xfId="26162" builtinId="9" hidden="1"/>
    <cellStyle name="Besuchter Hyperlink" xfId="25906" builtinId="9" hidden="1"/>
    <cellStyle name="Besuchter Hyperlink" xfId="25650" builtinId="9" hidden="1"/>
    <cellStyle name="Besuchter Hyperlink" xfId="25394" builtinId="9" hidden="1"/>
    <cellStyle name="Besuchter Hyperlink" xfId="25138" builtinId="9" hidden="1"/>
    <cellStyle name="Besuchter Hyperlink" xfId="24882" builtinId="9" hidden="1"/>
    <cellStyle name="Besuchter Hyperlink" xfId="24626" builtinId="9" hidden="1"/>
    <cellStyle name="Besuchter Hyperlink" xfId="24370" builtinId="9" hidden="1"/>
    <cellStyle name="Besuchter Hyperlink" xfId="24114" builtinId="9" hidden="1"/>
    <cellStyle name="Besuchter Hyperlink" xfId="23858" builtinId="9" hidden="1"/>
    <cellStyle name="Besuchter Hyperlink" xfId="23602" builtinId="9" hidden="1"/>
    <cellStyle name="Besuchter Hyperlink" xfId="23346" builtinId="9" hidden="1"/>
    <cellStyle name="Besuchter Hyperlink" xfId="23090" builtinId="9" hidden="1"/>
    <cellStyle name="Besuchter Hyperlink" xfId="22834" builtinId="9" hidden="1"/>
    <cellStyle name="Besuchter Hyperlink" xfId="22578" builtinId="9" hidden="1"/>
    <cellStyle name="Besuchter Hyperlink" xfId="22322" builtinId="9" hidden="1"/>
    <cellStyle name="Besuchter Hyperlink" xfId="22066" builtinId="9" hidden="1"/>
    <cellStyle name="Besuchter Hyperlink" xfId="21810" builtinId="9" hidden="1"/>
    <cellStyle name="Besuchter Hyperlink" xfId="21554" builtinId="9" hidden="1"/>
    <cellStyle name="Besuchter Hyperlink" xfId="21298" builtinId="9" hidden="1"/>
    <cellStyle name="Besuchter Hyperlink" xfId="21038" builtinId="9" hidden="1"/>
    <cellStyle name="Besuchter Hyperlink" xfId="20782" builtinId="9" hidden="1"/>
    <cellStyle name="Besuchter Hyperlink" xfId="20526" builtinId="9" hidden="1"/>
    <cellStyle name="Besuchter Hyperlink" xfId="20270" builtinId="9" hidden="1"/>
    <cellStyle name="Besuchter Hyperlink" xfId="20014" builtinId="9" hidden="1"/>
    <cellStyle name="Besuchter Hyperlink" xfId="19758" builtinId="9" hidden="1"/>
    <cellStyle name="Besuchter Hyperlink" xfId="19502" builtinId="9" hidden="1"/>
    <cellStyle name="Besuchter Hyperlink" xfId="19246" builtinId="9" hidden="1"/>
    <cellStyle name="Besuchter Hyperlink" xfId="18990" builtinId="9" hidden="1"/>
    <cellStyle name="Besuchter Hyperlink" xfId="18734" builtinId="9" hidden="1"/>
    <cellStyle name="Besuchter Hyperlink" xfId="18478" builtinId="9" hidden="1"/>
    <cellStyle name="Besuchter Hyperlink" xfId="18222" builtinId="9" hidden="1"/>
    <cellStyle name="Besuchter Hyperlink" xfId="17966" builtinId="9" hidden="1"/>
    <cellStyle name="Besuchter Hyperlink" xfId="17710" builtinId="9" hidden="1"/>
    <cellStyle name="Besuchter Hyperlink" xfId="17454" builtinId="9" hidden="1"/>
    <cellStyle name="Besuchter Hyperlink" xfId="17198" builtinId="9" hidden="1"/>
    <cellStyle name="Besuchter Hyperlink" xfId="16942" builtinId="9" hidden="1"/>
    <cellStyle name="Besuchter Hyperlink" xfId="16686" builtinId="9" hidden="1"/>
    <cellStyle name="Besuchter Hyperlink" xfId="16430" builtinId="9" hidden="1"/>
    <cellStyle name="Besuchter Hyperlink" xfId="16174" builtinId="9" hidden="1"/>
    <cellStyle name="Besuchter Hyperlink" xfId="15918" builtinId="9" hidden="1"/>
    <cellStyle name="Besuchter Hyperlink" xfId="15662" builtinId="9" hidden="1"/>
    <cellStyle name="Besuchter Hyperlink" xfId="15406" builtinId="9" hidden="1"/>
    <cellStyle name="Besuchter Hyperlink" xfId="15150" builtinId="9" hidden="1"/>
    <cellStyle name="Besuchter Hyperlink" xfId="14894" builtinId="9" hidden="1"/>
    <cellStyle name="Besuchter Hyperlink" xfId="14638" builtinId="9" hidden="1"/>
    <cellStyle name="Besuchter Hyperlink" xfId="14382" builtinId="9" hidden="1"/>
    <cellStyle name="Besuchter Hyperlink" xfId="14126" builtinId="9" hidden="1"/>
    <cellStyle name="Besuchter Hyperlink" xfId="13870" builtinId="9" hidden="1"/>
    <cellStyle name="Besuchter Hyperlink" xfId="13614" builtinId="9" hidden="1"/>
    <cellStyle name="Besuchter Hyperlink" xfId="13358" builtinId="9" hidden="1"/>
    <cellStyle name="Besuchter Hyperlink" xfId="13102" builtinId="9" hidden="1"/>
    <cellStyle name="Besuchter Hyperlink" xfId="12846" builtinId="9" hidden="1"/>
    <cellStyle name="Besuchter Hyperlink" xfId="12590" builtinId="9" hidden="1"/>
    <cellStyle name="Besuchter Hyperlink" xfId="12334" builtinId="9" hidden="1"/>
    <cellStyle name="Besuchter Hyperlink" xfId="12078" builtinId="9" hidden="1"/>
    <cellStyle name="Besuchter Hyperlink" xfId="11822" builtinId="9" hidden="1"/>
    <cellStyle name="Besuchter Hyperlink" xfId="11566" builtinId="9" hidden="1"/>
    <cellStyle name="Besuchter Hyperlink" xfId="11310" builtinId="9" hidden="1"/>
    <cellStyle name="Besuchter Hyperlink" xfId="11054" builtinId="9" hidden="1"/>
    <cellStyle name="Besuchter Hyperlink" xfId="10798" builtinId="9" hidden="1"/>
    <cellStyle name="Besuchter Hyperlink" xfId="10542" builtinId="9" hidden="1"/>
    <cellStyle name="Besuchter Hyperlink" xfId="10286" builtinId="9" hidden="1"/>
    <cellStyle name="Besuchter Hyperlink" xfId="10030" builtinId="9" hidden="1"/>
    <cellStyle name="Besuchter Hyperlink" xfId="9774" builtinId="9" hidden="1"/>
    <cellStyle name="Besuchter Hyperlink" xfId="9518" builtinId="9" hidden="1"/>
    <cellStyle name="Besuchter Hyperlink" xfId="9262" builtinId="9" hidden="1"/>
    <cellStyle name="Besuchter Hyperlink" xfId="9006" builtinId="9" hidden="1"/>
    <cellStyle name="Besuchter Hyperlink" xfId="8750" builtinId="9" hidden="1"/>
    <cellStyle name="Besuchter Hyperlink" xfId="8494" builtinId="9" hidden="1"/>
    <cellStyle name="Besuchter Hyperlink" xfId="8238" builtinId="9" hidden="1"/>
    <cellStyle name="Besuchter Hyperlink" xfId="7982" builtinId="9" hidden="1"/>
    <cellStyle name="Besuchter Hyperlink" xfId="7726" builtinId="9" hidden="1"/>
    <cellStyle name="Besuchter Hyperlink" xfId="7470" builtinId="9" hidden="1"/>
    <cellStyle name="Besuchter Hyperlink" xfId="7214" builtinId="9" hidden="1"/>
    <cellStyle name="Besuchter Hyperlink" xfId="6958" builtinId="9" hidden="1"/>
    <cellStyle name="Besuchter Hyperlink" xfId="6702" builtinId="9" hidden="1"/>
    <cellStyle name="Besuchter Hyperlink" xfId="6446" builtinId="9" hidden="1"/>
    <cellStyle name="Besuchter Hyperlink" xfId="6190" builtinId="9" hidden="1"/>
    <cellStyle name="Besuchter Hyperlink" xfId="5934" builtinId="9" hidden="1"/>
    <cellStyle name="Besuchter Hyperlink" xfId="5678" builtinId="9" hidden="1"/>
    <cellStyle name="Besuchter Hyperlink" xfId="5422" builtinId="9" hidden="1"/>
    <cellStyle name="Besuchter Hyperlink" xfId="5166" builtinId="9" hidden="1"/>
    <cellStyle name="Besuchter Hyperlink" xfId="4910" builtinId="9" hidden="1"/>
    <cellStyle name="Besuchter Hyperlink" xfId="4654" builtinId="9" hidden="1"/>
    <cellStyle name="Besuchter Hyperlink" xfId="4398" builtinId="9" hidden="1"/>
    <cellStyle name="Besuchter Hyperlink" xfId="4142" builtinId="9" hidden="1"/>
    <cellStyle name="Besuchter Hyperlink" xfId="3886" builtinId="9" hidden="1"/>
    <cellStyle name="Besuchter Hyperlink" xfId="3630" builtinId="9" hidden="1"/>
    <cellStyle name="Besuchter Hyperlink" xfId="3374" builtinId="9" hidden="1"/>
    <cellStyle name="Besuchter Hyperlink" xfId="3118" builtinId="9" hidden="1"/>
    <cellStyle name="Besuchter Hyperlink" xfId="2862" builtinId="9" hidden="1"/>
    <cellStyle name="Besuchter Hyperlink" xfId="2606" builtinId="9" hidden="1"/>
    <cellStyle name="Besuchter Hyperlink" xfId="2350" builtinId="9" hidden="1"/>
    <cellStyle name="Besuchter Hyperlink" xfId="2094" builtinId="9" hidden="1"/>
    <cellStyle name="Besuchter Hyperlink" xfId="1838" builtinId="9" hidden="1"/>
    <cellStyle name="Besuchter Hyperlink" xfId="1582" builtinId="9" hidden="1"/>
    <cellStyle name="Besuchter Hyperlink" xfId="1326" builtinId="9" hidden="1"/>
    <cellStyle name="Besuchter Hyperlink" xfId="1070" builtinId="9" hidden="1"/>
    <cellStyle name="Besuchter Hyperlink" xfId="814" builtinId="9" hidden="1"/>
    <cellStyle name="Besuchter Hyperlink" xfId="558" builtinId="9" hidden="1"/>
    <cellStyle name="Besuchter Hyperlink" xfId="302" builtinId="9" hidden="1"/>
    <cellStyle name="Besuchter Hyperlink" xfId="30" builtinId="9" hidden="1"/>
    <cellStyle name="Besuchter Hyperlink" xfId="90" builtinId="9" hidden="1"/>
    <cellStyle name="Besuchter Hyperlink" xfId="346" builtinId="9" hidden="1"/>
    <cellStyle name="Besuchter Hyperlink" xfId="602" builtinId="9" hidden="1"/>
    <cellStyle name="Besuchter Hyperlink" xfId="858" builtinId="9" hidden="1"/>
    <cellStyle name="Besuchter Hyperlink" xfId="1114" builtinId="9" hidden="1"/>
    <cellStyle name="Besuchter Hyperlink" xfId="1370" builtinId="9" hidden="1"/>
    <cellStyle name="Besuchter Hyperlink" xfId="1626" builtinId="9" hidden="1"/>
    <cellStyle name="Besuchter Hyperlink" xfId="1882" builtinId="9" hidden="1"/>
    <cellStyle name="Besuchter Hyperlink" xfId="2138" builtinId="9" hidden="1"/>
    <cellStyle name="Besuchter Hyperlink" xfId="2394" builtinId="9" hidden="1"/>
    <cellStyle name="Besuchter Hyperlink" xfId="2650" builtinId="9" hidden="1"/>
    <cellStyle name="Besuchter Hyperlink" xfId="2906" builtinId="9" hidden="1"/>
    <cellStyle name="Besuchter Hyperlink" xfId="3162" builtinId="9" hidden="1"/>
    <cellStyle name="Besuchter Hyperlink" xfId="3418" builtinId="9" hidden="1"/>
    <cellStyle name="Besuchter Hyperlink" xfId="3674" builtinId="9" hidden="1"/>
    <cellStyle name="Besuchter Hyperlink" xfId="3930" builtinId="9" hidden="1"/>
    <cellStyle name="Besuchter Hyperlink" xfId="4186" builtinId="9" hidden="1"/>
    <cellStyle name="Besuchter Hyperlink" xfId="4442" builtinId="9" hidden="1"/>
    <cellStyle name="Besuchter Hyperlink" xfId="4698" builtinId="9" hidden="1"/>
    <cellStyle name="Besuchter Hyperlink" xfId="4954" builtinId="9" hidden="1"/>
    <cellStyle name="Besuchter Hyperlink" xfId="5210" builtinId="9" hidden="1"/>
    <cellStyle name="Besuchter Hyperlink" xfId="5466" builtinId="9" hidden="1"/>
    <cellStyle name="Besuchter Hyperlink" xfId="5722" builtinId="9" hidden="1"/>
    <cellStyle name="Besuchter Hyperlink" xfId="5978" builtinId="9" hidden="1"/>
    <cellStyle name="Besuchter Hyperlink" xfId="6234" builtinId="9" hidden="1"/>
    <cellStyle name="Besuchter Hyperlink" xfId="6490" builtinId="9" hidden="1"/>
    <cellStyle name="Besuchter Hyperlink" xfId="6746" builtinId="9" hidden="1"/>
    <cellStyle name="Besuchter Hyperlink" xfId="7002" builtinId="9" hidden="1"/>
    <cellStyle name="Besuchter Hyperlink" xfId="7258" builtinId="9" hidden="1"/>
    <cellStyle name="Besuchter Hyperlink" xfId="7514" builtinId="9" hidden="1"/>
    <cellStyle name="Besuchter Hyperlink" xfId="7770" builtinId="9" hidden="1"/>
    <cellStyle name="Besuchter Hyperlink" xfId="8026" builtinId="9" hidden="1"/>
    <cellStyle name="Besuchter Hyperlink" xfId="8282" builtinId="9" hidden="1"/>
    <cellStyle name="Besuchter Hyperlink" xfId="8538" builtinId="9" hidden="1"/>
    <cellStyle name="Besuchter Hyperlink" xfId="8794" builtinId="9" hidden="1"/>
    <cellStyle name="Besuchter Hyperlink" xfId="9050" builtinId="9" hidden="1"/>
    <cellStyle name="Besuchter Hyperlink" xfId="9306" builtinId="9" hidden="1"/>
    <cellStyle name="Besuchter Hyperlink" xfId="9562" builtinId="9" hidden="1"/>
    <cellStyle name="Besuchter Hyperlink" xfId="9818" builtinId="9" hidden="1"/>
    <cellStyle name="Besuchter Hyperlink" xfId="10074" builtinId="9" hidden="1"/>
    <cellStyle name="Besuchter Hyperlink" xfId="10330" builtinId="9" hidden="1"/>
    <cellStyle name="Besuchter Hyperlink" xfId="10586" builtinId="9" hidden="1"/>
    <cellStyle name="Besuchter Hyperlink" xfId="10842" builtinId="9" hidden="1"/>
    <cellStyle name="Besuchter Hyperlink" xfId="11098" builtinId="9" hidden="1"/>
    <cellStyle name="Besuchter Hyperlink" xfId="11354" builtinId="9" hidden="1"/>
    <cellStyle name="Besuchter Hyperlink" xfId="11610" builtinId="9" hidden="1"/>
    <cellStyle name="Besuchter Hyperlink" xfId="11866" builtinId="9" hidden="1"/>
    <cellStyle name="Besuchter Hyperlink" xfId="12122" builtinId="9" hidden="1"/>
    <cellStyle name="Besuchter Hyperlink" xfId="12378" builtinId="9" hidden="1"/>
    <cellStyle name="Besuchter Hyperlink" xfId="12634" builtinId="9" hidden="1"/>
    <cellStyle name="Besuchter Hyperlink" xfId="12890" builtinId="9" hidden="1"/>
    <cellStyle name="Besuchter Hyperlink" xfId="13146" builtinId="9" hidden="1"/>
    <cellStyle name="Besuchter Hyperlink" xfId="13402" builtinId="9" hidden="1"/>
    <cellStyle name="Besuchter Hyperlink" xfId="13658" builtinId="9" hidden="1"/>
    <cellStyle name="Besuchter Hyperlink" xfId="13914" builtinId="9" hidden="1"/>
    <cellStyle name="Besuchter Hyperlink" xfId="14170" builtinId="9" hidden="1"/>
    <cellStyle name="Besuchter Hyperlink" xfId="14426" builtinId="9" hidden="1"/>
    <cellStyle name="Besuchter Hyperlink" xfId="14682" builtinId="9" hidden="1"/>
    <cellStyle name="Besuchter Hyperlink" xfId="14938" builtinId="9" hidden="1"/>
    <cellStyle name="Besuchter Hyperlink" xfId="15194" builtinId="9" hidden="1"/>
    <cellStyle name="Besuchter Hyperlink" xfId="15450" builtinId="9" hidden="1"/>
    <cellStyle name="Besuchter Hyperlink" xfId="15706" builtinId="9" hidden="1"/>
    <cellStyle name="Besuchter Hyperlink" xfId="15962" builtinId="9" hidden="1"/>
    <cellStyle name="Besuchter Hyperlink" xfId="16218" builtinId="9" hidden="1"/>
    <cellStyle name="Besuchter Hyperlink" xfId="16474" builtinId="9" hidden="1"/>
    <cellStyle name="Besuchter Hyperlink" xfId="16730" builtinId="9" hidden="1"/>
    <cellStyle name="Besuchter Hyperlink" xfId="16986" builtinId="9" hidden="1"/>
    <cellStyle name="Besuchter Hyperlink" xfId="17242" builtinId="9" hidden="1"/>
    <cellStyle name="Besuchter Hyperlink" xfId="17498" builtinId="9" hidden="1"/>
    <cellStyle name="Besuchter Hyperlink" xfId="17754" builtinId="9" hidden="1"/>
    <cellStyle name="Besuchter Hyperlink" xfId="18010" builtinId="9" hidden="1"/>
    <cellStyle name="Besuchter Hyperlink" xfId="18266" builtinId="9" hidden="1"/>
    <cellStyle name="Besuchter Hyperlink" xfId="18522" builtinId="9" hidden="1"/>
    <cellStyle name="Besuchter Hyperlink" xfId="18778" builtinId="9" hidden="1"/>
    <cellStyle name="Besuchter Hyperlink" xfId="19034" builtinId="9" hidden="1"/>
    <cellStyle name="Besuchter Hyperlink" xfId="19290" builtinId="9" hidden="1"/>
    <cellStyle name="Besuchter Hyperlink" xfId="19546" builtinId="9" hidden="1"/>
    <cellStyle name="Besuchter Hyperlink" xfId="19802" builtinId="9" hidden="1"/>
    <cellStyle name="Besuchter Hyperlink" xfId="20058" builtinId="9" hidden="1"/>
    <cellStyle name="Besuchter Hyperlink" xfId="20314" builtinId="9" hidden="1"/>
    <cellStyle name="Besuchter Hyperlink" xfId="20570" builtinId="9" hidden="1"/>
    <cellStyle name="Besuchter Hyperlink" xfId="20826" builtinId="9" hidden="1"/>
    <cellStyle name="Besuchter Hyperlink" xfId="21082" builtinId="9" hidden="1"/>
    <cellStyle name="Besuchter Hyperlink" xfId="21342" builtinId="9" hidden="1"/>
    <cellStyle name="Besuchter Hyperlink" xfId="21598" builtinId="9" hidden="1"/>
    <cellStyle name="Besuchter Hyperlink" xfId="21854" builtinId="9" hidden="1"/>
    <cellStyle name="Besuchter Hyperlink" xfId="22110" builtinId="9" hidden="1"/>
    <cellStyle name="Besuchter Hyperlink" xfId="22366" builtinId="9" hidden="1"/>
    <cellStyle name="Besuchter Hyperlink" xfId="22622" builtinId="9" hidden="1"/>
    <cellStyle name="Besuchter Hyperlink" xfId="22878" builtinId="9" hidden="1"/>
    <cellStyle name="Besuchter Hyperlink" xfId="23134" builtinId="9" hidden="1"/>
    <cellStyle name="Besuchter Hyperlink" xfId="23390" builtinId="9" hidden="1"/>
    <cellStyle name="Besuchter Hyperlink" xfId="23646" builtinId="9" hidden="1"/>
    <cellStyle name="Besuchter Hyperlink" xfId="23902" builtinId="9" hidden="1"/>
    <cellStyle name="Besuchter Hyperlink" xfId="24158" builtinId="9" hidden="1"/>
    <cellStyle name="Besuchter Hyperlink" xfId="24414" builtinId="9" hidden="1"/>
    <cellStyle name="Besuchter Hyperlink" xfId="24670" builtinId="9" hidden="1"/>
    <cellStyle name="Besuchter Hyperlink" xfId="24926" builtinId="9" hidden="1"/>
    <cellStyle name="Besuchter Hyperlink" xfId="25182" builtinId="9" hidden="1"/>
    <cellStyle name="Besuchter Hyperlink" xfId="25438" builtinId="9" hidden="1"/>
    <cellStyle name="Besuchter Hyperlink" xfId="25694" builtinId="9" hidden="1"/>
    <cellStyle name="Besuchter Hyperlink" xfId="25950" builtinId="9" hidden="1"/>
    <cellStyle name="Besuchter Hyperlink" xfId="26206" builtinId="9" hidden="1"/>
    <cellStyle name="Besuchter Hyperlink" xfId="26462" builtinId="9" hidden="1"/>
    <cellStyle name="Besuchter Hyperlink" xfId="26718" builtinId="9" hidden="1"/>
    <cellStyle name="Besuchter Hyperlink" xfId="26974" builtinId="9" hidden="1"/>
    <cellStyle name="Besuchter Hyperlink" xfId="27230" builtinId="9" hidden="1"/>
    <cellStyle name="Besuchter Hyperlink" xfId="27486" builtinId="9" hidden="1"/>
    <cellStyle name="Besuchter Hyperlink" xfId="27742" builtinId="9" hidden="1"/>
    <cellStyle name="Besuchter Hyperlink" xfId="27998" builtinId="9" hidden="1"/>
    <cellStyle name="Besuchter Hyperlink" xfId="28254" builtinId="9" hidden="1"/>
    <cellStyle name="Besuchter Hyperlink" xfId="28510" builtinId="9" hidden="1"/>
    <cellStyle name="Besuchter Hyperlink" xfId="28766" builtinId="9" hidden="1"/>
    <cellStyle name="Besuchter Hyperlink" xfId="29022" builtinId="9" hidden="1"/>
    <cellStyle name="Besuchter Hyperlink" xfId="29278" builtinId="9" hidden="1"/>
    <cellStyle name="Besuchter Hyperlink" xfId="29534" builtinId="9" hidden="1"/>
    <cellStyle name="Besuchter Hyperlink" xfId="29790" builtinId="9" hidden="1"/>
    <cellStyle name="Besuchter Hyperlink" xfId="30046" builtinId="9" hidden="1"/>
    <cellStyle name="Besuchter Hyperlink" xfId="30302" builtinId="9" hidden="1"/>
    <cellStyle name="Besuchter Hyperlink" xfId="30558" builtinId="9" hidden="1"/>
    <cellStyle name="Besuchter Hyperlink" xfId="30814" builtinId="9" hidden="1"/>
    <cellStyle name="Besuchter Hyperlink" xfId="31070" builtinId="9" hidden="1"/>
    <cellStyle name="Besuchter Hyperlink" xfId="31326" builtinId="9" hidden="1"/>
    <cellStyle name="Besuchter Hyperlink" xfId="31582" builtinId="9" hidden="1"/>
    <cellStyle name="Besuchter Hyperlink" xfId="31838" builtinId="9" hidden="1"/>
    <cellStyle name="Besuchter Hyperlink" xfId="32094" builtinId="9" hidden="1"/>
    <cellStyle name="Besuchter Hyperlink" xfId="32351" builtinId="9" hidden="1"/>
    <cellStyle name="Besuchter Hyperlink" xfId="32609" builtinId="9" hidden="1"/>
    <cellStyle name="Besuchter Hyperlink" xfId="32865" builtinId="9" hidden="1"/>
    <cellStyle name="Besuchter Hyperlink" xfId="33121" builtinId="9" hidden="1"/>
    <cellStyle name="Besuchter Hyperlink" xfId="33377" builtinId="9" hidden="1"/>
    <cellStyle name="Besuchter Hyperlink" xfId="33633" builtinId="9" hidden="1"/>
    <cellStyle name="Besuchter Hyperlink" xfId="33889" builtinId="9" hidden="1"/>
    <cellStyle name="Besuchter Hyperlink" xfId="34145" builtinId="9" hidden="1"/>
    <cellStyle name="Besuchter Hyperlink" xfId="34401" builtinId="9" hidden="1"/>
    <cellStyle name="Besuchter Hyperlink" xfId="34657" builtinId="9" hidden="1"/>
    <cellStyle name="Besuchter Hyperlink" xfId="34913" builtinId="9" hidden="1"/>
    <cellStyle name="Besuchter Hyperlink" xfId="35139" builtinId="9" hidden="1"/>
    <cellStyle name="Besuchter Hyperlink" xfId="34883" builtinId="9" hidden="1"/>
    <cellStyle name="Besuchter Hyperlink" xfId="34627" builtinId="9" hidden="1"/>
    <cellStyle name="Besuchter Hyperlink" xfId="34371" builtinId="9" hidden="1"/>
    <cellStyle name="Besuchter Hyperlink" xfId="34115" builtinId="9" hidden="1"/>
    <cellStyle name="Besuchter Hyperlink" xfId="33859" builtinId="9" hidden="1"/>
    <cellStyle name="Besuchter Hyperlink" xfId="33603" builtinId="9" hidden="1"/>
    <cellStyle name="Besuchter Hyperlink" xfId="33347" builtinId="9" hidden="1"/>
    <cellStyle name="Besuchter Hyperlink" xfId="33091" builtinId="9" hidden="1"/>
    <cellStyle name="Besuchter Hyperlink" xfId="32835" builtinId="9" hidden="1"/>
    <cellStyle name="Besuchter Hyperlink" xfId="32579" builtinId="9" hidden="1"/>
    <cellStyle name="Besuchter Hyperlink" xfId="32321" builtinId="9" hidden="1"/>
    <cellStyle name="Besuchter Hyperlink" xfId="32064" builtinId="9" hidden="1"/>
    <cellStyle name="Besuchter Hyperlink" xfId="31808" builtinId="9" hidden="1"/>
    <cellStyle name="Besuchter Hyperlink" xfId="31552" builtinId="9" hidden="1"/>
    <cellStyle name="Besuchter Hyperlink" xfId="31296" builtinId="9" hidden="1"/>
    <cellStyle name="Besuchter Hyperlink" xfId="31040" builtinId="9" hidden="1"/>
    <cellStyle name="Besuchter Hyperlink" xfId="30784" builtinId="9" hidden="1"/>
    <cellStyle name="Besuchter Hyperlink" xfId="30528" builtinId="9" hidden="1"/>
    <cellStyle name="Besuchter Hyperlink" xfId="30272" builtinId="9" hidden="1"/>
    <cellStyle name="Besuchter Hyperlink" xfId="30016" builtinId="9" hidden="1"/>
    <cellStyle name="Besuchter Hyperlink" xfId="29760" builtinId="9" hidden="1"/>
    <cellStyle name="Besuchter Hyperlink" xfId="29504" builtinId="9" hidden="1"/>
    <cellStyle name="Besuchter Hyperlink" xfId="29248" builtinId="9" hidden="1"/>
    <cellStyle name="Besuchter Hyperlink" xfId="28992" builtinId="9" hidden="1"/>
    <cellStyle name="Besuchter Hyperlink" xfId="28736" builtinId="9" hidden="1"/>
    <cellStyle name="Besuchter Hyperlink" xfId="28480" builtinId="9" hidden="1"/>
    <cellStyle name="Besuchter Hyperlink" xfId="28224" builtinId="9" hidden="1"/>
    <cellStyle name="Besuchter Hyperlink" xfId="27968" builtinId="9" hidden="1"/>
    <cellStyle name="Besuchter Hyperlink" xfId="27712" builtinId="9" hidden="1"/>
    <cellStyle name="Besuchter Hyperlink" xfId="27456" builtinId="9" hidden="1"/>
    <cellStyle name="Besuchter Hyperlink" xfId="27200" builtinId="9" hidden="1"/>
    <cellStyle name="Besuchter Hyperlink" xfId="26944" builtinId="9" hidden="1"/>
    <cellStyle name="Besuchter Hyperlink" xfId="26688" builtinId="9" hidden="1"/>
    <cellStyle name="Besuchter Hyperlink" xfId="26432" builtinId="9" hidden="1"/>
    <cellStyle name="Besuchter Hyperlink" xfId="26176" builtinId="9" hidden="1"/>
    <cellStyle name="Besuchter Hyperlink" xfId="25920" builtinId="9" hidden="1"/>
    <cellStyle name="Besuchter Hyperlink" xfId="25664" builtinId="9" hidden="1"/>
    <cellStyle name="Besuchter Hyperlink" xfId="25408" builtinId="9" hidden="1"/>
    <cellStyle name="Besuchter Hyperlink" xfId="25152" builtinId="9" hidden="1"/>
    <cellStyle name="Besuchter Hyperlink" xfId="24896" builtinId="9" hidden="1"/>
    <cellStyle name="Besuchter Hyperlink" xfId="24640" builtinId="9" hidden="1"/>
    <cellStyle name="Besuchter Hyperlink" xfId="24384" builtinId="9" hidden="1"/>
    <cellStyle name="Besuchter Hyperlink" xfId="24128" builtinId="9" hidden="1"/>
    <cellStyle name="Besuchter Hyperlink" xfId="23872" builtinId="9" hidden="1"/>
    <cellStyle name="Besuchter Hyperlink" xfId="23616" builtinId="9" hidden="1"/>
    <cellStyle name="Besuchter Hyperlink" xfId="23360" builtinId="9" hidden="1"/>
    <cellStyle name="Besuchter Hyperlink" xfId="23104" builtinId="9" hidden="1"/>
    <cellStyle name="Besuchter Hyperlink" xfId="22848" builtinId="9" hidden="1"/>
    <cellStyle name="Besuchter Hyperlink" xfId="22592" builtinId="9" hidden="1"/>
    <cellStyle name="Besuchter Hyperlink" xfId="22336" builtinId="9" hidden="1"/>
    <cellStyle name="Besuchter Hyperlink" xfId="22080" builtinId="9" hidden="1"/>
    <cellStyle name="Besuchter Hyperlink" xfId="21824" builtinId="9" hidden="1"/>
    <cellStyle name="Besuchter Hyperlink" xfId="21568" builtinId="9" hidden="1"/>
    <cellStyle name="Besuchter Hyperlink" xfId="21312" builtinId="9" hidden="1"/>
    <cellStyle name="Besuchter Hyperlink" xfId="21052" builtinId="9" hidden="1"/>
    <cellStyle name="Besuchter Hyperlink" xfId="20796" builtinId="9" hidden="1"/>
    <cellStyle name="Besuchter Hyperlink" xfId="20540" builtinId="9" hidden="1"/>
    <cellStyle name="Besuchter Hyperlink" xfId="20284" builtinId="9" hidden="1"/>
    <cellStyle name="Besuchter Hyperlink" xfId="20028" builtinId="9" hidden="1"/>
    <cellStyle name="Besuchter Hyperlink" xfId="19772" builtinId="9" hidden="1"/>
    <cellStyle name="Besuchter Hyperlink" xfId="19516" builtinId="9" hidden="1"/>
    <cellStyle name="Besuchter Hyperlink" xfId="19260" builtinId="9" hidden="1"/>
    <cellStyle name="Besuchter Hyperlink" xfId="19004" builtinId="9" hidden="1"/>
    <cellStyle name="Besuchter Hyperlink" xfId="18748" builtinId="9" hidden="1"/>
    <cellStyle name="Besuchter Hyperlink" xfId="18492" builtinId="9" hidden="1"/>
    <cellStyle name="Besuchter Hyperlink" xfId="18236" builtinId="9" hidden="1"/>
    <cellStyle name="Besuchter Hyperlink" xfId="17980" builtinId="9" hidden="1"/>
    <cellStyle name="Besuchter Hyperlink" xfId="17724" builtinId="9" hidden="1"/>
    <cellStyle name="Besuchter Hyperlink" xfId="17468" builtinId="9" hidden="1"/>
    <cellStyle name="Besuchter Hyperlink" xfId="17212" builtinId="9" hidden="1"/>
    <cellStyle name="Besuchter Hyperlink" xfId="16956" builtinId="9" hidden="1"/>
    <cellStyle name="Besuchter Hyperlink" xfId="16700" builtinId="9" hidden="1"/>
    <cellStyle name="Besuchter Hyperlink" xfId="16444" builtinId="9" hidden="1"/>
    <cellStyle name="Besuchter Hyperlink" xfId="16188" builtinId="9" hidden="1"/>
    <cellStyle name="Besuchter Hyperlink" xfId="15932" builtinId="9" hidden="1"/>
    <cellStyle name="Besuchter Hyperlink" xfId="15676" builtinId="9" hidden="1"/>
    <cellStyle name="Besuchter Hyperlink" xfId="15420" builtinId="9" hidden="1"/>
    <cellStyle name="Besuchter Hyperlink" xfId="15164" builtinId="9" hidden="1"/>
    <cellStyle name="Besuchter Hyperlink" xfId="14908" builtinId="9" hidden="1"/>
    <cellStyle name="Besuchter Hyperlink" xfId="14652" builtinId="9" hidden="1"/>
    <cellStyle name="Besuchter Hyperlink" xfId="14396" builtinId="9" hidden="1"/>
    <cellStyle name="Besuchter Hyperlink" xfId="14140" builtinId="9" hidden="1"/>
    <cellStyle name="Besuchter Hyperlink" xfId="13884" builtinId="9" hidden="1"/>
    <cellStyle name="Besuchter Hyperlink" xfId="13628" builtinId="9" hidden="1"/>
    <cellStyle name="Besuchter Hyperlink" xfId="13372" builtinId="9" hidden="1"/>
    <cellStyle name="Besuchter Hyperlink" xfId="13116" builtinId="9" hidden="1"/>
    <cellStyle name="Besuchter Hyperlink" xfId="12860" builtinId="9" hidden="1"/>
    <cellStyle name="Besuchter Hyperlink" xfId="12604" builtinId="9" hidden="1"/>
    <cellStyle name="Besuchter Hyperlink" xfId="12348" builtinId="9" hidden="1"/>
    <cellStyle name="Besuchter Hyperlink" xfId="12092" builtinId="9" hidden="1"/>
    <cellStyle name="Besuchter Hyperlink" xfId="11836" builtinId="9" hidden="1"/>
    <cellStyle name="Besuchter Hyperlink" xfId="11580" builtinId="9" hidden="1"/>
    <cellStyle name="Besuchter Hyperlink" xfId="11324" builtinId="9" hidden="1"/>
    <cellStyle name="Besuchter Hyperlink" xfId="11068" builtinId="9" hidden="1"/>
    <cellStyle name="Besuchter Hyperlink" xfId="10812" builtinId="9" hidden="1"/>
    <cellStyle name="Besuchter Hyperlink" xfId="10556" builtinId="9" hidden="1"/>
    <cellStyle name="Besuchter Hyperlink" xfId="10300" builtinId="9" hidden="1"/>
    <cellStyle name="Besuchter Hyperlink" xfId="10044" builtinId="9" hidden="1"/>
    <cellStyle name="Besuchter Hyperlink" xfId="9788" builtinId="9" hidden="1"/>
    <cellStyle name="Besuchter Hyperlink" xfId="9532" builtinId="9" hidden="1"/>
    <cellStyle name="Besuchter Hyperlink" xfId="9276" builtinId="9" hidden="1"/>
    <cellStyle name="Besuchter Hyperlink" xfId="9020" builtinId="9" hidden="1"/>
    <cellStyle name="Besuchter Hyperlink" xfId="8764" builtinId="9" hidden="1"/>
    <cellStyle name="Besuchter Hyperlink" xfId="8508" builtinId="9" hidden="1"/>
    <cellStyle name="Besuchter Hyperlink" xfId="8252" builtinId="9" hidden="1"/>
    <cellStyle name="Besuchter Hyperlink" xfId="7996" builtinId="9" hidden="1"/>
    <cellStyle name="Besuchter Hyperlink" xfId="7740" builtinId="9" hidden="1"/>
    <cellStyle name="Besuchter Hyperlink" xfId="7484" builtinId="9" hidden="1"/>
    <cellStyle name="Besuchter Hyperlink" xfId="7228" builtinId="9" hidden="1"/>
    <cellStyle name="Besuchter Hyperlink" xfId="6972" builtinId="9" hidden="1"/>
    <cellStyle name="Besuchter Hyperlink" xfId="6716" builtinId="9" hidden="1"/>
    <cellStyle name="Besuchter Hyperlink" xfId="6460" builtinId="9" hidden="1"/>
    <cellStyle name="Besuchter Hyperlink" xfId="6204" builtinId="9" hidden="1"/>
    <cellStyle name="Besuchter Hyperlink" xfId="5948" builtinId="9" hidden="1"/>
    <cellStyle name="Besuchter Hyperlink" xfId="5692" builtinId="9" hidden="1"/>
    <cellStyle name="Besuchter Hyperlink" xfId="5436" builtinId="9" hidden="1"/>
    <cellStyle name="Besuchter Hyperlink" xfId="5180" builtinId="9" hidden="1"/>
    <cellStyle name="Besuchter Hyperlink" xfId="4924" builtinId="9" hidden="1"/>
    <cellStyle name="Besuchter Hyperlink" xfId="4668" builtinId="9" hidden="1"/>
    <cellStyle name="Besuchter Hyperlink" xfId="4412" builtinId="9" hidden="1"/>
    <cellStyle name="Besuchter Hyperlink" xfId="4156" builtinId="9" hidden="1"/>
    <cellStyle name="Besuchter Hyperlink" xfId="3900" builtinId="9" hidden="1"/>
    <cellStyle name="Besuchter Hyperlink" xfId="3644" builtinId="9" hidden="1"/>
    <cellStyle name="Besuchter Hyperlink" xfId="3388" builtinId="9" hidden="1"/>
    <cellStyle name="Besuchter Hyperlink" xfId="3132" builtinId="9" hidden="1"/>
    <cellStyle name="Besuchter Hyperlink" xfId="2876" builtinId="9" hidden="1"/>
    <cellStyle name="Besuchter Hyperlink" xfId="2620" builtinId="9" hidden="1"/>
    <cellStyle name="Besuchter Hyperlink" xfId="2364" builtinId="9" hidden="1"/>
    <cellStyle name="Besuchter Hyperlink" xfId="2108" builtinId="9" hidden="1"/>
    <cellStyle name="Besuchter Hyperlink" xfId="1852" builtinId="9" hidden="1"/>
    <cellStyle name="Besuchter Hyperlink" xfId="1596" builtinId="9" hidden="1"/>
    <cellStyle name="Besuchter Hyperlink" xfId="1340" builtinId="9" hidden="1"/>
    <cellStyle name="Besuchter Hyperlink" xfId="1084" builtinId="9" hidden="1"/>
    <cellStyle name="Besuchter Hyperlink" xfId="828" builtinId="9" hidden="1"/>
    <cellStyle name="Besuchter Hyperlink" xfId="572" builtinId="9" hidden="1"/>
    <cellStyle name="Besuchter Hyperlink" xfId="332" builtinId="9" hidden="1"/>
    <cellStyle name="Besuchter Hyperlink" xfId="236" builtinId="9" hidden="1"/>
    <cellStyle name="Besuchter Hyperlink" xfId="228" builtinId="9" hidden="1"/>
    <cellStyle name="Besuchter Hyperlink" xfId="324" builtinId="9" hidden="1"/>
    <cellStyle name="Besuchter Hyperlink" xfId="588" builtinId="9" hidden="1"/>
    <cellStyle name="Besuchter Hyperlink" xfId="844" builtinId="9" hidden="1"/>
    <cellStyle name="Besuchter Hyperlink" xfId="1100" builtinId="9" hidden="1"/>
    <cellStyle name="Besuchter Hyperlink" xfId="1356" builtinId="9" hidden="1"/>
    <cellStyle name="Besuchter Hyperlink" xfId="1612" builtinId="9" hidden="1"/>
    <cellStyle name="Besuchter Hyperlink" xfId="1868" builtinId="9" hidden="1"/>
    <cellStyle name="Besuchter Hyperlink" xfId="2124" builtinId="9" hidden="1"/>
    <cellStyle name="Besuchter Hyperlink" xfId="2380" builtinId="9" hidden="1"/>
    <cellStyle name="Besuchter Hyperlink" xfId="2636" builtinId="9" hidden="1"/>
    <cellStyle name="Besuchter Hyperlink" xfId="2892" builtinId="9" hidden="1"/>
    <cellStyle name="Besuchter Hyperlink" xfId="3148" builtinId="9" hidden="1"/>
    <cellStyle name="Besuchter Hyperlink" xfId="3404" builtinId="9" hidden="1"/>
    <cellStyle name="Besuchter Hyperlink" xfId="3660" builtinId="9" hidden="1"/>
    <cellStyle name="Besuchter Hyperlink" xfId="3916" builtinId="9" hidden="1"/>
    <cellStyle name="Besuchter Hyperlink" xfId="4172" builtinId="9" hidden="1"/>
    <cellStyle name="Besuchter Hyperlink" xfId="4428" builtinId="9" hidden="1"/>
    <cellStyle name="Besuchter Hyperlink" xfId="4684" builtinId="9" hidden="1"/>
    <cellStyle name="Besuchter Hyperlink" xfId="4940" builtinId="9" hidden="1"/>
    <cellStyle name="Besuchter Hyperlink" xfId="5196" builtinId="9" hidden="1"/>
    <cellStyle name="Besuchter Hyperlink" xfId="5452" builtinId="9" hidden="1"/>
    <cellStyle name="Besuchter Hyperlink" xfId="5708" builtinId="9" hidden="1"/>
    <cellStyle name="Besuchter Hyperlink" xfId="5964" builtinId="9" hidden="1"/>
    <cellStyle name="Besuchter Hyperlink" xfId="6220" builtinId="9" hidden="1"/>
    <cellStyle name="Besuchter Hyperlink" xfId="6476" builtinId="9" hidden="1"/>
    <cellStyle name="Besuchter Hyperlink" xfId="6732" builtinId="9" hidden="1"/>
    <cellStyle name="Besuchter Hyperlink" xfId="6988" builtinId="9" hidden="1"/>
    <cellStyle name="Besuchter Hyperlink" xfId="7244" builtinId="9" hidden="1"/>
    <cellStyle name="Besuchter Hyperlink" xfId="7500" builtinId="9" hidden="1"/>
    <cellStyle name="Besuchter Hyperlink" xfId="7756" builtinId="9" hidden="1"/>
    <cellStyle name="Besuchter Hyperlink" xfId="8012" builtinId="9" hidden="1"/>
    <cellStyle name="Besuchter Hyperlink" xfId="8268" builtinId="9" hidden="1"/>
    <cellStyle name="Besuchter Hyperlink" xfId="8524" builtinId="9" hidden="1"/>
    <cellStyle name="Besuchter Hyperlink" xfId="8780" builtinId="9" hidden="1"/>
    <cellStyle name="Besuchter Hyperlink" xfId="9036" builtinId="9" hidden="1"/>
    <cellStyle name="Besuchter Hyperlink" xfId="9292" builtinId="9" hidden="1"/>
    <cellStyle name="Besuchter Hyperlink" xfId="9548" builtinId="9" hidden="1"/>
    <cellStyle name="Besuchter Hyperlink" xfId="9804" builtinId="9" hidden="1"/>
    <cellStyle name="Besuchter Hyperlink" xfId="10060" builtinId="9" hidden="1"/>
    <cellStyle name="Besuchter Hyperlink" xfId="10316" builtinId="9" hidden="1"/>
    <cellStyle name="Besuchter Hyperlink" xfId="10572" builtinId="9" hidden="1"/>
    <cellStyle name="Besuchter Hyperlink" xfId="10828" builtinId="9" hidden="1"/>
    <cellStyle name="Besuchter Hyperlink" xfId="11084" builtinId="9" hidden="1"/>
    <cellStyle name="Besuchter Hyperlink" xfId="11340" builtinId="9" hidden="1"/>
    <cellStyle name="Besuchter Hyperlink" xfId="11596" builtinId="9" hidden="1"/>
    <cellStyle name="Besuchter Hyperlink" xfId="11852" builtinId="9" hidden="1"/>
    <cellStyle name="Besuchter Hyperlink" xfId="12108" builtinId="9" hidden="1"/>
    <cellStyle name="Besuchter Hyperlink" xfId="12364" builtinId="9" hidden="1"/>
    <cellStyle name="Besuchter Hyperlink" xfId="12620" builtinId="9" hidden="1"/>
    <cellStyle name="Besuchter Hyperlink" xfId="12876" builtinId="9" hidden="1"/>
    <cellStyle name="Besuchter Hyperlink" xfId="13132" builtinId="9" hidden="1"/>
    <cellStyle name="Besuchter Hyperlink" xfId="13388" builtinId="9" hidden="1"/>
    <cellStyle name="Besuchter Hyperlink" xfId="13644" builtinId="9" hidden="1"/>
    <cellStyle name="Besuchter Hyperlink" xfId="13900" builtinId="9" hidden="1"/>
    <cellStyle name="Besuchter Hyperlink" xfId="14156" builtinId="9" hidden="1"/>
    <cellStyle name="Besuchter Hyperlink" xfId="14412" builtinId="9" hidden="1"/>
    <cellStyle name="Besuchter Hyperlink" xfId="14668" builtinId="9" hidden="1"/>
    <cellStyle name="Besuchter Hyperlink" xfId="14924" builtinId="9" hidden="1"/>
    <cellStyle name="Besuchter Hyperlink" xfId="15180" builtinId="9" hidden="1"/>
    <cellStyle name="Besuchter Hyperlink" xfId="15436" builtinId="9" hidden="1"/>
    <cellStyle name="Besuchter Hyperlink" xfId="15692" builtinId="9" hidden="1"/>
    <cellStyle name="Besuchter Hyperlink" xfId="15948" builtinId="9" hidden="1"/>
    <cellStyle name="Besuchter Hyperlink" xfId="16204" builtinId="9" hidden="1"/>
    <cellStyle name="Besuchter Hyperlink" xfId="16460" builtinId="9" hidden="1"/>
    <cellStyle name="Besuchter Hyperlink" xfId="16716" builtinId="9" hidden="1"/>
    <cellStyle name="Besuchter Hyperlink" xfId="16972" builtinId="9" hidden="1"/>
    <cellStyle name="Besuchter Hyperlink" xfId="17228" builtinId="9" hidden="1"/>
    <cellStyle name="Besuchter Hyperlink" xfId="17484" builtinId="9" hidden="1"/>
    <cellStyle name="Besuchter Hyperlink" xfId="17740" builtinId="9" hidden="1"/>
    <cellStyle name="Besuchter Hyperlink" xfId="17996" builtinId="9" hidden="1"/>
    <cellStyle name="Besuchter Hyperlink" xfId="18252" builtinId="9" hidden="1"/>
    <cellStyle name="Besuchter Hyperlink" xfId="18508" builtinId="9" hidden="1"/>
    <cellStyle name="Besuchter Hyperlink" xfId="18764" builtinId="9" hidden="1"/>
    <cellStyle name="Besuchter Hyperlink" xfId="19020" builtinId="9" hidden="1"/>
    <cellStyle name="Besuchter Hyperlink" xfId="19276" builtinId="9" hidden="1"/>
    <cellStyle name="Besuchter Hyperlink" xfId="19532" builtinId="9" hidden="1"/>
    <cellStyle name="Besuchter Hyperlink" xfId="19788" builtinId="9" hidden="1"/>
    <cellStyle name="Besuchter Hyperlink" xfId="20044" builtinId="9" hidden="1"/>
    <cellStyle name="Besuchter Hyperlink" xfId="20300" builtinId="9" hidden="1"/>
    <cellStyle name="Besuchter Hyperlink" xfId="20556" builtinId="9" hidden="1"/>
    <cellStyle name="Besuchter Hyperlink" xfId="20812" builtinId="9" hidden="1"/>
    <cellStyle name="Besuchter Hyperlink" xfId="21068" builtinId="9" hidden="1"/>
    <cellStyle name="Besuchter Hyperlink" xfId="21328" builtinId="9" hidden="1"/>
    <cellStyle name="Besuchter Hyperlink" xfId="21584" builtinId="9" hidden="1"/>
    <cellStyle name="Besuchter Hyperlink" xfId="21840" builtinId="9" hidden="1"/>
    <cellStyle name="Besuchter Hyperlink" xfId="22096" builtinId="9" hidden="1"/>
    <cellStyle name="Besuchter Hyperlink" xfId="22352" builtinId="9" hidden="1"/>
    <cellStyle name="Besuchter Hyperlink" xfId="22608" builtinId="9" hidden="1"/>
    <cellStyle name="Besuchter Hyperlink" xfId="22864" builtinId="9" hidden="1"/>
    <cellStyle name="Besuchter Hyperlink" xfId="23120" builtinId="9" hidden="1"/>
    <cellStyle name="Besuchter Hyperlink" xfId="23376" builtinId="9" hidden="1"/>
    <cellStyle name="Besuchter Hyperlink" xfId="23632" builtinId="9" hidden="1"/>
    <cellStyle name="Besuchter Hyperlink" xfId="23888" builtinId="9" hidden="1"/>
    <cellStyle name="Besuchter Hyperlink" xfId="24144" builtinId="9" hidden="1"/>
    <cellStyle name="Besuchter Hyperlink" xfId="24400" builtinId="9" hidden="1"/>
    <cellStyle name="Besuchter Hyperlink" xfId="24656" builtinId="9" hidden="1"/>
    <cellStyle name="Besuchter Hyperlink" xfId="24912" builtinId="9" hidden="1"/>
    <cellStyle name="Besuchter Hyperlink" xfId="25168" builtinId="9" hidden="1"/>
    <cellStyle name="Besuchter Hyperlink" xfId="25424" builtinId="9" hidden="1"/>
    <cellStyle name="Besuchter Hyperlink" xfId="25680" builtinId="9" hidden="1"/>
    <cellStyle name="Besuchter Hyperlink" xfId="25936" builtinId="9" hidden="1"/>
    <cellStyle name="Besuchter Hyperlink" xfId="26192" builtinId="9" hidden="1"/>
    <cellStyle name="Besuchter Hyperlink" xfId="26448" builtinId="9" hidden="1"/>
    <cellStyle name="Besuchter Hyperlink" xfId="26704" builtinId="9" hidden="1"/>
    <cellStyle name="Besuchter Hyperlink" xfId="26960" builtinId="9" hidden="1"/>
    <cellStyle name="Besuchter Hyperlink" xfId="27216" builtinId="9" hidden="1"/>
    <cellStyle name="Besuchter Hyperlink" xfId="27472" builtinId="9" hidden="1"/>
    <cellStyle name="Besuchter Hyperlink" xfId="27728" builtinId="9" hidden="1"/>
    <cellStyle name="Besuchter Hyperlink" xfId="27984" builtinId="9" hidden="1"/>
    <cellStyle name="Besuchter Hyperlink" xfId="28240" builtinId="9" hidden="1"/>
    <cellStyle name="Besuchter Hyperlink" xfId="28496" builtinId="9" hidden="1"/>
    <cellStyle name="Besuchter Hyperlink" xfId="28752" builtinId="9" hidden="1"/>
    <cellStyle name="Besuchter Hyperlink" xfId="29008" builtinId="9" hidden="1"/>
    <cellStyle name="Besuchter Hyperlink" xfId="29264" builtinId="9" hidden="1"/>
    <cellStyle name="Besuchter Hyperlink" xfId="29520" builtinId="9" hidden="1"/>
    <cellStyle name="Besuchter Hyperlink" xfId="29776" builtinId="9" hidden="1"/>
    <cellStyle name="Besuchter Hyperlink" xfId="30032" builtinId="9" hidden="1"/>
    <cellStyle name="Besuchter Hyperlink" xfId="30288" builtinId="9" hidden="1"/>
    <cellStyle name="Besuchter Hyperlink" xfId="30544" builtinId="9" hidden="1"/>
    <cellStyle name="Besuchter Hyperlink" xfId="30800" builtinId="9" hidden="1"/>
    <cellStyle name="Besuchter Hyperlink" xfId="31056" builtinId="9" hidden="1"/>
    <cellStyle name="Besuchter Hyperlink" xfId="31312" builtinId="9" hidden="1"/>
    <cellStyle name="Besuchter Hyperlink" xfId="31568" builtinId="9" hidden="1"/>
    <cellStyle name="Besuchter Hyperlink" xfId="31824" builtinId="9" hidden="1"/>
    <cellStyle name="Besuchter Hyperlink" xfId="32080" builtinId="9" hidden="1"/>
    <cellStyle name="Besuchter Hyperlink" xfId="32337" builtinId="9" hidden="1"/>
    <cellStyle name="Besuchter Hyperlink" xfId="32595" builtinId="9" hidden="1"/>
    <cellStyle name="Besuchter Hyperlink" xfId="32851" builtinId="9" hidden="1"/>
    <cellStyle name="Besuchter Hyperlink" xfId="33107" builtinId="9" hidden="1"/>
    <cellStyle name="Besuchter Hyperlink" xfId="33363" builtinId="9" hidden="1"/>
    <cellStyle name="Besuchter Hyperlink" xfId="33619" builtinId="9" hidden="1"/>
    <cellStyle name="Besuchter Hyperlink" xfId="33875" builtinId="9" hidden="1"/>
    <cellStyle name="Besuchter Hyperlink" xfId="34131" builtinId="9" hidden="1"/>
    <cellStyle name="Besuchter Hyperlink" xfId="34387" builtinId="9" hidden="1"/>
    <cellStyle name="Besuchter Hyperlink" xfId="34643" builtinId="9" hidden="1"/>
    <cellStyle name="Besuchter Hyperlink" xfId="34899" builtinId="9" hidden="1"/>
    <cellStyle name="Besuchter Hyperlink" xfId="35153" builtinId="9" hidden="1"/>
    <cellStyle name="Besuchter Hyperlink" xfId="34897" builtinId="9" hidden="1"/>
    <cellStyle name="Besuchter Hyperlink" xfId="34641" builtinId="9" hidden="1"/>
    <cellStyle name="Besuchter Hyperlink" xfId="34385" builtinId="9" hidden="1"/>
    <cellStyle name="Besuchter Hyperlink" xfId="34129" builtinId="9" hidden="1"/>
    <cellStyle name="Besuchter Hyperlink" xfId="33873" builtinId="9" hidden="1"/>
    <cellStyle name="Besuchter Hyperlink" xfId="33617" builtinId="9" hidden="1"/>
    <cellStyle name="Besuchter Hyperlink" xfId="33361" builtinId="9" hidden="1"/>
    <cellStyle name="Besuchter Hyperlink" xfId="33105" builtinId="9" hidden="1"/>
    <cellStyle name="Besuchter Hyperlink" xfId="32849" builtinId="9" hidden="1"/>
    <cellStyle name="Besuchter Hyperlink" xfId="32593" builtinId="9" hidden="1"/>
    <cellStyle name="Besuchter Hyperlink" xfId="32335" builtinId="9" hidden="1"/>
    <cellStyle name="Besuchter Hyperlink" xfId="32078" builtinId="9" hidden="1"/>
    <cellStyle name="Besuchter Hyperlink" xfId="31822" builtinId="9" hidden="1"/>
    <cellStyle name="Besuchter Hyperlink" xfId="31566" builtinId="9" hidden="1"/>
    <cellStyle name="Besuchter Hyperlink" xfId="31310" builtinId="9" hidden="1"/>
    <cellStyle name="Besuchter Hyperlink" xfId="31054" builtinId="9" hidden="1"/>
    <cellStyle name="Besuchter Hyperlink" xfId="30798" builtinId="9" hidden="1"/>
    <cellStyle name="Besuchter Hyperlink" xfId="30542" builtinId="9" hidden="1"/>
    <cellStyle name="Besuchter Hyperlink" xfId="30286" builtinId="9" hidden="1"/>
    <cellStyle name="Besuchter Hyperlink" xfId="30030" builtinId="9" hidden="1"/>
    <cellStyle name="Besuchter Hyperlink" xfId="29774" builtinId="9" hidden="1"/>
    <cellStyle name="Besuchter Hyperlink" xfId="29518" builtinId="9" hidden="1"/>
    <cellStyle name="Besuchter Hyperlink" xfId="29262" builtinId="9" hidden="1"/>
    <cellStyle name="Besuchter Hyperlink" xfId="29006" builtinId="9" hidden="1"/>
    <cellStyle name="Besuchter Hyperlink" xfId="28750" builtinId="9" hidden="1"/>
    <cellStyle name="Besuchter Hyperlink" xfId="28494" builtinId="9" hidden="1"/>
    <cellStyle name="Besuchter Hyperlink" xfId="28238" builtinId="9" hidden="1"/>
    <cellStyle name="Besuchter Hyperlink" xfId="27982" builtinId="9" hidden="1"/>
    <cellStyle name="Besuchter Hyperlink" xfId="27726" builtinId="9" hidden="1"/>
    <cellStyle name="Besuchter Hyperlink" xfId="27470" builtinId="9" hidden="1"/>
    <cellStyle name="Besuchter Hyperlink" xfId="27214" builtinId="9" hidden="1"/>
    <cellStyle name="Besuchter Hyperlink" xfId="26958" builtinId="9" hidden="1"/>
    <cellStyle name="Besuchter Hyperlink" xfId="26702" builtinId="9" hidden="1"/>
    <cellStyle name="Besuchter Hyperlink" xfId="26446" builtinId="9" hidden="1"/>
    <cellStyle name="Besuchter Hyperlink" xfId="26190" builtinId="9" hidden="1"/>
    <cellStyle name="Besuchter Hyperlink" xfId="25934" builtinId="9" hidden="1"/>
    <cellStyle name="Besuchter Hyperlink" xfId="25678" builtinId="9" hidden="1"/>
    <cellStyle name="Besuchter Hyperlink" xfId="25422" builtinId="9" hidden="1"/>
    <cellStyle name="Besuchter Hyperlink" xfId="25166" builtinId="9" hidden="1"/>
    <cellStyle name="Besuchter Hyperlink" xfId="24910" builtinId="9" hidden="1"/>
    <cellStyle name="Besuchter Hyperlink" xfId="24654" builtinId="9" hidden="1"/>
    <cellStyle name="Besuchter Hyperlink" xfId="24398" builtinId="9" hidden="1"/>
    <cellStyle name="Besuchter Hyperlink" xfId="24142" builtinId="9" hidden="1"/>
    <cellStyle name="Besuchter Hyperlink" xfId="23886" builtinId="9" hidden="1"/>
    <cellStyle name="Besuchter Hyperlink" xfId="23630" builtinId="9" hidden="1"/>
    <cellStyle name="Besuchter Hyperlink" xfId="23374" builtinId="9" hidden="1"/>
    <cellStyle name="Besuchter Hyperlink" xfId="23118" builtinId="9" hidden="1"/>
    <cellStyle name="Besuchter Hyperlink" xfId="22862" builtinId="9" hidden="1"/>
    <cellStyle name="Besuchter Hyperlink" xfId="22606" builtinId="9" hidden="1"/>
    <cellStyle name="Besuchter Hyperlink" xfId="22350" builtinId="9" hidden="1"/>
    <cellStyle name="Besuchter Hyperlink" xfId="22094" builtinId="9" hidden="1"/>
    <cellStyle name="Besuchter Hyperlink" xfId="21838" builtinId="9" hidden="1"/>
    <cellStyle name="Besuchter Hyperlink" xfId="21582" builtinId="9" hidden="1"/>
    <cellStyle name="Besuchter Hyperlink" xfId="21326" builtinId="9" hidden="1"/>
    <cellStyle name="Besuchter Hyperlink" xfId="21066" builtinId="9" hidden="1"/>
    <cellStyle name="Besuchter Hyperlink" xfId="20810" builtinId="9" hidden="1"/>
    <cellStyle name="Besuchter Hyperlink" xfId="20554" builtinId="9" hidden="1"/>
    <cellStyle name="Besuchter Hyperlink" xfId="20298" builtinId="9" hidden="1"/>
    <cellStyle name="Besuchter Hyperlink" xfId="20042" builtinId="9" hidden="1"/>
    <cellStyle name="Besuchter Hyperlink" xfId="19786" builtinId="9" hidden="1"/>
    <cellStyle name="Besuchter Hyperlink" xfId="19530" builtinId="9" hidden="1"/>
    <cellStyle name="Besuchter Hyperlink" xfId="19274" builtinId="9" hidden="1"/>
    <cellStyle name="Besuchter Hyperlink" xfId="19018" builtinId="9" hidden="1"/>
    <cellStyle name="Besuchter Hyperlink" xfId="18762" builtinId="9" hidden="1"/>
    <cellStyle name="Besuchter Hyperlink" xfId="18506" builtinId="9" hidden="1"/>
    <cellStyle name="Besuchter Hyperlink" xfId="18250" builtinId="9" hidden="1"/>
    <cellStyle name="Besuchter Hyperlink" xfId="17994" builtinId="9" hidden="1"/>
    <cellStyle name="Besuchter Hyperlink" xfId="17738" builtinId="9" hidden="1"/>
    <cellStyle name="Besuchter Hyperlink" xfId="17482" builtinId="9" hidden="1"/>
    <cellStyle name="Besuchter Hyperlink" xfId="17226" builtinId="9" hidden="1"/>
    <cellStyle name="Besuchter Hyperlink" xfId="16970" builtinId="9" hidden="1"/>
    <cellStyle name="Besuchter Hyperlink" xfId="16714" builtinId="9" hidden="1"/>
    <cellStyle name="Besuchter Hyperlink" xfId="16458" builtinId="9" hidden="1"/>
    <cellStyle name="Besuchter Hyperlink" xfId="16202" builtinId="9" hidden="1"/>
    <cellStyle name="Besuchter Hyperlink" xfId="15946" builtinId="9" hidden="1"/>
    <cellStyle name="Besuchter Hyperlink" xfId="15690" builtinId="9" hidden="1"/>
    <cellStyle name="Besuchter Hyperlink" xfId="15434" builtinId="9" hidden="1"/>
    <cellStyle name="Besuchter Hyperlink" xfId="15178" builtinId="9" hidden="1"/>
    <cellStyle name="Besuchter Hyperlink" xfId="14922" builtinId="9" hidden="1"/>
    <cellStyle name="Besuchter Hyperlink" xfId="14666" builtinId="9" hidden="1"/>
    <cellStyle name="Besuchter Hyperlink" xfId="14410" builtinId="9" hidden="1"/>
    <cellStyle name="Besuchter Hyperlink" xfId="14154" builtinId="9" hidden="1"/>
    <cellStyle name="Besuchter Hyperlink" xfId="13898" builtinId="9" hidden="1"/>
    <cellStyle name="Besuchter Hyperlink" xfId="13642" builtinId="9" hidden="1"/>
    <cellStyle name="Besuchter Hyperlink" xfId="13386" builtinId="9" hidden="1"/>
    <cellStyle name="Besuchter Hyperlink" xfId="13130" builtinId="9" hidden="1"/>
    <cellStyle name="Besuchter Hyperlink" xfId="12874" builtinId="9" hidden="1"/>
    <cellStyle name="Besuchter Hyperlink" xfId="12618" builtinId="9" hidden="1"/>
    <cellStyle name="Besuchter Hyperlink" xfId="12362" builtinId="9" hidden="1"/>
    <cellStyle name="Besuchter Hyperlink" xfId="12106" builtinId="9" hidden="1"/>
    <cellStyle name="Besuchter Hyperlink" xfId="11850" builtinId="9" hidden="1"/>
    <cellStyle name="Besuchter Hyperlink" xfId="11594" builtinId="9" hidden="1"/>
    <cellStyle name="Besuchter Hyperlink" xfId="11338" builtinId="9" hidden="1"/>
    <cellStyle name="Besuchter Hyperlink" xfId="11082" builtinId="9" hidden="1"/>
    <cellStyle name="Besuchter Hyperlink" xfId="10826" builtinId="9" hidden="1"/>
    <cellStyle name="Besuchter Hyperlink" xfId="10570" builtinId="9" hidden="1"/>
    <cellStyle name="Besuchter Hyperlink" xfId="10314" builtinId="9" hidden="1"/>
    <cellStyle name="Besuchter Hyperlink" xfId="10058" builtinId="9" hidden="1"/>
    <cellStyle name="Besuchter Hyperlink" xfId="9802" builtinId="9" hidden="1"/>
    <cellStyle name="Besuchter Hyperlink" xfId="9546" builtinId="9" hidden="1"/>
    <cellStyle name="Besuchter Hyperlink" xfId="9290" builtinId="9" hidden="1"/>
    <cellStyle name="Besuchter Hyperlink" xfId="9034" builtinId="9" hidden="1"/>
    <cellStyle name="Besuchter Hyperlink" xfId="8778" builtinId="9" hidden="1"/>
    <cellStyle name="Besuchter Hyperlink" xfId="8522" builtinId="9" hidden="1"/>
    <cellStyle name="Besuchter Hyperlink" xfId="8266" builtinId="9" hidden="1"/>
    <cellStyle name="Besuchter Hyperlink" xfId="8010" builtinId="9" hidden="1"/>
    <cellStyle name="Besuchter Hyperlink" xfId="7754" builtinId="9" hidden="1"/>
    <cellStyle name="Besuchter Hyperlink" xfId="7498" builtinId="9" hidden="1"/>
    <cellStyle name="Besuchter Hyperlink" xfId="7242" builtinId="9" hidden="1"/>
    <cellStyle name="Besuchter Hyperlink" xfId="6986" builtinId="9" hidden="1"/>
    <cellStyle name="Besuchter Hyperlink" xfId="6730" builtinId="9" hidden="1"/>
    <cellStyle name="Besuchter Hyperlink" xfId="6474" builtinId="9" hidden="1"/>
    <cellStyle name="Besuchter Hyperlink" xfId="6218" builtinId="9" hidden="1"/>
    <cellStyle name="Besuchter Hyperlink" xfId="5962" builtinId="9" hidden="1"/>
    <cellStyle name="Besuchter Hyperlink" xfId="5706" builtinId="9" hidden="1"/>
    <cellStyle name="Besuchter Hyperlink" xfId="5450" builtinId="9" hidden="1"/>
    <cellStyle name="Besuchter Hyperlink" xfId="5194" builtinId="9" hidden="1"/>
    <cellStyle name="Besuchter Hyperlink" xfId="4938" builtinId="9" hidden="1"/>
    <cellStyle name="Besuchter Hyperlink" xfId="4682" builtinId="9" hidden="1"/>
    <cellStyle name="Besuchter Hyperlink" xfId="4426" builtinId="9" hidden="1"/>
    <cellStyle name="Besuchter Hyperlink" xfId="4170" builtinId="9" hidden="1"/>
    <cellStyle name="Besuchter Hyperlink" xfId="3914" builtinId="9" hidden="1"/>
    <cellStyle name="Besuchter Hyperlink" xfId="3658" builtinId="9" hidden="1"/>
    <cellStyle name="Besuchter Hyperlink" xfId="3402" builtinId="9" hidden="1"/>
    <cellStyle name="Besuchter Hyperlink" xfId="3146" builtinId="9" hidden="1"/>
    <cellStyle name="Besuchter Hyperlink" xfId="2890" builtinId="9" hidden="1"/>
    <cellStyle name="Besuchter Hyperlink" xfId="2634" builtinId="9" hidden="1"/>
    <cellStyle name="Besuchter Hyperlink" xfId="2378" builtinId="9" hidden="1"/>
    <cellStyle name="Besuchter Hyperlink" xfId="2122" builtinId="9" hidden="1"/>
    <cellStyle name="Besuchter Hyperlink" xfId="1866" builtinId="9" hidden="1"/>
    <cellStyle name="Besuchter Hyperlink" xfId="1610" builtinId="9" hidden="1"/>
    <cellStyle name="Besuchter Hyperlink" xfId="1354" builtinId="9" hidden="1"/>
    <cellStyle name="Besuchter Hyperlink" xfId="1098" builtinId="9" hidden="1"/>
    <cellStyle name="Besuchter Hyperlink" xfId="842" builtinId="9" hidden="1"/>
    <cellStyle name="Besuchter Hyperlink" xfId="586" builtinId="9" hidden="1"/>
    <cellStyle name="Besuchter Hyperlink" xfId="330" builtinId="9" hidden="1"/>
    <cellStyle name="Besuchter Hyperlink" xfId="74" builtinId="9" hidden="1"/>
    <cellStyle name="Besuchter Hyperlink" xfId="62" builtinId="9" hidden="1"/>
    <cellStyle name="Besuchter Hyperlink" xfId="318" builtinId="9" hidden="1"/>
    <cellStyle name="Besuchter Hyperlink" xfId="574" builtinId="9" hidden="1"/>
    <cellStyle name="Besuchter Hyperlink" xfId="830" builtinId="9" hidden="1"/>
    <cellStyle name="Besuchter Hyperlink" xfId="1086" builtinId="9" hidden="1"/>
    <cellStyle name="Besuchter Hyperlink" xfId="1342" builtinId="9" hidden="1"/>
    <cellStyle name="Besuchter Hyperlink" xfId="1598" builtinId="9" hidden="1"/>
    <cellStyle name="Besuchter Hyperlink" xfId="1854" builtinId="9" hidden="1"/>
    <cellStyle name="Besuchter Hyperlink" xfId="2110" builtinId="9" hidden="1"/>
    <cellStyle name="Besuchter Hyperlink" xfId="2366" builtinId="9" hidden="1"/>
    <cellStyle name="Besuchter Hyperlink" xfId="2622" builtinId="9" hidden="1"/>
    <cellStyle name="Besuchter Hyperlink" xfId="2878" builtinId="9" hidden="1"/>
    <cellStyle name="Besuchter Hyperlink" xfId="3134" builtinId="9" hidden="1"/>
    <cellStyle name="Besuchter Hyperlink" xfId="3390" builtinId="9" hidden="1"/>
    <cellStyle name="Besuchter Hyperlink" xfId="3646" builtinId="9" hidden="1"/>
    <cellStyle name="Besuchter Hyperlink" xfId="3902" builtinId="9" hidden="1"/>
    <cellStyle name="Besuchter Hyperlink" xfId="4158" builtinId="9" hidden="1"/>
    <cellStyle name="Besuchter Hyperlink" xfId="4414" builtinId="9" hidden="1"/>
    <cellStyle name="Besuchter Hyperlink" xfId="4670" builtinId="9" hidden="1"/>
    <cellStyle name="Besuchter Hyperlink" xfId="4926" builtinId="9" hidden="1"/>
    <cellStyle name="Besuchter Hyperlink" xfId="5182" builtinId="9" hidden="1"/>
    <cellStyle name="Besuchter Hyperlink" xfId="5438" builtinId="9" hidden="1"/>
    <cellStyle name="Besuchter Hyperlink" xfId="5694" builtinId="9" hidden="1"/>
    <cellStyle name="Besuchter Hyperlink" xfId="5950" builtinId="9" hidden="1"/>
    <cellStyle name="Besuchter Hyperlink" xfId="6206" builtinId="9" hidden="1"/>
    <cellStyle name="Besuchter Hyperlink" xfId="6462" builtinId="9" hidden="1"/>
    <cellStyle name="Besuchter Hyperlink" xfId="6718" builtinId="9" hidden="1"/>
    <cellStyle name="Besuchter Hyperlink" xfId="6974" builtinId="9" hidden="1"/>
    <cellStyle name="Besuchter Hyperlink" xfId="7230" builtinId="9" hidden="1"/>
    <cellStyle name="Besuchter Hyperlink" xfId="7486" builtinId="9" hidden="1"/>
    <cellStyle name="Besuchter Hyperlink" xfId="7742" builtinId="9" hidden="1"/>
    <cellStyle name="Besuchter Hyperlink" xfId="7998" builtinId="9" hidden="1"/>
    <cellStyle name="Besuchter Hyperlink" xfId="8254" builtinId="9" hidden="1"/>
    <cellStyle name="Besuchter Hyperlink" xfId="8510" builtinId="9" hidden="1"/>
    <cellStyle name="Besuchter Hyperlink" xfId="8766" builtinId="9" hidden="1"/>
    <cellStyle name="Besuchter Hyperlink" xfId="9022" builtinId="9" hidden="1"/>
    <cellStyle name="Besuchter Hyperlink" xfId="9278" builtinId="9" hidden="1"/>
    <cellStyle name="Besuchter Hyperlink" xfId="9534" builtinId="9" hidden="1"/>
    <cellStyle name="Besuchter Hyperlink" xfId="9790" builtinId="9" hidden="1"/>
    <cellStyle name="Besuchter Hyperlink" xfId="10046" builtinId="9" hidden="1"/>
    <cellStyle name="Besuchter Hyperlink" xfId="10302" builtinId="9" hidden="1"/>
    <cellStyle name="Besuchter Hyperlink" xfId="10558" builtinId="9" hidden="1"/>
    <cellStyle name="Besuchter Hyperlink" xfId="10814" builtinId="9" hidden="1"/>
    <cellStyle name="Besuchter Hyperlink" xfId="11070" builtinId="9" hidden="1"/>
    <cellStyle name="Besuchter Hyperlink" xfId="11326" builtinId="9" hidden="1"/>
    <cellStyle name="Besuchter Hyperlink" xfId="11582" builtinId="9" hidden="1"/>
    <cellStyle name="Besuchter Hyperlink" xfId="11838" builtinId="9" hidden="1"/>
    <cellStyle name="Besuchter Hyperlink" xfId="12094" builtinId="9" hidden="1"/>
    <cellStyle name="Besuchter Hyperlink" xfId="12350" builtinId="9" hidden="1"/>
    <cellStyle name="Besuchter Hyperlink" xfId="12606" builtinId="9" hidden="1"/>
    <cellStyle name="Besuchter Hyperlink" xfId="12862" builtinId="9" hidden="1"/>
    <cellStyle name="Besuchter Hyperlink" xfId="13118" builtinId="9" hidden="1"/>
    <cellStyle name="Besuchter Hyperlink" xfId="13374" builtinId="9" hidden="1"/>
    <cellStyle name="Besuchter Hyperlink" xfId="13630" builtinId="9" hidden="1"/>
    <cellStyle name="Besuchter Hyperlink" xfId="13886" builtinId="9" hidden="1"/>
    <cellStyle name="Besuchter Hyperlink" xfId="14142" builtinId="9" hidden="1"/>
    <cellStyle name="Besuchter Hyperlink" xfId="14398" builtinId="9" hidden="1"/>
    <cellStyle name="Besuchter Hyperlink" xfId="14654" builtinId="9" hidden="1"/>
    <cellStyle name="Besuchter Hyperlink" xfId="14910" builtinId="9" hidden="1"/>
    <cellStyle name="Besuchter Hyperlink" xfId="15166" builtinId="9" hidden="1"/>
    <cellStyle name="Besuchter Hyperlink" xfId="15422" builtinId="9" hidden="1"/>
    <cellStyle name="Besuchter Hyperlink" xfId="15678" builtinId="9" hidden="1"/>
    <cellStyle name="Besuchter Hyperlink" xfId="15934" builtinId="9" hidden="1"/>
    <cellStyle name="Besuchter Hyperlink" xfId="16190" builtinId="9" hidden="1"/>
    <cellStyle name="Besuchter Hyperlink" xfId="16446" builtinId="9" hidden="1"/>
    <cellStyle name="Besuchter Hyperlink" xfId="16702" builtinId="9" hidden="1"/>
    <cellStyle name="Besuchter Hyperlink" xfId="16958" builtinId="9" hidden="1"/>
    <cellStyle name="Besuchter Hyperlink" xfId="17214" builtinId="9" hidden="1"/>
    <cellStyle name="Besuchter Hyperlink" xfId="17470" builtinId="9" hidden="1"/>
    <cellStyle name="Besuchter Hyperlink" xfId="17726" builtinId="9" hidden="1"/>
    <cellStyle name="Besuchter Hyperlink" xfId="17982" builtinId="9" hidden="1"/>
    <cellStyle name="Besuchter Hyperlink" xfId="18238" builtinId="9" hidden="1"/>
    <cellStyle name="Besuchter Hyperlink" xfId="18494" builtinId="9" hidden="1"/>
    <cellStyle name="Besuchter Hyperlink" xfId="18750" builtinId="9" hidden="1"/>
    <cellStyle name="Besuchter Hyperlink" xfId="19006" builtinId="9" hidden="1"/>
    <cellStyle name="Besuchter Hyperlink" xfId="19262" builtinId="9" hidden="1"/>
    <cellStyle name="Besuchter Hyperlink" xfId="19518" builtinId="9" hidden="1"/>
    <cellStyle name="Besuchter Hyperlink" xfId="19774" builtinId="9" hidden="1"/>
    <cellStyle name="Besuchter Hyperlink" xfId="20030" builtinId="9" hidden="1"/>
    <cellStyle name="Besuchter Hyperlink" xfId="20286" builtinId="9" hidden="1"/>
    <cellStyle name="Besuchter Hyperlink" xfId="20542" builtinId="9" hidden="1"/>
    <cellStyle name="Besuchter Hyperlink" xfId="20798" builtinId="9" hidden="1"/>
    <cellStyle name="Besuchter Hyperlink" xfId="21054" builtinId="9" hidden="1"/>
    <cellStyle name="Besuchter Hyperlink" xfId="21314" builtinId="9" hidden="1"/>
    <cellStyle name="Besuchter Hyperlink" xfId="21570" builtinId="9" hidden="1"/>
    <cellStyle name="Besuchter Hyperlink" xfId="21826" builtinId="9" hidden="1"/>
    <cellStyle name="Besuchter Hyperlink" xfId="22082" builtinId="9" hidden="1"/>
    <cellStyle name="Besuchter Hyperlink" xfId="22338" builtinId="9" hidden="1"/>
    <cellStyle name="Besuchter Hyperlink" xfId="22594" builtinId="9" hidden="1"/>
    <cellStyle name="Besuchter Hyperlink" xfId="22850" builtinId="9" hidden="1"/>
    <cellStyle name="Besuchter Hyperlink" xfId="23106" builtinId="9" hidden="1"/>
    <cellStyle name="Besuchter Hyperlink" xfId="23362" builtinId="9" hidden="1"/>
    <cellStyle name="Besuchter Hyperlink" xfId="23618" builtinId="9" hidden="1"/>
    <cellStyle name="Besuchter Hyperlink" xfId="23874" builtinId="9" hidden="1"/>
    <cellStyle name="Besuchter Hyperlink" xfId="24130" builtinId="9" hidden="1"/>
    <cellStyle name="Besuchter Hyperlink" xfId="24386" builtinId="9" hidden="1"/>
    <cellStyle name="Besuchter Hyperlink" xfId="24642" builtinId="9" hidden="1"/>
    <cellStyle name="Besuchter Hyperlink" xfId="24898" builtinId="9" hidden="1"/>
    <cellStyle name="Besuchter Hyperlink" xfId="25154" builtinId="9" hidden="1"/>
    <cellStyle name="Besuchter Hyperlink" xfId="25410" builtinId="9" hidden="1"/>
    <cellStyle name="Besuchter Hyperlink" xfId="25666" builtinId="9" hidden="1"/>
    <cellStyle name="Besuchter Hyperlink" xfId="25922" builtinId="9" hidden="1"/>
    <cellStyle name="Besuchter Hyperlink" xfId="26178" builtinId="9" hidden="1"/>
    <cellStyle name="Besuchter Hyperlink" xfId="26434" builtinId="9" hidden="1"/>
    <cellStyle name="Besuchter Hyperlink" xfId="26690" builtinId="9" hidden="1"/>
    <cellStyle name="Besuchter Hyperlink" xfId="26946" builtinId="9" hidden="1"/>
    <cellStyle name="Besuchter Hyperlink" xfId="27202" builtinId="9" hidden="1"/>
    <cellStyle name="Besuchter Hyperlink" xfId="27458" builtinId="9" hidden="1"/>
    <cellStyle name="Besuchter Hyperlink" xfId="27714" builtinId="9" hidden="1"/>
    <cellStyle name="Besuchter Hyperlink" xfId="27970" builtinId="9" hidden="1"/>
    <cellStyle name="Besuchter Hyperlink" xfId="28226" builtinId="9" hidden="1"/>
    <cellStyle name="Besuchter Hyperlink" xfId="28482" builtinId="9" hidden="1"/>
    <cellStyle name="Besuchter Hyperlink" xfId="28738" builtinId="9" hidden="1"/>
    <cellStyle name="Besuchter Hyperlink" xfId="28994" builtinId="9" hidden="1"/>
    <cellStyle name="Besuchter Hyperlink" xfId="29250" builtinId="9" hidden="1"/>
    <cellStyle name="Besuchter Hyperlink" xfId="29506" builtinId="9" hidden="1"/>
    <cellStyle name="Besuchter Hyperlink" xfId="29762" builtinId="9" hidden="1"/>
    <cellStyle name="Besuchter Hyperlink" xfId="30018" builtinId="9" hidden="1"/>
    <cellStyle name="Besuchter Hyperlink" xfId="30274" builtinId="9" hidden="1"/>
    <cellStyle name="Besuchter Hyperlink" xfId="30530" builtinId="9" hidden="1"/>
    <cellStyle name="Besuchter Hyperlink" xfId="30786" builtinId="9" hidden="1"/>
    <cellStyle name="Besuchter Hyperlink" xfId="31042" builtinId="9" hidden="1"/>
    <cellStyle name="Besuchter Hyperlink" xfId="31298" builtinId="9" hidden="1"/>
    <cellStyle name="Besuchter Hyperlink" xfId="31554" builtinId="9" hidden="1"/>
    <cellStyle name="Besuchter Hyperlink" xfId="31810" builtinId="9" hidden="1"/>
    <cellStyle name="Besuchter Hyperlink" xfId="32066" builtinId="9" hidden="1"/>
    <cellStyle name="Besuchter Hyperlink" xfId="32323" builtinId="9" hidden="1"/>
    <cellStyle name="Besuchter Hyperlink" xfId="32581" builtinId="9" hidden="1"/>
    <cellStyle name="Besuchter Hyperlink" xfId="32837" builtinId="9" hidden="1"/>
    <cellStyle name="Besuchter Hyperlink" xfId="33093" builtinId="9" hidden="1"/>
    <cellStyle name="Besuchter Hyperlink" xfId="33349" builtinId="9" hidden="1"/>
    <cellStyle name="Besuchter Hyperlink" xfId="33605" builtinId="9" hidden="1"/>
    <cellStyle name="Besuchter Hyperlink" xfId="33861" builtinId="9" hidden="1"/>
    <cellStyle name="Besuchter Hyperlink" xfId="34117" builtinId="9" hidden="1"/>
    <cellStyle name="Besuchter Hyperlink" xfId="34373" builtinId="9" hidden="1"/>
    <cellStyle name="Besuchter Hyperlink" xfId="34629" builtinId="9" hidden="1"/>
    <cellStyle name="Besuchter Hyperlink" xfId="34885" builtinId="9" hidden="1"/>
    <cellStyle name="Besuchter Hyperlink" xfId="35141" builtinId="9" hidden="1"/>
    <cellStyle name="Besuchter Hyperlink" xfId="34911" builtinId="9" hidden="1"/>
    <cellStyle name="Besuchter Hyperlink" xfId="34655" builtinId="9" hidden="1"/>
    <cellStyle name="Besuchter Hyperlink" xfId="34399" builtinId="9" hidden="1"/>
    <cellStyle name="Besuchter Hyperlink" xfId="34143" builtinId="9" hidden="1"/>
    <cellStyle name="Besuchter Hyperlink" xfId="33887" builtinId="9" hidden="1"/>
    <cellStyle name="Besuchter Hyperlink" xfId="33631" builtinId="9" hidden="1"/>
    <cellStyle name="Besuchter Hyperlink" xfId="33375" builtinId="9" hidden="1"/>
    <cellStyle name="Besuchter Hyperlink" xfId="33119" builtinId="9" hidden="1"/>
    <cellStyle name="Besuchter Hyperlink" xfId="32863" builtinId="9" hidden="1"/>
    <cellStyle name="Besuchter Hyperlink" xfId="32607" builtinId="9" hidden="1"/>
    <cellStyle name="Besuchter Hyperlink" xfId="32349" builtinId="9" hidden="1"/>
    <cellStyle name="Besuchter Hyperlink" xfId="32092" builtinId="9" hidden="1"/>
    <cellStyle name="Besuchter Hyperlink" xfId="31836" builtinId="9" hidden="1"/>
    <cellStyle name="Besuchter Hyperlink" xfId="31580" builtinId="9" hidden="1"/>
    <cellStyle name="Besuchter Hyperlink" xfId="31324" builtinId="9" hidden="1"/>
    <cellStyle name="Besuchter Hyperlink" xfId="31068" builtinId="9" hidden="1"/>
    <cellStyle name="Besuchter Hyperlink" xfId="30812" builtinId="9" hidden="1"/>
    <cellStyle name="Besuchter Hyperlink" xfId="30556" builtinId="9" hidden="1"/>
    <cellStyle name="Besuchter Hyperlink" xfId="30300" builtinId="9" hidden="1"/>
    <cellStyle name="Besuchter Hyperlink" xfId="30044" builtinId="9" hidden="1"/>
    <cellStyle name="Besuchter Hyperlink" xfId="29788" builtinId="9" hidden="1"/>
    <cellStyle name="Besuchter Hyperlink" xfId="29532" builtinId="9" hidden="1"/>
    <cellStyle name="Besuchter Hyperlink" xfId="29276" builtinId="9" hidden="1"/>
    <cellStyle name="Besuchter Hyperlink" xfId="29020" builtinId="9" hidden="1"/>
    <cellStyle name="Besuchter Hyperlink" xfId="28764" builtinId="9" hidden="1"/>
    <cellStyle name="Besuchter Hyperlink" xfId="28508" builtinId="9" hidden="1"/>
    <cellStyle name="Besuchter Hyperlink" xfId="28252" builtinId="9" hidden="1"/>
    <cellStyle name="Besuchter Hyperlink" xfId="27996" builtinId="9" hidden="1"/>
    <cellStyle name="Besuchter Hyperlink" xfId="27740" builtinId="9" hidden="1"/>
    <cellStyle name="Besuchter Hyperlink" xfId="27484" builtinId="9" hidden="1"/>
    <cellStyle name="Besuchter Hyperlink" xfId="27228" builtinId="9" hidden="1"/>
    <cellStyle name="Besuchter Hyperlink" xfId="26972" builtinId="9" hidden="1"/>
    <cellStyle name="Besuchter Hyperlink" xfId="26716" builtinId="9" hidden="1"/>
    <cellStyle name="Besuchter Hyperlink" xfId="26460" builtinId="9" hidden="1"/>
    <cellStyle name="Besuchter Hyperlink" xfId="26204" builtinId="9" hidden="1"/>
    <cellStyle name="Besuchter Hyperlink" xfId="25948" builtinId="9" hidden="1"/>
    <cellStyle name="Besuchter Hyperlink" xfId="25692" builtinId="9" hidden="1"/>
    <cellStyle name="Besuchter Hyperlink" xfId="25436" builtinId="9" hidden="1"/>
    <cellStyle name="Besuchter Hyperlink" xfId="25180" builtinId="9" hidden="1"/>
    <cellStyle name="Besuchter Hyperlink" xfId="24924" builtinId="9" hidden="1"/>
    <cellStyle name="Besuchter Hyperlink" xfId="24668" builtinId="9" hidden="1"/>
    <cellStyle name="Besuchter Hyperlink" xfId="24412" builtinId="9" hidden="1"/>
    <cellStyle name="Besuchter Hyperlink" xfId="24156" builtinId="9" hidden="1"/>
    <cellStyle name="Besuchter Hyperlink" xfId="23900" builtinId="9" hidden="1"/>
    <cellStyle name="Besuchter Hyperlink" xfId="23644" builtinId="9" hidden="1"/>
    <cellStyle name="Besuchter Hyperlink" xfId="23388" builtinId="9" hidden="1"/>
    <cellStyle name="Besuchter Hyperlink" xfId="23132" builtinId="9" hidden="1"/>
    <cellStyle name="Besuchter Hyperlink" xfId="22876" builtinId="9" hidden="1"/>
    <cellStyle name="Besuchter Hyperlink" xfId="22620" builtinId="9" hidden="1"/>
    <cellStyle name="Besuchter Hyperlink" xfId="22364" builtinId="9" hidden="1"/>
    <cellStyle name="Besuchter Hyperlink" xfId="22108" builtinId="9" hidden="1"/>
    <cellStyle name="Besuchter Hyperlink" xfId="21852" builtinId="9" hidden="1"/>
    <cellStyle name="Besuchter Hyperlink" xfId="21596" builtinId="9" hidden="1"/>
    <cellStyle name="Besuchter Hyperlink" xfId="21340" builtinId="9" hidden="1"/>
    <cellStyle name="Besuchter Hyperlink" xfId="21080" builtinId="9" hidden="1"/>
    <cellStyle name="Besuchter Hyperlink" xfId="20824" builtinId="9" hidden="1"/>
    <cellStyle name="Besuchter Hyperlink" xfId="20568" builtinId="9" hidden="1"/>
    <cellStyle name="Besuchter Hyperlink" xfId="20312" builtinId="9" hidden="1"/>
    <cellStyle name="Besuchter Hyperlink" xfId="20056" builtinId="9" hidden="1"/>
    <cellStyle name="Besuchter Hyperlink" xfId="19800" builtinId="9" hidden="1"/>
    <cellStyle name="Besuchter Hyperlink" xfId="19544" builtinId="9" hidden="1"/>
    <cellStyle name="Besuchter Hyperlink" xfId="19288" builtinId="9" hidden="1"/>
    <cellStyle name="Besuchter Hyperlink" xfId="19032" builtinId="9" hidden="1"/>
    <cellStyle name="Besuchter Hyperlink" xfId="18776" builtinId="9" hidden="1"/>
    <cellStyle name="Besuchter Hyperlink" xfId="18520" builtinId="9" hidden="1"/>
    <cellStyle name="Besuchter Hyperlink" xfId="18264" builtinId="9" hidden="1"/>
    <cellStyle name="Besuchter Hyperlink" xfId="18008" builtinId="9" hidden="1"/>
    <cellStyle name="Besuchter Hyperlink" xfId="17752" builtinId="9" hidden="1"/>
    <cellStyle name="Besuchter Hyperlink" xfId="17496" builtinId="9" hidden="1"/>
    <cellStyle name="Besuchter Hyperlink" xfId="17240" builtinId="9" hidden="1"/>
    <cellStyle name="Besuchter Hyperlink" xfId="16984" builtinId="9" hidden="1"/>
    <cellStyle name="Besuchter Hyperlink" xfId="16728" builtinId="9" hidden="1"/>
    <cellStyle name="Besuchter Hyperlink" xfId="16472" builtinId="9" hidden="1"/>
    <cellStyle name="Besuchter Hyperlink" xfId="16216" builtinId="9" hidden="1"/>
    <cellStyle name="Besuchter Hyperlink" xfId="15960" builtinId="9" hidden="1"/>
    <cellStyle name="Besuchter Hyperlink" xfId="15704" builtinId="9" hidden="1"/>
    <cellStyle name="Besuchter Hyperlink" xfId="15448" builtinId="9" hidden="1"/>
    <cellStyle name="Besuchter Hyperlink" xfId="15192" builtinId="9" hidden="1"/>
    <cellStyle name="Besuchter Hyperlink" xfId="14936" builtinId="9" hidden="1"/>
    <cellStyle name="Besuchter Hyperlink" xfId="14680" builtinId="9" hidden="1"/>
    <cellStyle name="Besuchter Hyperlink" xfId="14424" builtinId="9" hidden="1"/>
    <cellStyle name="Besuchter Hyperlink" xfId="14168" builtinId="9" hidden="1"/>
    <cellStyle name="Besuchter Hyperlink" xfId="13912" builtinId="9" hidden="1"/>
    <cellStyle name="Besuchter Hyperlink" xfId="13656" builtinId="9" hidden="1"/>
    <cellStyle name="Besuchter Hyperlink" xfId="13400" builtinId="9" hidden="1"/>
    <cellStyle name="Besuchter Hyperlink" xfId="13144" builtinId="9" hidden="1"/>
    <cellStyle name="Besuchter Hyperlink" xfId="12888" builtinId="9" hidden="1"/>
    <cellStyle name="Besuchter Hyperlink" xfId="12632" builtinId="9" hidden="1"/>
    <cellStyle name="Besuchter Hyperlink" xfId="12376" builtinId="9" hidden="1"/>
    <cellStyle name="Besuchter Hyperlink" xfId="12120" builtinId="9" hidden="1"/>
    <cellStyle name="Besuchter Hyperlink" xfId="11864" builtinId="9" hidden="1"/>
    <cellStyle name="Besuchter Hyperlink" xfId="11608" builtinId="9" hidden="1"/>
    <cellStyle name="Besuchter Hyperlink" xfId="11352" builtinId="9" hidden="1"/>
    <cellStyle name="Besuchter Hyperlink" xfId="11096" builtinId="9" hidden="1"/>
    <cellStyle name="Besuchter Hyperlink" xfId="10840" builtinId="9" hidden="1"/>
    <cellStyle name="Besuchter Hyperlink" xfId="10584" builtinId="9" hidden="1"/>
    <cellStyle name="Besuchter Hyperlink" xfId="10328" builtinId="9" hidden="1"/>
    <cellStyle name="Besuchter Hyperlink" xfId="10072" builtinId="9" hidden="1"/>
    <cellStyle name="Besuchter Hyperlink" xfId="9816" builtinId="9" hidden="1"/>
    <cellStyle name="Besuchter Hyperlink" xfId="9560" builtinId="9" hidden="1"/>
    <cellStyle name="Besuchter Hyperlink" xfId="9304" builtinId="9" hidden="1"/>
    <cellStyle name="Besuchter Hyperlink" xfId="9048" builtinId="9" hidden="1"/>
    <cellStyle name="Besuchter Hyperlink" xfId="8792" builtinId="9" hidden="1"/>
    <cellStyle name="Besuchter Hyperlink" xfId="8536" builtinId="9" hidden="1"/>
    <cellStyle name="Besuchter Hyperlink" xfId="8280" builtinId="9" hidden="1"/>
    <cellStyle name="Besuchter Hyperlink" xfId="8024" builtinId="9" hidden="1"/>
    <cellStyle name="Besuchter Hyperlink" xfId="7768" builtinId="9" hidden="1"/>
    <cellStyle name="Besuchter Hyperlink" xfId="7512" builtinId="9" hidden="1"/>
    <cellStyle name="Besuchter Hyperlink" xfId="7256" builtinId="9" hidden="1"/>
    <cellStyle name="Besuchter Hyperlink" xfId="7000" builtinId="9" hidden="1"/>
    <cellStyle name="Besuchter Hyperlink" xfId="6744" builtinId="9" hidden="1"/>
    <cellStyle name="Besuchter Hyperlink" xfId="6488" builtinId="9" hidden="1"/>
    <cellStyle name="Besuchter Hyperlink" xfId="6232" builtinId="9" hidden="1"/>
    <cellStyle name="Besuchter Hyperlink" xfId="5976" builtinId="9" hidden="1"/>
    <cellStyle name="Besuchter Hyperlink" xfId="5720" builtinId="9" hidden="1"/>
    <cellStyle name="Besuchter Hyperlink" xfId="5464" builtinId="9" hidden="1"/>
    <cellStyle name="Besuchter Hyperlink" xfId="5208" builtinId="9" hidden="1"/>
    <cellStyle name="Besuchter Hyperlink" xfId="4952" builtinId="9" hidden="1"/>
    <cellStyle name="Besuchter Hyperlink" xfId="4696" builtinId="9" hidden="1"/>
    <cellStyle name="Besuchter Hyperlink" xfId="4440" builtinId="9" hidden="1"/>
    <cellStyle name="Besuchter Hyperlink" xfId="4184" builtinId="9" hidden="1"/>
    <cellStyle name="Besuchter Hyperlink" xfId="3928" builtinId="9" hidden="1"/>
    <cellStyle name="Besuchter Hyperlink" xfId="3672" builtinId="9" hidden="1"/>
    <cellStyle name="Besuchter Hyperlink" xfId="3416" builtinId="9" hidden="1"/>
    <cellStyle name="Besuchter Hyperlink" xfId="3160" builtinId="9" hidden="1"/>
    <cellStyle name="Besuchter Hyperlink" xfId="2904" builtinId="9" hidden="1"/>
    <cellStyle name="Besuchter Hyperlink" xfId="2648" builtinId="9" hidden="1"/>
    <cellStyle name="Besuchter Hyperlink" xfId="2392" builtinId="9" hidden="1"/>
    <cellStyle name="Besuchter Hyperlink" xfId="2136" builtinId="9" hidden="1"/>
    <cellStyle name="Besuchter Hyperlink" xfId="1880" builtinId="9" hidden="1"/>
    <cellStyle name="Besuchter Hyperlink" xfId="1624" builtinId="9" hidden="1"/>
    <cellStyle name="Besuchter Hyperlink" xfId="1368" builtinId="9" hidden="1"/>
    <cellStyle name="Besuchter Hyperlink" xfId="1112" builtinId="9" hidden="1"/>
    <cellStyle name="Besuchter Hyperlink" xfId="856" builtinId="9" hidden="1"/>
    <cellStyle name="Besuchter Hyperlink" xfId="600" builtinId="9" hidden="1"/>
    <cellStyle name="Besuchter Hyperlink" xfId="344" builtinId="9" hidden="1"/>
    <cellStyle name="Besuchter Hyperlink" xfId="164" builtinId="9" hidden="1"/>
    <cellStyle name="Besuchter Hyperlink" xfId="160" builtinId="9" hidden="1"/>
    <cellStyle name="Besuchter Hyperlink" xfId="304" builtinId="9" hidden="1"/>
    <cellStyle name="Besuchter Hyperlink" xfId="560" builtinId="9" hidden="1"/>
    <cellStyle name="Besuchter Hyperlink" xfId="816" builtinId="9" hidden="1"/>
    <cellStyle name="Besuchter Hyperlink" xfId="1072" builtinId="9" hidden="1"/>
    <cellStyle name="Besuchter Hyperlink" xfId="1328" builtinId="9" hidden="1"/>
    <cellStyle name="Besuchter Hyperlink" xfId="1584" builtinId="9" hidden="1"/>
    <cellStyle name="Besuchter Hyperlink" xfId="1840" builtinId="9" hidden="1"/>
    <cellStyle name="Besuchter Hyperlink" xfId="2096" builtinId="9" hidden="1"/>
    <cellStyle name="Besuchter Hyperlink" xfId="2352" builtinId="9" hidden="1"/>
    <cellStyle name="Besuchter Hyperlink" xfId="2608" builtinId="9" hidden="1"/>
    <cellStyle name="Besuchter Hyperlink" xfId="2864" builtinId="9" hidden="1"/>
    <cellStyle name="Besuchter Hyperlink" xfId="3120" builtinId="9" hidden="1"/>
    <cellStyle name="Besuchter Hyperlink" xfId="3376" builtinId="9" hidden="1"/>
    <cellStyle name="Besuchter Hyperlink" xfId="3632" builtinId="9" hidden="1"/>
    <cellStyle name="Besuchter Hyperlink" xfId="3888" builtinId="9" hidden="1"/>
    <cellStyle name="Besuchter Hyperlink" xfId="4144" builtinId="9" hidden="1"/>
    <cellStyle name="Besuchter Hyperlink" xfId="4400" builtinId="9" hidden="1"/>
    <cellStyle name="Besuchter Hyperlink" xfId="4656" builtinId="9" hidden="1"/>
    <cellStyle name="Besuchter Hyperlink" xfId="4912" builtinId="9" hidden="1"/>
    <cellStyle name="Besuchter Hyperlink" xfId="5168" builtinId="9" hidden="1"/>
    <cellStyle name="Besuchter Hyperlink" xfId="5424" builtinId="9" hidden="1"/>
    <cellStyle name="Besuchter Hyperlink" xfId="5680" builtinId="9" hidden="1"/>
    <cellStyle name="Besuchter Hyperlink" xfId="5936" builtinId="9" hidden="1"/>
    <cellStyle name="Besuchter Hyperlink" xfId="6192" builtinId="9" hidden="1"/>
    <cellStyle name="Besuchter Hyperlink" xfId="6448" builtinId="9" hidden="1"/>
    <cellStyle name="Besuchter Hyperlink" xfId="6704" builtinId="9" hidden="1"/>
    <cellStyle name="Besuchter Hyperlink" xfId="6960" builtinId="9" hidden="1"/>
    <cellStyle name="Besuchter Hyperlink" xfId="7216" builtinId="9" hidden="1"/>
    <cellStyle name="Besuchter Hyperlink" xfId="7472" builtinId="9" hidden="1"/>
    <cellStyle name="Besuchter Hyperlink" xfId="7728" builtinId="9" hidden="1"/>
    <cellStyle name="Besuchter Hyperlink" xfId="7984" builtinId="9" hidden="1"/>
    <cellStyle name="Besuchter Hyperlink" xfId="8240" builtinId="9" hidden="1"/>
    <cellStyle name="Besuchter Hyperlink" xfId="8496" builtinId="9" hidden="1"/>
    <cellStyle name="Besuchter Hyperlink" xfId="8752" builtinId="9" hidden="1"/>
    <cellStyle name="Besuchter Hyperlink" xfId="9008" builtinId="9" hidden="1"/>
    <cellStyle name="Besuchter Hyperlink" xfId="9264" builtinId="9" hidden="1"/>
    <cellStyle name="Besuchter Hyperlink" xfId="9520" builtinId="9" hidden="1"/>
    <cellStyle name="Besuchter Hyperlink" xfId="9776" builtinId="9" hidden="1"/>
    <cellStyle name="Besuchter Hyperlink" xfId="10032" builtinId="9" hidden="1"/>
    <cellStyle name="Besuchter Hyperlink" xfId="10288" builtinId="9" hidden="1"/>
    <cellStyle name="Besuchter Hyperlink" xfId="10544" builtinId="9" hidden="1"/>
    <cellStyle name="Besuchter Hyperlink" xfId="10800" builtinId="9" hidden="1"/>
    <cellStyle name="Besuchter Hyperlink" xfId="11056" builtinId="9" hidden="1"/>
    <cellStyle name="Besuchter Hyperlink" xfId="11312" builtinId="9" hidden="1"/>
    <cellStyle name="Besuchter Hyperlink" xfId="11568" builtinId="9" hidden="1"/>
    <cellStyle name="Besuchter Hyperlink" xfId="11824" builtinId="9" hidden="1"/>
    <cellStyle name="Besuchter Hyperlink" xfId="12080" builtinId="9" hidden="1"/>
    <cellStyle name="Besuchter Hyperlink" xfId="12336" builtinId="9" hidden="1"/>
    <cellStyle name="Besuchter Hyperlink" xfId="12592" builtinId="9" hidden="1"/>
    <cellStyle name="Besuchter Hyperlink" xfId="12848" builtinId="9" hidden="1"/>
    <cellStyle name="Besuchter Hyperlink" xfId="13104" builtinId="9" hidden="1"/>
    <cellStyle name="Besuchter Hyperlink" xfId="13360" builtinId="9" hidden="1"/>
    <cellStyle name="Besuchter Hyperlink" xfId="13616" builtinId="9" hidden="1"/>
    <cellStyle name="Besuchter Hyperlink" xfId="13872" builtinId="9" hidden="1"/>
    <cellStyle name="Besuchter Hyperlink" xfId="14128" builtinId="9" hidden="1"/>
    <cellStyle name="Besuchter Hyperlink" xfId="14384" builtinId="9" hidden="1"/>
    <cellStyle name="Besuchter Hyperlink" xfId="14640" builtinId="9" hidden="1"/>
    <cellStyle name="Besuchter Hyperlink" xfId="14896" builtinId="9" hidden="1"/>
    <cellStyle name="Besuchter Hyperlink" xfId="15152" builtinId="9" hidden="1"/>
    <cellStyle name="Besuchter Hyperlink" xfId="15408" builtinId="9" hidden="1"/>
    <cellStyle name="Besuchter Hyperlink" xfId="15664" builtinId="9" hidden="1"/>
    <cellStyle name="Besuchter Hyperlink" xfId="15920" builtinId="9" hidden="1"/>
    <cellStyle name="Besuchter Hyperlink" xfId="16176" builtinId="9" hidden="1"/>
    <cellStyle name="Besuchter Hyperlink" xfId="16432" builtinId="9" hidden="1"/>
    <cellStyle name="Besuchter Hyperlink" xfId="16688" builtinId="9" hidden="1"/>
    <cellStyle name="Besuchter Hyperlink" xfId="16944" builtinId="9" hidden="1"/>
    <cellStyle name="Besuchter Hyperlink" xfId="17200" builtinId="9" hidden="1"/>
    <cellStyle name="Besuchter Hyperlink" xfId="17456" builtinId="9" hidden="1"/>
    <cellStyle name="Besuchter Hyperlink" xfId="17712" builtinId="9" hidden="1"/>
    <cellStyle name="Besuchter Hyperlink" xfId="17968" builtinId="9" hidden="1"/>
    <cellStyle name="Besuchter Hyperlink" xfId="18224" builtinId="9" hidden="1"/>
    <cellStyle name="Besuchter Hyperlink" xfId="18480" builtinId="9" hidden="1"/>
    <cellStyle name="Besuchter Hyperlink" xfId="18736" builtinId="9" hidden="1"/>
    <cellStyle name="Besuchter Hyperlink" xfId="18992" builtinId="9" hidden="1"/>
    <cellStyle name="Besuchter Hyperlink" xfId="19248" builtinId="9" hidden="1"/>
    <cellStyle name="Besuchter Hyperlink" xfId="19504" builtinId="9" hidden="1"/>
    <cellStyle name="Besuchter Hyperlink" xfId="19760" builtinId="9" hidden="1"/>
    <cellStyle name="Besuchter Hyperlink" xfId="20016" builtinId="9" hidden="1"/>
    <cellStyle name="Besuchter Hyperlink" xfId="20272" builtinId="9" hidden="1"/>
    <cellStyle name="Besuchter Hyperlink" xfId="20528" builtinId="9" hidden="1"/>
    <cellStyle name="Besuchter Hyperlink" xfId="20784" builtinId="9" hidden="1"/>
    <cellStyle name="Besuchter Hyperlink" xfId="21040" builtinId="9" hidden="1"/>
    <cellStyle name="Besuchter Hyperlink" xfId="21300" builtinId="9" hidden="1"/>
    <cellStyle name="Besuchter Hyperlink" xfId="21556" builtinId="9" hidden="1"/>
    <cellStyle name="Besuchter Hyperlink" xfId="21812" builtinId="9" hidden="1"/>
    <cellStyle name="Besuchter Hyperlink" xfId="22068" builtinId="9" hidden="1"/>
    <cellStyle name="Besuchter Hyperlink" xfId="22324" builtinId="9" hidden="1"/>
    <cellStyle name="Besuchter Hyperlink" xfId="22580" builtinId="9" hidden="1"/>
    <cellStyle name="Besuchter Hyperlink" xfId="22836" builtinId="9" hidden="1"/>
    <cellStyle name="Besuchter Hyperlink" xfId="23092" builtinId="9" hidden="1"/>
    <cellStyle name="Besuchter Hyperlink" xfId="23348" builtinId="9" hidden="1"/>
    <cellStyle name="Besuchter Hyperlink" xfId="23604" builtinId="9" hidden="1"/>
    <cellStyle name="Besuchter Hyperlink" xfId="23860" builtinId="9" hidden="1"/>
    <cellStyle name="Besuchter Hyperlink" xfId="24116" builtinId="9" hidden="1"/>
    <cellStyle name="Besuchter Hyperlink" xfId="24372" builtinId="9" hidden="1"/>
    <cellStyle name="Besuchter Hyperlink" xfId="24628" builtinId="9" hidden="1"/>
    <cellStyle name="Besuchter Hyperlink" xfId="24884" builtinId="9" hidden="1"/>
    <cellStyle name="Besuchter Hyperlink" xfId="25140" builtinId="9" hidden="1"/>
    <cellStyle name="Besuchter Hyperlink" xfId="25396" builtinId="9" hidden="1"/>
    <cellStyle name="Besuchter Hyperlink" xfId="25652" builtinId="9" hidden="1"/>
    <cellStyle name="Besuchter Hyperlink" xfId="25908" builtinId="9" hidden="1"/>
    <cellStyle name="Besuchter Hyperlink" xfId="26164" builtinId="9" hidden="1"/>
    <cellStyle name="Besuchter Hyperlink" xfId="26420" builtinId="9" hidden="1"/>
    <cellStyle name="Besuchter Hyperlink" xfId="26676" builtinId="9" hidden="1"/>
    <cellStyle name="Besuchter Hyperlink" xfId="26932" builtinId="9" hidden="1"/>
    <cellStyle name="Besuchter Hyperlink" xfId="27188" builtinId="9" hidden="1"/>
    <cellStyle name="Besuchter Hyperlink" xfId="27444" builtinId="9" hidden="1"/>
    <cellStyle name="Besuchter Hyperlink" xfId="27700" builtinId="9" hidden="1"/>
    <cellStyle name="Besuchter Hyperlink" xfId="27956" builtinId="9" hidden="1"/>
    <cellStyle name="Besuchter Hyperlink" xfId="28212" builtinId="9" hidden="1"/>
    <cellStyle name="Besuchter Hyperlink" xfId="28468" builtinId="9" hidden="1"/>
    <cellStyle name="Besuchter Hyperlink" xfId="28724" builtinId="9" hidden="1"/>
    <cellStyle name="Besuchter Hyperlink" xfId="28980" builtinId="9" hidden="1"/>
    <cellStyle name="Besuchter Hyperlink" xfId="29236" builtinId="9" hidden="1"/>
    <cellStyle name="Besuchter Hyperlink" xfId="29492" builtinId="9" hidden="1"/>
    <cellStyle name="Besuchter Hyperlink" xfId="29748" builtinId="9" hidden="1"/>
    <cellStyle name="Besuchter Hyperlink" xfId="30004" builtinId="9" hidden="1"/>
    <cellStyle name="Besuchter Hyperlink" xfId="30260" builtinId="9" hidden="1"/>
    <cellStyle name="Besuchter Hyperlink" xfId="30516" builtinId="9" hidden="1"/>
    <cellStyle name="Besuchter Hyperlink" xfId="30772" builtinId="9" hidden="1"/>
    <cellStyle name="Besuchter Hyperlink" xfId="31028" builtinId="9" hidden="1"/>
    <cellStyle name="Besuchter Hyperlink" xfId="31284" builtinId="9" hidden="1"/>
    <cellStyle name="Besuchter Hyperlink" xfId="31540" builtinId="9" hidden="1"/>
    <cellStyle name="Besuchter Hyperlink" xfId="31796" builtinId="9" hidden="1"/>
    <cellStyle name="Besuchter Hyperlink" xfId="32052" builtinId="9" hidden="1"/>
    <cellStyle name="Besuchter Hyperlink" xfId="32309" builtinId="9" hidden="1"/>
    <cellStyle name="Besuchter Hyperlink" xfId="32567" builtinId="9" hidden="1"/>
    <cellStyle name="Besuchter Hyperlink" xfId="32823" builtinId="9" hidden="1"/>
    <cellStyle name="Besuchter Hyperlink" xfId="33079" builtinId="9" hidden="1"/>
    <cellStyle name="Besuchter Hyperlink" xfId="33335" builtinId="9" hidden="1"/>
    <cellStyle name="Besuchter Hyperlink" xfId="33591" builtinId="9" hidden="1"/>
    <cellStyle name="Besuchter Hyperlink" xfId="33847" builtinId="9" hidden="1"/>
    <cellStyle name="Besuchter Hyperlink" xfId="34103" builtinId="9" hidden="1"/>
    <cellStyle name="Besuchter Hyperlink" xfId="34359" builtinId="9" hidden="1"/>
    <cellStyle name="Besuchter Hyperlink" xfId="34615" builtinId="9" hidden="1"/>
    <cellStyle name="Besuchter Hyperlink" xfId="34871" builtinId="9" hidden="1"/>
    <cellStyle name="Besuchter Hyperlink" xfId="35127" builtinId="9" hidden="1"/>
    <cellStyle name="Besuchter Hyperlink" xfId="34925" builtinId="9" hidden="1"/>
    <cellStyle name="Besuchter Hyperlink" xfId="34669" builtinId="9" hidden="1"/>
    <cellStyle name="Besuchter Hyperlink" xfId="34413" builtinId="9" hidden="1"/>
    <cellStyle name="Besuchter Hyperlink" xfId="34157" builtinId="9" hidden="1"/>
    <cellStyle name="Besuchter Hyperlink" xfId="33901" builtinId="9" hidden="1"/>
    <cellStyle name="Besuchter Hyperlink" xfId="33645" builtinId="9" hidden="1"/>
    <cellStyle name="Besuchter Hyperlink" xfId="33389" builtinId="9" hidden="1"/>
    <cellStyle name="Besuchter Hyperlink" xfId="33133" builtinId="9" hidden="1"/>
    <cellStyle name="Besuchter Hyperlink" xfId="32877" builtinId="9" hidden="1"/>
    <cellStyle name="Besuchter Hyperlink" xfId="32621" builtinId="9" hidden="1"/>
    <cellStyle name="Besuchter Hyperlink" xfId="32363" builtinId="9" hidden="1"/>
    <cellStyle name="Besuchter Hyperlink" xfId="32106" builtinId="9" hidden="1"/>
    <cellStyle name="Besuchter Hyperlink" xfId="31850" builtinId="9" hidden="1"/>
    <cellStyle name="Besuchter Hyperlink" xfId="31594" builtinId="9" hidden="1"/>
    <cellStyle name="Besuchter Hyperlink" xfId="31338" builtinId="9" hidden="1"/>
    <cellStyle name="Besuchter Hyperlink" xfId="31082" builtinId="9" hidden="1"/>
    <cellStyle name="Besuchter Hyperlink" xfId="30826" builtinId="9" hidden="1"/>
    <cellStyle name="Besuchter Hyperlink" xfId="30570" builtinId="9" hidden="1"/>
    <cellStyle name="Besuchter Hyperlink" xfId="30314" builtinId="9" hidden="1"/>
    <cellStyle name="Besuchter Hyperlink" xfId="30058" builtinId="9" hidden="1"/>
    <cellStyle name="Besuchter Hyperlink" xfId="29802" builtinId="9" hidden="1"/>
    <cellStyle name="Besuchter Hyperlink" xfId="29546" builtinId="9" hidden="1"/>
    <cellStyle name="Besuchter Hyperlink" xfId="29290" builtinId="9" hidden="1"/>
    <cellStyle name="Besuchter Hyperlink" xfId="29034" builtinId="9" hidden="1"/>
    <cellStyle name="Besuchter Hyperlink" xfId="28778" builtinId="9" hidden="1"/>
    <cellStyle name="Besuchter Hyperlink" xfId="28522" builtinId="9" hidden="1"/>
    <cellStyle name="Besuchter Hyperlink" xfId="28266" builtinId="9" hidden="1"/>
    <cellStyle name="Besuchter Hyperlink" xfId="28010" builtinId="9" hidden="1"/>
    <cellStyle name="Besuchter Hyperlink" xfId="27754" builtinId="9" hidden="1"/>
    <cellStyle name="Besuchter Hyperlink" xfId="27498" builtinId="9" hidden="1"/>
    <cellStyle name="Besuchter Hyperlink" xfId="27242" builtinId="9" hidden="1"/>
    <cellStyle name="Besuchter Hyperlink" xfId="26986" builtinId="9" hidden="1"/>
    <cellStyle name="Besuchter Hyperlink" xfId="26730" builtinId="9" hidden="1"/>
    <cellStyle name="Besuchter Hyperlink" xfId="26474" builtinId="9" hidden="1"/>
    <cellStyle name="Besuchter Hyperlink" xfId="26218" builtinId="9" hidden="1"/>
    <cellStyle name="Besuchter Hyperlink" xfId="25962" builtinId="9" hidden="1"/>
    <cellStyle name="Besuchter Hyperlink" xfId="25706" builtinId="9" hidden="1"/>
    <cellStyle name="Besuchter Hyperlink" xfId="25450" builtinId="9" hidden="1"/>
    <cellStyle name="Besuchter Hyperlink" xfId="25194" builtinId="9" hidden="1"/>
    <cellStyle name="Besuchter Hyperlink" xfId="24938" builtinId="9" hidden="1"/>
    <cellStyle name="Besuchter Hyperlink" xfId="24682" builtinId="9" hidden="1"/>
    <cellStyle name="Besuchter Hyperlink" xfId="24426" builtinId="9" hidden="1"/>
    <cellStyle name="Besuchter Hyperlink" xfId="24170" builtinId="9" hidden="1"/>
    <cellStyle name="Besuchter Hyperlink" xfId="23914" builtinId="9" hidden="1"/>
    <cellStyle name="Besuchter Hyperlink" xfId="23658" builtinId="9" hidden="1"/>
    <cellStyle name="Besuchter Hyperlink" xfId="23402" builtinId="9" hidden="1"/>
    <cellStyle name="Besuchter Hyperlink" xfId="23146" builtinId="9" hidden="1"/>
    <cellStyle name="Besuchter Hyperlink" xfId="22890" builtinId="9" hidden="1"/>
    <cellStyle name="Besuchter Hyperlink" xfId="22634" builtinId="9" hidden="1"/>
    <cellStyle name="Besuchter Hyperlink" xfId="22378" builtinId="9" hidden="1"/>
    <cellStyle name="Besuchter Hyperlink" xfId="22122" builtinId="9" hidden="1"/>
    <cellStyle name="Besuchter Hyperlink" xfId="21866" builtinId="9" hidden="1"/>
    <cellStyle name="Besuchter Hyperlink" xfId="21610" builtinId="9" hidden="1"/>
    <cellStyle name="Besuchter Hyperlink" xfId="21354" builtinId="9" hidden="1"/>
    <cellStyle name="Besuchter Hyperlink" xfId="21094" builtinId="9" hidden="1"/>
    <cellStyle name="Besuchter Hyperlink" xfId="20838" builtinId="9" hidden="1"/>
    <cellStyle name="Besuchter Hyperlink" xfId="20582" builtinId="9" hidden="1"/>
    <cellStyle name="Besuchter Hyperlink" xfId="20326" builtinId="9" hidden="1"/>
    <cellStyle name="Besuchter Hyperlink" xfId="20070" builtinId="9" hidden="1"/>
    <cellStyle name="Besuchter Hyperlink" xfId="19814" builtinId="9" hidden="1"/>
    <cellStyle name="Besuchter Hyperlink" xfId="19558" builtinId="9" hidden="1"/>
    <cellStyle name="Besuchter Hyperlink" xfId="19302" builtinId="9" hidden="1"/>
    <cellStyle name="Besuchter Hyperlink" xfId="19046" builtinId="9" hidden="1"/>
    <cellStyle name="Besuchter Hyperlink" xfId="18790" builtinId="9" hidden="1"/>
    <cellStyle name="Besuchter Hyperlink" xfId="18534" builtinId="9" hidden="1"/>
    <cellStyle name="Besuchter Hyperlink" xfId="18278" builtinId="9" hidden="1"/>
    <cellStyle name="Besuchter Hyperlink" xfId="18022" builtinId="9" hidden="1"/>
    <cellStyle name="Besuchter Hyperlink" xfId="17766" builtinId="9" hidden="1"/>
    <cellStyle name="Besuchter Hyperlink" xfId="17510" builtinId="9" hidden="1"/>
    <cellStyle name="Besuchter Hyperlink" xfId="17254" builtinId="9" hidden="1"/>
    <cellStyle name="Besuchter Hyperlink" xfId="16998" builtinId="9" hidden="1"/>
    <cellStyle name="Besuchter Hyperlink" xfId="16742" builtinId="9" hidden="1"/>
    <cellStyle name="Besuchter Hyperlink" xfId="16486" builtinId="9" hidden="1"/>
    <cellStyle name="Besuchter Hyperlink" xfId="16230" builtinId="9" hidden="1"/>
    <cellStyle name="Besuchter Hyperlink" xfId="15974" builtinId="9" hidden="1"/>
    <cellStyle name="Besuchter Hyperlink" xfId="15718" builtinId="9" hidden="1"/>
    <cellStyle name="Besuchter Hyperlink" xfId="15462" builtinId="9" hidden="1"/>
    <cellStyle name="Besuchter Hyperlink" xfId="15206" builtinId="9" hidden="1"/>
    <cellStyle name="Besuchter Hyperlink" xfId="14950" builtinId="9" hidden="1"/>
    <cellStyle name="Besuchter Hyperlink" xfId="14694" builtinId="9" hidden="1"/>
    <cellStyle name="Besuchter Hyperlink" xfId="14438" builtinId="9" hidden="1"/>
    <cellStyle name="Besuchter Hyperlink" xfId="14182" builtinId="9" hidden="1"/>
    <cellStyle name="Besuchter Hyperlink" xfId="13926" builtinId="9" hidden="1"/>
    <cellStyle name="Besuchter Hyperlink" xfId="13670" builtinId="9" hidden="1"/>
    <cellStyle name="Besuchter Hyperlink" xfId="13414" builtinId="9" hidden="1"/>
    <cellStyle name="Besuchter Hyperlink" xfId="13158" builtinId="9" hidden="1"/>
    <cellStyle name="Besuchter Hyperlink" xfId="12902" builtinId="9" hidden="1"/>
    <cellStyle name="Besuchter Hyperlink" xfId="12646" builtinId="9" hidden="1"/>
    <cellStyle name="Besuchter Hyperlink" xfId="12390" builtinId="9" hidden="1"/>
    <cellStyle name="Besuchter Hyperlink" xfId="12134" builtinId="9" hidden="1"/>
    <cellStyle name="Besuchter Hyperlink" xfId="11878" builtinId="9" hidden="1"/>
    <cellStyle name="Besuchter Hyperlink" xfId="11622" builtinId="9" hidden="1"/>
    <cellStyle name="Besuchter Hyperlink" xfId="11366" builtinId="9" hidden="1"/>
    <cellStyle name="Besuchter Hyperlink" xfId="11110" builtinId="9" hidden="1"/>
    <cellStyle name="Besuchter Hyperlink" xfId="10854" builtinId="9" hidden="1"/>
    <cellStyle name="Besuchter Hyperlink" xfId="10598" builtinId="9" hidden="1"/>
    <cellStyle name="Besuchter Hyperlink" xfId="10342" builtinId="9" hidden="1"/>
    <cellStyle name="Besuchter Hyperlink" xfId="10086" builtinId="9" hidden="1"/>
    <cellStyle name="Besuchter Hyperlink" xfId="9830" builtinId="9" hidden="1"/>
    <cellStyle name="Besuchter Hyperlink" xfId="9574" builtinId="9" hidden="1"/>
    <cellStyle name="Besuchter Hyperlink" xfId="9318" builtinId="9" hidden="1"/>
    <cellStyle name="Besuchter Hyperlink" xfId="9062" builtinId="9" hidden="1"/>
    <cellStyle name="Besuchter Hyperlink" xfId="8806" builtinId="9" hidden="1"/>
    <cellStyle name="Besuchter Hyperlink" xfId="8550" builtinId="9" hidden="1"/>
    <cellStyle name="Besuchter Hyperlink" xfId="8294" builtinId="9" hidden="1"/>
    <cellStyle name="Besuchter Hyperlink" xfId="8038" builtinId="9" hidden="1"/>
    <cellStyle name="Besuchter Hyperlink" xfId="7782" builtinId="9" hidden="1"/>
    <cellStyle name="Besuchter Hyperlink" xfId="7526" builtinId="9" hidden="1"/>
    <cellStyle name="Besuchter Hyperlink" xfId="7270" builtinId="9" hidden="1"/>
    <cellStyle name="Besuchter Hyperlink" xfId="7014" builtinId="9" hidden="1"/>
    <cellStyle name="Besuchter Hyperlink" xfId="6758" builtinId="9" hidden="1"/>
    <cellStyle name="Besuchter Hyperlink" xfId="6502" builtinId="9" hidden="1"/>
    <cellStyle name="Besuchter Hyperlink" xfId="6246" builtinId="9" hidden="1"/>
    <cellStyle name="Besuchter Hyperlink" xfId="5990" builtinId="9" hidden="1"/>
    <cellStyle name="Besuchter Hyperlink" xfId="5734" builtinId="9" hidden="1"/>
    <cellStyle name="Besuchter Hyperlink" xfId="5478" builtinId="9" hidden="1"/>
    <cellStyle name="Besuchter Hyperlink" xfId="5222" builtinId="9" hidden="1"/>
    <cellStyle name="Besuchter Hyperlink" xfId="4966" builtinId="9" hidden="1"/>
    <cellStyle name="Besuchter Hyperlink" xfId="4710" builtinId="9" hidden="1"/>
    <cellStyle name="Besuchter Hyperlink" xfId="4454" builtinId="9" hidden="1"/>
    <cellStyle name="Besuchter Hyperlink" xfId="4198" builtinId="9" hidden="1"/>
    <cellStyle name="Besuchter Hyperlink" xfId="3942" builtinId="9" hidden="1"/>
    <cellStyle name="Besuchter Hyperlink" xfId="3686" builtinId="9" hidden="1"/>
    <cellStyle name="Besuchter Hyperlink" xfId="3430" builtinId="9" hidden="1"/>
    <cellStyle name="Besuchter Hyperlink" xfId="3174" builtinId="9" hidden="1"/>
    <cellStyle name="Besuchter Hyperlink" xfId="2918" builtinId="9" hidden="1"/>
    <cellStyle name="Besuchter Hyperlink" xfId="2662" builtinId="9" hidden="1"/>
    <cellStyle name="Besuchter Hyperlink" xfId="2406" builtinId="9" hidden="1"/>
    <cellStyle name="Besuchter Hyperlink" xfId="2150" builtinId="9" hidden="1"/>
    <cellStyle name="Besuchter Hyperlink" xfId="1894" builtinId="9" hidden="1"/>
    <cellStyle name="Besuchter Hyperlink" xfId="1638" builtinId="9" hidden="1"/>
    <cellStyle name="Besuchter Hyperlink" xfId="1382" builtinId="9" hidden="1"/>
    <cellStyle name="Besuchter Hyperlink" xfId="1126" builtinId="9" hidden="1"/>
    <cellStyle name="Besuchter Hyperlink" xfId="870" builtinId="9" hidden="1"/>
    <cellStyle name="Besuchter Hyperlink" xfId="614" builtinId="9" hidden="1"/>
    <cellStyle name="Besuchter Hyperlink" xfId="358" builtinId="9" hidden="1"/>
    <cellStyle name="Besuchter Hyperlink" xfId="102" builtinId="9" hidden="1"/>
    <cellStyle name="Besuchter Hyperlink" xfId="38" builtinId="9" hidden="1"/>
    <cellStyle name="Besuchter Hyperlink" xfId="290" builtinId="9" hidden="1"/>
    <cellStyle name="Besuchter Hyperlink" xfId="546" builtinId="9" hidden="1"/>
    <cellStyle name="Besuchter Hyperlink" xfId="802" builtinId="9" hidden="1"/>
    <cellStyle name="Besuchter Hyperlink" xfId="1058" builtinId="9" hidden="1"/>
    <cellStyle name="Besuchter Hyperlink" xfId="1314" builtinId="9" hidden="1"/>
    <cellStyle name="Besuchter Hyperlink" xfId="1570" builtinId="9" hidden="1"/>
    <cellStyle name="Besuchter Hyperlink" xfId="1826" builtinId="9" hidden="1"/>
    <cellStyle name="Besuchter Hyperlink" xfId="2082" builtinId="9" hidden="1"/>
    <cellStyle name="Besuchter Hyperlink" xfId="2338" builtinId="9" hidden="1"/>
    <cellStyle name="Besuchter Hyperlink" xfId="2594" builtinId="9" hidden="1"/>
    <cellStyle name="Besuchter Hyperlink" xfId="2850" builtinId="9" hidden="1"/>
    <cellStyle name="Besuchter Hyperlink" xfId="3106" builtinId="9" hidden="1"/>
    <cellStyle name="Besuchter Hyperlink" xfId="3362" builtinId="9" hidden="1"/>
    <cellStyle name="Besuchter Hyperlink" xfId="3618" builtinId="9" hidden="1"/>
    <cellStyle name="Besuchter Hyperlink" xfId="3874" builtinId="9" hidden="1"/>
    <cellStyle name="Besuchter Hyperlink" xfId="4130" builtinId="9" hidden="1"/>
    <cellStyle name="Besuchter Hyperlink" xfId="4386" builtinId="9" hidden="1"/>
    <cellStyle name="Besuchter Hyperlink" xfId="4642" builtinId="9" hidden="1"/>
    <cellStyle name="Besuchter Hyperlink" xfId="4898" builtinId="9" hidden="1"/>
    <cellStyle name="Besuchter Hyperlink" xfId="5154" builtinId="9" hidden="1"/>
    <cellStyle name="Besuchter Hyperlink" xfId="5410" builtinId="9" hidden="1"/>
    <cellStyle name="Besuchter Hyperlink" xfId="5666" builtinId="9" hidden="1"/>
    <cellStyle name="Besuchter Hyperlink" xfId="5922" builtinId="9" hidden="1"/>
    <cellStyle name="Besuchter Hyperlink" xfId="6178" builtinId="9" hidden="1"/>
    <cellStyle name="Besuchter Hyperlink" xfId="6434" builtinId="9" hidden="1"/>
    <cellStyle name="Besuchter Hyperlink" xfId="6690" builtinId="9" hidden="1"/>
    <cellStyle name="Besuchter Hyperlink" xfId="6946" builtinId="9" hidden="1"/>
    <cellStyle name="Besuchter Hyperlink" xfId="7202" builtinId="9" hidden="1"/>
    <cellStyle name="Besuchter Hyperlink" xfId="7458" builtinId="9" hidden="1"/>
    <cellStyle name="Besuchter Hyperlink" xfId="7714" builtinId="9" hidden="1"/>
    <cellStyle name="Besuchter Hyperlink" xfId="7970" builtinId="9" hidden="1"/>
    <cellStyle name="Besuchter Hyperlink" xfId="8226" builtinId="9" hidden="1"/>
    <cellStyle name="Besuchter Hyperlink" xfId="8482" builtinId="9" hidden="1"/>
    <cellStyle name="Besuchter Hyperlink" xfId="8738" builtinId="9" hidden="1"/>
    <cellStyle name="Besuchter Hyperlink" xfId="8994" builtinId="9" hidden="1"/>
    <cellStyle name="Besuchter Hyperlink" xfId="9250" builtinId="9" hidden="1"/>
    <cellStyle name="Besuchter Hyperlink" xfId="9506" builtinId="9" hidden="1"/>
    <cellStyle name="Besuchter Hyperlink" xfId="9762" builtinId="9" hidden="1"/>
    <cellStyle name="Besuchter Hyperlink" xfId="10018" builtinId="9" hidden="1"/>
    <cellStyle name="Besuchter Hyperlink" xfId="10274" builtinId="9" hidden="1"/>
    <cellStyle name="Besuchter Hyperlink" xfId="10530" builtinId="9" hidden="1"/>
    <cellStyle name="Besuchter Hyperlink" xfId="10786" builtinId="9" hidden="1"/>
    <cellStyle name="Besuchter Hyperlink" xfId="11042" builtinId="9" hidden="1"/>
    <cellStyle name="Besuchter Hyperlink" xfId="11298" builtinId="9" hidden="1"/>
    <cellStyle name="Besuchter Hyperlink" xfId="11554" builtinId="9" hidden="1"/>
    <cellStyle name="Besuchter Hyperlink" xfId="11810" builtinId="9" hidden="1"/>
    <cellStyle name="Besuchter Hyperlink" xfId="12066" builtinId="9" hidden="1"/>
    <cellStyle name="Besuchter Hyperlink" xfId="12322" builtinId="9" hidden="1"/>
    <cellStyle name="Besuchter Hyperlink" xfId="12578" builtinId="9" hidden="1"/>
    <cellStyle name="Besuchter Hyperlink" xfId="12834" builtinId="9" hidden="1"/>
    <cellStyle name="Besuchter Hyperlink" xfId="13090" builtinId="9" hidden="1"/>
    <cellStyle name="Besuchter Hyperlink" xfId="13346" builtinId="9" hidden="1"/>
    <cellStyle name="Besuchter Hyperlink" xfId="13602" builtinId="9" hidden="1"/>
    <cellStyle name="Besuchter Hyperlink" xfId="13858" builtinId="9" hidden="1"/>
    <cellStyle name="Besuchter Hyperlink" xfId="14114" builtinId="9" hidden="1"/>
    <cellStyle name="Besuchter Hyperlink" xfId="14370" builtinId="9" hidden="1"/>
    <cellStyle name="Besuchter Hyperlink" xfId="14626" builtinId="9" hidden="1"/>
    <cellStyle name="Besuchter Hyperlink" xfId="14882" builtinId="9" hidden="1"/>
    <cellStyle name="Besuchter Hyperlink" xfId="15138" builtinId="9" hidden="1"/>
    <cellStyle name="Besuchter Hyperlink" xfId="15394" builtinId="9" hidden="1"/>
    <cellStyle name="Besuchter Hyperlink" xfId="15650" builtinId="9" hidden="1"/>
    <cellStyle name="Besuchter Hyperlink" xfId="15906" builtinId="9" hidden="1"/>
    <cellStyle name="Besuchter Hyperlink" xfId="16162" builtinId="9" hidden="1"/>
    <cellStyle name="Besuchter Hyperlink" xfId="16418" builtinId="9" hidden="1"/>
    <cellStyle name="Besuchter Hyperlink" xfId="16674" builtinId="9" hidden="1"/>
    <cellStyle name="Besuchter Hyperlink" xfId="16930" builtinId="9" hidden="1"/>
    <cellStyle name="Besuchter Hyperlink" xfId="17186" builtinId="9" hidden="1"/>
    <cellStyle name="Besuchter Hyperlink" xfId="17442" builtinId="9" hidden="1"/>
    <cellStyle name="Besuchter Hyperlink" xfId="17698" builtinId="9" hidden="1"/>
    <cellStyle name="Besuchter Hyperlink" xfId="17954" builtinId="9" hidden="1"/>
    <cellStyle name="Besuchter Hyperlink" xfId="18210" builtinId="9" hidden="1"/>
    <cellStyle name="Besuchter Hyperlink" xfId="18466" builtinId="9" hidden="1"/>
    <cellStyle name="Besuchter Hyperlink" xfId="18722" builtinId="9" hidden="1"/>
    <cellStyle name="Besuchter Hyperlink" xfId="18978" builtinId="9" hidden="1"/>
    <cellStyle name="Besuchter Hyperlink" xfId="19234" builtinId="9" hidden="1"/>
    <cellStyle name="Besuchter Hyperlink" xfId="19490" builtinId="9" hidden="1"/>
    <cellStyle name="Besuchter Hyperlink" xfId="19746" builtinId="9" hidden="1"/>
    <cellStyle name="Besuchter Hyperlink" xfId="20002" builtinId="9" hidden="1"/>
    <cellStyle name="Besuchter Hyperlink" xfId="20258" builtinId="9" hidden="1"/>
    <cellStyle name="Besuchter Hyperlink" xfId="20514" builtinId="9" hidden="1"/>
    <cellStyle name="Besuchter Hyperlink" xfId="20770" builtinId="9" hidden="1"/>
    <cellStyle name="Besuchter Hyperlink" xfId="21026" builtinId="9" hidden="1"/>
    <cellStyle name="Besuchter Hyperlink" xfId="21286" builtinId="9" hidden="1"/>
    <cellStyle name="Besuchter Hyperlink" xfId="21542" builtinId="9" hidden="1"/>
    <cellStyle name="Besuchter Hyperlink" xfId="21798" builtinId="9" hidden="1"/>
    <cellStyle name="Besuchter Hyperlink" xfId="22054" builtinId="9" hidden="1"/>
    <cellStyle name="Besuchter Hyperlink" xfId="22310" builtinId="9" hidden="1"/>
    <cellStyle name="Besuchter Hyperlink" xfId="22566" builtinId="9" hidden="1"/>
    <cellStyle name="Besuchter Hyperlink" xfId="22822" builtinId="9" hidden="1"/>
    <cellStyle name="Besuchter Hyperlink" xfId="23078" builtinId="9" hidden="1"/>
    <cellStyle name="Besuchter Hyperlink" xfId="23334" builtinId="9" hidden="1"/>
    <cellStyle name="Besuchter Hyperlink" xfId="23590" builtinId="9" hidden="1"/>
    <cellStyle name="Besuchter Hyperlink" xfId="23846" builtinId="9" hidden="1"/>
    <cellStyle name="Besuchter Hyperlink" xfId="24102" builtinId="9" hidden="1"/>
    <cellStyle name="Besuchter Hyperlink" xfId="24358" builtinId="9" hidden="1"/>
    <cellStyle name="Besuchter Hyperlink" xfId="24614" builtinId="9" hidden="1"/>
    <cellStyle name="Besuchter Hyperlink" xfId="24870" builtinId="9" hidden="1"/>
    <cellStyle name="Besuchter Hyperlink" xfId="25126" builtinId="9" hidden="1"/>
    <cellStyle name="Besuchter Hyperlink" xfId="25382" builtinId="9" hidden="1"/>
    <cellStyle name="Besuchter Hyperlink" xfId="25638" builtinId="9" hidden="1"/>
    <cellStyle name="Besuchter Hyperlink" xfId="25894" builtinId="9" hidden="1"/>
    <cellStyle name="Besuchter Hyperlink" xfId="26150" builtinId="9" hidden="1"/>
    <cellStyle name="Besuchter Hyperlink" xfId="26406" builtinId="9" hidden="1"/>
    <cellStyle name="Besuchter Hyperlink" xfId="26662" builtinId="9" hidden="1"/>
    <cellStyle name="Besuchter Hyperlink" xfId="26918" builtinId="9" hidden="1"/>
    <cellStyle name="Besuchter Hyperlink" xfId="27174" builtinId="9" hidden="1"/>
    <cellStyle name="Besuchter Hyperlink" xfId="27430" builtinId="9" hidden="1"/>
    <cellStyle name="Besuchter Hyperlink" xfId="27686" builtinId="9" hidden="1"/>
    <cellStyle name="Besuchter Hyperlink" xfId="27942" builtinId="9" hidden="1"/>
    <cellStyle name="Besuchter Hyperlink" xfId="28198" builtinId="9" hidden="1"/>
    <cellStyle name="Besuchter Hyperlink" xfId="28454" builtinId="9" hidden="1"/>
    <cellStyle name="Besuchter Hyperlink" xfId="28710" builtinId="9" hidden="1"/>
    <cellStyle name="Besuchter Hyperlink" xfId="28966" builtinId="9" hidden="1"/>
    <cellStyle name="Besuchter Hyperlink" xfId="29222" builtinId="9" hidden="1"/>
    <cellStyle name="Besuchter Hyperlink" xfId="29478" builtinId="9" hidden="1"/>
    <cellStyle name="Besuchter Hyperlink" xfId="29734" builtinId="9" hidden="1"/>
    <cellStyle name="Besuchter Hyperlink" xfId="29990" builtinId="9" hidden="1"/>
    <cellStyle name="Besuchter Hyperlink" xfId="30246" builtinId="9" hidden="1"/>
    <cellStyle name="Besuchter Hyperlink" xfId="30502" builtinId="9" hidden="1"/>
    <cellStyle name="Besuchter Hyperlink" xfId="30758" builtinId="9" hidden="1"/>
    <cellStyle name="Besuchter Hyperlink" xfId="31014" builtinId="9" hidden="1"/>
    <cellStyle name="Besuchter Hyperlink" xfId="31270" builtinId="9" hidden="1"/>
    <cellStyle name="Besuchter Hyperlink" xfId="31526" builtinId="9" hidden="1"/>
    <cellStyle name="Besuchter Hyperlink" xfId="31782" builtinId="9" hidden="1"/>
    <cellStyle name="Besuchter Hyperlink" xfId="32038" builtinId="9" hidden="1"/>
    <cellStyle name="Besuchter Hyperlink" xfId="32295" builtinId="9" hidden="1"/>
    <cellStyle name="Besuchter Hyperlink" xfId="32553" builtinId="9" hidden="1"/>
    <cellStyle name="Besuchter Hyperlink" xfId="32809" builtinId="9" hidden="1"/>
    <cellStyle name="Besuchter Hyperlink" xfId="33065" builtinId="9" hidden="1"/>
    <cellStyle name="Besuchter Hyperlink" xfId="33321" builtinId="9" hidden="1"/>
    <cellStyle name="Besuchter Hyperlink" xfId="33577" builtinId="9" hidden="1"/>
    <cellStyle name="Besuchter Hyperlink" xfId="33833" builtinId="9" hidden="1"/>
    <cellStyle name="Besuchter Hyperlink" xfId="34089" builtinId="9" hidden="1"/>
    <cellStyle name="Besuchter Hyperlink" xfId="34345" builtinId="9" hidden="1"/>
    <cellStyle name="Besuchter Hyperlink" xfId="34601" builtinId="9" hidden="1"/>
    <cellStyle name="Besuchter Hyperlink" xfId="34857" builtinId="9" hidden="1"/>
    <cellStyle name="Besuchter Hyperlink" xfId="35113" builtinId="9" hidden="1"/>
    <cellStyle name="Besuchter Hyperlink" xfId="34939" builtinId="9" hidden="1"/>
    <cellStyle name="Besuchter Hyperlink" xfId="34683" builtinId="9" hidden="1"/>
    <cellStyle name="Besuchter Hyperlink" xfId="34427" builtinId="9" hidden="1"/>
    <cellStyle name="Besuchter Hyperlink" xfId="34171" builtinId="9" hidden="1"/>
    <cellStyle name="Besuchter Hyperlink" xfId="33915" builtinId="9" hidden="1"/>
    <cellStyle name="Besuchter Hyperlink" xfId="33659" builtinId="9" hidden="1"/>
    <cellStyle name="Besuchter Hyperlink" xfId="33403" builtinId="9" hidden="1"/>
    <cellStyle name="Besuchter Hyperlink" xfId="33147" builtinId="9" hidden="1"/>
    <cellStyle name="Besuchter Hyperlink" xfId="32891" builtinId="9" hidden="1"/>
    <cellStyle name="Besuchter Hyperlink" xfId="32635" builtinId="9" hidden="1"/>
    <cellStyle name="Besuchter Hyperlink" xfId="32377" builtinId="9" hidden="1"/>
    <cellStyle name="Besuchter Hyperlink" xfId="32120" builtinId="9" hidden="1"/>
    <cellStyle name="Besuchter Hyperlink" xfId="31864" builtinId="9" hidden="1"/>
    <cellStyle name="Besuchter Hyperlink" xfId="31608" builtinId="9" hidden="1"/>
    <cellStyle name="Besuchter Hyperlink" xfId="31352" builtinId="9" hidden="1"/>
    <cellStyle name="Besuchter Hyperlink" xfId="31096" builtinId="9" hidden="1"/>
    <cellStyle name="Besuchter Hyperlink" xfId="30840" builtinId="9" hidden="1"/>
    <cellStyle name="Besuchter Hyperlink" xfId="30584" builtinId="9" hidden="1"/>
    <cellStyle name="Besuchter Hyperlink" xfId="30328" builtinId="9" hidden="1"/>
    <cellStyle name="Besuchter Hyperlink" xfId="30072" builtinId="9" hidden="1"/>
    <cellStyle name="Besuchter Hyperlink" xfId="29816" builtinId="9" hidden="1"/>
    <cellStyle name="Besuchter Hyperlink" xfId="29560" builtinId="9" hidden="1"/>
    <cellStyle name="Besuchter Hyperlink" xfId="29304" builtinId="9" hidden="1"/>
    <cellStyle name="Besuchter Hyperlink" xfId="29048" builtinId="9" hidden="1"/>
    <cellStyle name="Besuchter Hyperlink" xfId="28792" builtinId="9" hidden="1"/>
    <cellStyle name="Besuchter Hyperlink" xfId="28536" builtinId="9" hidden="1"/>
    <cellStyle name="Besuchter Hyperlink" xfId="28280" builtinId="9" hidden="1"/>
    <cellStyle name="Besuchter Hyperlink" xfId="28024" builtinId="9" hidden="1"/>
    <cellStyle name="Besuchter Hyperlink" xfId="27768" builtinId="9" hidden="1"/>
    <cellStyle name="Besuchter Hyperlink" xfId="27512" builtinId="9" hidden="1"/>
    <cellStyle name="Besuchter Hyperlink" xfId="27256" builtinId="9" hidden="1"/>
    <cellStyle name="Besuchter Hyperlink" xfId="27000" builtinId="9" hidden="1"/>
    <cellStyle name="Besuchter Hyperlink" xfId="26744" builtinId="9" hidden="1"/>
    <cellStyle name="Besuchter Hyperlink" xfId="26488" builtinId="9" hidden="1"/>
    <cellStyle name="Besuchter Hyperlink" xfId="26232" builtinId="9" hidden="1"/>
    <cellStyle name="Besuchter Hyperlink" xfId="25976" builtinId="9" hidden="1"/>
    <cellStyle name="Besuchter Hyperlink" xfId="25720" builtinId="9" hidden="1"/>
    <cellStyle name="Besuchter Hyperlink" xfId="25464" builtinId="9" hidden="1"/>
    <cellStyle name="Besuchter Hyperlink" xfId="25208" builtinId="9" hidden="1"/>
    <cellStyle name="Besuchter Hyperlink" xfId="24952" builtinId="9" hidden="1"/>
    <cellStyle name="Besuchter Hyperlink" xfId="24696" builtinId="9" hidden="1"/>
    <cellStyle name="Besuchter Hyperlink" xfId="24440" builtinId="9" hidden="1"/>
    <cellStyle name="Besuchter Hyperlink" xfId="24184" builtinId="9" hidden="1"/>
    <cellStyle name="Besuchter Hyperlink" xfId="23928" builtinId="9" hidden="1"/>
    <cellStyle name="Besuchter Hyperlink" xfId="23672" builtinId="9" hidden="1"/>
    <cellStyle name="Besuchter Hyperlink" xfId="23416" builtinId="9" hidden="1"/>
    <cellStyle name="Besuchter Hyperlink" xfId="23160" builtinId="9" hidden="1"/>
    <cellStyle name="Besuchter Hyperlink" xfId="22904" builtinId="9" hidden="1"/>
    <cellStyle name="Besuchter Hyperlink" xfId="22648" builtinId="9" hidden="1"/>
    <cellStyle name="Besuchter Hyperlink" xfId="22392" builtinId="9" hidden="1"/>
    <cellStyle name="Besuchter Hyperlink" xfId="22136" builtinId="9" hidden="1"/>
    <cellStyle name="Besuchter Hyperlink" xfId="21880" builtinId="9" hidden="1"/>
    <cellStyle name="Besuchter Hyperlink" xfId="21624" builtinId="9" hidden="1"/>
    <cellStyle name="Besuchter Hyperlink" xfId="21368" builtinId="9" hidden="1"/>
    <cellStyle name="Besuchter Hyperlink" xfId="21108" builtinId="9" hidden="1"/>
    <cellStyle name="Besuchter Hyperlink" xfId="20852" builtinId="9" hidden="1"/>
    <cellStyle name="Besuchter Hyperlink" xfId="20596" builtinId="9" hidden="1"/>
    <cellStyle name="Besuchter Hyperlink" xfId="20340" builtinId="9" hidden="1"/>
    <cellStyle name="Besuchter Hyperlink" xfId="20084" builtinId="9" hidden="1"/>
    <cellStyle name="Besuchter Hyperlink" xfId="19828" builtinId="9" hidden="1"/>
    <cellStyle name="Besuchter Hyperlink" xfId="19572" builtinId="9" hidden="1"/>
    <cellStyle name="Besuchter Hyperlink" xfId="19316" builtinId="9" hidden="1"/>
    <cellStyle name="Besuchter Hyperlink" xfId="19060" builtinId="9" hidden="1"/>
    <cellStyle name="Besuchter Hyperlink" xfId="18804" builtinId="9" hidden="1"/>
    <cellStyle name="Besuchter Hyperlink" xfId="18548" builtinId="9" hidden="1"/>
    <cellStyle name="Besuchter Hyperlink" xfId="18292" builtinId="9" hidden="1"/>
    <cellStyle name="Besuchter Hyperlink" xfId="18036" builtinId="9" hidden="1"/>
    <cellStyle name="Besuchter Hyperlink" xfId="17780" builtinId="9" hidden="1"/>
    <cellStyle name="Besuchter Hyperlink" xfId="17524" builtinId="9" hidden="1"/>
    <cellStyle name="Besuchter Hyperlink" xfId="17268" builtinId="9" hidden="1"/>
    <cellStyle name="Besuchter Hyperlink" xfId="17012" builtinId="9" hidden="1"/>
    <cellStyle name="Besuchter Hyperlink" xfId="16756" builtinId="9" hidden="1"/>
    <cellStyle name="Besuchter Hyperlink" xfId="16500" builtinId="9" hidden="1"/>
    <cellStyle name="Besuchter Hyperlink" xfId="16244" builtinId="9" hidden="1"/>
    <cellStyle name="Besuchter Hyperlink" xfId="15988" builtinId="9" hidden="1"/>
    <cellStyle name="Besuchter Hyperlink" xfId="15732" builtinId="9" hidden="1"/>
    <cellStyle name="Besuchter Hyperlink" xfId="15476" builtinId="9" hidden="1"/>
    <cellStyle name="Besuchter Hyperlink" xfId="15220" builtinId="9" hidden="1"/>
    <cellStyle name="Besuchter Hyperlink" xfId="14964" builtinId="9" hidden="1"/>
    <cellStyle name="Besuchter Hyperlink" xfId="14708" builtinId="9" hidden="1"/>
    <cellStyle name="Besuchter Hyperlink" xfId="14452" builtinId="9" hidden="1"/>
    <cellStyle name="Besuchter Hyperlink" xfId="14196" builtinId="9" hidden="1"/>
    <cellStyle name="Besuchter Hyperlink" xfId="13940" builtinId="9" hidden="1"/>
    <cellStyle name="Besuchter Hyperlink" xfId="13684" builtinId="9" hidden="1"/>
    <cellStyle name="Besuchter Hyperlink" xfId="13428" builtinId="9" hidden="1"/>
    <cellStyle name="Besuchter Hyperlink" xfId="13172" builtinId="9" hidden="1"/>
    <cellStyle name="Besuchter Hyperlink" xfId="12916" builtinId="9" hidden="1"/>
    <cellStyle name="Besuchter Hyperlink" xfId="12660" builtinId="9" hidden="1"/>
    <cellStyle name="Besuchter Hyperlink" xfId="12404" builtinId="9" hidden="1"/>
    <cellStyle name="Besuchter Hyperlink" xfId="12148" builtinId="9" hidden="1"/>
    <cellStyle name="Besuchter Hyperlink" xfId="11892" builtinId="9" hidden="1"/>
    <cellStyle name="Besuchter Hyperlink" xfId="11636" builtinId="9" hidden="1"/>
    <cellStyle name="Besuchter Hyperlink" xfId="11380" builtinId="9" hidden="1"/>
    <cellStyle name="Besuchter Hyperlink" xfId="11124" builtinId="9" hidden="1"/>
    <cellStyle name="Besuchter Hyperlink" xfId="10868" builtinId="9" hidden="1"/>
    <cellStyle name="Besuchter Hyperlink" xfId="10612" builtinId="9" hidden="1"/>
    <cellStyle name="Besuchter Hyperlink" xfId="10356" builtinId="9" hidden="1"/>
    <cellStyle name="Besuchter Hyperlink" xfId="10100" builtinId="9" hidden="1"/>
    <cellStyle name="Besuchter Hyperlink" xfId="9844" builtinId="9" hidden="1"/>
    <cellStyle name="Besuchter Hyperlink" xfId="9588" builtinId="9" hidden="1"/>
    <cellStyle name="Besuchter Hyperlink" xfId="9332" builtinId="9" hidden="1"/>
    <cellStyle name="Besuchter Hyperlink" xfId="9076" builtinId="9" hidden="1"/>
    <cellStyle name="Besuchter Hyperlink" xfId="8820" builtinId="9" hidden="1"/>
    <cellStyle name="Besuchter Hyperlink" xfId="8564" builtinId="9" hidden="1"/>
    <cellStyle name="Besuchter Hyperlink" xfId="8308" builtinId="9" hidden="1"/>
    <cellStyle name="Besuchter Hyperlink" xfId="8052" builtinId="9" hidden="1"/>
    <cellStyle name="Besuchter Hyperlink" xfId="7796" builtinId="9" hidden="1"/>
    <cellStyle name="Besuchter Hyperlink" xfId="7540" builtinId="9" hidden="1"/>
    <cellStyle name="Besuchter Hyperlink" xfId="7284" builtinId="9" hidden="1"/>
    <cellStyle name="Besuchter Hyperlink" xfId="7028" builtinId="9" hidden="1"/>
    <cellStyle name="Besuchter Hyperlink" xfId="6772" builtinId="9" hidden="1"/>
    <cellStyle name="Besuchter Hyperlink" xfId="6516" builtinId="9" hidden="1"/>
    <cellStyle name="Besuchter Hyperlink" xfId="6260" builtinId="9" hidden="1"/>
    <cellStyle name="Besuchter Hyperlink" xfId="6004" builtinId="9" hidden="1"/>
    <cellStyle name="Besuchter Hyperlink" xfId="5748" builtinId="9" hidden="1"/>
    <cellStyle name="Besuchter Hyperlink" xfId="5492" builtinId="9" hidden="1"/>
    <cellStyle name="Besuchter Hyperlink" xfId="5236" builtinId="9" hidden="1"/>
    <cellStyle name="Besuchter Hyperlink" xfId="4980" builtinId="9" hidden="1"/>
    <cellStyle name="Besuchter Hyperlink" xfId="4724" builtinId="9" hidden="1"/>
    <cellStyle name="Besuchter Hyperlink" xfId="4468" builtinId="9" hidden="1"/>
    <cellStyle name="Besuchter Hyperlink" xfId="4212" builtinId="9" hidden="1"/>
    <cellStyle name="Besuchter Hyperlink" xfId="3956" builtinId="9" hidden="1"/>
    <cellStyle name="Besuchter Hyperlink" xfId="3700" builtinId="9" hidden="1"/>
    <cellStyle name="Besuchter Hyperlink" xfId="3444" builtinId="9" hidden="1"/>
    <cellStyle name="Besuchter Hyperlink" xfId="3188" builtinId="9" hidden="1"/>
    <cellStyle name="Besuchter Hyperlink" xfId="2932" builtinId="9" hidden="1"/>
    <cellStyle name="Besuchter Hyperlink" xfId="2676" builtinId="9" hidden="1"/>
    <cellStyle name="Besuchter Hyperlink" xfId="2420" builtinId="9" hidden="1"/>
    <cellStyle name="Besuchter Hyperlink" xfId="2164" builtinId="9" hidden="1"/>
    <cellStyle name="Besuchter Hyperlink" xfId="1908" builtinId="9" hidden="1"/>
    <cellStyle name="Besuchter Hyperlink" xfId="1652" builtinId="9" hidden="1"/>
    <cellStyle name="Besuchter Hyperlink" xfId="1396" builtinId="9" hidden="1"/>
    <cellStyle name="Besuchter Hyperlink" xfId="1140" builtinId="9" hidden="1"/>
    <cellStyle name="Besuchter Hyperlink" xfId="596" builtinId="9" hidden="1"/>
    <cellStyle name="Besuchter Hyperlink" xfId="772" builtinId="9" hidden="1"/>
    <cellStyle name="Besuchter Hyperlink" xfId="820" builtinId="9" hidden="1"/>
    <cellStyle name="Besuchter Hyperlink" xfId="580" builtinId="9" hidden="1"/>
    <cellStyle name="Besuchter Hyperlink" xfId="484" builtinId="9" hidden="1"/>
    <cellStyle name="Besuchter Hyperlink" xfId="628" builtinId="9" hidden="1"/>
    <cellStyle name="Besuchter Hyperlink" xfId="836" builtinId="9" hidden="1"/>
    <cellStyle name="Besuchter Hyperlink" xfId="660" builtinId="9" hidden="1"/>
    <cellStyle name="Besuchter Hyperlink" xfId="1044" builtinId="9" hidden="1"/>
    <cellStyle name="Besuchter Hyperlink" xfId="1300" builtinId="9" hidden="1"/>
    <cellStyle name="Besuchter Hyperlink" xfId="1556" builtinId="9" hidden="1"/>
    <cellStyle name="Besuchter Hyperlink" xfId="1812" builtinId="9" hidden="1"/>
    <cellStyle name="Besuchter Hyperlink" xfId="2068" builtinId="9" hidden="1"/>
    <cellStyle name="Besuchter Hyperlink" xfId="2324" builtinId="9" hidden="1"/>
    <cellStyle name="Besuchter Hyperlink" xfId="2580" builtinId="9" hidden="1"/>
    <cellStyle name="Besuchter Hyperlink" xfId="2836" builtinId="9" hidden="1"/>
    <cellStyle name="Besuchter Hyperlink" xfId="3092" builtinId="9" hidden="1"/>
    <cellStyle name="Besuchter Hyperlink" xfId="3348" builtinId="9" hidden="1"/>
    <cellStyle name="Besuchter Hyperlink" xfId="3604" builtinId="9" hidden="1"/>
    <cellStyle name="Besuchter Hyperlink" xfId="3860" builtinId="9" hidden="1"/>
    <cellStyle name="Besuchter Hyperlink" xfId="4116" builtinId="9" hidden="1"/>
    <cellStyle name="Besuchter Hyperlink" xfId="4372" builtinId="9" hidden="1"/>
    <cellStyle name="Besuchter Hyperlink" xfId="4628" builtinId="9" hidden="1"/>
    <cellStyle name="Besuchter Hyperlink" xfId="4884" builtinId="9" hidden="1"/>
    <cellStyle name="Besuchter Hyperlink" xfId="5140" builtinId="9" hidden="1"/>
    <cellStyle name="Besuchter Hyperlink" xfId="5396" builtinId="9" hidden="1"/>
    <cellStyle name="Besuchter Hyperlink" xfId="5652" builtinId="9" hidden="1"/>
    <cellStyle name="Besuchter Hyperlink" xfId="5908" builtinId="9" hidden="1"/>
    <cellStyle name="Besuchter Hyperlink" xfId="6164" builtinId="9" hidden="1"/>
    <cellStyle name="Besuchter Hyperlink" xfId="6420" builtinId="9" hidden="1"/>
    <cellStyle name="Besuchter Hyperlink" xfId="6676" builtinId="9" hidden="1"/>
    <cellStyle name="Besuchter Hyperlink" xfId="6932" builtinId="9" hidden="1"/>
    <cellStyle name="Besuchter Hyperlink" xfId="7188" builtinId="9" hidden="1"/>
    <cellStyle name="Besuchter Hyperlink" xfId="7444" builtinId="9" hidden="1"/>
    <cellStyle name="Besuchter Hyperlink" xfId="7700" builtinId="9" hidden="1"/>
    <cellStyle name="Besuchter Hyperlink" xfId="7956" builtinId="9" hidden="1"/>
    <cellStyle name="Besuchter Hyperlink" xfId="8212" builtinId="9" hidden="1"/>
    <cellStyle name="Besuchter Hyperlink" xfId="8468" builtinId="9" hidden="1"/>
    <cellStyle name="Besuchter Hyperlink" xfId="8724" builtinId="9" hidden="1"/>
    <cellStyle name="Besuchter Hyperlink" xfId="8980" builtinId="9" hidden="1"/>
    <cellStyle name="Besuchter Hyperlink" xfId="9236" builtinId="9" hidden="1"/>
    <cellStyle name="Besuchter Hyperlink" xfId="9492" builtinId="9" hidden="1"/>
    <cellStyle name="Besuchter Hyperlink" xfId="9748" builtinId="9" hidden="1"/>
    <cellStyle name="Besuchter Hyperlink" xfId="10004" builtinId="9" hidden="1"/>
    <cellStyle name="Besuchter Hyperlink" xfId="10260" builtinId="9" hidden="1"/>
    <cellStyle name="Besuchter Hyperlink" xfId="10516" builtinId="9" hidden="1"/>
    <cellStyle name="Besuchter Hyperlink" xfId="10772" builtinId="9" hidden="1"/>
    <cellStyle name="Besuchter Hyperlink" xfId="11028" builtinId="9" hidden="1"/>
    <cellStyle name="Besuchter Hyperlink" xfId="11284" builtinId="9" hidden="1"/>
    <cellStyle name="Besuchter Hyperlink" xfId="11540" builtinId="9" hidden="1"/>
    <cellStyle name="Besuchter Hyperlink" xfId="11796" builtinId="9" hidden="1"/>
    <cellStyle name="Besuchter Hyperlink" xfId="12052" builtinId="9" hidden="1"/>
    <cellStyle name="Besuchter Hyperlink" xfId="12308" builtinId="9" hidden="1"/>
    <cellStyle name="Besuchter Hyperlink" xfId="12564" builtinId="9" hidden="1"/>
    <cellStyle name="Besuchter Hyperlink" xfId="12820" builtinId="9" hidden="1"/>
    <cellStyle name="Besuchter Hyperlink" xfId="13076" builtinId="9" hidden="1"/>
    <cellStyle name="Besuchter Hyperlink" xfId="13332" builtinId="9" hidden="1"/>
    <cellStyle name="Besuchter Hyperlink" xfId="13588" builtinId="9" hidden="1"/>
    <cellStyle name="Besuchter Hyperlink" xfId="13844" builtinId="9" hidden="1"/>
    <cellStyle name="Besuchter Hyperlink" xfId="14100" builtinId="9" hidden="1"/>
    <cellStyle name="Besuchter Hyperlink" xfId="14356" builtinId="9" hidden="1"/>
    <cellStyle name="Besuchter Hyperlink" xfId="14612" builtinId="9" hidden="1"/>
    <cellStyle name="Besuchter Hyperlink" xfId="14868" builtinId="9" hidden="1"/>
    <cellStyle name="Besuchter Hyperlink" xfId="15124" builtinId="9" hidden="1"/>
    <cellStyle name="Besuchter Hyperlink" xfId="15380" builtinId="9" hidden="1"/>
    <cellStyle name="Besuchter Hyperlink" xfId="15636" builtinId="9" hidden="1"/>
    <cellStyle name="Besuchter Hyperlink" xfId="15892" builtinId="9" hidden="1"/>
    <cellStyle name="Besuchter Hyperlink" xfId="16148" builtinId="9" hidden="1"/>
    <cellStyle name="Besuchter Hyperlink" xfId="16404" builtinId="9" hidden="1"/>
    <cellStyle name="Besuchter Hyperlink" xfId="16660" builtinId="9" hidden="1"/>
    <cellStyle name="Besuchter Hyperlink" xfId="16916" builtinId="9" hidden="1"/>
    <cellStyle name="Besuchter Hyperlink" xfId="17172" builtinId="9" hidden="1"/>
    <cellStyle name="Besuchter Hyperlink" xfId="17428" builtinId="9" hidden="1"/>
    <cellStyle name="Besuchter Hyperlink" xfId="17684" builtinId="9" hidden="1"/>
    <cellStyle name="Besuchter Hyperlink" xfId="17940" builtinId="9" hidden="1"/>
    <cellStyle name="Besuchter Hyperlink" xfId="18196" builtinId="9" hidden="1"/>
    <cellStyle name="Besuchter Hyperlink" xfId="18452" builtinId="9" hidden="1"/>
    <cellStyle name="Besuchter Hyperlink" xfId="18708" builtinId="9" hidden="1"/>
    <cellStyle name="Besuchter Hyperlink" xfId="18964" builtinId="9" hidden="1"/>
    <cellStyle name="Besuchter Hyperlink" xfId="19220" builtinId="9" hidden="1"/>
    <cellStyle name="Besuchter Hyperlink" xfId="19476" builtinId="9" hidden="1"/>
    <cellStyle name="Besuchter Hyperlink" xfId="19732" builtinId="9" hidden="1"/>
    <cellStyle name="Besuchter Hyperlink" xfId="19988" builtinId="9" hidden="1"/>
    <cellStyle name="Besuchter Hyperlink" xfId="20244" builtinId="9" hidden="1"/>
    <cellStyle name="Besuchter Hyperlink" xfId="20500" builtinId="9" hidden="1"/>
    <cellStyle name="Besuchter Hyperlink" xfId="20756" builtinId="9" hidden="1"/>
    <cellStyle name="Besuchter Hyperlink" xfId="21012" builtinId="9" hidden="1"/>
    <cellStyle name="Besuchter Hyperlink" xfId="21272" builtinId="9" hidden="1"/>
    <cellStyle name="Besuchter Hyperlink" xfId="21528" builtinId="9" hidden="1"/>
    <cellStyle name="Besuchter Hyperlink" xfId="21784" builtinId="9" hidden="1"/>
    <cellStyle name="Besuchter Hyperlink" xfId="22040" builtinId="9" hidden="1"/>
    <cellStyle name="Besuchter Hyperlink" xfId="22296" builtinId="9" hidden="1"/>
    <cellStyle name="Besuchter Hyperlink" xfId="22552" builtinId="9" hidden="1"/>
    <cellStyle name="Besuchter Hyperlink" xfId="22808" builtinId="9" hidden="1"/>
    <cellStyle name="Besuchter Hyperlink" xfId="23064" builtinId="9" hidden="1"/>
    <cellStyle name="Besuchter Hyperlink" xfId="23320" builtinId="9" hidden="1"/>
    <cellStyle name="Besuchter Hyperlink" xfId="23576" builtinId="9" hidden="1"/>
    <cellStyle name="Besuchter Hyperlink" xfId="23832" builtinId="9" hidden="1"/>
    <cellStyle name="Besuchter Hyperlink" xfId="24088" builtinId="9" hidden="1"/>
    <cellStyle name="Besuchter Hyperlink" xfId="24344" builtinId="9" hidden="1"/>
    <cellStyle name="Besuchter Hyperlink" xfId="24600" builtinId="9" hidden="1"/>
    <cellStyle name="Besuchter Hyperlink" xfId="24856" builtinId="9" hidden="1"/>
    <cellStyle name="Besuchter Hyperlink" xfId="25112" builtinId="9" hidden="1"/>
    <cellStyle name="Besuchter Hyperlink" xfId="25368" builtinId="9" hidden="1"/>
    <cellStyle name="Besuchter Hyperlink" xfId="25624" builtinId="9" hidden="1"/>
    <cellStyle name="Besuchter Hyperlink" xfId="25880" builtinId="9" hidden="1"/>
    <cellStyle name="Besuchter Hyperlink" xfId="26136" builtinId="9" hidden="1"/>
    <cellStyle name="Besuchter Hyperlink" xfId="26392" builtinId="9" hidden="1"/>
    <cellStyle name="Besuchter Hyperlink" xfId="26648" builtinId="9" hidden="1"/>
    <cellStyle name="Besuchter Hyperlink" xfId="26904" builtinId="9" hidden="1"/>
    <cellStyle name="Besuchter Hyperlink" xfId="27160" builtinId="9" hidden="1"/>
    <cellStyle name="Besuchter Hyperlink" xfId="27416" builtinId="9" hidden="1"/>
    <cellStyle name="Besuchter Hyperlink" xfId="27672" builtinId="9" hidden="1"/>
    <cellStyle name="Besuchter Hyperlink" xfId="27928" builtinId="9" hidden="1"/>
    <cellStyle name="Besuchter Hyperlink" xfId="28184" builtinId="9" hidden="1"/>
    <cellStyle name="Besuchter Hyperlink" xfId="28440" builtinId="9" hidden="1"/>
    <cellStyle name="Besuchter Hyperlink" xfId="28696" builtinId="9" hidden="1"/>
    <cellStyle name="Besuchter Hyperlink" xfId="28952" builtinId="9" hidden="1"/>
    <cellStyle name="Besuchter Hyperlink" xfId="29208" builtinId="9" hidden="1"/>
    <cellStyle name="Besuchter Hyperlink" xfId="29464" builtinId="9" hidden="1"/>
    <cellStyle name="Besuchter Hyperlink" xfId="29720" builtinId="9" hidden="1"/>
    <cellStyle name="Besuchter Hyperlink" xfId="29976" builtinId="9" hidden="1"/>
    <cellStyle name="Besuchter Hyperlink" xfId="30232" builtinId="9" hidden="1"/>
    <cellStyle name="Besuchter Hyperlink" xfId="30488" builtinId="9" hidden="1"/>
    <cellStyle name="Besuchter Hyperlink" xfId="30744" builtinId="9" hidden="1"/>
    <cellStyle name="Besuchter Hyperlink" xfId="31000" builtinId="9" hidden="1"/>
    <cellStyle name="Besuchter Hyperlink" xfId="31256" builtinId="9" hidden="1"/>
    <cellStyle name="Besuchter Hyperlink" xfId="31512" builtinId="9" hidden="1"/>
    <cellStyle name="Besuchter Hyperlink" xfId="31768" builtinId="9" hidden="1"/>
    <cellStyle name="Besuchter Hyperlink" xfId="32024" builtinId="9" hidden="1"/>
    <cellStyle name="Besuchter Hyperlink" xfId="32281" builtinId="9" hidden="1"/>
    <cellStyle name="Besuchter Hyperlink" xfId="32539" builtinId="9" hidden="1"/>
    <cellStyle name="Besuchter Hyperlink" xfId="32795" builtinId="9" hidden="1"/>
    <cellStyle name="Besuchter Hyperlink" xfId="33051" builtinId="9" hidden="1"/>
    <cellStyle name="Besuchter Hyperlink" xfId="33307" builtinId="9" hidden="1"/>
    <cellStyle name="Besuchter Hyperlink" xfId="33563" builtinId="9" hidden="1"/>
    <cellStyle name="Besuchter Hyperlink" xfId="33819" builtinId="9" hidden="1"/>
    <cellStyle name="Besuchter Hyperlink" xfId="34075" builtinId="9" hidden="1"/>
    <cellStyle name="Besuchter Hyperlink" xfId="34331" builtinId="9" hidden="1"/>
    <cellStyle name="Besuchter Hyperlink" xfId="34587" builtinId="9" hidden="1"/>
    <cellStyle name="Besuchter Hyperlink" xfId="34843" builtinId="9" hidden="1"/>
    <cellStyle name="Besuchter Hyperlink" xfId="35099" builtinId="9" hidden="1"/>
    <cellStyle name="Besuchter Hyperlink" xfId="34953" builtinId="9" hidden="1"/>
    <cellStyle name="Besuchter Hyperlink" xfId="34697" builtinId="9" hidden="1"/>
    <cellStyle name="Besuchter Hyperlink" xfId="34441" builtinId="9" hidden="1"/>
    <cellStyle name="Besuchter Hyperlink" xfId="34185" builtinId="9" hidden="1"/>
    <cellStyle name="Besuchter Hyperlink" xfId="33929" builtinId="9" hidden="1"/>
    <cellStyle name="Besuchter Hyperlink" xfId="33673" builtinId="9" hidden="1"/>
    <cellStyle name="Besuchter Hyperlink" xfId="33417" builtinId="9" hidden="1"/>
    <cellStyle name="Besuchter Hyperlink" xfId="33161" builtinId="9" hidden="1"/>
    <cellStyle name="Besuchter Hyperlink" xfId="32905" builtinId="9" hidden="1"/>
    <cellStyle name="Besuchter Hyperlink" xfId="32649" builtinId="9" hidden="1"/>
    <cellStyle name="Besuchter Hyperlink" xfId="32391" builtinId="9" hidden="1"/>
    <cellStyle name="Besuchter Hyperlink" xfId="32134" builtinId="9" hidden="1"/>
    <cellStyle name="Besuchter Hyperlink" xfId="31878" builtinId="9" hidden="1"/>
    <cellStyle name="Besuchter Hyperlink" xfId="31622" builtinId="9" hidden="1"/>
    <cellStyle name="Besuchter Hyperlink" xfId="31366" builtinId="9" hidden="1"/>
    <cellStyle name="Besuchter Hyperlink" xfId="31110" builtinId="9" hidden="1"/>
    <cellStyle name="Besuchter Hyperlink" xfId="30854" builtinId="9" hidden="1"/>
    <cellStyle name="Besuchter Hyperlink" xfId="30598" builtinId="9" hidden="1"/>
    <cellStyle name="Besuchter Hyperlink" xfId="30342" builtinId="9" hidden="1"/>
    <cellStyle name="Besuchter Hyperlink" xfId="30086" builtinId="9" hidden="1"/>
    <cellStyle name="Besuchter Hyperlink" xfId="29830" builtinId="9" hidden="1"/>
    <cellStyle name="Besuchter Hyperlink" xfId="29574" builtinId="9" hidden="1"/>
    <cellStyle name="Besuchter Hyperlink" xfId="29318" builtinId="9" hidden="1"/>
    <cellStyle name="Besuchter Hyperlink" xfId="29062" builtinId="9" hidden="1"/>
    <cellStyle name="Besuchter Hyperlink" xfId="28806" builtinId="9" hidden="1"/>
    <cellStyle name="Besuchter Hyperlink" xfId="28550" builtinId="9" hidden="1"/>
    <cellStyle name="Besuchter Hyperlink" xfId="28294" builtinId="9" hidden="1"/>
    <cellStyle name="Besuchter Hyperlink" xfId="28038" builtinId="9" hidden="1"/>
    <cellStyle name="Besuchter Hyperlink" xfId="27782" builtinId="9" hidden="1"/>
    <cellStyle name="Besuchter Hyperlink" xfId="27526" builtinId="9" hidden="1"/>
    <cellStyle name="Besuchter Hyperlink" xfId="27270" builtinId="9" hidden="1"/>
    <cellStyle name="Besuchter Hyperlink" xfId="27014" builtinId="9" hidden="1"/>
    <cellStyle name="Besuchter Hyperlink" xfId="26758" builtinId="9" hidden="1"/>
    <cellStyle name="Besuchter Hyperlink" xfId="26502" builtinId="9" hidden="1"/>
    <cellStyle name="Besuchter Hyperlink" xfId="26246" builtinId="9" hidden="1"/>
    <cellStyle name="Besuchter Hyperlink" xfId="25990" builtinId="9" hidden="1"/>
    <cellStyle name="Besuchter Hyperlink" xfId="25734" builtinId="9" hidden="1"/>
    <cellStyle name="Besuchter Hyperlink" xfId="25478" builtinId="9" hidden="1"/>
    <cellStyle name="Besuchter Hyperlink" xfId="25222" builtinId="9" hidden="1"/>
    <cellStyle name="Besuchter Hyperlink" xfId="24966" builtinId="9" hidden="1"/>
    <cellStyle name="Besuchter Hyperlink" xfId="24710" builtinId="9" hidden="1"/>
    <cellStyle name="Besuchter Hyperlink" xfId="24454" builtinId="9" hidden="1"/>
    <cellStyle name="Besuchter Hyperlink" xfId="24198" builtinId="9" hidden="1"/>
    <cellStyle name="Besuchter Hyperlink" xfId="23942" builtinId="9" hidden="1"/>
    <cellStyle name="Besuchter Hyperlink" xfId="23686" builtinId="9" hidden="1"/>
    <cellStyle name="Besuchter Hyperlink" xfId="23430" builtinId="9" hidden="1"/>
    <cellStyle name="Besuchter Hyperlink" xfId="23174" builtinId="9" hidden="1"/>
    <cellStyle name="Besuchter Hyperlink" xfId="22918" builtinId="9" hidden="1"/>
    <cellStyle name="Besuchter Hyperlink" xfId="22662" builtinId="9" hidden="1"/>
    <cellStyle name="Besuchter Hyperlink" xfId="22406" builtinId="9" hidden="1"/>
    <cellStyle name="Besuchter Hyperlink" xfId="22150" builtinId="9" hidden="1"/>
    <cellStyle name="Besuchter Hyperlink" xfId="21894" builtinId="9" hidden="1"/>
    <cellStyle name="Besuchter Hyperlink" xfId="21638" builtinId="9" hidden="1"/>
    <cellStyle name="Besuchter Hyperlink" xfId="21382" builtinId="9" hidden="1"/>
    <cellStyle name="Besuchter Hyperlink" xfId="21122" builtinId="9" hidden="1"/>
    <cellStyle name="Besuchter Hyperlink" xfId="20866" builtinId="9" hidden="1"/>
    <cellStyle name="Besuchter Hyperlink" xfId="20610" builtinId="9" hidden="1"/>
    <cellStyle name="Besuchter Hyperlink" xfId="20354" builtinId="9" hidden="1"/>
    <cellStyle name="Besuchter Hyperlink" xfId="20098" builtinId="9" hidden="1"/>
    <cellStyle name="Besuchter Hyperlink" xfId="19842" builtinId="9" hidden="1"/>
    <cellStyle name="Besuchter Hyperlink" xfId="19586" builtinId="9" hidden="1"/>
    <cellStyle name="Besuchter Hyperlink" xfId="19330" builtinId="9" hidden="1"/>
    <cellStyle name="Besuchter Hyperlink" xfId="19074" builtinId="9" hidden="1"/>
    <cellStyle name="Besuchter Hyperlink" xfId="18818" builtinId="9" hidden="1"/>
    <cellStyle name="Besuchter Hyperlink" xfId="18562" builtinId="9" hidden="1"/>
    <cellStyle name="Besuchter Hyperlink" xfId="18306" builtinId="9" hidden="1"/>
    <cellStyle name="Besuchter Hyperlink" xfId="18050" builtinId="9" hidden="1"/>
    <cellStyle name="Besuchter Hyperlink" xfId="17794" builtinId="9" hidden="1"/>
    <cellStyle name="Besuchter Hyperlink" xfId="17538" builtinId="9" hidden="1"/>
    <cellStyle name="Besuchter Hyperlink" xfId="17282" builtinId="9" hidden="1"/>
    <cellStyle name="Besuchter Hyperlink" xfId="17026" builtinId="9" hidden="1"/>
    <cellStyle name="Besuchter Hyperlink" xfId="16770" builtinId="9" hidden="1"/>
    <cellStyle name="Besuchter Hyperlink" xfId="16514" builtinId="9" hidden="1"/>
    <cellStyle name="Besuchter Hyperlink" xfId="16258" builtinId="9" hidden="1"/>
    <cellStyle name="Besuchter Hyperlink" xfId="16002" builtinId="9" hidden="1"/>
    <cellStyle name="Besuchter Hyperlink" xfId="15746" builtinId="9" hidden="1"/>
    <cellStyle name="Besuchter Hyperlink" xfId="15490" builtinId="9" hidden="1"/>
    <cellStyle name="Besuchter Hyperlink" xfId="15234" builtinId="9" hidden="1"/>
    <cellStyle name="Besuchter Hyperlink" xfId="14978" builtinId="9" hidden="1"/>
    <cellStyle name="Besuchter Hyperlink" xfId="14722" builtinId="9" hidden="1"/>
    <cellStyle name="Besuchter Hyperlink" xfId="14466" builtinId="9" hidden="1"/>
    <cellStyle name="Besuchter Hyperlink" xfId="14210" builtinId="9" hidden="1"/>
    <cellStyle name="Besuchter Hyperlink" xfId="13954" builtinId="9" hidden="1"/>
    <cellStyle name="Besuchter Hyperlink" xfId="13698" builtinId="9" hidden="1"/>
    <cellStyle name="Besuchter Hyperlink" xfId="13442" builtinId="9" hidden="1"/>
    <cellStyle name="Besuchter Hyperlink" xfId="13186" builtinId="9" hidden="1"/>
    <cellStyle name="Besuchter Hyperlink" xfId="12930" builtinId="9" hidden="1"/>
    <cellStyle name="Besuchter Hyperlink" xfId="12674" builtinId="9" hidden="1"/>
    <cellStyle name="Besuchter Hyperlink" xfId="12418" builtinId="9" hidden="1"/>
    <cellStyle name="Besuchter Hyperlink" xfId="12162" builtinId="9" hidden="1"/>
    <cellStyle name="Besuchter Hyperlink" xfId="11906" builtinId="9" hidden="1"/>
    <cellStyle name="Besuchter Hyperlink" xfId="11650" builtinId="9" hidden="1"/>
    <cellStyle name="Besuchter Hyperlink" xfId="11394" builtinId="9" hidden="1"/>
    <cellStyle name="Besuchter Hyperlink" xfId="11138" builtinId="9" hidden="1"/>
    <cellStyle name="Besuchter Hyperlink" xfId="10882" builtinId="9" hidden="1"/>
    <cellStyle name="Besuchter Hyperlink" xfId="10626" builtinId="9" hidden="1"/>
    <cellStyle name="Besuchter Hyperlink" xfId="10370" builtinId="9" hidden="1"/>
    <cellStyle name="Besuchter Hyperlink" xfId="10114" builtinId="9" hidden="1"/>
    <cellStyle name="Besuchter Hyperlink" xfId="9858" builtinId="9" hidden="1"/>
    <cellStyle name="Besuchter Hyperlink" xfId="9602" builtinId="9" hidden="1"/>
    <cellStyle name="Besuchter Hyperlink" xfId="9346" builtinId="9" hidden="1"/>
    <cellStyle name="Besuchter Hyperlink" xfId="9090" builtinId="9" hidden="1"/>
    <cellStyle name="Besuchter Hyperlink" xfId="8834" builtinId="9" hidden="1"/>
    <cellStyle name="Besuchter Hyperlink" xfId="8578" builtinId="9" hidden="1"/>
    <cellStyle name="Besuchter Hyperlink" xfId="8322" builtinId="9" hidden="1"/>
    <cellStyle name="Besuchter Hyperlink" xfId="8066" builtinId="9" hidden="1"/>
    <cellStyle name="Besuchter Hyperlink" xfId="7810" builtinId="9" hidden="1"/>
    <cellStyle name="Besuchter Hyperlink" xfId="7554" builtinId="9" hidden="1"/>
    <cellStyle name="Besuchter Hyperlink" xfId="7298" builtinId="9" hidden="1"/>
    <cellStyle name="Besuchter Hyperlink" xfId="7042" builtinId="9" hidden="1"/>
    <cellStyle name="Besuchter Hyperlink" xfId="6786" builtinId="9" hidden="1"/>
    <cellStyle name="Besuchter Hyperlink" xfId="6530" builtinId="9" hidden="1"/>
    <cellStyle name="Besuchter Hyperlink" xfId="6274" builtinId="9" hidden="1"/>
    <cellStyle name="Besuchter Hyperlink" xfId="6018" builtinId="9" hidden="1"/>
    <cellStyle name="Besuchter Hyperlink" xfId="5762" builtinId="9" hidden="1"/>
    <cellStyle name="Besuchter Hyperlink" xfId="5506" builtinId="9" hidden="1"/>
    <cellStyle name="Besuchter Hyperlink" xfId="5250" builtinId="9" hidden="1"/>
    <cellStyle name="Besuchter Hyperlink" xfId="4994" builtinId="9" hidden="1"/>
    <cellStyle name="Besuchter Hyperlink" xfId="4738" builtinId="9" hidden="1"/>
    <cellStyle name="Besuchter Hyperlink" xfId="4482" builtinId="9" hidden="1"/>
    <cellStyle name="Besuchter Hyperlink" xfId="4226" builtinId="9" hidden="1"/>
    <cellStyle name="Besuchter Hyperlink" xfId="3970" builtinId="9" hidden="1"/>
    <cellStyle name="Besuchter Hyperlink" xfId="3714" builtinId="9" hidden="1"/>
    <cellStyle name="Besuchter Hyperlink" xfId="3458" builtinId="9" hidden="1"/>
    <cellStyle name="Besuchter Hyperlink" xfId="3202" builtinId="9" hidden="1"/>
    <cellStyle name="Besuchter Hyperlink" xfId="2946" builtinId="9" hidden="1"/>
    <cellStyle name="Besuchter Hyperlink" xfId="2690" builtinId="9" hidden="1"/>
    <cellStyle name="Besuchter Hyperlink" xfId="2434" builtinId="9" hidden="1"/>
    <cellStyle name="Besuchter Hyperlink" xfId="2178" builtinId="9" hidden="1"/>
    <cellStyle name="Besuchter Hyperlink" xfId="1922" builtinId="9" hidden="1"/>
    <cellStyle name="Besuchter Hyperlink" xfId="1666" builtinId="9" hidden="1"/>
    <cellStyle name="Besuchter Hyperlink" xfId="1410" builtinId="9" hidden="1"/>
    <cellStyle name="Besuchter Hyperlink" xfId="1154" builtinId="9" hidden="1"/>
    <cellStyle name="Besuchter Hyperlink" xfId="898" builtinId="9" hidden="1"/>
    <cellStyle name="Besuchter Hyperlink" xfId="642" builtinId="9" hidden="1"/>
    <cellStyle name="Besuchter Hyperlink" xfId="386" builtinId="9" hidden="1"/>
    <cellStyle name="Besuchter Hyperlink" xfId="130" builtinId="9" hidden="1"/>
    <cellStyle name="Besuchter Hyperlink" xfId="56" builtinId="9" hidden="1"/>
    <cellStyle name="Besuchter Hyperlink" xfId="262" builtinId="9" hidden="1"/>
    <cellStyle name="Besuchter Hyperlink" xfId="518" builtinId="9" hidden="1"/>
    <cellStyle name="Besuchter Hyperlink" xfId="774" builtinId="9" hidden="1"/>
    <cellStyle name="Besuchter Hyperlink" xfId="1030" builtinId="9" hidden="1"/>
    <cellStyle name="Besuchter Hyperlink" xfId="1286" builtinId="9" hidden="1"/>
    <cellStyle name="Besuchter Hyperlink" xfId="1542" builtinId="9" hidden="1"/>
    <cellStyle name="Besuchter Hyperlink" xfId="1798" builtinId="9" hidden="1"/>
    <cellStyle name="Besuchter Hyperlink" xfId="2054" builtinId="9" hidden="1"/>
    <cellStyle name="Besuchter Hyperlink" xfId="2310" builtinId="9" hidden="1"/>
    <cellStyle name="Besuchter Hyperlink" xfId="2566" builtinId="9" hidden="1"/>
    <cellStyle name="Besuchter Hyperlink" xfId="2822" builtinId="9" hidden="1"/>
    <cellStyle name="Besuchter Hyperlink" xfId="3078" builtinId="9" hidden="1"/>
    <cellStyle name="Besuchter Hyperlink" xfId="3334" builtinId="9" hidden="1"/>
    <cellStyle name="Besuchter Hyperlink" xfId="3590" builtinId="9" hidden="1"/>
    <cellStyle name="Besuchter Hyperlink" xfId="3846" builtinId="9" hidden="1"/>
    <cellStyle name="Besuchter Hyperlink" xfId="4102" builtinId="9" hidden="1"/>
    <cellStyle name="Besuchter Hyperlink" xfId="4358" builtinId="9" hidden="1"/>
    <cellStyle name="Besuchter Hyperlink" xfId="4614" builtinId="9" hidden="1"/>
    <cellStyle name="Besuchter Hyperlink" xfId="4870" builtinId="9" hidden="1"/>
    <cellStyle name="Besuchter Hyperlink" xfId="5126" builtinId="9" hidden="1"/>
    <cellStyle name="Besuchter Hyperlink" xfId="5382" builtinId="9" hidden="1"/>
    <cellStyle name="Besuchter Hyperlink" xfId="5638" builtinId="9" hidden="1"/>
    <cellStyle name="Besuchter Hyperlink" xfId="5894" builtinId="9" hidden="1"/>
    <cellStyle name="Besuchter Hyperlink" xfId="6150" builtinId="9" hidden="1"/>
    <cellStyle name="Besuchter Hyperlink" xfId="6406" builtinId="9" hidden="1"/>
    <cellStyle name="Besuchter Hyperlink" xfId="6662" builtinId="9" hidden="1"/>
    <cellStyle name="Besuchter Hyperlink" xfId="6918" builtinId="9" hidden="1"/>
    <cellStyle name="Besuchter Hyperlink" xfId="7174" builtinId="9" hidden="1"/>
    <cellStyle name="Besuchter Hyperlink" xfId="7430" builtinId="9" hidden="1"/>
    <cellStyle name="Besuchter Hyperlink" xfId="7686" builtinId="9" hidden="1"/>
    <cellStyle name="Besuchter Hyperlink" xfId="7942" builtinId="9" hidden="1"/>
    <cellStyle name="Besuchter Hyperlink" xfId="8198" builtinId="9" hidden="1"/>
    <cellStyle name="Besuchter Hyperlink" xfId="8454" builtinId="9" hidden="1"/>
    <cellStyle name="Besuchter Hyperlink" xfId="8710" builtinId="9" hidden="1"/>
    <cellStyle name="Besuchter Hyperlink" xfId="8966" builtinId="9" hidden="1"/>
    <cellStyle name="Besuchter Hyperlink" xfId="9222" builtinId="9" hidden="1"/>
    <cellStyle name="Besuchter Hyperlink" xfId="9478" builtinId="9" hidden="1"/>
    <cellStyle name="Besuchter Hyperlink" xfId="9734" builtinId="9" hidden="1"/>
    <cellStyle name="Besuchter Hyperlink" xfId="9990" builtinId="9" hidden="1"/>
    <cellStyle name="Besuchter Hyperlink" xfId="10246" builtinId="9" hidden="1"/>
    <cellStyle name="Besuchter Hyperlink" xfId="10502" builtinId="9" hidden="1"/>
    <cellStyle name="Besuchter Hyperlink" xfId="10758" builtinId="9" hidden="1"/>
    <cellStyle name="Besuchter Hyperlink" xfId="11014" builtinId="9" hidden="1"/>
    <cellStyle name="Besuchter Hyperlink" xfId="11270" builtinId="9" hidden="1"/>
    <cellStyle name="Besuchter Hyperlink" xfId="11526" builtinId="9" hidden="1"/>
    <cellStyle name="Besuchter Hyperlink" xfId="11782" builtinId="9" hidden="1"/>
    <cellStyle name="Besuchter Hyperlink" xfId="12038" builtinId="9" hidden="1"/>
    <cellStyle name="Besuchter Hyperlink" xfId="12294" builtinId="9" hidden="1"/>
    <cellStyle name="Besuchter Hyperlink" xfId="12550" builtinId="9" hidden="1"/>
    <cellStyle name="Besuchter Hyperlink" xfId="12806" builtinId="9" hidden="1"/>
    <cellStyle name="Besuchter Hyperlink" xfId="13062" builtinId="9" hidden="1"/>
    <cellStyle name="Besuchter Hyperlink" xfId="13318" builtinId="9" hidden="1"/>
    <cellStyle name="Besuchter Hyperlink" xfId="13574" builtinId="9" hidden="1"/>
    <cellStyle name="Besuchter Hyperlink" xfId="13830" builtinId="9" hidden="1"/>
    <cellStyle name="Besuchter Hyperlink" xfId="14086" builtinId="9" hidden="1"/>
    <cellStyle name="Besuchter Hyperlink" xfId="14342" builtinId="9" hidden="1"/>
    <cellStyle name="Besuchter Hyperlink" xfId="14598" builtinId="9" hidden="1"/>
    <cellStyle name="Besuchter Hyperlink" xfId="14854" builtinId="9" hidden="1"/>
    <cellStyle name="Besuchter Hyperlink" xfId="15110" builtinId="9" hidden="1"/>
    <cellStyle name="Besuchter Hyperlink" xfId="15366" builtinId="9" hidden="1"/>
    <cellStyle name="Besuchter Hyperlink" xfId="15622" builtinId="9" hidden="1"/>
    <cellStyle name="Besuchter Hyperlink" xfId="15878" builtinId="9" hidden="1"/>
    <cellStyle name="Besuchter Hyperlink" xfId="16134" builtinId="9" hidden="1"/>
    <cellStyle name="Besuchter Hyperlink" xfId="16390" builtinId="9" hidden="1"/>
    <cellStyle name="Besuchter Hyperlink" xfId="16646" builtinId="9" hidden="1"/>
    <cellStyle name="Besuchter Hyperlink" xfId="16902" builtinId="9" hidden="1"/>
    <cellStyle name="Besuchter Hyperlink" xfId="17158" builtinId="9" hidden="1"/>
    <cellStyle name="Besuchter Hyperlink" xfId="17414" builtinId="9" hidden="1"/>
    <cellStyle name="Besuchter Hyperlink" xfId="17670" builtinId="9" hidden="1"/>
    <cellStyle name="Besuchter Hyperlink" xfId="17926" builtinId="9" hidden="1"/>
    <cellStyle name="Besuchter Hyperlink" xfId="18182" builtinId="9" hidden="1"/>
    <cellStyle name="Besuchter Hyperlink" xfId="18438" builtinId="9" hidden="1"/>
    <cellStyle name="Besuchter Hyperlink" xfId="18694" builtinId="9" hidden="1"/>
    <cellStyle name="Besuchter Hyperlink" xfId="18950" builtinId="9" hidden="1"/>
    <cellStyle name="Besuchter Hyperlink" xfId="19206" builtinId="9" hidden="1"/>
    <cellStyle name="Besuchter Hyperlink" xfId="19462" builtinId="9" hidden="1"/>
    <cellStyle name="Besuchter Hyperlink" xfId="19718" builtinId="9" hidden="1"/>
    <cellStyle name="Besuchter Hyperlink" xfId="19974" builtinId="9" hidden="1"/>
    <cellStyle name="Besuchter Hyperlink" xfId="20230" builtinId="9" hidden="1"/>
    <cellStyle name="Besuchter Hyperlink" xfId="20486" builtinId="9" hidden="1"/>
    <cellStyle name="Besuchter Hyperlink" xfId="20742" builtinId="9" hidden="1"/>
    <cellStyle name="Besuchter Hyperlink" xfId="20998" builtinId="9" hidden="1"/>
    <cellStyle name="Besuchter Hyperlink" xfId="21258" builtinId="9" hidden="1"/>
    <cellStyle name="Besuchter Hyperlink" xfId="21514" builtinId="9" hidden="1"/>
    <cellStyle name="Besuchter Hyperlink" xfId="21770" builtinId="9" hidden="1"/>
    <cellStyle name="Besuchter Hyperlink" xfId="22026" builtinId="9" hidden="1"/>
    <cellStyle name="Besuchter Hyperlink" xfId="22282" builtinId="9" hidden="1"/>
    <cellStyle name="Besuchter Hyperlink" xfId="22538" builtinId="9" hidden="1"/>
    <cellStyle name="Besuchter Hyperlink" xfId="22794" builtinId="9" hidden="1"/>
    <cellStyle name="Besuchter Hyperlink" xfId="23050" builtinId="9" hidden="1"/>
    <cellStyle name="Besuchter Hyperlink" xfId="23306" builtinId="9" hidden="1"/>
    <cellStyle name="Besuchter Hyperlink" xfId="23562" builtinId="9" hidden="1"/>
    <cellStyle name="Besuchter Hyperlink" xfId="23818" builtinId="9" hidden="1"/>
    <cellStyle name="Besuchter Hyperlink" xfId="24074" builtinId="9" hidden="1"/>
    <cellStyle name="Besuchter Hyperlink" xfId="24330" builtinId="9" hidden="1"/>
    <cellStyle name="Besuchter Hyperlink" xfId="24586" builtinId="9" hidden="1"/>
    <cellStyle name="Besuchter Hyperlink" xfId="24842" builtinId="9" hidden="1"/>
    <cellStyle name="Besuchter Hyperlink" xfId="25098" builtinId="9" hidden="1"/>
    <cellStyle name="Besuchter Hyperlink" xfId="25354" builtinId="9" hidden="1"/>
    <cellStyle name="Besuchter Hyperlink" xfId="25610" builtinId="9" hidden="1"/>
    <cellStyle name="Besuchter Hyperlink" xfId="25866" builtinId="9" hidden="1"/>
    <cellStyle name="Besuchter Hyperlink" xfId="26122" builtinId="9" hidden="1"/>
    <cellStyle name="Besuchter Hyperlink" xfId="26378" builtinId="9" hidden="1"/>
    <cellStyle name="Besuchter Hyperlink" xfId="26634" builtinId="9" hidden="1"/>
    <cellStyle name="Besuchter Hyperlink" xfId="26890" builtinId="9" hidden="1"/>
    <cellStyle name="Besuchter Hyperlink" xfId="27146" builtinId="9" hidden="1"/>
    <cellStyle name="Besuchter Hyperlink" xfId="27402" builtinId="9" hidden="1"/>
    <cellStyle name="Besuchter Hyperlink" xfId="27658" builtinId="9" hidden="1"/>
    <cellStyle name="Besuchter Hyperlink" xfId="27914" builtinId="9" hidden="1"/>
    <cellStyle name="Besuchter Hyperlink" xfId="28170" builtinId="9" hidden="1"/>
    <cellStyle name="Besuchter Hyperlink" xfId="28426" builtinId="9" hidden="1"/>
    <cellStyle name="Besuchter Hyperlink" xfId="28682" builtinId="9" hidden="1"/>
    <cellStyle name="Besuchter Hyperlink" xfId="28938" builtinId="9" hidden="1"/>
    <cellStyle name="Besuchter Hyperlink" xfId="29194" builtinId="9" hidden="1"/>
    <cellStyle name="Besuchter Hyperlink" xfId="29450" builtinId="9" hidden="1"/>
    <cellStyle name="Besuchter Hyperlink" xfId="29706" builtinId="9" hidden="1"/>
    <cellStyle name="Besuchter Hyperlink" xfId="29962" builtinId="9" hidden="1"/>
    <cellStyle name="Besuchter Hyperlink" xfId="30218" builtinId="9" hidden="1"/>
    <cellStyle name="Besuchter Hyperlink" xfId="30474" builtinId="9" hidden="1"/>
    <cellStyle name="Besuchter Hyperlink" xfId="30730" builtinId="9" hidden="1"/>
    <cellStyle name="Besuchter Hyperlink" xfId="30986" builtinId="9" hidden="1"/>
    <cellStyle name="Besuchter Hyperlink" xfId="31242" builtinId="9" hidden="1"/>
    <cellStyle name="Besuchter Hyperlink" xfId="31498" builtinId="9" hidden="1"/>
    <cellStyle name="Besuchter Hyperlink" xfId="31754" builtinId="9" hidden="1"/>
    <cellStyle name="Besuchter Hyperlink" xfId="32010" builtinId="9" hidden="1"/>
    <cellStyle name="Besuchter Hyperlink" xfId="32267" builtinId="9" hidden="1"/>
    <cellStyle name="Besuchter Hyperlink" xfId="32525" builtinId="9" hidden="1"/>
    <cellStyle name="Besuchter Hyperlink" xfId="32781" builtinId="9" hidden="1"/>
    <cellStyle name="Besuchter Hyperlink" xfId="33037" builtinId="9" hidden="1"/>
    <cellStyle name="Besuchter Hyperlink" xfId="33293" builtinId="9" hidden="1"/>
    <cellStyle name="Besuchter Hyperlink" xfId="33549" builtinId="9" hidden="1"/>
    <cellStyle name="Besuchter Hyperlink" xfId="33805" builtinId="9" hidden="1"/>
    <cellStyle name="Besuchter Hyperlink" xfId="34061" builtinId="9" hidden="1"/>
    <cellStyle name="Besuchter Hyperlink" xfId="34317" builtinId="9" hidden="1"/>
    <cellStyle name="Besuchter Hyperlink" xfId="34573" builtinId="9" hidden="1"/>
    <cellStyle name="Besuchter Hyperlink" xfId="34829" builtinId="9" hidden="1"/>
    <cellStyle name="Besuchter Hyperlink" xfId="35085" builtinId="9" hidden="1"/>
    <cellStyle name="Besuchter Hyperlink" xfId="34967" builtinId="9" hidden="1"/>
    <cellStyle name="Besuchter Hyperlink" xfId="34711" builtinId="9" hidden="1"/>
    <cellStyle name="Besuchter Hyperlink" xfId="34455" builtinId="9" hidden="1"/>
    <cellStyle name="Besuchter Hyperlink" xfId="34199" builtinId="9" hidden="1"/>
    <cellStyle name="Besuchter Hyperlink" xfId="33943" builtinId="9" hidden="1"/>
    <cellStyle name="Besuchter Hyperlink" xfId="33687" builtinId="9" hidden="1"/>
    <cellStyle name="Besuchter Hyperlink" xfId="33431" builtinId="9" hidden="1"/>
    <cellStyle name="Besuchter Hyperlink" xfId="33175" builtinId="9" hidden="1"/>
    <cellStyle name="Besuchter Hyperlink" xfId="32919" builtinId="9" hidden="1"/>
    <cellStyle name="Besuchter Hyperlink" xfId="32663" builtinId="9" hidden="1"/>
    <cellStyle name="Besuchter Hyperlink" xfId="32405" builtinId="9" hidden="1"/>
    <cellStyle name="Besuchter Hyperlink" xfId="32148" builtinId="9" hidden="1"/>
    <cellStyle name="Besuchter Hyperlink" xfId="31892" builtinId="9" hidden="1"/>
    <cellStyle name="Besuchter Hyperlink" xfId="31636" builtinId="9" hidden="1"/>
    <cellStyle name="Besuchter Hyperlink" xfId="31380" builtinId="9" hidden="1"/>
    <cellStyle name="Besuchter Hyperlink" xfId="31124" builtinId="9" hidden="1"/>
    <cellStyle name="Besuchter Hyperlink" xfId="30868" builtinId="9" hidden="1"/>
    <cellStyle name="Besuchter Hyperlink" xfId="30612" builtinId="9" hidden="1"/>
    <cellStyle name="Besuchter Hyperlink" xfId="30356" builtinId="9" hidden="1"/>
    <cellStyle name="Besuchter Hyperlink" xfId="30100" builtinId="9" hidden="1"/>
    <cellStyle name="Besuchter Hyperlink" xfId="29844" builtinId="9" hidden="1"/>
    <cellStyle name="Besuchter Hyperlink" xfId="29588" builtinId="9" hidden="1"/>
    <cellStyle name="Besuchter Hyperlink" xfId="29332" builtinId="9" hidden="1"/>
    <cellStyle name="Besuchter Hyperlink" xfId="29076" builtinId="9" hidden="1"/>
    <cellStyle name="Besuchter Hyperlink" xfId="28820" builtinId="9" hidden="1"/>
    <cellStyle name="Besuchter Hyperlink" xfId="28564" builtinId="9" hidden="1"/>
    <cellStyle name="Besuchter Hyperlink" xfId="28308" builtinId="9" hidden="1"/>
    <cellStyle name="Besuchter Hyperlink" xfId="28052" builtinId="9" hidden="1"/>
    <cellStyle name="Besuchter Hyperlink" xfId="27796" builtinId="9" hidden="1"/>
    <cellStyle name="Besuchter Hyperlink" xfId="27540" builtinId="9" hidden="1"/>
    <cellStyle name="Besuchter Hyperlink" xfId="27284" builtinId="9" hidden="1"/>
    <cellStyle name="Besuchter Hyperlink" xfId="27028" builtinId="9" hidden="1"/>
    <cellStyle name="Besuchter Hyperlink" xfId="26772" builtinId="9" hidden="1"/>
    <cellStyle name="Besuchter Hyperlink" xfId="26516" builtinId="9" hidden="1"/>
    <cellStyle name="Besuchter Hyperlink" xfId="26260" builtinId="9" hidden="1"/>
    <cellStyle name="Besuchter Hyperlink" xfId="26004" builtinId="9" hidden="1"/>
    <cellStyle name="Besuchter Hyperlink" xfId="25748" builtinId="9" hidden="1"/>
    <cellStyle name="Besuchter Hyperlink" xfId="25492" builtinId="9" hidden="1"/>
    <cellStyle name="Besuchter Hyperlink" xfId="25236" builtinId="9" hidden="1"/>
    <cellStyle name="Besuchter Hyperlink" xfId="24980" builtinId="9" hidden="1"/>
    <cellStyle name="Besuchter Hyperlink" xfId="24724" builtinId="9" hidden="1"/>
    <cellStyle name="Besuchter Hyperlink" xfId="24468" builtinId="9" hidden="1"/>
    <cellStyle name="Besuchter Hyperlink" xfId="24212" builtinId="9" hidden="1"/>
    <cellStyle name="Besuchter Hyperlink" xfId="23956" builtinId="9" hidden="1"/>
    <cellStyle name="Besuchter Hyperlink" xfId="23700" builtinId="9" hidden="1"/>
    <cellStyle name="Besuchter Hyperlink" xfId="23444" builtinId="9" hidden="1"/>
    <cellStyle name="Besuchter Hyperlink" xfId="23188" builtinId="9" hidden="1"/>
    <cellStyle name="Besuchter Hyperlink" xfId="22932" builtinId="9" hidden="1"/>
    <cellStyle name="Besuchter Hyperlink" xfId="22676" builtinId="9" hidden="1"/>
    <cellStyle name="Besuchter Hyperlink" xfId="22420" builtinId="9" hidden="1"/>
    <cellStyle name="Besuchter Hyperlink" xfId="22164" builtinId="9" hidden="1"/>
    <cellStyle name="Besuchter Hyperlink" xfId="21908" builtinId="9" hidden="1"/>
    <cellStyle name="Besuchter Hyperlink" xfId="21652" builtinId="9" hidden="1"/>
    <cellStyle name="Besuchter Hyperlink" xfId="21396" builtinId="9" hidden="1"/>
    <cellStyle name="Besuchter Hyperlink" xfId="21136" builtinId="9" hidden="1"/>
    <cellStyle name="Besuchter Hyperlink" xfId="20880" builtinId="9" hidden="1"/>
    <cellStyle name="Besuchter Hyperlink" xfId="20624" builtinId="9" hidden="1"/>
    <cellStyle name="Besuchter Hyperlink" xfId="20368" builtinId="9" hidden="1"/>
    <cellStyle name="Besuchter Hyperlink" xfId="20112" builtinId="9" hidden="1"/>
    <cellStyle name="Besuchter Hyperlink" xfId="19856" builtinId="9" hidden="1"/>
    <cellStyle name="Besuchter Hyperlink" xfId="19600" builtinId="9" hidden="1"/>
    <cellStyle name="Besuchter Hyperlink" xfId="19344" builtinId="9" hidden="1"/>
    <cellStyle name="Besuchter Hyperlink" xfId="19088" builtinId="9" hidden="1"/>
    <cellStyle name="Besuchter Hyperlink" xfId="18832" builtinId="9" hidden="1"/>
    <cellStyle name="Besuchter Hyperlink" xfId="18576" builtinId="9" hidden="1"/>
    <cellStyle name="Besuchter Hyperlink" xfId="18320" builtinId="9" hidden="1"/>
    <cellStyle name="Besuchter Hyperlink" xfId="18064" builtinId="9" hidden="1"/>
    <cellStyle name="Besuchter Hyperlink" xfId="17808" builtinId="9" hidden="1"/>
    <cellStyle name="Besuchter Hyperlink" xfId="17552" builtinId="9" hidden="1"/>
    <cellStyle name="Besuchter Hyperlink" xfId="17296" builtinId="9" hidden="1"/>
    <cellStyle name="Besuchter Hyperlink" xfId="17040" builtinId="9" hidden="1"/>
    <cellStyle name="Besuchter Hyperlink" xfId="16784" builtinId="9" hidden="1"/>
    <cellStyle name="Besuchter Hyperlink" xfId="16528" builtinId="9" hidden="1"/>
    <cellStyle name="Besuchter Hyperlink" xfId="16272" builtinId="9" hidden="1"/>
    <cellStyle name="Besuchter Hyperlink" xfId="16016" builtinId="9" hidden="1"/>
    <cellStyle name="Besuchter Hyperlink" xfId="15760" builtinId="9" hidden="1"/>
    <cellStyle name="Besuchter Hyperlink" xfId="15504" builtinId="9" hidden="1"/>
    <cellStyle name="Besuchter Hyperlink" xfId="15248" builtinId="9" hidden="1"/>
    <cellStyle name="Besuchter Hyperlink" xfId="14992" builtinId="9" hidden="1"/>
    <cellStyle name="Besuchter Hyperlink" xfId="14736" builtinId="9" hidden="1"/>
    <cellStyle name="Besuchter Hyperlink" xfId="14480" builtinId="9" hidden="1"/>
    <cellStyle name="Besuchter Hyperlink" xfId="14224" builtinId="9" hidden="1"/>
    <cellStyle name="Besuchter Hyperlink" xfId="13968" builtinId="9" hidden="1"/>
    <cellStyle name="Besuchter Hyperlink" xfId="13712" builtinId="9" hidden="1"/>
    <cellStyle name="Besuchter Hyperlink" xfId="13456" builtinId="9" hidden="1"/>
    <cellStyle name="Besuchter Hyperlink" xfId="13200" builtinId="9" hidden="1"/>
    <cellStyle name="Besuchter Hyperlink" xfId="12944" builtinId="9" hidden="1"/>
    <cellStyle name="Besuchter Hyperlink" xfId="12688" builtinId="9" hidden="1"/>
    <cellStyle name="Besuchter Hyperlink" xfId="12432" builtinId="9" hidden="1"/>
    <cellStyle name="Besuchter Hyperlink" xfId="12176" builtinId="9" hidden="1"/>
    <cellStyle name="Besuchter Hyperlink" xfId="11920" builtinId="9" hidden="1"/>
    <cellStyle name="Besuchter Hyperlink" xfId="11664" builtinId="9" hidden="1"/>
    <cellStyle name="Besuchter Hyperlink" xfId="11408" builtinId="9" hidden="1"/>
    <cellStyle name="Besuchter Hyperlink" xfId="11152" builtinId="9" hidden="1"/>
    <cellStyle name="Besuchter Hyperlink" xfId="10896" builtinId="9" hidden="1"/>
    <cellStyle name="Besuchter Hyperlink" xfId="10640" builtinId="9" hidden="1"/>
    <cellStyle name="Besuchter Hyperlink" xfId="10384" builtinId="9" hidden="1"/>
    <cellStyle name="Besuchter Hyperlink" xfId="10128" builtinId="9" hidden="1"/>
    <cellStyle name="Besuchter Hyperlink" xfId="9872" builtinId="9" hidden="1"/>
    <cellStyle name="Besuchter Hyperlink" xfId="9616" builtinId="9" hidden="1"/>
    <cellStyle name="Besuchter Hyperlink" xfId="9360" builtinId="9" hidden="1"/>
    <cellStyle name="Besuchter Hyperlink" xfId="9104" builtinId="9" hidden="1"/>
    <cellStyle name="Besuchter Hyperlink" xfId="8848" builtinId="9" hidden="1"/>
    <cellStyle name="Besuchter Hyperlink" xfId="8592" builtinId="9" hidden="1"/>
    <cellStyle name="Besuchter Hyperlink" xfId="8336" builtinId="9" hidden="1"/>
    <cellStyle name="Besuchter Hyperlink" xfId="8080" builtinId="9" hidden="1"/>
    <cellStyle name="Besuchter Hyperlink" xfId="7824" builtinId="9" hidden="1"/>
    <cellStyle name="Besuchter Hyperlink" xfId="7568" builtinId="9" hidden="1"/>
    <cellStyle name="Besuchter Hyperlink" xfId="7312" builtinId="9" hidden="1"/>
    <cellStyle name="Besuchter Hyperlink" xfId="7056" builtinId="9" hidden="1"/>
    <cellStyle name="Besuchter Hyperlink" xfId="6800" builtinId="9" hidden="1"/>
    <cellStyle name="Besuchter Hyperlink" xfId="6544" builtinId="9" hidden="1"/>
    <cellStyle name="Besuchter Hyperlink" xfId="6288" builtinId="9" hidden="1"/>
    <cellStyle name="Besuchter Hyperlink" xfId="6032" builtinId="9" hidden="1"/>
    <cellStyle name="Besuchter Hyperlink" xfId="5776" builtinId="9" hidden="1"/>
    <cellStyle name="Besuchter Hyperlink" xfId="5520" builtinId="9" hidden="1"/>
    <cellStyle name="Besuchter Hyperlink" xfId="5264" builtinId="9" hidden="1"/>
    <cellStyle name="Besuchter Hyperlink" xfId="5008" builtinId="9" hidden="1"/>
    <cellStyle name="Besuchter Hyperlink" xfId="4752" builtinId="9" hidden="1"/>
    <cellStyle name="Besuchter Hyperlink" xfId="4496" builtinId="9" hidden="1"/>
    <cellStyle name="Besuchter Hyperlink" xfId="4240" builtinId="9" hidden="1"/>
    <cellStyle name="Besuchter Hyperlink" xfId="3984" builtinId="9" hidden="1"/>
    <cellStyle name="Besuchter Hyperlink" xfId="3728" builtinId="9" hidden="1"/>
    <cellStyle name="Besuchter Hyperlink" xfId="3472" builtinId="9" hidden="1"/>
    <cellStyle name="Besuchter Hyperlink" xfId="3216" builtinId="9" hidden="1"/>
    <cellStyle name="Besuchter Hyperlink" xfId="2960" builtinId="9" hidden="1"/>
    <cellStyle name="Besuchter Hyperlink" xfId="2704" builtinId="9" hidden="1"/>
    <cellStyle name="Besuchter Hyperlink" xfId="2448" builtinId="9" hidden="1"/>
    <cellStyle name="Besuchter Hyperlink" xfId="2192" builtinId="9" hidden="1"/>
    <cellStyle name="Besuchter Hyperlink" xfId="1936" builtinId="9" hidden="1"/>
    <cellStyle name="Besuchter Hyperlink" xfId="1680" builtinId="9" hidden="1"/>
    <cellStyle name="Besuchter Hyperlink" xfId="1424" builtinId="9" hidden="1"/>
    <cellStyle name="Besuchter Hyperlink" xfId="1168" builtinId="9" hidden="1"/>
    <cellStyle name="Besuchter Hyperlink" xfId="912" builtinId="9" hidden="1"/>
    <cellStyle name="Besuchter Hyperlink" xfId="656" builtinId="9" hidden="1"/>
    <cellStyle name="Besuchter Hyperlink" xfId="400" builtinId="9" hidden="1"/>
    <cellStyle name="Besuchter Hyperlink" xfId="124" builtinId="9" hidden="1"/>
    <cellStyle name="Besuchter Hyperlink" xfId="92" builtinId="9" hidden="1"/>
    <cellStyle name="Besuchter Hyperlink" xfId="248" builtinId="9" hidden="1"/>
    <cellStyle name="Besuchter Hyperlink" xfId="504" builtinId="9" hidden="1"/>
    <cellStyle name="Besuchter Hyperlink" xfId="760" builtinId="9" hidden="1"/>
    <cellStyle name="Besuchter Hyperlink" xfId="1016" builtinId="9" hidden="1"/>
    <cellStyle name="Besuchter Hyperlink" xfId="1272" builtinId="9" hidden="1"/>
    <cellStyle name="Besuchter Hyperlink" xfId="1528" builtinId="9" hidden="1"/>
    <cellStyle name="Besuchter Hyperlink" xfId="1784" builtinId="9" hidden="1"/>
    <cellStyle name="Besuchter Hyperlink" xfId="2040" builtinId="9" hidden="1"/>
    <cellStyle name="Besuchter Hyperlink" xfId="2296" builtinId="9" hidden="1"/>
    <cellStyle name="Besuchter Hyperlink" xfId="2552" builtinId="9" hidden="1"/>
    <cellStyle name="Besuchter Hyperlink" xfId="2808" builtinId="9" hidden="1"/>
    <cellStyle name="Besuchter Hyperlink" xfId="3064" builtinId="9" hidden="1"/>
    <cellStyle name="Besuchter Hyperlink" xfId="3320" builtinId="9" hidden="1"/>
    <cellStyle name="Besuchter Hyperlink" xfId="3576" builtinId="9" hidden="1"/>
    <cellStyle name="Besuchter Hyperlink" xfId="3832" builtinId="9" hidden="1"/>
    <cellStyle name="Besuchter Hyperlink" xfId="4088" builtinId="9" hidden="1"/>
    <cellStyle name="Besuchter Hyperlink" xfId="4344" builtinId="9" hidden="1"/>
    <cellStyle name="Besuchter Hyperlink" xfId="4600" builtinId="9" hidden="1"/>
    <cellStyle name="Besuchter Hyperlink" xfId="4856" builtinId="9" hidden="1"/>
    <cellStyle name="Besuchter Hyperlink" xfId="5112" builtinId="9" hidden="1"/>
    <cellStyle name="Besuchter Hyperlink" xfId="5368" builtinId="9" hidden="1"/>
    <cellStyle name="Besuchter Hyperlink" xfId="5624" builtinId="9" hidden="1"/>
    <cellStyle name="Besuchter Hyperlink" xfId="5880" builtinId="9" hidden="1"/>
    <cellStyle name="Besuchter Hyperlink" xfId="6136" builtinId="9" hidden="1"/>
    <cellStyle name="Besuchter Hyperlink" xfId="6392" builtinId="9" hidden="1"/>
    <cellStyle name="Besuchter Hyperlink" xfId="6648" builtinId="9" hidden="1"/>
    <cellStyle name="Besuchter Hyperlink" xfId="6904" builtinId="9" hidden="1"/>
    <cellStyle name="Besuchter Hyperlink" xfId="7160" builtinId="9" hidden="1"/>
    <cellStyle name="Besuchter Hyperlink" xfId="7416" builtinId="9" hidden="1"/>
    <cellStyle name="Besuchter Hyperlink" xfId="7672" builtinId="9" hidden="1"/>
    <cellStyle name="Besuchter Hyperlink" xfId="7928" builtinId="9" hidden="1"/>
    <cellStyle name="Besuchter Hyperlink" xfId="8184" builtinId="9" hidden="1"/>
    <cellStyle name="Besuchter Hyperlink" xfId="8440" builtinId="9" hidden="1"/>
    <cellStyle name="Besuchter Hyperlink" xfId="8696" builtinId="9" hidden="1"/>
    <cellStyle name="Besuchter Hyperlink" xfId="8952" builtinId="9" hidden="1"/>
    <cellStyle name="Besuchter Hyperlink" xfId="9208" builtinId="9" hidden="1"/>
    <cellStyle name="Besuchter Hyperlink" xfId="9464" builtinId="9" hidden="1"/>
    <cellStyle name="Besuchter Hyperlink" xfId="9720" builtinId="9" hidden="1"/>
    <cellStyle name="Besuchter Hyperlink" xfId="9976" builtinId="9" hidden="1"/>
    <cellStyle name="Besuchter Hyperlink" xfId="10232" builtinId="9" hidden="1"/>
    <cellStyle name="Besuchter Hyperlink" xfId="10488" builtinId="9" hidden="1"/>
    <cellStyle name="Besuchter Hyperlink" xfId="10744" builtinId="9" hidden="1"/>
    <cellStyle name="Besuchter Hyperlink" xfId="11000" builtinId="9" hidden="1"/>
    <cellStyle name="Besuchter Hyperlink" xfId="11256" builtinId="9" hidden="1"/>
    <cellStyle name="Besuchter Hyperlink" xfId="11512" builtinId="9" hidden="1"/>
    <cellStyle name="Besuchter Hyperlink" xfId="11768" builtinId="9" hidden="1"/>
    <cellStyle name="Besuchter Hyperlink" xfId="12024" builtinId="9" hidden="1"/>
    <cellStyle name="Besuchter Hyperlink" xfId="12280" builtinId="9" hidden="1"/>
    <cellStyle name="Besuchter Hyperlink" xfId="12536" builtinId="9" hidden="1"/>
    <cellStyle name="Besuchter Hyperlink" xfId="12792" builtinId="9" hidden="1"/>
    <cellStyle name="Besuchter Hyperlink" xfId="13048" builtinId="9" hidden="1"/>
    <cellStyle name="Besuchter Hyperlink" xfId="13304" builtinId="9" hidden="1"/>
    <cellStyle name="Besuchter Hyperlink" xfId="13560" builtinId="9" hidden="1"/>
    <cellStyle name="Besuchter Hyperlink" xfId="13816" builtinId="9" hidden="1"/>
    <cellStyle name="Besuchter Hyperlink" xfId="14072" builtinId="9" hidden="1"/>
    <cellStyle name="Besuchter Hyperlink" xfId="14328" builtinId="9" hidden="1"/>
    <cellStyle name="Besuchter Hyperlink" xfId="14584" builtinId="9" hidden="1"/>
    <cellStyle name="Besuchter Hyperlink" xfId="14840" builtinId="9" hidden="1"/>
    <cellStyle name="Besuchter Hyperlink" xfId="15096" builtinId="9" hidden="1"/>
    <cellStyle name="Besuchter Hyperlink" xfId="15352" builtinId="9" hidden="1"/>
    <cellStyle name="Besuchter Hyperlink" xfId="15608" builtinId="9" hidden="1"/>
    <cellStyle name="Besuchter Hyperlink" xfId="15864" builtinId="9" hidden="1"/>
    <cellStyle name="Besuchter Hyperlink" xfId="16120" builtinId="9" hidden="1"/>
    <cellStyle name="Besuchter Hyperlink" xfId="16376" builtinId="9" hidden="1"/>
    <cellStyle name="Besuchter Hyperlink" xfId="16632" builtinId="9" hidden="1"/>
    <cellStyle name="Besuchter Hyperlink" xfId="16888" builtinId="9" hidden="1"/>
    <cellStyle name="Besuchter Hyperlink" xfId="17144" builtinId="9" hidden="1"/>
    <cellStyle name="Besuchter Hyperlink" xfId="17400" builtinId="9" hidden="1"/>
    <cellStyle name="Besuchter Hyperlink" xfId="17656" builtinId="9" hidden="1"/>
    <cellStyle name="Besuchter Hyperlink" xfId="17912" builtinId="9" hidden="1"/>
    <cellStyle name="Besuchter Hyperlink" xfId="18168" builtinId="9" hidden="1"/>
    <cellStyle name="Besuchter Hyperlink" xfId="18424" builtinId="9" hidden="1"/>
    <cellStyle name="Besuchter Hyperlink" xfId="18680" builtinId="9" hidden="1"/>
    <cellStyle name="Besuchter Hyperlink" xfId="18936" builtinId="9" hidden="1"/>
    <cellStyle name="Besuchter Hyperlink" xfId="19192" builtinId="9" hidden="1"/>
    <cellStyle name="Besuchter Hyperlink" xfId="19448" builtinId="9" hidden="1"/>
    <cellStyle name="Besuchter Hyperlink" xfId="19704" builtinId="9" hidden="1"/>
    <cellStyle name="Besuchter Hyperlink" xfId="19960" builtinId="9" hidden="1"/>
    <cellStyle name="Besuchter Hyperlink" xfId="20216" builtinId="9" hidden="1"/>
    <cellStyle name="Besuchter Hyperlink" xfId="20472" builtinId="9" hidden="1"/>
    <cellStyle name="Besuchter Hyperlink" xfId="20728" builtinId="9" hidden="1"/>
    <cellStyle name="Besuchter Hyperlink" xfId="20984" builtinId="9" hidden="1"/>
    <cellStyle name="Besuchter Hyperlink" xfId="21244" builtinId="9" hidden="1"/>
    <cellStyle name="Besuchter Hyperlink" xfId="21500" builtinId="9" hidden="1"/>
    <cellStyle name="Besuchter Hyperlink" xfId="21756" builtinId="9" hidden="1"/>
    <cellStyle name="Besuchter Hyperlink" xfId="22012" builtinId="9" hidden="1"/>
    <cellStyle name="Besuchter Hyperlink" xfId="22268" builtinId="9" hidden="1"/>
    <cellStyle name="Besuchter Hyperlink" xfId="22524" builtinId="9" hidden="1"/>
    <cellStyle name="Besuchter Hyperlink" xfId="22780" builtinId="9" hidden="1"/>
    <cellStyle name="Besuchter Hyperlink" xfId="23036" builtinId="9" hidden="1"/>
    <cellStyle name="Besuchter Hyperlink" xfId="23292" builtinId="9" hidden="1"/>
    <cellStyle name="Besuchter Hyperlink" xfId="23548" builtinId="9" hidden="1"/>
    <cellStyle name="Besuchter Hyperlink" xfId="23804" builtinId="9" hidden="1"/>
    <cellStyle name="Besuchter Hyperlink" xfId="24060" builtinId="9" hidden="1"/>
    <cellStyle name="Besuchter Hyperlink" xfId="24316" builtinId="9" hidden="1"/>
    <cellStyle name="Besuchter Hyperlink" xfId="24572" builtinId="9" hidden="1"/>
    <cellStyle name="Besuchter Hyperlink" xfId="24828" builtinId="9" hidden="1"/>
    <cellStyle name="Besuchter Hyperlink" xfId="25084" builtinId="9" hidden="1"/>
    <cellStyle name="Besuchter Hyperlink" xfId="25340" builtinId="9" hidden="1"/>
    <cellStyle name="Besuchter Hyperlink" xfId="25596" builtinId="9" hidden="1"/>
    <cellStyle name="Besuchter Hyperlink" xfId="25852" builtinId="9" hidden="1"/>
    <cellStyle name="Besuchter Hyperlink" xfId="26108" builtinId="9" hidden="1"/>
    <cellStyle name="Besuchter Hyperlink" xfId="26364" builtinId="9" hidden="1"/>
    <cellStyle name="Besuchter Hyperlink" xfId="26620" builtinId="9" hidden="1"/>
    <cellStyle name="Besuchter Hyperlink" xfId="26876" builtinId="9" hidden="1"/>
    <cellStyle name="Besuchter Hyperlink" xfId="27132" builtinId="9" hidden="1"/>
    <cellStyle name="Besuchter Hyperlink" xfId="27388" builtinId="9" hidden="1"/>
    <cellStyle name="Besuchter Hyperlink" xfId="27644" builtinId="9" hidden="1"/>
    <cellStyle name="Besuchter Hyperlink" xfId="27900" builtinId="9" hidden="1"/>
    <cellStyle name="Besuchter Hyperlink" xfId="28156" builtinId="9" hidden="1"/>
    <cellStyle name="Besuchter Hyperlink" xfId="28412" builtinId="9" hidden="1"/>
    <cellStyle name="Besuchter Hyperlink" xfId="28668" builtinId="9" hidden="1"/>
    <cellStyle name="Besuchter Hyperlink" xfId="28924" builtinId="9" hidden="1"/>
    <cellStyle name="Besuchter Hyperlink" xfId="29180" builtinId="9" hidden="1"/>
    <cellStyle name="Besuchter Hyperlink" xfId="29436" builtinId="9" hidden="1"/>
    <cellStyle name="Besuchter Hyperlink" xfId="29692" builtinId="9" hidden="1"/>
    <cellStyle name="Besuchter Hyperlink" xfId="29948" builtinId="9" hidden="1"/>
    <cellStyle name="Besuchter Hyperlink" xfId="30204" builtinId="9" hidden="1"/>
    <cellStyle name="Besuchter Hyperlink" xfId="30460" builtinId="9" hidden="1"/>
    <cellStyle name="Besuchter Hyperlink" xfId="30716" builtinId="9" hidden="1"/>
    <cellStyle name="Besuchter Hyperlink" xfId="30972" builtinId="9" hidden="1"/>
    <cellStyle name="Besuchter Hyperlink" xfId="31228" builtinId="9" hidden="1"/>
    <cellStyle name="Besuchter Hyperlink" xfId="31484" builtinId="9" hidden="1"/>
    <cellStyle name="Besuchter Hyperlink" xfId="31740" builtinId="9" hidden="1"/>
    <cellStyle name="Besuchter Hyperlink" xfId="31996" builtinId="9" hidden="1"/>
    <cellStyle name="Besuchter Hyperlink" xfId="32253" builtinId="9" hidden="1"/>
    <cellStyle name="Besuchter Hyperlink" xfId="32511" builtinId="9" hidden="1"/>
    <cellStyle name="Besuchter Hyperlink" xfId="32767" builtinId="9" hidden="1"/>
    <cellStyle name="Besuchter Hyperlink" xfId="33023" builtinId="9" hidden="1"/>
    <cellStyle name="Besuchter Hyperlink" xfId="33279" builtinId="9" hidden="1"/>
    <cellStyle name="Besuchter Hyperlink" xfId="33535" builtinId="9" hidden="1"/>
    <cellStyle name="Besuchter Hyperlink" xfId="33791" builtinId="9" hidden="1"/>
    <cellStyle name="Besuchter Hyperlink" xfId="34047" builtinId="9" hidden="1"/>
    <cellStyle name="Besuchter Hyperlink" xfId="34303" builtinId="9" hidden="1"/>
    <cellStyle name="Besuchter Hyperlink" xfId="34559" builtinId="9" hidden="1"/>
    <cellStyle name="Besuchter Hyperlink" xfId="34815" builtinId="9" hidden="1"/>
    <cellStyle name="Besuchter Hyperlink" xfId="35071" builtinId="9" hidden="1"/>
    <cellStyle name="Besuchter Hyperlink" xfId="34981" builtinId="9" hidden="1"/>
    <cellStyle name="Besuchter Hyperlink" xfId="34725" builtinId="9" hidden="1"/>
    <cellStyle name="Besuchter Hyperlink" xfId="34469" builtinId="9" hidden="1"/>
    <cellStyle name="Besuchter Hyperlink" xfId="34213" builtinId="9" hidden="1"/>
    <cellStyle name="Besuchter Hyperlink" xfId="33957" builtinId="9" hidden="1"/>
    <cellStyle name="Besuchter Hyperlink" xfId="33701" builtinId="9" hidden="1"/>
    <cellStyle name="Besuchter Hyperlink" xfId="33445" builtinId="9" hidden="1"/>
    <cellStyle name="Besuchter Hyperlink" xfId="33189" builtinId="9" hidden="1"/>
    <cellStyle name="Besuchter Hyperlink" xfId="32933" builtinId="9" hidden="1"/>
    <cellStyle name="Besuchter Hyperlink" xfId="32677" builtinId="9" hidden="1"/>
    <cellStyle name="Besuchter Hyperlink" xfId="32419" builtinId="9" hidden="1"/>
    <cellStyle name="Besuchter Hyperlink" xfId="32162" builtinId="9" hidden="1"/>
    <cellStyle name="Besuchter Hyperlink" xfId="31906" builtinId="9" hidden="1"/>
    <cellStyle name="Besuchter Hyperlink" xfId="31650" builtinId="9" hidden="1"/>
    <cellStyle name="Besuchter Hyperlink" xfId="31394" builtinId="9" hidden="1"/>
    <cellStyle name="Besuchter Hyperlink" xfId="31138" builtinId="9" hidden="1"/>
    <cellStyle name="Besuchter Hyperlink" xfId="30882" builtinId="9" hidden="1"/>
    <cellStyle name="Besuchter Hyperlink" xfId="30626" builtinId="9" hidden="1"/>
    <cellStyle name="Besuchter Hyperlink" xfId="30370" builtinId="9" hidden="1"/>
    <cellStyle name="Besuchter Hyperlink" xfId="30114" builtinId="9" hidden="1"/>
    <cellStyle name="Besuchter Hyperlink" xfId="29858" builtinId="9" hidden="1"/>
    <cellStyle name="Besuchter Hyperlink" xfId="29602" builtinId="9" hidden="1"/>
    <cellStyle name="Besuchter Hyperlink" xfId="29346" builtinId="9" hidden="1"/>
    <cellStyle name="Besuchter Hyperlink" xfId="29090" builtinId="9" hidden="1"/>
    <cellStyle name="Besuchter Hyperlink" xfId="28834" builtinId="9" hidden="1"/>
    <cellStyle name="Besuchter Hyperlink" xfId="28578" builtinId="9" hidden="1"/>
    <cellStyle name="Besuchter Hyperlink" xfId="28322" builtinId="9" hidden="1"/>
    <cellStyle name="Besuchter Hyperlink" xfId="28066" builtinId="9" hidden="1"/>
    <cellStyle name="Besuchter Hyperlink" xfId="27810" builtinId="9" hidden="1"/>
    <cellStyle name="Besuchter Hyperlink" xfId="27554" builtinId="9" hidden="1"/>
    <cellStyle name="Besuchter Hyperlink" xfId="27298" builtinId="9" hidden="1"/>
    <cellStyle name="Besuchter Hyperlink" xfId="27042" builtinId="9" hidden="1"/>
    <cellStyle name="Besuchter Hyperlink" xfId="26786" builtinId="9" hidden="1"/>
    <cellStyle name="Besuchter Hyperlink" xfId="26530" builtinId="9" hidden="1"/>
    <cellStyle name="Besuchter Hyperlink" xfId="26274" builtinId="9" hidden="1"/>
    <cellStyle name="Besuchter Hyperlink" xfId="26018" builtinId="9" hidden="1"/>
    <cellStyle name="Besuchter Hyperlink" xfId="25762" builtinId="9" hidden="1"/>
    <cellStyle name="Besuchter Hyperlink" xfId="25506" builtinId="9" hidden="1"/>
    <cellStyle name="Besuchter Hyperlink" xfId="25250" builtinId="9" hidden="1"/>
    <cellStyle name="Besuchter Hyperlink" xfId="24994" builtinId="9" hidden="1"/>
    <cellStyle name="Besuchter Hyperlink" xfId="24738" builtinId="9" hidden="1"/>
    <cellStyle name="Besuchter Hyperlink" xfId="24482" builtinId="9" hidden="1"/>
    <cellStyle name="Besuchter Hyperlink" xfId="24226" builtinId="9" hidden="1"/>
    <cellStyle name="Besuchter Hyperlink" xfId="23970" builtinId="9" hidden="1"/>
    <cellStyle name="Besuchter Hyperlink" xfId="23714" builtinId="9" hidden="1"/>
    <cellStyle name="Besuchter Hyperlink" xfId="23458" builtinId="9" hidden="1"/>
    <cellStyle name="Besuchter Hyperlink" xfId="23202" builtinId="9" hidden="1"/>
    <cellStyle name="Besuchter Hyperlink" xfId="22946" builtinId="9" hidden="1"/>
    <cellStyle name="Besuchter Hyperlink" xfId="22690" builtinId="9" hidden="1"/>
    <cellStyle name="Besuchter Hyperlink" xfId="22434" builtinId="9" hidden="1"/>
    <cellStyle name="Besuchter Hyperlink" xfId="22178" builtinId="9" hidden="1"/>
    <cellStyle name="Besuchter Hyperlink" xfId="21922" builtinId="9" hidden="1"/>
    <cellStyle name="Besuchter Hyperlink" xfId="21666" builtinId="9" hidden="1"/>
    <cellStyle name="Besuchter Hyperlink" xfId="21410" builtinId="9" hidden="1"/>
    <cellStyle name="Besuchter Hyperlink" xfId="21150" builtinId="9" hidden="1"/>
    <cellStyle name="Besuchter Hyperlink" xfId="20894" builtinId="9" hidden="1"/>
    <cellStyle name="Besuchter Hyperlink" xfId="20638" builtinId="9" hidden="1"/>
    <cellStyle name="Besuchter Hyperlink" xfId="20382" builtinId="9" hidden="1"/>
    <cellStyle name="Besuchter Hyperlink" xfId="20126" builtinId="9" hidden="1"/>
    <cellStyle name="Besuchter Hyperlink" xfId="19870" builtinId="9" hidden="1"/>
    <cellStyle name="Besuchter Hyperlink" xfId="19614" builtinId="9" hidden="1"/>
    <cellStyle name="Besuchter Hyperlink" xfId="19358" builtinId="9" hidden="1"/>
    <cellStyle name="Besuchter Hyperlink" xfId="19102" builtinId="9" hidden="1"/>
    <cellStyle name="Besuchter Hyperlink" xfId="18846" builtinId="9" hidden="1"/>
    <cellStyle name="Besuchter Hyperlink" xfId="18590" builtinId="9" hidden="1"/>
    <cellStyle name="Besuchter Hyperlink" xfId="18334" builtinId="9" hidden="1"/>
    <cellStyle name="Besuchter Hyperlink" xfId="18078" builtinId="9" hidden="1"/>
    <cellStyle name="Besuchter Hyperlink" xfId="17822" builtinId="9" hidden="1"/>
    <cellStyle name="Besuchter Hyperlink" xfId="17566" builtinId="9" hidden="1"/>
    <cellStyle name="Besuchter Hyperlink" xfId="17310" builtinId="9" hidden="1"/>
    <cellStyle name="Besuchter Hyperlink" xfId="17054" builtinId="9" hidden="1"/>
    <cellStyle name="Besuchter Hyperlink" xfId="16798" builtinId="9" hidden="1"/>
    <cellStyle name="Besuchter Hyperlink" xfId="16542" builtinId="9" hidden="1"/>
    <cellStyle name="Besuchter Hyperlink" xfId="16286" builtinId="9" hidden="1"/>
    <cellStyle name="Besuchter Hyperlink" xfId="16030" builtinId="9" hidden="1"/>
    <cellStyle name="Besuchter Hyperlink" xfId="15774" builtinId="9" hidden="1"/>
    <cellStyle name="Besuchter Hyperlink" xfId="15518" builtinId="9" hidden="1"/>
    <cellStyle name="Besuchter Hyperlink" xfId="15262" builtinId="9" hidden="1"/>
    <cellStyle name="Besuchter Hyperlink" xfId="15006" builtinId="9" hidden="1"/>
    <cellStyle name="Besuchter Hyperlink" xfId="14750" builtinId="9" hidden="1"/>
    <cellStyle name="Besuchter Hyperlink" xfId="14494" builtinId="9" hidden="1"/>
    <cellStyle name="Besuchter Hyperlink" xfId="14238" builtinId="9" hidden="1"/>
    <cellStyle name="Besuchter Hyperlink" xfId="13982" builtinId="9" hidden="1"/>
    <cellStyle name="Besuchter Hyperlink" xfId="13726" builtinId="9" hidden="1"/>
    <cellStyle name="Besuchter Hyperlink" xfId="13470" builtinId="9" hidden="1"/>
    <cellStyle name="Besuchter Hyperlink" xfId="13214" builtinId="9" hidden="1"/>
    <cellStyle name="Besuchter Hyperlink" xfId="12958" builtinId="9" hidden="1"/>
    <cellStyle name="Besuchter Hyperlink" xfId="12702" builtinId="9" hidden="1"/>
    <cellStyle name="Besuchter Hyperlink" xfId="12446" builtinId="9" hidden="1"/>
    <cellStyle name="Besuchter Hyperlink" xfId="12190" builtinId="9" hidden="1"/>
    <cellStyle name="Besuchter Hyperlink" xfId="11934" builtinId="9" hidden="1"/>
    <cellStyle name="Besuchter Hyperlink" xfId="11678" builtinId="9" hidden="1"/>
    <cellStyle name="Besuchter Hyperlink" xfId="11422" builtinId="9" hidden="1"/>
    <cellStyle name="Besuchter Hyperlink" xfId="11166" builtinId="9" hidden="1"/>
    <cellStyle name="Besuchter Hyperlink" xfId="10910" builtinId="9" hidden="1"/>
    <cellStyle name="Besuchter Hyperlink" xfId="10654" builtinId="9" hidden="1"/>
    <cellStyle name="Besuchter Hyperlink" xfId="10398" builtinId="9" hidden="1"/>
    <cellStyle name="Besuchter Hyperlink" xfId="10142" builtinId="9" hidden="1"/>
    <cellStyle name="Besuchter Hyperlink" xfId="9886" builtinId="9" hidden="1"/>
    <cellStyle name="Besuchter Hyperlink" xfId="9630" builtinId="9" hidden="1"/>
    <cellStyle name="Besuchter Hyperlink" xfId="9374" builtinId="9" hidden="1"/>
    <cellStyle name="Besuchter Hyperlink" xfId="9118" builtinId="9" hidden="1"/>
    <cellStyle name="Besuchter Hyperlink" xfId="8862" builtinId="9" hidden="1"/>
    <cellStyle name="Besuchter Hyperlink" xfId="8606" builtinId="9" hidden="1"/>
    <cellStyle name="Besuchter Hyperlink" xfId="8350" builtinId="9" hidden="1"/>
    <cellStyle name="Besuchter Hyperlink" xfId="8094" builtinId="9" hidden="1"/>
    <cellStyle name="Besuchter Hyperlink" xfId="7838" builtinId="9" hidden="1"/>
    <cellStyle name="Besuchter Hyperlink" xfId="7582" builtinId="9" hidden="1"/>
    <cellStyle name="Besuchter Hyperlink" xfId="7326" builtinId="9" hidden="1"/>
    <cellStyle name="Besuchter Hyperlink" xfId="7070" builtinId="9" hidden="1"/>
    <cellStyle name="Besuchter Hyperlink" xfId="6814" builtinId="9" hidden="1"/>
    <cellStyle name="Besuchter Hyperlink" xfId="6558" builtinId="9" hidden="1"/>
    <cellStyle name="Besuchter Hyperlink" xfId="6302" builtinId="9" hidden="1"/>
    <cellStyle name="Besuchter Hyperlink" xfId="6046" builtinId="9" hidden="1"/>
    <cellStyle name="Besuchter Hyperlink" xfId="5790" builtinId="9" hidden="1"/>
    <cellStyle name="Besuchter Hyperlink" xfId="5534" builtinId="9" hidden="1"/>
    <cellStyle name="Besuchter Hyperlink" xfId="5278" builtinId="9" hidden="1"/>
    <cellStyle name="Besuchter Hyperlink" xfId="5022" builtinId="9" hidden="1"/>
    <cellStyle name="Besuchter Hyperlink" xfId="4766" builtinId="9" hidden="1"/>
    <cellStyle name="Besuchter Hyperlink" xfId="4510" builtinId="9" hidden="1"/>
    <cellStyle name="Besuchter Hyperlink" xfId="4254" builtinId="9" hidden="1"/>
    <cellStyle name="Besuchter Hyperlink" xfId="3998" builtinId="9" hidden="1"/>
    <cellStyle name="Besuchter Hyperlink" xfId="3742" builtinId="9" hidden="1"/>
    <cellStyle name="Besuchter Hyperlink" xfId="3486" builtinId="9" hidden="1"/>
    <cellStyle name="Besuchter Hyperlink" xfId="3230" builtinId="9" hidden="1"/>
    <cellStyle name="Besuchter Hyperlink" xfId="2974" builtinId="9" hidden="1"/>
    <cellStyle name="Besuchter Hyperlink" xfId="2718" builtinId="9" hidden="1"/>
    <cellStyle name="Besuchter Hyperlink" xfId="2462" builtinId="9" hidden="1"/>
    <cellStyle name="Besuchter Hyperlink" xfId="2206" builtinId="9" hidden="1"/>
    <cellStyle name="Besuchter Hyperlink" xfId="1950" builtinId="9" hidden="1"/>
    <cellStyle name="Besuchter Hyperlink" xfId="1694" builtinId="9" hidden="1"/>
    <cellStyle name="Besuchter Hyperlink" xfId="1438" builtinId="9" hidden="1"/>
    <cellStyle name="Besuchter Hyperlink" xfId="1182" builtinId="9" hidden="1"/>
    <cellStyle name="Besuchter Hyperlink" xfId="926" builtinId="9" hidden="1"/>
    <cellStyle name="Besuchter Hyperlink" xfId="670" builtinId="9" hidden="1"/>
    <cellStyle name="Besuchter Hyperlink" xfId="414" builtinId="9" hidden="1"/>
    <cellStyle name="Besuchter Hyperlink" xfId="158" builtinId="9" hidden="1"/>
    <cellStyle name="Besuchter Hyperlink" xfId="10" builtinId="9" hidden="1"/>
    <cellStyle name="Besuchter Hyperlink" xfId="234" builtinId="9" hidden="1"/>
    <cellStyle name="Besuchter Hyperlink" xfId="490" builtinId="9" hidden="1"/>
    <cellStyle name="Besuchter Hyperlink" xfId="746" builtinId="9" hidden="1"/>
    <cellStyle name="Besuchter Hyperlink" xfId="1002" builtinId="9" hidden="1"/>
    <cellStyle name="Besuchter Hyperlink" xfId="1258" builtinId="9" hidden="1"/>
    <cellStyle name="Besuchter Hyperlink" xfId="1514" builtinId="9" hidden="1"/>
    <cellStyle name="Besuchter Hyperlink" xfId="1770" builtinId="9" hidden="1"/>
    <cellStyle name="Besuchter Hyperlink" xfId="2026" builtinId="9" hidden="1"/>
    <cellStyle name="Besuchter Hyperlink" xfId="2282" builtinId="9" hidden="1"/>
    <cellStyle name="Besuchter Hyperlink" xfId="2538" builtinId="9" hidden="1"/>
    <cellStyle name="Besuchter Hyperlink" xfId="2794" builtinId="9" hidden="1"/>
    <cellStyle name="Besuchter Hyperlink" xfId="3050" builtinId="9" hidden="1"/>
    <cellStyle name="Besuchter Hyperlink" xfId="3306" builtinId="9" hidden="1"/>
    <cellStyle name="Besuchter Hyperlink" xfId="3562" builtinId="9" hidden="1"/>
    <cellStyle name="Besuchter Hyperlink" xfId="3818" builtinId="9" hidden="1"/>
    <cellStyle name="Besuchter Hyperlink" xfId="4074" builtinId="9" hidden="1"/>
    <cellStyle name="Besuchter Hyperlink" xfId="4330" builtinId="9" hidden="1"/>
    <cellStyle name="Besuchter Hyperlink" xfId="4586" builtinId="9" hidden="1"/>
    <cellStyle name="Besuchter Hyperlink" xfId="4842" builtinId="9" hidden="1"/>
    <cellStyle name="Besuchter Hyperlink" xfId="5098" builtinId="9" hidden="1"/>
    <cellStyle name="Besuchter Hyperlink" xfId="5354" builtinId="9" hidden="1"/>
    <cellStyle name="Besuchter Hyperlink" xfId="5610" builtinId="9" hidden="1"/>
    <cellStyle name="Besuchter Hyperlink" xfId="5866" builtinId="9" hidden="1"/>
    <cellStyle name="Besuchter Hyperlink" xfId="6122" builtinId="9" hidden="1"/>
    <cellStyle name="Besuchter Hyperlink" xfId="6378" builtinId="9" hidden="1"/>
    <cellStyle name="Besuchter Hyperlink" xfId="6634" builtinId="9" hidden="1"/>
    <cellStyle name="Besuchter Hyperlink" xfId="6890" builtinId="9" hidden="1"/>
    <cellStyle name="Besuchter Hyperlink" xfId="7146" builtinId="9" hidden="1"/>
    <cellStyle name="Besuchter Hyperlink" xfId="7402" builtinId="9" hidden="1"/>
    <cellStyle name="Besuchter Hyperlink" xfId="7658" builtinId="9" hidden="1"/>
    <cellStyle name="Besuchter Hyperlink" xfId="7914" builtinId="9" hidden="1"/>
    <cellStyle name="Besuchter Hyperlink" xfId="8170" builtinId="9" hidden="1"/>
    <cellStyle name="Besuchter Hyperlink" xfId="8426" builtinId="9" hidden="1"/>
    <cellStyle name="Besuchter Hyperlink" xfId="8682" builtinId="9" hidden="1"/>
    <cellStyle name="Besuchter Hyperlink" xfId="8938" builtinId="9" hidden="1"/>
    <cellStyle name="Besuchter Hyperlink" xfId="9194" builtinId="9" hidden="1"/>
    <cellStyle name="Besuchter Hyperlink" xfId="9450" builtinId="9" hidden="1"/>
    <cellStyle name="Besuchter Hyperlink" xfId="9706" builtinId="9" hidden="1"/>
    <cellStyle name="Besuchter Hyperlink" xfId="9962" builtinId="9" hidden="1"/>
    <cellStyle name="Besuchter Hyperlink" xfId="10218" builtinId="9" hidden="1"/>
    <cellStyle name="Besuchter Hyperlink" xfId="10474" builtinId="9" hidden="1"/>
    <cellStyle name="Besuchter Hyperlink" xfId="10730" builtinId="9" hidden="1"/>
    <cellStyle name="Besuchter Hyperlink" xfId="10986" builtinId="9" hidden="1"/>
    <cellStyle name="Besuchter Hyperlink" xfId="11242" builtinId="9" hidden="1"/>
    <cellStyle name="Besuchter Hyperlink" xfId="11498" builtinId="9" hidden="1"/>
    <cellStyle name="Besuchter Hyperlink" xfId="11754" builtinId="9" hidden="1"/>
    <cellStyle name="Besuchter Hyperlink" xfId="12010" builtinId="9" hidden="1"/>
    <cellStyle name="Besuchter Hyperlink" xfId="12266" builtinId="9" hidden="1"/>
    <cellStyle name="Besuchter Hyperlink" xfId="12522" builtinId="9" hidden="1"/>
    <cellStyle name="Besuchter Hyperlink" xfId="12778" builtinId="9" hidden="1"/>
    <cellStyle name="Besuchter Hyperlink" xfId="13034" builtinId="9" hidden="1"/>
    <cellStyle name="Besuchter Hyperlink" xfId="13290" builtinId="9" hidden="1"/>
    <cellStyle name="Besuchter Hyperlink" xfId="13546" builtinId="9" hidden="1"/>
    <cellStyle name="Besuchter Hyperlink" xfId="13802" builtinId="9" hidden="1"/>
    <cellStyle name="Besuchter Hyperlink" xfId="14058" builtinId="9" hidden="1"/>
    <cellStyle name="Besuchter Hyperlink" xfId="14314" builtinId="9" hidden="1"/>
    <cellStyle name="Besuchter Hyperlink" xfId="14570" builtinId="9" hidden="1"/>
    <cellStyle name="Besuchter Hyperlink" xfId="14826" builtinId="9" hidden="1"/>
    <cellStyle name="Besuchter Hyperlink" xfId="15082" builtinId="9" hidden="1"/>
    <cellStyle name="Besuchter Hyperlink" xfId="15338" builtinId="9" hidden="1"/>
    <cellStyle name="Besuchter Hyperlink" xfId="15594" builtinId="9" hidden="1"/>
    <cellStyle name="Besuchter Hyperlink" xfId="15850" builtinId="9" hidden="1"/>
    <cellStyle name="Besuchter Hyperlink" xfId="16106" builtinId="9" hidden="1"/>
    <cellStyle name="Besuchter Hyperlink" xfId="16362" builtinId="9" hidden="1"/>
    <cellStyle name="Besuchter Hyperlink" xfId="16618" builtinId="9" hidden="1"/>
    <cellStyle name="Besuchter Hyperlink" xfId="16874" builtinId="9" hidden="1"/>
    <cellStyle name="Besuchter Hyperlink" xfId="17130" builtinId="9" hidden="1"/>
    <cellStyle name="Besuchter Hyperlink" xfId="17386" builtinId="9" hidden="1"/>
    <cellStyle name="Besuchter Hyperlink" xfId="17642" builtinId="9" hidden="1"/>
    <cellStyle name="Besuchter Hyperlink" xfId="17898" builtinId="9" hidden="1"/>
    <cellStyle name="Besuchter Hyperlink" xfId="18154" builtinId="9" hidden="1"/>
    <cellStyle name="Besuchter Hyperlink" xfId="18410" builtinId="9" hidden="1"/>
    <cellStyle name="Besuchter Hyperlink" xfId="18666" builtinId="9" hidden="1"/>
    <cellStyle name="Besuchter Hyperlink" xfId="18922" builtinId="9" hidden="1"/>
    <cellStyle name="Besuchter Hyperlink" xfId="19178" builtinId="9" hidden="1"/>
    <cellStyle name="Besuchter Hyperlink" xfId="19434" builtinId="9" hidden="1"/>
    <cellStyle name="Besuchter Hyperlink" xfId="19690" builtinId="9" hidden="1"/>
    <cellStyle name="Besuchter Hyperlink" xfId="19946" builtinId="9" hidden="1"/>
    <cellStyle name="Besuchter Hyperlink" xfId="20202" builtinId="9" hidden="1"/>
    <cellStyle name="Besuchter Hyperlink" xfId="20458" builtinId="9" hidden="1"/>
    <cellStyle name="Besuchter Hyperlink" xfId="20714" builtinId="9" hidden="1"/>
    <cellStyle name="Besuchter Hyperlink" xfId="20970" builtinId="9" hidden="1"/>
    <cellStyle name="Besuchter Hyperlink" xfId="21229" builtinId="9" hidden="1"/>
    <cellStyle name="Besuchter Hyperlink" xfId="21486" builtinId="9" hidden="1"/>
    <cellStyle name="Besuchter Hyperlink" xfId="21742" builtinId="9" hidden="1"/>
    <cellStyle name="Besuchter Hyperlink" xfId="21998" builtinId="9" hidden="1"/>
    <cellStyle name="Besuchter Hyperlink" xfId="22254" builtinId="9" hidden="1"/>
    <cellStyle name="Besuchter Hyperlink" xfId="22510" builtinId="9" hidden="1"/>
    <cellStyle name="Besuchter Hyperlink" xfId="22766" builtinId="9" hidden="1"/>
    <cellStyle name="Besuchter Hyperlink" xfId="23022" builtinId="9" hidden="1"/>
    <cellStyle name="Besuchter Hyperlink" xfId="23278" builtinId="9" hidden="1"/>
    <cellStyle name="Besuchter Hyperlink" xfId="23534" builtinId="9" hidden="1"/>
    <cellStyle name="Besuchter Hyperlink" xfId="23790" builtinId="9" hidden="1"/>
    <cellStyle name="Besuchter Hyperlink" xfId="24046" builtinId="9" hidden="1"/>
    <cellStyle name="Besuchter Hyperlink" xfId="24302" builtinId="9" hidden="1"/>
    <cellStyle name="Besuchter Hyperlink" xfId="24558" builtinId="9" hidden="1"/>
    <cellStyle name="Besuchter Hyperlink" xfId="24814" builtinId="9" hidden="1"/>
    <cellStyle name="Besuchter Hyperlink" xfId="25070" builtinId="9" hidden="1"/>
    <cellStyle name="Besuchter Hyperlink" xfId="25326" builtinId="9" hidden="1"/>
    <cellStyle name="Besuchter Hyperlink" xfId="25582" builtinId="9" hidden="1"/>
    <cellStyle name="Besuchter Hyperlink" xfId="25838" builtinId="9" hidden="1"/>
    <cellStyle name="Besuchter Hyperlink" xfId="26094" builtinId="9" hidden="1"/>
    <cellStyle name="Besuchter Hyperlink" xfId="26350" builtinId="9" hidden="1"/>
    <cellStyle name="Besuchter Hyperlink" xfId="26606" builtinId="9" hidden="1"/>
    <cellStyle name="Besuchter Hyperlink" xfId="26862" builtinId="9" hidden="1"/>
    <cellStyle name="Besuchter Hyperlink" xfId="27118" builtinId="9" hidden="1"/>
    <cellStyle name="Besuchter Hyperlink" xfId="27374" builtinId="9" hidden="1"/>
    <cellStyle name="Besuchter Hyperlink" xfId="27630" builtinId="9" hidden="1"/>
    <cellStyle name="Besuchter Hyperlink" xfId="27886" builtinId="9" hidden="1"/>
    <cellStyle name="Besuchter Hyperlink" xfId="28142" builtinId="9" hidden="1"/>
    <cellStyle name="Besuchter Hyperlink" xfId="28398" builtinId="9" hidden="1"/>
    <cellStyle name="Besuchter Hyperlink" xfId="28654" builtinId="9" hidden="1"/>
    <cellStyle name="Besuchter Hyperlink" xfId="28910" builtinId="9" hidden="1"/>
    <cellStyle name="Besuchter Hyperlink" xfId="29166" builtinId="9" hidden="1"/>
    <cellStyle name="Besuchter Hyperlink" xfId="29422" builtinId="9" hidden="1"/>
    <cellStyle name="Besuchter Hyperlink" xfId="29678" builtinId="9" hidden="1"/>
    <cellStyle name="Besuchter Hyperlink" xfId="29934" builtinId="9" hidden="1"/>
    <cellStyle name="Besuchter Hyperlink" xfId="30190" builtinId="9" hidden="1"/>
    <cellStyle name="Besuchter Hyperlink" xfId="30446" builtinId="9" hidden="1"/>
    <cellStyle name="Besuchter Hyperlink" xfId="30702" builtinId="9" hidden="1"/>
    <cellStyle name="Besuchter Hyperlink" xfId="30958" builtinId="9" hidden="1"/>
    <cellStyle name="Besuchter Hyperlink" xfId="31214" builtinId="9" hidden="1"/>
    <cellStyle name="Besuchter Hyperlink" xfId="31470" builtinId="9" hidden="1"/>
    <cellStyle name="Besuchter Hyperlink" xfId="31726" builtinId="9" hidden="1"/>
    <cellStyle name="Besuchter Hyperlink" xfId="31982" builtinId="9" hidden="1"/>
    <cellStyle name="Besuchter Hyperlink" xfId="32239" builtinId="9" hidden="1"/>
    <cellStyle name="Besuchter Hyperlink" xfId="32497" builtinId="9" hidden="1"/>
    <cellStyle name="Besuchter Hyperlink" xfId="32753" builtinId="9" hidden="1"/>
    <cellStyle name="Besuchter Hyperlink" xfId="33009" builtinId="9" hidden="1"/>
    <cellStyle name="Besuchter Hyperlink" xfId="33265" builtinId="9" hidden="1"/>
    <cellStyle name="Besuchter Hyperlink" xfId="33521" builtinId="9" hidden="1"/>
    <cellStyle name="Besuchter Hyperlink" xfId="33777" builtinId="9" hidden="1"/>
    <cellStyle name="Besuchter Hyperlink" xfId="34033" builtinId="9" hidden="1"/>
    <cellStyle name="Besuchter Hyperlink" xfId="34289" builtinId="9" hidden="1"/>
    <cellStyle name="Besuchter Hyperlink" xfId="34545" builtinId="9" hidden="1"/>
    <cellStyle name="Besuchter Hyperlink" xfId="34801" builtinId="9" hidden="1"/>
    <cellStyle name="Besuchter Hyperlink" xfId="35057" builtinId="9" hidden="1"/>
    <cellStyle name="Besuchter Hyperlink" xfId="34995" builtinId="9" hidden="1"/>
    <cellStyle name="Besuchter Hyperlink" xfId="34739" builtinId="9" hidden="1"/>
    <cellStyle name="Besuchter Hyperlink" xfId="34483" builtinId="9" hidden="1"/>
    <cellStyle name="Besuchter Hyperlink" xfId="34227" builtinId="9" hidden="1"/>
    <cellStyle name="Besuchter Hyperlink" xfId="33971" builtinId="9" hidden="1"/>
    <cellStyle name="Besuchter Hyperlink" xfId="33715" builtinId="9" hidden="1"/>
    <cellStyle name="Besuchter Hyperlink" xfId="33459" builtinId="9" hidden="1"/>
    <cellStyle name="Besuchter Hyperlink" xfId="33203" builtinId="9" hidden="1"/>
    <cellStyle name="Besuchter Hyperlink" xfId="32947" builtinId="9" hidden="1"/>
    <cellStyle name="Besuchter Hyperlink" xfId="32691" builtinId="9" hidden="1"/>
    <cellStyle name="Besuchter Hyperlink" xfId="32433" builtinId="9" hidden="1"/>
    <cellStyle name="Besuchter Hyperlink" xfId="32176" builtinId="9" hidden="1"/>
    <cellStyle name="Besuchter Hyperlink" xfId="31920" builtinId="9" hidden="1"/>
    <cellStyle name="Besuchter Hyperlink" xfId="31664" builtinId="9" hidden="1"/>
    <cellStyle name="Besuchter Hyperlink" xfId="31408" builtinId="9" hidden="1"/>
    <cellStyle name="Besuchter Hyperlink" xfId="31152" builtinId="9" hidden="1"/>
    <cellStyle name="Besuchter Hyperlink" xfId="30896" builtinId="9" hidden="1"/>
    <cellStyle name="Besuchter Hyperlink" xfId="30640" builtinId="9" hidden="1"/>
    <cellStyle name="Besuchter Hyperlink" xfId="30384" builtinId="9" hidden="1"/>
    <cellStyle name="Besuchter Hyperlink" xfId="30128" builtinId="9" hidden="1"/>
    <cellStyle name="Besuchter Hyperlink" xfId="29872" builtinId="9" hidden="1"/>
    <cellStyle name="Besuchter Hyperlink" xfId="29616" builtinId="9" hidden="1"/>
    <cellStyle name="Besuchter Hyperlink" xfId="29360" builtinId="9" hidden="1"/>
    <cellStyle name="Besuchter Hyperlink" xfId="29104" builtinId="9" hidden="1"/>
    <cellStyle name="Besuchter Hyperlink" xfId="28848" builtinId="9" hidden="1"/>
    <cellStyle name="Besuchter Hyperlink" xfId="28592" builtinId="9" hidden="1"/>
    <cellStyle name="Besuchter Hyperlink" xfId="28336" builtinId="9" hidden="1"/>
    <cellStyle name="Besuchter Hyperlink" xfId="28080" builtinId="9" hidden="1"/>
    <cellStyle name="Besuchter Hyperlink" xfId="27824" builtinId="9" hidden="1"/>
    <cellStyle name="Besuchter Hyperlink" xfId="27568" builtinId="9" hidden="1"/>
    <cellStyle name="Besuchter Hyperlink" xfId="27312" builtinId="9" hidden="1"/>
    <cellStyle name="Besuchter Hyperlink" xfId="27056" builtinId="9" hidden="1"/>
    <cellStyle name="Besuchter Hyperlink" xfId="26800" builtinId="9" hidden="1"/>
    <cellStyle name="Besuchter Hyperlink" xfId="26544" builtinId="9" hidden="1"/>
    <cellStyle name="Besuchter Hyperlink" xfId="26288" builtinId="9" hidden="1"/>
    <cellStyle name="Besuchter Hyperlink" xfId="26032" builtinId="9" hidden="1"/>
    <cellStyle name="Besuchter Hyperlink" xfId="25776" builtinId="9" hidden="1"/>
    <cellStyle name="Besuchter Hyperlink" xfId="25520" builtinId="9" hidden="1"/>
    <cellStyle name="Besuchter Hyperlink" xfId="25264" builtinId="9" hidden="1"/>
    <cellStyle name="Besuchter Hyperlink" xfId="25008" builtinId="9" hidden="1"/>
    <cellStyle name="Besuchter Hyperlink" xfId="24752" builtinId="9" hidden="1"/>
    <cellStyle name="Besuchter Hyperlink" xfId="24496" builtinId="9" hidden="1"/>
    <cellStyle name="Besuchter Hyperlink" xfId="24240" builtinId="9" hidden="1"/>
    <cellStyle name="Besuchter Hyperlink" xfId="23984" builtinId="9" hidden="1"/>
    <cellStyle name="Besuchter Hyperlink" xfId="23728" builtinId="9" hidden="1"/>
    <cellStyle name="Besuchter Hyperlink" xfId="23472" builtinId="9" hidden="1"/>
    <cellStyle name="Besuchter Hyperlink" xfId="23216" builtinId="9" hidden="1"/>
    <cellStyle name="Besuchter Hyperlink" xfId="22960" builtinId="9" hidden="1"/>
    <cellStyle name="Besuchter Hyperlink" xfId="22704" builtinId="9" hidden="1"/>
    <cellStyle name="Besuchter Hyperlink" xfId="22448" builtinId="9" hidden="1"/>
    <cellStyle name="Besuchter Hyperlink" xfId="22192" builtinId="9" hidden="1"/>
    <cellStyle name="Besuchter Hyperlink" xfId="21936" builtinId="9" hidden="1"/>
    <cellStyle name="Besuchter Hyperlink" xfId="21680" builtinId="9" hidden="1"/>
    <cellStyle name="Besuchter Hyperlink" xfId="21424" builtinId="9" hidden="1"/>
    <cellStyle name="Besuchter Hyperlink" xfId="21164" builtinId="9" hidden="1"/>
    <cellStyle name="Besuchter Hyperlink" xfId="20908" builtinId="9" hidden="1"/>
    <cellStyle name="Besuchter Hyperlink" xfId="20652" builtinId="9" hidden="1"/>
    <cellStyle name="Besuchter Hyperlink" xfId="20396" builtinId="9" hidden="1"/>
    <cellStyle name="Besuchter Hyperlink" xfId="20140" builtinId="9" hidden="1"/>
    <cellStyle name="Besuchter Hyperlink" xfId="19884" builtinId="9" hidden="1"/>
    <cellStyle name="Besuchter Hyperlink" xfId="19628" builtinId="9" hidden="1"/>
    <cellStyle name="Besuchter Hyperlink" xfId="19372" builtinId="9" hidden="1"/>
    <cellStyle name="Besuchter Hyperlink" xfId="19116" builtinId="9" hidden="1"/>
    <cellStyle name="Besuchter Hyperlink" xfId="18860" builtinId="9" hidden="1"/>
    <cellStyle name="Besuchter Hyperlink" xfId="18604" builtinId="9" hidden="1"/>
    <cellStyle name="Besuchter Hyperlink" xfId="18348" builtinId="9" hidden="1"/>
    <cellStyle name="Besuchter Hyperlink" xfId="18092" builtinId="9" hidden="1"/>
    <cellStyle name="Besuchter Hyperlink" xfId="17836" builtinId="9" hidden="1"/>
    <cellStyle name="Besuchter Hyperlink" xfId="17580" builtinId="9" hidden="1"/>
    <cellStyle name="Besuchter Hyperlink" xfId="17324" builtinId="9" hidden="1"/>
    <cellStyle name="Besuchter Hyperlink" xfId="17068" builtinId="9" hidden="1"/>
    <cellStyle name="Besuchter Hyperlink" xfId="16812" builtinId="9" hidden="1"/>
    <cellStyle name="Besuchter Hyperlink" xfId="16556" builtinId="9" hidden="1"/>
    <cellStyle name="Besuchter Hyperlink" xfId="16300" builtinId="9" hidden="1"/>
    <cellStyle name="Besuchter Hyperlink" xfId="16044" builtinId="9" hidden="1"/>
    <cellStyle name="Besuchter Hyperlink" xfId="15788" builtinId="9" hidden="1"/>
    <cellStyle name="Besuchter Hyperlink" xfId="15532" builtinId="9" hidden="1"/>
    <cellStyle name="Besuchter Hyperlink" xfId="15276" builtinId="9" hidden="1"/>
    <cellStyle name="Besuchter Hyperlink" xfId="15020" builtinId="9" hidden="1"/>
    <cellStyle name="Besuchter Hyperlink" xfId="14764" builtinId="9" hidden="1"/>
    <cellStyle name="Besuchter Hyperlink" xfId="14508" builtinId="9" hidden="1"/>
    <cellStyle name="Besuchter Hyperlink" xfId="14252" builtinId="9" hidden="1"/>
    <cellStyle name="Besuchter Hyperlink" xfId="13996" builtinId="9" hidden="1"/>
    <cellStyle name="Besuchter Hyperlink" xfId="13740" builtinId="9" hidden="1"/>
    <cellStyle name="Besuchter Hyperlink" xfId="13484" builtinId="9" hidden="1"/>
    <cellStyle name="Besuchter Hyperlink" xfId="13228" builtinId="9" hidden="1"/>
    <cellStyle name="Besuchter Hyperlink" xfId="12972" builtinId="9" hidden="1"/>
    <cellStyle name="Besuchter Hyperlink" xfId="12716" builtinId="9" hidden="1"/>
    <cellStyle name="Besuchter Hyperlink" xfId="12460" builtinId="9" hidden="1"/>
    <cellStyle name="Besuchter Hyperlink" xfId="12204" builtinId="9" hidden="1"/>
    <cellStyle name="Besuchter Hyperlink" xfId="11948" builtinId="9" hidden="1"/>
    <cellStyle name="Besuchter Hyperlink" xfId="11692" builtinId="9" hidden="1"/>
    <cellStyle name="Besuchter Hyperlink" xfId="11436" builtinId="9" hidden="1"/>
    <cellStyle name="Besuchter Hyperlink" xfId="11180" builtinId="9" hidden="1"/>
    <cellStyle name="Besuchter Hyperlink" xfId="10924" builtinId="9" hidden="1"/>
    <cellStyle name="Besuchter Hyperlink" xfId="10668" builtinId="9" hidden="1"/>
    <cellStyle name="Besuchter Hyperlink" xfId="10412" builtinId="9" hidden="1"/>
    <cellStyle name="Besuchter Hyperlink" xfId="10156" builtinId="9" hidden="1"/>
    <cellStyle name="Besuchter Hyperlink" xfId="9900" builtinId="9" hidden="1"/>
    <cellStyle name="Besuchter Hyperlink" xfId="9644" builtinId="9" hidden="1"/>
    <cellStyle name="Besuchter Hyperlink" xfId="9388" builtinId="9" hidden="1"/>
    <cellStyle name="Besuchter Hyperlink" xfId="9132" builtinId="9" hidden="1"/>
    <cellStyle name="Besuchter Hyperlink" xfId="8876" builtinId="9" hidden="1"/>
    <cellStyle name="Besuchter Hyperlink" xfId="8620" builtinId="9" hidden="1"/>
    <cellStyle name="Besuchter Hyperlink" xfId="8364" builtinId="9" hidden="1"/>
    <cellStyle name="Besuchter Hyperlink" xfId="8108" builtinId="9" hidden="1"/>
    <cellStyle name="Besuchter Hyperlink" xfId="7852" builtinId="9" hidden="1"/>
    <cellStyle name="Besuchter Hyperlink" xfId="7596" builtinId="9" hidden="1"/>
    <cellStyle name="Besuchter Hyperlink" xfId="7340" builtinId="9" hidden="1"/>
    <cellStyle name="Besuchter Hyperlink" xfId="7084" builtinId="9" hidden="1"/>
    <cellStyle name="Besuchter Hyperlink" xfId="6828" builtinId="9" hidden="1"/>
    <cellStyle name="Besuchter Hyperlink" xfId="6572" builtinId="9" hidden="1"/>
    <cellStyle name="Besuchter Hyperlink" xfId="6316" builtinId="9" hidden="1"/>
    <cellStyle name="Besuchter Hyperlink" xfId="6060" builtinId="9" hidden="1"/>
    <cellStyle name="Besuchter Hyperlink" xfId="5804" builtinId="9" hidden="1"/>
    <cellStyle name="Besuchter Hyperlink" xfId="5548" builtinId="9" hidden="1"/>
    <cellStyle name="Besuchter Hyperlink" xfId="5292" builtinId="9" hidden="1"/>
    <cellStyle name="Besuchter Hyperlink" xfId="5036" builtinId="9" hidden="1"/>
    <cellStyle name="Besuchter Hyperlink" xfId="4780" builtinId="9" hidden="1"/>
    <cellStyle name="Besuchter Hyperlink" xfId="4524" builtinId="9" hidden="1"/>
    <cellStyle name="Besuchter Hyperlink" xfId="4268" builtinId="9" hidden="1"/>
    <cellStyle name="Besuchter Hyperlink" xfId="4012" builtinId="9" hidden="1"/>
    <cellStyle name="Besuchter Hyperlink" xfId="3756" builtinId="9" hidden="1"/>
    <cellStyle name="Besuchter Hyperlink" xfId="3500" builtinId="9" hidden="1"/>
    <cellStyle name="Besuchter Hyperlink" xfId="3244" builtinId="9" hidden="1"/>
    <cellStyle name="Besuchter Hyperlink" xfId="2988" builtinId="9" hidden="1"/>
    <cellStyle name="Besuchter Hyperlink" xfId="2732" builtinId="9" hidden="1"/>
    <cellStyle name="Besuchter Hyperlink" xfId="2476" builtinId="9" hidden="1"/>
    <cellStyle name="Besuchter Hyperlink" xfId="2220" builtinId="9" hidden="1"/>
    <cellStyle name="Besuchter Hyperlink" xfId="1964" builtinId="9" hidden="1"/>
    <cellStyle name="Besuchter Hyperlink" xfId="1708" builtinId="9" hidden="1"/>
    <cellStyle name="Besuchter Hyperlink" xfId="1452" builtinId="9" hidden="1"/>
    <cellStyle name="Besuchter Hyperlink" xfId="1196" builtinId="9" hidden="1"/>
    <cellStyle name="Besuchter Hyperlink" xfId="940" builtinId="9" hidden="1"/>
    <cellStyle name="Besuchter Hyperlink" xfId="684" builtinId="9" hidden="1"/>
    <cellStyle name="Besuchter Hyperlink" xfId="428" builtinId="9" hidden="1"/>
    <cellStyle name="Besuchter Hyperlink" xfId="412" builtinId="9" hidden="1"/>
    <cellStyle name="Besuchter Hyperlink" xfId="196" builtinId="9" hidden="1"/>
    <cellStyle name="Besuchter Hyperlink" xfId="396" builtinId="9" hidden="1"/>
    <cellStyle name="Besuchter Hyperlink" xfId="476" builtinId="9" hidden="1"/>
    <cellStyle name="Besuchter Hyperlink" xfId="732" builtinId="9" hidden="1"/>
    <cellStyle name="Besuchter Hyperlink" xfId="988" builtinId="9" hidden="1"/>
    <cellStyle name="Besuchter Hyperlink" xfId="1244" builtinId="9" hidden="1"/>
    <cellStyle name="Besuchter Hyperlink" xfId="1500" builtinId="9" hidden="1"/>
    <cellStyle name="Besuchter Hyperlink" xfId="1756" builtinId="9" hidden="1"/>
    <cellStyle name="Besuchter Hyperlink" xfId="2012" builtinId="9" hidden="1"/>
    <cellStyle name="Besuchter Hyperlink" xfId="2268" builtinId="9" hidden="1"/>
    <cellStyle name="Besuchter Hyperlink" xfId="2524" builtinId="9" hidden="1"/>
    <cellStyle name="Besuchter Hyperlink" xfId="2780" builtinId="9" hidden="1"/>
    <cellStyle name="Besuchter Hyperlink" xfId="3036" builtinId="9" hidden="1"/>
    <cellStyle name="Besuchter Hyperlink" xfId="3292" builtinId="9" hidden="1"/>
    <cellStyle name="Besuchter Hyperlink" xfId="3548" builtinId="9" hidden="1"/>
    <cellStyle name="Besuchter Hyperlink" xfId="3804" builtinId="9" hidden="1"/>
    <cellStyle name="Besuchter Hyperlink" xfId="4060" builtinId="9" hidden="1"/>
    <cellStyle name="Besuchter Hyperlink" xfId="4316" builtinId="9" hidden="1"/>
    <cellStyle name="Besuchter Hyperlink" xfId="4572" builtinId="9" hidden="1"/>
    <cellStyle name="Besuchter Hyperlink" xfId="4828" builtinId="9" hidden="1"/>
    <cellStyle name="Besuchter Hyperlink" xfId="5084" builtinId="9" hidden="1"/>
    <cellStyle name="Besuchter Hyperlink" xfId="5340" builtinId="9" hidden="1"/>
    <cellStyle name="Besuchter Hyperlink" xfId="5596" builtinId="9" hidden="1"/>
    <cellStyle name="Besuchter Hyperlink" xfId="5852" builtinId="9" hidden="1"/>
    <cellStyle name="Besuchter Hyperlink" xfId="6108" builtinId="9" hidden="1"/>
    <cellStyle name="Besuchter Hyperlink" xfId="6364" builtinId="9" hidden="1"/>
    <cellStyle name="Besuchter Hyperlink" xfId="6620" builtinId="9" hidden="1"/>
    <cellStyle name="Besuchter Hyperlink" xfId="6876" builtinId="9" hidden="1"/>
    <cellStyle name="Besuchter Hyperlink" xfId="7132" builtinId="9" hidden="1"/>
    <cellStyle name="Besuchter Hyperlink" xfId="7388" builtinId="9" hidden="1"/>
    <cellStyle name="Besuchter Hyperlink" xfId="7644" builtinId="9" hidden="1"/>
    <cellStyle name="Besuchter Hyperlink" xfId="7900" builtinId="9" hidden="1"/>
    <cellStyle name="Besuchter Hyperlink" xfId="8156" builtinId="9" hidden="1"/>
    <cellStyle name="Besuchter Hyperlink" xfId="8412" builtinId="9" hidden="1"/>
    <cellStyle name="Besuchter Hyperlink" xfId="8668" builtinId="9" hidden="1"/>
    <cellStyle name="Besuchter Hyperlink" xfId="8924" builtinId="9" hidden="1"/>
    <cellStyle name="Besuchter Hyperlink" xfId="9180" builtinId="9" hidden="1"/>
    <cellStyle name="Besuchter Hyperlink" xfId="9436" builtinId="9" hidden="1"/>
    <cellStyle name="Besuchter Hyperlink" xfId="9692" builtinId="9" hidden="1"/>
    <cellStyle name="Besuchter Hyperlink" xfId="9948" builtinId="9" hidden="1"/>
    <cellStyle name="Besuchter Hyperlink" xfId="10204" builtinId="9" hidden="1"/>
    <cellStyle name="Besuchter Hyperlink" xfId="10460" builtinId="9" hidden="1"/>
    <cellStyle name="Besuchter Hyperlink" xfId="10716" builtinId="9" hidden="1"/>
    <cellStyle name="Besuchter Hyperlink" xfId="10972" builtinId="9" hidden="1"/>
    <cellStyle name="Besuchter Hyperlink" xfId="11228" builtinId="9" hidden="1"/>
    <cellStyle name="Besuchter Hyperlink" xfId="11484" builtinId="9" hidden="1"/>
    <cellStyle name="Besuchter Hyperlink" xfId="11740" builtinId="9" hidden="1"/>
    <cellStyle name="Besuchter Hyperlink" xfId="11996" builtinId="9" hidden="1"/>
    <cellStyle name="Besuchter Hyperlink" xfId="12252" builtinId="9" hidden="1"/>
    <cellStyle name="Besuchter Hyperlink" xfId="12508" builtinId="9" hidden="1"/>
    <cellStyle name="Besuchter Hyperlink" xfId="12764" builtinId="9" hidden="1"/>
    <cellStyle name="Besuchter Hyperlink" xfId="13020" builtinId="9" hidden="1"/>
    <cellStyle name="Besuchter Hyperlink" xfId="13276" builtinId="9" hidden="1"/>
    <cellStyle name="Besuchter Hyperlink" xfId="13532" builtinId="9" hidden="1"/>
    <cellStyle name="Besuchter Hyperlink" xfId="13788" builtinId="9" hidden="1"/>
    <cellStyle name="Besuchter Hyperlink" xfId="14044" builtinId="9" hidden="1"/>
    <cellStyle name="Besuchter Hyperlink" xfId="14300" builtinId="9" hidden="1"/>
    <cellStyle name="Besuchter Hyperlink" xfId="14556" builtinId="9" hidden="1"/>
    <cellStyle name="Besuchter Hyperlink" xfId="14812" builtinId="9" hidden="1"/>
    <cellStyle name="Besuchter Hyperlink" xfId="15068" builtinId="9" hidden="1"/>
    <cellStyle name="Besuchter Hyperlink" xfId="15324" builtinId="9" hidden="1"/>
    <cellStyle name="Besuchter Hyperlink" xfId="15580" builtinId="9" hidden="1"/>
    <cellStyle name="Besuchter Hyperlink" xfId="15836" builtinId="9" hidden="1"/>
    <cellStyle name="Besuchter Hyperlink" xfId="16092" builtinId="9" hidden="1"/>
    <cellStyle name="Besuchter Hyperlink" xfId="16348" builtinId="9" hidden="1"/>
    <cellStyle name="Besuchter Hyperlink" xfId="16604" builtinId="9" hidden="1"/>
    <cellStyle name="Besuchter Hyperlink" xfId="16860" builtinId="9" hidden="1"/>
    <cellStyle name="Besuchter Hyperlink" xfId="17116" builtinId="9" hidden="1"/>
    <cellStyle name="Besuchter Hyperlink" xfId="17372" builtinId="9" hidden="1"/>
    <cellStyle name="Besuchter Hyperlink" xfId="17628" builtinId="9" hidden="1"/>
    <cellStyle name="Besuchter Hyperlink" xfId="17884" builtinId="9" hidden="1"/>
    <cellStyle name="Besuchter Hyperlink" xfId="18140" builtinId="9" hidden="1"/>
    <cellStyle name="Besuchter Hyperlink" xfId="18396" builtinId="9" hidden="1"/>
    <cellStyle name="Besuchter Hyperlink" xfId="18652" builtinId="9" hidden="1"/>
    <cellStyle name="Besuchter Hyperlink" xfId="18908" builtinId="9" hidden="1"/>
    <cellStyle name="Besuchter Hyperlink" xfId="19164" builtinId="9" hidden="1"/>
    <cellStyle name="Besuchter Hyperlink" xfId="19420" builtinId="9" hidden="1"/>
    <cellStyle name="Besuchter Hyperlink" xfId="19676" builtinId="9" hidden="1"/>
    <cellStyle name="Besuchter Hyperlink" xfId="19932" builtinId="9" hidden="1"/>
    <cellStyle name="Besuchter Hyperlink" xfId="20188" builtinId="9" hidden="1"/>
    <cellStyle name="Besuchter Hyperlink" xfId="20444" builtinId="9" hidden="1"/>
    <cellStyle name="Besuchter Hyperlink" xfId="20700" builtinId="9" hidden="1"/>
    <cellStyle name="Besuchter Hyperlink" xfId="20956" builtinId="9" hidden="1"/>
    <cellStyle name="Besuchter Hyperlink" xfId="21212" builtinId="9" hidden="1"/>
    <cellStyle name="Besuchter Hyperlink" xfId="21472" builtinId="9" hidden="1"/>
    <cellStyle name="Besuchter Hyperlink" xfId="21728" builtinId="9" hidden="1"/>
    <cellStyle name="Besuchter Hyperlink" xfId="21984" builtinId="9" hidden="1"/>
    <cellStyle name="Besuchter Hyperlink" xfId="22240" builtinId="9" hidden="1"/>
    <cellStyle name="Besuchter Hyperlink" xfId="22496" builtinId="9" hidden="1"/>
    <cellStyle name="Besuchter Hyperlink" xfId="22752" builtinId="9" hidden="1"/>
    <cellStyle name="Besuchter Hyperlink" xfId="23008" builtinId="9" hidden="1"/>
    <cellStyle name="Besuchter Hyperlink" xfId="23264" builtinId="9" hidden="1"/>
    <cellStyle name="Besuchter Hyperlink" xfId="23520" builtinId="9" hidden="1"/>
    <cellStyle name="Besuchter Hyperlink" xfId="23776" builtinId="9" hidden="1"/>
    <cellStyle name="Besuchter Hyperlink" xfId="24032" builtinId="9" hidden="1"/>
    <cellStyle name="Besuchter Hyperlink" xfId="24288" builtinId="9" hidden="1"/>
    <cellStyle name="Besuchter Hyperlink" xfId="24544" builtinId="9" hidden="1"/>
    <cellStyle name="Besuchter Hyperlink" xfId="24800" builtinId="9" hidden="1"/>
    <cellStyle name="Besuchter Hyperlink" xfId="25056" builtinId="9" hidden="1"/>
    <cellStyle name="Besuchter Hyperlink" xfId="25312" builtinId="9" hidden="1"/>
    <cellStyle name="Besuchter Hyperlink" xfId="25568" builtinId="9" hidden="1"/>
    <cellStyle name="Besuchter Hyperlink" xfId="25824" builtinId="9" hidden="1"/>
    <cellStyle name="Besuchter Hyperlink" xfId="26080" builtinId="9" hidden="1"/>
    <cellStyle name="Besuchter Hyperlink" xfId="26336" builtinId="9" hidden="1"/>
    <cellStyle name="Besuchter Hyperlink" xfId="26592" builtinId="9" hidden="1"/>
    <cellStyle name="Besuchter Hyperlink" xfId="26848" builtinId="9" hidden="1"/>
    <cellStyle name="Besuchter Hyperlink" xfId="27104" builtinId="9" hidden="1"/>
    <cellStyle name="Besuchter Hyperlink" xfId="27360" builtinId="9" hidden="1"/>
    <cellStyle name="Besuchter Hyperlink" xfId="27616" builtinId="9" hidden="1"/>
    <cellStyle name="Besuchter Hyperlink" xfId="27872" builtinId="9" hidden="1"/>
    <cellStyle name="Besuchter Hyperlink" xfId="28128" builtinId="9" hidden="1"/>
    <cellStyle name="Besuchter Hyperlink" xfId="28384" builtinId="9" hidden="1"/>
    <cellStyle name="Besuchter Hyperlink" xfId="28640" builtinId="9" hidden="1"/>
    <cellStyle name="Besuchter Hyperlink" xfId="28896" builtinId="9" hidden="1"/>
    <cellStyle name="Besuchter Hyperlink" xfId="29152" builtinId="9" hidden="1"/>
    <cellStyle name="Besuchter Hyperlink" xfId="29408" builtinId="9" hidden="1"/>
    <cellStyle name="Besuchter Hyperlink" xfId="29664" builtinId="9" hidden="1"/>
    <cellStyle name="Besuchter Hyperlink" xfId="29920" builtinId="9" hidden="1"/>
    <cellStyle name="Besuchter Hyperlink" xfId="30176" builtinId="9" hidden="1"/>
    <cellStyle name="Besuchter Hyperlink" xfId="30432" builtinId="9" hidden="1"/>
    <cellStyle name="Besuchter Hyperlink" xfId="30688" builtinId="9" hidden="1"/>
    <cellStyle name="Besuchter Hyperlink" xfId="30944" builtinId="9" hidden="1"/>
    <cellStyle name="Besuchter Hyperlink" xfId="31200" builtinId="9" hidden="1"/>
    <cellStyle name="Besuchter Hyperlink" xfId="31456" builtinId="9" hidden="1"/>
    <cellStyle name="Besuchter Hyperlink" xfId="31712" builtinId="9" hidden="1"/>
    <cellStyle name="Besuchter Hyperlink" xfId="31968" builtinId="9" hidden="1"/>
    <cellStyle name="Besuchter Hyperlink" xfId="32225" builtinId="9" hidden="1"/>
    <cellStyle name="Besuchter Hyperlink" xfId="32483" builtinId="9" hidden="1"/>
    <cellStyle name="Besuchter Hyperlink" xfId="32739" builtinId="9" hidden="1"/>
    <cellStyle name="Besuchter Hyperlink" xfId="32995" builtinId="9" hidden="1"/>
    <cellStyle name="Besuchter Hyperlink" xfId="33251" builtinId="9" hidden="1"/>
    <cellStyle name="Besuchter Hyperlink" xfId="33507" builtinId="9" hidden="1"/>
    <cellStyle name="Besuchter Hyperlink" xfId="33763" builtinId="9" hidden="1"/>
    <cellStyle name="Besuchter Hyperlink" xfId="34019" builtinId="9" hidden="1"/>
    <cellStyle name="Besuchter Hyperlink" xfId="34275" builtinId="9" hidden="1"/>
    <cellStyle name="Besuchter Hyperlink" xfId="34531" builtinId="9" hidden="1"/>
    <cellStyle name="Besuchter Hyperlink" xfId="34787" builtinId="9" hidden="1"/>
    <cellStyle name="Besuchter Hyperlink" xfId="35043" builtinId="9" hidden="1"/>
    <cellStyle name="Besuchter Hyperlink" xfId="35009" builtinId="9" hidden="1"/>
    <cellStyle name="Besuchter Hyperlink" xfId="34753" builtinId="9" hidden="1"/>
    <cellStyle name="Besuchter Hyperlink" xfId="34497" builtinId="9" hidden="1"/>
    <cellStyle name="Besuchter Hyperlink" xfId="34241" builtinId="9" hidden="1"/>
    <cellStyle name="Besuchter Hyperlink" xfId="33985" builtinId="9" hidden="1"/>
    <cellStyle name="Besuchter Hyperlink" xfId="33729" builtinId="9" hidden="1"/>
    <cellStyle name="Besuchter Hyperlink" xfId="33473" builtinId="9" hidden="1"/>
    <cellStyle name="Besuchter Hyperlink" xfId="33217" builtinId="9" hidden="1"/>
    <cellStyle name="Besuchter Hyperlink" xfId="32961" builtinId="9" hidden="1"/>
    <cellStyle name="Besuchter Hyperlink" xfId="32705" builtinId="9" hidden="1"/>
    <cellStyle name="Besuchter Hyperlink" xfId="32447" builtinId="9" hidden="1"/>
    <cellStyle name="Besuchter Hyperlink" xfId="32190" builtinId="9" hidden="1"/>
    <cellStyle name="Besuchter Hyperlink" xfId="31934" builtinId="9" hidden="1"/>
    <cellStyle name="Besuchter Hyperlink" xfId="31678" builtinId="9" hidden="1"/>
    <cellStyle name="Besuchter Hyperlink" xfId="31422" builtinId="9" hidden="1"/>
    <cellStyle name="Besuchter Hyperlink" xfId="31166" builtinId="9" hidden="1"/>
    <cellStyle name="Besuchter Hyperlink" xfId="30910" builtinId="9" hidden="1"/>
    <cellStyle name="Besuchter Hyperlink" xfId="30654" builtinId="9" hidden="1"/>
    <cellStyle name="Besuchter Hyperlink" xfId="30398" builtinId="9" hidden="1"/>
    <cellStyle name="Besuchter Hyperlink" xfId="30142" builtinId="9" hidden="1"/>
    <cellStyle name="Besuchter Hyperlink" xfId="29886" builtinId="9" hidden="1"/>
    <cellStyle name="Besuchter Hyperlink" xfId="29630" builtinId="9" hidden="1"/>
    <cellStyle name="Besuchter Hyperlink" xfId="29374" builtinId="9" hidden="1"/>
    <cellStyle name="Besuchter Hyperlink" xfId="29118" builtinId="9" hidden="1"/>
    <cellStyle name="Besuchter Hyperlink" xfId="28862" builtinId="9" hidden="1"/>
    <cellStyle name="Besuchter Hyperlink" xfId="28606" builtinId="9" hidden="1"/>
    <cellStyle name="Besuchter Hyperlink" xfId="28350" builtinId="9" hidden="1"/>
    <cellStyle name="Besuchter Hyperlink" xfId="28094" builtinId="9" hidden="1"/>
    <cellStyle name="Besuchter Hyperlink" xfId="27838" builtinId="9" hidden="1"/>
    <cellStyle name="Besuchter Hyperlink" xfId="27582" builtinId="9" hidden="1"/>
    <cellStyle name="Besuchter Hyperlink" xfId="27326" builtinId="9" hidden="1"/>
    <cellStyle name="Besuchter Hyperlink" xfId="27070" builtinId="9" hidden="1"/>
    <cellStyle name="Besuchter Hyperlink" xfId="26814" builtinId="9" hidden="1"/>
    <cellStyle name="Besuchter Hyperlink" xfId="26558" builtinId="9" hidden="1"/>
    <cellStyle name="Besuchter Hyperlink" xfId="26302" builtinId="9" hidden="1"/>
    <cellStyle name="Besuchter Hyperlink" xfId="26046" builtinId="9" hidden="1"/>
    <cellStyle name="Besuchter Hyperlink" xfId="25790" builtinId="9" hidden="1"/>
    <cellStyle name="Besuchter Hyperlink" xfId="25534" builtinId="9" hidden="1"/>
    <cellStyle name="Besuchter Hyperlink" xfId="25278" builtinId="9" hidden="1"/>
    <cellStyle name="Besuchter Hyperlink" xfId="25022" builtinId="9" hidden="1"/>
    <cellStyle name="Besuchter Hyperlink" xfId="24766" builtinId="9" hidden="1"/>
    <cellStyle name="Besuchter Hyperlink" xfId="24510" builtinId="9" hidden="1"/>
    <cellStyle name="Besuchter Hyperlink" xfId="24254" builtinId="9" hidden="1"/>
    <cellStyle name="Besuchter Hyperlink" xfId="23998" builtinId="9" hidden="1"/>
    <cellStyle name="Besuchter Hyperlink" xfId="23742" builtinId="9" hidden="1"/>
    <cellStyle name="Besuchter Hyperlink" xfId="23486" builtinId="9" hidden="1"/>
    <cellStyle name="Besuchter Hyperlink" xfId="23230" builtinId="9" hidden="1"/>
    <cellStyle name="Besuchter Hyperlink" xfId="22974" builtinId="9" hidden="1"/>
    <cellStyle name="Besuchter Hyperlink" xfId="22718" builtinId="9" hidden="1"/>
    <cellStyle name="Besuchter Hyperlink" xfId="22462" builtinId="9" hidden="1"/>
    <cellStyle name="Besuchter Hyperlink" xfId="22206" builtinId="9" hidden="1"/>
    <cellStyle name="Besuchter Hyperlink" xfId="21950" builtinId="9" hidden="1"/>
    <cellStyle name="Besuchter Hyperlink" xfId="21694" builtinId="9" hidden="1"/>
    <cellStyle name="Besuchter Hyperlink" xfId="21438" builtinId="9" hidden="1"/>
    <cellStyle name="Besuchter Hyperlink" xfId="21178" builtinId="9" hidden="1"/>
    <cellStyle name="Besuchter Hyperlink" xfId="20922" builtinId="9" hidden="1"/>
    <cellStyle name="Besuchter Hyperlink" xfId="20666" builtinId="9" hidden="1"/>
    <cellStyle name="Besuchter Hyperlink" xfId="20410" builtinId="9" hidden="1"/>
    <cellStyle name="Besuchter Hyperlink" xfId="20154" builtinId="9" hidden="1"/>
    <cellStyle name="Besuchter Hyperlink" xfId="19898" builtinId="9" hidden="1"/>
    <cellStyle name="Besuchter Hyperlink" xfId="19642" builtinId="9" hidden="1"/>
    <cellStyle name="Besuchter Hyperlink" xfId="19386" builtinId="9" hidden="1"/>
    <cellStyle name="Besuchter Hyperlink" xfId="19130" builtinId="9" hidden="1"/>
    <cellStyle name="Besuchter Hyperlink" xfId="18874" builtinId="9" hidden="1"/>
    <cellStyle name="Besuchter Hyperlink" xfId="18618" builtinId="9" hidden="1"/>
    <cellStyle name="Besuchter Hyperlink" xfId="18362" builtinId="9" hidden="1"/>
    <cellStyle name="Besuchter Hyperlink" xfId="18106" builtinId="9" hidden="1"/>
    <cellStyle name="Besuchter Hyperlink" xfId="17850" builtinId="9" hidden="1"/>
    <cellStyle name="Besuchter Hyperlink" xfId="17594" builtinId="9" hidden="1"/>
    <cellStyle name="Besuchter Hyperlink" xfId="17338" builtinId="9" hidden="1"/>
    <cellStyle name="Besuchter Hyperlink" xfId="17082" builtinId="9" hidden="1"/>
    <cellStyle name="Besuchter Hyperlink" xfId="16826" builtinId="9" hidden="1"/>
    <cellStyle name="Besuchter Hyperlink" xfId="16570" builtinId="9" hidden="1"/>
    <cellStyle name="Besuchter Hyperlink" xfId="16314" builtinId="9" hidden="1"/>
    <cellStyle name="Besuchter Hyperlink" xfId="16058" builtinId="9" hidden="1"/>
    <cellStyle name="Besuchter Hyperlink" xfId="15802" builtinId="9" hidden="1"/>
    <cellStyle name="Besuchter Hyperlink" xfId="15546" builtinId="9" hidden="1"/>
    <cellStyle name="Besuchter Hyperlink" xfId="15290" builtinId="9" hidden="1"/>
    <cellStyle name="Besuchter Hyperlink" xfId="15034" builtinId="9" hidden="1"/>
    <cellStyle name="Besuchter Hyperlink" xfId="14778" builtinId="9" hidden="1"/>
    <cellStyle name="Besuchter Hyperlink" xfId="14522" builtinId="9" hidden="1"/>
    <cellStyle name="Besuchter Hyperlink" xfId="14266" builtinId="9" hidden="1"/>
    <cellStyle name="Besuchter Hyperlink" xfId="14010" builtinId="9" hidden="1"/>
    <cellStyle name="Besuchter Hyperlink" xfId="13754" builtinId="9" hidden="1"/>
    <cellStyle name="Besuchter Hyperlink" xfId="13498" builtinId="9" hidden="1"/>
    <cellStyle name="Besuchter Hyperlink" xfId="13242" builtinId="9" hidden="1"/>
    <cellStyle name="Besuchter Hyperlink" xfId="12986" builtinId="9" hidden="1"/>
    <cellStyle name="Besuchter Hyperlink" xfId="12730" builtinId="9" hidden="1"/>
    <cellStyle name="Besuchter Hyperlink" xfId="12474" builtinId="9" hidden="1"/>
    <cellStyle name="Besuchter Hyperlink" xfId="12218" builtinId="9" hidden="1"/>
    <cellStyle name="Besuchter Hyperlink" xfId="11962" builtinId="9" hidden="1"/>
    <cellStyle name="Besuchter Hyperlink" xfId="11706" builtinId="9" hidden="1"/>
    <cellStyle name="Besuchter Hyperlink" xfId="11450" builtinId="9" hidden="1"/>
    <cellStyle name="Besuchter Hyperlink" xfId="11194" builtinId="9" hidden="1"/>
    <cellStyle name="Besuchter Hyperlink" xfId="10938" builtinId="9" hidden="1"/>
    <cellStyle name="Besuchter Hyperlink" xfId="10682" builtinId="9" hidden="1"/>
    <cellStyle name="Besuchter Hyperlink" xfId="10426" builtinId="9" hidden="1"/>
    <cellStyle name="Besuchter Hyperlink" xfId="10170" builtinId="9" hidden="1"/>
    <cellStyle name="Besuchter Hyperlink" xfId="9914" builtinId="9" hidden="1"/>
    <cellStyle name="Besuchter Hyperlink" xfId="9658" builtinId="9" hidden="1"/>
    <cellStyle name="Besuchter Hyperlink" xfId="9402" builtinId="9" hidden="1"/>
    <cellStyle name="Besuchter Hyperlink" xfId="9146" builtinId="9" hidden="1"/>
    <cellStyle name="Besuchter Hyperlink" xfId="8890" builtinId="9" hidden="1"/>
    <cellStyle name="Besuchter Hyperlink" xfId="8634" builtinId="9" hidden="1"/>
    <cellStyle name="Besuchter Hyperlink" xfId="8378" builtinId="9" hidden="1"/>
    <cellStyle name="Besuchter Hyperlink" xfId="8122" builtinId="9" hidden="1"/>
    <cellStyle name="Besuchter Hyperlink" xfId="7866" builtinId="9" hidden="1"/>
    <cellStyle name="Besuchter Hyperlink" xfId="7610" builtinId="9" hidden="1"/>
    <cellStyle name="Besuchter Hyperlink" xfId="7354" builtinId="9" hidden="1"/>
    <cellStyle name="Besuchter Hyperlink" xfId="7098" builtinId="9" hidden="1"/>
    <cellStyle name="Besuchter Hyperlink" xfId="6842" builtinId="9" hidden="1"/>
    <cellStyle name="Besuchter Hyperlink" xfId="6586" builtinId="9" hidden="1"/>
    <cellStyle name="Besuchter Hyperlink" xfId="6330" builtinId="9" hidden="1"/>
    <cellStyle name="Besuchter Hyperlink" xfId="6074" builtinId="9" hidden="1"/>
    <cellStyle name="Besuchter Hyperlink" xfId="5818" builtinId="9" hidden="1"/>
    <cellStyle name="Besuchter Hyperlink" xfId="5562" builtinId="9" hidden="1"/>
    <cellStyle name="Besuchter Hyperlink" xfId="5306" builtinId="9" hidden="1"/>
    <cellStyle name="Besuchter Hyperlink" xfId="5050" builtinId="9" hidden="1"/>
    <cellStyle name="Besuchter Hyperlink" xfId="4794" builtinId="9" hidden="1"/>
    <cellStyle name="Besuchter Hyperlink" xfId="4538" builtinId="9" hidden="1"/>
    <cellStyle name="Besuchter Hyperlink" xfId="4282" builtinId="9" hidden="1"/>
    <cellStyle name="Besuchter Hyperlink" xfId="4026" builtinId="9" hidden="1"/>
    <cellStyle name="Besuchter Hyperlink" xfId="3770" builtinId="9" hidden="1"/>
    <cellStyle name="Besuchter Hyperlink" xfId="3514" builtinId="9" hidden="1"/>
    <cellStyle name="Besuchter Hyperlink" xfId="3258" builtinId="9" hidden="1"/>
    <cellStyle name="Besuchter Hyperlink" xfId="3002" builtinId="9" hidden="1"/>
    <cellStyle name="Besuchter Hyperlink" xfId="2746" builtinId="9" hidden="1"/>
    <cellStyle name="Besuchter Hyperlink" xfId="2490" builtinId="9" hidden="1"/>
    <cellStyle name="Besuchter Hyperlink" xfId="2234" builtinId="9" hidden="1"/>
    <cellStyle name="Besuchter Hyperlink" xfId="1978" builtinId="9" hidden="1"/>
    <cellStyle name="Besuchter Hyperlink" xfId="1722" builtinId="9" hidden="1"/>
    <cellStyle name="Besuchter Hyperlink" xfId="1466" builtinId="9" hidden="1"/>
    <cellStyle name="Besuchter Hyperlink" xfId="1210" builtinId="9" hidden="1"/>
    <cellStyle name="Besuchter Hyperlink" xfId="954" builtinId="9" hidden="1"/>
    <cellStyle name="Besuchter Hyperlink" xfId="698" builtinId="9" hidden="1"/>
    <cellStyle name="Besuchter Hyperlink" xfId="442" builtinId="9" hidden="1"/>
    <cellStyle name="Besuchter Hyperlink" xfId="186" builtinId="9" hidden="1"/>
    <cellStyle name="Besuchter Hyperlink" xfId="8" builtinId="9" hidden="1"/>
    <cellStyle name="Besuchter Hyperlink" xfId="206" builtinId="9" hidden="1"/>
    <cellStyle name="Besuchter Hyperlink" xfId="462" builtinId="9" hidden="1"/>
    <cellStyle name="Besuchter Hyperlink" xfId="718" builtinId="9" hidden="1"/>
    <cellStyle name="Besuchter Hyperlink" xfId="974" builtinId="9" hidden="1"/>
    <cellStyle name="Besuchter Hyperlink" xfId="1230" builtinId="9" hidden="1"/>
    <cellStyle name="Besuchter Hyperlink" xfId="1486" builtinId="9" hidden="1"/>
    <cellStyle name="Besuchter Hyperlink" xfId="1742" builtinId="9" hidden="1"/>
    <cellStyle name="Besuchter Hyperlink" xfId="1998" builtinId="9" hidden="1"/>
    <cellStyle name="Besuchter Hyperlink" xfId="2254" builtinId="9" hidden="1"/>
    <cellStyle name="Besuchter Hyperlink" xfId="2510" builtinId="9" hidden="1"/>
    <cellStyle name="Besuchter Hyperlink" xfId="2766" builtinId="9" hidden="1"/>
    <cellStyle name="Besuchter Hyperlink" xfId="3022" builtinId="9" hidden="1"/>
    <cellStyle name="Besuchter Hyperlink" xfId="3278" builtinId="9" hidden="1"/>
    <cellStyle name="Besuchter Hyperlink" xfId="3534" builtinId="9" hidden="1"/>
    <cellStyle name="Besuchter Hyperlink" xfId="3790" builtinId="9" hidden="1"/>
    <cellStyle name="Besuchter Hyperlink" xfId="4046" builtinId="9" hidden="1"/>
    <cellStyle name="Besuchter Hyperlink" xfId="4302" builtinId="9" hidden="1"/>
    <cellStyle name="Besuchter Hyperlink" xfId="4558" builtinId="9" hidden="1"/>
    <cellStyle name="Besuchter Hyperlink" xfId="4814" builtinId="9" hidden="1"/>
    <cellStyle name="Besuchter Hyperlink" xfId="5070" builtinId="9" hidden="1"/>
    <cellStyle name="Besuchter Hyperlink" xfId="5326" builtinId="9" hidden="1"/>
    <cellStyle name="Besuchter Hyperlink" xfId="5582" builtinId="9" hidden="1"/>
    <cellStyle name="Besuchter Hyperlink" xfId="5838" builtinId="9" hidden="1"/>
    <cellStyle name="Besuchter Hyperlink" xfId="6094" builtinId="9" hidden="1"/>
    <cellStyle name="Besuchter Hyperlink" xfId="6350" builtinId="9" hidden="1"/>
    <cellStyle name="Besuchter Hyperlink" xfId="6606" builtinId="9" hidden="1"/>
    <cellStyle name="Besuchter Hyperlink" xfId="6862" builtinId="9" hidden="1"/>
    <cellStyle name="Besuchter Hyperlink" xfId="7118" builtinId="9" hidden="1"/>
    <cellStyle name="Besuchter Hyperlink" xfId="7374" builtinId="9" hidden="1"/>
    <cellStyle name="Besuchter Hyperlink" xfId="7630" builtinId="9" hidden="1"/>
    <cellStyle name="Besuchter Hyperlink" xfId="7886" builtinId="9" hidden="1"/>
    <cellStyle name="Besuchter Hyperlink" xfId="8142" builtinId="9" hidden="1"/>
    <cellStyle name="Besuchter Hyperlink" xfId="8398" builtinId="9" hidden="1"/>
    <cellStyle name="Besuchter Hyperlink" xfId="8654" builtinId="9" hidden="1"/>
    <cellStyle name="Besuchter Hyperlink" xfId="8910" builtinId="9" hidden="1"/>
    <cellStyle name="Besuchter Hyperlink" xfId="9166" builtinId="9" hidden="1"/>
    <cellStyle name="Besuchter Hyperlink" xfId="9422" builtinId="9" hidden="1"/>
    <cellStyle name="Besuchter Hyperlink" xfId="9678" builtinId="9" hidden="1"/>
    <cellStyle name="Besuchter Hyperlink" xfId="9934" builtinId="9" hidden="1"/>
    <cellStyle name="Besuchter Hyperlink" xfId="10190" builtinId="9" hidden="1"/>
    <cellStyle name="Besuchter Hyperlink" xfId="10446" builtinId="9" hidden="1"/>
    <cellStyle name="Besuchter Hyperlink" xfId="10702" builtinId="9" hidden="1"/>
    <cellStyle name="Besuchter Hyperlink" xfId="10958" builtinId="9" hidden="1"/>
    <cellStyle name="Besuchter Hyperlink" xfId="11214" builtinId="9" hidden="1"/>
    <cellStyle name="Besuchter Hyperlink" xfId="11470" builtinId="9" hidden="1"/>
    <cellStyle name="Besuchter Hyperlink" xfId="11726" builtinId="9" hidden="1"/>
    <cellStyle name="Besuchter Hyperlink" xfId="11982" builtinId="9" hidden="1"/>
    <cellStyle name="Besuchter Hyperlink" xfId="12238" builtinId="9" hidden="1"/>
    <cellStyle name="Besuchter Hyperlink" xfId="12494" builtinId="9" hidden="1"/>
    <cellStyle name="Besuchter Hyperlink" xfId="12750" builtinId="9" hidden="1"/>
    <cellStyle name="Besuchter Hyperlink" xfId="13006" builtinId="9" hidden="1"/>
    <cellStyle name="Besuchter Hyperlink" xfId="13262" builtinId="9" hidden="1"/>
    <cellStyle name="Besuchter Hyperlink" xfId="13518" builtinId="9" hidden="1"/>
    <cellStyle name="Besuchter Hyperlink" xfId="13774" builtinId="9" hidden="1"/>
    <cellStyle name="Besuchter Hyperlink" xfId="14030" builtinId="9" hidden="1"/>
    <cellStyle name="Besuchter Hyperlink" xfId="14286" builtinId="9" hidden="1"/>
    <cellStyle name="Besuchter Hyperlink" xfId="14542" builtinId="9" hidden="1"/>
    <cellStyle name="Besuchter Hyperlink" xfId="14798" builtinId="9" hidden="1"/>
    <cellStyle name="Besuchter Hyperlink" xfId="15054" builtinId="9" hidden="1"/>
    <cellStyle name="Besuchter Hyperlink" xfId="15310" builtinId="9" hidden="1"/>
    <cellStyle name="Besuchter Hyperlink" xfId="15566" builtinId="9" hidden="1"/>
    <cellStyle name="Besuchter Hyperlink" xfId="15822" builtinId="9" hidden="1"/>
    <cellStyle name="Besuchter Hyperlink" xfId="16078" builtinId="9" hidden="1"/>
    <cellStyle name="Besuchter Hyperlink" xfId="16334" builtinId="9" hidden="1"/>
    <cellStyle name="Besuchter Hyperlink" xfId="16590" builtinId="9" hidden="1"/>
    <cellStyle name="Besuchter Hyperlink" xfId="16846" builtinId="9" hidden="1"/>
    <cellStyle name="Besuchter Hyperlink" xfId="17102" builtinId="9" hidden="1"/>
    <cellStyle name="Besuchter Hyperlink" xfId="17358" builtinId="9" hidden="1"/>
    <cellStyle name="Besuchter Hyperlink" xfId="17614" builtinId="9" hidden="1"/>
    <cellStyle name="Besuchter Hyperlink" xfId="17870" builtinId="9" hidden="1"/>
    <cellStyle name="Besuchter Hyperlink" xfId="18126" builtinId="9" hidden="1"/>
    <cellStyle name="Besuchter Hyperlink" xfId="18382" builtinId="9" hidden="1"/>
    <cellStyle name="Besuchter Hyperlink" xfId="18638" builtinId="9" hidden="1"/>
    <cellStyle name="Besuchter Hyperlink" xfId="18894" builtinId="9" hidden="1"/>
    <cellStyle name="Besuchter Hyperlink" xfId="19150" builtinId="9" hidden="1"/>
    <cellStyle name="Besuchter Hyperlink" xfId="19406" builtinId="9" hidden="1"/>
    <cellStyle name="Besuchter Hyperlink" xfId="19662" builtinId="9" hidden="1"/>
    <cellStyle name="Besuchter Hyperlink" xfId="19918" builtinId="9" hidden="1"/>
    <cellStyle name="Besuchter Hyperlink" xfId="20174" builtinId="9" hidden="1"/>
    <cellStyle name="Besuchter Hyperlink" xfId="20430" builtinId="9" hidden="1"/>
    <cellStyle name="Besuchter Hyperlink" xfId="20686" builtinId="9" hidden="1"/>
    <cellStyle name="Besuchter Hyperlink" xfId="20942" builtinId="9" hidden="1"/>
    <cellStyle name="Besuchter Hyperlink" xfId="21198" builtinId="9" hidden="1"/>
    <cellStyle name="Besuchter Hyperlink" xfId="21458" builtinId="9" hidden="1"/>
    <cellStyle name="Besuchter Hyperlink" xfId="21714" builtinId="9" hidden="1"/>
    <cellStyle name="Besuchter Hyperlink" xfId="21970" builtinId="9" hidden="1"/>
    <cellStyle name="Besuchter Hyperlink" xfId="22226" builtinId="9" hidden="1"/>
    <cellStyle name="Besuchter Hyperlink" xfId="22482" builtinId="9" hidden="1"/>
    <cellStyle name="Besuchter Hyperlink" xfId="22738" builtinId="9" hidden="1"/>
    <cellStyle name="Besuchter Hyperlink" xfId="22994" builtinId="9" hidden="1"/>
    <cellStyle name="Besuchter Hyperlink" xfId="23250" builtinId="9" hidden="1"/>
    <cellStyle name="Besuchter Hyperlink" xfId="23506" builtinId="9" hidden="1"/>
    <cellStyle name="Besuchter Hyperlink" xfId="23762" builtinId="9" hidden="1"/>
    <cellStyle name="Besuchter Hyperlink" xfId="24018" builtinId="9" hidden="1"/>
    <cellStyle name="Besuchter Hyperlink" xfId="24274" builtinId="9" hidden="1"/>
    <cellStyle name="Besuchter Hyperlink" xfId="24530" builtinId="9" hidden="1"/>
    <cellStyle name="Besuchter Hyperlink" xfId="24786" builtinId="9" hidden="1"/>
    <cellStyle name="Besuchter Hyperlink" xfId="25042" builtinId="9" hidden="1"/>
    <cellStyle name="Besuchter Hyperlink" xfId="25298" builtinId="9" hidden="1"/>
    <cellStyle name="Besuchter Hyperlink" xfId="25554" builtinId="9" hidden="1"/>
    <cellStyle name="Besuchter Hyperlink" xfId="25810" builtinId="9" hidden="1"/>
    <cellStyle name="Besuchter Hyperlink" xfId="26066" builtinId="9" hidden="1"/>
    <cellStyle name="Besuchter Hyperlink" xfId="26322" builtinId="9" hidden="1"/>
    <cellStyle name="Besuchter Hyperlink" xfId="26578" builtinId="9" hidden="1"/>
    <cellStyle name="Besuchter Hyperlink" xfId="26834" builtinId="9" hidden="1"/>
    <cellStyle name="Besuchter Hyperlink" xfId="27090" builtinId="9" hidden="1"/>
    <cellStyle name="Besuchter Hyperlink" xfId="27346" builtinId="9" hidden="1"/>
    <cellStyle name="Besuchter Hyperlink" xfId="27602" builtinId="9" hidden="1"/>
    <cellStyle name="Besuchter Hyperlink" xfId="27858" builtinId="9" hidden="1"/>
    <cellStyle name="Besuchter Hyperlink" xfId="28114" builtinId="9" hidden="1"/>
    <cellStyle name="Besuchter Hyperlink" xfId="28370" builtinId="9" hidden="1"/>
    <cellStyle name="Besuchter Hyperlink" xfId="28626" builtinId="9" hidden="1"/>
    <cellStyle name="Besuchter Hyperlink" xfId="28882" builtinId="9" hidden="1"/>
    <cellStyle name="Besuchter Hyperlink" xfId="29138" builtinId="9" hidden="1"/>
    <cellStyle name="Besuchter Hyperlink" xfId="29394" builtinId="9" hidden="1"/>
    <cellStyle name="Besuchter Hyperlink" xfId="29650" builtinId="9" hidden="1"/>
    <cellStyle name="Besuchter Hyperlink" xfId="29906" builtinId="9" hidden="1"/>
    <cellStyle name="Besuchter Hyperlink" xfId="30162" builtinId="9" hidden="1"/>
    <cellStyle name="Besuchter Hyperlink" xfId="30418" builtinId="9" hidden="1"/>
    <cellStyle name="Besuchter Hyperlink" xfId="30674" builtinId="9" hidden="1"/>
    <cellStyle name="Besuchter Hyperlink" xfId="30930" builtinId="9" hidden="1"/>
    <cellStyle name="Besuchter Hyperlink" xfId="31186" builtinId="9" hidden="1"/>
    <cellStyle name="Besuchter Hyperlink" xfId="31442" builtinId="9" hidden="1"/>
    <cellStyle name="Besuchter Hyperlink" xfId="31698" builtinId="9" hidden="1"/>
    <cellStyle name="Besuchter Hyperlink" xfId="31954" builtinId="9" hidden="1"/>
    <cellStyle name="Besuchter Hyperlink" xfId="32210" builtinId="9" hidden="1"/>
    <cellStyle name="Besuchter Hyperlink" xfId="32469" builtinId="9" hidden="1"/>
    <cellStyle name="Besuchter Hyperlink" xfId="32725" builtinId="9" hidden="1"/>
    <cellStyle name="Besuchter Hyperlink" xfId="32981" builtinId="9" hidden="1"/>
    <cellStyle name="Besuchter Hyperlink" xfId="33237" builtinId="9" hidden="1"/>
    <cellStyle name="Besuchter Hyperlink" xfId="33493" builtinId="9" hidden="1"/>
    <cellStyle name="Besuchter Hyperlink" xfId="33749" builtinId="9" hidden="1"/>
    <cellStyle name="Besuchter Hyperlink" xfId="34005" builtinId="9" hidden="1"/>
    <cellStyle name="Besuchter Hyperlink" xfId="34261" builtinId="9" hidden="1"/>
    <cellStyle name="Besuchter Hyperlink" xfId="34517" builtinId="9" hidden="1"/>
    <cellStyle name="Besuchter Hyperlink" xfId="34773" builtinId="9" hidden="1"/>
    <cellStyle name="Besuchter Hyperlink" xfId="35029" builtinId="9" hidden="1"/>
    <cellStyle name="Besuchter Hyperlink" xfId="35023" builtinId="9" hidden="1"/>
    <cellStyle name="Besuchter Hyperlink" xfId="34767" builtinId="9" hidden="1"/>
    <cellStyle name="Besuchter Hyperlink" xfId="34511" builtinId="9" hidden="1"/>
    <cellStyle name="Besuchter Hyperlink" xfId="34255" builtinId="9" hidden="1"/>
    <cellStyle name="Besuchter Hyperlink" xfId="33999" builtinId="9" hidden="1"/>
    <cellStyle name="Besuchter Hyperlink" xfId="33743" builtinId="9" hidden="1"/>
    <cellStyle name="Besuchter Hyperlink" xfId="33487" builtinId="9" hidden="1"/>
    <cellStyle name="Besuchter Hyperlink" xfId="33231" builtinId="9" hidden="1"/>
    <cellStyle name="Besuchter Hyperlink" xfId="32975" builtinId="9" hidden="1"/>
    <cellStyle name="Besuchter Hyperlink" xfId="32719" builtinId="9" hidden="1"/>
    <cellStyle name="Besuchter Hyperlink" xfId="32463" builtinId="9" hidden="1"/>
    <cellStyle name="Besuchter Hyperlink" xfId="32204" builtinId="9" hidden="1"/>
    <cellStyle name="Besuchter Hyperlink" xfId="31948" builtinId="9" hidden="1"/>
    <cellStyle name="Besuchter Hyperlink" xfId="31692" builtinId="9" hidden="1"/>
    <cellStyle name="Besuchter Hyperlink" xfId="31436" builtinId="9" hidden="1"/>
    <cellStyle name="Besuchter Hyperlink" xfId="31180" builtinId="9" hidden="1"/>
    <cellStyle name="Besuchter Hyperlink" xfId="30924" builtinId="9" hidden="1"/>
    <cellStyle name="Besuchter Hyperlink" xfId="30668" builtinId="9" hidden="1"/>
    <cellStyle name="Besuchter Hyperlink" xfId="30412" builtinId="9" hidden="1"/>
    <cellStyle name="Besuchter Hyperlink" xfId="30156" builtinId="9" hidden="1"/>
    <cellStyle name="Besuchter Hyperlink" xfId="29900" builtinId="9" hidden="1"/>
    <cellStyle name="Besuchter Hyperlink" xfId="29644" builtinId="9" hidden="1"/>
    <cellStyle name="Besuchter Hyperlink" xfId="29388" builtinId="9" hidden="1"/>
    <cellStyle name="Besuchter Hyperlink" xfId="29132" builtinId="9" hidden="1"/>
    <cellStyle name="Besuchter Hyperlink" xfId="28876" builtinId="9" hidden="1"/>
    <cellStyle name="Besuchter Hyperlink" xfId="28620" builtinId="9" hidden="1"/>
    <cellStyle name="Besuchter Hyperlink" xfId="28364" builtinId="9" hidden="1"/>
    <cellStyle name="Besuchter Hyperlink" xfId="28108" builtinId="9" hidden="1"/>
    <cellStyle name="Besuchter Hyperlink" xfId="27852" builtinId="9" hidden="1"/>
    <cellStyle name="Besuchter Hyperlink" xfId="27596" builtinId="9" hidden="1"/>
    <cellStyle name="Besuchter Hyperlink" xfId="27340" builtinId="9" hidden="1"/>
    <cellStyle name="Besuchter Hyperlink" xfId="27084" builtinId="9" hidden="1"/>
    <cellStyle name="Besuchter Hyperlink" xfId="26828" builtinId="9" hidden="1"/>
    <cellStyle name="Besuchter Hyperlink" xfId="26572" builtinId="9" hidden="1"/>
    <cellStyle name="Besuchter Hyperlink" xfId="26316" builtinId="9" hidden="1"/>
    <cellStyle name="Besuchter Hyperlink" xfId="26060" builtinId="9" hidden="1"/>
    <cellStyle name="Besuchter Hyperlink" xfId="25804" builtinId="9" hidden="1"/>
    <cellStyle name="Besuchter Hyperlink" xfId="25548" builtinId="9" hidden="1"/>
    <cellStyle name="Besuchter Hyperlink" xfId="25292" builtinId="9" hidden="1"/>
    <cellStyle name="Besuchter Hyperlink" xfId="25036" builtinId="9" hidden="1"/>
    <cellStyle name="Besuchter Hyperlink" xfId="24780" builtinId="9" hidden="1"/>
    <cellStyle name="Besuchter Hyperlink" xfId="24524" builtinId="9" hidden="1"/>
    <cellStyle name="Besuchter Hyperlink" xfId="24268" builtinId="9" hidden="1"/>
    <cellStyle name="Besuchter Hyperlink" xfId="24012" builtinId="9" hidden="1"/>
    <cellStyle name="Besuchter Hyperlink" xfId="23756" builtinId="9" hidden="1"/>
    <cellStyle name="Besuchter Hyperlink" xfId="23500" builtinId="9" hidden="1"/>
    <cellStyle name="Besuchter Hyperlink" xfId="23244" builtinId="9" hidden="1"/>
    <cellStyle name="Besuchter Hyperlink" xfId="22988" builtinId="9" hidden="1"/>
    <cellStyle name="Besuchter Hyperlink" xfId="22732" builtinId="9" hidden="1"/>
    <cellStyle name="Besuchter Hyperlink" xfId="22476" builtinId="9" hidden="1"/>
    <cellStyle name="Besuchter Hyperlink" xfId="22220" builtinId="9" hidden="1"/>
    <cellStyle name="Besuchter Hyperlink" xfId="21964" builtinId="9" hidden="1"/>
    <cellStyle name="Besuchter Hyperlink" xfId="21708" builtinId="9" hidden="1"/>
    <cellStyle name="Besuchter Hyperlink" xfId="21452" builtinId="9" hidden="1"/>
    <cellStyle name="Besuchter Hyperlink" xfId="21192" builtinId="9" hidden="1"/>
    <cellStyle name="Besuchter Hyperlink" xfId="20936" builtinId="9" hidden="1"/>
    <cellStyle name="Besuchter Hyperlink" xfId="20680" builtinId="9" hidden="1"/>
    <cellStyle name="Besuchter Hyperlink" xfId="20424" builtinId="9" hidden="1"/>
    <cellStyle name="Besuchter Hyperlink" xfId="20168" builtinId="9" hidden="1"/>
    <cellStyle name="Besuchter Hyperlink" xfId="19912" builtinId="9" hidden="1"/>
    <cellStyle name="Besuchter Hyperlink" xfId="19656" builtinId="9" hidden="1"/>
    <cellStyle name="Besuchter Hyperlink" xfId="19400" builtinId="9" hidden="1"/>
    <cellStyle name="Besuchter Hyperlink" xfId="19144" builtinId="9" hidden="1"/>
    <cellStyle name="Besuchter Hyperlink" xfId="18888" builtinId="9" hidden="1"/>
    <cellStyle name="Besuchter Hyperlink" xfId="18632" builtinId="9" hidden="1"/>
    <cellStyle name="Besuchter Hyperlink" xfId="18376" builtinId="9" hidden="1"/>
    <cellStyle name="Besuchter Hyperlink" xfId="18120" builtinId="9" hidden="1"/>
    <cellStyle name="Besuchter Hyperlink" xfId="17864" builtinId="9" hidden="1"/>
    <cellStyle name="Besuchter Hyperlink" xfId="17608" builtinId="9" hidden="1"/>
    <cellStyle name="Besuchter Hyperlink" xfId="17352" builtinId="9" hidden="1"/>
    <cellStyle name="Besuchter Hyperlink" xfId="17096" builtinId="9" hidden="1"/>
    <cellStyle name="Besuchter Hyperlink" xfId="16840" builtinId="9" hidden="1"/>
    <cellStyle name="Besuchter Hyperlink" xfId="16584" builtinId="9" hidden="1"/>
    <cellStyle name="Besuchter Hyperlink" xfId="16328" builtinId="9" hidden="1"/>
    <cellStyle name="Besuchter Hyperlink" xfId="16072" builtinId="9" hidden="1"/>
    <cellStyle name="Besuchter Hyperlink" xfId="15816" builtinId="9" hidden="1"/>
    <cellStyle name="Besuchter Hyperlink" xfId="15560" builtinId="9" hidden="1"/>
    <cellStyle name="Besuchter Hyperlink" xfId="15304" builtinId="9" hidden="1"/>
    <cellStyle name="Besuchter Hyperlink" xfId="15048" builtinId="9" hidden="1"/>
    <cellStyle name="Besuchter Hyperlink" xfId="14792" builtinId="9" hidden="1"/>
    <cellStyle name="Besuchter Hyperlink" xfId="14536" builtinId="9" hidden="1"/>
    <cellStyle name="Besuchter Hyperlink" xfId="14280" builtinId="9" hidden="1"/>
    <cellStyle name="Besuchter Hyperlink" xfId="14024" builtinId="9" hidden="1"/>
    <cellStyle name="Besuchter Hyperlink" xfId="13768" builtinId="9" hidden="1"/>
    <cellStyle name="Besuchter Hyperlink" xfId="13512" builtinId="9" hidden="1"/>
    <cellStyle name="Besuchter Hyperlink" xfId="13256" builtinId="9" hidden="1"/>
    <cellStyle name="Besuchter Hyperlink" xfId="13000" builtinId="9" hidden="1"/>
    <cellStyle name="Besuchter Hyperlink" xfId="12744" builtinId="9" hidden="1"/>
    <cellStyle name="Besuchter Hyperlink" xfId="12488" builtinId="9" hidden="1"/>
    <cellStyle name="Besuchter Hyperlink" xfId="12232" builtinId="9" hidden="1"/>
    <cellStyle name="Besuchter Hyperlink" xfId="11976" builtinId="9" hidden="1"/>
    <cellStyle name="Besuchter Hyperlink" xfId="11720" builtinId="9" hidden="1"/>
    <cellStyle name="Besuchter Hyperlink" xfId="11464" builtinId="9" hidden="1"/>
    <cellStyle name="Besuchter Hyperlink" xfId="11208" builtinId="9" hidden="1"/>
    <cellStyle name="Besuchter Hyperlink" xfId="10952" builtinId="9" hidden="1"/>
    <cellStyle name="Besuchter Hyperlink" xfId="10696" builtinId="9" hidden="1"/>
    <cellStyle name="Besuchter Hyperlink" xfId="10440" builtinId="9" hidden="1"/>
    <cellStyle name="Besuchter Hyperlink" xfId="10184" builtinId="9" hidden="1"/>
    <cellStyle name="Besuchter Hyperlink" xfId="9928" builtinId="9" hidden="1"/>
    <cellStyle name="Besuchter Hyperlink" xfId="9672" builtinId="9" hidden="1"/>
    <cellStyle name="Besuchter Hyperlink" xfId="9416" builtinId="9" hidden="1"/>
    <cellStyle name="Besuchter Hyperlink" xfId="9160" builtinId="9" hidden="1"/>
    <cellStyle name="Besuchter Hyperlink" xfId="8904" builtinId="9" hidden="1"/>
    <cellStyle name="Besuchter Hyperlink" xfId="8648" builtinId="9" hidden="1"/>
    <cellStyle name="Besuchter Hyperlink" xfId="8392" builtinId="9" hidden="1"/>
    <cellStyle name="Besuchter Hyperlink" xfId="8136" builtinId="9" hidden="1"/>
    <cellStyle name="Besuchter Hyperlink" xfId="7880" builtinId="9" hidden="1"/>
    <cellStyle name="Besuchter Hyperlink" xfId="7624" builtinId="9" hidden="1"/>
    <cellStyle name="Besuchter Hyperlink" xfId="7368" builtinId="9" hidden="1"/>
    <cellStyle name="Besuchter Hyperlink" xfId="7112" builtinId="9" hidden="1"/>
    <cellStyle name="Besuchter Hyperlink" xfId="6856" builtinId="9" hidden="1"/>
    <cellStyle name="Besuchter Hyperlink" xfId="6600" builtinId="9" hidden="1"/>
    <cellStyle name="Besuchter Hyperlink" xfId="6344" builtinId="9" hidden="1"/>
    <cellStyle name="Besuchter Hyperlink" xfId="6088" builtinId="9" hidden="1"/>
    <cellStyle name="Besuchter Hyperlink" xfId="5832" builtinId="9" hidden="1"/>
    <cellStyle name="Besuchter Hyperlink" xfId="5576" builtinId="9" hidden="1"/>
    <cellStyle name="Besuchter Hyperlink" xfId="5320" builtinId="9" hidden="1"/>
    <cellStyle name="Besuchter Hyperlink" xfId="5064" builtinId="9" hidden="1"/>
    <cellStyle name="Besuchter Hyperlink" xfId="4808" builtinId="9" hidden="1"/>
    <cellStyle name="Besuchter Hyperlink" xfId="4552" builtinId="9" hidden="1"/>
    <cellStyle name="Besuchter Hyperlink" xfId="4296" builtinId="9" hidden="1"/>
    <cellStyle name="Besuchter Hyperlink" xfId="4040" builtinId="9" hidden="1"/>
    <cellStyle name="Besuchter Hyperlink" xfId="3784" builtinId="9" hidden="1"/>
    <cellStyle name="Besuchter Hyperlink" xfId="3528" builtinId="9" hidden="1"/>
    <cellStyle name="Besuchter Hyperlink" xfId="3272" builtinId="9" hidden="1"/>
    <cellStyle name="Besuchter Hyperlink" xfId="3016" builtinId="9" hidden="1"/>
    <cellStyle name="Besuchter Hyperlink" xfId="2760" builtinId="9" hidden="1"/>
    <cellStyle name="Besuchter Hyperlink" xfId="2504" builtinId="9" hidden="1"/>
    <cellStyle name="Besuchter Hyperlink" xfId="2248" builtinId="9" hidden="1"/>
    <cellStyle name="Besuchter Hyperlink" xfId="1992" builtinId="9" hidden="1"/>
    <cellStyle name="Besuchter Hyperlink" xfId="1736" builtinId="9" hidden="1"/>
    <cellStyle name="Besuchter Hyperlink" xfId="1480" builtinId="9" hidden="1"/>
    <cellStyle name="Besuchter Hyperlink" xfId="1224" builtinId="9" hidden="1"/>
    <cellStyle name="Besuchter Hyperlink" xfId="968" builtinId="9" hidden="1"/>
    <cellStyle name="Besuchter Hyperlink" xfId="712" builtinId="9" hidden="1"/>
    <cellStyle name="Besuchter Hyperlink" xfId="456" builtinId="9" hidden="1"/>
    <cellStyle name="Besuchter Hyperlink" xfId="200" builtinId="9" hidden="1"/>
    <cellStyle name="Besuchter Hyperlink" xfId="64" builtinId="9" hidden="1"/>
    <cellStyle name="Besuchter Hyperlink" xfId="192" builtinId="9" hidden="1"/>
    <cellStyle name="Besuchter Hyperlink" xfId="448" builtinId="9" hidden="1"/>
    <cellStyle name="Besuchter Hyperlink" xfId="704" builtinId="9" hidden="1"/>
    <cellStyle name="Besuchter Hyperlink" xfId="960" builtinId="9" hidden="1"/>
    <cellStyle name="Besuchter Hyperlink" xfId="1216" builtinId="9" hidden="1"/>
    <cellStyle name="Besuchter Hyperlink" xfId="1472" builtinId="9" hidden="1"/>
    <cellStyle name="Besuchter Hyperlink" xfId="1728" builtinId="9" hidden="1"/>
    <cellStyle name="Besuchter Hyperlink" xfId="1984" builtinId="9" hidden="1"/>
    <cellStyle name="Besuchter Hyperlink" xfId="2240" builtinId="9" hidden="1"/>
    <cellStyle name="Besuchter Hyperlink" xfId="2496" builtinId="9" hidden="1"/>
    <cellStyle name="Besuchter Hyperlink" xfId="2752" builtinId="9" hidden="1"/>
    <cellStyle name="Besuchter Hyperlink" xfId="3008" builtinId="9" hidden="1"/>
    <cellStyle name="Besuchter Hyperlink" xfId="3264" builtinId="9" hidden="1"/>
    <cellStyle name="Besuchter Hyperlink" xfId="3520" builtinId="9" hidden="1"/>
    <cellStyle name="Besuchter Hyperlink" xfId="3776" builtinId="9" hidden="1"/>
    <cellStyle name="Besuchter Hyperlink" xfId="4032" builtinId="9" hidden="1"/>
    <cellStyle name="Besuchter Hyperlink" xfId="4288" builtinId="9" hidden="1"/>
    <cellStyle name="Besuchter Hyperlink" xfId="4544" builtinId="9" hidden="1"/>
    <cellStyle name="Besuchter Hyperlink" xfId="4800" builtinId="9" hidden="1"/>
    <cellStyle name="Besuchter Hyperlink" xfId="5056" builtinId="9" hidden="1"/>
    <cellStyle name="Besuchter Hyperlink" xfId="5312" builtinId="9" hidden="1"/>
    <cellStyle name="Besuchter Hyperlink" xfId="5568" builtinId="9" hidden="1"/>
    <cellStyle name="Besuchter Hyperlink" xfId="5824" builtinId="9" hidden="1"/>
    <cellStyle name="Besuchter Hyperlink" xfId="6080" builtinId="9" hidden="1"/>
    <cellStyle name="Besuchter Hyperlink" xfId="6336" builtinId="9" hidden="1"/>
    <cellStyle name="Besuchter Hyperlink" xfId="6592" builtinId="9" hidden="1"/>
    <cellStyle name="Besuchter Hyperlink" xfId="6848" builtinId="9" hidden="1"/>
    <cellStyle name="Besuchter Hyperlink" xfId="7104" builtinId="9" hidden="1"/>
    <cellStyle name="Besuchter Hyperlink" xfId="7360" builtinId="9" hidden="1"/>
    <cellStyle name="Besuchter Hyperlink" xfId="7616" builtinId="9" hidden="1"/>
    <cellStyle name="Besuchter Hyperlink" xfId="7872" builtinId="9" hidden="1"/>
    <cellStyle name="Besuchter Hyperlink" xfId="8128" builtinId="9" hidden="1"/>
    <cellStyle name="Besuchter Hyperlink" xfId="8384" builtinId="9" hidden="1"/>
    <cellStyle name="Besuchter Hyperlink" xfId="8640" builtinId="9" hidden="1"/>
    <cellStyle name="Besuchter Hyperlink" xfId="8896" builtinId="9" hidden="1"/>
    <cellStyle name="Besuchter Hyperlink" xfId="9152" builtinId="9" hidden="1"/>
    <cellStyle name="Besuchter Hyperlink" xfId="9408" builtinId="9" hidden="1"/>
    <cellStyle name="Besuchter Hyperlink" xfId="9664" builtinId="9" hidden="1"/>
    <cellStyle name="Besuchter Hyperlink" xfId="9920" builtinId="9" hidden="1"/>
    <cellStyle name="Besuchter Hyperlink" xfId="10176" builtinId="9" hidden="1"/>
    <cellStyle name="Besuchter Hyperlink" xfId="10432" builtinId="9" hidden="1"/>
    <cellStyle name="Besuchter Hyperlink" xfId="10688" builtinId="9" hidden="1"/>
    <cellStyle name="Besuchter Hyperlink" xfId="10944" builtinId="9" hidden="1"/>
    <cellStyle name="Besuchter Hyperlink" xfId="11200" builtinId="9" hidden="1"/>
    <cellStyle name="Besuchter Hyperlink" xfId="11456" builtinId="9" hidden="1"/>
    <cellStyle name="Besuchter Hyperlink" xfId="11712" builtinId="9" hidden="1"/>
    <cellStyle name="Besuchter Hyperlink" xfId="11968" builtinId="9" hidden="1"/>
    <cellStyle name="Besuchter Hyperlink" xfId="12224" builtinId="9" hidden="1"/>
    <cellStyle name="Besuchter Hyperlink" xfId="12480" builtinId="9" hidden="1"/>
    <cellStyle name="Besuchter Hyperlink" xfId="12736" builtinId="9" hidden="1"/>
    <cellStyle name="Besuchter Hyperlink" xfId="12992" builtinId="9" hidden="1"/>
    <cellStyle name="Besuchter Hyperlink" xfId="13248" builtinId="9" hidden="1"/>
    <cellStyle name="Besuchter Hyperlink" xfId="13504" builtinId="9" hidden="1"/>
    <cellStyle name="Besuchter Hyperlink" xfId="13760" builtinId="9" hidden="1"/>
    <cellStyle name="Besuchter Hyperlink" xfId="14016" builtinId="9" hidden="1"/>
    <cellStyle name="Besuchter Hyperlink" xfId="14272" builtinId="9" hidden="1"/>
    <cellStyle name="Besuchter Hyperlink" xfId="14528" builtinId="9" hidden="1"/>
    <cellStyle name="Besuchter Hyperlink" xfId="14784" builtinId="9" hidden="1"/>
    <cellStyle name="Besuchter Hyperlink" xfId="15040" builtinId="9" hidden="1"/>
    <cellStyle name="Besuchter Hyperlink" xfId="15296" builtinId="9" hidden="1"/>
    <cellStyle name="Besuchter Hyperlink" xfId="15552" builtinId="9" hidden="1"/>
    <cellStyle name="Besuchter Hyperlink" xfId="15808" builtinId="9" hidden="1"/>
    <cellStyle name="Besuchter Hyperlink" xfId="16064" builtinId="9" hidden="1"/>
    <cellStyle name="Besuchter Hyperlink" xfId="16320" builtinId="9" hidden="1"/>
    <cellStyle name="Besuchter Hyperlink" xfId="16576" builtinId="9" hidden="1"/>
    <cellStyle name="Besuchter Hyperlink" xfId="16832" builtinId="9" hidden="1"/>
    <cellStyle name="Besuchter Hyperlink" xfId="17088" builtinId="9" hidden="1"/>
    <cellStyle name="Besuchter Hyperlink" xfId="17344" builtinId="9" hidden="1"/>
    <cellStyle name="Besuchter Hyperlink" xfId="17600" builtinId="9" hidden="1"/>
    <cellStyle name="Besuchter Hyperlink" xfId="17856" builtinId="9" hidden="1"/>
    <cellStyle name="Besuchter Hyperlink" xfId="18112" builtinId="9" hidden="1"/>
    <cellStyle name="Besuchter Hyperlink" xfId="18368" builtinId="9" hidden="1"/>
    <cellStyle name="Besuchter Hyperlink" xfId="18624" builtinId="9" hidden="1"/>
    <cellStyle name="Besuchter Hyperlink" xfId="18880" builtinId="9" hidden="1"/>
    <cellStyle name="Besuchter Hyperlink" xfId="19136" builtinId="9" hidden="1"/>
    <cellStyle name="Besuchter Hyperlink" xfId="19392" builtinId="9" hidden="1"/>
    <cellStyle name="Besuchter Hyperlink" xfId="19648" builtinId="9" hidden="1"/>
    <cellStyle name="Besuchter Hyperlink" xfId="19904" builtinId="9" hidden="1"/>
    <cellStyle name="Besuchter Hyperlink" xfId="20160" builtinId="9" hidden="1"/>
    <cellStyle name="Besuchter Hyperlink" xfId="20416" builtinId="9" hidden="1"/>
    <cellStyle name="Besuchter Hyperlink" xfId="20672" builtinId="9" hidden="1"/>
    <cellStyle name="Besuchter Hyperlink" xfId="20928" builtinId="9" hidden="1"/>
    <cellStyle name="Besuchter Hyperlink" xfId="21184" builtinId="9" hidden="1"/>
    <cellStyle name="Besuchter Hyperlink" xfId="21444" builtinId="9" hidden="1"/>
    <cellStyle name="Besuchter Hyperlink" xfId="21700" builtinId="9" hidden="1"/>
    <cellStyle name="Besuchter Hyperlink" xfId="21956" builtinId="9" hidden="1"/>
    <cellStyle name="Besuchter Hyperlink" xfId="22212" builtinId="9" hidden="1"/>
    <cellStyle name="Besuchter Hyperlink" xfId="22468" builtinId="9" hidden="1"/>
    <cellStyle name="Besuchter Hyperlink" xfId="22724" builtinId="9" hidden="1"/>
    <cellStyle name="Besuchter Hyperlink" xfId="22980" builtinId="9" hidden="1"/>
    <cellStyle name="Besuchter Hyperlink" xfId="23236" builtinId="9" hidden="1"/>
    <cellStyle name="Besuchter Hyperlink" xfId="23492" builtinId="9" hidden="1"/>
    <cellStyle name="Besuchter Hyperlink" xfId="23748" builtinId="9" hidden="1"/>
    <cellStyle name="Besuchter Hyperlink" xfId="24004" builtinId="9" hidden="1"/>
    <cellStyle name="Besuchter Hyperlink" xfId="24260" builtinId="9" hidden="1"/>
    <cellStyle name="Besuchter Hyperlink" xfId="24516" builtinId="9" hidden="1"/>
    <cellStyle name="Besuchter Hyperlink" xfId="24772" builtinId="9" hidden="1"/>
    <cellStyle name="Besuchter Hyperlink" xfId="25028" builtinId="9" hidden="1"/>
    <cellStyle name="Besuchter Hyperlink" xfId="25284" builtinId="9" hidden="1"/>
    <cellStyle name="Besuchter Hyperlink" xfId="25540" builtinId="9" hidden="1"/>
    <cellStyle name="Besuchter Hyperlink" xfId="25796" builtinId="9" hidden="1"/>
    <cellStyle name="Besuchter Hyperlink" xfId="26052" builtinId="9" hidden="1"/>
    <cellStyle name="Besuchter Hyperlink" xfId="26308" builtinId="9" hidden="1"/>
    <cellStyle name="Besuchter Hyperlink" xfId="26564" builtinId="9" hidden="1"/>
    <cellStyle name="Besuchter Hyperlink" xfId="26820" builtinId="9" hidden="1"/>
    <cellStyle name="Besuchter Hyperlink" xfId="27076" builtinId="9" hidden="1"/>
    <cellStyle name="Besuchter Hyperlink" xfId="27332" builtinId="9" hidden="1"/>
    <cellStyle name="Besuchter Hyperlink" xfId="27588" builtinId="9" hidden="1"/>
    <cellStyle name="Besuchter Hyperlink" xfId="27844" builtinId="9" hidden="1"/>
    <cellStyle name="Besuchter Hyperlink" xfId="28100" builtinId="9" hidden="1"/>
    <cellStyle name="Besuchter Hyperlink" xfId="28356" builtinId="9" hidden="1"/>
    <cellStyle name="Besuchter Hyperlink" xfId="28612" builtinId="9" hidden="1"/>
    <cellStyle name="Besuchter Hyperlink" xfId="28868" builtinId="9" hidden="1"/>
    <cellStyle name="Besuchter Hyperlink" xfId="29124" builtinId="9" hidden="1"/>
    <cellStyle name="Besuchter Hyperlink" xfId="29380" builtinId="9" hidden="1"/>
    <cellStyle name="Besuchter Hyperlink" xfId="29636" builtinId="9" hidden="1"/>
    <cellStyle name="Besuchter Hyperlink" xfId="29892" builtinId="9" hidden="1"/>
    <cellStyle name="Besuchter Hyperlink" xfId="30148" builtinId="9" hidden="1"/>
    <cellStyle name="Besuchter Hyperlink" xfId="30404" builtinId="9" hidden="1"/>
    <cellStyle name="Besuchter Hyperlink" xfId="30660" builtinId="9" hidden="1"/>
    <cellStyle name="Besuchter Hyperlink" xfId="30916" builtinId="9" hidden="1"/>
    <cellStyle name="Besuchter Hyperlink" xfId="31172" builtinId="9" hidden="1"/>
    <cellStyle name="Besuchter Hyperlink" xfId="31428" builtinId="9" hidden="1"/>
    <cellStyle name="Besuchter Hyperlink" xfId="31684" builtinId="9" hidden="1"/>
    <cellStyle name="Besuchter Hyperlink" xfId="31940" builtinId="9" hidden="1"/>
    <cellStyle name="Besuchter Hyperlink" xfId="32196" builtinId="9" hidden="1"/>
    <cellStyle name="Besuchter Hyperlink" xfId="32453" builtinId="9" hidden="1"/>
    <cellStyle name="Besuchter Hyperlink" xfId="32711" builtinId="9" hidden="1"/>
    <cellStyle name="Besuchter Hyperlink" xfId="32967" builtinId="9" hidden="1"/>
    <cellStyle name="Besuchter Hyperlink" xfId="33223" builtinId="9" hidden="1"/>
    <cellStyle name="Besuchter Hyperlink" xfId="33479" builtinId="9" hidden="1"/>
    <cellStyle name="Besuchter Hyperlink" xfId="33735" builtinId="9" hidden="1"/>
    <cellStyle name="Besuchter Hyperlink" xfId="33991" builtinId="9" hidden="1"/>
    <cellStyle name="Besuchter Hyperlink" xfId="34247" builtinId="9" hidden="1"/>
    <cellStyle name="Besuchter Hyperlink" xfId="34503" builtinId="9" hidden="1"/>
    <cellStyle name="Besuchter Hyperlink" xfId="34759" builtinId="9" hidden="1"/>
    <cellStyle name="Besuchter Hyperlink" xfId="35015" builtinId="9" hidden="1"/>
    <cellStyle name="Besuchter Hyperlink" xfId="35037" builtinId="9" hidden="1"/>
    <cellStyle name="Besuchter Hyperlink" xfId="34781" builtinId="9" hidden="1"/>
    <cellStyle name="Besuchter Hyperlink" xfId="34525" builtinId="9" hidden="1"/>
    <cellStyle name="Besuchter Hyperlink" xfId="34269" builtinId="9" hidden="1"/>
    <cellStyle name="Besuchter Hyperlink" xfId="34013" builtinId="9" hidden="1"/>
    <cellStyle name="Besuchter Hyperlink" xfId="33757" builtinId="9" hidden="1"/>
    <cellStyle name="Besuchter Hyperlink" xfId="33501" builtinId="9" hidden="1"/>
    <cellStyle name="Besuchter Hyperlink" xfId="33245" builtinId="9" hidden="1"/>
    <cellStyle name="Besuchter Hyperlink" xfId="32989" builtinId="9" hidden="1"/>
    <cellStyle name="Besuchter Hyperlink" xfId="32733" builtinId="9" hidden="1"/>
    <cellStyle name="Besuchter Hyperlink" xfId="32477" builtinId="9" hidden="1"/>
    <cellStyle name="Besuchter Hyperlink" xfId="32219" builtinId="9" hidden="1"/>
    <cellStyle name="Besuchter Hyperlink" xfId="31962" builtinId="9" hidden="1"/>
    <cellStyle name="Besuchter Hyperlink" xfId="31706" builtinId="9" hidden="1"/>
    <cellStyle name="Besuchter Hyperlink" xfId="31450" builtinId="9" hidden="1"/>
    <cellStyle name="Besuchter Hyperlink" xfId="31194" builtinId="9" hidden="1"/>
    <cellStyle name="Besuchter Hyperlink" xfId="30938" builtinId="9" hidden="1"/>
    <cellStyle name="Besuchter Hyperlink" xfId="30682" builtinId="9" hidden="1"/>
    <cellStyle name="Besuchter Hyperlink" xfId="30426" builtinId="9" hidden="1"/>
    <cellStyle name="Besuchter Hyperlink" xfId="30170" builtinId="9" hidden="1"/>
    <cellStyle name="Besuchter Hyperlink" xfId="29914" builtinId="9" hidden="1"/>
    <cellStyle name="Besuchter Hyperlink" xfId="29658" builtinId="9" hidden="1"/>
    <cellStyle name="Besuchter Hyperlink" xfId="29402" builtinId="9" hidden="1"/>
    <cellStyle name="Besuchter Hyperlink" xfId="29146" builtinId="9" hidden="1"/>
    <cellStyle name="Besuchter Hyperlink" xfId="28890" builtinId="9" hidden="1"/>
    <cellStyle name="Besuchter Hyperlink" xfId="28634" builtinId="9" hidden="1"/>
    <cellStyle name="Besuchter Hyperlink" xfId="28378" builtinId="9" hidden="1"/>
    <cellStyle name="Besuchter Hyperlink" xfId="28122" builtinId="9" hidden="1"/>
    <cellStyle name="Besuchter Hyperlink" xfId="27866" builtinId="9" hidden="1"/>
    <cellStyle name="Besuchter Hyperlink" xfId="27610" builtinId="9" hidden="1"/>
    <cellStyle name="Besuchter Hyperlink" xfId="27354" builtinId="9" hidden="1"/>
    <cellStyle name="Besuchter Hyperlink" xfId="27098" builtinId="9" hidden="1"/>
    <cellStyle name="Besuchter Hyperlink" xfId="26842" builtinId="9" hidden="1"/>
    <cellStyle name="Besuchter Hyperlink" xfId="26586" builtinId="9" hidden="1"/>
    <cellStyle name="Besuchter Hyperlink" xfId="26330" builtinId="9" hidden="1"/>
    <cellStyle name="Besuchter Hyperlink" xfId="26074" builtinId="9" hidden="1"/>
    <cellStyle name="Besuchter Hyperlink" xfId="25818" builtinId="9" hidden="1"/>
    <cellStyle name="Besuchter Hyperlink" xfId="25562" builtinId="9" hidden="1"/>
    <cellStyle name="Besuchter Hyperlink" xfId="25306" builtinId="9" hidden="1"/>
    <cellStyle name="Besuchter Hyperlink" xfId="25050" builtinId="9" hidden="1"/>
    <cellStyle name="Besuchter Hyperlink" xfId="24794" builtinId="9" hidden="1"/>
    <cellStyle name="Besuchter Hyperlink" xfId="24538" builtinId="9" hidden="1"/>
    <cellStyle name="Besuchter Hyperlink" xfId="24282" builtinId="9" hidden="1"/>
    <cellStyle name="Besuchter Hyperlink" xfId="24026" builtinId="9" hidden="1"/>
    <cellStyle name="Besuchter Hyperlink" xfId="23770" builtinId="9" hidden="1"/>
    <cellStyle name="Besuchter Hyperlink" xfId="23514" builtinId="9" hidden="1"/>
    <cellStyle name="Besuchter Hyperlink" xfId="23258" builtinId="9" hidden="1"/>
    <cellStyle name="Besuchter Hyperlink" xfId="23002" builtinId="9" hidden="1"/>
    <cellStyle name="Besuchter Hyperlink" xfId="22746" builtinId="9" hidden="1"/>
    <cellStyle name="Besuchter Hyperlink" xfId="22490" builtinId="9" hidden="1"/>
    <cellStyle name="Besuchter Hyperlink" xfId="22234" builtinId="9" hidden="1"/>
    <cellStyle name="Besuchter Hyperlink" xfId="21978" builtinId="9" hidden="1"/>
    <cellStyle name="Besuchter Hyperlink" xfId="21722" builtinId="9" hidden="1"/>
    <cellStyle name="Besuchter Hyperlink" xfId="21466" builtinId="9" hidden="1"/>
    <cellStyle name="Besuchter Hyperlink" xfId="21206" builtinId="9" hidden="1"/>
    <cellStyle name="Besuchter Hyperlink" xfId="20950" builtinId="9" hidden="1"/>
    <cellStyle name="Besuchter Hyperlink" xfId="20694" builtinId="9" hidden="1"/>
    <cellStyle name="Besuchter Hyperlink" xfId="20438" builtinId="9" hidden="1"/>
    <cellStyle name="Besuchter Hyperlink" xfId="20182" builtinId="9" hidden="1"/>
    <cellStyle name="Besuchter Hyperlink" xfId="19926" builtinId="9" hidden="1"/>
    <cellStyle name="Besuchter Hyperlink" xfId="19670" builtinId="9" hidden="1"/>
    <cellStyle name="Besuchter Hyperlink" xfId="19414" builtinId="9" hidden="1"/>
    <cellStyle name="Besuchter Hyperlink" xfId="19158" builtinId="9" hidden="1"/>
    <cellStyle name="Besuchter Hyperlink" xfId="18902" builtinId="9" hidden="1"/>
    <cellStyle name="Besuchter Hyperlink" xfId="18646" builtinId="9" hidden="1"/>
    <cellStyle name="Besuchter Hyperlink" xfId="18390" builtinId="9" hidden="1"/>
    <cellStyle name="Besuchter Hyperlink" xfId="18134" builtinId="9" hidden="1"/>
    <cellStyle name="Besuchter Hyperlink" xfId="17878" builtinId="9" hidden="1"/>
    <cellStyle name="Besuchter Hyperlink" xfId="17622" builtinId="9" hidden="1"/>
    <cellStyle name="Besuchter Hyperlink" xfId="17366" builtinId="9" hidden="1"/>
    <cellStyle name="Besuchter Hyperlink" xfId="17110" builtinId="9" hidden="1"/>
    <cellStyle name="Besuchter Hyperlink" xfId="16854" builtinId="9" hidden="1"/>
    <cellStyle name="Besuchter Hyperlink" xfId="16598" builtinId="9" hidden="1"/>
    <cellStyle name="Besuchter Hyperlink" xfId="16342" builtinId="9" hidden="1"/>
    <cellStyle name="Besuchter Hyperlink" xfId="16086" builtinId="9" hidden="1"/>
    <cellStyle name="Besuchter Hyperlink" xfId="15830" builtinId="9" hidden="1"/>
    <cellStyle name="Besuchter Hyperlink" xfId="15574" builtinId="9" hidden="1"/>
    <cellStyle name="Besuchter Hyperlink" xfId="15318" builtinId="9" hidden="1"/>
    <cellStyle name="Besuchter Hyperlink" xfId="15062" builtinId="9" hidden="1"/>
    <cellStyle name="Besuchter Hyperlink" xfId="14806" builtinId="9" hidden="1"/>
    <cellStyle name="Besuchter Hyperlink" xfId="14550" builtinId="9" hidden="1"/>
    <cellStyle name="Besuchter Hyperlink" xfId="14294" builtinId="9" hidden="1"/>
    <cellStyle name="Besuchter Hyperlink" xfId="14038" builtinId="9" hidden="1"/>
    <cellStyle name="Besuchter Hyperlink" xfId="13782" builtinId="9" hidden="1"/>
    <cellStyle name="Besuchter Hyperlink" xfId="13526" builtinId="9" hidden="1"/>
    <cellStyle name="Besuchter Hyperlink" xfId="13270" builtinId="9" hidden="1"/>
    <cellStyle name="Besuchter Hyperlink" xfId="13014" builtinId="9" hidden="1"/>
    <cellStyle name="Besuchter Hyperlink" xfId="12758" builtinId="9" hidden="1"/>
    <cellStyle name="Besuchter Hyperlink" xfId="12502" builtinId="9" hidden="1"/>
    <cellStyle name="Besuchter Hyperlink" xfId="12246" builtinId="9" hidden="1"/>
    <cellStyle name="Besuchter Hyperlink" xfId="11990" builtinId="9" hidden="1"/>
    <cellStyle name="Besuchter Hyperlink" xfId="11734" builtinId="9" hidden="1"/>
    <cellStyle name="Besuchter Hyperlink" xfId="11478" builtinId="9" hidden="1"/>
    <cellStyle name="Besuchter Hyperlink" xfId="11222" builtinId="9" hidden="1"/>
    <cellStyle name="Besuchter Hyperlink" xfId="10966" builtinId="9" hidden="1"/>
    <cellStyle name="Besuchter Hyperlink" xfId="10710" builtinId="9" hidden="1"/>
    <cellStyle name="Besuchter Hyperlink" xfId="10454" builtinId="9" hidden="1"/>
    <cellStyle name="Besuchter Hyperlink" xfId="10198" builtinId="9" hidden="1"/>
    <cellStyle name="Besuchter Hyperlink" xfId="9942" builtinId="9" hidden="1"/>
    <cellStyle name="Besuchter Hyperlink" xfId="9686" builtinId="9" hidden="1"/>
    <cellStyle name="Besuchter Hyperlink" xfId="9430" builtinId="9" hidden="1"/>
    <cellStyle name="Besuchter Hyperlink" xfId="9174" builtinId="9" hidden="1"/>
    <cellStyle name="Besuchter Hyperlink" xfId="8918" builtinId="9" hidden="1"/>
    <cellStyle name="Besuchter Hyperlink" xfId="8662" builtinId="9" hidden="1"/>
    <cellStyle name="Besuchter Hyperlink" xfId="8406" builtinId="9" hidden="1"/>
    <cellStyle name="Besuchter Hyperlink" xfId="8150" builtinId="9" hidden="1"/>
    <cellStyle name="Besuchter Hyperlink" xfId="7894" builtinId="9" hidden="1"/>
    <cellStyle name="Besuchter Hyperlink" xfId="7638" builtinId="9" hidden="1"/>
    <cellStyle name="Besuchter Hyperlink" xfId="7382" builtinId="9" hidden="1"/>
    <cellStyle name="Besuchter Hyperlink" xfId="7126" builtinId="9" hidden="1"/>
    <cellStyle name="Besuchter Hyperlink" xfId="6870" builtinId="9" hidden="1"/>
    <cellStyle name="Besuchter Hyperlink" xfId="6614" builtinId="9" hidden="1"/>
    <cellStyle name="Besuchter Hyperlink" xfId="6358" builtinId="9" hidden="1"/>
    <cellStyle name="Besuchter Hyperlink" xfId="6102" builtinId="9" hidden="1"/>
    <cellStyle name="Besuchter Hyperlink" xfId="5846" builtinId="9" hidden="1"/>
    <cellStyle name="Besuchter Hyperlink" xfId="5590" builtinId="9" hidden="1"/>
    <cellStyle name="Besuchter Hyperlink" xfId="5334" builtinId="9" hidden="1"/>
    <cellStyle name="Besuchter Hyperlink" xfId="5078" builtinId="9" hidden="1"/>
    <cellStyle name="Besuchter Hyperlink" xfId="4822" builtinId="9" hidden="1"/>
    <cellStyle name="Besuchter Hyperlink" xfId="4566" builtinId="9" hidden="1"/>
    <cellStyle name="Besuchter Hyperlink" xfId="4310" builtinId="9" hidden="1"/>
    <cellStyle name="Besuchter Hyperlink" xfId="4054" builtinId="9" hidden="1"/>
    <cellStyle name="Besuchter Hyperlink" xfId="3798" builtinId="9" hidden="1"/>
    <cellStyle name="Besuchter Hyperlink" xfId="3542" builtinId="9" hidden="1"/>
    <cellStyle name="Besuchter Hyperlink" xfId="3286" builtinId="9" hidden="1"/>
    <cellStyle name="Besuchter Hyperlink" xfId="3030" builtinId="9" hidden="1"/>
    <cellStyle name="Besuchter Hyperlink" xfId="2774" builtinId="9" hidden="1"/>
    <cellStyle name="Besuchter Hyperlink" xfId="2518" builtinId="9" hidden="1"/>
    <cellStyle name="Besuchter Hyperlink" xfId="2262" builtinId="9" hidden="1"/>
    <cellStyle name="Besuchter Hyperlink" xfId="2006" builtinId="9" hidden="1"/>
    <cellStyle name="Besuchter Hyperlink" xfId="1750" builtinId="9" hidden="1"/>
    <cellStyle name="Besuchter Hyperlink" xfId="1494" builtinId="9" hidden="1"/>
    <cellStyle name="Besuchter Hyperlink" xfId="1238" builtinId="9" hidden="1"/>
    <cellStyle name="Besuchter Hyperlink" xfId="982" builtinId="9" hidden="1"/>
    <cellStyle name="Besuchter Hyperlink" xfId="726" builtinId="9" hidden="1"/>
    <cellStyle name="Besuchter Hyperlink" xfId="470" builtinId="9" hidden="1"/>
    <cellStyle name="Besuchter Hyperlink" xfId="214" builtinId="9" hidden="1"/>
    <cellStyle name="Besuchter Hyperlink" xfId="18" builtinId="9" hidden="1"/>
    <cellStyle name="Besuchter Hyperlink" xfId="178" builtinId="9" hidden="1"/>
    <cellStyle name="Besuchter Hyperlink" xfId="434" builtinId="9" hidden="1"/>
    <cellStyle name="Besuchter Hyperlink" xfId="690" builtinId="9" hidden="1"/>
    <cellStyle name="Besuchter Hyperlink" xfId="946" builtinId="9" hidden="1"/>
    <cellStyle name="Besuchter Hyperlink" xfId="1202" builtinId="9" hidden="1"/>
    <cellStyle name="Besuchter Hyperlink" xfId="1458" builtinId="9" hidden="1"/>
    <cellStyle name="Besuchter Hyperlink" xfId="1714" builtinId="9" hidden="1"/>
    <cellStyle name="Besuchter Hyperlink" xfId="1970" builtinId="9" hidden="1"/>
    <cellStyle name="Besuchter Hyperlink" xfId="2226" builtinId="9" hidden="1"/>
    <cellStyle name="Besuchter Hyperlink" xfId="2482" builtinId="9" hidden="1"/>
    <cellStyle name="Besuchter Hyperlink" xfId="2738" builtinId="9" hidden="1"/>
    <cellStyle name="Besuchter Hyperlink" xfId="2994" builtinId="9" hidden="1"/>
    <cellStyle name="Besuchter Hyperlink" xfId="3250" builtinId="9" hidden="1"/>
    <cellStyle name="Besuchter Hyperlink" xfId="3506" builtinId="9" hidden="1"/>
    <cellStyle name="Besuchter Hyperlink" xfId="3762" builtinId="9" hidden="1"/>
    <cellStyle name="Besuchter Hyperlink" xfId="4018" builtinId="9" hidden="1"/>
    <cellStyle name="Besuchter Hyperlink" xfId="4274" builtinId="9" hidden="1"/>
    <cellStyle name="Besuchter Hyperlink" xfId="4530" builtinId="9" hidden="1"/>
    <cellStyle name="Besuchter Hyperlink" xfId="4786" builtinId="9" hidden="1"/>
    <cellStyle name="Besuchter Hyperlink" xfId="5042" builtinId="9" hidden="1"/>
    <cellStyle name="Besuchter Hyperlink" xfId="5298" builtinId="9" hidden="1"/>
    <cellStyle name="Besuchter Hyperlink" xfId="5554" builtinId="9" hidden="1"/>
    <cellStyle name="Besuchter Hyperlink" xfId="5810" builtinId="9" hidden="1"/>
    <cellStyle name="Besuchter Hyperlink" xfId="6066" builtinId="9" hidden="1"/>
    <cellStyle name="Besuchter Hyperlink" xfId="6322" builtinId="9" hidden="1"/>
    <cellStyle name="Besuchter Hyperlink" xfId="6578" builtinId="9" hidden="1"/>
    <cellStyle name="Besuchter Hyperlink" xfId="6834" builtinId="9" hidden="1"/>
    <cellStyle name="Besuchter Hyperlink" xfId="7090" builtinId="9" hidden="1"/>
    <cellStyle name="Besuchter Hyperlink" xfId="7346" builtinId="9" hidden="1"/>
    <cellStyle name="Besuchter Hyperlink" xfId="7602" builtinId="9" hidden="1"/>
    <cellStyle name="Besuchter Hyperlink" xfId="7858" builtinId="9" hidden="1"/>
    <cellStyle name="Besuchter Hyperlink" xfId="8114" builtinId="9" hidden="1"/>
    <cellStyle name="Besuchter Hyperlink" xfId="8370" builtinId="9" hidden="1"/>
    <cellStyle name="Besuchter Hyperlink" xfId="8626" builtinId="9" hidden="1"/>
    <cellStyle name="Besuchter Hyperlink" xfId="8882" builtinId="9" hidden="1"/>
    <cellStyle name="Besuchter Hyperlink" xfId="9138" builtinId="9" hidden="1"/>
    <cellStyle name="Besuchter Hyperlink" xfId="9394" builtinId="9" hidden="1"/>
    <cellStyle name="Besuchter Hyperlink" xfId="9650" builtinId="9" hidden="1"/>
    <cellStyle name="Besuchter Hyperlink" xfId="9906" builtinId="9" hidden="1"/>
    <cellStyle name="Besuchter Hyperlink" xfId="10162" builtinId="9" hidden="1"/>
    <cellStyle name="Besuchter Hyperlink" xfId="10418" builtinId="9" hidden="1"/>
    <cellStyle name="Besuchter Hyperlink" xfId="10674" builtinId="9" hidden="1"/>
    <cellStyle name="Besuchter Hyperlink" xfId="10930" builtinId="9" hidden="1"/>
    <cellStyle name="Besuchter Hyperlink" xfId="11186" builtinId="9" hidden="1"/>
    <cellStyle name="Besuchter Hyperlink" xfId="11442" builtinId="9" hidden="1"/>
    <cellStyle name="Besuchter Hyperlink" xfId="11698" builtinId="9" hidden="1"/>
    <cellStyle name="Besuchter Hyperlink" xfId="11954" builtinId="9" hidden="1"/>
    <cellStyle name="Besuchter Hyperlink" xfId="12210" builtinId="9" hidden="1"/>
    <cellStyle name="Besuchter Hyperlink" xfId="12466" builtinId="9" hidden="1"/>
    <cellStyle name="Besuchter Hyperlink" xfId="12722" builtinId="9" hidden="1"/>
    <cellStyle name="Besuchter Hyperlink" xfId="12978" builtinId="9" hidden="1"/>
    <cellStyle name="Besuchter Hyperlink" xfId="13234" builtinId="9" hidden="1"/>
    <cellStyle name="Besuchter Hyperlink" xfId="13490" builtinId="9" hidden="1"/>
    <cellStyle name="Besuchter Hyperlink" xfId="13746" builtinId="9" hidden="1"/>
    <cellStyle name="Besuchter Hyperlink" xfId="14002" builtinId="9" hidden="1"/>
    <cellStyle name="Besuchter Hyperlink" xfId="14258" builtinId="9" hidden="1"/>
    <cellStyle name="Besuchter Hyperlink" xfId="14514" builtinId="9" hidden="1"/>
    <cellStyle name="Besuchter Hyperlink" xfId="14770" builtinId="9" hidden="1"/>
    <cellStyle name="Besuchter Hyperlink" xfId="15026" builtinId="9" hidden="1"/>
    <cellStyle name="Besuchter Hyperlink" xfId="15282" builtinId="9" hidden="1"/>
    <cellStyle name="Besuchter Hyperlink" xfId="15538" builtinId="9" hidden="1"/>
    <cellStyle name="Besuchter Hyperlink" xfId="15794" builtinId="9" hidden="1"/>
    <cellStyle name="Besuchter Hyperlink" xfId="16050" builtinId="9" hidden="1"/>
    <cellStyle name="Besuchter Hyperlink" xfId="16306" builtinId="9" hidden="1"/>
    <cellStyle name="Besuchter Hyperlink" xfId="16562" builtinId="9" hidden="1"/>
    <cellStyle name="Besuchter Hyperlink" xfId="16818" builtinId="9" hidden="1"/>
    <cellStyle name="Besuchter Hyperlink" xfId="17074" builtinId="9" hidden="1"/>
    <cellStyle name="Besuchter Hyperlink" xfId="17330" builtinId="9" hidden="1"/>
    <cellStyle name="Besuchter Hyperlink" xfId="17586" builtinId="9" hidden="1"/>
    <cellStyle name="Besuchter Hyperlink" xfId="17842" builtinId="9" hidden="1"/>
    <cellStyle name="Besuchter Hyperlink" xfId="18098" builtinId="9" hidden="1"/>
    <cellStyle name="Besuchter Hyperlink" xfId="18354" builtinId="9" hidden="1"/>
    <cellStyle name="Besuchter Hyperlink" xfId="18610" builtinId="9" hidden="1"/>
    <cellStyle name="Besuchter Hyperlink" xfId="18866" builtinId="9" hidden="1"/>
    <cellStyle name="Besuchter Hyperlink" xfId="19122" builtinId="9" hidden="1"/>
    <cellStyle name="Besuchter Hyperlink" xfId="19378" builtinId="9" hidden="1"/>
    <cellStyle name="Besuchter Hyperlink" xfId="19634" builtinId="9" hidden="1"/>
    <cellStyle name="Besuchter Hyperlink" xfId="19890" builtinId="9" hidden="1"/>
    <cellStyle name="Besuchter Hyperlink" xfId="20146" builtinId="9" hidden="1"/>
    <cellStyle name="Besuchter Hyperlink" xfId="20402" builtinId="9" hidden="1"/>
    <cellStyle name="Besuchter Hyperlink" xfId="20658" builtinId="9" hidden="1"/>
    <cellStyle name="Besuchter Hyperlink" xfId="20914" builtinId="9" hidden="1"/>
    <cellStyle name="Besuchter Hyperlink" xfId="21170" builtinId="9" hidden="1"/>
    <cellStyle name="Besuchter Hyperlink" xfId="21430" builtinId="9" hidden="1"/>
    <cellStyle name="Besuchter Hyperlink" xfId="21686" builtinId="9" hidden="1"/>
    <cellStyle name="Besuchter Hyperlink" xfId="21942" builtinId="9" hidden="1"/>
    <cellStyle name="Besuchter Hyperlink" xfId="22198" builtinId="9" hidden="1"/>
    <cellStyle name="Besuchter Hyperlink" xfId="22454" builtinId="9" hidden="1"/>
    <cellStyle name="Besuchter Hyperlink" xfId="22710" builtinId="9" hidden="1"/>
    <cellStyle name="Besuchter Hyperlink" xfId="22966" builtinId="9" hidden="1"/>
    <cellStyle name="Besuchter Hyperlink" xfId="23222" builtinId="9" hidden="1"/>
    <cellStyle name="Besuchter Hyperlink" xfId="23478" builtinId="9" hidden="1"/>
    <cellStyle name="Besuchter Hyperlink" xfId="23734" builtinId="9" hidden="1"/>
    <cellStyle name="Besuchter Hyperlink" xfId="23990" builtinId="9" hidden="1"/>
    <cellStyle name="Besuchter Hyperlink" xfId="24246" builtinId="9" hidden="1"/>
    <cellStyle name="Besuchter Hyperlink" xfId="24502" builtinId="9" hidden="1"/>
    <cellStyle name="Besuchter Hyperlink" xfId="24758" builtinId="9" hidden="1"/>
    <cellStyle name="Besuchter Hyperlink" xfId="25014" builtinId="9" hidden="1"/>
    <cellStyle name="Besuchter Hyperlink" xfId="25270" builtinId="9" hidden="1"/>
    <cellStyle name="Besuchter Hyperlink" xfId="25526" builtinId="9" hidden="1"/>
    <cellStyle name="Besuchter Hyperlink" xfId="25782" builtinId="9" hidden="1"/>
    <cellStyle name="Besuchter Hyperlink" xfId="26038" builtinId="9" hidden="1"/>
    <cellStyle name="Besuchter Hyperlink" xfId="26294" builtinId="9" hidden="1"/>
    <cellStyle name="Besuchter Hyperlink" xfId="26550" builtinId="9" hidden="1"/>
    <cellStyle name="Besuchter Hyperlink" xfId="26806" builtinId="9" hidden="1"/>
    <cellStyle name="Besuchter Hyperlink" xfId="27062" builtinId="9" hidden="1"/>
    <cellStyle name="Besuchter Hyperlink" xfId="27318" builtinId="9" hidden="1"/>
    <cellStyle name="Besuchter Hyperlink" xfId="27574" builtinId="9" hidden="1"/>
    <cellStyle name="Besuchter Hyperlink" xfId="27830" builtinId="9" hidden="1"/>
    <cellStyle name="Besuchter Hyperlink" xfId="28086" builtinId="9" hidden="1"/>
    <cellStyle name="Besuchter Hyperlink" xfId="28342" builtinId="9" hidden="1"/>
    <cellStyle name="Besuchter Hyperlink" xfId="28598" builtinId="9" hidden="1"/>
    <cellStyle name="Besuchter Hyperlink" xfId="28854" builtinId="9" hidden="1"/>
    <cellStyle name="Besuchter Hyperlink" xfId="29110" builtinId="9" hidden="1"/>
    <cellStyle name="Besuchter Hyperlink" xfId="29366" builtinId="9" hidden="1"/>
    <cellStyle name="Besuchter Hyperlink" xfId="29622" builtinId="9" hidden="1"/>
    <cellStyle name="Besuchter Hyperlink" xfId="29878" builtinId="9" hidden="1"/>
    <cellStyle name="Besuchter Hyperlink" xfId="30134" builtinId="9" hidden="1"/>
    <cellStyle name="Besuchter Hyperlink" xfId="30390" builtinId="9" hidden="1"/>
    <cellStyle name="Besuchter Hyperlink" xfId="30646" builtinId="9" hidden="1"/>
    <cellStyle name="Besuchter Hyperlink" xfId="30902" builtinId="9" hidden="1"/>
    <cellStyle name="Besuchter Hyperlink" xfId="31158" builtinId="9" hidden="1"/>
    <cellStyle name="Besuchter Hyperlink" xfId="31414" builtinId="9" hidden="1"/>
    <cellStyle name="Besuchter Hyperlink" xfId="31670" builtinId="9" hidden="1"/>
    <cellStyle name="Besuchter Hyperlink" xfId="31926" builtinId="9" hidden="1"/>
    <cellStyle name="Besuchter Hyperlink" xfId="32182" builtinId="9" hidden="1"/>
    <cellStyle name="Besuchter Hyperlink" xfId="32439" builtinId="9" hidden="1"/>
    <cellStyle name="Besuchter Hyperlink" xfId="32697" builtinId="9" hidden="1"/>
    <cellStyle name="Besuchter Hyperlink" xfId="32953" builtinId="9" hidden="1"/>
    <cellStyle name="Besuchter Hyperlink" xfId="33209" builtinId="9" hidden="1"/>
    <cellStyle name="Besuchter Hyperlink" xfId="33465" builtinId="9" hidden="1"/>
    <cellStyle name="Besuchter Hyperlink" xfId="33721" builtinId="9" hidden="1"/>
    <cellStyle name="Besuchter Hyperlink" xfId="33977" builtinId="9" hidden="1"/>
    <cellStyle name="Besuchter Hyperlink" xfId="34233" builtinId="9" hidden="1"/>
    <cellStyle name="Besuchter Hyperlink" xfId="34489" builtinId="9" hidden="1"/>
    <cellStyle name="Besuchter Hyperlink" xfId="34745" builtinId="9" hidden="1"/>
    <cellStyle name="Besuchter Hyperlink" xfId="35001" builtinId="9" hidden="1"/>
    <cellStyle name="Besuchter Hyperlink" xfId="35051" builtinId="9" hidden="1"/>
    <cellStyle name="Besuchter Hyperlink" xfId="34795" builtinId="9" hidden="1"/>
    <cellStyle name="Besuchter Hyperlink" xfId="34539" builtinId="9" hidden="1"/>
    <cellStyle name="Besuchter Hyperlink" xfId="34283" builtinId="9" hidden="1"/>
    <cellStyle name="Besuchter Hyperlink" xfId="34027" builtinId="9" hidden="1"/>
    <cellStyle name="Besuchter Hyperlink" xfId="33771" builtinId="9" hidden="1"/>
    <cellStyle name="Besuchter Hyperlink" xfId="33515" builtinId="9" hidden="1"/>
    <cellStyle name="Besuchter Hyperlink" xfId="33259" builtinId="9" hidden="1"/>
    <cellStyle name="Besuchter Hyperlink" xfId="33003" builtinId="9" hidden="1"/>
    <cellStyle name="Besuchter Hyperlink" xfId="32747" builtinId="9" hidden="1"/>
    <cellStyle name="Besuchter Hyperlink" xfId="32491" builtinId="9" hidden="1"/>
    <cellStyle name="Besuchter Hyperlink" xfId="32233" builtinId="9" hidden="1"/>
    <cellStyle name="Besuchter Hyperlink" xfId="31976" builtinId="9" hidden="1"/>
    <cellStyle name="Besuchter Hyperlink" xfId="31720" builtinId="9" hidden="1"/>
    <cellStyle name="Besuchter Hyperlink" xfId="31464" builtinId="9" hidden="1"/>
    <cellStyle name="Besuchter Hyperlink" xfId="31208" builtinId="9" hidden="1"/>
    <cellStyle name="Besuchter Hyperlink" xfId="30952" builtinId="9" hidden="1"/>
    <cellStyle name="Besuchter Hyperlink" xfId="30696" builtinId="9" hidden="1"/>
    <cellStyle name="Besuchter Hyperlink" xfId="30440" builtinId="9" hidden="1"/>
    <cellStyle name="Besuchter Hyperlink" xfId="30184" builtinId="9" hidden="1"/>
    <cellStyle name="Besuchter Hyperlink" xfId="29928" builtinId="9" hidden="1"/>
    <cellStyle name="Besuchter Hyperlink" xfId="29672" builtinId="9" hidden="1"/>
    <cellStyle name="Besuchter Hyperlink" xfId="29416" builtinId="9" hidden="1"/>
    <cellStyle name="Besuchter Hyperlink" xfId="29160" builtinId="9" hidden="1"/>
    <cellStyle name="Besuchter Hyperlink" xfId="28904" builtinId="9" hidden="1"/>
    <cellStyle name="Besuchter Hyperlink" xfId="28648" builtinId="9" hidden="1"/>
    <cellStyle name="Besuchter Hyperlink" xfId="28392" builtinId="9" hidden="1"/>
    <cellStyle name="Besuchter Hyperlink" xfId="28136" builtinId="9" hidden="1"/>
    <cellStyle name="Besuchter Hyperlink" xfId="27880" builtinId="9" hidden="1"/>
    <cellStyle name="Besuchter Hyperlink" xfId="27624" builtinId="9" hidden="1"/>
    <cellStyle name="Besuchter Hyperlink" xfId="27368" builtinId="9" hidden="1"/>
    <cellStyle name="Besuchter Hyperlink" xfId="27112" builtinId="9" hidden="1"/>
    <cellStyle name="Besuchter Hyperlink" xfId="26856" builtinId="9" hidden="1"/>
    <cellStyle name="Besuchter Hyperlink" xfId="26600" builtinId="9" hidden="1"/>
    <cellStyle name="Besuchter Hyperlink" xfId="26344" builtinId="9" hidden="1"/>
    <cellStyle name="Besuchter Hyperlink" xfId="26088" builtinId="9" hidden="1"/>
    <cellStyle name="Besuchter Hyperlink" xfId="25832" builtinId="9" hidden="1"/>
    <cellStyle name="Besuchter Hyperlink" xfId="25576" builtinId="9" hidden="1"/>
    <cellStyle name="Besuchter Hyperlink" xfId="25320" builtinId="9" hidden="1"/>
    <cellStyle name="Besuchter Hyperlink" xfId="25064" builtinId="9" hidden="1"/>
    <cellStyle name="Besuchter Hyperlink" xfId="24808" builtinId="9" hidden="1"/>
    <cellStyle name="Besuchter Hyperlink" xfId="24552" builtinId="9" hidden="1"/>
    <cellStyle name="Besuchter Hyperlink" xfId="24296" builtinId="9" hidden="1"/>
    <cellStyle name="Besuchter Hyperlink" xfId="24040" builtinId="9" hidden="1"/>
    <cellStyle name="Besuchter Hyperlink" xfId="23784" builtinId="9" hidden="1"/>
    <cellStyle name="Besuchter Hyperlink" xfId="23528" builtinId="9" hidden="1"/>
    <cellStyle name="Besuchter Hyperlink" xfId="23272" builtinId="9" hidden="1"/>
    <cellStyle name="Besuchter Hyperlink" xfId="23016" builtinId="9" hidden="1"/>
    <cellStyle name="Besuchter Hyperlink" xfId="22760" builtinId="9" hidden="1"/>
    <cellStyle name="Besuchter Hyperlink" xfId="22504" builtinId="9" hidden="1"/>
    <cellStyle name="Besuchter Hyperlink" xfId="22248" builtinId="9" hidden="1"/>
    <cellStyle name="Besuchter Hyperlink" xfId="21992" builtinId="9" hidden="1"/>
    <cellStyle name="Besuchter Hyperlink" xfId="21736" builtinId="9" hidden="1"/>
    <cellStyle name="Besuchter Hyperlink" xfId="21480" builtinId="9" hidden="1"/>
    <cellStyle name="Besuchter Hyperlink" xfId="21223" builtinId="9" hidden="1"/>
    <cellStyle name="Besuchter Hyperlink" xfId="20964" builtinId="9" hidden="1"/>
    <cellStyle name="Besuchter Hyperlink" xfId="20708" builtinId="9" hidden="1"/>
    <cellStyle name="Besuchter Hyperlink" xfId="20452" builtinId="9" hidden="1"/>
    <cellStyle name="Besuchter Hyperlink" xfId="20196" builtinId="9" hidden="1"/>
    <cellStyle name="Besuchter Hyperlink" xfId="19940" builtinId="9" hidden="1"/>
    <cellStyle name="Besuchter Hyperlink" xfId="19684" builtinId="9" hidden="1"/>
    <cellStyle name="Besuchter Hyperlink" xfId="19428" builtinId="9" hidden="1"/>
    <cellStyle name="Besuchter Hyperlink" xfId="19172" builtinId="9" hidden="1"/>
    <cellStyle name="Besuchter Hyperlink" xfId="18916" builtinId="9" hidden="1"/>
    <cellStyle name="Besuchter Hyperlink" xfId="18660" builtinId="9" hidden="1"/>
    <cellStyle name="Besuchter Hyperlink" xfId="18404" builtinId="9" hidden="1"/>
    <cellStyle name="Besuchter Hyperlink" xfId="18148" builtinId="9" hidden="1"/>
    <cellStyle name="Besuchter Hyperlink" xfId="17892" builtinId="9" hidden="1"/>
    <cellStyle name="Besuchter Hyperlink" xfId="17636" builtinId="9" hidden="1"/>
    <cellStyle name="Besuchter Hyperlink" xfId="17380" builtinId="9" hidden="1"/>
    <cellStyle name="Besuchter Hyperlink" xfId="17124" builtinId="9" hidden="1"/>
    <cellStyle name="Besuchter Hyperlink" xfId="16868" builtinId="9" hidden="1"/>
    <cellStyle name="Besuchter Hyperlink" xfId="16612" builtinId="9" hidden="1"/>
    <cellStyle name="Besuchter Hyperlink" xfId="16356" builtinId="9" hidden="1"/>
    <cellStyle name="Besuchter Hyperlink" xfId="16100" builtinId="9" hidden="1"/>
    <cellStyle name="Besuchter Hyperlink" xfId="15844" builtinId="9" hidden="1"/>
    <cellStyle name="Besuchter Hyperlink" xfId="15588" builtinId="9" hidden="1"/>
    <cellStyle name="Besuchter Hyperlink" xfId="15332" builtinId="9" hidden="1"/>
    <cellStyle name="Besuchter Hyperlink" xfId="15076" builtinId="9" hidden="1"/>
    <cellStyle name="Besuchter Hyperlink" xfId="14820" builtinId="9" hidden="1"/>
    <cellStyle name="Besuchter Hyperlink" xfId="14564" builtinId="9" hidden="1"/>
    <cellStyle name="Besuchter Hyperlink" xfId="14308" builtinId="9" hidden="1"/>
    <cellStyle name="Besuchter Hyperlink" xfId="14052" builtinId="9" hidden="1"/>
    <cellStyle name="Besuchter Hyperlink" xfId="13796" builtinId="9" hidden="1"/>
    <cellStyle name="Besuchter Hyperlink" xfId="13540" builtinId="9" hidden="1"/>
    <cellStyle name="Besuchter Hyperlink" xfId="13284" builtinId="9" hidden="1"/>
    <cellStyle name="Besuchter Hyperlink" xfId="13028" builtinId="9" hidden="1"/>
    <cellStyle name="Besuchter Hyperlink" xfId="12772" builtinId="9" hidden="1"/>
    <cellStyle name="Besuchter Hyperlink" xfId="12516" builtinId="9" hidden="1"/>
    <cellStyle name="Besuchter Hyperlink" xfId="12260" builtinId="9" hidden="1"/>
    <cellStyle name="Besuchter Hyperlink" xfId="12004" builtinId="9" hidden="1"/>
    <cellStyle name="Besuchter Hyperlink" xfId="11748" builtinId="9" hidden="1"/>
    <cellStyle name="Besuchter Hyperlink" xfId="11492" builtinId="9" hidden="1"/>
    <cellStyle name="Besuchter Hyperlink" xfId="11236" builtinId="9" hidden="1"/>
    <cellStyle name="Besuchter Hyperlink" xfId="10980" builtinId="9" hidden="1"/>
    <cellStyle name="Besuchter Hyperlink" xfId="10724" builtinId="9" hidden="1"/>
    <cellStyle name="Besuchter Hyperlink" xfId="10468" builtinId="9" hidden="1"/>
    <cellStyle name="Besuchter Hyperlink" xfId="10212" builtinId="9" hidden="1"/>
    <cellStyle name="Besuchter Hyperlink" xfId="9956" builtinId="9" hidden="1"/>
    <cellStyle name="Besuchter Hyperlink" xfId="9700" builtinId="9" hidden="1"/>
    <cellStyle name="Besuchter Hyperlink" xfId="9444" builtinId="9" hidden="1"/>
    <cellStyle name="Besuchter Hyperlink" xfId="9188" builtinId="9" hidden="1"/>
    <cellStyle name="Besuchter Hyperlink" xfId="8932" builtinId="9" hidden="1"/>
    <cellStyle name="Besuchter Hyperlink" xfId="8676" builtinId="9" hidden="1"/>
    <cellStyle name="Besuchter Hyperlink" xfId="8420" builtinId="9" hidden="1"/>
    <cellStyle name="Besuchter Hyperlink" xfId="8164" builtinId="9" hidden="1"/>
    <cellStyle name="Besuchter Hyperlink" xfId="7908" builtinId="9" hidden="1"/>
    <cellStyle name="Besuchter Hyperlink" xfId="7652" builtinId="9" hidden="1"/>
    <cellStyle name="Besuchter Hyperlink" xfId="7396" builtinId="9" hidden="1"/>
    <cellStyle name="Besuchter Hyperlink" xfId="7140" builtinId="9" hidden="1"/>
    <cellStyle name="Besuchter Hyperlink" xfId="6884" builtinId="9" hidden="1"/>
    <cellStyle name="Besuchter Hyperlink" xfId="6628" builtinId="9" hidden="1"/>
    <cellStyle name="Besuchter Hyperlink" xfId="6372" builtinId="9" hidden="1"/>
    <cellStyle name="Besuchter Hyperlink" xfId="6116" builtinId="9" hidden="1"/>
    <cellStyle name="Besuchter Hyperlink" xfId="5860" builtinId="9" hidden="1"/>
    <cellStyle name="Besuchter Hyperlink" xfId="5604" builtinId="9" hidden="1"/>
    <cellStyle name="Besuchter Hyperlink" xfId="5348" builtinId="9" hidden="1"/>
    <cellStyle name="Besuchter Hyperlink" xfId="5092" builtinId="9" hidden="1"/>
    <cellStyle name="Besuchter Hyperlink" xfId="4836" builtinId="9" hidden="1"/>
    <cellStyle name="Besuchter Hyperlink" xfId="4580" builtinId="9" hidden="1"/>
    <cellStyle name="Besuchter Hyperlink" xfId="4324" builtinId="9" hidden="1"/>
    <cellStyle name="Besuchter Hyperlink" xfId="4068" builtinId="9" hidden="1"/>
    <cellStyle name="Besuchter Hyperlink" xfId="3812" builtinId="9" hidden="1"/>
    <cellStyle name="Besuchter Hyperlink" xfId="3556" builtinId="9" hidden="1"/>
    <cellStyle name="Besuchter Hyperlink" xfId="3300" builtinId="9" hidden="1"/>
    <cellStyle name="Besuchter Hyperlink" xfId="3044" builtinId="9" hidden="1"/>
    <cellStyle name="Besuchter Hyperlink" xfId="2788" builtinId="9" hidden="1"/>
    <cellStyle name="Besuchter Hyperlink" xfId="2532" builtinId="9" hidden="1"/>
    <cellStyle name="Besuchter Hyperlink" xfId="2276" builtinId="9" hidden="1"/>
    <cellStyle name="Besuchter Hyperlink" xfId="2020" builtinId="9" hidden="1"/>
    <cellStyle name="Besuchter Hyperlink" xfId="1284" builtinId="9" hidden="1"/>
    <cellStyle name="Besuchter Hyperlink" xfId="1476" builtinId="9" hidden="1"/>
    <cellStyle name="Besuchter Hyperlink" xfId="1636" builtinId="9" hidden="1"/>
    <cellStyle name="Besuchter Hyperlink" xfId="1796" builtinId="9" hidden="1"/>
    <cellStyle name="Besuchter Hyperlink" xfId="1572" builtinId="9" hidden="1"/>
    <cellStyle name="Besuchter Hyperlink" xfId="1092" builtinId="9" hidden="1"/>
    <cellStyle name="Besuchter Hyperlink" xfId="1188" builtinId="9" hidden="1"/>
    <cellStyle name="Besuchter Hyperlink" xfId="932" builtinId="9" hidden="1"/>
    <cellStyle name="Besuchter Hyperlink" xfId="996" builtinId="9" hidden="1"/>
    <cellStyle name="Besuchter Hyperlink" xfId="1124" builtinId="9" hidden="1"/>
    <cellStyle name="Besuchter Hyperlink" xfId="1444" builtinId="9" hidden="1"/>
    <cellStyle name="Besuchter Hyperlink" xfId="1860" builtinId="9" hidden="1"/>
    <cellStyle name="Besuchter Hyperlink" xfId="1668" builtinId="9" hidden="1"/>
    <cellStyle name="Besuchter Hyperlink" xfId="1508" builtinId="9" hidden="1"/>
    <cellStyle name="Besuchter Hyperlink" xfId="1348" builtinId="9" hidden="1"/>
    <cellStyle name="Besuchter Hyperlink" xfId="1956" builtinId="9" hidden="1"/>
    <cellStyle name="Besuchter Hyperlink" xfId="2212" builtinId="9" hidden="1"/>
    <cellStyle name="Besuchter Hyperlink" xfId="2468" builtinId="9" hidden="1"/>
    <cellStyle name="Besuchter Hyperlink" xfId="2724" builtinId="9" hidden="1"/>
    <cellStyle name="Besuchter Hyperlink" xfId="2980" builtinId="9" hidden="1"/>
    <cellStyle name="Besuchter Hyperlink" xfId="3236" builtinId="9" hidden="1"/>
    <cellStyle name="Besuchter Hyperlink" xfId="3492" builtinId="9" hidden="1"/>
    <cellStyle name="Besuchter Hyperlink" xfId="3748" builtinId="9" hidden="1"/>
    <cellStyle name="Besuchter Hyperlink" xfId="4004" builtinId="9" hidden="1"/>
    <cellStyle name="Besuchter Hyperlink" xfId="4260" builtinId="9" hidden="1"/>
    <cellStyle name="Besuchter Hyperlink" xfId="4516" builtinId="9" hidden="1"/>
    <cellStyle name="Besuchter Hyperlink" xfId="4772" builtinId="9" hidden="1"/>
    <cellStyle name="Besuchter Hyperlink" xfId="5028" builtinId="9" hidden="1"/>
    <cellStyle name="Besuchter Hyperlink" xfId="5284" builtinId="9" hidden="1"/>
    <cellStyle name="Besuchter Hyperlink" xfId="5540" builtinId="9" hidden="1"/>
    <cellStyle name="Besuchter Hyperlink" xfId="5796" builtinId="9" hidden="1"/>
    <cellStyle name="Besuchter Hyperlink" xfId="6052" builtinId="9" hidden="1"/>
    <cellStyle name="Besuchter Hyperlink" xfId="6308" builtinId="9" hidden="1"/>
    <cellStyle name="Besuchter Hyperlink" xfId="6564" builtinId="9" hidden="1"/>
    <cellStyle name="Besuchter Hyperlink" xfId="6820" builtinId="9" hidden="1"/>
    <cellStyle name="Besuchter Hyperlink" xfId="7076" builtinId="9" hidden="1"/>
    <cellStyle name="Besuchter Hyperlink" xfId="7332" builtinId="9" hidden="1"/>
    <cellStyle name="Besuchter Hyperlink" xfId="7588" builtinId="9" hidden="1"/>
    <cellStyle name="Besuchter Hyperlink" xfId="7844" builtinId="9" hidden="1"/>
    <cellStyle name="Besuchter Hyperlink" xfId="8100" builtinId="9" hidden="1"/>
    <cellStyle name="Besuchter Hyperlink" xfId="8356" builtinId="9" hidden="1"/>
    <cellStyle name="Besuchter Hyperlink" xfId="8612" builtinId="9" hidden="1"/>
    <cellStyle name="Besuchter Hyperlink" xfId="8868" builtinId="9" hidden="1"/>
    <cellStyle name="Besuchter Hyperlink" xfId="9124" builtinId="9" hidden="1"/>
    <cellStyle name="Besuchter Hyperlink" xfId="9380" builtinId="9" hidden="1"/>
    <cellStyle name="Besuchter Hyperlink" xfId="9636" builtinId="9" hidden="1"/>
    <cellStyle name="Besuchter Hyperlink" xfId="9892" builtinId="9" hidden="1"/>
    <cellStyle name="Besuchter Hyperlink" xfId="10148" builtinId="9" hidden="1"/>
    <cellStyle name="Besuchter Hyperlink" xfId="10404" builtinId="9" hidden="1"/>
    <cellStyle name="Besuchter Hyperlink" xfId="10660" builtinId="9" hidden="1"/>
    <cellStyle name="Besuchter Hyperlink" xfId="10916" builtinId="9" hidden="1"/>
    <cellStyle name="Besuchter Hyperlink" xfId="11172" builtinId="9" hidden="1"/>
    <cellStyle name="Besuchter Hyperlink" xfId="11428" builtinId="9" hidden="1"/>
    <cellStyle name="Besuchter Hyperlink" xfId="11684" builtinId="9" hidden="1"/>
    <cellStyle name="Besuchter Hyperlink" xfId="11940" builtinId="9" hidden="1"/>
    <cellStyle name="Besuchter Hyperlink" xfId="12196" builtinId="9" hidden="1"/>
    <cellStyle name="Besuchter Hyperlink" xfId="12452" builtinId="9" hidden="1"/>
    <cellStyle name="Besuchter Hyperlink" xfId="12708" builtinId="9" hidden="1"/>
    <cellStyle name="Besuchter Hyperlink" xfId="12964" builtinId="9" hidden="1"/>
    <cellStyle name="Besuchter Hyperlink" xfId="13220" builtinId="9" hidden="1"/>
    <cellStyle name="Besuchter Hyperlink" xfId="13476" builtinId="9" hidden="1"/>
    <cellStyle name="Besuchter Hyperlink" xfId="13732" builtinId="9" hidden="1"/>
    <cellStyle name="Besuchter Hyperlink" xfId="13988" builtinId="9" hidden="1"/>
    <cellStyle name="Besuchter Hyperlink" xfId="14244" builtinId="9" hidden="1"/>
    <cellStyle name="Besuchter Hyperlink" xfId="14500" builtinId="9" hidden="1"/>
    <cellStyle name="Besuchter Hyperlink" xfId="14756" builtinId="9" hidden="1"/>
    <cellStyle name="Besuchter Hyperlink" xfId="15012" builtinId="9" hidden="1"/>
    <cellStyle name="Besuchter Hyperlink" xfId="15268" builtinId="9" hidden="1"/>
    <cellStyle name="Besuchter Hyperlink" xfId="15524" builtinId="9" hidden="1"/>
    <cellStyle name="Besuchter Hyperlink" xfId="15780" builtinId="9" hidden="1"/>
    <cellStyle name="Besuchter Hyperlink" xfId="16036" builtinId="9" hidden="1"/>
    <cellStyle name="Besuchter Hyperlink" xfId="16292" builtinId="9" hidden="1"/>
    <cellStyle name="Besuchter Hyperlink" xfId="16548" builtinId="9" hidden="1"/>
    <cellStyle name="Besuchter Hyperlink" xfId="16804" builtinId="9" hidden="1"/>
    <cellStyle name="Besuchter Hyperlink" xfId="17060" builtinId="9" hidden="1"/>
    <cellStyle name="Besuchter Hyperlink" xfId="17316" builtinId="9" hidden="1"/>
    <cellStyle name="Besuchter Hyperlink" xfId="17572" builtinId="9" hidden="1"/>
    <cellStyle name="Besuchter Hyperlink" xfId="17828" builtinId="9" hidden="1"/>
    <cellStyle name="Besuchter Hyperlink" xfId="18084" builtinId="9" hidden="1"/>
    <cellStyle name="Besuchter Hyperlink" xfId="18340" builtinId="9" hidden="1"/>
    <cellStyle name="Besuchter Hyperlink" xfId="18596" builtinId="9" hidden="1"/>
    <cellStyle name="Besuchter Hyperlink" xfId="18852" builtinId="9" hidden="1"/>
    <cellStyle name="Besuchter Hyperlink" xfId="19108" builtinId="9" hidden="1"/>
    <cellStyle name="Besuchter Hyperlink" xfId="19364" builtinId="9" hidden="1"/>
    <cellStyle name="Besuchter Hyperlink" xfId="19620" builtinId="9" hidden="1"/>
    <cellStyle name="Besuchter Hyperlink" xfId="19876" builtinId="9" hidden="1"/>
    <cellStyle name="Besuchter Hyperlink" xfId="20132" builtinId="9" hidden="1"/>
    <cellStyle name="Besuchter Hyperlink" xfId="20388" builtinId="9" hidden="1"/>
    <cellStyle name="Besuchter Hyperlink" xfId="20644" builtinId="9" hidden="1"/>
    <cellStyle name="Besuchter Hyperlink" xfId="20900" builtinId="9" hidden="1"/>
    <cellStyle name="Besuchter Hyperlink" xfId="21156" builtinId="9" hidden="1"/>
    <cellStyle name="Besuchter Hyperlink" xfId="21416" builtinId="9" hidden="1"/>
    <cellStyle name="Besuchter Hyperlink" xfId="21672" builtinId="9" hidden="1"/>
    <cellStyle name="Besuchter Hyperlink" xfId="21928" builtinId="9" hidden="1"/>
    <cellStyle name="Besuchter Hyperlink" xfId="22184" builtinId="9" hidden="1"/>
    <cellStyle name="Besuchter Hyperlink" xfId="22440" builtinId="9" hidden="1"/>
    <cellStyle name="Besuchter Hyperlink" xfId="22696" builtinId="9" hidden="1"/>
    <cellStyle name="Besuchter Hyperlink" xfId="22952" builtinId="9" hidden="1"/>
    <cellStyle name="Besuchter Hyperlink" xfId="23208" builtinId="9" hidden="1"/>
    <cellStyle name="Besuchter Hyperlink" xfId="23464" builtinId="9" hidden="1"/>
    <cellStyle name="Besuchter Hyperlink" xfId="23720" builtinId="9" hidden="1"/>
    <cellStyle name="Besuchter Hyperlink" xfId="23976" builtinId="9" hidden="1"/>
    <cellStyle name="Besuchter Hyperlink" xfId="24232" builtinId="9" hidden="1"/>
    <cellStyle name="Besuchter Hyperlink" xfId="24488" builtinId="9" hidden="1"/>
    <cellStyle name="Besuchter Hyperlink" xfId="24744" builtinId="9" hidden="1"/>
    <cellStyle name="Besuchter Hyperlink" xfId="25000" builtinId="9" hidden="1"/>
    <cellStyle name="Besuchter Hyperlink" xfId="25256" builtinId="9" hidden="1"/>
    <cellStyle name="Besuchter Hyperlink" xfId="25512" builtinId="9" hidden="1"/>
    <cellStyle name="Besuchter Hyperlink" xfId="25768" builtinId="9" hidden="1"/>
    <cellStyle name="Besuchter Hyperlink" xfId="26024" builtinId="9" hidden="1"/>
    <cellStyle name="Besuchter Hyperlink" xfId="26280" builtinId="9" hidden="1"/>
    <cellStyle name="Besuchter Hyperlink" xfId="26536" builtinId="9" hidden="1"/>
    <cellStyle name="Besuchter Hyperlink" xfId="26792" builtinId="9" hidden="1"/>
    <cellStyle name="Besuchter Hyperlink" xfId="27048" builtinId="9" hidden="1"/>
    <cellStyle name="Besuchter Hyperlink" xfId="27304" builtinId="9" hidden="1"/>
    <cellStyle name="Besuchter Hyperlink" xfId="27560" builtinId="9" hidden="1"/>
    <cellStyle name="Besuchter Hyperlink" xfId="27816" builtinId="9" hidden="1"/>
    <cellStyle name="Besuchter Hyperlink" xfId="28072" builtinId="9" hidden="1"/>
    <cellStyle name="Besuchter Hyperlink" xfId="28328" builtinId="9" hidden="1"/>
    <cellStyle name="Besuchter Hyperlink" xfId="28584" builtinId="9" hidden="1"/>
    <cellStyle name="Besuchter Hyperlink" xfId="28840" builtinId="9" hidden="1"/>
    <cellStyle name="Besuchter Hyperlink" xfId="29096" builtinId="9" hidden="1"/>
    <cellStyle name="Besuchter Hyperlink" xfId="29352" builtinId="9" hidden="1"/>
    <cellStyle name="Besuchter Hyperlink" xfId="29608" builtinId="9" hidden="1"/>
    <cellStyle name="Besuchter Hyperlink" xfId="29864" builtinId="9" hidden="1"/>
    <cellStyle name="Besuchter Hyperlink" xfId="30120" builtinId="9" hidden="1"/>
    <cellStyle name="Besuchter Hyperlink" xfId="30376" builtinId="9" hidden="1"/>
    <cellStyle name="Besuchter Hyperlink" xfId="30632" builtinId="9" hidden="1"/>
    <cellStyle name="Besuchter Hyperlink" xfId="30888" builtinId="9" hidden="1"/>
    <cellStyle name="Besuchter Hyperlink" xfId="31144" builtinId="9" hidden="1"/>
    <cellStyle name="Besuchter Hyperlink" xfId="31400" builtinId="9" hidden="1"/>
    <cellStyle name="Besuchter Hyperlink" xfId="31656" builtinId="9" hidden="1"/>
    <cellStyle name="Besuchter Hyperlink" xfId="31912" builtinId="9" hidden="1"/>
    <cellStyle name="Besuchter Hyperlink" xfId="32168" builtinId="9" hidden="1"/>
    <cellStyle name="Besuchter Hyperlink" xfId="32425" builtinId="9" hidden="1"/>
    <cellStyle name="Besuchter Hyperlink" xfId="32683" builtinId="9" hidden="1"/>
    <cellStyle name="Besuchter Hyperlink" xfId="32939" builtinId="9" hidden="1"/>
    <cellStyle name="Besuchter Hyperlink" xfId="33195" builtinId="9" hidden="1"/>
    <cellStyle name="Besuchter Hyperlink" xfId="33451" builtinId="9" hidden="1"/>
    <cellStyle name="Besuchter Hyperlink" xfId="33707" builtinId="9" hidden="1"/>
    <cellStyle name="Besuchter Hyperlink" xfId="33963" builtinId="9" hidden="1"/>
    <cellStyle name="Besuchter Hyperlink" xfId="34219" builtinId="9" hidden="1"/>
    <cellStyle name="Besuchter Hyperlink" xfId="34475" builtinId="9" hidden="1"/>
    <cellStyle name="Besuchter Hyperlink" xfId="34731" builtinId="9" hidden="1"/>
    <cellStyle name="Besuchter Hyperlink" xfId="34987" builtinId="9" hidden="1"/>
    <cellStyle name="Besuchter Hyperlink" xfId="35065" builtinId="9" hidden="1"/>
    <cellStyle name="Besuchter Hyperlink" xfId="34809" builtinId="9" hidden="1"/>
    <cellStyle name="Besuchter Hyperlink" xfId="34553" builtinId="9" hidden="1"/>
    <cellStyle name="Besuchter Hyperlink" xfId="34297" builtinId="9" hidden="1"/>
    <cellStyle name="Besuchter Hyperlink" xfId="34041" builtinId="9" hidden="1"/>
    <cellStyle name="Besuchter Hyperlink" xfId="33785" builtinId="9" hidden="1"/>
    <cellStyle name="Besuchter Hyperlink" xfId="33529" builtinId="9" hidden="1"/>
    <cellStyle name="Besuchter Hyperlink" xfId="33273" builtinId="9" hidden="1"/>
    <cellStyle name="Besuchter Hyperlink" xfId="33017" builtinId="9" hidden="1"/>
    <cellStyle name="Besuchter Hyperlink" xfId="32761" builtinId="9" hidden="1"/>
    <cellStyle name="Besuchter Hyperlink" xfId="32505" builtinId="9" hidden="1"/>
    <cellStyle name="Besuchter Hyperlink" xfId="32247" builtinId="9" hidden="1"/>
    <cellStyle name="Besuchter Hyperlink" xfId="31990" builtinId="9" hidden="1"/>
    <cellStyle name="Besuchter Hyperlink" xfId="31734" builtinId="9" hidden="1"/>
    <cellStyle name="Besuchter Hyperlink" xfId="31478" builtinId="9" hidden="1"/>
    <cellStyle name="Besuchter Hyperlink" xfId="31222" builtinId="9" hidden="1"/>
    <cellStyle name="Besuchter Hyperlink" xfId="30966" builtinId="9" hidden="1"/>
    <cellStyle name="Besuchter Hyperlink" xfId="30710" builtinId="9" hidden="1"/>
    <cellStyle name="Besuchter Hyperlink" xfId="30454" builtinId="9" hidden="1"/>
    <cellStyle name="Besuchter Hyperlink" xfId="30198" builtinId="9" hidden="1"/>
    <cellStyle name="Besuchter Hyperlink" xfId="29942" builtinId="9" hidden="1"/>
    <cellStyle name="Besuchter Hyperlink" xfId="29686" builtinId="9" hidden="1"/>
    <cellStyle name="Besuchter Hyperlink" xfId="29430" builtinId="9" hidden="1"/>
    <cellStyle name="Besuchter Hyperlink" xfId="29174" builtinId="9" hidden="1"/>
    <cellStyle name="Besuchter Hyperlink" xfId="28918" builtinId="9" hidden="1"/>
    <cellStyle name="Besuchter Hyperlink" xfId="28662" builtinId="9" hidden="1"/>
    <cellStyle name="Besuchter Hyperlink" xfId="28406" builtinId="9" hidden="1"/>
    <cellStyle name="Besuchter Hyperlink" xfId="28150" builtinId="9" hidden="1"/>
    <cellStyle name="Besuchter Hyperlink" xfId="27894" builtinId="9" hidden="1"/>
    <cellStyle name="Besuchter Hyperlink" xfId="27638" builtinId="9" hidden="1"/>
    <cellStyle name="Besuchter Hyperlink" xfId="27382" builtinId="9" hidden="1"/>
    <cellStyle name="Besuchter Hyperlink" xfId="27126" builtinId="9" hidden="1"/>
    <cellStyle name="Besuchter Hyperlink" xfId="26870" builtinId="9" hidden="1"/>
    <cellStyle name="Besuchter Hyperlink" xfId="26614" builtinId="9" hidden="1"/>
    <cellStyle name="Besuchter Hyperlink" xfId="26358" builtinId="9" hidden="1"/>
    <cellStyle name="Besuchter Hyperlink" xfId="26102" builtinId="9" hidden="1"/>
    <cellStyle name="Besuchter Hyperlink" xfId="25846" builtinId="9" hidden="1"/>
    <cellStyle name="Besuchter Hyperlink" xfId="25590" builtinId="9" hidden="1"/>
    <cellStyle name="Besuchter Hyperlink" xfId="25334" builtinId="9" hidden="1"/>
    <cellStyle name="Besuchter Hyperlink" xfId="25078" builtinId="9" hidden="1"/>
    <cellStyle name="Besuchter Hyperlink" xfId="24822" builtinId="9" hidden="1"/>
    <cellStyle name="Besuchter Hyperlink" xfId="24566" builtinId="9" hidden="1"/>
    <cellStyle name="Besuchter Hyperlink" xfId="24310" builtinId="9" hidden="1"/>
    <cellStyle name="Besuchter Hyperlink" xfId="24054" builtinId="9" hidden="1"/>
    <cellStyle name="Besuchter Hyperlink" xfId="23798" builtinId="9" hidden="1"/>
    <cellStyle name="Besuchter Hyperlink" xfId="23542" builtinId="9" hidden="1"/>
    <cellStyle name="Besuchter Hyperlink" xfId="23286" builtinId="9" hidden="1"/>
    <cellStyle name="Besuchter Hyperlink" xfId="23030" builtinId="9" hidden="1"/>
    <cellStyle name="Besuchter Hyperlink" xfId="22774" builtinId="9" hidden="1"/>
    <cellStyle name="Besuchter Hyperlink" xfId="22518" builtinId="9" hidden="1"/>
    <cellStyle name="Besuchter Hyperlink" xfId="22262" builtinId="9" hidden="1"/>
    <cellStyle name="Besuchter Hyperlink" xfId="22006" builtinId="9" hidden="1"/>
    <cellStyle name="Besuchter Hyperlink" xfId="21750" builtinId="9" hidden="1"/>
    <cellStyle name="Besuchter Hyperlink" xfId="21494" builtinId="9" hidden="1"/>
    <cellStyle name="Besuchter Hyperlink" xfId="21237" builtinId="9" hidden="1"/>
    <cellStyle name="Besuchter Hyperlink" xfId="20978" builtinId="9" hidden="1"/>
    <cellStyle name="Besuchter Hyperlink" xfId="20722" builtinId="9" hidden="1"/>
    <cellStyle name="Besuchter Hyperlink" xfId="20466" builtinId="9" hidden="1"/>
    <cellStyle name="Besuchter Hyperlink" xfId="20210" builtinId="9" hidden="1"/>
    <cellStyle name="Besuchter Hyperlink" xfId="19954" builtinId="9" hidden="1"/>
    <cellStyle name="Besuchter Hyperlink" xfId="19698" builtinId="9" hidden="1"/>
    <cellStyle name="Besuchter Hyperlink" xfId="19442" builtinId="9" hidden="1"/>
    <cellStyle name="Besuchter Hyperlink" xfId="19186" builtinId="9" hidden="1"/>
    <cellStyle name="Besuchter Hyperlink" xfId="18930" builtinId="9" hidden="1"/>
    <cellStyle name="Besuchter Hyperlink" xfId="18674" builtinId="9" hidden="1"/>
    <cellStyle name="Besuchter Hyperlink" xfId="18418" builtinId="9" hidden="1"/>
    <cellStyle name="Besuchter Hyperlink" xfId="18162" builtinId="9" hidden="1"/>
    <cellStyle name="Besuchter Hyperlink" xfId="17906" builtinId="9" hidden="1"/>
    <cellStyle name="Besuchter Hyperlink" xfId="17650" builtinId="9" hidden="1"/>
    <cellStyle name="Besuchter Hyperlink" xfId="17394" builtinId="9" hidden="1"/>
    <cellStyle name="Besuchter Hyperlink" xfId="17138" builtinId="9" hidden="1"/>
    <cellStyle name="Besuchter Hyperlink" xfId="16882" builtinId="9" hidden="1"/>
    <cellStyle name="Besuchter Hyperlink" xfId="16626" builtinId="9" hidden="1"/>
    <cellStyle name="Besuchter Hyperlink" xfId="16370" builtinId="9" hidden="1"/>
    <cellStyle name="Besuchter Hyperlink" xfId="16114" builtinId="9" hidden="1"/>
    <cellStyle name="Besuchter Hyperlink" xfId="15858" builtinId="9" hidden="1"/>
    <cellStyle name="Besuchter Hyperlink" xfId="15602" builtinId="9" hidden="1"/>
    <cellStyle name="Besuchter Hyperlink" xfId="15346" builtinId="9" hidden="1"/>
    <cellStyle name="Besuchter Hyperlink" xfId="15090" builtinId="9" hidden="1"/>
    <cellStyle name="Besuchter Hyperlink" xfId="14834" builtinId="9" hidden="1"/>
    <cellStyle name="Besuchter Hyperlink" xfId="14578" builtinId="9" hidden="1"/>
    <cellStyle name="Besuchter Hyperlink" xfId="14322" builtinId="9" hidden="1"/>
    <cellStyle name="Besuchter Hyperlink" xfId="14066" builtinId="9" hidden="1"/>
    <cellStyle name="Besuchter Hyperlink" xfId="13810" builtinId="9" hidden="1"/>
    <cellStyle name="Besuchter Hyperlink" xfId="13554" builtinId="9" hidden="1"/>
    <cellStyle name="Besuchter Hyperlink" xfId="13298" builtinId="9" hidden="1"/>
    <cellStyle name="Besuchter Hyperlink" xfId="13042" builtinId="9" hidden="1"/>
    <cellStyle name="Besuchter Hyperlink" xfId="12786" builtinId="9" hidden="1"/>
    <cellStyle name="Besuchter Hyperlink" xfId="12530" builtinId="9" hidden="1"/>
    <cellStyle name="Besuchter Hyperlink" xfId="12274" builtinId="9" hidden="1"/>
    <cellStyle name="Besuchter Hyperlink" xfId="12018" builtinId="9" hidden="1"/>
    <cellStyle name="Besuchter Hyperlink" xfId="11762" builtinId="9" hidden="1"/>
    <cellStyle name="Besuchter Hyperlink" xfId="11506" builtinId="9" hidden="1"/>
    <cellStyle name="Besuchter Hyperlink" xfId="11250" builtinId="9" hidden="1"/>
    <cellStyle name="Besuchter Hyperlink" xfId="10994" builtinId="9" hidden="1"/>
    <cellStyle name="Besuchter Hyperlink" xfId="10738" builtinId="9" hidden="1"/>
    <cellStyle name="Besuchter Hyperlink" xfId="10482" builtinId="9" hidden="1"/>
    <cellStyle name="Besuchter Hyperlink" xfId="10226" builtinId="9" hidden="1"/>
    <cellStyle name="Besuchter Hyperlink" xfId="9970" builtinId="9" hidden="1"/>
    <cellStyle name="Besuchter Hyperlink" xfId="9714" builtinId="9" hidden="1"/>
    <cellStyle name="Besuchter Hyperlink" xfId="9458" builtinId="9" hidden="1"/>
    <cellStyle name="Besuchter Hyperlink" xfId="9202" builtinId="9" hidden="1"/>
    <cellStyle name="Besuchter Hyperlink" xfId="8946" builtinId="9" hidden="1"/>
    <cellStyle name="Besuchter Hyperlink" xfId="8690" builtinId="9" hidden="1"/>
    <cellStyle name="Besuchter Hyperlink" xfId="8434" builtinId="9" hidden="1"/>
    <cellStyle name="Besuchter Hyperlink" xfId="8178" builtinId="9" hidden="1"/>
    <cellStyle name="Besuchter Hyperlink" xfId="7922" builtinId="9" hidden="1"/>
    <cellStyle name="Besuchter Hyperlink" xfId="7666" builtinId="9" hidden="1"/>
    <cellStyle name="Besuchter Hyperlink" xfId="7410" builtinId="9" hidden="1"/>
    <cellStyle name="Besuchter Hyperlink" xfId="7154" builtinId="9" hidden="1"/>
    <cellStyle name="Besuchter Hyperlink" xfId="6898" builtinId="9" hidden="1"/>
    <cellStyle name="Besuchter Hyperlink" xfId="6642" builtinId="9" hidden="1"/>
    <cellStyle name="Besuchter Hyperlink" xfId="6386" builtinId="9" hidden="1"/>
    <cellStyle name="Besuchter Hyperlink" xfId="6130" builtinId="9" hidden="1"/>
    <cellStyle name="Besuchter Hyperlink" xfId="5874" builtinId="9" hidden="1"/>
    <cellStyle name="Besuchter Hyperlink" xfId="5618" builtinId="9" hidden="1"/>
    <cellStyle name="Besuchter Hyperlink" xfId="5362" builtinId="9" hidden="1"/>
    <cellStyle name="Besuchter Hyperlink" xfId="5106" builtinId="9" hidden="1"/>
    <cellStyle name="Besuchter Hyperlink" xfId="4850" builtinId="9" hidden="1"/>
    <cellStyle name="Besuchter Hyperlink" xfId="4594" builtinId="9" hidden="1"/>
    <cellStyle name="Besuchter Hyperlink" xfId="4338" builtinId="9" hidden="1"/>
    <cellStyle name="Besuchter Hyperlink" xfId="4082" builtinId="9" hidden="1"/>
    <cellStyle name="Besuchter Hyperlink" xfId="3826" builtinId="9" hidden="1"/>
    <cellStyle name="Besuchter Hyperlink" xfId="3570" builtinId="9" hidden="1"/>
    <cellStyle name="Besuchter Hyperlink" xfId="3314" builtinId="9" hidden="1"/>
    <cellStyle name="Besuchter Hyperlink" xfId="3058" builtinId="9" hidden="1"/>
    <cellStyle name="Besuchter Hyperlink" xfId="2802" builtinId="9" hidden="1"/>
    <cellStyle name="Besuchter Hyperlink" xfId="2546" builtinId="9" hidden="1"/>
    <cellStyle name="Besuchter Hyperlink" xfId="2290" builtinId="9" hidden="1"/>
    <cellStyle name="Besuchter Hyperlink" xfId="2034" builtinId="9" hidden="1"/>
    <cellStyle name="Besuchter Hyperlink" xfId="1778" builtinId="9" hidden="1"/>
    <cellStyle name="Besuchter Hyperlink" xfId="1522" builtinId="9" hidden="1"/>
    <cellStyle name="Besuchter Hyperlink" xfId="1266" builtinId="9" hidden="1"/>
    <cellStyle name="Besuchter Hyperlink" xfId="1010" builtinId="9" hidden="1"/>
    <cellStyle name="Besuchter Hyperlink" xfId="754" builtinId="9" hidden="1"/>
    <cellStyle name="Besuchter Hyperlink" xfId="498" builtinId="9" hidden="1"/>
    <cellStyle name="Besuchter Hyperlink" xfId="242" builtinId="9" hidden="1"/>
    <cellStyle name="Besuchter Hyperlink" xfId="34" builtinId="9" hidden="1"/>
    <cellStyle name="Besuchter Hyperlink" xfId="150" builtinId="9" hidden="1"/>
    <cellStyle name="Besuchter Hyperlink" xfId="406" builtinId="9" hidden="1"/>
    <cellStyle name="Besuchter Hyperlink" xfId="662" builtinId="9" hidden="1"/>
    <cellStyle name="Besuchter Hyperlink" xfId="918" builtinId="9" hidden="1"/>
    <cellStyle name="Besuchter Hyperlink" xfId="1174" builtinId="9" hidden="1"/>
    <cellStyle name="Besuchter Hyperlink" xfId="1430" builtinId="9" hidden="1"/>
    <cellStyle name="Besuchter Hyperlink" xfId="1686" builtinId="9" hidden="1"/>
    <cellStyle name="Besuchter Hyperlink" xfId="1942" builtinId="9" hidden="1"/>
    <cellStyle name="Besuchter Hyperlink" xfId="2198" builtinId="9" hidden="1"/>
    <cellStyle name="Besuchter Hyperlink" xfId="2454" builtinId="9" hidden="1"/>
    <cellStyle name="Besuchter Hyperlink" xfId="2710" builtinId="9" hidden="1"/>
    <cellStyle name="Besuchter Hyperlink" xfId="2966" builtinId="9" hidden="1"/>
    <cellStyle name="Besuchter Hyperlink" xfId="3222" builtinId="9" hidden="1"/>
    <cellStyle name="Besuchter Hyperlink" xfId="3478" builtinId="9" hidden="1"/>
    <cellStyle name="Besuchter Hyperlink" xfId="3734" builtinId="9" hidden="1"/>
    <cellStyle name="Besuchter Hyperlink" xfId="3990" builtinId="9" hidden="1"/>
    <cellStyle name="Besuchter Hyperlink" xfId="4246" builtinId="9" hidden="1"/>
    <cellStyle name="Besuchter Hyperlink" xfId="4502" builtinId="9" hidden="1"/>
    <cellStyle name="Besuchter Hyperlink" xfId="4758" builtinId="9" hidden="1"/>
    <cellStyle name="Besuchter Hyperlink" xfId="5014" builtinId="9" hidden="1"/>
    <cellStyle name="Besuchter Hyperlink" xfId="5270" builtinId="9" hidden="1"/>
    <cellStyle name="Besuchter Hyperlink" xfId="5526" builtinId="9" hidden="1"/>
    <cellStyle name="Besuchter Hyperlink" xfId="5782" builtinId="9" hidden="1"/>
    <cellStyle name="Besuchter Hyperlink" xfId="6038" builtinId="9" hidden="1"/>
    <cellStyle name="Besuchter Hyperlink" xfId="6294" builtinId="9" hidden="1"/>
    <cellStyle name="Besuchter Hyperlink" xfId="6550" builtinId="9" hidden="1"/>
    <cellStyle name="Besuchter Hyperlink" xfId="6806" builtinId="9" hidden="1"/>
    <cellStyle name="Besuchter Hyperlink" xfId="7062" builtinId="9" hidden="1"/>
    <cellStyle name="Besuchter Hyperlink" xfId="7318" builtinId="9" hidden="1"/>
    <cellStyle name="Besuchter Hyperlink" xfId="7574" builtinId="9" hidden="1"/>
    <cellStyle name="Besuchter Hyperlink" xfId="7830" builtinId="9" hidden="1"/>
    <cellStyle name="Besuchter Hyperlink" xfId="8086" builtinId="9" hidden="1"/>
    <cellStyle name="Besuchter Hyperlink" xfId="8342" builtinId="9" hidden="1"/>
    <cellStyle name="Besuchter Hyperlink" xfId="8598" builtinId="9" hidden="1"/>
    <cellStyle name="Besuchter Hyperlink" xfId="8854" builtinId="9" hidden="1"/>
    <cellStyle name="Besuchter Hyperlink" xfId="9110" builtinId="9" hidden="1"/>
    <cellStyle name="Besuchter Hyperlink" xfId="9366" builtinId="9" hidden="1"/>
    <cellStyle name="Besuchter Hyperlink" xfId="9622" builtinId="9" hidden="1"/>
    <cellStyle name="Besuchter Hyperlink" xfId="9878" builtinId="9" hidden="1"/>
    <cellStyle name="Besuchter Hyperlink" xfId="10134" builtinId="9" hidden="1"/>
    <cellStyle name="Besuchter Hyperlink" xfId="10390" builtinId="9" hidden="1"/>
    <cellStyle name="Besuchter Hyperlink" xfId="10646" builtinId="9" hidden="1"/>
    <cellStyle name="Besuchter Hyperlink" xfId="10902" builtinId="9" hidden="1"/>
    <cellStyle name="Besuchter Hyperlink" xfId="11158" builtinId="9" hidden="1"/>
    <cellStyle name="Besuchter Hyperlink" xfId="11414" builtinId="9" hidden="1"/>
    <cellStyle name="Besuchter Hyperlink" xfId="11670" builtinId="9" hidden="1"/>
    <cellStyle name="Besuchter Hyperlink" xfId="11926" builtinId="9" hidden="1"/>
    <cellStyle name="Besuchter Hyperlink" xfId="12182" builtinId="9" hidden="1"/>
    <cellStyle name="Besuchter Hyperlink" xfId="12438" builtinId="9" hidden="1"/>
    <cellStyle name="Besuchter Hyperlink" xfId="12694" builtinId="9" hidden="1"/>
    <cellStyle name="Besuchter Hyperlink" xfId="12950" builtinId="9" hidden="1"/>
    <cellStyle name="Besuchter Hyperlink" xfId="13206" builtinId="9" hidden="1"/>
    <cellStyle name="Besuchter Hyperlink" xfId="13462" builtinId="9" hidden="1"/>
    <cellStyle name="Besuchter Hyperlink" xfId="13718" builtinId="9" hidden="1"/>
    <cellStyle name="Besuchter Hyperlink" xfId="13974" builtinId="9" hidden="1"/>
    <cellStyle name="Besuchter Hyperlink" xfId="14230" builtinId="9" hidden="1"/>
    <cellStyle name="Besuchter Hyperlink" xfId="14486" builtinId="9" hidden="1"/>
    <cellStyle name="Besuchter Hyperlink" xfId="14742" builtinId="9" hidden="1"/>
    <cellStyle name="Besuchter Hyperlink" xfId="14998" builtinId="9" hidden="1"/>
    <cellStyle name="Besuchter Hyperlink" xfId="15254" builtinId="9" hidden="1"/>
    <cellStyle name="Besuchter Hyperlink" xfId="15510" builtinId="9" hidden="1"/>
    <cellStyle name="Besuchter Hyperlink" xfId="15766" builtinId="9" hidden="1"/>
    <cellStyle name="Besuchter Hyperlink" xfId="16022" builtinId="9" hidden="1"/>
    <cellStyle name="Besuchter Hyperlink" xfId="16278" builtinId="9" hidden="1"/>
    <cellStyle name="Besuchter Hyperlink" xfId="16534" builtinId="9" hidden="1"/>
    <cellStyle name="Besuchter Hyperlink" xfId="16790" builtinId="9" hidden="1"/>
    <cellStyle name="Besuchter Hyperlink" xfId="17046" builtinId="9" hidden="1"/>
    <cellStyle name="Besuchter Hyperlink" xfId="17302" builtinId="9" hidden="1"/>
    <cellStyle name="Besuchter Hyperlink" xfId="17558" builtinId="9" hidden="1"/>
    <cellStyle name="Besuchter Hyperlink" xfId="17814" builtinId="9" hidden="1"/>
    <cellStyle name="Besuchter Hyperlink" xfId="18070" builtinId="9" hidden="1"/>
    <cellStyle name="Besuchter Hyperlink" xfId="18326" builtinId="9" hidden="1"/>
    <cellStyle name="Besuchter Hyperlink" xfId="18582" builtinId="9" hidden="1"/>
    <cellStyle name="Besuchter Hyperlink" xfId="18838" builtinId="9" hidden="1"/>
    <cellStyle name="Besuchter Hyperlink" xfId="19094" builtinId="9" hidden="1"/>
    <cellStyle name="Besuchter Hyperlink" xfId="19350" builtinId="9" hidden="1"/>
    <cellStyle name="Besuchter Hyperlink" xfId="19606" builtinId="9" hidden="1"/>
    <cellStyle name="Besuchter Hyperlink" xfId="19862" builtinId="9" hidden="1"/>
    <cellStyle name="Besuchter Hyperlink" xfId="20118" builtinId="9" hidden="1"/>
    <cellStyle name="Besuchter Hyperlink" xfId="20374" builtinId="9" hidden="1"/>
    <cellStyle name="Besuchter Hyperlink" xfId="20630" builtinId="9" hidden="1"/>
    <cellStyle name="Besuchter Hyperlink" xfId="20886" builtinId="9" hidden="1"/>
    <cellStyle name="Besuchter Hyperlink" xfId="21142" builtinId="9" hidden="1"/>
    <cellStyle name="Besuchter Hyperlink" xfId="21402" builtinId="9" hidden="1"/>
    <cellStyle name="Besuchter Hyperlink" xfId="21658" builtinId="9" hidden="1"/>
    <cellStyle name="Besuchter Hyperlink" xfId="21914" builtinId="9" hidden="1"/>
    <cellStyle name="Besuchter Hyperlink" xfId="22170" builtinId="9" hidden="1"/>
    <cellStyle name="Besuchter Hyperlink" xfId="22426" builtinId="9" hidden="1"/>
    <cellStyle name="Besuchter Hyperlink" xfId="22682" builtinId="9" hidden="1"/>
    <cellStyle name="Besuchter Hyperlink" xfId="22938" builtinId="9" hidden="1"/>
    <cellStyle name="Besuchter Hyperlink" xfId="23194" builtinId="9" hidden="1"/>
    <cellStyle name="Besuchter Hyperlink" xfId="23450" builtinId="9" hidden="1"/>
    <cellStyle name="Besuchter Hyperlink" xfId="23706" builtinId="9" hidden="1"/>
    <cellStyle name="Besuchter Hyperlink" xfId="23962" builtinId="9" hidden="1"/>
    <cellStyle name="Besuchter Hyperlink" xfId="24218" builtinId="9" hidden="1"/>
    <cellStyle name="Besuchter Hyperlink" xfId="24474" builtinId="9" hidden="1"/>
    <cellStyle name="Besuchter Hyperlink" xfId="24730" builtinId="9" hidden="1"/>
    <cellStyle name="Besuchter Hyperlink" xfId="24986" builtinId="9" hidden="1"/>
    <cellStyle name="Besuchter Hyperlink" xfId="25242" builtinId="9" hidden="1"/>
    <cellStyle name="Besuchter Hyperlink" xfId="25498" builtinId="9" hidden="1"/>
    <cellStyle name="Besuchter Hyperlink" xfId="25754" builtinId="9" hidden="1"/>
    <cellStyle name="Besuchter Hyperlink" xfId="26010" builtinId="9" hidden="1"/>
    <cellStyle name="Besuchter Hyperlink" xfId="26266" builtinId="9" hidden="1"/>
    <cellStyle name="Besuchter Hyperlink" xfId="26522" builtinId="9" hidden="1"/>
    <cellStyle name="Besuchter Hyperlink" xfId="26778" builtinId="9" hidden="1"/>
    <cellStyle name="Besuchter Hyperlink" xfId="27034" builtinId="9" hidden="1"/>
    <cellStyle name="Besuchter Hyperlink" xfId="27290" builtinId="9" hidden="1"/>
    <cellStyle name="Besuchter Hyperlink" xfId="27546" builtinId="9" hidden="1"/>
    <cellStyle name="Besuchter Hyperlink" xfId="27802" builtinId="9" hidden="1"/>
    <cellStyle name="Besuchter Hyperlink" xfId="28058" builtinId="9" hidden="1"/>
    <cellStyle name="Besuchter Hyperlink" xfId="28314" builtinId="9" hidden="1"/>
    <cellStyle name="Besuchter Hyperlink" xfId="28570" builtinId="9" hidden="1"/>
    <cellStyle name="Besuchter Hyperlink" xfId="28826" builtinId="9" hidden="1"/>
    <cellStyle name="Besuchter Hyperlink" xfId="29082" builtinId="9" hidden="1"/>
    <cellStyle name="Besuchter Hyperlink" xfId="29338" builtinId="9" hidden="1"/>
    <cellStyle name="Besuchter Hyperlink" xfId="29594" builtinId="9" hidden="1"/>
    <cellStyle name="Besuchter Hyperlink" xfId="29850" builtinId="9" hidden="1"/>
    <cellStyle name="Besuchter Hyperlink" xfId="30106" builtinId="9" hidden="1"/>
    <cellStyle name="Besuchter Hyperlink" xfId="30362" builtinId="9" hidden="1"/>
    <cellStyle name="Besuchter Hyperlink" xfId="30618" builtinId="9" hidden="1"/>
    <cellStyle name="Besuchter Hyperlink" xfId="30874" builtinId="9" hidden="1"/>
    <cellStyle name="Besuchter Hyperlink" xfId="31130" builtinId="9" hidden="1"/>
    <cellStyle name="Besuchter Hyperlink" xfId="31386" builtinId="9" hidden="1"/>
    <cellStyle name="Besuchter Hyperlink" xfId="31642" builtinId="9" hidden="1"/>
    <cellStyle name="Besuchter Hyperlink" xfId="31898" builtinId="9" hidden="1"/>
    <cellStyle name="Besuchter Hyperlink" xfId="32154" builtinId="9" hidden="1"/>
    <cellStyle name="Besuchter Hyperlink" xfId="32411" builtinId="9" hidden="1"/>
    <cellStyle name="Besuchter Hyperlink" xfId="32669" builtinId="9" hidden="1"/>
    <cellStyle name="Besuchter Hyperlink" xfId="32925" builtinId="9" hidden="1"/>
    <cellStyle name="Besuchter Hyperlink" xfId="33181" builtinId="9" hidden="1"/>
    <cellStyle name="Besuchter Hyperlink" xfId="33437" builtinId="9" hidden="1"/>
    <cellStyle name="Besuchter Hyperlink" xfId="33693" builtinId="9" hidden="1"/>
    <cellStyle name="Besuchter Hyperlink" xfId="33949" builtinId="9" hidden="1"/>
    <cellStyle name="Besuchter Hyperlink" xfId="34205" builtinId="9" hidden="1"/>
    <cellStyle name="Besuchter Hyperlink" xfId="34461" builtinId="9" hidden="1"/>
    <cellStyle name="Besuchter Hyperlink" xfId="34717" builtinId="9" hidden="1"/>
    <cellStyle name="Besuchter Hyperlink" xfId="34973" builtinId="9" hidden="1"/>
    <cellStyle name="Besuchter Hyperlink" xfId="35079" builtinId="9" hidden="1"/>
    <cellStyle name="Besuchter Hyperlink" xfId="34823" builtinId="9" hidden="1"/>
    <cellStyle name="Besuchter Hyperlink" xfId="34567" builtinId="9" hidden="1"/>
    <cellStyle name="Besuchter Hyperlink" xfId="34311" builtinId="9" hidden="1"/>
    <cellStyle name="Besuchter Hyperlink" xfId="34055" builtinId="9" hidden="1"/>
    <cellStyle name="Besuchter Hyperlink" xfId="33799" builtinId="9" hidden="1"/>
    <cellStyle name="Besuchter Hyperlink" xfId="33543" builtinId="9" hidden="1"/>
    <cellStyle name="Besuchter Hyperlink" xfId="33287" builtinId="9" hidden="1"/>
    <cellStyle name="Besuchter Hyperlink" xfId="33031" builtinId="9" hidden="1"/>
    <cellStyle name="Besuchter Hyperlink" xfId="32775" builtinId="9" hidden="1"/>
    <cellStyle name="Besuchter Hyperlink" xfId="32519" builtinId="9" hidden="1"/>
    <cellStyle name="Besuchter Hyperlink" xfId="32261" builtinId="9" hidden="1"/>
    <cellStyle name="Besuchter Hyperlink" xfId="32004" builtinId="9" hidden="1"/>
    <cellStyle name="Besuchter Hyperlink" xfId="31748" builtinId="9" hidden="1"/>
    <cellStyle name="Besuchter Hyperlink" xfId="31492" builtinId="9" hidden="1"/>
    <cellStyle name="Besuchter Hyperlink" xfId="31236" builtinId="9" hidden="1"/>
    <cellStyle name="Besuchter Hyperlink" xfId="30980" builtinId="9" hidden="1"/>
    <cellStyle name="Besuchter Hyperlink" xfId="30724" builtinId="9" hidden="1"/>
    <cellStyle name="Besuchter Hyperlink" xfId="30468" builtinId="9" hidden="1"/>
    <cellStyle name="Besuchter Hyperlink" xfId="30212" builtinId="9" hidden="1"/>
    <cellStyle name="Besuchter Hyperlink" xfId="29956" builtinId="9" hidden="1"/>
    <cellStyle name="Besuchter Hyperlink" xfId="29700" builtinId="9" hidden="1"/>
    <cellStyle name="Besuchter Hyperlink" xfId="29444" builtinId="9" hidden="1"/>
    <cellStyle name="Besuchter Hyperlink" xfId="29188" builtinId="9" hidden="1"/>
    <cellStyle name="Besuchter Hyperlink" xfId="28932" builtinId="9" hidden="1"/>
    <cellStyle name="Besuchter Hyperlink" xfId="28676" builtinId="9" hidden="1"/>
    <cellStyle name="Besuchter Hyperlink" xfId="28420" builtinId="9" hidden="1"/>
    <cellStyle name="Besuchter Hyperlink" xfId="28164" builtinId="9" hidden="1"/>
    <cellStyle name="Besuchter Hyperlink" xfId="27908" builtinId="9" hidden="1"/>
    <cellStyle name="Besuchter Hyperlink" xfId="27652" builtinId="9" hidden="1"/>
    <cellStyle name="Besuchter Hyperlink" xfId="27396" builtinId="9" hidden="1"/>
    <cellStyle name="Besuchter Hyperlink" xfId="27140" builtinId="9" hidden="1"/>
    <cellStyle name="Besuchter Hyperlink" xfId="26884" builtinId="9" hidden="1"/>
    <cellStyle name="Besuchter Hyperlink" xfId="26628" builtinId="9" hidden="1"/>
    <cellStyle name="Besuchter Hyperlink" xfId="26372" builtinId="9" hidden="1"/>
    <cellStyle name="Besuchter Hyperlink" xfId="26116" builtinId="9" hidden="1"/>
    <cellStyle name="Besuchter Hyperlink" xfId="25860" builtinId="9" hidden="1"/>
    <cellStyle name="Besuchter Hyperlink" xfId="25604" builtinId="9" hidden="1"/>
    <cellStyle name="Besuchter Hyperlink" xfId="25348" builtinId="9" hidden="1"/>
    <cellStyle name="Besuchter Hyperlink" xfId="25092" builtinId="9" hidden="1"/>
    <cellStyle name="Besuchter Hyperlink" xfId="24836" builtinId="9" hidden="1"/>
    <cellStyle name="Besuchter Hyperlink" xfId="24580" builtinId="9" hidden="1"/>
    <cellStyle name="Besuchter Hyperlink" xfId="24324" builtinId="9" hidden="1"/>
    <cellStyle name="Besuchter Hyperlink" xfId="24068" builtinId="9" hidden="1"/>
    <cellStyle name="Besuchter Hyperlink" xfId="23812" builtinId="9" hidden="1"/>
    <cellStyle name="Besuchter Hyperlink" xfId="23556" builtinId="9" hidden="1"/>
    <cellStyle name="Besuchter Hyperlink" xfId="23300" builtinId="9" hidden="1"/>
    <cellStyle name="Besuchter Hyperlink" xfId="23044" builtinId="9" hidden="1"/>
    <cellStyle name="Besuchter Hyperlink" xfId="22788" builtinId="9" hidden="1"/>
    <cellStyle name="Besuchter Hyperlink" xfId="22532" builtinId="9" hidden="1"/>
    <cellStyle name="Besuchter Hyperlink" xfId="22276" builtinId="9" hidden="1"/>
    <cellStyle name="Besuchter Hyperlink" xfId="22020" builtinId="9" hidden="1"/>
    <cellStyle name="Besuchter Hyperlink" xfId="21764" builtinId="9" hidden="1"/>
    <cellStyle name="Besuchter Hyperlink" xfId="21508" builtinId="9" hidden="1"/>
    <cellStyle name="Besuchter Hyperlink" xfId="21252" builtinId="9" hidden="1"/>
    <cellStyle name="Besuchter Hyperlink" xfId="20992" builtinId="9" hidden="1"/>
    <cellStyle name="Besuchter Hyperlink" xfId="20736" builtinId="9" hidden="1"/>
    <cellStyle name="Besuchter Hyperlink" xfId="20480" builtinId="9" hidden="1"/>
    <cellStyle name="Besuchter Hyperlink" xfId="20224" builtinId="9" hidden="1"/>
    <cellStyle name="Besuchter Hyperlink" xfId="19968" builtinId="9" hidden="1"/>
    <cellStyle name="Besuchter Hyperlink" xfId="19712" builtinId="9" hidden="1"/>
    <cellStyle name="Besuchter Hyperlink" xfId="19456" builtinId="9" hidden="1"/>
    <cellStyle name="Besuchter Hyperlink" xfId="19200" builtinId="9" hidden="1"/>
    <cellStyle name="Besuchter Hyperlink" xfId="18944" builtinId="9" hidden="1"/>
    <cellStyle name="Besuchter Hyperlink" xfId="18688" builtinId="9" hidden="1"/>
    <cellStyle name="Besuchter Hyperlink" xfId="18432" builtinId="9" hidden="1"/>
    <cellStyle name="Besuchter Hyperlink" xfId="18176" builtinId="9" hidden="1"/>
    <cellStyle name="Besuchter Hyperlink" xfId="17920" builtinId="9" hidden="1"/>
    <cellStyle name="Besuchter Hyperlink" xfId="17664" builtinId="9" hidden="1"/>
    <cellStyle name="Besuchter Hyperlink" xfId="17408" builtinId="9" hidden="1"/>
    <cellStyle name="Besuchter Hyperlink" xfId="17152" builtinId="9" hidden="1"/>
    <cellStyle name="Besuchter Hyperlink" xfId="16896" builtinId="9" hidden="1"/>
    <cellStyle name="Besuchter Hyperlink" xfId="16640" builtinId="9" hidden="1"/>
    <cellStyle name="Besuchter Hyperlink" xfId="16384" builtinId="9" hidden="1"/>
    <cellStyle name="Besuchter Hyperlink" xfId="16128" builtinId="9" hidden="1"/>
    <cellStyle name="Besuchter Hyperlink" xfId="15872" builtinId="9" hidden="1"/>
    <cellStyle name="Besuchter Hyperlink" xfId="15616" builtinId="9" hidden="1"/>
    <cellStyle name="Besuchter Hyperlink" xfId="15360" builtinId="9" hidden="1"/>
    <cellStyle name="Besuchter Hyperlink" xfId="15104" builtinId="9" hidden="1"/>
    <cellStyle name="Besuchter Hyperlink" xfId="14848" builtinId="9" hidden="1"/>
    <cellStyle name="Besuchter Hyperlink" xfId="14592" builtinId="9" hidden="1"/>
    <cellStyle name="Besuchter Hyperlink" xfId="14336" builtinId="9" hidden="1"/>
    <cellStyle name="Besuchter Hyperlink" xfId="14080" builtinId="9" hidden="1"/>
    <cellStyle name="Besuchter Hyperlink" xfId="13824" builtinId="9" hidden="1"/>
    <cellStyle name="Besuchter Hyperlink" xfId="13568" builtinId="9" hidden="1"/>
    <cellStyle name="Besuchter Hyperlink" xfId="13312" builtinId="9" hidden="1"/>
    <cellStyle name="Besuchter Hyperlink" xfId="13056" builtinId="9" hidden="1"/>
    <cellStyle name="Besuchter Hyperlink" xfId="12800" builtinId="9" hidden="1"/>
    <cellStyle name="Besuchter Hyperlink" xfId="12544" builtinId="9" hidden="1"/>
    <cellStyle name="Besuchter Hyperlink" xfId="12288" builtinId="9" hidden="1"/>
    <cellStyle name="Besuchter Hyperlink" xfId="12032" builtinId="9" hidden="1"/>
    <cellStyle name="Besuchter Hyperlink" xfId="11776" builtinId="9" hidden="1"/>
    <cellStyle name="Besuchter Hyperlink" xfId="11520" builtinId="9" hidden="1"/>
    <cellStyle name="Besuchter Hyperlink" xfId="11264" builtinId="9" hidden="1"/>
    <cellStyle name="Besuchter Hyperlink" xfId="11008" builtinId="9" hidden="1"/>
    <cellStyle name="Besuchter Hyperlink" xfId="10752" builtinId="9" hidden="1"/>
    <cellStyle name="Besuchter Hyperlink" xfId="10496" builtinId="9" hidden="1"/>
    <cellStyle name="Besuchter Hyperlink" xfId="10240" builtinId="9" hidden="1"/>
    <cellStyle name="Besuchter Hyperlink" xfId="9984" builtinId="9" hidden="1"/>
    <cellStyle name="Besuchter Hyperlink" xfId="9728" builtinId="9" hidden="1"/>
    <cellStyle name="Besuchter Hyperlink" xfId="9472" builtinId="9" hidden="1"/>
    <cellStyle name="Besuchter Hyperlink" xfId="9216" builtinId="9" hidden="1"/>
    <cellStyle name="Besuchter Hyperlink" xfId="8960" builtinId="9" hidden="1"/>
    <cellStyle name="Besuchter Hyperlink" xfId="8704" builtinId="9" hidden="1"/>
    <cellStyle name="Besuchter Hyperlink" xfId="8448" builtinId="9" hidden="1"/>
    <cellStyle name="Besuchter Hyperlink" xfId="8192" builtinId="9" hidden="1"/>
    <cellStyle name="Besuchter Hyperlink" xfId="7936" builtinId="9" hidden="1"/>
    <cellStyle name="Besuchter Hyperlink" xfId="7680" builtinId="9" hidden="1"/>
    <cellStyle name="Besuchter Hyperlink" xfId="7424" builtinId="9" hidden="1"/>
    <cellStyle name="Besuchter Hyperlink" xfId="7168" builtinId="9" hidden="1"/>
    <cellStyle name="Besuchter Hyperlink" xfId="6912" builtinId="9" hidden="1"/>
    <cellStyle name="Besuchter Hyperlink" xfId="6656" builtinId="9" hidden="1"/>
    <cellStyle name="Besuchter Hyperlink" xfId="6400" builtinId="9" hidden="1"/>
    <cellStyle name="Besuchter Hyperlink" xfId="6144" builtinId="9" hidden="1"/>
    <cellStyle name="Besuchter Hyperlink" xfId="5888" builtinId="9" hidden="1"/>
    <cellStyle name="Besuchter Hyperlink" xfId="5632" builtinId="9" hidden="1"/>
    <cellStyle name="Besuchter Hyperlink" xfId="5376" builtinId="9" hidden="1"/>
    <cellStyle name="Besuchter Hyperlink" xfId="5120" builtinId="9" hidden="1"/>
    <cellStyle name="Besuchter Hyperlink" xfId="4864" builtinId="9" hidden="1"/>
    <cellStyle name="Besuchter Hyperlink" xfId="4608" builtinId="9" hidden="1"/>
    <cellStyle name="Besuchter Hyperlink" xfId="4352" builtinId="9" hidden="1"/>
    <cellStyle name="Besuchter Hyperlink" xfId="4096" builtinId="9" hidden="1"/>
    <cellStyle name="Besuchter Hyperlink" xfId="3840" builtinId="9" hidden="1"/>
    <cellStyle name="Besuchter Hyperlink" xfId="3584" builtinId="9" hidden="1"/>
    <cellStyle name="Besuchter Hyperlink" xfId="3328" builtinId="9" hidden="1"/>
    <cellStyle name="Besuchter Hyperlink" xfId="3072" builtinId="9" hidden="1"/>
    <cellStyle name="Besuchter Hyperlink" xfId="2816" builtinId="9" hidden="1"/>
    <cellStyle name="Besuchter Hyperlink" xfId="2560" builtinId="9" hidden="1"/>
    <cellStyle name="Besuchter Hyperlink" xfId="2304" builtinId="9" hidden="1"/>
    <cellStyle name="Besuchter Hyperlink" xfId="2048" builtinId="9" hidden="1"/>
    <cellStyle name="Besuchter Hyperlink" xfId="1792" builtinId="9" hidden="1"/>
    <cellStyle name="Besuchter Hyperlink" xfId="1536" builtinId="9" hidden="1"/>
    <cellStyle name="Besuchter Hyperlink" xfId="1280" builtinId="9" hidden="1"/>
    <cellStyle name="Besuchter Hyperlink" xfId="1024" builtinId="9" hidden="1"/>
    <cellStyle name="Besuchter Hyperlink" xfId="768" builtinId="9" hidden="1"/>
    <cellStyle name="Besuchter Hyperlink" xfId="512" builtinId="9" hidden="1"/>
    <cellStyle name="Besuchter Hyperlink" xfId="256" builtinId="9" hidden="1"/>
    <cellStyle name="Besuchter Hyperlink" xfId="88" builtinId="9" hidden="1"/>
    <cellStyle name="Besuchter Hyperlink" xfId="132" builtinId="9" hidden="1"/>
    <cellStyle name="Besuchter Hyperlink" xfId="392" builtinId="9" hidden="1"/>
    <cellStyle name="Besuchter Hyperlink" xfId="648" builtinId="9" hidden="1"/>
    <cellStyle name="Besuchter Hyperlink" xfId="904" builtinId="9" hidden="1"/>
    <cellStyle name="Besuchter Hyperlink" xfId="1160" builtinId="9" hidden="1"/>
    <cellStyle name="Besuchter Hyperlink" xfId="1416" builtinId="9" hidden="1"/>
    <cellStyle name="Besuchter Hyperlink" xfId="1672" builtinId="9" hidden="1"/>
    <cellStyle name="Besuchter Hyperlink" xfId="1928" builtinId="9" hidden="1"/>
    <cellStyle name="Besuchter Hyperlink" xfId="2184" builtinId="9" hidden="1"/>
    <cellStyle name="Besuchter Hyperlink" xfId="2440" builtinId="9" hidden="1"/>
    <cellStyle name="Besuchter Hyperlink" xfId="2696" builtinId="9" hidden="1"/>
    <cellStyle name="Besuchter Hyperlink" xfId="2952" builtinId="9" hidden="1"/>
    <cellStyle name="Besuchter Hyperlink" xfId="3208" builtinId="9" hidden="1"/>
    <cellStyle name="Besuchter Hyperlink" xfId="3464" builtinId="9" hidden="1"/>
    <cellStyle name="Besuchter Hyperlink" xfId="3720" builtinId="9" hidden="1"/>
    <cellStyle name="Besuchter Hyperlink" xfId="3976" builtinId="9" hidden="1"/>
    <cellStyle name="Besuchter Hyperlink" xfId="4232" builtinId="9" hidden="1"/>
    <cellStyle name="Besuchter Hyperlink" xfId="4488" builtinId="9" hidden="1"/>
    <cellStyle name="Besuchter Hyperlink" xfId="4744" builtinId="9" hidden="1"/>
    <cellStyle name="Besuchter Hyperlink" xfId="5000" builtinId="9" hidden="1"/>
    <cellStyle name="Besuchter Hyperlink" xfId="5256" builtinId="9" hidden="1"/>
    <cellStyle name="Besuchter Hyperlink" xfId="5512" builtinId="9" hidden="1"/>
    <cellStyle name="Besuchter Hyperlink" xfId="5768" builtinId="9" hidden="1"/>
    <cellStyle name="Besuchter Hyperlink" xfId="6024" builtinId="9" hidden="1"/>
    <cellStyle name="Besuchter Hyperlink" xfId="6280" builtinId="9" hidden="1"/>
    <cellStyle name="Besuchter Hyperlink" xfId="6536" builtinId="9" hidden="1"/>
    <cellStyle name="Besuchter Hyperlink" xfId="6792" builtinId="9" hidden="1"/>
    <cellStyle name="Besuchter Hyperlink" xfId="7048" builtinId="9" hidden="1"/>
    <cellStyle name="Besuchter Hyperlink" xfId="7304" builtinId="9" hidden="1"/>
    <cellStyle name="Besuchter Hyperlink" xfId="7560" builtinId="9" hidden="1"/>
    <cellStyle name="Besuchter Hyperlink" xfId="7816" builtinId="9" hidden="1"/>
    <cellStyle name="Besuchter Hyperlink" xfId="8072" builtinId="9" hidden="1"/>
    <cellStyle name="Besuchter Hyperlink" xfId="8328" builtinId="9" hidden="1"/>
    <cellStyle name="Besuchter Hyperlink" xfId="8584" builtinId="9" hidden="1"/>
    <cellStyle name="Besuchter Hyperlink" xfId="8840" builtinId="9" hidden="1"/>
    <cellStyle name="Besuchter Hyperlink" xfId="9096" builtinId="9" hidden="1"/>
    <cellStyle name="Besuchter Hyperlink" xfId="9352" builtinId="9" hidden="1"/>
    <cellStyle name="Besuchter Hyperlink" xfId="9608" builtinId="9" hidden="1"/>
    <cellStyle name="Besuchter Hyperlink" xfId="9864" builtinId="9" hidden="1"/>
    <cellStyle name="Besuchter Hyperlink" xfId="10120" builtinId="9" hidden="1"/>
    <cellStyle name="Besuchter Hyperlink" xfId="10376" builtinId="9" hidden="1"/>
    <cellStyle name="Besuchter Hyperlink" xfId="10632" builtinId="9" hidden="1"/>
    <cellStyle name="Besuchter Hyperlink" xfId="10888" builtinId="9" hidden="1"/>
    <cellStyle name="Besuchter Hyperlink" xfId="11144" builtinId="9" hidden="1"/>
    <cellStyle name="Besuchter Hyperlink" xfId="11400" builtinId="9" hidden="1"/>
    <cellStyle name="Besuchter Hyperlink" xfId="11656" builtinId="9" hidden="1"/>
    <cellStyle name="Besuchter Hyperlink" xfId="11912" builtinId="9" hidden="1"/>
    <cellStyle name="Besuchter Hyperlink" xfId="12168" builtinId="9" hidden="1"/>
    <cellStyle name="Besuchter Hyperlink" xfId="12424" builtinId="9" hidden="1"/>
    <cellStyle name="Besuchter Hyperlink" xfId="12680" builtinId="9" hidden="1"/>
    <cellStyle name="Besuchter Hyperlink" xfId="12936" builtinId="9" hidden="1"/>
    <cellStyle name="Besuchter Hyperlink" xfId="13192" builtinId="9" hidden="1"/>
    <cellStyle name="Besuchter Hyperlink" xfId="13448" builtinId="9" hidden="1"/>
    <cellStyle name="Besuchter Hyperlink" xfId="13704" builtinId="9" hidden="1"/>
    <cellStyle name="Besuchter Hyperlink" xfId="13960" builtinId="9" hidden="1"/>
    <cellStyle name="Besuchter Hyperlink" xfId="14216" builtinId="9" hidden="1"/>
    <cellStyle name="Besuchter Hyperlink" xfId="14472" builtinId="9" hidden="1"/>
    <cellStyle name="Besuchter Hyperlink" xfId="14728" builtinId="9" hidden="1"/>
    <cellStyle name="Besuchter Hyperlink" xfId="14984" builtinId="9" hidden="1"/>
    <cellStyle name="Besuchter Hyperlink" xfId="15240" builtinId="9" hidden="1"/>
    <cellStyle name="Besuchter Hyperlink" xfId="15496" builtinId="9" hidden="1"/>
    <cellStyle name="Besuchter Hyperlink" xfId="15752" builtinId="9" hidden="1"/>
    <cellStyle name="Besuchter Hyperlink" xfId="16008" builtinId="9" hidden="1"/>
    <cellStyle name="Besuchter Hyperlink" xfId="16264" builtinId="9" hidden="1"/>
    <cellStyle name="Besuchter Hyperlink" xfId="16520" builtinId="9" hidden="1"/>
    <cellStyle name="Besuchter Hyperlink" xfId="16776" builtinId="9" hidden="1"/>
    <cellStyle name="Besuchter Hyperlink" xfId="17032" builtinId="9" hidden="1"/>
    <cellStyle name="Besuchter Hyperlink" xfId="17288" builtinId="9" hidden="1"/>
    <cellStyle name="Besuchter Hyperlink" xfId="17544" builtinId="9" hidden="1"/>
    <cellStyle name="Besuchter Hyperlink" xfId="17800" builtinId="9" hidden="1"/>
    <cellStyle name="Besuchter Hyperlink" xfId="18056" builtinId="9" hidden="1"/>
    <cellStyle name="Besuchter Hyperlink" xfId="18312" builtinId="9" hidden="1"/>
    <cellStyle name="Besuchter Hyperlink" xfId="18568" builtinId="9" hidden="1"/>
    <cellStyle name="Besuchter Hyperlink" xfId="18824" builtinId="9" hidden="1"/>
    <cellStyle name="Besuchter Hyperlink" xfId="19080" builtinId="9" hidden="1"/>
    <cellStyle name="Besuchter Hyperlink" xfId="19336" builtinId="9" hidden="1"/>
    <cellStyle name="Besuchter Hyperlink" xfId="19592" builtinId="9" hidden="1"/>
    <cellStyle name="Besuchter Hyperlink" xfId="19848" builtinId="9" hidden="1"/>
    <cellStyle name="Besuchter Hyperlink" xfId="20104" builtinId="9" hidden="1"/>
    <cellStyle name="Besuchter Hyperlink" xfId="20360" builtinId="9" hidden="1"/>
    <cellStyle name="Besuchter Hyperlink" xfId="20616" builtinId="9" hidden="1"/>
    <cellStyle name="Besuchter Hyperlink" xfId="20872" builtinId="9" hidden="1"/>
    <cellStyle name="Besuchter Hyperlink" xfId="21128" builtinId="9" hidden="1"/>
    <cellStyle name="Besuchter Hyperlink" xfId="21388" builtinId="9" hidden="1"/>
    <cellStyle name="Besuchter Hyperlink" xfId="21644" builtinId="9" hidden="1"/>
    <cellStyle name="Besuchter Hyperlink" xfId="21900" builtinId="9" hidden="1"/>
    <cellStyle name="Besuchter Hyperlink" xfId="22156" builtinId="9" hidden="1"/>
    <cellStyle name="Besuchter Hyperlink" xfId="22412" builtinId="9" hidden="1"/>
    <cellStyle name="Besuchter Hyperlink" xfId="22668" builtinId="9" hidden="1"/>
    <cellStyle name="Besuchter Hyperlink" xfId="22924" builtinId="9" hidden="1"/>
    <cellStyle name="Besuchter Hyperlink" xfId="23180" builtinId="9" hidden="1"/>
    <cellStyle name="Besuchter Hyperlink" xfId="23436" builtinId="9" hidden="1"/>
    <cellStyle name="Besuchter Hyperlink" xfId="23692" builtinId="9" hidden="1"/>
    <cellStyle name="Besuchter Hyperlink" xfId="23948" builtinId="9" hidden="1"/>
    <cellStyle name="Besuchter Hyperlink" xfId="24204" builtinId="9" hidden="1"/>
    <cellStyle name="Besuchter Hyperlink" xfId="24460" builtinId="9" hidden="1"/>
    <cellStyle name="Besuchter Hyperlink" xfId="24716" builtinId="9" hidden="1"/>
    <cellStyle name="Besuchter Hyperlink" xfId="24972" builtinId="9" hidden="1"/>
    <cellStyle name="Besuchter Hyperlink" xfId="25228" builtinId="9" hidden="1"/>
    <cellStyle name="Besuchter Hyperlink" xfId="25484" builtinId="9" hidden="1"/>
    <cellStyle name="Besuchter Hyperlink" xfId="25740" builtinId="9" hidden="1"/>
    <cellStyle name="Besuchter Hyperlink" xfId="25996" builtinId="9" hidden="1"/>
    <cellStyle name="Besuchter Hyperlink" xfId="26252" builtinId="9" hidden="1"/>
    <cellStyle name="Besuchter Hyperlink" xfId="26508" builtinId="9" hidden="1"/>
    <cellStyle name="Besuchter Hyperlink" xfId="26764" builtinId="9" hidden="1"/>
    <cellStyle name="Besuchter Hyperlink" xfId="27020" builtinId="9" hidden="1"/>
    <cellStyle name="Besuchter Hyperlink" xfId="27276" builtinId="9" hidden="1"/>
    <cellStyle name="Besuchter Hyperlink" xfId="27532" builtinId="9" hidden="1"/>
    <cellStyle name="Besuchter Hyperlink" xfId="27788" builtinId="9" hidden="1"/>
    <cellStyle name="Besuchter Hyperlink" xfId="28044" builtinId="9" hidden="1"/>
    <cellStyle name="Besuchter Hyperlink" xfId="28300" builtinId="9" hidden="1"/>
    <cellStyle name="Besuchter Hyperlink" xfId="28556" builtinId="9" hidden="1"/>
    <cellStyle name="Besuchter Hyperlink" xfId="28812" builtinId="9" hidden="1"/>
    <cellStyle name="Besuchter Hyperlink" xfId="29068" builtinId="9" hidden="1"/>
    <cellStyle name="Besuchter Hyperlink" xfId="29324" builtinId="9" hidden="1"/>
    <cellStyle name="Besuchter Hyperlink" xfId="29580" builtinId="9" hidden="1"/>
    <cellStyle name="Besuchter Hyperlink" xfId="29836" builtinId="9" hidden="1"/>
    <cellStyle name="Besuchter Hyperlink" xfId="30092" builtinId="9" hidden="1"/>
    <cellStyle name="Besuchter Hyperlink" xfId="30348" builtinId="9" hidden="1"/>
    <cellStyle name="Besuchter Hyperlink" xfId="30604" builtinId="9" hidden="1"/>
    <cellStyle name="Besuchter Hyperlink" xfId="30860" builtinId="9" hidden="1"/>
    <cellStyle name="Besuchter Hyperlink" xfId="31116" builtinId="9" hidden="1"/>
    <cellStyle name="Besuchter Hyperlink" xfId="31372" builtinId="9" hidden="1"/>
    <cellStyle name="Besuchter Hyperlink" xfId="31628" builtinId="9" hidden="1"/>
    <cellStyle name="Besuchter Hyperlink" xfId="31884" builtinId="9" hidden="1"/>
    <cellStyle name="Besuchter Hyperlink" xfId="32140" builtinId="9" hidden="1"/>
    <cellStyle name="Besuchter Hyperlink" xfId="32397" builtinId="9" hidden="1"/>
    <cellStyle name="Besuchter Hyperlink" xfId="32655" builtinId="9" hidden="1"/>
    <cellStyle name="Besuchter Hyperlink" xfId="32911" builtinId="9" hidden="1"/>
    <cellStyle name="Besuchter Hyperlink" xfId="33167" builtinId="9" hidden="1"/>
    <cellStyle name="Besuchter Hyperlink" xfId="33423" builtinId="9" hidden="1"/>
    <cellStyle name="Besuchter Hyperlink" xfId="33679" builtinId="9" hidden="1"/>
    <cellStyle name="Besuchter Hyperlink" xfId="33935" builtinId="9" hidden="1"/>
    <cellStyle name="Besuchter Hyperlink" xfId="34191" builtinId="9" hidden="1"/>
    <cellStyle name="Besuchter Hyperlink" xfId="34447" builtinId="9" hidden="1"/>
    <cellStyle name="Besuchter Hyperlink" xfId="34703" builtinId="9" hidden="1"/>
    <cellStyle name="Besuchter Hyperlink" xfId="34959" builtinId="9" hidden="1"/>
    <cellStyle name="Besuchter Hyperlink" xfId="35093" builtinId="9" hidden="1"/>
    <cellStyle name="Besuchter Hyperlink" xfId="34837" builtinId="9" hidden="1"/>
    <cellStyle name="Besuchter Hyperlink" xfId="34581" builtinId="9" hidden="1"/>
    <cellStyle name="Besuchter Hyperlink" xfId="34325" builtinId="9" hidden="1"/>
    <cellStyle name="Besuchter Hyperlink" xfId="34069" builtinId="9" hidden="1"/>
    <cellStyle name="Besuchter Hyperlink" xfId="33813" builtinId="9" hidden="1"/>
    <cellStyle name="Besuchter Hyperlink" xfId="33557" builtinId="9" hidden="1"/>
    <cellStyle name="Besuchter Hyperlink" xfId="33301" builtinId="9" hidden="1"/>
    <cellStyle name="Besuchter Hyperlink" xfId="33045" builtinId="9" hidden="1"/>
    <cellStyle name="Besuchter Hyperlink" xfId="32789" builtinId="9" hidden="1"/>
    <cellStyle name="Besuchter Hyperlink" xfId="32533" builtinId="9" hidden="1"/>
    <cellStyle name="Besuchter Hyperlink" xfId="32275" builtinId="9" hidden="1"/>
    <cellStyle name="Besuchter Hyperlink" xfId="32018" builtinId="9" hidden="1"/>
    <cellStyle name="Besuchter Hyperlink" xfId="31762" builtinId="9" hidden="1"/>
    <cellStyle name="Besuchter Hyperlink" xfId="31506" builtinId="9" hidden="1"/>
    <cellStyle name="Besuchter Hyperlink" xfId="31250" builtinId="9" hidden="1"/>
    <cellStyle name="Besuchter Hyperlink" xfId="30994" builtinId="9" hidden="1"/>
    <cellStyle name="Besuchter Hyperlink" xfId="30738" builtinId="9" hidden="1"/>
    <cellStyle name="Besuchter Hyperlink" xfId="30482" builtinId="9" hidden="1"/>
    <cellStyle name="Besuchter Hyperlink" xfId="30226" builtinId="9" hidden="1"/>
    <cellStyle name="Besuchter Hyperlink" xfId="29970" builtinId="9" hidden="1"/>
    <cellStyle name="Besuchter Hyperlink" xfId="29714" builtinId="9" hidden="1"/>
    <cellStyle name="Besuchter Hyperlink" xfId="29458" builtinId="9" hidden="1"/>
    <cellStyle name="Besuchter Hyperlink" xfId="29202" builtinId="9" hidden="1"/>
    <cellStyle name="Besuchter Hyperlink" xfId="28946" builtinId="9" hidden="1"/>
    <cellStyle name="Besuchter Hyperlink" xfId="28690" builtinId="9" hidden="1"/>
    <cellStyle name="Besuchter Hyperlink" xfId="28434" builtinId="9" hidden="1"/>
    <cellStyle name="Besuchter Hyperlink" xfId="28178" builtinId="9" hidden="1"/>
    <cellStyle name="Besuchter Hyperlink" xfId="27922" builtinId="9" hidden="1"/>
    <cellStyle name="Besuchter Hyperlink" xfId="27666" builtinId="9" hidden="1"/>
    <cellStyle name="Besuchter Hyperlink" xfId="27410" builtinId="9" hidden="1"/>
    <cellStyle name="Besuchter Hyperlink" xfId="27154" builtinId="9" hidden="1"/>
    <cellStyle name="Besuchter Hyperlink" xfId="26898" builtinId="9" hidden="1"/>
    <cellStyle name="Besuchter Hyperlink" xfId="26642" builtinId="9" hidden="1"/>
    <cellStyle name="Besuchter Hyperlink" xfId="26386" builtinId="9" hidden="1"/>
    <cellStyle name="Besuchter Hyperlink" xfId="26130" builtinId="9" hidden="1"/>
    <cellStyle name="Besuchter Hyperlink" xfId="25874" builtinId="9" hidden="1"/>
    <cellStyle name="Besuchter Hyperlink" xfId="25618" builtinId="9" hidden="1"/>
    <cellStyle name="Besuchter Hyperlink" xfId="25362" builtinId="9" hidden="1"/>
    <cellStyle name="Besuchter Hyperlink" xfId="25106" builtinId="9" hidden="1"/>
    <cellStyle name="Besuchter Hyperlink" xfId="24850" builtinId="9" hidden="1"/>
    <cellStyle name="Besuchter Hyperlink" xfId="24594" builtinId="9" hidden="1"/>
    <cellStyle name="Besuchter Hyperlink" xfId="24338" builtinId="9" hidden="1"/>
    <cellStyle name="Besuchter Hyperlink" xfId="24082" builtinId="9" hidden="1"/>
    <cellStyle name="Besuchter Hyperlink" xfId="23826" builtinId="9" hidden="1"/>
    <cellStyle name="Besuchter Hyperlink" xfId="23570" builtinId="9" hidden="1"/>
    <cellStyle name="Besuchter Hyperlink" xfId="23314" builtinId="9" hidden="1"/>
    <cellStyle name="Besuchter Hyperlink" xfId="23058" builtinId="9" hidden="1"/>
    <cellStyle name="Besuchter Hyperlink" xfId="22802" builtinId="9" hidden="1"/>
    <cellStyle name="Besuchter Hyperlink" xfId="22546" builtinId="9" hidden="1"/>
    <cellStyle name="Besuchter Hyperlink" xfId="22290" builtinId="9" hidden="1"/>
    <cellStyle name="Besuchter Hyperlink" xfId="22034" builtinId="9" hidden="1"/>
    <cellStyle name="Besuchter Hyperlink" xfId="21778" builtinId="9" hidden="1"/>
    <cellStyle name="Besuchter Hyperlink" xfId="21522" builtinId="9" hidden="1"/>
    <cellStyle name="Besuchter Hyperlink" xfId="21266" builtinId="9" hidden="1"/>
    <cellStyle name="Besuchter Hyperlink" xfId="21006" builtinId="9" hidden="1"/>
    <cellStyle name="Besuchter Hyperlink" xfId="20750" builtinId="9" hidden="1"/>
    <cellStyle name="Besuchter Hyperlink" xfId="20494" builtinId="9" hidden="1"/>
    <cellStyle name="Besuchter Hyperlink" xfId="20238" builtinId="9" hidden="1"/>
    <cellStyle name="Besuchter Hyperlink" xfId="19982" builtinId="9" hidden="1"/>
    <cellStyle name="Besuchter Hyperlink" xfId="19726" builtinId="9" hidden="1"/>
    <cellStyle name="Besuchter Hyperlink" xfId="19470" builtinId="9" hidden="1"/>
    <cellStyle name="Besuchter Hyperlink" xfId="19214" builtinId="9" hidden="1"/>
    <cellStyle name="Besuchter Hyperlink" xfId="18958" builtinId="9" hidden="1"/>
    <cellStyle name="Besuchter Hyperlink" xfId="18702" builtinId="9" hidden="1"/>
    <cellStyle name="Besuchter Hyperlink" xfId="18446" builtinId="9" hidden="1"/>
    <cellStyle name="Besuchter Hyperlink" xfId="18190" builtinId="9" hidden="1"/>
    <cellStyle name="Besuchter Hyperlink" xfId="17934" builtinId="9" hidden="1"/>
    <cellStyle name="Besuchter Hyperlink" xfId="17678" builtinId="9" hidden="1"/>
    <cellStyle name="Besuchter Hyperlink" xfId="17422" builtinId="9" hidden="1"/>
    <cellStyle name="Besuchter Hyperlink" xfId="17166" builtinId="9" hidden="1"/>
    <cellStyle name="Besuchter Hyperlink" xfId="16910" builtinId="9" hidden="1"/>
    <cellStyle name="Besuchter Hyperlink" xfId="16654" builtinId="9" hidden="1"/>
    <cellStyle name="Besuchter Hyperlink" xfId="16398" builtinId="9" hidden="1"/>
    <cellStyle name="Besuchter Hyperlink" xfId="16142" builtinId="9" hidden="1"/>
    <cellStyle name="Besuchter Hyperlink" xfId="15886" builtinId="9" hidden="1"/>
    <cellStyle name="Besuchter Hyperlink" xfId="15630" builtinId="9" hidden="1"/>
    <cellStyle name="Besuchter Hyperlink" xfId="15374" builtinId="9" hidden="1"/>
    <cellStyle name="Besuchter Hyperlink" xfId="15118" builtinId="9" hidden="1"/>
    <cellStyle name="Besuchter Hyperlink" xfId="14862" builtinId="9" hidden="1"/>
    <cellStyle name="Besuchter Hyperlink" xfId="14606" builtinId="9" hidden="1"/>
    <cellStyle name="Besuchter Hyperlink" xfId="14350" builtinId="9" hidden="1"/>
    <cellStyle name="Besuchter Hyperlink" xfId="14094" builtinId="9" hidden="1"/>
    <cellStyle name="Besuchter Hyperlink" xfId="13838" builtinId="9" hidden="1"/>
    <cellStyle name="Besuchter Hyperlink" xfId="13582" builtinId="9" hidden="1"/>
    <cellStyle name="Besuchter Hyperlink" xfId="13326" builtinId="9" hidden="1"/>
    <cellStyle name="Besuchter Hyperlink" xfId="13070" builtinId="9" hidden="1"/>
    <cellStyle name="Besuchter Hyperlink" xfId="12814" builtinId="9" hidden="1"/>
    <cellStyle name="Besuchter Hyperlink" xfId="12558" builtinId="9" hidden="1"/>
    <cellStyle name="Besuchter Hyperlink" xfId="12302" builtinId="9" hidden="1"/>
    <cellStyle name="Besuchter Hyperlink" xfId="12046" builtinId="9" hidden="1"/>
    <cellStyle name="Besuchter Hyperlink" xfId="11790" builtinId="9" hidden="1"/>
    <cellStyle name="Besuchter Hyperlink" xfId="11534" builtinId="9" hidden="1"/>
    <cellStyle name="Besuchter Hyperlink" xfId="11278" builtinId="9" hidden="1"/>
    <cellStyle name="Besuchter Hyperlink" xfId="11022" builtinId="9" hidden="1"/>
    <cellStyle name="Besuchter Hyperlink" xfId="10766" builtinId="9" hidden="1"/>
    <cellStyle name="Besuchter Hyperlink" xfId="10510" builtinId="9" hidden="1"/>
    <cellStyle name="Besuchter Hyperlink" xfId="10254" builtinId="9" hidden="1"/>
    <cellStyle name="Besuchter Hyperlink" xfId="9998" builtinId="9" hidden="1"/>
    <cellStyle name="Besuchter Hyperlink" xfId="9742" builtinId="9" hidden="1"/>
    <cellStyle name="Besuchter Hyperlink" xfId="9486" builtinId="9" hidden="1"/>
    <cellStyle name="Besuchter Hyperlink" xfId="9230" builtinId="9" hidden="1"/>
    <cellStyle name="Besuchter Hyperlink" xfId="8974" builtinId="9" hidden="1"/>
    <cellStyle name="Besuchter Hyperlink" xfId="8718" builtinId="9" hidden="1"/>
    <cellStyle name="Besuchter Hyperlink" xfId="8462" builtinId="9" hidden="1"/>
    <cellStyle name="Besuchter Hyperlink" xfId="8206" builtinId="9" hidden="1"/>
    <cellStyle name="Besuchter Hyperlink" xfId="7950" builtinId="9" hidden="1"/>
    <cellStyle name="Besuchter Hyperlink" xfId="7694" builtinId="9" hidden="1"/>
    <cellStyle name="Besuchter Hyperlink" xfId="7438" builtinId="9" hidden="1"/>
    <cellStyle name="Besuchter Hyperlink" xfId="7182" builtinId="9" hidden="1"/>
    <cellStyle name="Besuchter Hyperlink" xfId="6926" builtinId="9" hidden="1"/>
    <cellStyle name="Besuchter Hyperlink" xfId="6670" builtinId="9" hidden="1"/>
    <cellStyle name="Besuchter Hyperlink" xfId="6414" builtinId="9" hidden="1"/>
    <cellStyle name="Besuchter Hyperlink" xfId="6158" builtinId="9" hidden="1"/>
    <cellStyle name="Besuchter Hyperlink" xfId="5902" builtinId="9" hidden="1"/>
    <cellStyle name="Besuchter Hyperlink" xfId="5646" builtinId="9" hidden="1"/>
    <cellStyle name="Besuchter Hyperlink" xfId="5390" builtinId="9" hidden="1"/>
    <cellStyle name="Besuchter Hyperlink" xfId="5134" builtinId="9" hidden="1"/>
    <cellStyle name="Besuchter Hyperlink" xfId="4878" builtinId="9" hidden="1"/>
    <cellStyle name="Besuchter Hyperlink" xfId="4622" builtinId="9" hidden="1"/>
    <cellStyle name="Besuchter Hyperlink" xfId="4366" builtinId="9" hidden="1"/>
    <cellStyle name="Besuchter Hyperlink" xfId="4110" builtinId="9" hidden="1"/>
    <cellStyle name="Besuchter Hyperlink" xfId="3854" builtinId="9" hidden="1"/>
    <cellStyle name="Besuchter Hyperlink" xfId="3598" builtinId="9" hidden="1"/>
    <cellStyle name="Besuchter Hyperlink" xfId="3342" builtinId="9" hidden="1"/>
    <cellStyle name="Besuchter Hyperlink" xfId="3086" builtinId="9" hidden="1"/>
    <cellStyle name="Besuchter Hyperlink" xfId="2830" builtinId="9" hidden="1"/>
    <cellStyle name="Besuchter Hyperlink" xfId="2574" builtinId="9" hidden="1"/>
    <cellStyle name="Besuchter Hyperlink" xfId="2318" builtinId="9" hidden="1"/>
    <cellStyle name="Besuchter Hyperlink" xfId="2062" builtinId="9" hidden="1"/>
    <cellStyle name="Besuchter Hyperlink" xfId="1806" builtinId="9" hidden="1"/>
    <cellStyle name="Besuchter Hyperlink" xfId="1550" builtinId="9" hidden="1"/>
    <cellStyle name="Besuchter Hyperlink" xfId="1294" builtinId="9" hidden="1"/>
    <cellStyle name="Besuchter Hyperlink" xfId="1038" builtinId="9" hidden="1"/>
    <cellStyle name="Besuchter Hyperlink" xfId="782" builtinId="9" hidden="1"/>
    <cellStyle name="Besuchter Hyperlink" xfId="526" builtinId="9" hidden="1"/>
    <cellStyle name="Besuchter Hyperlink" xfId="270" builtinId="9" hidden="1"/>
    <cellStyle name="Besuchter Hyperlink" xfId="52" builtinId="9" hidden="1"/>
    <cellStyle name="Besuchter Hyperlink" xfId="122" builtinId="9" hidden="1"/>
    <cellStyle name="Besuchter Hyperlink" xfId="378" builtinId="9" hidden="1"/>
    <cellStyle name="Besuchter Hyperlink" xfId="634" builtinId="9" hidden="1"/>
    <cellStyle name="Besuchter Hyperlink" xfId="890" builtinId="9" hidden="1"/>
    <cellStyle name="Besuchter Hyperlink" xfId="1146" builtinId="9" hidden="1"/>
    <cellStyle name="Besuchter Hyperlink" xfId="1402" builtinId="9" hidden="1"/>
    <cellStyle name="Besuchter Hyperlink" xfId="1658" builtinId="9" hidden="1"/>
    <cellStyle name="Besuchter Hyperlink" xfId="1914" builtinId="9" hidden="1"/>
    <cellStyle name="Besuchter Hyperlink" xfId="2170" builtinId="9" hidden="1"/>
    <cellStyle name="Besuchter Hyperlink" xfId="2426" builtinId="9" hidden="1"/>
    <cellStyle name="Besuchter Hyperlink" xfId="2682" builtinId="9" hidden="1"/>
    <cellStyle name="Besuchter Hyperlink" xfId="2938" builtinId="9" hidden="1"/>
    <cellStyle name="Besuchter Hyperlink" xfId="3194" builtinId="9" hidden="1"/>
    <cellStyle name="Besuchter Hyperlink" xfId="3450" builtinId="9" hidden="1"/>
    <cellStyle name="Besuchter Hyperlink" xfId="3706" builtinId="9" hidden="1"/>
    <cellStyle name="Besuchter Hyperlink" xfId="3962" builtinId="9" hidden="1"/>
    <cellStyle name="Besuchter Hyperlink" xfId="4218" builtinId="9" hidden="1"/>
    <cellStyle name="Besuchter Hyperlink" xfId="4474" builtinId="9" hidden="1"/>
    <cellStyle name="Besuchter Hyperlink" xfId="4730" builtinId="9" hidden="1"/>
    <cellStyle name="Besuchter Hyperlink" xfId="4986" builtinId="9" hidden="1"/>
    <cellStyle name="Besuchter Hyperlink" xfId="5242" builtinId="9" hidden="1"/>
    <cellStyle name="Besuchter Hyperlink" xfId="5498" builtinId="9" hidden="1"/>
    <cellStyle name="Besuchter Hyperlink" xfId="5754" builtinId="9" hidden="1"/>
    <cellStyle name="Besuchter Hyperlink" xfId="6010" builtinId="9" hidden="1"/>
    <cellStyle name="Besuchter Hyperlink" xfId="6266" builtinId="9" hidden="1"/>
    <cellStyle name="Besuchter Hyperlink" xfId="6522" builtinId="9" hidden="1"/>
    <cellStyle name="Besuchter Hyperlink" xfId="6778" builtinId="9" hidden="1"/>
    <cellStyle name="Besuchter Hyperlink" xfId="7034" builtinId="9" hidden="1"/>
    <cellStyle name="Besuchter Hyperlink" xfId="7290" builtinId="9" hidden="1"/>
    <cellStyle name="Besuchter Hyperlink" xfId="7546" builtinId="9" hidden="1"/>
    <cellStyle name="Besuchter Hyperlink" xfId="7802" builtinId="9" hidden="1"/>
    <cellStyle name="Besuchter Hyperlink" xfId="8058" builtinId="9" hidden="1"/>
    <cellStyle name="Besuchter Hyperlink" xfId="8314" builtinId="9" hidden="1"/>
    <cellStyle name="Besuchter Hyperlink" xfId="8570" builtinId="9" hidden="1"/>
    <cellStyle name="Besuchter Hyperlink" xfId="8826" builtinId="9" hidden="1"/>
    <cellStyle name="Besuchter Hyperlink" xfId="9082" builtinId="9" hidden="1"/>
    <cellStyle name="Besuchter Hyperlink" xfId="9338" builtinId="9" hidden="1"/>
    <cellStyle name="Besuchter Hyperlink" xfId="9594" builtinId="9" hidden="1"/>
    <cellStyle name="Besuchter Hyperlink" xfId="9850" builtinId="9" hidden="1"/>
    <cellStyle name="Besuchter Hyperlink" xfId="10106" builtinId="9" hidden="1"/>
    <cellStyle name="Besuchter Hyperlink" xfId="10362" builtinId="9" hidden="1"/>
    <cellStyle name="Besuchter Hyperlink" xfId="10618" builtinId="9" hidden="1"/>
    <cellStyle name="Besuchter Hyperlink" xfId="10874" builtinId="9" hidden="1"/>
    <cellStyle name="Besuchter Hyperlink" xfId="11130" builtinId="9" hidden="1"/>
    <cellStyle name="Besuchter Hyperlink" xfId="11386" builtinId="9" hidden="1"/>
    <cellStyle name="Besuchter Hyperlink" xfId="11642" builtinId="9" hidden="1"/>
    <cellStyle name="Besuchter Hyperlink" xfId="11898" builtinId="9" hidden="1"/>
    <cellStyle name="Besuchter Hyperlink" xfId="12154" builtinId="9" hidden="1"/>
    <cellStyle name="Besuchter Hyperlink" xfId="12410" builtinId="9" hidden="1"/>
    <cellStyle name="Besuchter Hyperlink" xfId="12666" builtinId="9" hidden="1"/>
    <cellStyle name="Besuchter Hyperlink" xfId="12922" builtinId="9" hidden="1"/>
    <cellStyle name="Besuchter Hyperlink" xfId="13178" builtinId="9" hidden="1"/>
    <cellStyle name="Besuchter Hyperlink" xfId="13434" builtinId="9" hidden="1"/>
    <cellStyle name="Besuchter Hyperlink" xfId="13690" builtinId="9" hidden="1"/>
    <cellStyle name="Besuchter Hyperlink" xfId="13946" builtinId="9" hidden="1"/>
    <cellStyle name="Besuchter Hyperlink" xfId="14202" builtinId="9" hidden="1"/>
    <cellStyle name="Besuchter Hyperlink" xfId="14458" builtinId="9" hidden="1"/>
    <cellStyle name="Besuchter Hyperlink" xfId="14714" builtinId="9" hidden="1"/>
    <cellStyle name="Besuchter Hyperlink" xfId="14970" builtinId="9" hidden="1"/>
    <cellStyle name="Besuchter Hyperlink" xfId="15226" builtinId="9" hidden="1"/>
    <cellStyle name="Besuchter Hyperlink" xfId="15482" builtinId="9" hidden="1"/>
    <cellStyle name="Besuchter Hyperlink" xfId="15738" builtinId="9" hidden="1"/>
    <cellStyle name="Besuchter Hyperlink" xfId="15994" builtinId="9" hidden="1"/>
    <cellStyle name="Besuchter Hyperlink" xfId="16250" builtinId="9" hidden="1"/>
    <cellStyle name="Besuchter Hyperlink" xfId="16506" builtinId="9" hidden="1"/>
    <cellStyle name="Besuchter Hyperlink" xfId="16762" builtinId="9" hidden="1"/>
    <cellStyle name="Besuchter Hyperlink" xfId="17018" builtinId="9" hidden="1"/>
    <cellStyle name="Besuchter Hyperlink" xfId="17274" builtinId="9" hidden="1"/>
    <cellStyle name="Besuchter Hyperlink" xfId="17530" builtinId="9" hidden="1"/>
    <cellStyle name="Besuchter Hyperlink" xfId="17786" builtinId="9" hidden="1"/>
    <cellStyle name="Besuchter Hyperlink" xfId="18042" builtinId="9" hidden="1"/>
    <cellStyle name="Besuchter Hyperlink" xfId="18298" builtinId="9" hidden="1"/>
    <cellStyle name="Besuchter Hyperlink" xfId="18554" builtinId="9" hidden="1"/>
    <cellStyle name="Besuchter Hyperlink" xfId="18810" builtinId="9" hidden="1"/>
    <cellStyle name="Besuchter Hyperlink" xfId="19066" builtinId="9" hidden="1"/>
    <cellStyle name="Besuchter Hyperlink" xfId="19322" builtinId="9" hidden="1"/>
    <cellStyle name="Besuchter Hyperlink" xfId="19578" builtinId="9" hidden="1"/>
    <cellStyle name="Besuchter Hyperlink" xfId="19834" builtinId="9" hidden="1"/>
    <cellStyle name="Besuchter Hyperlink" xfId="20090" builtinId="9" hidden="1"/>
    <cellStyle name="Besuchter Hyperlink" xfId="20346" builtinId="9" hidden="1"/>
    <cellStyle name="Besuchter Hyperlink" xfId="20602" builtinId="9" hidden="1"/>
    <cellStyle name="Besuchter Hyperlink" xfId="20858" builtinId="9" hidden="1"/>
    <cellStyle name="Besuchter Hyperlink" xfId="21114" builtinId="9" hidden="1"/>
    <cellStyle name="Besuchter Hyperlink" xfId="21374" builtinId="9" hidden="1"/>
    <cellStyle name="Besuchter Hyperlink" xfId="21630" builtinId="9" hidden="1"/>
    <cellStyle name="Besuchter Hyperlink" xfId="21886" builtinId="9" hidden="1"/>
    <cellStyle name="Besuchter Hyperlink" xfId="22142" builtinId="9" hidden="1"/>
    <cellStyle name="Besuchter Hyperlink" xfId="22398" builtinId="9" hidden="1"/>
    <cellStyle name="Besuchter Hyperlink" xfId="22654" builtinId="9" hidden="1"/>
    <cellStyle name="Besuchter Hyperlink" xfId="22910" builtinId="9" hidden="1"/>
    <cellStyle name="Besuchter Hyperlink" xfId="23166" builtinId="9" hidden="1"/>
    <cellStyle name="Besuchter Hyperlink" xfId="23422" builtinId="9" hidden="1"/>
    <cellStyle name="Besuchter Hyperlink" xfId="23678" builtinId="9" hidden="1"/>
    <cellStyle name="Besuchter Hyperlink" xfId="23934" builtinId="9" hidden="1"/>
    <cellStyle name="Besuchter Hyperlink" xfId="24190" builtinId="9" hidden="1"/>
    <cellStyle name="Besuchter Hyperlink" xfId="24446" builtinId="9" hidden="1"/>
    <cellStyle name="Besuchter Hyperlink" xfId="24702" builtinId="9" hidden="1"/>
    <cellStyle name="Besuchter Hyperlink" xfId="24958" builtinId="9" hidden="1"/>
    <cellStyle name="Besuchter Hyperlink" xfId="25214" builtinId="9" hidden="1"/>
    <cellStyle name="Besuchter Hyperlink" xfId="25470" builtinId="9" hidden="1"/>
    <cellStyle name="Besuchter Hyperlink" xfId="25726" builtinId="9" hidden="1"/>
    <cellStyle name="Besuchter Hyperlink" xfId="25982" builtinId="9" hidden="1"/>
    <cellStyle name="Besuchter Hyperlink" xfId="26238" builtinId="9" hidden="1"/>
    <cellStyle name="Besuchter Hyperlink" xfId="26494" builtinId="9" hidden="1"/>
    <cellStyle name="Besuchter Hyperlink" xfId="26750" builtinId="9" hidden="1"/>
    <cellStyle name="Besuchter Hyperlink" xfId="27006" builtinId="9" hidden="1"/>
    <cellStyle name="Besuchter Hyperlink" xfId="27262" builtinId="9" hidden="1"/>
    <cellStyle name="Besuchter Hyperlink" xfId="27518" builtinId="9" hidden="1"/>
    <cellStyle name="Besuchter Hyperlink" xfId="27774" builtinId="9" hidden="1"/>
    <cellStyle name="Besuchter Hyperlink" xfId="28030" builtinId="9" hidden="1"/>
    <cellStyle name="Besuchter Hyperlink" xfId="28286" builtinId="9" hidden="1"/>
    <cellStyle name="Besuchter Hyperlink" xfId="28542" builtinId="9" hidden="1"/>
    <cellStyle name="Besuchter Hyperlink" xfId="28798" builtinId="9" hidden="1"/>
    <cellStyle name="Besuchter Hyperlink" xfId="29054" builtinId="9" hidden="1"/>
    <cellStyle name="Besuchter Hyperlink" xfId="29310" builtinId="9" hidden="1"/>
    <cellStyle name="Besuchter Hyperlink" xfId="29566" builtinId="9" hidden="1"/>
    <cellStyle name="Besuchter Hyperlink" xfId="29822" builtinId="9" hidden="1"/>
    <cellStyle name="Besuchter Hyperlink" xfId="30078" builtinId="9" hidden="1"/>
    <cellStyle name="Besuchter Hyperlink" xfId="30334" builtinId="9" hidden="1"/>
    <cellStyle name="Besuchter Hyperlink" xfId="30590" builtinId="9" hidden="1"/>
    <cellStyle name="Besuchter Hyperlink" xfId="30846" builtinId="9" hidden="1"/>
    <cellStyle name="Besuchter Hyperlink" xfId="31102" builtinId="9" hidden="1"/>
    <cellStyle name="Besuchter Hyperlink" xfId="31358" builtinId="9" hidden="1"/>
    <cellStyle name="Besuchter Hyperlink" xfId="31614" builtinId="9" hidden="1"/>
    <cellStyle name="Besuchter Hyperlink" xfId="31870" builtinId="9" hidden="1"/>
    <cellStyle name="Besuchter Hyperlink" xfId="32126" builtinId="9" hidden="1"/>
    <cellStyle name="Besuchter Hyperlink" xfId="32383" builtinId="9" hidden="1"/>
    <cellStyle name="Besuchter Hyperlink" xfId="32641" builtinId="9" hidden="1"/>
    <cellStyle name="Besuchter Hyperlink" xfId="32897" builtinId="9" hidden="1"/>
    <cellStyle name="Besuchter Hyperlink" xfId="33153" builtinId="9" hidden="1"/>
    <cellStyle name="Besuchter Hyperlink" xfId="33409" builtinId="9" hidden="1"/>
    <cellStyle name="Besuchter Hyperlink" xfId="33665" builtinId="9" hidden="1"/>
    <cellStyle name="Besuchter Hyperlink" xfId="33921" builtinId="9" hidden="1"/>
    <cellStyle name="Besuchter Hyperlink" xfId="34177" builtinId="9" hidden="1"/>
    <cellStyle name="Besuchter Hyperlink" xfId="34433" builtinId="9" hidden="1"/>
    <cellStyle name="Besuchter Hyperlink" xfId="34689" builtinId="9" hidden="1"/>
    <cellStyle name="Besuchter Hyperlink" xfId="34945" builtinId="9" hidden="1"/>
    <cellStyle name="Besuchter Hyperlink" xfId="35107" builtinId="9" hidden="1"/>
    <cellStyle name="Besuchter Hyperlink" xfId="34851" builtinId="9" hidden="1"/>
    <cellStyle name="Besuchter Hyperlink" xfId="34595" builtinId="9" hidden="1"/>
    <cellStyle name="Besuchter Hyperlink" xfId="34339" builtinId="9" hidden="1"/>
    <cellStyle name="Besuchter Hyperlink" xfId="34083" builtinId="9" hidden="1"/>
    <cellStyle name="Besuchter Hyperlink" xfId="33827" builtinId="9" hidden="1"/>
    <cellStyle name="Besuchter Hyperlink" xfId="33571" builtinId="9" hidden="1"/>
    <cellStyle name="Besuchter Hyperlink" xfId="33315" builtinId="9" hidden="1"/>
    <cellStyle name="Besuchter Hyperlink" xfId="33059" builtinId="9" hidden="1"/>
    <cellStyle name="Besuchter Hyperlink" xfId="32803" builtinId="9" hidden="1"/>
    <cellStyle name="Besuchter Hyperlink" xfId="32547" builtinId="9" hidden="1"/>
    <cellStyle name="Besuchter Hyperlink" xfId="32289" builtinId="9" hidden="1"/>
    <cellStyle name="Besuchter Hyperlink" xfId="32032" builtinId="9" hidden="1"/>
    <cellStyle name="Besuchter Hyperlink" xfId="31776" builtinId="9" hidden="1"/>
    <cellStyle name="Besuchter Hyperlink" xfId="31520" builtinId="9" hidden="1"/>
    <cellStyle name="Besuchter Hyperlink" xfId="31264" builtinId="9" hidden="1"/>
    <cellStyle name="Besuchter Hyperlink" xfId="31008" builtinId="9" hidden="1"/>
    <cellStyle name="Besuchter Hyperlink" xfId="30752" builtinId="9" hidden="1"/>
    <cellStyle name="Besuchter Hyperlink" xfId="30496" builtinId="9" hidden="1"/>
    <cellStyle name="Besuchter Hyperlink" xfId="30240" builtinId="9" hidden="1"/>
    <cellStyle name="Besuchter Hyperlink" xfId="29984" builtinId="9" hidden="1"/>
    <cellStyle name="Besuchter Hyperlink" xfId="29728" builtinId="9" hidden="1"/>
    <cellStyle name="Besuchter Hyperlink" xfId="29472" builtinId="9" hidden="1"/>
    <cellStyle name="Besuchter Hyperlink" xfId="29216" builtinId="9" hidden="1"/>
    <cellStyle name="Besuchter Hyperlink" xfId="28960" builtinId="9" hidden="1"/>
    <cellStyle name="Besuchter Hyperlink" xfId="28704" builtinId="9" hidden="1"/>
    <cellStyle name="Besuchter Hyperlink" xfId="28448" builtinId="9" hidden="1"/>
    <cellStyle name="Besuchter Hyperlink" xfId="28192" builtinId="9" hidden="1"/>
    <cellStyle name="Besuchter Hyperlink" xfId="27936" builtinId="9" hidden="1"/>
    <cellStyle name="Besuchter Hyperlink" xfId="27680" builtinId="9" hidden="1"/>
    <cellStyle name="Besuchter Hyperlink" xfId="27424" builtinId="9" hidden="1"/>
    <cellStyle name="Besuchter Hyperlink" xfId="27168" builtinId="9" hidden="1"/>
    <cellStyle name="Besuchter Hyperlink" xfId="26912" builtinId="9" hidden="1"/>
    <cellStyle name="Besuchter Hyperlink" xfId="26656" builtinId="9" hidden="1"/>
    <cellStyle name="Besuchter Hyperlink" xfId="26400" builtinId="9" hidden="1"/>
    <cellStyle name="Besuchter Hyperlink" xfId="26144" builtinId="9" hidden="1"/>
    <cellStyle name="Besuchter Hyperlink" xfId="25888" builtinId="9" hidden="1"/>
    <cellStyle name="Besuchter Hyperlink" xfId="25632" builtinId="9" hidden="1"/>
    <cellStyle name="Besuchter Hyperlink" xfId="25376" builtinId="9" hidden="1"/>
    <cellStyle name="Besuchter Hyperlink" xfId="25120" builtinId="9" hidden="1"/>
    <cellStyle name="Besuchter Hyperlink" xfId="24864" builtinId="9" hidden="1"/>
    <cellStyle name="Besuchter Hyperlink" xfId="24608" builtinId="9" hidden="1"/>
    <cellStyle name="Besuchter Hyperlink" xfId="24352" builtinId="9" hidden="1"/>
    <cellStyle name="Besuchter Hyperlink" xfId="24096" builtinId="9" hidden="1"/>
    <cellStyle name="Besuchter Hyperlink" xfId="23840" builtinId="9" hidden="1"/>
    <cellStyle name="Besuchter Hyperlink" xfId="23584" builtinId="9" hidden="1"/>
    <cellStyle name="Besuchter Hyperlink" xfId="23328" builtinId="9" hidden="1"/>
    <cellStyle name="Besuchter Hyperlink" xfId="23072" builtinId="9" hidden="1"/>
    <cellStyle name="Besuchter Hyperlink" xfId="22816" builtinId="9" hidden="1"/>
    <cellStyle name="Besuchter Hyperlink" xfId="22560" builtinId="9" hidden="1"/>
    <cellStyle name="Besuchter Hyperlink" xfId="22304" builtinId="9" hidden="1"/>
    <cellStyle name="Besuchter Hyperlink" xfId="22048" builtinId="9" hidden="1"/>
    <cellStyle name="Besuchter Hyperlink" xfId="21792" builtinId="9" hidden="1"/>
    <cellStyle name="Besuchter Hyperlink" xfId="21536" builtinId="9" hidden="1"/>
    <cellStyle name="Besuchter Hyperlink" xfId="21280" builtinId="9" hidden="1"/>
    <cellStyle name="Besuchter Hyperlink" xfId="21020" builtinId="9" hidden="1"/>
    <cellStyle name="Besuchter Hyperlink" xfId="20764" builtinId="9" hidden="1"/>
    <cellStyle name="Besuchter Hyperlink" xfId="20508" builtinId="9" hidden="1"/>
    <cellStyle name="Besuchter Hyperlink" xfId="20252" builtinId="9" hidden="1"/>
    <cellStyle name="Besuchter Hyperlink" xfId="19996" builtinId="9" hidden="1"/>
    <cellStyle name="Besuchter Hyperlink" xfId="19740" builtinId="9" hidden="1"/>
    <cellStyle name="Besuchter Hyperlink" xfId="19484" builtinId="9" hidden="1"/>
    <cellStyle name="Besuchter Hyperlink" xfId="19228" builtinId="9" hidden="1"/>
    <cellStyle name="Besuchter Hyperlink" xfId="18972" builtinId="9" hidden="1"/>
    <cellStyle name="Besuchter Hyperlink" xfId="18716" builtinId="9" hidden="1"/>
    <cellStyle name="Besuchter Hyperlink" xfId="18460" builtinId="9" hidden="1"/>
    <cellStyle name="Besuchter Hyperlink" xfId="18204" builtinId="9" hidden="1"/>
    <cellStyle name="Besuchter Hyperlink" xfId="17948" builtinId="9" hidden="1"/>
    <cellStyle name="Besuchter Hyperlink" xfId="17692" builtinId="9" hidden="1"/>
    <cellStyle name="Besuchter Hyperlink" xfId="17436" builtinId="9" hidden="1"/>
    <cellStyle name="Besuchter Hyperlink" xfId="17180" builtinId="9" hidden="1"/>
    <cellStyle name="Besuchter Hyperlink" xfId="16924" builtinId="9" hidden="1"/>
    <cellStyle name="Besuchter Hyperlink" xfId="16668" builtinId="9" hidden="1"/>
    <cellStyle name="Besuchter Hyperlink" xfId="16412" builtinId="9" hidden="1"/>
    <cellStyle name="Besuchter Hyperlink" xfId="16156" builtinId="9" hidden="1"/>
    <cellStyle name="Besuchter Hyperlink" xfId="15900" builtinId="9" hidden="1"/>
    <cellStyle name="Besuchter Hyperlink" xfId="15644" builtinId="9" hidden="1"/>
    <cellStyle name="Besuchter Hyperlink" xfId="15388" builtinId="9" hidden="1"/>
    <cellStyle name="Besuchter Hyperlink" xfId="15132" builtinId="9" hidden="1"/>
    <cellStyle name="Besuchter Hyperlink" xfId="14876" builtinId="9" hidden="1"/>
    <cellStyle name="Besuchter Hyperlink" xfId="14620" builtinId="9" hidden="1"/>
    <cellStyle name="Besuchter Hyperlink" xfId="14364" builtinId="9" hidden="1"/>
    <cellStyle name="Besuchter Hyperlink" xfId="14108" builtinId="9" hidden="1"/>
    <cellStyle name="Besuchter Hyperlink" xfId="13852" builtinId="9" hidden="1"/>
    <cellStyle name="Besuchter Hyperlink" xfId="13596" builtinId="9" hidden="1"/>
    <cellStyle name="Besuchter Hyperlink" xfId="13340" builtinId="9" hidden="1"/>
    <cellStyle name="Besuchter Hyperlink" xfId="13084" builtinId="9" hidden="1"/>
    <cellStyle name="Besuchter Hyperlink" xfId="12828" builtinId="9" hidden="1"/>
    <cellStyle name="Besuchter Hyperlink" xfId="12572" builtinId="9" hidden="1"/>
    <cellStyle name="Besuchter Hyperlink" xfId="12316" builtinId="9" hidden="1"/>
    <cellStyle name="Besuchter Hyperlink" xfId="12060" builtinId="9" hidden="1"/>
    <cellStyle name="Besuchter Hyperlink" xfId="11804" builtinId="9" hidden="1"/>
    <cellStyle name="Besuchter Hyperlink" xfId="11548" builtinId="9" hidden="1"/>
    <cellStyle name="Besuchter Hyperlink" xfId="11292" builtinId="9" hidden="1"/>
    <cellStyle name="Besuchter Hyperlink" xfId="11036" builtinId="9" hidden="1"/>
    <cellStyle name="Besuchter Hyperlink" xfId="10780" builtinId="9" hidden="1"/>
    <cellStyle name="Besuchter Hyperlink" xfId="10524" builtinId="9" hidden="1"/>
    <cellStyle name="Besuchter Hyperlink" xfId="10268" builtinId="9" hidden="1"/>
    <cellStyle name="Besuchter Hyperlink" xfId="10012" builtinId="9" hidden="1"/>
    <cellStyle name="Besuchter Hyperlink" xfId="9756" builtinId="9" hidden="1"/>
    <cellStyle name="Besuchter Hyperlink" xfId="9500" builtinId="9" hidden="1"/>
    <cellStyle name="Besuchter Hyperlink" xfId="9244" builtinId="9" hidden="1"/>
    <cellStyle name="Besuchter Hyperlink" xfId="8988" builtinId="9" hidden="1"/>
    <cellStyle name="Besuchter Hyperlink" xfId="8732" builtinId="9" hidden="1"/>
    <cellStyle name="Besuchter Hyperlink" xfId="8476" builtinId="9" hidden="1"/>
    <cellStyle name="Besuchter Hyperlink" xfId="8220" builtinId="9" hidden="1"/>
    <cellStyle name="Besuchter Hyperlink" xfId="7964" builtinId="9" hidden="1"/>
    <cellStyle name="Besuchter Hyperlink" xfId="7708" builtinId="9" hidden="1"/>
    <cellStyle name="Besuchter Hyperlink" xfId="7452" builtinId="9" hidden="1"/>
    <cellStyle name="Besuchter Hyperlink" xfId="7196" builtinId="9" hidden="1"/>
    <cellStyle name="Besuchter Hyperlink" xfId="6940" builtinId="9" hidden="1"/>
    <cellStyle name="Besuchter Hyperlink" xfId="6684" builtinId="9" hidden="1"/>
    <cellStyle name="Besuchter Hyperlink" xfId="6428" builtinId="9" hidden="1"/>
    <cellStyle name="Besuchter Hyperlink" xfId="6172" builtinId="9" hidden="1"/>
    <cellStyle name="Besuchter Hyperlink" xfId="5916" builtinId="9" hidden="1"/>
    <cellStyle name="Besuchter Hyperlink" xfId="5660" builtinId="9" hidden="1"/>
    <cellStyle name="Besuchter Hyperlink" xfId="5404" builtinId="9" hidden="1"/>
    <cellStyle name="Besuchter Hyperlink" xfId="5148" builtinId="9" hidden="1"/>
    <cellStyle name="Besuchter Hyperlink" xfId="4892" builtinId="9" hidden="1"/>
    <cellStyle name="Besuchter Hyperlink" xfId="4636" builtinId="9" hidden="1"/>
    <cellStyle name="Besuchter Hyperlink" xfId="4380" builtinId="9" hidden="1"/>
    <cellStyle name="Besuchter Hyperlink" xfId="4124" builtinId="9" hidden="1"/>
    <cellStyle name="Besuchter Hyperlink" xfId="3868" builtinId="9" hidden="1"/>
    <cellStyle name="Besuchter Hyperlink" xfId="3612" builtinId="9" hidden="1"/>
    <cellStyle name="Besuchter Hyperlink" xfId="3356" builtinId="9" hidden="1"/>
    <cellStyle name="Besuchter Hyperlink" xfId="3100" builtinId="9" hidden="1"/>
    <cellStyle name="Besuchter Hyperlink" xfId="2844" builtinId="9" hidden="1"/>
    <cellStyle name="Besuchter Hyperlink" xfId="2588" builtinId="9" hidden="1"/>
    <cellStyle name="Besuchter Hyperlink" xfId="2332" builtinId="9" hidden="1"/>
    <cellStyle name="Besuchter Hyperlink" xfId="2076" builtinId="9" hidden="1"/>
    <cellStyle name="Besuchter Hyperlink" xfId="1820" builtinId="9" hidden="1"/>
    <cellStyle name="Besuchter Hyperlink" xfId="1564" builtinId="9" hidden="1"/>
    <cellStyle name="Besuchter Hyperlink" xfId="1308" builtinId="9" hidden="1"/>
    <cellStyle name="Besuchter Hyperlink" xfId="1052" builtinId="9" hidden="1"/>
    <cellStyle name="Besuchter Hyperlink" xfId="796" builtinId="9" hidden="1"/>
    <cellStyle name="Besuchter Hyperlink" xfId="540" builtinId="9" hidden="1"/>
    <cellStyle name="Besuchter Hyperlink" xfId="356" builtinId="9" hidden="1"/>
    <cellStyle name="Besuchter Hyperlink" xfId="260" builtinId="9" hidden="1"/>
    <cellStyle name="Besuchter Hyperlink" xfId="284" builtinId="9" hidden="1"/>
    <cellStyle name="Besuchter Hyperlink" xfId="300" builtinId="9" hidden="1"/>
    <cellStyle name="Besuchter Hyperlink" xfId="620" builtinId="9" hidden="1"/>
    <cellStyle name="Besuchter Hyperlink" xfId="876" builtinId="9" hidden="1"/>
    <cellStyle name="Besuchter Hyperlink" xfId="1132" builtinId="9" hidden="1"/>
    <cellStyle name="Besuchter Hyperlink" xfId="1388" builtinId="9" hidden="1"/>
    <cellStyle name="Besuchter Hyperlink" xfId="1644" builtinId="9" hidden="1"/>
    <cellStyle name="Besuchter Hyperlink" xfId="1900" builtinId="9" hidden="1"/>
    <cellStyle name="Besuchter Hyperlink" xfId="2156" builtinId="9" hidden="1"/>
    <cellStyle name="Besuchter Hyperlink" xfId="2412" builtinId="9" hidden="1"/>
    <cellStyle name="Besuchter Hyperlink" xfId="2668" builtinId="9" hidden="1"/>
    <cellStyle name="Besuchter Hyperlink" xfId="2924" builtinId="9" hidden="1"/>
    <cellStyle name="Besuchter Hyperlink" xfId="3180" builtinId="9" hidden="1"/>
    <cellStyle name="Besuchter Hyperlink" xfId="3436" builtinId="9" hidden="1"/>
    <cellStyle name="Besuchter Hyperlink" xfId="3692" builtinId="9" hidden="1"/>
    <cellStyle name="Besuchter Hyperlink" xfId="3948" builtinId="9" hidden="1"/>
    <cellStyle name="Besuchter Hyperlink" xfId="4204" builtinId="9" hidden="1"/>
    <cellStyle name="Besuchter Hyperlink" xfId="4460" builtinId="9" hidden="1"/>
    <cellStyle name="Besuchter Hyperlink" xfId="4716" builtinId="9" hidden="1"/>
    <cellStyle name="Besuchter Hyperlink" xfId="4972" builtinId="9" hidden="1"/>
    <cellStyle name="Besuchter Hyperlink" xfId="5228" builtinId="9" hidden="1"/>
    <cellStyle name="Besuchter Hyperlink" xfId="5484" builtinId="9" hidden="1"/>
    <cellStyle name="Besuchter Hyperlink" xfId="5740" builtinId="9" hidden="1"/>
    <cellStyle name="Besuchter Hyperlink" xfId="5996" builtinId="9" hidden="1"/>
    <cellStyle name="Besuchter Hyperlink" xfId="6252" builtinId="9" hidden="1"/>
    <cellStyle name="Besuchter Hyperlink" xfId="6508" builtinId="9" hidden="1"/>
    <cellStyle name="Besuchter Hyperlink" xfId="6764" builtinId="9" hidden="1"/>
    <cellStyle name="Besuchter Hyperlink" xfId="7020" builtinId="9" hidden="1"/>
    <cellStyle name="Besuchter Hyperlink" xfId="7276" builtinId="9" hidden="1"/>
    <cellStyle name="Besuchter Hyperlink" xfId="7532" builtinId="9" hidden="1"/>
    <cellStyle name="Besuchter Hyperlink" xfId="7788" builtinId="9" hidden="1"/>
    <cellStyle name="Besuchter Hyperlink" xfId="8044" builtinId="9" hidden="1"/>
    <cellStyle name="Besuchter Hyperlink" xfId="8300" builtinId="9" hidden="1"/>
    <cellStyle name="Besuchter Hyperlink" xfId="8556" builtinId="9" hidden="1"/>
    <cellStyle name="Besuchter Hyperlink" xfId="8812" builtinId="9" hidden="1"/>
    <cellStyle name="Besuchter Hyperlink" xfId="9068" builtinId="9" hidden="1"/>
    <cellStyle name="Besuchter Hyperlink" xfId="9324" builtinId="9" hidden="1"/>
    <cellStyle name="Besuchter Hyperlink" xfId="9580" builtinId="9" hidden="1"/>
    <cellStyle name="Besuchter Hyperlink" xfId="9836" builtinId="9" hidden="1"/>
    <cellStyle name="Besuchter Hyperlink" xfId="10092" builtinId="9" hidden="1"/>
    <cellStyle name="Besuchter Hyperlink" xfId="10348" builtinId="9" hidden="1"/>
    <cellStyle name="Besuchter Hyperlink" xfId="10604" builtinId="9" hidden="1"/>
    <cellStyle name="Besuchter Hyperlink" xfId="10860" builtinId="9" hidden="1"/>
    <cellStyle name="Besuchter Hyperlink" xfId="11116" builtinId="9" hidden="1"/>
    <cellStyle name="Besuchter Hyperlink" xfId="11372" builtinId="9" hidden="1"/>
    <cellStyle name="Besuchter Hyperlink" xfId="11628" builtinId="9" hidden="1"/>
    <cellStyle name="Besuchter Hyperlink" xfId="11884" builtinId="9" hidden="1"/>
    <cellStyle name="Besuchter Hyperlink" xfId="12140" builtinId="9" hidden="1"/>
    <cellStyle name="Besuchter Hyperlink" xfId="12396" builtinId="9" hidden="1"/>
    <cellStyle name="Besuchter Hyperlink" xfId="12652" builtinId="9" hidden="1"/>
    <cellStyle name="Besuchter Hyperlink" xfId="12908" builtinId="9" hidden="1"/>
    <cellStyle name="Besuchter Hyperlink" xfId="13164" builtinId="9" hidden="1"/>
    <cellStyle name="Besuchter Hyperlink" xfId="13420" builtinId="9" hidden="1"/>
    <cellStyle name="Besuchter Hyperlink" xfId="13676" builtinId="9" hidden="1"/>
    <cellStyle name="Besuchter Hyperlink" xfId="13932" builtinId="9" hidden="1"/>
    <cellStyle name="Besuchter Hyperlink" xfId="14188" builtinId="9" hidden="1"/>
    <cellStyle name="Besuchter Hyperlink" xfId="14444" builtinId="9" hidden="1"/>
    <cellStyle name="Besuchter Hyperlink" xfId="14700" builtinId="9" hidden="1"/>
    <cellStyle name="Besuchter Hyperlink" xfId="14956" builtinId="9" hidden="1"/>
    <cellStyle name="Besuchter Hyperlink" xfId="15212" builtinId="9" hidden="1"/>
    <cellStyle name="Besuchter Hyperlink" xfId="15468" builtinId="9" hidden="1"/>
    <cellStyle name="Besuchter Hyperlink" xfId="15724" builtinId="9" hidden="1"/>
    <cellStyle name="Besuchter Hyperlink" xfId="15980" builtinId="9" hidden="1"/>
    <cellStyle name="Besuchter Hyperlink" xfId="16236" builtinId="9" hidden="1"/>
    <cellStyle name="Besuchter Hyperlink" xfId="16492" builtinId="9" hidden="1"/>
    <cellStyle name="Besuchter Hyperlink" xfId="16748" builtinId="9" hidden="1"/>
    <cellStyle name="Besuchter Hyperlink" xfId="17004" builtinId="9" hidden="1"/>
    <cellStyle name="Besuchter Hyperlink" xfId="17260" builtinId="9" hidden="1"/>
    <cellStyle name="Besuchter Hyperlink" xfId="17516" builtinId="9" hidden="1"/>
    <cellStyle name="Besuchter Hyperlink" xfId="17772" builtinId="9" hidden="1"/>
    <cellStyle name="Besuchter Hyperlink" xfId="18028" builtinId="9" hidden="1"/>
    <cellStyle name="Besuchter Hyperlink" xfId="18284" builtinId="9" hidden="1"/>
    <cellStyle name="Besuchter Hyperlink" xfId="18540" builtinId="9" hidden="1"/>
    <cellStyle name="Besuchter Hyperlink" xfId="18796" builtinId="9" hidden="1"/>
    <cellStyle name="Besuchter Hyperlink" xfId="19052" builtinId="9" hidden="1"/>
    <cellStyle name="Besuchter Hyperlink" xfId="19308" builtinId="9" hidden="1"/>
    <cellStyle name="Besuchter Hyperlink" xfId="19564" builtinId="9" hidden="1"/>
    <cellStyle name="Besuchter Hyperlink" xfId="19820" builtinId="9" hidden="1"/>
    <cellStyle name="Besuchter Hyperlink" xfId="20076" builtinId="9" hidden="1"/>
    <cellStyle name="Besuchter Hyperlink" xfId="20332" builtinId="9" hidden="1"/>
    <cellStyle name="Besuchter Hyperlink" xfId="20588" builtinId="9" hidden="1"/>
    <cellStyle name="Besuchter Hyperlink" xfId="20844" builtinId="9" hidden="1"/>
    <cellStyle name="Besuchter Hyperlink" xfId="21100" builtinId="9" hidden="1"/>
    <cellStyle name="Besuchter Hyperlink" xfId="21360" builtinId="9" hidden="1"/>
    <cellStyle name="Besuchter Hyperlink" xfId="21616" builtinId="9" hidden="1"/>
    <cellStyle name="Besuchter Hyperlink" xfId="21872" builtinId="9" hidden="1"/>
    <cellStyle name="Besuchter Hyperlink" xfId="22128" builtinId="9" hidden="1"/>
    <cellStyle name="Besuchter Hyperlink" xfId="22384" builtinId="9" hidden="1"/>
    <cellStyle name="Besuchter Hyperlink" xfId="22640" builtinId="9" hidden="1"/>
    <cellStyle name="Besuchter Hyperlink" xfId="22896" builtinId="9" hidden="1"/>
    <cellStyle name="Besuchter Hyperlink" xfId="23152" builtinId="9" hidden="1"/>
    <cellStyle name="Besuchter Hyperlink" xfId="23408" builtinId="9" hidden="1"/>
    <cellStyle name="Besuchter Hyperlink" xfId="23664" builtinId="9" hidden="1"/>
    <cellStyle name="Besuchter Hyperlink" xfId="23920" builtinId="9" hidden="1"/>
    <cellStyle name="Besuchter Hyperlink" xfId="24176" builtinId="9" hidden="1"/>
    <cellStyle name="Besuchter Hyperlink" xfId="24432" builtinId="9" hidden="1"/>
    <cellStyle name="Besuchter Hyperlink" xfId="24688" builtinId="9" hidden="1"/>
    <cellStyle name="Besuchter Hyperlink" xfId="24944" builtinId="9" hidden="1"/>
    <cellStyle name="Besuchter Hyperlink" xfId="25200" builtinId="9" hidden="1"/>
    <cellStyle name="Besuchter Hyperlink" xfId="25456" builtinId="9" hidden="1"/>
    <cellStyle name="Besuchter Hyperlink" xfId="25712" builtinId="9" hidden="1"/>
    <cellStyle name="Besuchter Hyperlink" xfId="25968" builtinId="9" hidden="1"/>
    <cellStyle name="Besuchter Hyperlink" xfId="26224" builtinId="9" hidden="1"/>
    <cellStyle name="Besuchter Hyperlink" xfId="26480" builtinId="9" hidden="1"/>
    <cellStyle name="Besuchter Hyperlink" xfId="26736" builtinId="9" hidden="1"/>
    <cellStyle name="Besuchter Hyperlink" xfId="26992" builtinId="9" hidden="1"/>
    <cellStyle name="Besuchter Hyperlink" xfId="27248" builtinId="9" hidden="1"/>
    <cellStyle name="Besuchter Hyperlink" xfId="27504" builtinId="9" hidden="1"/>
    <cellStyle name="Besuchter Hyperlink" xfId="27760" builtinId="9" hidden="1"/>
    <cellStyle name="Besuchter Hyperlink" xfId="28016" builtinId="9" hidden="1"/>
    <cellStyle name="Besuchter Hyperlink" xfId="28272" builtinId="9" hidden="1"/>
    <cellStyle name="Besuchter Hyperlink" xfId="28528" builtinId="9" hidden="1"/>
    <cellStyle name="Besuchter Hyperlink" xfId="28784" builtinId="9" hidden="1"/>
    <cellStyle name="Besuchter Hyperlink" xfId="29040" builtinId="9" hidden="1"/>
    <cellStyle name="Besuchter Hyperlink" xfId="29296" builtinId="9" hidden="1"/>
    <cellStyle name="Besuchter Hyperlink" xfId="29552" builtinId="9" hidden="1"/>
    <cellStyle name="Besuchter Hyperlink" xfId="29808" builtinId="9" hidden="1"/>
    <cellStyle name="Besuchter Hyperlink" xfId="30064" builtinId="9" hidden="1"/>
    <cellStyle name="Besuchter Hyperlink" xfId="30320" builtinId="9" hidden="1"/>
    <cellStyle name="Besuchter Hyperlink" xfId="30576" builtinId="9" hidden="1"/>
    <cellStyle name="Besuchter Hyperlink" xfId="30832" builtinId="9" hidden="1"/>
    <cellStyle name="Besuchter Hyperlink" xfId="31088" builtinId="9" hidden="1"/>
    <cellStyle name="Besuchter Hyperlink" xfId="31344" builtinId="9" hidden="1"/>
    <cellStyle name="Besuchter Hyperlink" xfId="31600" builtinId="9" hidden="1"/>
    <cellStyle name="Besuchter Hyperlink" xfId="31856" builtinId="9" hidden="1"/>
    <cellStyle name="Besuchter Hyperlink" xfId="32112" builtinId="9" hidden="1"/>
    <cellStyle name="Besuchter Hyperlink" xfId="32369" builtinId="9" hidden="1"/>
    <cellStyle name="Besuchter Hyperlink" xfId="32627" builtinId="9" hidden="1"/>
    <cellStyle name="Besuchter Hyperlink" xfId="32883" builtinId="9" hidden="1"/>
    <cellStyle name="Besuchter Hyperlink" xfId="33139" builtinId="9" hidden="1"/>
    <cellStyle name="Besuchter Hyperlink" xfId="33395" builtinId="9" hidden="1"/>
    <cellStyle name="Besuchter Hyperlink" xfId="33651" builtinId="9" hidden="1"/>
    <cellStyle name="Besuchter Hyperlink" xfId="33907" builtinId="9" hidden="1"/>
    <cellStyle name="Besuchter Hyperlink" xfId="34163" builtinId="9" hidden="1"/>
    <cellStyle name="Besuchter Hyperlink" xfId="34419" builtinId="9" hidden="1"/>
    <cellStyle name="Besuchter Hyperlink" xfId="34675" builtinId="9" hidden="1"/>
    <cellStyle name="Besuchter Hyperlink" xfId="34931" builtinId="9" hidden="1"/>
    <cellStyle name="Besuchter Hyperlink" xfId="35121" builtinId="9" hidden="1"/>
    <cellStyle name="Besuchter Hyperlink" xfId="34865" builtinId="9" hidden="1"/>
    <cellStyle name="Besuchter Hyperlink" xfId="34609" builtinId="9" hidden="1"/>
    <cellStyle name="Besuchter Hyperlink" xfId="34353" builtinId="9" hidden="1"/>
    <cellStyle name="Besuchter Hyperlink" xfId="34097" builtinId="9" hidden="1"/>
    <cellStyle name="Besuchter Hyperlink" xfId="33841" builtinId="9" hidden="1"/>
    <cellStyle name="Besuchter Hyperlink" xfId="33585" builtinId="9" hidden="1"/>
    <cellStyle name="Besuchter Hyperlink" xfId="33329" builtinId="9" hidden="1"/>
    <cellStyle name="Besuchter Hyperlink" xfId="33073" builtinId="9" hidden="1"/>
    <cellStyle name="Besuchter Hyperlink" xfId="32817" builtinId="9" hidden="1"/>
    <cellStyle name="Besuchter Hyperlink" xfId="32561" builtinId="9" hidden="1"/>
    <cellStyle name="Besuchter Hyperlink" xfId="32303" builtinId="9" hidden="1"/>
    <cellStyle name="Besuchter Hyperlink" xfId="32046" builtinId="9" hidden="1"/>
    <cellStyle name="Besuchter Hyperlink" xfId="31790" builtinId="9" hidden="1"/>
    <cellStyle name="Besuchter Hyperlink" xfId="31534" builtinId="9" hidden="1"/>
    <cellStyle name="Besuchter Hyperlink" xfId="31278" builtinId="9" hidden="1"/>
    <cellStyle name="Besuchter Hyperlink" xfId="31022" builtinId="9" hidden="1"/>
    <cellStyle name="Besuchter Hyperlink" xfId="30766" builtinId="9" hidden="1"/>
    <cellStyle name="Besuchter Hyperlink" xfId="30510" builtinId="9" hidden="1"/>
    <cellStyle name="Besuchter Hyperlink" xfId="30254" builtinId="9" hidden="1"/>
    <cellStyle name="Besuchter Hyperlink" xfId="29998" builtinId="9" hidden="1"/>
    <cellStyle name="Besuchter Hyperlink" xfId="29742" builtinId="9" hidden="1"/>
    <cellStyle name="Besuchter Hyperlink" xfId="29486" builtinId="9" hidden="1"/>
    <cellStyle name="Besuchter Hyperlink" xfId="29230" builtinId="9" hidden="1"/>
    <cellStyle name="Besuchter Hyperlink" xfId="28974" builtinId="9" hidden="1"/>
    <cellStyle name="Besuchter Hyperlink" xfId="28718" builtinId="9" hidden="1"/>
    <cellStyle name="Besuchter Hyperlink" xfId="28462" builtinId="9" hidden="1"/>
    <cellStyle name="Besuchter Hyperlink" xfId="28206" builtinId="9" hidden="1"/>
    <cellStyle name="Besuchter Hyperlink" xfId="27950" builtinId="9" hidden="1"/>
    <cellStyle name="Besuchter Hyperlink" xfId="27694" builtinId="9" hidden="1"/>
    <cellStyle name="Besuchter Hyperlink" xfId="27438" builtinId="9" hidden="1"/>
    <cellStyle name="Besuchter Hyperlink" xfId="27182" builtinId="9" hidden="1"/>
    <cellStyle name="Besuchter Hyperlink" xfId="26926" builtinId="9" hidden="1"/>
    <cellStyle name="Besuchter Hyperlink" xfId="26670" builtinId="9" hidden="1"/>
    <cellStyle name="Besuchter Hyperlink" xfId="26414" builtinId="9" hidden="1"/>
    <cellStyle name="Besuchter Hyperlink" xfId="26158" builtinId="9" hidden="1"/>
    <cellStyle name="Besuchter Hyperlink" xfId="25902" builtinId="9" hidden="1"/>
    <cellStyle name="Besuchter Hyperlink" xfId="25646" builtinId="9" hidden="1"/>
    <cellStyle name="Besuchter Hyperlink" xfId="25390" builtinId="9" hidden="1"/>
    <cellStyle name="Besuchter Hyperlink" xfId="25134" builtinId="9" hidden="1"/>
    <cellStyle name="Besuchter Hyperlink" xfId="24878" builtinId="9" hidden="1"/>
    <cellStyle name="Besuchter Hyperlink" xfId="24622" builtinId="9" hidden="1"/>
    <cellStyle name="Besuchter Hyperlink" xfId="24366" builtinId="9" hidden="1"/>
    <cellStyle name="Besuchter Hyperlink" xfId="24110" builtinId="9" hidden="1"/>
    <cellStyle name="Besuchter Hyperlink" xfId="23854" builtinId="9" hidden="1"/>
    <cellStyle name="Besuchter Hyperlink" xfId="23598" builtinId="9" hidden="1"/>
    <cellStyle name="Besuchter Hyperlink" xfId="23342" builtinId="9" hidden="1"/>
    <cellStyle name="Besuchter Hyperlink" xfId="23086" builtinId="9" hidden="1"/>
    <cellStyle name="Besuchter Hyperlink" xfId="22830" builtinId="9" hidden="1"/>
    <cellStyle name="Besuchter Hyperlink" xfId="22574" builtinId="9" hidden="1"/>
    <cellStyle name="Besuchter Hyperlink" xfId="22318" builtinId="9" hidden="1"/>
    <cellStyle name="Besuchter Hyperlink" xfId="22062" builtinId="9" hidden="1"/>
    <cellStyle name="Besuchter Hyperlink" xfId="21806" builtinId="9" hidden="1"/>
    <cellStyle name="Besuchter Hyperlink" xfId="21550" builtinId="9" hidden="1"/>
    <cellStyle name="Besuchter Hyperlink" xfId="21294" builtinId="9" hidden="1"/>
    <cellStyle name="Besuchter Hyperlink" xfId="21034" builtinId="9" hidden="1"/>
    <cellStyle name="Besuchter Hyperlink" xfId="20778" builtinId="9" hidden="1"/>
    <cellStyle name="Besuchter Hyperlink" xfId="20522" builtinId="9" hidden="1"/>
    <cellStyle name="Besuchter Hyperlink" xfId="20266" builtinId="9" hidden="1"/>
    <cellStyle name="Besuchter Hyperlink" xfId="20010" builtinId="9" hidden="1"/>
    <cellStyle name="Besuchter Hyperlink" xfId="19754" builtinId="9" hidden="1"/>
    <cellStyle name="Besuchter Hyperlink" xfId="19498" builtinId="9" hidden="1"/>
    <cellStyle name="Besuchter Hyperlink" xfId="19242" builtinId="9" hidden="1"/>
    <cellStyle name="Besuchter Hyperlink" xfId="18986" builtinId="9" hidden="1"/>
    <cellStyle name="Besuchter Hyperlink" xfId="18730" builtinId="9" hidden="1"/>
    <cellStyle name="Besuchter Hyperlink" xfId="18474" builtinId="9" hidden="1"/>
    <cellStyle name="Besuchter Hyperlink" xfId="18218" builtinId="9" hidden="1"/>
    <cellStyle name="Besuchter Hyperlink" xfId="17962" builtinId="9" hidden="1"/>
    <cellStyle name="Besuchter Hyperlink" xfId="17706" builtinId="9" hidden="1"/>
    <cellStyle name="Besuchter Hyperlink" xfId="17450" builtinId="9" hidden="1"/>
    <cellStyle name="Besuchter Hyperlink" xfId="17194" builtinId="9" hidden="1"/>
    <cellStyle name="Besuchter Hyperlink" xfId="16938" builtinId="9" hidden="1"/>
    <cellStyle name="Besuchter Hyperlink" xfId="16682" builtinId="9" hidden="1"/>
    <cellStyle name="Besuchter Hyperlink" xfId="16426" builtinId="9" hidden="1"/>
    <cellStyle name="Besuchter Hyperlink" xfId="16170" builtinId="9" hidden="1"/>
    <cellStyle name="Besuchter Hyperlink" xfId="15914" builtinId="9" hidden="1"/>
    <cellStyle name="Besuchter Hyperlink" xfId="15658" builtinId="9" hidden="1"/>
    <cellStyle name="Besuchter Hyperlink" xfId="15402" builtinId="9" hidden="1"/>
    <cellStyle name="Besuchter Hyperlink" xfId="15146" builtinId="9" hidden="1"/>
    <cellStyle name="Besuchter Hyperlink" xfId="14890" builtinId="9" hidden="1"/>
    <cellStyle name="Besuchter Hyperlink" xfId="14634" builtinId="9" hidden="1"/>
    <cellStyle name="Besuchter Hyperlink" xfId="14378" builtinId="9" hidden="1"/>
    <cellStyle name="Besuchter Hyperlink" xfId="14122" builtinId="9" hidden="1"/>
    <cellStyle name="Besuchter Hyperlink" xfId="13866" builtinId="9" hidden="1"/>
    <cellStyle name="Besuchter Hyperlink" xfId="13610" builtinId="9" hidden="1"/>
    <cellStyle name="Besuchter Hyperlink" xfId="13354" builtinId="9" hidden="1"/>
    <cellStyle name="Besuchter Hyperlink" xfId="13098" builtinId="9" hidden="1"/>
    <cellStyle name="Besuchter Hyperlink" xfId="12842" builtinId="9" hidden="1"/>
    <cellStyle name="Besuchter Hyperlink" xfId="12586" builtinId="9" hidden="1"/>
    <cellStyle name="Besuchter Hyperlink" xfId="12330" builtinId="9" hidden="1"/>
    <cellStyle name="Besuchter Hyperlink" xfId="12074" builtinId="9" hidden="1"/>
    <cellStyle name="Besuchter Hyperlink" xfId="11818" builtinId="9" hidden="1"/>
    <cellStyle name="Besuchter Hyperlink" xfId="11562" builtinId="9" hidden="1"/>
    <cellStyle name="Besuchter Hyperlink" xfId="11306" builtinId="9" hidden="1"/>
    <cellStyle name="Besuchter Hyperlink" xfId="11050" builtinId="9" hidden="1"/>
    <cellStyle name="Besuchter Hyperlink" xfId="10794" builtinId="9" hidden="1"/>
    <cellStyle name="Besuchter Hyperlink" xfId="10538" builtinId="9" hidden="1"/>
    <cellStyle name="Besuchter Hyperlink" xfId="10282" builtinId="9" hidden="1"/>
    <cellStyle name="Besuchter Hyperlink" xfId="10026" builtinId="9" hidden="1"/>
    <cellStyle name="Besuchter Hyperlink" xfId="9770" builtinId="9" hidden="1"/>
    <cellStyle name="Besuchter Hyperlink" xfId="9514" builtinId="9" hidden="1"/>
    <cellStyle name="Besuchter Hyperlink" xfId="9258" builtinId="9" hidden="1"/>
    <cellStyle name="Besuchter Hyperlink" xfId="9002" builtinId="9" hidden="1"/>
    <cellStyle name="Besuchter Hyperlink" xfId="8746" builtinId="9" hidden="1"/>
    <cellStyle name="Besuchter Hyperlink" xfId="8490" builtinId="9" hidden="1"/>
    <cellStyle name="Besuchter Hyperlink" xfId="8234" builtinId="9" hidden="1"/>
    <cellStyle name="Besuchter Hyperlink" xfId="7978" builtinId="9" hidden="1"/>
    <cellStyle name="Besuchter Hyperlink" xfId="7722" builtinId="9" hidden="1"/>
    <cellStyle name="Besuchter Hyperlink" xfId="7466" builtinId="9" hidden="1"/>
    <cellStyle name="Besuchter Hyperlink" xfId="7210" builtinId="9" hidden="1"/>
    <cellStyle name="Besuchter Hyperlink" xfId="6954" builtinId="9" hidden="1"/>
    <cellStyle name="Besuchter Hyperlink" xfId="6698" builtinId="9" hidden="1"/>
    <cellStyle name="Besuchter Hyperlink" xfId="6442" builtinId="9" hidden="1"/>
    <cellStyle name="Besuchter Hyperlink" xfId="6186" builtinId="9" hidden="1"/>
    <cellStyle name="Besuchter Hyperlink" xfId="5930" builtinId="9" hidden="1"/>
    <cellStyle name="Besuchter Hyperlink" xfId="5674" builtinId="9" hidden="1"/>
    <cellStyle name="Besuchter Hyperlink" xfId="5418" builtinId="9" hidden="1"/>
    <cellStyle name="Besuchter Hyperlink" xfId="5162" builtinId="9" hidden="1"/>
    <cellStyle name="Besuchter Hyperlink" xfId="4906" builtinId="9" hidden="1"/>
    <cellStyle name="Besuchter Hyperlink" xfId="4650" builtinId="9" hidden="1"/>
    <cellStyle name="Besuchter Hyperlink" xfId="4394" builtinId="9" hidden="1"/>
    <cellStyle name="Besuchter Hyperlink" xfId="4138" builtinId="9" hidden="1"/>
    <cellStyle name="Besuchter Hyperlink" xfId="3882" builtinId="9" hidden="1"/>
    <cellStyle name="Besuchter Hyperlink" xfId="3626" builtinId="9" hidden="1"/>
    <cellStyle name="Besuchter Hyperlink" xfId="3370" builtinId="9" hidden="1"/>
    <cellStyle name="Besuchter Hyperlink" xfId="3114" builtinId="9" hidden="1"/>
    <cellStyle name="Besuchter Hyperlink" xfId="2858" builtinId="9" hidden="1"/>
    <cellStyle name="Besuchter Hyperlink" xfId="2602" builtinId="9" hidden="1"/>
    <cellStyle name="Besuchter Hyperlink" xfId="2346" builtinId="9" hidden="1"/>
    <cellStyle name="Besuchter Hyperlink" xfId="2090" builtinId="9" hidden="1"/>
    <cellStyle name="Besuchter Hyperlink" xfId="1834" builtinId="9" hidden="1"/>
    <cellStyle name="Besuchter Hyperlink" xfId="1578" builtinId="9" hidden="1"/>
    <cellStyle name="Besuchter Hyperlink" xfId="1322" builtinId="9" hidden="1"/>
    <cellStyle name="Besuchter Hyperlink" xfId="1066" builtinId="9" hidden="1"/>
    <cellStyle name="Besuchter Hyperlink" xfId="810" builtinId="9" hidden="1"/>
    <cellStyle name="Besuchter Hyperlink" xfId="554" builtinId="9" hidden="1"/>
    <cellStyle name="Besuchter Hyperlink" xfId="298" builtinId="9" hidden="1"/>
    <cellStyle name="Besuchter Hyperlink" xfId="32" builtinId="9" hidden="1"/>
    <cellStyle name="Besuchter Hyperlink" xfId="94" builtinId="9" hidden="1"/>
    <cellStyle name="Besuchter Hyperlink" xfId="350" builtinId="9" hidden="1"/>
    <cellStyle name="Besuchter Hyperlink" xfId="606" builtinId="9" hidden="1"/>
    <cellStyle name="Besuchter Hyperlink" xfId="862" builtinId="9" hidden="1"/>
    <cellStyle name="Besuchter Hyperlink" xfId="1118" builtinId="9" hidden="1"/>
    <cellStyle name="Besuchter Hyperlink" xfId="1374" builtinId="9" hidden="1"/>
    <cellStyle name="Besuchter Hyperlink" xfId="1630" builtinId="9" hidden="1"/>
    <cellStyle name="Besuchter Hyperlink" xfId="1886" builtinId="9" hidden="1"/>
    <cellStyle name="Besuchter Hyperlink" xfId="2142" builtinId="9" hidden="1"/>
    <cellStyle name="Besuchter Hyperlink" xfId="2398" builtinId="9" hidden="1"/>
    <cellStyle name="Besuchter Hyperlink" xfId="2654" builtinId="9" hidden="1"/>
    <cellStyle name="Besuchter Hyperlink" xfId="2910" builtinId="9" hidden="1"/>
    <cellStyle name="Besuchter Hyperlink" xfId="3166" builtinId="9" hidden="1"/>
    <cellStyle name="Besuchter Hyperlink" xfId="3422" builtinId="9" hidden="1"/>
    <cellStyle name="Besuchter Hyperlink" xfId="3678" builtinId="9" hidden="1"/>
    <cellStyle name="Besuchter Hyperlink" xfId="3934" builtinId="9" hidden="1"/>
    <cellStyle name="Besuchter Hyperlink" xfId="4190" builtinId="9" hidden="1"/>
    <cellStyle name="Besuchter Hyperlink" xfId="4446" builtinId="9" hidden="1"/>
    <cellStyle name="Besuchter Hyperlink" xfId="4702" builtinId="9" hidden="1"/>
    <cellStyle name="Besuchter Hyperlink" xfId="4958" builtinId="9" hidden="1"/>
    <cellStyle name="Besuchter Hyperlink" xfId="5214" builtinId="9" hidden="1"/>
    <cellStyle name="Besuchter Hyperlink" xfId="5470" builtinId="9" hidden="1"/>
    <cellStyle name="Besuchter Hyperlink" xfId="5726" builtinId="9" hidden="1"/>
    <cellStyle name="Besuchter Hyperlink" xfId="5982" builtinId="9" hidden="1"/>
    <cellStyle name="Besuchter Hyperlink" xfId="6238" builtinId="9" hidden="1"/>
    <cellStyle name="Besuchter Hyperlink" xfId="6494" builtinId="9" hidden="1"/>
    <cellStyle name="Besuchter Hyperlink" xfId="6750" builtinId="9" hidden="1"/>
    <cellStyle name="Besuchter Hyperlink" xfId="7006" builtinId="9" hidden="1"/>
    <cellStyle name="Besuchter Hyperlink" xfId="7262" builtinId="9" hidden="1"/>
    <cellStyle name="Besuchter Hyperlink" xfId="7518" builtinId="9" hidden="1"/>
    <cellStyle name="Besuchter Hyperlink" xfId="7774" builtinId="9" hidden="1"/>
    <cellStyle name="Besuchter Hyperlink" xfId="8030" builtinId="9" hidden="1"/>
    <cellStyle name="Besuchter Hyperlink" xfId="8286" builtinId="9" hidden="1"/>
    <cellStyle name="Besuchter Hyperlink" xfId="8542" builtinId="9" hidden="1"/>
    <cellStyle name="Besuchter Hyperlink" xfId="8798" builtinId="9" hidden="1"/>
    <cellStyle name="Besuchter Hyperlink" xfId="9054" builtinId="9" hidden="1"/>
    <cellStyle name="Besuchter Hyperlink" xfId="9310" builtinId="9" hidden="1"/>
    <cellStyle name="Besuchter Hyperlink" xfId="9566" builtinId="9" hidden="1"/>
    <cellStyle name="Besuchter Hyperlink" xfId="9822" builtinId="9" hidden="1"/>
    <cellStyle name="Besuchter Hyperlink" xfId="10078" builtinId="9" hidden="1"/>
    <cellStyle name="Besuchter Hyperlink" xfId="10334" builtinId="9" hidden="1"/>
    <cellStyle name="Besuchter Hyperlink" xfId="10590" builtinId="9" hidden="1"/>
    <cellStyle name="Besuchter Hyperlink" xfId="10846" builtinId="9" hidden="1"/>
    <cellStyle name="Besuchter Hyperlink" xfId="11102" builtinId="9" hidden="1"/>
    <cellStyle name="Besuchter Hyperlink" xfId="11358" builtinId="9" hidden="1"/>
    <cellStyle name="Besuchter Hyperlink" xfId="11614" builtinId="9" hidden="1"/>
    <cellStyle name="Besuchter Hyperlink" xfId="11870" builtinId="9" hidden="1"/>
    <cellStyle name="Besuchter Hyperlink" xfId="12126" builtinId="9" hidden="1"/>
    <cellStyle name="Besuchter Hyperlink" xfId="12382" builtinId="9" hidden="1"/>
    <cellStyle name="Besuchter Hyperlink" xfId="12638" builtinId="9" hidden="1"/>
    <cellStyle name="Besuchter Hyperlink" xfId="12894" builtinId="9" hidden="1"/>
    <cellStyle name="Besuchter Hyperlink" xfId="13150" builtinId="9" hidden="1"/>
    <cellStyle name="Besuchter Hyperlink" xfId="13406" builtinId="9" hidden="1"/>
    <cellStyle name="Besuchter Hyperlink" xfId="13662" builtinId="9" hidden="1"/>
    <cellStyle name="Besuchter Hyperlink" xfId="13918" builtinId="9" hidden="1"/>
    <cellStyle name="Besuchter Hyperlink" xfId="14174" builtinId="9" hidden="1"/>
    <cellStyle name="Besuchter Hyperlink" xfId="14430" builtinId="9" hidden="1"/>
    <cellStyle name="Besuchter Hyperlink" xfId="14686" builtinId="9" hidden="1"/>
    <cellStyle name="Besuchter Hyperlink" xfId="14942" builtinId="9" hidden="1"/>
    <cellStyle name="Besuchter Hyperlink" xfId="15198" builtinId="9" hidden="1"/>
    <cellStyle name="Besuchter Hyperlink" xfId="15454" builtinId="9" hidden="1"/>
    <cellStyle name="Besuchter Hyperlink" xfId="15710" builtinId="9" hidden="1"/>
    <cellStyle name="Besuchter Hyperlink" xfId="15966" builtinId="9" hidden="1"/>
    <cellStyle name="Besuchter Hyperlink" xfId="16222" builtinId="9" hidden="1"/>
    <cellStyle name="Besuchter Hyperlink" xfId="16478" builtinId="9" hidden="1"/>
    <cellStyle name="Besuchter Hyperlink" xfId="16734" builtinId="9" hidden="1"/>
    <cellStyle name="Besuchter Hyperlink" xfId="16990" builtinId="9" hidden="1"/>
    <cellStyle name="Besuchter Hyperlink" xfId="17246" builtinId="9" hidden="1"/>
    <cellStyle name="Besuchter Hyperlink" xfId="17502" builtinId="9" hidden="1"/>
    <cellStyle name="Besuchter Hyperlink" xfId="17758" builtinId="9" hidden="1"/>
    <cellStyle name="Besuchter Hyperlink" xfId="18014" builtinId="9" hidden="1"/>
    <cellStyle name="Besuchter Hyperlink" xfId="18270" builtinId="9" hidden="1"/>
    <cellStyle name="Besuchter Hyperlink" xfId="18526" builtinId="9" hidden="1"/>
    <cellStyle name="Besuchter Hyperlink" xfId="18782" builtinId="9" hidden="1"/>
    <cellStyle name="Besuchter Hyperlink" xfId="19038" builtinId="9" hidden="1"/>
    <cellStyle name="Besuchter Hyperlink" xfId="19294" builtinId="9" hidden="1"/>
    <cellStyle name="Besuchter Hyperlink" xfId="19550" builtinId="9" hidden="1"/>
    <cellStyle name="Besuchter Hyperlink" xfId="19806" builtinId="9" hidden="1"/>
    <cellStyle name="Besuchter Hyperlink" xfId="20062" builtinId="9" hidden="1"/>
    <cellStyle name="Besuchter Hyperlink" xfId="20318" builtinId="9" hidden="1"/>
    <cellStyle name="Besuchter Hyperlink" xfId="20574" builtinId="9" hidden="1"/>
    <cellStyle name="Besuchter Hyperlink" xfId="20830" builtinId="9" hidden="1"/>
    <cellStyle name="Besuchter Hyperlink" xfId="21086" builtinId="9" hidden="1"/>
    <cellStyle name="Besuchter Hyperlink" xfId="21346" builtinId="9" hidden="1"/>
    <cellStyle name="Besuchter Hyperlink" xfId="21602" builtinId="9" hidden="1"/>
    <cellStyle name="Besuchter Hyperlink" xfId="21858" builtinId="9" hidden="1"/>
    <cellStyle name="Besuchter Hyperlink" xfId="22114" builtinId="9" hidden="1"/>
    <cellStyle name="Besuchter Hyperlink" xfId="22370" builtinId="9" hidden="1"/>
    <cellStyle name="Besuchter Hyperlink" xfId="22626" builtinId="9" hidden="1"/>
    <cellStyle name="Besuchter Hyperlink" xfId="22882" builtinId="9" hidden="1"/>
    <cellStyle name="Besuchter Hyperlink" xfId="23138" builtinId="9" hidden="1"/>
    <cellStyle name="Besuchter Hyperlink" xfId="23394" builtinId="9" hidden="1"/>
    <cellStyle name="Besuchter Hyperlink" xfId="23650" builtinId="9" hidden="1"/>
    <cellStyle name="Besuchter Hyperlink" xfId="23906" builtinId="9" hidden="1"/>
    <cellStyle name="Besuchter Hyperlink" xfId="24162" builtinId="9" hidden="1"/>
    <cellStyle name="Besuchter Hyperlink" xfId="24418" builtinId="9" hidden="1"/>
    <cellStyle name="Besuchter Hyperlink" xfId="24674" builtinId="9" hidden="1"/>
    <cellStyle name="Besuchter Hyperlink" xfId="24930" builtinId="9" hidden="1"/>
    <cellStyle name="Besuchter Hyperlink" xfId="25186" builtinId="9" hidden="1"/>
    <cellStyle name="Besuchter Hyperlink" xfId="25442" builtinId="9" hidden="1"/>
    <cellStyle name="Besuchter Hyperlink" xfId="25698" builtinId="9" hidden="1"/>
    <cellStyle name="Besuchter Hyperlink" xfId="25954" builtinId="9" hidden="1"/>
    <cellStyle name="Besuchter Hyperlink" xfId="26210" builtinId="9" hidden="1"/>
    <cellStyle name="Besuchter Hyperlink" xfId="26466" builtinId="9" hidden="1"/>
    <cellStyle name="Besuchter Hyperlink" xfId="26722" builtinId="9" hidden="1"/>
    <cellStyle name="Besuchter Hyperlink" xfId="26978" builtinId="9" hidden="1"/>
    <cellStyle name="Besuchter Hyperlink" xfId="27234" builtinId="9" hidden="1"/>
    <cellStyle name="Besuchter Hyperlink" xfId="27490" builtinId="9" hidden="1"/>
    <cellStyle name="Besuchter Hyperlink" xfId="27746" builtinId="9" hidden="1"/>
    <cellStyle name="Besuchter Hyperlink" xfId="28002" builtinId="9" hidden="1"/>
    <cellStyle name="Besuchter Hyperlink" xfId="28258" builtinId="9" hidden="1"/>
    <cellStyle name="Besuchter Hyperlink" xfId="28514" builtinId="9" hidden="1"/>
    <cellStyle name="Besuchter Hyperlink" xfId="28770" builtinId="9" hidden="1"/>
    <cellStyle name="Besuchter Hyperlink" xfId="29026" builtinId="9" hidden="1"/>
    <cellStyle name="Besuchter Hyperlink" xfId="29282" builtinId="9" hidden="1"/>
    <cellStyle name="Besuchter Hyperlink" xfId="29538" builtinId="9" hidden="1"/>
    <cellStyle name="Besuchter Hyperlink" xfId="29794" builtinId="9" hidden="1"/>
    <cellStyle name="Besuchter Hyperlink" xfId="30050" builtinId="9" hidden="1"/>
    <cellStyle name="Besuchter Hyperlink" xfId="30306" builtinId="9" hidden="1"/>
    <cellStyle name="Besuchter Hyperlink" xfId="30562" builtinId="9" hidden="1"/>
    <cellStyle name="Besuchter Hyperlink" xfId="30818" builtinId="9" hidden="1"/>
    <cellStyle name="Besuchter Hyperlink" xfId="31074" builtinId="9" hidden="1"/>
    <cellStyle name="Besuchter Hyperlink" xfId="31330" builtinId="9" hidden="1"/>
    <cellStyle name="Besuchter Hyperlink" xfId="31586" builtinId="9" hidden="1"/>
    <cellStyle name="Besuchter Hyperlink" xfId="31842" builtinId="9" hidden="1"/>
    <cellStyle name="Besuchter Hyperlink" xfId="32098" builtinId="9" hidden="1"/>
    <cellStyle name="Besuchter Hyperlink" xfId="32355" builtinId="9" hidden="1"/>
    <cellStyle name="Besuchter Hyperlink" xfId="32613" builtinId="9" hidden="1"/>
    <cellStyle name="Besuchter Hyperlink" xfId="32869" builtinId="9" hidden="1"/>
    <cellStyle name="Besuchter Hyperlink" xfId="33125" builtinId="9" hidden="1"/>
    <cellStyle name="Besuchter Hyperlink" xfId="33381" builtinId="9" hidden="1"/>
    <cellStyle name="Besuchter Hyperlink" xfId="33637" builtinId="9" hidden="1"/>
    <cellStyle name="Besuchter Hyperlink" xfId="33893" builtinId="9" hidden="1"/>
    <cellStyle name="Besuchter Hyperlink" xfId="34149" builtinId="9" hidden="1"/>
    <cellStyle name="Besuchter Hyperlink" xfId="34405" builtinId="9" hidden="1"/>
    <cellStyle name="Besuchter Hyperlink" xfId="34661" builtinId="9" hidden="1"/>
    <cellStyle name="Besuchter Hyperlink" xfId="34917" builtinId="9" hidden="1"/>
    <cellStyle name="Besuchter Hyperlink" xfId="35135" builtinId="9" hidden="1"/>
    <cellStyle name="Besuchter Hyperlink" xfId="34879" builtinId="9" hidden="1"/>
    <cellStyle name="Besuchter Hyperlink" xfId="34623" builtinId="9" hidden="1"/>
    <cellStyle name="Besuchter Hyperlink" xfId="34367" builtinId="9" hidden="1"/>
    <cellStyle name="Besuchter Hyperlink" xfId="34111" builtinId="9" hidden="1"/>
    <cellStyle name="Besuchter Hyperlink" xfId="33855" builtinId="9" hidden="1"/>
    <cellStyle name="Besuchter Hyperlink" xfId="33599" builtinId="9" hidden="1"/>
    <cellStyle name="Besuchter Hyperlink" xfId="33343" builtinId="9" hidden="1"/>
    <cellStyle name="Besuchter Hyperlink" xfId="33087" builtinId="9" hidden="1"/>
    <cellStyle name="Besuchter Hyperlink" xfId="32831" builtinId="9" hidden="1"/>
    <cellStyle name="Besuchter Hyperlink" xfId="32575" builtinId="9" hidden="1"/>
    <cellStyle name="Besuchter Hyperlink" xfId="32317" builtinId="9" hidden="1"/>
    <cellStyle name="Besuchter Hyperlink" xfId="32060" builtinId="9" hidden="1"/>
    <cellStyle name="Besuchter Hyperlink" xfId="31804" builtinId="9" hidden="1"/>
    <cellStyle name="Besuchter Hyperlink" xfId="31548" builtinId="9" hidden="1"/>
    <cellStyle name="Besuchter Hyperlink" xfId="31292" builtinId="9" hidden="1"/>
    <cellStyle name="Besuchter Hyperlink" xfId="31036" builtinId="9" hidden="1"/>
    <cellStyle name="Besuchter Hyperlink" xfId="30780" builtinId="9" hidden="1"/>
    <cellStyle name="Besuchter Hyperlink" xfId="30524" builtinId="9" hidden="1"/>
    <cellStyle name="Besuchter Hyperlink" xfId="30268" builtinId="9" hidden="1"/>
    <cellStyle name="Besuchter Hyperlink" xfId="30012" builtinId="9" hidden="1"/>
    <cellStyle name="Besuchter Hyperlink" xfId="29756" builtinId="9" hidden="1"/>
    <cellStyle name="Besuchter Hyperlink" xfId="29500" builtinId="9" hidden="1"/>
    <cellStyle name="Besuchter Hyperlink" xfId="29244" builtinId="9" hidden="1"/>
    <cellStyle name="Besuchter Hyperlink" xfId="28988" builtinId="9" hidden="1"/>
    <cellStyle name="Besuchter Hyperlink" xfId="28732" builtinId="9" hidden="1"/>
    <cellStyle name="Besuchter Hyperlink" xfId="28476" builtinId="9" hidden="1"/>
    <cellStyle name="Besuchter Hyperlink" xfId="28220" builtinId="9" hidden="1"/>
    <cellStyle name="Besuchter Hyperlink" xfId="27964" builtinId="9" hidden="1"/>
    <cellStyle name="Besuchter Hyperlink" xfId="27708" builtinId="9" hidden="1"/>
    <cellStyle name="Besuchter Hyperlink" xfId="27452" builtinId="9" hidden="1"/>
    <cellStyle name="Besuchter Hyperlink" xfId="27196" builtinId="9" hidden="1"/>
    <cellStyle name="Besuchter Hyperlink" xfId="26940" builtinId="9" hidden="1"/>
    <cellStyle name="Besuchter Hyperlink" xfId="26684" builtinId="9" hidden="1"/>
    <cellStyle name="Besuchter Hyperlink" xfId="26428" builtinId="9" hidden="1"/>
    <cellStyle name="Besuchter Hyperlink" xfId="26172" builtinId="9" hidden="1"/>
    <cellStyle name="Besuchter Hyperlink" xfId="25916" builtinId="9" hidden="1"/>
    <cellStyle name="Besuchter Hyperlink" xfId="25660" builtinId="9" hidden="1"/>
    <cellStyle name="Besuchter Hyperlink" xfId="25404" builtinId="9" hidden="1"/>
    <cellStyle name="Besuchter Hyperlink" xfId="25148" builtinId="9" hidden="1"/>
    <cellStyle name="Besuchter Hyperlink" xfId="24892" builtinId="9" hidden="1"/>
    <cellStyle name="Besuchter Hyperlink" xfId="24636" builtinId="9" hidden="1"/>
    <cellStyle name="Besuchter Hyperlink" xfId="24380" builtinId="9" hidden="1"/>
    <cellStyle name="Besuchter Hyperlink" xfId="24124" builtinId="9" hidden="1"/>
    <cellStyle name="Besuchter Hyperlink" xfId="23868" builtinId="9" hidden="1"/>
    <cellStyle name="Besuchter Hyperlink" xfId="23612" builtinId="9" hidden="1"/>
    <cellStyle name="Besuchter Hyperlink" xfId="23356" builtinId="9" hidden="1"/>
    <cellStyle name="Besuchter Hyperlink" xfId="23100" builtinId="9" hidden="1"/>
    <cellStyle name="Besuchter Hyperlink" xfId="22844" builtinId="9" hidden="1"/>
    <cellStyle name="Besuchter Hyperlink" xfId="22588" builtinId="9" hidden="1"/>
    <cellStyle name="Besuchter Hyperlink" xfId="22332" builtinId="9" hidden="1"/>
    <cellStyle name="Besuchter Hyperlink" xfId="22076" builtinId="9" hidden="1"/>
    <cellStyle name="Besuchter Hyperlink" xfId="21820" builtinId="9" hidden="1"/>
    <cellStyle name="Besuchter Hyperlink" xfId="21564" builtinId="9" hidden="1"/>
    <cellStyle name="Besuchter Hyperlink" xfId="21308" builtinId="9" hidden="1"/>
    <cellStyle name="Besuchter Hyperlink" xfId="21048" builtinId="9" hidden="1"/>
    <cellStyle name="Besuchter Hyperlink" xfId="20792" builtinId="9" hidden="1"/>
    <cellStyle name="Besuchter Hyperlink" xfId="20536" builtinId="9" hidden="1"/>
    <cellStyle name="Besuchter Hyperlink" xfId="20280" builtinId="9" hidden="1"/>
    <cellStyle name="Besuchter Hyperlink" xfId="20024" builtinId="9" hidden="1"/>
    <cellStyle name="Besuchter Hyperlink" xfId="19768" builtinId="9" hidden="1"/>
    <cellStyle name="Besuchter Hyperlink" xfId="19512" builtinId="9" hidden="1"/>
    <cellStyle name="Besuchter Hyperlink" xfId="19256" builtinId="9" hidden="1"/>
    <cellStyle name="Besuchter Hyperlink" xfId="19000" builtinId="9" hidden="1"/>
    <cellStyle name="Besuchter Hyperlink" xfId="18744" builtinId="9" hidden="1"/>
    <cellStyle name="Besuchter Hyperlink" xfId="18488" builtinId="9" hidden="1"/>
    <cellStyle name="Besuchter Hyperlink" xfId="18232" builtinId="9" hidden="1"/>
    <cellStyle name="Besuchter Hyperlink" xfId="17976" builtinId="9" hidden="1"/>
    <cellStyle name="Besuchter Hyperlink" xfId="17720" builtinId="9" hidden="1"/>
    <cellStyle name="Besuchter Hyperlink" xfId="17464" builtinId="9" hidden="1"/>
    <cellStyle name="Besuchter Hyperlink" xfId="17208" builtinId="9" hidden="1"/>
    <cellStyle name="Besuchter Hyperlink" xfId="16952" builtinId="9" hidden="1"/>
    <cellStyle name="Besuchter Hyperlink" xfId="16696" builtinId="9" hidden="1"/>
    <cellStyle name="Besuchter Hyperlink" xfId="16440" builtinId="9" hidden="1"/>
    <cellStyle name="Besuchter Hyperlink" xfId="16184" builtinId="9" hidden="1"/>
    <cellStyle name="Besuchter Hyperlink" xfId="15928" builtinId="9" hidden="1"/>
    <cellStyle name="Besuchter Hyperlink" xfId="15672" builtinId="9" hidden="1"/>
    <cellStyle name="Besuchter Hyperlink" xfId="15416" builtinId="9" hidden="1"/>
    <cellStyle name="Besuchter Hyperlink" xfId="15160" builtinId="9" hidden="1"/>
    <cellStyle name="Besuchter Hyperlink" xfId="14904" builtinId="9" hidden="1"/>
    <cellStyle name="Besuchter Hyperlink" xfId="14648" builtinId="9" hidden="1"/>
    <cellStyle name="Besuchter Hyperlink" xfId="14392" builtinId="9" hidden="1"/>
    <cellStyle name="Besuchter Hyperlink" xfId="14136" builtinId="9" hidden="1"/>
    <cellStyle name="Besuchter Hyperlink" xfId="13880" builtinId="9" hidden="1"/>
    <cellStyle name="Besuchter Hyperlink" xfId="13624" builtinId="9" hidden="1"/>
    <cellStyle name="Besuchter Hyperlink" xfId="13368" builtinId="9" hidden="1"/>
    <cellStyle name="Besuchter Hyperlink" xfId="13112" builtinId="9" hidden="1"/>
    <cellStyle name="Besuchter Hyperlink" xfId="12856" builtinId="9" hidden="1"/>
    <cellStyle name="Besuchter Hyperlink" xfId="12600" builtinId="9" hidden="1"/>
    <cellStyle name="Besuchter Hyperlink" xfId="12344" builtinId="9" hidden="1"/>
    <cellStyle name="Besuchter Hyperlink" xfId="12088" builtinId="9" hidden="1"/>
    <cellStyle name="Besuchter Hyperlink" xfId="11832" builtinId="9" hidden="1"/>
    <cellStyle name="Besuchter Hyperlink" xfId="11576" builtinId="9" hidden="1"/>
    <cellStyle name="Besuchter Hyperlink" xfId="11320" builtinId="9" hidden="1"/>
    <cellStyle name="Besuchter Hyperlink" xfId="11064" builtinId="9" hidden="1"/>
    <cellStyle name="Besuchter Hyperlink" xfId="10808" builtinId="9" hidden="1"/>
    <cellStyle name="Besuchter Hyperlink" xfId="10552" builtinId="9" hidden="1"/>
    <cellStyle name="Besuchter Hyperlink" xfId="10296" builtinId="9" hidden="1"/>
    <cellStyle name="Besuchter Hyperlink" xfId="10040" builtinId="9" hidden="1"/>
    <cellStyle name="Besuchter Hyperlink" xfId="9784" builtinId="9" hidden="1"/>
    <cellStyle name="Besuchter Hyperlink" xfId="9528" builtinId="9" hidden="1"/>
    <cellStyle name="Besuchter Hyperlink" xfId="9272" builtinId="9" hidden="1"/>
    <cellStyle name="Besuchter Hyperlink" xfId="9016" builtinId="9" hidden="1"/>
    <cellStyle name="Besuchter Hyperlink" xfId="8760" builtinId="9" hidden="1"/>
    <cellStyle name="Besuchter Hyperlink" xfId="8504" builtinId="9" hidden="1"/>
    <cellStyle name="Besuchter Hyperlink" xfId="8248" builtinId="9" hidden="1"/>
    <cellStyle name="Besuchter Hyperlink" xfId="7992" builtinId="9" hidden="1"/>
    <cellStyle name="Besuchter Hyperlink" xfId="7736" builtinId="9" hidden="1"/>
    <cellStyle name="Besuchter Hyperlink" xfId="7480" builtinId="9" hidden="1"/>
    <cellStyle name="Besuchter Hyperlink" xfId="7224" builtinId="9" hidden="1"/>
    <cellStyle name="Besuchter Hyperlink" xfId="6968" builtinId="9" hidden="1"/>
    <cellStyle name="Besuchter Hyperlink" xfId="6712" builtinId="9" hidden="1"/>
    <cellStyle name="Besuchter Hyperlink" xfId="6456" builtinId="9" hidden="1"/>
    <cellStyle name="Besuchter Hyperlink" xfId="6200" builtinId="9" hidden="1"/>
    <cellStyle name="Besuchter Hyperlink" xfId="5944" builtinId="9" hidden="1"/>
    <cellStyle name="Besuchter Hyperlink" xfId="5688" builtinId="9" hidden="1"/>
    <cellStyle name="Besuchter Hyperlink" xfId="5432" builtinId="9" hidden="1"/>
    <cellStyle name="Besuchter Hyperlink" xfId="5176" builtinId="9" hidden="1"/>
    <cellStyle name="Besuchter Hyperlink" xfId="4920" builtinId="9" hidden="1"/>
    <cellStyle name="Besuchter Hyperlink" xfId="4664" builtinId="9" hidden="1"/>
    <cellStyle name="Besuchter Hyperlink" xfId="4408" builtinId="9" hidden="1"/>
    <cellStyle name="Besuchter Hyperlink" xfId="4152" builtinId="9" hidden="1"/>
    <cellStyle name="Besuchter Hyperlink" xfId="3896" builtinId="9" hidden="1"/>
    <cellStyle name="Besuchter Hyperlink" xfId="3640" builtinId="9" hidden="1"/>
    <cellStyle name="Besuchter Hyperlink" xfId="3384" builtinId="9" hidden="1"/>
    <cellStyle name="Besuchter Hyperlink" xfId="3128" builtinId="9" hidden="1"/>
    <cellStyle name="Besuchter Hyperlink" xfId="2872" builtinId="9" hidden="1"/>
    <cellStyle name="Besuchter Hyperlink" xfId="2616" builtinId="9" hidden="1"/>
    <cellStyle name="Besuchter Hyperlink" xfId="2360" builtinId="9" hidden="1"/>
    <cellStyle name="Besuchter Hyperlink" xfId="2104" builtinId="9" hidden="1"/>
    <cellStyle name="Besuchter Hyperlink" xfId="1848" builtinId="9" hidden="1"/>
    <cellStyle name="Besuchter Hyperlink" xfId="1592" builtinId="9" hidden="1"/>
    <cellStyle name="Besuchter Hyperlink" xfId="1336" builtinId="9" hidden="1"/>
    <cellStyle name="Besuchter Hyperlink" xfId="1080" builtinId="9" hidden="1"/>
    <cellStyle name="Besuchter Hyperlink" xfId="824" builtinId="9" hidden="1"/>
    <cellStyle name="Besuchter Hyperlink" xfId="568" builtinId="9" hidden="1"/>
    <cellStyle name="Besuchter Hyperlink" xfId="312" builtinId="9" hidden="1"/>
    <cellStyle name="Besuchter Hyperlink" xfId="176" builtinId="9" hidden="1"/>
    <cellStyle name="Besuchter Hyperlink" xfId="168" builtinId="9" hidden="1"/>
    <cellStyle name="Besuchter Hyperlink" xfId="336" builtinId="9" hidden="1"/>
    <cellStyle name="Besuchter Hyperlink" xfId="592" builtinId="9" hidden="1"/>
    <cellStyle name="Besuchter Hyperlink" xfId="848" builtinId="9" hidden="1"/>
    <cellStyle name="Besuchter Hyperlink" xfId="1104" builtinId="9" hidden="1"/>
    <cellStyle name="Besuchter Hyperlink" xfId="1360" builtinId="9" hidden="1"/>
    <cellStyle name="Besuchter Hyperlink" xfId="1616" builtinId="9" hidden="1"/>
    <cellStyle name="Besuchter Hyperlink" xfId="1872" builtinId="9" hidden="1"/>
    <cellStyle name="Besuchter Hyperlink" xfId="2128" builtinId="9" hidden="1"/>
    <cellStyle name="Besuchter Hyperlink" xfId="2384" builtinId="9" hidden="1"/>
    <cellStyle name="Besuchter Hyperlink" xfId="2640" builtinId="9" hidden="1"/>
    <cellStyle name="Besuchter Hyperlink" xfId="2896" builtinId="9" hidden="1"/>
    <cellStyle name="Besuchter Hyperlink" xfId="3152" builtinId="9" hidden="1"/>
    <cellStyle name="Besuchter Hyperlink" xfId="3408" builtinId="9" hidden="1"/>
    <cellStyle name="Besuchter Hyperlink" xfId="3664" builtinId="9" hidden="1"/>
    <cellStyle name="Besuchter Hyperlink" xfId="3920" builtinId="9" hidden="1"/>
    <cellStyle name="Besuchter Hyperlink" xfId="4176" builtinId="9" hidden="1"/>
    <cellStyle name="Besuchter Hyperlink" xfId="4432" builtinId="9" hidden="1"/>
    <cellStyle name="Besuchter Hyperlink" xfId="4688" builtinId="9" hidden="1"/>
    <cellStyle name="Besuchter Hyperlink" xfId="4944" builtinId="9" hidden="1"/>
    <cellStyle name="Besuchter Hyperlink" xfId="5200" builtinId="9" hidden="1"/>
    <cellStyle name="Besuchter Hyperlink" xfId="5456" builtinId="9" hidden="1"/>
    <cellStyle name="Besuchter Hyperlink" xfId="5712" builtinId="9" hidden="1"/>
    <cellStyle name="Besuchter Hyperlink" xfId="5968" builtinId="9" hidden="1"/>
    <cellStyle name="Besuchter Hyperlink" xfId="6224" builtinId="9" hidden="1"/>
    <cellStyle name="Besuchter Hyperlink" xfId="6480" builtinId="9" hidden="1"/>
    <cellStyle name="Besuchter Hyperlink" xfId="6736" builtinId="9" hidden="1"/>
    <cellStyle name="Besuchter Hyperlink" xfId="6992" builtinId="9" hidden="1"/>
    <cellStyle name="Besuchter Hyperlink" xfId="7248" builtinId="9" hidden="1"/>
    <cellStyle name="Besuchter Hyperlink" xfId="7504" builtinId="9" hidden="1"/>
    <cellStyle name="Besuchter Hyperlink" xfId="7760" builtinId="9" hidden="1"/>
    <cellStyle name="Besuchter Hyperlink" xfId="8016" builtinId="9" hidden="1"/>
    <cellStyle name="Besuchter Hyperlink" xfId="8272" builtinId="9" hidden="1"/>
    <cellStyle name="Besuchter Hyperlink" xfId="8528" builtinId="9" hidden="1"/>
    <cellStyle name="Besuchter Hyperlink" xfId="8784" builtinId="9" hidden="1"/>
    <cellStyle name="Besuchter Hyperlink" xfId="9040" builtinId="9" hidden="1"/>
    <cellStyle name="Besuchter Hyperlink" xfId="9296" builtinId="9" hidden="1"/>
    <cellStyle name="Besuchter Hyperlink" xfId="9552" builtinId="9" hidden="1"/>
    <cellStyle name="Besuchter Hyperlink" xfId="9808" builtinId="9" hidden="1"/>
    <cellStyle name="Besuchter Hyperlink" xfId="10064" builtinId="9" hidden="1"/>
    <cellStyle name="Besuchter Hyperlink" xfId="10320" builtinId="9" hidden="1"/>
    <cellStyle name="Besuchter Hyperlink" xfId="10576" builtinId="9" hidden="1"/>
    <cellStyle name="Besuchter Hyperlink" xfId="10832" builtinId="9" hidden="1"/>
    <cellStyle name="Besuchter Hyperlink" xfId="11088" builtinId="9" hidden="1"/>
    <cellStyle name="Besuchter Hyperlink" xfId="11344" builtinId="9" hidden="1"/>
    <cellStyle name="Besuchter Hyperlink" xfId="11600" builtinId="9" hidden="1"/>
    <cellStyle name="Besuchter Hyperlink" xfId="11856" builtinId="9" hidden="1"/>
    <cellStyle name="Besuchter Hyperlink" xfId="12112" builtinId="9" hidden="1"/>
    <cellStyle name="Besuchter Hyperlink" xfId="12368" builtinId="9" hidden="1"/>
    <cellStyle name="Besuchter Hyperlink" xfId="12624" builtinId="9" hidden="1"/>
    <cellStyle name="Besuchter Hyperlink" xfId="12880" builtinId="9" hidden="1"/>
    <cellStyle name="Besuchter Hyperlink" xfId="13136" builtinId="9" hidden="1"/>
    <cellStyle name="Besuchter Hyperlink" xfId="13392" builtinId="9" hidden="1"/>
    <cellStyle name="Besuchter Hyperlink" xfId="13648" builtinId="9" hidden="1"/>
    <cellStyle name="Besuchter Hyperlink" xfId="13904" builtinId="9" hidden="1"/>
    <cellStyle name="Besuchter Hyperlink" xfId="14160" builtinId="9" hidden="1"/>
    <cellStyle name="Besuchter Hyperlink" xfId="14416" builtinId="9" hidden="1"/>
    <cellStyle name="Besuchter Hyperlink" xfId="14672" builtinId="9" hidden="1"/>
    <cellStyle name="Besuchter Hyperlink" xfId="14928" builtinId="9" hidden="1"/>
    <cellStyle name="Besuchter Hyperlink" xfId="15184" builtinId="9" hidden="1"/>
    <cellStyle name="Besuchter Hyperlink" xfId="15440" builtinId="9" hidden="1"/>
    <cellStyle name="Besuchter Hyperlink" xfId="15696" builtinId="9" hidden="1"/>
    <cellStyle name="Besuchter Hyperlink" xfId="15952" builtinId="9" hidden="1"/>
    <cellStyle name="Besuchter Hyperlink" xfId="16208" builtinId="9" hidden="1"/>
    <cellStyle name="Besuchter Hyperlink" xfId="16464" builtinId="9" hidden="1"/>
    <cellStyle name="Besuchter Hyperlink" xfId="16720" builtinId="9" hidden="1"/>
    <cellStyle name="Besuchter Hyperlink" xfId="16976" builtinId="9" hidden="1"/>
    <cellStyle name="Besuchter Hyperlink" xfId="17232" builtinId="9" hidden="1"/>
    <cellStyle name="Besuchter Hyperlink" xfId="17488" builtinId="9" hidden="1"/>
    <cellStyle name="Besuchter Hyperlink" xfId="17744" builtinId="9" hidden="1"/>
    <cellStyle name="Besuchter Hyperlink" xfId="18000" builtinId="9" hidden="1"/>
    <cellStyle name="Besuchter Hyperlink" xfId="18256" builtinId="9" hidden="1"/>
    <cellStyle name="Besuchter Hyperlink" xfId="18512" builtinId="9" hidden="1"/>
    <cellStyle name="Besuchter Hyperlink" xfId="18768" builtinId="9" hidden="1"/>
    <cellStyle name="Besuchter Hyperlink" xfId="19024" builtinId="9" hidden="1"/>
    <cellStyle name="Besuchter Hyperlink" xfId="19280" builtinId="9" hidden="1"/>
    <cellStyle name="Besuchter Hyperlink" xfId="19536" builtinId="9" hidden="1"/>
    <cellStyle name="Besuchter Hyperlink" xfId="19792" builtinId="9" hidden="1"/>
    <cellStyle name="Besuchter Hyperlink" xfId="20048" builtinId="9" hidden="1"/>
    <cellStyle name="Besuchter Hyperlink" xfId="20304" builtinId="9" hidden="1"/>
    <cellStyle name="Besuchter Hyperlink" xfId="20560" builtinId="9" hidden="1"/>
    <cellStyle name="Besuchter Hyperlink" xfId="20816" builtinId="9" hidden="1"/>
    <cellStyle name="Besuchter Hyperlink" xfId="21072" builtinId="9" hidden="1"/>
    <cellStyle name="Besuchter Hyperlink" xfId="21332" builtinId="9" hidden="1"/>
    <cellStyle name="Besuchter Hyperlink" xfId="21588" builtinId="9" hidden="1"/>
    <cellStyle name="Besuchter Hyperlink" xfId="21844" builtinId="9" hidden="1"/>
    <cellStyle name="Besuchter Hyperlink" xfId="22100" builtinId="9" hidden="1"/>
    <cellStyle name="Besuchter Hyperlink" xfId="22356" builtinId="9" hidden="1"/>
    <cellStyle name="Besuchter Hyperlink" xfId="22612" builtinId="9" hidden="1"/>
    <cellStyle name="Besuchter Hyperlink" xfId="22868" builtinId="9" hidden="1"/>
    <cellStyle name="Besuchter Hyperlink" xfId="23124" builtinId="9" hidden="1"/>
    <cellStyle name="Besuchter Hyperlink" xfId="23380" builtinId="9" hidden="1"/>
    <cellStyle name="Besuchter Hyperlink" xfId="23636" builtinId="9" hidden="1"/>
    <cellStyle name="Besuchter Hyperlink" xfId="23892" builtinId="9" hidden="1"/>
    <cellStyle name="Besuchter Hyperlink" xfId="24148" builtinId="9" hidden="1"/>
    <cellStyle name="Besuchter Hyperlink" xfId="24404" builtinId="9" hidden="1"/>
    <cellStyle name="Besuchter Hyperlink" xfId="24660" builtinId="9" hidden="1"/>
    <cellStyle name="Besuchter Hyperlink" xfId="24916" builtinId="9" hidden="1"/>
    <cellStyle name="Besuchter Hyperlink" xfId="25172" builtinId="9" hidden="1"/>
    <cellStyle name="Besuchter Hyperlink" xfId="25428" builtinId="9" hidden="1"/>
    <cellStyle name="Besuchter Hyperlink" xfId="25684" builtinId="9" hidden="1"/>
    <cellStyle name="Besuchter Hyperlink" xfId="25940" builtinId="9" hidden="1"/>
    <cellStyle name="Besuchter Hyperlink" xfId="26196" builtinId="9" hidden="1"/>
    <cellStyle name="Besuchter Hyperlink" xfId="26452" builtinId="9" hidden="1"/>
    <cellStyle name="Besuchter Hyperlink" xfId="26708" builtinId="9" hidden="1"/>
    <cellStyle name="Besuchter Hyperlink" xfId="26964" builtinId="9" hidden="1"/>
    <cellStyle name="Besuchter Hyperlink" xfId="27220" builtinId="9" hidden="1"/>
    <cellStyle name="Besuchter Hyperlink" xfId="27476" builtinId="9" hidden="1"/>
    <cellStyle name="Besuchter Hyperlink" xfId="27732" builtinId="9" hidden="1"/>
    <cellStyle name="Besuchter Hyperlink" xfId="27988" builtinId="9" hidden="1"/>
    <cellStyle name="Besuchter Hyperlink" xfId="28244" builtinId="9" hidden="1"/>
    <cellStyle name="Besuchter Hyperlink" xfId="28500" builtinId="9" hidden="1"/>
    <cellStyle name="Besuchter Hyperlink" xfId="28756" builtinId="9" hidden="1"/>
    <cellStyle name="Besuchter Hyperlink" xfId="29012" builtinId="9" hidden="1"/>
    <cellStyle name="Besuchter Hyperlink" xfId="29268" builtinId="9" hidden="1"/>
    <cellStyle name="Besuchter Hyperlink" xfId="29524" builtinId="9" hidden="1"/>
    <cellStyle name="Besuchter Hyperlink" xfId="29780" builtinId="9" hidden="1"/>
    <cellStyle name="Besuchter Hyperlink" xfId="30036" builtinId="9" hidden="1"/>
    <cellStyle name="Besuchter Hyperlink" xfId="30292" builtinId="9" hidden="1"/>
    <cellStyle name="Besuchter Hyperlink" xfId="30548" builtinId="9" hidden="1"/>
    <cellStyle name="Besuchter Hyperlink" xfId="30804" builtinId="9" hidden="1"/>
    <cellStyle name="Besuchter Hyperlink" xfId="31060" builtinId="9" hidden="1"/>
    <cellStyle name="Besuchter Hyperlink" xfId="31316" builtinId="9" hidden="1"/>
    <cellStyle name="Besuchter Hyperlink" xfId="31572" builtinId="9" hidden="1"/>
    <cellStyle name="Besuchter Hyperlink" xfId="31828" builtinId="9" hidden="1"/>
    <cellStyle name="Besuchter Hyperlink" xfId="32084" builtinId="9" hidden="1"/>
    <cellStyle name="Besuchter Hyperlink" xfId="32341" builtinId="9" hidden="1"/>
    <cellStyle name="Besuchter Hyperlink" xfId="32599" builtinId="9" hidden="1"/>
    <cellStyle name="Besuchter Hyperlink" xfId="32855" builtinId="9" hidden="1"/>
    <cellStyle name="Besuchter Hyperlink" xfId="33111" builtinId="9" hidden="1"/>
    <cellStyle name="Besuchter Hyperlink" xfId="33367" builtinId="9" hidden="1"/>
    <cellStyle name="Besuchter Hyperlink" xfId="33623" builtinId="9" hidden="1"/>
    <cellStyle name="Besuchter Hyperlink" xfId="33879" builtinId="9" hidden="1"/>
    <cellStyle name="Besuchter Hyperlink" xfId="34135" builtinId="9" hidden="1"/>
    <cellStyle name="Besuchter Hyperlink" xfId="34391" builtinId="9" hidden="1"/>
    <cellStyle name="Besuchter Hyperlink" xfId="34647" builtinId="9" hidden="1"/>
    <cellStyle name="Besuchter Hyperlink" xfId="34903" builtinId="9" hidden="1"/>
    <cellStyle name="Besuchter Hyperlink" xfId="35149" builtinId="9" hidden="1"/>
    <cellStyle name="Besuchter Hyperlink" xfId="34893" builtinId="9" hidden="1"/>
    <cellStyle name="Besuchter Hyperlink" xfId="34637" builtinId="9" hidden="1"/>
    <cellStyle name="Besuchter Hyperlink" xfId="34381" builtinId="9" hidden="1"/>
    <cellStyle name="Besuchter Hyperlink" xfId="34125" builtinId="9" hidden="1"/>
    <cellStyle name="Besuchter Hyperlink" xfId="33869" builtinId="9" hidden="1"/>
    <cellStyle name="Besuchter Hyperlink" xfId="33613" builtinId="9" hidden="1"/>
    <cellStyle name="Besuchter Hyperlink" xfId="33357" builtinId="9" hidden="1"/>
    <cellStyle name="Besuchter Hyperlink" xfId="33101" builtinId="9" hidden="1"/>
    <cellStyle name="Besuchter Hyperlink" xfId="32845" builtinId="9" hidden="1"/>
    <cellStyle name="Besuchter Hyperlink" xfId="32589" builtinId="9" hidden="1"/>
    <cellStyle name="Besuchter Hyperlink" xfId="32331" builtinId="9" hidden="1"/>
    <cellStyle name="Besuchter Hyperlink" xfId="32074" builtinId="9" hidden="1"/>
    <cellStyle name="Besuchter Hyperlink" xfId="31818" builtinId="9" hidden="1"/>
    <cellStyle name="Besuchter Hyperlink" xfId="31562" builtinId="9" hidden="1"/>
    <cellStyle name="Besuchter Hyperlink" xfId="31306" builtinId="9" hidden="1"/>
    <cellStyle name="Besuchter Hyperlink" xfId="31050" builtinId="9" hidden="1"/>
    <cellStyle name="Besuchter Hyperlink" xfId="30794" builtinId="9" hidden="1"/>
    <cellStyle name="Besuchter Hyperlink" xfId="30538" builtinId="9" hidden="1"/>
    <cellStyle name="Besuchter Hyperlink" xfId="30282" builtinId="9" hidden="1"/>
    <cellStyle name="Besuchter Hyperlink" xfId="30026" builtinId="9" hidden="1"/>
    <cellStyle name="Besuchter Hyperlink" xfId="29770" builtinId="9" hidden="1"/>
    <cellStyle name="Besuchter Hyperlink" xfId="29514" builtinId="9" hidden="1"/>
    <cellStyle name="Besuchter Hyperlink" xfId="29258" builtinId="9" hidden="1"/>
    <cellStyle name="Besuchter Hyperlink" xfId="29002" builtinId="9" hidden="1"/>
    <cellStyle name="Besuchter Hyperlink" xfId="28746" builtinId="9" hidden="1"/>
    <cellStyle name="Besuchter Hyperlink" xfId="28490" builtinId="9" hidden="1"/>
    <cellStyle name="Besuchter Hyperlink" xfId="28234" builtinId="9" hidden="1"/>
    <cellStyle name="Besuchter Hyperlink" xfId="27978" builtinId="9" hidden="1"/>
    <cellStyle name="Besuchter Hyperlink" xfId="27722" builtinId="9" hidden="1"/>
    <cellStyle name="Besuchter Hyperlink" xfId="27466" builtinId="9" hidden="1"/>
    <cellStyle name="Besuchter Hyperlink" xfId="27210" builtinId="9" hidden="1"/>
    <cellStyle name="Besuchter Hyperlink" xfId="26954" builtinId="9" hidden="1"/>
    <cellStyle name="Besuchter Hyperlink" xfId="26698" builtinId="9" hidden="1"/>
    <cellStyle name="Besuchter Hyperlink" xfId="26442" builtinId="9" hidden="1"/>
    <cellStyle name="Besuchter Hyperlink" xfId="26186" builtinId="9" hidden="1"/>
    <cellStyle name="Besuchter Hyperlink" xfId="25930" builtinId="9" hidden="1"/>
    <cellStyle name="Besuchter Hyperlink" xfId="25674" builtinId="9" hidden="1"/>
    <cellStyle name="Besuchter Hyperlink" xfId="25418" builtinId="9" hidden="1"/>
    <cellStyle name="Besuchter Hyperlink" xfId="25162" builtinId="9" hidden="1"/>
    <cellStyle name="Besuchter Hyperlink" xfId="24906" builtinId="9" hidden="1"/>
    <cellStyle name="Besuchter Hyperlink" xfId="24650" builtinId="9" hidden="1"/>
    <cellStyle name="Besuchter Hyperlink" xfId="24394" builtinId="9" hidden="1"/>
    <cellStyle name="Besuchter Hyperlink" xfId="24138" builtinId="9" hidden="1"/>
    <cellStyle name="Besuchter Hyperlink" xfId="23882" builtinId="9" hidden="1"/>
    <cellStyle name="Besuchter Hyperlink" xfId="23626" builtinId="9" hidden="1"/>
    <cellStyle name="Besuchter Hyperlink" xfId="23370" builtinId="9" hidden="1"/>
    <cellStyle name="Besuchter Hyperlink" xfId="23114" builtinId="9" hidden="1"/>
    <cellStyle name="Besuchter Hyperlink" xfId="22858" builtinId="9" hidden="1"/>
    <cellStyle name="Besuchter Hyperlink" xfId="22602" builtinId="9" hidden="1"/>
    <cellStyle name="Besuchter Hyperlink" xfId="22346" builtinId="9" hidden="1"/>
    <cellStyle name="Besuchter Hyperlink" xfId="22090" builtinId="9" hidden="1"/>
    <cellStyle name="Besuchter Hyperlink" xfId="21834" builtinId="9" hidden="1"/>
    <cellStyle name="Besuchter Hyperlink" xfId="21578" builtinId="9" hidden="1"/>
    <cellStyle name="Besuchter Hyperlink" xfId="21322" builtinId="9" hidden="1"/>
    <cellStyle name="Besuchter Hyperlink" xfId="21062" builtinId="9" hidden="1"/>
    <cellStyle name="Besuchter Hyperlink" xfId="20806" builtinId="9" hidden="1"/>
    <cellStyle name="Besuchter Hyperlink" xfId="20550" builtinId="9" hidden="1"/>
    <cellStyle name="Besuchter Hyperlink" xfId="20294" builtinId="9" hidden="1"/>
    <cellStyle name="Besuchter Hyperlink" xfId="20038" builtinId="9" hidden="1"/>
    <cellStyle name="Besuchter Hyperlink" xfId="19782" builtinId="9" hidden="1"/>
    <cellStyle name="Besuchter Hyperlink" xfId="19526" builtinId="9" hidden="1"/>
    <cellStyle name="Besuchter Hyperlink" xfId="19270" builtinId="9" hidden="1"/>
    <cellStyle name="Besuchter Hyperlink" xfId="19014" builtinId="9" hidden="1"/>
    <cellStyle name="Besuchter Hyperlink" xfId="18758" builtinId="9" hidden="1"/>
    <cellStyle name="Besuchter Hyperlink" xfId="18502" builtinId="9" hidden="1"/>
    <cellStyle name="Besuchter Hyperlink" xfId="18246" builtinId="9" hidden="1"/>
    <cellStyle name="Besuchter Hyperlink" xfId="17990" builtinId="9" hidden="1"/>
    <cellStyle name="Besuchter Hyperlink" xfId="17734" builtinId="9" hidden="1"/>
    <cellStyle name="Besuchter Hyperlink" xfId="17478" builtinId="9" hidden="1"/>
    <cellStyle name="Besuchter Hyperlink" xfId="17222" builtinId="9" hidden="1"/>
    <cellStyle name="Besuchter Hyperlink" xfId="16966" builtinId="9" hidden="1"/>
    <cellStyle name="Besuchter Hyperlink" xfId="16710" builtinId="9" hidden="1"/>
    <cellStyle name="Besuchter Hyperlink" xfId="16454" builtinId="9" hidden="1"/>
    <cellStyle name="Besuchter Hyperlink" xfId="16198" builtinId="9" hidden="1"/>
    <cellStyle name="Besuchter Hyperlink" xfId="15942" builtinId="9" hidden="1"/>
    <cellStyle name="Besuchter Hyperlink" xfId="15686" builtinId="9" hidden="1"/>
    <cellStyle name="Besuchter Hyperlink" xfId="15430" builtinId="9" hidden="1"/>
    <cellStyle name="Besuchter Hyperlink" xfId="15174" builtinId="9" hidden="1"/>
    <cellStyle name="Besuchter Hyperlink" xfId="14918" builtinId="9" hidden="1"/>
    <cellStyle name="Besuchter Hyperlink" xfId="14662" builtinId="9" hidden="1"/>
    <cellStyle name="Besuchter Hyperlink" xfId="14406" builtinId="9" hidden="1"/>
    <cellStyle name="Besuchter Hyperlink" xfId="14150" builtinId="9" hidden="1"/>
    <cellStyle name="Besuchter Hyperlink" xfId="13894" builtinId="9" hidden="1"/>
    <cellStyle name="Besuchter Hyperlink" xfId="13638" builtinId="9" hidden="1"/>
    <cellStyle name="Besuchter Hyperlink" xfId="13382" builtinId="9" hidden="1"/>
    <cellStyle name="Besuchter Hyperlink" xfId="13126" builtinId="9" hidden="1"/>
    <cellStyle name="Besuchter Hyperlink" xfId="12870" builtinId="9" hidden="1"/>
    <cellStyle name="Besuchter Hyperlink" xfId="12614" builtinId="9" hidden="1"/>
    <cellStyle name="Besuchter Hyperlink" xfId="12358" builtinId="9" hidden="1"/>
    <cellStyle name="Besuchter Hyperlink" xfId="12102" builtinId="9" hidden="1"/>
    <cellStyle name="Besuchter Hyperlink" xfId="11846" builtinId="9" hidden="1"/>
    <cellStyle name="Besuchter Hyperlink" xfId="11590" builtinId="9" hidden="1"/>
    <cellStyle name="Besuchter Hyperlink" xfId="11334" builtinId="9" hidden="1"/>
    <cellStyle name="Besuchter Hyperlink" xfId="11078" builtinId="9" hidden="1"/>
    <cellStyle name="Besuchter Hyperlink" xfId="10822" builtinId="9" hidden="1"/>
    <cellStyle name="Besuchter Hyperlink" xfId="10566" builtinId="9" hidden="1"/>
    <cellStyle name="Besuchter Hyperlink" xfId="10310" builtinId="9" hidden="1"/>
    <cellStyle name="Besuchter Hyperlink" xfId="10054" builtinId="9" hidden="1"/>
    <cellStyle name="Besuchter Hyperlink" xfId="9798" builtinId="9" hidden="1"/>
    <cellStyle name="Besuchter Hyperlink" xfId="9542" builtinId="9" hidden="1"/>
    <cellStyle name="Besuchter Hyperlink" xfId="9286" builtinId="9" hidden="1"/>
    <cellStyle name="Besuchter Hyperlink" xfId="9030" builtinId="9" hidden="1"/>
    <cellStyle name="Besuchter Hyperlink" xfId="8774" builtinId="9" hidden="1"/>
    <cellStyle name="Besuchter Hyperlink" xfId="8518" builtinId="9" hidden="1"/>
    <cellStyle name="Besuchter Hyperlink" xfId="8262" builtinId="9" hidden="1"/>
    <cellStyle name="Besuchter Hyperlink" xfId="8006" builtinId="9" hidden="1"/>
    <cellStyle name="Besuchter Hyperlink" xfId="7750" builtinId="9" hidden="1"/>
    <cellStyle name="Besuchter Hyperlink" xfId="7494" builtinId="9" hidden="1"/>
    <cellStyle name="Besuchter Hyperlink" xfId="7238" builtinId="9" hidden="1"/>
    <cellStyle name="Besuchter Hyperlink" xfId="6982" builtinId="9" hidden="1"/>
    <cellStyle name="Besuchter Hyperlink" xfId="6726" builtinId="9" hidden="1"/>
    <cellStyle name="Besuchter Hyperlink" xfId="6470" builtinId="9" hidden="1"/>
    <cellStyle name="Besuchter Hyperlink" xfId="6214" builtinId="9" hidden="1"/>
    <cellStyle name="Besuchter Hyperlink" xfId="5958" builtinId="9" hidden="1"/>
    <cellStyle name="Besuchter Hyperlink" xfId="5702" builtinId="9" hidden="1"/>
    <cellStyle name="Besuchter Hyperlink" xfId="5446" builtinId="9" hidden="1"/>
    <cellStyle name="Besuchter Hyperlink" xfId="5190" builtinId="9" hidden="1"/>
    <cellStyle name="Besuchter Hyperlink" xfId="4934" builtinId="9" hidden="1"/>
    <cellStyle name="Besuchter Hyperlink" xfId="4678" builtinId="9" hidden="1"/>
    <cellStyle name="Besuchter Hyperlink" xfId="4422" builtinId="9" hidden="1"/>
    <cellStyle name="Besuchter Hyperlink" xfId="4166" builtinId="9" hidden="1"/>
    <cellStyle name="Besuchter Hyperlink" xfId="3910" builtinId="9" hidden="1"/>
    <cellStyle name="Besuchter Hyperlink" xfId="3654" builtinId="9" hidden="1"/>
    <cellStyle name="Besuchter Hyperlink" xfId="3398" builtinId="9" hidden="1"/>
    <cellStyle name="Besuchter Hyperlink" xfId="3142" builtinId="9" hidden="1"/>
    <cellStyle name="Besuchter Hyperlink" xfId="2886" builtinId="9" hidden="1"/>
    <cellStyle name="Besuchter Hyperlink" xfId="2630" builtinId="9" hidden="1"/>
    <cellStyle name="Besuchter Hyperlink" xfId="2374" builtinId="9" hidden="1"/>
    <cellStyle name="Besuchter Hyperlink" xfId="2118" builtinId="9" hidden="1"/>
    <cellStyle name="Besuchter Hyperlink" xfId="1862" builtinId="9" hidden="1"/>
    <cellStyle name="Besuchter Hyperlink" xfId="1606" builtinId="9" hidden="1"/>
    <cellStyle name="Besuchter Hyperlink" xfId="1350" builtinId="9" hidden="1"/>
    <cellStyle name="Besuchter Hyperlink" xfId="1094" builtinId="9" hidden="1"/>
    <cellStyle name="Besuchter Hyperlink" xfId="838" builtinId="9" hidden="1"/>
    <cellStyle name="Besuchter Hyperlink" xfId="582" builtinId="9" hidden="1"/>
    <cellStyle name="Besuchter Hyperlink" xfId="326" builtinId="9" hidden="1"/>
    <cellStyle name="Besuchter Hyperlink" xfId="70" builtinId="9" hidden="1"/>
    <cellStyle name="Besuchter Hyperlink" xfId="66" builtinId="9" hidden="1"/>
    <cellStyle name="Besuchter Hyperlink" xfId="322" builtinId="9" hidden="1"/>
    <cellStyle name="Besuchter Hyperlink" xfId="578" builtinId="9" hidden="1"/>
    <cellStyle name="Besuchter Hyperlink" xfId="834" builtinId="9" hidden="1"/>
    <cellStyle name="Besuchter Hyperlink" xfId="1090" builtinId="9" hidden="1"/>
    <cellStyle name="Besuchter Hyperlink" xfId="1346" builtinId="9" hidden="1"/>
    <cellStyle name="Besuchter Hyperlink" xfId="1602" builtinId="9" hidden="1"/>
    <cellStyle name="Besuchter Hyperlink" xfId="1858" builtinId="9" hidden="1"/>
    <cellStyle name="Besuchter Hyperlink" xfId="2114" builtinId="9" hidden="1"/>
    <cellStyle name="Besuchter Hyperlink" xfId="2370" builtinId="9" hidden="1"/>
    <cellStyle name="Besuchter Hyperlink" xfId="2626" builtinId="9" hidden="1"/>
    <cellStyle name="Besuchter Hyperlink" xfId="2882" builtinId="9" hidden="1"/>
    <cellStyle name="Besuchter Hyperlink" xfId="3138" builtinId="9" hidden="1"/>
    <cellStyle name="Besuchter Hyperlink" xfId="3394" builtinId="9" hidden="1"/>
    <cellStyle name="Besuchter Hyperlink" xfId="3650" builtinId="9" hidden="1"/>
    <cellStyle name="Besuchter Hyperlink" xfId="3906" builtinId="9" hidden="1"/>
    <cellStyle name="Besuchter Hyperlink" xfId="4162" builtinId="9" hidden="1"/>
    <cellStyle name="Besuchter Hyperlink" xfId="4418" builtinId="9" hidden="1"/>
    <cellStyle name="Besuchter Hyperlink" xfId="4674" builtinId="9" hidden="1"/>
    <cellStyle name="Besuchter Hyperlink" xfId="4930" builtinId="9" hidden="1"/>
    <cellStyle name="Besuchter Hyperlink" xfId="5186" builtinId="9" hidden="1"/>
    <cellStyle name="Besuchter Hyperlink" xfId="5442" builtinId="9" hidden="1"/>
    <cellStyle name="Besuchter Hyperlink" xfId="5698" builtinId="9" hidden="1"/>
    <cellStyle name="Besuchter Hyperlink" xfId="5954" builtinId="9" hidden="1"/>
    <cellStyle name="Besuchter Hyperlink" xfId="6210" builtinId="9" hidden="1"/>
    <cellStyle name="Besuchter Hyperlink" xfId="6466" builtinId="9" hidden="1"/>
    <cellStyle name="Besuchter Hyperlink" xfId="6722" builtinId="9" hidden="1"/>
    <cellStyle name="Besuchter Hyperlink" xfId="6978" builtinId="9" hidden="1"/>
    <cellStyle name="Besuchter Hyperlink" xfId="7234" builtinId="9" hidden="1"/>
    <cellStyle name="Besuchter Hyperlink" xfId="7490" builtinId="9" hidden="1"/>
    <cellStyle name="Besuchter Hyperlink" xfId="7746" builtinId="9" hidden="1"/>
    <cellStyle name="Besuchter Hyperlink" xfId="8002" builtinId="9" hidden="1"/>
    <cellStyle name="Besuchter Hyperlink" xfId="8258" builtinId="9" hidden="1"/>
    <cellStyle name="Besuchter Hyperlink" xfId="8514" builtinId="9" hidden="1"/>
    <cellStyle name="Besuchter Hyperlink" xfId="8770" builtinId="9" hidden="1"/>
    <cellStyle name="Besuchter Hyperlink" xfId="9026" builtinId="9" hidden="1"/>
    <cellStyle name="Besuchter Hyperlink" xfId="9282" builtinId="9" hidden="1"/>
    <cellStyle name="Besuchter Hyperlink" xfId="9538" builtinId="9" hidden="1"/>
    <cellStyle name="Besuchter Hyperlink" xfId="9794" builtinId="9" hidden="1"/>
    <cellStyle name="Besuchter Hyperlink" xfId="10050" builtinId="9" hidden="1"/>
    <cellStyle name="Besuchter Hyperlink" xfId="10306" builtinId="9" hidden="1"/>
    <cellStyle name="Besuchter Hyperlink" xfId="10562" builtinId="9" hidden="1"/>
    <cellStyle name="Besuchter Hyperlink" xfId="10818" builtinId="9" hidden="1"/>
    <cellStyle name="Besuchter Hyperlink" xfId="11074" builtinId="9" hidden="1"/>
    <cellStyle name="Besuchter Hyperlink" xfId="11330" builtinId="9" hidden="1"/>
    <cellStyle name="Besuchter Hyperlink" xfId="11586" builtinId="9" hidden="1"/>
    <cellStyle name="Besuchter Hyperlink" xfId="11842" builtinId="9" hidden="1"/>
    <cellStyle name="Besuchter Hyperlink" xfId="12098" builtinId="9" hidden="1"/>
    <cellStyle name="Besuchter Hyperlink" xfId="12354" builtinId="9" hidden="1"/>
    <cellStyle name="Besuchter Hyperlink" xfId="12610" builtinId="9" hidden="1"/>
    <cellStyle name="Besuchter Hyperlink" xfId="12866" builtinId="9" hidden="1"/>
    <cellStyle name="Besuchter Hyperlink" xfId="13122" builtinId="9" hidden="1"/>
    <cellStyle name="Besuchter Hyperlink" xfId="13378" builtinId="9" hidden="1"/>
    <cellStyle name="Besuchter Hyperlink" xfId="13634" builtinId="9" hidden="1"/>
    <cellStyle name="Besuchter Hyperlink" xfId="13890" builtinId="9" hidden="1"/>
    <cellStyle name="Besuchter Hyperlink" xfId="14146" builtinId="9" hidden="1"/>
    <cellStyle name="Besuchter Hyperlink" xfId="14402" builtinId="9" hidden="1"/>
    <cellStyle name="Besuchter Hyperlink" xfId="14658" builtinId="9" hidden="1"/>
    <cellStyle name="Besuchter Hyperlink" xfId="14914" builtinId="9" hidden="1"/>
    <cellStyle name="Besuchter Hyperlink" xfId="15170" builtinId="9" hidden="1"/>
    <cellStyle name="Besuchter Hyperlink" xfId="15426" builtinId="9" hidden="1"/>
    <cellStyle name="Besuchter Hyperlink" xfId="15682" builtinId="9" hidden="1"/>
    <cellStyle name="Besuchter Hyperlink" xfId="15938" builtinId="9" hidden="1"/>
    <cellStyle name="Besuchter Hyperlink" xfId="16194" builtinId="9" hidden="1"/>
    <cellStyle name="Besuchter Hyperlink" xfId="16450" builtinId="9" hidden="1"/>
    <cellStyle name="Besuchter Hyperlink" xfId="16706" builtinId="9" hidden="1"/>
    <cellStyle name="Besuchter Hyperlink" xfId="16962" builtinId="9" hidden="1"/>
    <cellStyle name="Besuchter Hyperlink" xfId="17218" builtinId="9" hidden="1"/>
    <cellStyle name="Besuchter Hyperlink" xfId="17474" builtinId="9" hidden="1"/>
    <cellStyle name="Besuchter Hyperlink" xfId="17730" builtinId="9" hidden="1"/>
    <cellStyle name="Besuchter Hyperlink" xfId="17986" builtinId="9" hidden="1"/>
    <cellStyle name="Besuchter Hyperlink" xfId="18242" builtinId="9" hidden="1"/>
    <cellStyle name="Besuchter Hyperlink" xfId="18498" builtinId="9" hidden="1"/>
    <cellStyle name="Besuchter Hyperlink" xfId="18754" builtinId="9" hidden="1"/>
    <cellStyle name="Besuchter Hyperlink" xfId="19010" builtinId="9" hidden="1"/>
    <cellStyle name="Besuchter Hyperlink" xfId="19266" builtinId="9" hidden="1"/>
    <cellStyle name="Besuchter Hyperlink" xfId="19522" builtinId="9" hidden="1"/>
    <cellStyle name="Besuchter Hyperlink" xfId="19778" builtinId="9" hidden="1"/>
    <cellStyle name="Besuchter Hyperlink" xfId="20034" builtinId="9" hidden="1"/>
    <cellStyle name="Besuchter Hyperlink" xfId="20290" builtinId="9" hidden="1"/>
    <cellStyle name="Besuchter Hyperlink" xfId="20546" builtinId="9" hidden="1"/>
    <cellStyle name="Besuchter Hyperlink" xfId="20802" builtinId="9" hidden="1"/>
    <cellStyle name="Besuchter Hyperlink" xfId="21058" builtinId="9" hidden="1"/>
    <cellStyle name="Besuchter Hyperlink" xfId="21318" builtinId="9" hidden="1"/>
    <cellStyle name="Besuchter Hyperlink" xfId="21574" builtinId="9" hidden="1"/>
    <cellStyle name="Besuchter Hyperlink" xfId="21830" builtinId="9" hidden="1"/>
    <cellStyle name="Besuchter Hyperlink" xfId="22086" builtinId="9" hidden="1"/>
    <cellStyle name="Besuchter Hyperlink" xfId="22342" builtinId="9" hidden="1"/>
    <cellStyle name="Besuchter Hyperlink" xfId="22598" builtinId="9" hidden="1"/>
    <cellStyle name="Besuchter Hyperlink" xfId="22854" builtinId="9" hidden="1"/>
    <cellStyle name="Besuchter Hyperlink" xfId="23110" builtinId="9" hidden="1"/>
    <cellStyle name="Besuchter Hyperlink" xfId="23366" builtinId="9" hidden="1"/>
    <cellStyle name="Besuchter Hyperlink" xfId="23622" builtinId="9" hidden="1"/>
    <cellStyle name="Besuchter Hyperlink" xfId="23878" builtinId="9" hidden="1"/>
    <cellStyle name="Besuchter Hyperlink" xfId="24134" builtinId="9" hidden="1"/>
    <cellStyle name="Besuchter Hyperlink" xfId="24390" builtinId="9" hidden="1"/>
    <cellStyle name="Besuchter Hyperlink" xfId="24646" builtinId="9" hidden="1"/>
    <cellStyle name="Besuchter Hyperlink" xfId="24902" builtinId="9" hidden="1"/>
    <cellStyle name="Besuchter Hyperlink" xfId="25158" builtinId="9" hidden="1"/>
    <cellStyle name="Besuchter Hyperlink" xfId="25414" builtinId="9" hidden="1"/>
    <cellStyle name="Besuchter Hyperlink" xfId="25670" builtinId="9" hidden="1"/>
    <cellStyle name="Besuchter Hyperlink" xfId="25926" builtinId="9" hidden="1"/>
    <cellStyle name="Besuchter Hyperlink" xfId="26182" builtinId="9" hidden="1"/>
    <cellStyle name="Besuchter Hyperlink" xfId="26438" builtinId="9" hidden="1"/>
    <cellStyle name="Besuchter Hyperlink" xfId="26694" builtinId="9" hidden="1"/>
    <cellStyle name="Besuchter Hyperlink" xfId="26950" builtinId="9" hidden="1"/>
    <cellStyle name="Besuchter Hyperlink" xfId="27206" builtinId="9" hidden="1"/>
    <cellStyle name="Besuchter Hyperlink" xfId="27462" builtinId="9" hidden="1"/>
    <cellStyle name="Besuchter Hyperlink" xfId="27718" builtinId="9" hidden="1"/>
    <cellStyle name="Besuchter Hyperlink" xfId="27974" builtinId="9" hidden="1"/>
    <cellStyle name="Besuchter Hyperlink" xfId="28230" builtinId="9" hidden="1"/>
    <cellStyle name="Besuchter Hyperlink" xfId="28486" builtinId="9" hidden="1"/>
    <cellStyle name="Besuchter Hyperlink" xfId="28742" builtinId="9" hidden="1"/>
    <cellStyle name="Besuchter Hyperlink" xfId="28998" builtinId="9" hidden="1"/>
    <cellStyle name="Besuchter Hyperlink" xfId="29254" builtinId="9" hidden="1"/>
    <cellStyle name="Besuchter Hyperlink" xfId="29510" builtinId="9" hidden="1"/>
    <cellStyle name="Besuchter Hyperlink" xfId="29766" builtinId="9" hidden="1"/>
    <cellStyle name="Besuchter Hyperlink" xfId="30022" builtinId="9" hidden="1"/>
    <cellStyle name="Besuchter Hyperlink" xfId="30278" builtinId="9" hidden="1"/>
    <cellStyle name="Besuchter Hyperlink" xfId="30534" builtinId="9" hidden="1"/>
    <cellStyle name="Besuchter Hyperlink" xfId="30790" builtinId="9" hidden="1"/>
    <cellStyle name="Besuchter Hyperlink" xfId="31046" builtinId="9" hidden="1"/>
    <cellStyle name="Besuchter Hyperlink" xfId="31302" builtinId="9" hidden="1"/>
    <cellStyle name="Besuchter Hyperlink" xfId="31558" builtinId="9" hidden="1"/>
    <cellStyle name="Besuchter Hyperlink" xfId="31814" builtinId="9" hidden="1"/>
    <cellStyle name="Besuchter Hyperlink" xfId="32070" builtinId="9" hidden="1"/>
    <cellStyle name="Besuchter Hyperlink" xfId="32327" builtinId="9" hidden="1"/>
    <cellStyle name="Besuchter Hyperlink" xfId="32585" builtinId="9" hidden="1"/>
    <cellStyle name="Besuchter Hyperlink" xfId="32841" builtinId="9" hidden="1"/>
    <cellStyle name="Besuchter Hyperlink" xfId="33097" builtinId="9" hidden="1"/>
    <cellStyle name="Besuchter Hyperlink" xfId="33353" builtinId="9" hidden="1"/>
    <cellStyle name="Besuchter Hyperlink" xfId="33609" builtinId="9" hidden="1"/>
    <cellStyle name="Besuchter Hyperlink" xfId="33865" builtinId="9" hidden="1"/>
    <cellStyle name="Besuchter Hyperlink" xfId="34121" builtinId="9" hidden="1"/>
    <cellStyle name="Besuchter Hyperlink" xfId="34377" builtinId="9" hidden="1"/>
    <cellStyle name="Besuchter Hyperlink" xfId="34633" builtinId="9" hidden="1"/>
    <cellStyle name="Besuchter Hyperlink" xfId="34889" builtinId="9" hidden="1"/>
    <cellStyle name="Besuchter Hyperlink" xfId="35145" builtinId="9" hidden="1"/>
    <cellStyle name="Besuchter Hyperlink" xfId="34907" builtinId="9" hidden="1"/>
    <cellStyle name="Besuchter Hyperlink" xfId="34651" builtinId="9" hidden="1"/>
    <cellStyle name="Besuchter Hyperlink" xfId="34395" builtinId="9" hidden="1"/>
    <cellStyle name="Besuchter Hyperlink" xfId="34139" builtinId="9" hidden="1"/>
    <cellStyle name="Besuchter Hyperlink" xfId="33883" builtinId="9" hidden="1"/>
    <cellStyle name="Besuchter Hyperlink" xfId="33627" builtinId="9" hidden="1"/>
    <cellStyle name="Besuchter Hyperlink" xfId="33371" builtinId="9" hidden="1"/>
    <cellStyle name="Besuchter Hyperlink" xfId="33115" builtinId="9" hidden="1"/>
    <cellStyle name="Besuchter Hyperlink" xfId="32859" builtinId="9" hidden="1"/>
    <cellStyle name="Besuchter Hyperlink" xfId="32603" builtinId="9" hidden="1"/>
    <cellStyle name="Besuchter Hyperlink" xfId="32345" builtinId="9" hidden="1"/>
    <cellStyle name="Besuchter Hyperlink" xfId="32088" builtinId="9" hidden="1"/>
    <cellStyle name="Besuchter Hyperlink" xfId="31832" builtinId="9" hidden="1"/>
    <cellStyle name="Besuchter Hyperlink" xfId="31576" builtinId="9" hidden="1"/>
    <cellStyle name="Besuchter Hyperlink" xfId="31320" builtinId="9" hidden="1"/>
    <cellStyle name="Besuchter Hyperlink" xfId="31064" builtinId="9" hidden="1"/>
    <cellStyle name="Besuchter Hyperlink" xfId="30808" builtinId="9" hidden="1"/>
    <cellStyle name="Besuchter Hyperlink" xfId="30552" builtinId="9" hidden="1"/>
    <cellStyle name="Besuchter Hyperlink" xfId="30296" builtinId="9" hidden="1"/>
    <cellStyle name="Besuchter Hyperlink" xfId="30040" builtinId="9" hidden="1"/>
    <cellStyle name="Besuchter Hyperlink" xfId="29784" builtinId="9" hidden="1"/>
    <cellStyle name="Besuchter Hyperlink" xfId="29528" builtinId="9" hidden="1"/>
    <cellStyle name="Besuchter Hyperlink" xfId="29272" builtinId="9" hidden="1"/>
    <cellStyle name="Besuchter Hyperlink" xfId="29016" builtinId="9" hidden="1"/>
    <cellStyle name="Besuchter Hyperlink" xfId="28760" builtinId="9" hidden="1"/>
    <cellStyle name="Besuchter Hyperlink" xfId="28504" builtinId="9" hidden="1"/>
    <cellStyle name="Besuchter Hyperlink" xfId="28248" builtinId="9" hidden="1"/>
    <cellStyle name="Besuchter Hyperlink" xfId="27992" builtinId="9" hidden="1"/>
    <cellStyle name="Besuchter Hyperlink" xfId="27736" builtinId="9" hidden="1"/>
    <cellStyle name="Besuchter Hyperlink" xfId="27480" builtinId="9" hidden="1"/>
    <cellStyle name="Besuchter Hyperlink" xfId="27224" builtinId="9" hidden="1"/>
    <cellStyle name="Besuchter Hyperlink" xfId="26968" builtinId="9" hidden="1"/>
    <cellStyle name="Besuchter Hyperlink" xfId="26712" builtinId="9" hidden="1"/>
    <cellStyle name="Besuchter Hyperlink" xfId="26456" builtinId="9" hidden="1"/>
    <cellStyle name="Besuchter Hyperlink" xfId="26200" builtinId="9" hidden="1"/>
    <cellStyle name="Besuchter Hyperlink" xfId="25944" builtinId="9" hidden="1"/>
    <cellStyle name="Besuchter Hyperlink" xfId="25688" builtinId="9" hidden="1"/>
    <cellStyle name="Besuchter Hyperlink" xfId="25432" builtinId="9" hidden="1"/>
    <cellStyle name="Besuchter Hyperlink" xfId="25176" builtinId="9" hidden="1"/>
    <cellStyle name="Besuchter Hyperlink" xfId="24920" builtinId="9" hidden="1"/>
    <cellStyle name="Besuchter Hyperlink" xfId="24664" builtinId="9" hidden="1"/>
    <cellStyle name="Besuchter Hyperlink" xfId="24408" builtinId="9" hidden="1"/>
    <cellStyle name="Besuchter Hyperlink" xfId="24152" builtinId="9" hidden="1"/>
    <cellStyle name="Besuchter Hyperlink" xfId="23896" builtinId="9" hidden="1"/>
    <cellStyle name="Besuchter Hyperlink" xfId="23640" builtinId="9" hidden="1"/>
    <cellStyle name="Besuchter Hyperlink" xfId="23384" builtinId="9" hidden="1"/>
    <cellStyle name="Besuchter Hyperlink" xfId="23128" builtinId="9" hidden="1"/>
    <cellStyle name="Besuchter Hyperlink" xfId="22872" builtinId="9" hidden="1"/>
    <cellStyle name="Besuchter Hyperlink" xfId="22616" builtinId="9" hidden="1"/>
    <cellStyle name="Besuchter Hyperlink" xfId="22360" builtinId="9" hidden="1"/>
    <cellStyle name="Besuchter Hyperlink" xfId="22104" builtinId="9" hidden="1"/>
    <cellStyle name="Besuchter Hyperlink" xfId="21848" builtinId="9" hidden="1"/>
    <cellStyle name="Besuchter Hyperlink" xfId="21592" builtinId="9" hidden="1"/>
    <cellStyle name="Besuchter Hyperlink" xfId="21336" builtinId="9" hidden="1"/>
    <cellStyle name="Besuchter Hyperlink" xfId="21076" builtinId="9" hidden="1"/>
    <cellStyle name="Besuchter Hyperlink" xfId="20820" builtinId="9" hidden="1"/>
    <cellStyle name="Besuchter Hyperlink" xfId="20564" builtinId="9" hidden="1"/>
    <cellStyle name="Besuchter Hyperlink" xfId="20308" builtinId="9" hidden="1"/>
    <cellStyle name="Besuchter Hyperlink" xfId="20052" builtinId="9" hidden="1"/>
    <cellStyle name="Besuchter Hyperlink" xfId="19796" builtinId="9" hidden="1"/>
    <cellStyle name="Besuchter Hyperlink" xfId="19540" builtinId="9" hidden="1"/>
    <cellStyle name="Besuchter Hyperlink" xfId="19284" builtinId="9" hidden="1"/>
    <cellStyle name="Besuchter Hyperlink" xfId="19028" builtinId="9" hidden="1"/>
    <cellStyle name="Besuchter Hyperlink" xfId="18772" builtinId="9" hidden="1"/>
    <cellStyle name="Besuchter Hyperlink" xfId="18516" builtinId="9" hidden="1"/>
    <cellStyle name="Besuchter Hyperlink" xfId="18260" builtinId="9" hidden="1"/>
    <cellStyle name="Besuchter Hyperlink" xfId="18004" builtinId="9" hidden="1"/>
    <cellStyle name="Besuchter Hyperlink" xfId="17748" builtinId="9" hidden="1"/>
    <cellStyle name="Besuchter Hyperlink" xfId="17492" builtinId="9" hidden="1"/>
    <cellStyle name="Besuchter Hyperlink" xfId="17236" builtinId="9" hidden="1"/>
    <cellStyle name="Besuchter Hyperlink" xfId="16980" builtinId="9" hidden="1"/>
    <cellStyle name="Besuchter Hyperlink" xfId="16724" builtinId="9" hidden="1"/>
    <cellStyle name="Besuchter Hyperlink" xfId="16468" builtinId="9" hidden="1"/>
    <cellStyle name="Besuchter Hyperlink" xfId="16212" builtinId="9" hidden="1"/>
    <cellStyle name="Besuchter Hyperlink" xfId="15956" builtinId="9" hidden="1"/>
    <cellStyle name="Besuchter Hyperlink" xfId="15700" builtinId="9" hidden="1"/>
    <cellStyle name="Besuchter Hyperlink" xfId="15444" builtinId="9" hidden="1"/>
    <cellStyle name="Besuchter Hyperlink" xfId="15188" builtinId="9" hidden="1"/>
    <cellStyle name="Besuchter Hyperlink" xfId="14932" builtinId="9" hidden="1"/>
    <cellStyle name="Besuchter Hyperlink" xfId="14676" builtinId="9" hidden="1"/>
    <cellStyle name="Besuchter Hyperlink" xfId="14420" builtinId="9" hidden="1"/>
    <cellStyle name="Besuchter Hyperlink" xfId="14164" builtinId="9" hidden="1"/>
    <cellStyle name="Besuchter Hyperlink" xfId="13908" builtinId="9" hidden="1"/>
    <cellStyle name="Besuchter Hyperlink" xfId="13652" builtinId="9" hidden="1"/>
    <cellStyle name="Besuchter Hyperlink" xfId="13396" builtinId="9" hidden="1"/>
    <cellStyle name="Besuchter Hyperlink" xfId="13140" builtinId="9" hidden="1"/>
    <cellStyle name="Besuchter Hyperlink" xfId="12884" builtinId="9" hidden="1"/>
    <cellStyle name="Besuchter Hyperlink" xfId="12628" builtinId="9" hidden="1"/>
    <cellStyle name="Besuchter Hyperlink" xfId="12372" builtinId="9" hidden="1"/>
    <cellStyle name="Besuchter Hyperlink" xfId="12116" builtinId="9" hidden="1"/>
    <cellStyle name="Besuchter Hyperlink" xfId="11860" builtinId="9" hidden="1"/>
    <cellStyle name="Besuchter Hyperlink" xfId="11604" builtinId="9" hidden="1"/>
    <cellStyle name="Besuchter Hyperlink" xfId="11348" builtinId="9" hidden="1"/>
    <cellStyle name="Besuchter Hyperlink" xfId="11092" builtinId="9" hidden="1"/>
    <cellStyle name="Besuchter Hyperlink" xfId="10836" builtinId="9" hidden="1"/>
    <cellStyle name="Besuchter Hyperlink" xfId="10580" builtinId="9" hidden="1"/>
    <cellStyle name="Besuchter Hyperlink" xfId="10324" builtinId="9" hidden="1"/>
    <cellStyle name="Besuchter Hyperlink" xfId="10068" builtinId="9" hidden="1"/>
    <cellStyle name="Besuchter Hyperlink" xfId="9812" builtinId="9" hidden="1"/>
    <cellStyle name="Besuchter Hyperlink" xfId="9556" builtinId="9" hidden="1"/>
    <cellStyle name="Besuchter Hyperlink" xfId="9300" builtinId="9" hidden="1"/>
    <cellStyle name="Besuchter Hyperlink" xfId="9044" builtinId="9" hidden="1"/>
    <cellStyle name="Besuchter Hyperlink" xfId="8788" builtinId="9" hidden="1"/>
    <cellStyle name="Besuchter Hyperlink" xfId="8532" builtinId="9" hidden="1"/>
    <cellStyle name="Besuchter Hyperlink" xfId="8276" builtinId="9" hidden="1"/>
    <cellStyle name="Besuchter Hyperlink" xfId="8020" builtinId="9" hidden="1"/>
    <cellStyle name="Besuchter Hyperlink" xfId="7764" builtinId="9" hidden="1"/>
    <cellStyle name="Besuchter Hyperlink" xfId="7508" builtinId="9" hidden="1"/>
    <cellStyle name="Besuchter Hyperlink" xfId="7252" builtinId="9" hidden="1"/>
    <cellStyle name="Besuchter Hyperlink" xfId="6996" builtinId="9" hidden="1"/>
    <cellStyle name="Besuchter Hyperlink" xfId="6740" builtinId="9" hidden="1"/>
    <cellStyle name="Besuchter Hyperlink" xfId="6484" builtinId="9" hidden="1"/>
    <cellStyle name="Besuchter Hyperlink" xfId="6228" builtinId="9" hidden="1"/>
    <cellStyle name="Besuchter Hyperlink" xfId="5972" builtinId="9" hidden="1"/>
    <cellStyle name="Besuchter Hyperlink" xfId="5716" builtinId="9" hidden="1"/>
    <cellStyle name="Besuchter Hyperlink" xfId="5460" builtinId="9" hidden="1"/>
    <cellStyle name="Besuchter Hyperlink" xfId="5204" builtinId="9" hidden="1"/>
    <cellStyle name="Besuchter Hyperlink" xfId="4948" builtinId="9" hidden="1"/>
    <cellStyle name="Besuchter Hyperlink" xfId="4692" builtinId="9" hidden="1"/>
    <cellStyle name="Besuchter Hyperlink" xfId="4436" builtinId="9" hidden="1"/>
    <cellStyle name="Besuchter Hyperlink" xfId="4180" builtinId="9" hidden="1"/>
    <cellStyle name="Besuchter Hyperlink" xfId="3924" builtinId="9" hidden="1"/>
    <cellStyle name="Besuchter Hyperlink" xfId="3668" builtinId="9" hidden="1"/>
    <cellStyle name="Besuchter Hyperlink" xfId="3412" builtinId="9" hidden="1"/>
    <cellStyle name="Besuchter Hyperlink" xfId="3156" builtinId="9" hidden="1"/>
    <cellStyle name="Besuchter Hyperlink" xfId="2900" builtinId="9" hidden="1"/>
    <cellStyle name="Besuchter Hyperlink" xfId="2644" builtinId="9" hidden="1"/>
    <cellStyle name="Besuchter Hyperlink" xfId="2388" builtinId="9" hidden="1"/>
    <cellStyle name="Besuchter Hyperlink" xfId="2132" builtinId="9" hidden="1"/>
    <cellStyle name="Besuchter Hyperlink" xfId="1876" builtinId="9" hidden="1"/>
    <cellStyle name="Besuchter Hyperlink" xfId="1620" builtinId="9" hidden="1"/>
    <cellStyle name="Besuchter Hyperlink" xfId="1364" builtinId="9" hidden="1"/>
    <cellStyle name="Besuchter Hyperlink" xfId="1108" builtinId="9" hidden="1"/>
    <cellStyle name="Besuchter Hyperlink" xfId="612" builtinId="9" hidden="1"/>
    <cellStyle name="Besuchter Hyperlink" xfId="788" builtinId="9" hidden="1"/>
    <cellStyle name="Besuchter Hyperlink" xfId="756" builtinId="9" hidden="1"/>
    <cellStyle name="Besuchter Hyperlink" xfId="564" builtinId="9" hidden="1"/>
    <cellStyle name="Besuchter Hyperlink" xfId="468" builtinId="9" hidden="1"/>
    <cellStyle name="Besuchter Hyperlink" xfId="692" builtinId="9" hidden="1"/>
    <cellStyle name="Besuchter Hyperlink" xfId="804" builtinId="9" hidden="1"/>
    <cellStyle name="Besuchter Hyperlink" xfId="644" builtinId="9" hidden="1"/>
    <cellStyle name="Besuchter Hyperlink" xfId="1076" builtinId="9" hidden="1"/>
    <cellStyle name="Besuchter Hyperlink" xfId="1332" builtinId="9" hidden="1"/>
    <cellStyle name="Besuchter Hyperlink" xfId="1588" builtinId="9" hidden="1"/>
    <cellStyle name="Besuchter Hyperlink" xfId="1844" builtinId="9" hidden="1"/>
    <cellStyle name="Besuchter Hyperlink" xfId="2100" builtinId="9" hidden="1"/>
    <cellStyle name="Besuchter Hyperlink" xfId="2356" builtinId="9" hidden="1"/>
    <cellStyle name="Besuchter Hyperlink" xfId="2612" builtinId="9" hidden="1"/>
    <cellStyle name="Besuchter Hyperlink" xfId="2868" builtinId="9" hidden="1"/>
    <cellStyle name="Besuchter Hyperlink" xfId="3124" builtinId="9" hidden="1"/>
    <cellStyle name="Besuchter Hyperlink" xfId="3380" builtinId="9" hidden="1"/>
    <cellStyle name="Besuchter Hyperlink" xfId="3636" builtinId="9" hidden="1"/>
    <cellStyle name="Besuchter Hyperlink" xfId="3892" builtinId="9" hidden="1"/>
    <cellStyle name="Besuchter Hyperlink" xfId="4148" builtinId="9" hidden="1"/>
    <cellStyle name="Besuchter Hyperlink" xfId="4404" builtinId="9" hidden="1"/>
    <cellStyle name="Besuchter Hyperlink" xfId="4660" builtinId="9" hidden="1"/>
    <cellStyle name="Besuchter Hyperlink" xfId="4916" builtinId="9" hidden="1"/>
    <cellStyle name="Besuchter Hyperlink" xfId="5172" builtinId="9" hidden="1"/>
    <cellStyle name="Besuchter Hyperlink" xfId="5428" builtinId="9" hidden="1"/>
    <cellStyle name="Besuchter Hyperlink" xfId="5684" builtinId="9" hidden="1"/>
    <cellStyle name="Besuchter Hyperlink" xfId="5940" builtinId="9" hidden="1"/>
    <cellStyle name="Besuchter Hyperlink" xfId="6196" builtinId="9" hidden="1"/>
    <cellStyle name="Besuchter Hyperlink" xfId="6452" builtinId="9" hidden="1"/>
    <cellStyle name="Besuchter Hyperlink" xfId="6708" builtinId="9" hidden="1"/>
    <cellStyle name="Besuchter Hyperlink" xfId="6964" builtinId="9" hidden="1"/>
    <cellStyle name="Besuchter Hyperlink" xfId="7220" builtinId="9" hidden="1"/>
    <cellStyle name="Besuchter Hyperlink" xfId="7476" builtinId="9" hidden="1"/>
    <cellStyle name="Besuchter Hyperlink" xfId="7732" builtinId="9" hidden="1"/>
    <cellStyle name="Besuchter Hyperlink" xfId="7988" builtinId="9" hidden="1"/>
    <cellStyle name="Besuchter Hyperlink" xfId="8244" builtinId="9" hidden="1"/>
    <cellStyle name="Besuchter Hyperlink" xfId="8500" builtinId="9" hidden="1"/>
    <cellStyle name="Besuchter Hyperlink" xfId="8756" builtinId="9" hidden="1"/>
    <cellStyle name="Besuchter Hyperlink" xfId="9012" builtinId="9" hidden="1"/>
    <cellStyle name="Besuchter Hyperlink" xfId="9268" builtinId="9" hidden="1"/>
    <cellStyle name="Besuchter Hyperlink" xfId="9524" builtinId="9" hidden="1"/>
    <cellStyle name="Besuchter Hyperlink" xfId="9780" builtinId="9" hidden="1"/>
    <cellStyle name="Besuchter Hyperlink" xfId="10036" builtinId="9" hidden="1"/>
    <cellStyle name="Besuchter Hyperlink" xfId="10292" builtinId="9" hidden="1"/>
    <cellStyle name="Besuchter Hyperlink" xfId="10548" builtinId="9" hidden="1"/>
    <cellStyle name="Besuchter Hyperlink" xfId="10804" builtinId="9" hidden="1"/>
    <cellStyle name="Besuchter Hyperlink" xfId="11060" builtinId="9" hidden="1"/>
    <cellStyle name="Besuchter Hyperlink" xfId="11316" builtinId="9" hidden="1"/>
    <cellStyle name="Besuchter Hyperlink" xfId="11572" builtinId="9" hidden="1"/>
    <cellStyle name="Besuchter Hyperlink" xfId="11828" builtinId="9" hidden="1"/>
    <cellStyle name="Besuchter Hyperlink" xfId="12084" builtinId="9" hidden="1"/>
    <cellStyle name="Besuchter Hyperlink" xfId="12340" builtinId="9" hidden="1"/>
    <cellStyle name="Besuchter Hyperlink" xfId="12596" builtinId="9" hidden="1"/>
    <cellStyle name="Besuchter Hyperlink" xfId="12852" builtinId="9" hidden="1"/>
    <cellStyle name="Besuchter Hyperlink" xfId="13108" builtinId="9" hidden="1"/>
    <cellStyle name="Besuchter Hyperlink" xfId="13364" builtinId="9" hidden="1"/>
    <cellStyle name="Besuchter Hyperlink" xfId="13620" builtinId="9" hidden="1"/>
    <cellStyle name="Besuchter Hyperlink" xfId="13876" builtinId="9" hidden="1"/>
    <cellStyle name="Besuchter Hyperlink" xfId="14132" builtinId="9" hidden="1"/>
    <cellStyle name="Besuchter Hyperlink" xfId="14388" builtinId="9" hidden="1"/>
    <cellStyle name="Besuchter Hyperlink" xfId="14644" builtinId="9" hidden="1"/>
    <cellStyle name="Besuchter Hyperlink" xfId="14900" builtinId="9" hidden="1"/>
    <cellStyle name="Besuchter Hyperlink" xfId="15156" builtinId="9" hidden="1"/>
    <cellStyle name="Besuchter Hyperlink" xfId="15412" builtinId="9" hidden="1"/>
    <cellStyle name="Besuchter Hyperlink" xfId="15668" builtinId="9" hidden="1"/>
    <cellStyle name="Besuchter Hyperlink" xfId="15924" builtinId="9" hidden="1"/>
    <cellStyle name="Besuchter Hyperlink" xfId="16180" builtinId="9" hidden="1"/>
    <cellStyle name="Besuchter Hyperlink" xfId="16436" builtinId="9" hidden="1"/>
    <cellStyle name="Besuchter Hyperlink" xfId="16692" builtinId="9" hidden="1"/>
    <cellStyle name="Besuchter Hyperlink" xfId="16948" builtinId="9" hidden="1"/>
    <cellStyle name="Besuchter Hyperlink" xfId="17204" builtinId="9" hidden="1"/>
    <cellStyle name="Besuchter Hyperlink" xfId="17460" builtinId="9" hidden="1"/>
    <cellStyle name="Besuchter Hyperlink" xfId="17716" builtinId="9" hidden="1"/>
    <cellStyle name="Besuchter Hyperlink" xfId="17972" builtinId="9" hidden="1"/>
    <cellStyle name="Besuchter Hyperlink" xfId="18228" builtinId="9" hidden="1"/>
    <cellStyle name="Besuchter Hyperlink" xfId="18484" builtinId="9" hidden="1"/>
    <cellStyle name="Besuchter Hyperlink" xfId="18740" builtinId="9" hidden="1"/>
    <cellStyle name="Besuchter Hyperlink" xfId="18996" builtinId="9" hidden="1"/>
    <cellStyle name="Besuchter Hyperlink" xfId="19252" builtinId="9" hidden="1"/>
    <cellStyle name="Besuchter Hyperlink" xfId="19508" builtinId="9" hidden="1"/>
    <cellStyle name="Besuchter Hyperlink" xfId="19764" builtinId="9" hidden="1"/>
    <cellStyle name="Besuchter Hyperlink" xfId="20020" builtinId="9" hidden="1"/>
    <cellStyle name="Besuchter Hyperlink" xfId="20276" builtinId="9" hidden="1"/>
    <cellStyle name="Besuchter Hyperlink" xfId="20532" builtinId="9" hidden="1"/>
    <cellStyle name="Besuchter Hyperlink" xfId="20788" builtinId="9" hidden="1"/>
    <cellStyle name="Besuchter Hyperlink" xfId="21044" builtinId="9" hidden="1"/>
    <cellStyle name="Besuchter Hyperlink" xfId="21304" builtinId="9" hidden="1"/>
    <cellStyle name="Besuchter Hyperlink" xfId="21560" builtinId="9" hidden="1"/>
    <cellStyle name="Besuchter Hyperlink" xfId="21816" builtinId="9" hidden="1"/>
    <cellStyle name="Besuchter Hyperlink" xfId="22072" builtinId="9" hidden="1"/>
    <cellStyle name="Besuchter Hyperlink" xfId="22328" builtinId="9" hidden="1"/>
    <cellStyle name="Besuchter Hyperlink" xfId="22584" builtinId="9" hidden="1"/>
    <cellStyle name="Besuchter Hyperlink" xfId="22840" builtinId="9" hidden="1"/>
    <cellStyle name="Besuchter Hyperlink" xfId="23096" builtinId="9" hidden="1"/>
    <cellStyle name="Besuchter Hyperlink" xfId="23352" builtinId="9" hidden="1"/>
    <cellStyle name="Besuchter Hyperlink" xfId="23608" builtinId="9" hidden="1"/>
    <cellStyle name="Besuchter Hyperlink" xfId="23864" builtinId="9" hidden="1"/>
    <cellStyle name="Besuchter Hyperlink" xfId="24120" builtinId="9" hidden="1"/>
    <cellStyle name="Besuchter Hyperlink" xfId="24376" builtinId="9" hidden="1"/>
    <cellStyle name="Besuchter Hyperlink" xfId="24632" builtinId="9" hidden="1"/>
    <cellStyle name="Besuchter Hyperlink" xfId="24888" builtinId="9" hidden="1"/>
    <cellStyle name="Besuchter Hyperlink" xfId="25144" builtinId="9" hidden="1"/>
    <cellStyle name="Besuchter Hyperlink" xfId="25400" builtinId="9" hidden="1"/>
    <cellStyle name="Besuchter Hyperlink" xfId="25656" builtinId="9" hidden="1"/>
    <cellStyle name="Besuchter Hyperlink" xfId="25912" builtinId="9" hidden="1"/>
    <cellStyle name="Besuchter Hyperlink" xfId="26168" builtinId="9" hidden="1"/>
    <cellStyle name="Besuchter Hyperlink" xfId="26424" builtinId="9" hidden="1"/>
    <cellStyle name="Besuchter Hyperlink" xfId="26680" builtinId="9" hidden="1"/>
    <cellStyle name="Besuchter Hyperlink" xfId="26936" builtinId="9" hidden="1"/>
    <cellStyle name="Besuchter Hyperlink" xfId="27192" builtinId="9" hidden="1"/>
    <cellStyle name="Besuchter Hyperlink" xfId="27448" builtinId="9" hidden="1"/>
    <cellStyle name="Besuchter Hyperlink" xfId="27704" builtinId="9" hidden="1"/>
    <cellStyle name="Besuchter Hyperlink" xfId="27960" builtinId="9" hidden="1"/>
    <cellStyle name="Besuchter Hyperlink" xfId="28216" builtinId="9" hidden="1"/>
    <cellStyle name="Besuchter Hyperlink" xfId="28472" builtinId="9" hidden="1"/>
    <cellStyle name="Besuchter Hyperlink" xfId="28728" builtinId="9" hidden="1"/>
    <cellStyle name="Besuchter Hyperlink" xfId="28984" builtinId="9" hidden="1"/>
    <cellStyle name="Besuchter Hyperlink" xfId="29240" builtinId="9" hidden="1"/>
    <cellStyle name="Besuchter Hyperlink" xfId="29496" builtinId="9" hidden="1"/>
    <cellStyle name="Besuchter Hyperlink" xfId="29752" builtinId="9" hidden="1"/>
    <cellStyle name="Besuchter Hyperlink" xfId="30008" builtinId="9" hidden="1"/>
    <cellStyle name="Besuchter Hyperlink" xfId="30264" builtinId="9" hidden="1"/>
    <cellStyle name="Besuchter Hyperlink" xfId="30520" builtinId="9" hidden="1"/>
    <cellStyle name="Besuchter Hyperlink" xfId="30776" builtinId="9" hidden="1"/>
    <cellStyle name="Besuchter Hyperlink" xfId="31032" builtinId="9" hidden="1"/>
    <cellStyle name="Besuchter Hyperlink" xfId="31288" builtinId="9" hidden="1"/>
    <cellStyle name="Besuchter Hyperlink" xfId="31544" builtinId="9" hidden="1"/>
    <cellStyle name="Besuchter Hyperlink" xfId="31800" builtinId="9" hidden="1"/>
    <cellStyle name="Besuchter Hyperlink" xfId="32056" builtinId="9" hidden="1"/>
    <cellStyle name="Besuchter Hyperlink" xfId="32313" builtinId="9" hidden="1"/>
    <cellStyle name="Besuchter Hyperlink" xfId="32571" builtinId="9" hidden="1"/>
    <cellStyle name="Besuchter Hyperlink" xfId="32827" builtinId="9" hidden="1"/>
    <cellStyle name="Besuchter Hyperlink" xfId="33083" builtinId="9" hidden="1"/>
    <cellStyle name="Besuchter Hyperlink" xfId="33339" builtinId="9" hidden="1"/>
    <cellStyle name="Besuchter Hyperlink" xfId="33595" builtinId="9" hidden="1"/>
    <cellStyle name="Besuchter Hyperlink" xfId="33851" builtinId="9" hidden="1"/>
    <cellStyle name="Besuchter Hyperlink" xfId="34107" builtinId="9" hidden="1"/>
    <cellStyle name="Besuchter Hyperlink" xfId="34363" builtinId="9" hidden="1"/>
    <cellStyle name="Besuchter Hyperlink" xfId="34619" builtinId="9" hidden="1"/>
    <cellStyle name="Besuchter Hyperlink" xfId="34875" builtinId="9" hidden="1"/>
    <cellStyle name="Besuchter Hyperlink" xfId="35131" builtinId="9" hidden="1"/>
    <cellStyle name="Besuchter Hyperlink" xfId="34921" builtinId="9" hidden="1"/>
    <cellStyle name="Besuchter Hyperlink" xfId="34665" builtinId="9" hidden="1"/>
    <cellStyle name="Besuchter Hyperlink" xfId="34409" builtinId="9" hidden="1"/>
    <cellStyle name="Besuchter Hyperlink" xfId="34153" builtinId="9" hidden="1"/>
    <cellStyle name="Besuchter Hyperlink" xfId="33897" builtinId="9" hidden="1"/>
    <cellStyle name="Besuchter Hyperlink" xfId="33641" builtinId="9" hidden="1"/>
    <cellStyle name="Besuchter Hyperlink" xfId="33385" builtinId="9" hidden="1"/>
    <cellStyle name="Besuchter Hyperlink" xfId="33129" builtinId="9" hidden="1"/>
    <cellStyle name="Besuchter Hyperlink" xfId="32873" builtinId="9" hidden="1"/>
    <cellStyle name="Besuchter Hyperlink" xfId="32617" builtinId="9" hidden="1"/>
    <cellStyle name="Besuchter Hyperlink" xfId="32359" builtinId="9" hidden="1"/>
    <cellStyle name="Besuchter Hyperlink" xfId="32102" builtinId="9" hidden="1"/>
    <cellStyle name="Besuchter Hyperlink" xfId="31846" builtinId="9" hidden="1"/>
    <cellStyle name="Besuchter Hyperlink" xfId="31590" builtinId="9" hidden="1"/>
    <cellStyle name="Besuchter Hyperlink" xfId="31334" builtinId="9" hidden="1"/>
    <cellStyle name="Besuchter Hyperlink" xfId="31078" builtinId="9" hidden="1"/>
    <cellStyle name="Besuchter Hyperlink" xfId="30822" builtinId="9" hidden="1"/>
    <cellStyle name="Besuchter Hyperlink" xfId="30566" builtinId="9" hidden="1"/>
    <cellStyle name="Besuchter Hyperlink" xfId="30310" builtinId="9" hidden="1"/>
    <cellStyle name="Besuchter Hyperlink" xfId="30054" builtinId="9" hidden="1"/>
    <cellStyle name="Besuchter Hyperlink" xfId="29798" builtinId="9" hidden="1"/>
    <cellStyle name="Besuchter Hyperlink" xfId="29542" builtinId="9" hidden="1"/>
    <cellStyle name="Besuchter Hyperlink" xfId="29286" builtinId="9" hidden="1"/>
    <cellStyle name="Besuchter Hyperlink" xfId="29030" builtinId="9" hidden="1"/>
    <cellStyle name="Besuchter Hyperlink" xfId="28774" builtinId="9" hidden="1"/>
    <cellStyle name="Besuchter Hyperlink" xfId="28518" builtinId="9" hidden="1"/>
    <cellStyle name="Besuchter Hyperlink" xfId="28262" builtinId="9" hidden="1"/>
    <cellStyle name="Besuchter Hyperlink" xfId="28006" builtinId="9" hidden="1"/>
    <cellStyle name="Besuchter Hyperlink" xfId="27750" builtinId="9" hidden="1"/>
    <cellStyle name="Besuchter Hyperlink" xfId="27494" builtinId="9" hidden="1"/>
    <cellStyle name="Besuchter Hyperlink" xfId="27238" builtinId="9" hidden="1"/>
    <cellStyle name="Besuchter Hyperlink" xfId="26982" builtinId="9" hidden="1"/>
    <cellStyle name="Besuchter Hyperlink" xfId="26726" builtinId="9" hidden="1"/>
    <cellStyle name="Besuchter Hyperlink" xfId="26470" builtinId="9" hidden="1"/>
    <cellStyle name="Besuchter Hyperlink" xfId="26214" builtinId="9" hidden="1"/>
    <cellStyle name="Besuchter Hyperlink" xfId="25958" builtinId="9" hidden="1"/>
    <cellStyle name="Besuchter Hyperlink" xfId="25702" builtinId="9" hidden="1"/>
    <cellStyle name="Besuchter Hyperlink" xfId="25446" builtinId="9" hidden="1"/>
    <cellStyle name="Besuchter Hyperlink" xfId="25190" builtinId="9" hidden="1"/>
    <cellStyle name="Besuchter Hyperlink" xfId="24934" builtinId="9" hidden="1"/>
    <cellStyle name="Besuchter Hyperlink" xfId="24678" builtinId="9" hidden="1"/>
    <cellStyle name="Besuchter Hyperlink" xfId="24422" builtinId="9" hidden="1"/>
    <cellStyle name="Besuchter Hyperlink" xfId="24166" builtinId="9" hidden="1"/>
    <cellStyle name="Besuchter Hyperlink" xfId="23910" builtinId="9" hidden="1"/>
    <cellStyle name="Besuchter Hyperlink" xfId="23654" builtinId="9" hidden="1"/>
    <cellStyle name="Besuchter Hyperlink" xfId="23398" builtinId="9" hidden="1"/>
    <cellStyle name="Besuchter Hyperlink" xfId="23142" builtinId="9" hidden="1"/>
    <cellStyle name="Besuchter Hyperlink" xfId="22886" builtinId="9" hidden="1"/>
    <cellStyle name="Besuchter Hyperlink" xfId="22630" builtinId="9" hidden="1"/>
    <cellStyle name="Besuchter Hyperlink" xfId="22374" builtinId="9" hidden="1"/>
    <cellStyle name="Besuchter Hyperlink" xfId="22118" builtinId="9" hidden="1"/>
    <cellStyle name="Besuchter Hyperlink" xfId="21862" builtinId="9" hidden="1"/>
    <cellStyle name="Besuchter Hyperlink" xfId="21606" builtinId="9" hidden="1"/>
    <cellStyle name="Besuchter Hyperlink" xfId="21350" builtinId="9" hidden="1"/>
    <cellStyle name="Besuchter Hyperlink" xfId="21090" builtinId="9" hidden="1"/>
    <cellStyle name="Besuchter Hyperlink" xfId="20834" builtinId="9" hidden="1"/>
    <cellStyle name="Besuchter Hyperlink" xfId="20578" builtinId="9" hidden="1"/>
    <cellStyle name="Besuchter Hyperlink" xfId="20322" builtinId="9" hidden="1"/>
    <cellStyle name="Besuchter Hyperlink" xfId="20066" builtinId="9" hidden="1"/>
    <cellStyle name="Besuchter Hyperlink" xfId="19810" builtinId="9" hidden="1"/>
    <cellStyle name="Besuchter Hyperlink" xfId="19554" builtinId="9" hidden="1"/>
    <cellStyle name="Besuchter Hyperlink" xfId="19298" builtinId="9" hidden="1"/>
    <cellStyle name="Besuchter Hyperlink" xfId="19042" builtinId="9" hidden="1"/>
    <cellStyle name="Besuchter Hyperlink" xfId="18786" builtinId="9" hidden="1"/>
    <cellStyle name="Besuchter Hyperlink" xfId="18530" builtinId="9" hidden="1"/>
    <cellStyle name="Besuchter Hyperlink" xfId="18274" builtinId="9" hidden="1"/>
    <cellStyle name="Besuchter Hyperlink" xfId="18018" builtinId="9" hidden="1"/>
    <cellStyle name="Besuchter Hyperlink" xfId="17762" builtinId="9" hidden="1"/>
    <cellStyle name="Besuchter Hyperlink" xfId="17506" builtinId="9" hidden="1"/>
    <cellStyle name="Besuchter Hyperlink" xfId="17250" builtinId="9" hidden="1"/>
    <cellStyle name="Besuchter Hyperlink" xfId="16994" builtinId="9" hidden="1"/>
    <cellStyle name="Besuchter Hyperlink" xfId="16738" builtinId="9" hidden="1"/>
    <cellStyle name="Besuchter Hyperlink" xfId="16482" builtinId="9" hidden="1"/>
    <cellStyle name="Besuchter Hyperlink" xfId="16226" builtinId="9" hidden="1"/>
    <cellStyle name="Besuchter Hyperlink" xfId="15970" builtinId="9" hidden="1"/>
    <cellStyle name="Besuchter Hyperlink" xfId="15714" builtinId="9" hidden="1"/>
    <cellStyle name="Besuchter Hyperlink" xfId="15458" builtinId="9" hidden="1"/>
    <cellStyle name="Besuchter Hyperlink" xfId="15202" builtinId="9" hidden="1"/>
    <cellStyle name="Besuchter Hyperlink" xfId="14946" builtinId="9" hidden="1"/>
    <cellStyle name="Besuchter Hyperlink" xfId="14690" builtinId="9" hidden="1"/>
    <cellStyle name="Besuchter Hyperlink" xfId="14434" builtinId="9" hidden="1"/>
    <cellStyle name="Besuchter Hyperlink" xfId="14178" builtinId="9" hidden="1"/>
    <cellStyle name="Besuchter Hyperlink" xfId="13922" builtinId="9" hidden="1"/>
    <cellStyle name="Besuchter Hyperlink" xfId="13666" builtinId="9" hidden="1"/>
    <cellStyle name="Besuchter Hyperlink" xfId="13410" builtinId="9" hidden="1"/>
    <cellStyle name="Besuchter Hyperlink" xfId="13154" builtinId="9" hidden="1"/>
    <cellStyle name="Besuchter Hyperlink" xfId="12898" builtinId="9" hidden="1"/>
    <cellStyle name="Besuchter Hyperlink" xfId="12642" builtinId="9" hidden="1"/>
    <cellStyle name="Besuchter Hyperlink" xfId="12386" builtinId="9" hidden="1"/>
    <cellStyle name="Besuchter Hyperlink" xfId="12130" builtinId="9" hidden="1"/>
    <cellStyle name="Besuchter Hyperlink" xfId="11874" builtinId="9" hidden="1"/>
    <cellStyle name="Besuchter Hyperlink" xfId="11618" builtinId="9" hidden="1"/>
    <cellStyle name="Besuchter Hyperlink" xfId="11362" builtinId="9" hidden="1"/>
    <cellStyle name="Besuchter Hyperlink" xfId="11106" builtinId="9" hidden="1"/>
    <cellStyle name="Besuchter Hyperlink" xfId="10850" builtinId="9" hidden="1"/>
    <cellStyle name="Besuchter Hyperlink" xfId="10594" builtinId="9" hidden="1"/>
    <cellStyle name="Besuchter Hyperlink" xfId="10338" builtinId="9" hidden="1"/>
    <cellStyle name="Besuchter Hyperlink" xfId="10082" builtinId="9" hidden="1"/>
    <cellStyle name="Besuchter Hyperlink" xfId="9826" builtinId="9" hidden="1"/>
    <cellStyle name="Besuchter Hyperlink" xfId="9570" builtinId="9" hidden="1"/>
    <cellStyle name="Besuchter Hyperlink" xfId="9314" builtinId="9" hidden="1"/>
    <cellStyle name="Besuchter Hyperlink" xfId="9058" builtinId="9" hidden="1"/>
    <cellStyle name="Besuchter Hyperlink" xfId="8802" builtinId="9" hidden="1"/>
    <cellStyle name="Besuchter Hyperlink" xfId="8546" builtinId="9" hidden="1"/>
    <cellStyle name="Besuchter Hyperlink" xfId="8290" builtinId="9" hidden="1"/>
    <cellStyle name="Besuchter Hyperlink" xfId="8034" builtinId="9" hidden="1"/>
    <cellStyle name="Besuchter Hyperlink" xfId="7778" builtinId="9" hidden="1"/>
    <cellStyle name="Besuchter Hyperlink" xfId="7522" builtinId="9" hidden="1"/>
    <cellStyle name="Besuchter Hyperlink" xfId="7266" builtinId="9" hidden="1"/>
    <cellStyle name="Besuchter Hyperlink" xfId="7010" builtinId="9" hidden="1"/>
    <cellStyle name="Besuchter Hyperlink" xfId="6754" builtinId="9" hidden="1"/>
    <cellStyle name="Besuchter Hyperlink" xfId="6498" builtinId="9" hidden="1"/>
    <cellStyle name="Besuchter Hyperlink" xfId="6242" builtinId="9" hidden="1"/>
    <cellStyle name="Besuchter Hyperlink" xfId="5986" builtinId="9" hidden="1"/>
    <cellStyle name="Besuchter Hyperlink" xfId="5730" builtinId="9" hidden="1"/>
    <cellStyle name="Besuchter Hyperlink" xfId="5474" builtinId="9" hidden="1"/>
    <cellStyle name="Besuchter Hyperlink" xfId="5218" builtinId="9" hidden="1"/>
    <cellStyle name="Besuchter Hyperlink" xfId="4962" builtinId="9" hidden="1"/>
    <cellStyle name="Besuchter Hyperlink" xfId="4706" builtinId="9" hidden="1"/>
    <cellStyle name="Besuchter Hyperlink" xfId="4450" builtinId="9" hidden="1"/>
    <cellStyle name="Besuchter Hyperlink" xfId="4194" builtinId="9" hidden="1"/>
    <cellStyle name="Besuchter Hyperlink" xfId="3938" builtinId="9" hidden="1"/>
    <cellStyle name="Besuchter Hyperlink" xfId="3682" builtinId="9" hidden="1"/>
    <cellStyle name="Besuchter Hyperlink" xfId="3426" builtinId="9" hidden="1"/>
    <cellStyle name="Besuchter Hyperlink" xfId="3170" builtinId="9" hidden="1"/>
    <cellStyle name="Besuchter Hyperlink" xfId="2914" builtinId="9" hidden="1"/>
    <cellStyle name="Besuchter Hyperlink" xfId="2658" builtinId="9" hidden="1"/>
    <cellStyle name="Besuchter Hyperlink" xfId="2402" builtinId="9" hidden="1"/>
    <cellStyle name="Besuchter Hyperlink" xfId="2146" builtinId="9" hidden="1"/>
    <cellStyle name="Besuchter Hyperlink" xfId="1890" builtinId="9" hidden="1"/>
    <cellStyle name="Besuchter Hyperlink" xfId="1634" builtinId="9" hidden="1"/>
    <cellStyle name="Besuchter Hyperlink" xfId="1378" builtinId="9" hidden="1"/>
    <cellStyle name="Besuchter Hyperlink" xfId="1122" builtinId="9" hidden="1"/>
    <cellStyle name="Besuchter Hyperlink" xfId="866" builtinId="9" hidden="1"/>
    <cellStyle name="Besuchter Hyperlink" xfId="610" builtinId="9" hidden="1"/>
    <cellStyle name="Besuchter Hyperlink" xfId="354" builtinId="9" hidden="1"/>
    <cellStyle name="Besuchter Hyperlink" xfId="98" builtinId="9" hidden="1"/>
    <cellStyle name="Besuchter Hyperlink" xfId="36" builtinId="9" hidden="1"/>
    <cellStyle name="Besuchter Hyperlink" xfId="294" builtinId="9" hidden="1"/>
    <cellStyle name="Besuchter Hyperlink" xfId="550" builtinId="9" hidden="1"/>
    <cellStyle name="Besuchter Hyperlink" xfId="806" builtinId="9" hidden="1"/>
    <cellStyle name="Besuchter Hyperlink" xfId="1062" builtinId="9" hidden="1"/>
    <cellStyle name="Besuchter Hyperlink" xfId="1318" builtinId="9" hidden="1"/>
    <cellStyle name="Besuchter Hyperlink" xfId="1574" builtinId="9" hidden="1"/>
    <cellStyle name="Besuchter Hyperlink" xfId="1830" builtinId="9" hidden="1"/>
    <cellStyle name="Besuchter Hyperlink" xfId="2086" builtinId="9" hidden="1"/>
    <cellStyle name="Besuchter Hyperlink" xfId="2342" builtinId="9" hidden="1"/>
    <cellStyle name="Besuchter Hyperlink" xfId="2598" builtinId="9" hidden="1"/>
    <cellStyle name="Besuchter Hyperlink" xfId="2854" builtinId="9" hidden="1"/>
    <cellStyle name="Besuchter Hyperlink" xfId="3110" builtinId="9" hidden="1"/>
    <cellStyle name="Besuchter Hyperlink" xfId="3366" builtinId="9" hidden="1"/>
    <cellStyle name="Besuchter Hyperlink" xfId="3622" builtinId="9" hidden="1"/>
    <cellStyle name="Besuchter Hyperlink" xfId="3878" builtinId="9" hidden="1"/>
    <cellStyle name="Besuchter Hyperlink" xfId="4134" builtinId="9" hidden="1"/>
    <cellStyle name="Besuchter Hyperlink" xfId="4390" builtinId="9" hidden="1"/>
    <cellStyle name="Besuchter Hyperlink" xfId="4646" builtinId="9" hidden="1"/>
    <cellStyle name="Besuchter Hyperlink" xfId="4902" builtinId="9" hidden="1"/>
    <cellStyle name="Besuchter Hyperlink" xfId="5158" builtinId="9" hidden="1"/>
    <cellStyle name="Besuchter Hyperlink" xfId="5414" builtinId="9" hidden="1"/>
    <cellStyle name="Besuchter Hyperlink" xfId="5670" builtinId="9" hidden="1"/>
    <cellStyle name="Besuchter Hyperlink" xfId="5926" builtinId="9" hidden="1"/>
    <cellStyle name="Besuchter Hyperlink" xfId="6182" builtinId="9" hidden="1"/>
    <cellStyle name="Besuchter Hyperlink" xfId="6438" builtinId="9" hidden="1"/>
    <cellStyle name="Besuchter Hyperlink" xfId="6694" builtinId="9" hidden="1"/>
    <cellStyle name="Besuchter Hyperlink" xfId="6950" builtinId="9" hidden="1"/>
    <cellStyle name="Besuchter Hyperlink" xfId="7206" builtinId="9" hidden="1"/>
    <cellStyle name="Besuchter Hyperlink" xfId="7462" builtinId="9" hidden="1"/>
    <cellStyle name="Besuchter Hyperlink" xfId="7718" builtinId="9" hidden="1"/>
    <cellStyle name="Besuchter Hyperlink" xfId="7974" builtinId="9" hidden="1"/>
    <cellStyle name="Besuchter Hyperlink" xfId="8230" builtinId="9" hidden="1"/>
    <cellStyle name="Besuchter Hyperlink" xfId="8486" builtinId="9" hidden="1"/>
    <cellStyle name="Besuchter Hyperlink" xfId="8742" builtinId="9" hidden="1"/>
    <cellStyle name="Besuchter Hyperlink" xfId="8998" builtinId="9" hidden="1"/>
    <cellStyle name="Besuchter Hyperlink" xfId="9254" builtinId="9" hidden="1"/>
    <cellStyle name="Besuchter Hyperlink" xfId="9510" builtinId="9" hidden="1"/>
    <cellStyle name="Besuchter Hyperlink" xfId="9766" builtinId="9" hidden="1"/>
    <cellStyle name="Besuchter Hyperlink" xfId="10022" builtinId="9" hidden="1"/>
    <cellStyle name="Besuchter Hyperlink" xfId="10278" builtinId="9" hidden="1"/>
    <cellStyle name="Besuchter Hyperlink" xfId="10534" builtinId="9" hidden="1"/>
    <cellStyle name="Besuchter Hyperlink" xfId="10790" builtinId="9" hidden="1"/>
    <cellStyle name="Besuchter Hyperlink" xfId="11046" builtinId="9" hidden="1"/>
    <cellStyle name="Besuchter Hyperlink" xfId="11302" builtinId="9" hidden="1"/>
    <cellStyle name="Besuchter Hyperlink" xfId="11558" builtinId="9" hidden="1"/>
    <cellStyle name="Besuchter Hyperlink" xfId="11814" builtinId="9" hidden="1"/>
    <cellStyle name="Besuchter Hyperlink" xfId="12070" builtinId="9" hidden="1"/>
    <cellStyle name="Besuchter Hyperlink" xfId="12326" builtinId="9" hidden="1"/>
    <cellStyle name="Besuchter Hyperlink" xfId="12582" builtinId="9" hidden="1"/>
    <cellStyle name="Besuchter Hyperlink" xfId="12838" builtinId="9" hidden="1"/>
    <cellStyle name="Besuchter Hyperlink" xfId="13094" builtinId="9" hidden="1"/>
    <cellStyle name="Besuchter Hyperlink" xfId="13350" builtinId="9" hidden="1"/>
    <cellStyle name="Besuchter Hyperlink" xfId="13606" builtinId="9" hidden="1"/>
    <cellStyle name="Besuchter Hyperlink" xfId="13862" builtinId="9" hidden="1"/>
    <cellStyle name="Besuchter Hyperlink" xfId="14118" builtinId="9" hidden="1"/>
    <cellStyle name="Besuchter Hyperlink" xfId="14374" builtinId="9" hidden="1"/>
    <cellStyle name="Besuchter Hyperlink" xfId="14630" builtinId="9" hidden="1"/>
    <cellStyle name="Besuchter Hyperlink" xfId="14886" builtinId="9" hidden="1"/>
    <cellStyle name="Besuchter Hyperlink" xfId="15142" builtinId="9" hidden="1"/>
    <cellStyle name="Besuchter Hyperlink" xfId="15398" builtinId="9" hidden="1"/>
    <cellStyle name="Besuchter Hyperlink" xfId="15654" builtinId="9" hidden="1"/>
    <cellStyle name="Besuchter Hyperlink" xfId="15910" builtinId="9" hidden="1"/>
    <cellStyle name="Besuchter Hyperlink" xfId="16166" builtinId="9" hidden="1"/>
    <cellStyle name="Besuchter Hyperlink" xfId="16422" builtinId="9" hidden="1"/>
    <cellStyle name="Besuchter Hyperlink" xfId="16678" builtinId="9" hidden="1"/>
    <cellStyle name="Besuchter Hyperlink" xfId="16934" builtinId="9" hidden="1"/>
    <cellStyle name="Besuchter Hyperlink" xfId="17190" builtinId="9" hidden="1"/>
    <cellStyle name="Besuchter Hyperlink" xfId="17446" builtinId="9" hidden="1"/>
    <cellStyle name="Besuchter Hyperlink" xfId="17702" builtinId="9" hidden="1"/>
    <cellStyle name="Besuchter Hyperlink" xfId="17958" builtinId="9" hidden="1"/>
    <cellStyle name="Besuchter Hyperlink" xfId="18214" builtinId="9" hidden="1"/>
    <cellStyle name="Besuchter Hyperlink" xfId="18470" builtinId="9" hidden="1"/>
    <cellStyle name="Besuchter Hyperlink" xfId="18726" builtinId="9" hidden="1"/>
    <cellStyle name="Besuchter Hyperlink" xfId="18982" builtinId="9" hidden="1"/>
    <cellStyle name="Besuchter Hyperlink" xfId="19238" builtinId="9" hidden="1"/>
    <cellStyle name="Besuchter Hyperlink" xfId="19494" builtinId="9" hidden="1"/>
    <cellStyle name="Besuchter Hyperlink" xfId="19750" builtinId="9" hidden="1"/>
    <cellStyle name="Besuchter Hyperlink" xfId="20006" builtinId="9" hidden="1"/>
    <cellStyle name="Besuchter Hyperlink" xfId="20262" builtinId="9" hidden="1"/>
    <cellStyle name="Besuchter Hyperlink" xfId="20518" builtinId="9" hidden="1"/>
    <cellStyle name="Besuchter Hyperlink" xfId="20774" builtinId="9" hidden="1"/>
    <cellStyle name="Besuchter Hyperlink" xfId="21030" builtinId="9" hidden="1"/>
    <cellStyle name="Besuchter Hyperlink" xfId="21290" builtinId="9" hidden="1"/>
    <cellStyle name="Besuchter Hyperlink" xfId="21546" builtinId="9" hidden="1"/>
    <cellStyle name="Besuchter Hyperlink" xfId="21802" builtinId="9" hidden="1"/>
    <cellStyle name="Besuchter Hyperlink" xfId="22058" builtinId="9" hidden="1"/>
    <cellStyle name="Besuchter Hyperlink" xfId="22314" builtinId="9" hidden="1"/>
    <cellStyle name="Besuchter Hyperlink" xfId="22570" builtinId="9" hidden="1"/>
    <cellStyle name="Besuchter Hyperlink" xfId="22826" builtinId="9" hidden="1"/>
    <cellStyle name="Besuchter Hyperlink" xfId="23082" builtinId="9" hidden="1"/>
    <cellStyle name="Besuchter Hyperlink" xfId="23338" builtinId="9" hidden="1"/>
    <cellStyle name="Besuchter Hyperlink" xfId="23594" builtinId="9" hidden="1"/>
    <cellStyle name="Besuchter Hyperlink" xfId="23850" builtinId="9" hidden="1"/>
    <cellStyle name="Besuchter Hyperlink" xfId="24106" builtinId="9" hidden="1"/>
    <cellStyle name="Besuchter Hyperlink" xfId="24362" builtinId="9" hidden="1"/>
    <cellStyle name="Besuchter Hyperlink" xfId="24618" builtinId="9" hidden="1"/>
    <cellStyle name="Besuchter Hyperlink" xfId="24874" builtinId="9" hidden="1"/>
    <cellStyle name="Besuchter Hyperlink" xfId="25130" builtinId="9" hidden="1"/>
    <cellStyle name="Besuchter Hyperlink" xfId="25386" builtinId="9" hidden="1"/>
    <cellStyle name="Besuchter Hyperlink" xfId="25642" builtinId="9" hidden="1"/>
    <cellStyle name="Besuchter Hyperlink" xfId="25898" builtinId="9" hidden="1"/>
    <cellStyle name="Besuchter Hyperlink" xfId="26154" builtinId="9" hidden="1"/>
    <cellStyle name="Besuchter Hyperlink" xfId="26410" builtinId="9" hidden="1"/>
    <cellStyle name="Besuchter Hyperlink" xfId="26666" builtinId="9" hidden="1"/>
    <cellStyle name="Besuchter Hyperlink" xfId="26922" builtinId="9" hidden="1"/>
    <cellStyle name="Besuchter Hyperlink" xfId="27178" builtinId="9" hidden="1"/>
    <cellStyle name="Besuchter Hyperlink" xfId="27434" builtinId="9" hidden="1"/>
    <cellStyle name="Besuchter Hyperlink" xfId="27690" builtinId="9" hidden="1"/>
    <cellStyle name="Besuchter Hyperlink" xfId="27946" builtinId="9" hidden="1"/>
    <cellStyle name="Besuchter Hyperlink" xfId="28202" builtinId="9" hidden="1"/>
    <cellStyle name="Besuchter Hyperlink" xfId="28458" builtinId="9" hidden="1"/>
    <cellStyle name="Besuchter Hyperlink" xfId="28714" builtinId="9" hidden="1"/>
    <cellStyle name="Besuchter Hyperlink" xfId="28970" builtinId="9" hidden="1"/>
    <cellStyle name="Besuchter Hyperlink" xfId="29226" builtinId="9" hidden="1"/>
    <cellStyle name="Besuchter Hyperlink" xfId="29482" builtinId="9" hidden="1"/>
    <cellStyle name="Besuchter Hyperlink" xfId="29738" builtinId="9" hidden="1"/>
    <cellStyle name="Besuchter Hyperlink" xfId="29994" builtinId="9" hidden="1"/>
    <cellStyle name="Besuchter Hyperlink" xfId="30250" builtinId="9" hidden="1"/>
    <cellStyle name="Besuchter Hyperlink" xfId="30506" builtinId="9" hidden="1"/>
    <cellStyle name="Besuchter Hyperlink" xfId="30762" builtinId="9" hidden="1"/>
    <cellStyle name="Besuchter Hyperlink" xfId="31018" builtinId="9" hidden="1"/>
    <cellStyle name="Besuchter Hyperlink" xfId="31274" builtinId="9" hidden="1"/>
    <cellStyle name="Besuchter Hyperlink" xfId="31530" builtinId="9" hidden="1"/>
    <cellStyle name="Besuchter Hyperlink" xfId="31786" builtinId="9" hidden="1"/>
    <cellStyle name="Besuchter Hyperlink" xfId="32042" builtinId="9" hidden="1"/>
    <cellStyle name="Besuchter Hyperlink" xfId="32299" builtinId="9" hidden="1"/>
    <cellStyle name="Besuchter Hyperlink" xfId="32557" builtinId="9" hidden="1"/>
    <cellStyle name="Besuchter Hyperlink" xfId="32813" builtinId="9" hidden="1"/>
    <cellStyle name="Besuchter Hyperlink" xfId="33069" builtinId="9" hidden="1"/>
    <cellStyle name="Besuchter Hyperlink" xfId="33325" builtinId="9" hidden="1"/>
    <cellStyle name="Besuchter Hyperlink" xfId="33581" builtinId="9" hidden="1"/>
    <cellStyle name="Besuchter Hyperlink" xfId="33837" builtinId="9" hidden="1"/>
    <cellStyle name="Besuchter Hyperlink" xfId="34093" builtinId="9" hidden="1"/>
    <cellStyle name="Besuchter Hyperlink" xfId="34349" builtinId="9" hidden="1"/>
    <cellStyle name="Besuchter Hyperlink" xfId="34605" builtinId="9" hidden="1"/>
    <cellStyle name="Besuchter Hyperlink" xfId="34861" builtinId="9" hidden="1"/>
    <cellStyle name="Besuchter Hyperlink" xfId="35117" builtinId="9" hidden="1"/>
    <cellStyle name="Besuchter Hyperlink" xfId="34935" builtinId="9" hidden="1"/>
    <cellStyle name="Besuchter Hyperlink" xfId="34679" builtinId="9" hidden="1"/>
    <cellStyle name="Besuchter Hyperlink" xfId="34423" builtinId="9" hidden="1"/>
    <cellStyle name="Besuchter Hyperlink" xfId="34167" builtinId="9" hidden="1"/>
    <cellStyle name="Besuchter Hyperlink" xfId="33911" builtinId="9" hidden="1"/>
    <cellStyle name="Besuchter Hyperlink" xfId="33655" builtinId="9" hidden="1"/>
    <cellStyle name="Besuchter Hyperlink" xfId="33399" builtinId="9" hidden="1"/>
    <cellStyle name="Besuchter Hyperlink" xfId="33143" builtinId="9" hidden="1"/>
    <cellStyle name="Besuchter Hyperlink" xfId="32887" builtinId="9" hidden="1"/>
    <cellStyle name="Besuchter Hyperlink" xfId="32631" builtinId="9" hidden="1"/>
    <cellStyle name="Besuchter Hyperlink" xfId="32373" builtinId="9" hidden="1"/>
    <cellStyle name="Besuchter Hyperlink" xfId="32116" builtinId="9" hidden="1"/>
    <cellStyle name="Besuchter Hyperlink" xfId="31860" builtinId="9" hidden="1"/>
    <cellStyle name="Besuchter Hyperlink" xfId="31604" builtinId="9" hidden="1"/>
    <cellStyle name="Besuchter Hyperlink" xfId="31348" builtinId="9" hidden="1"/>
    <cellStyle name="Besuchter Hyperlink" xfId="31092" builtinId="9" hidden="1"/>
    <cellStyle name="Besuchter Hyperlink" xfId="30836" builtinId="9" hidden="1"/>
    <cellStyle name="Besuchter Hyperlink" xfId="30580" builtinId="9" hidden="1"/>
    <cellStyle name="Besuchter Hyperlink" xfId="30324" builtinId="9" hidden="1"/>
    <cellStyle name="Besuchter Hyperlink" xfId="30068" builtinId="9" hidden="1"/>
    <cellStyle name="Besuchter Hyperlink" xfId="29812" builtinId="9" hidden="1"/>
    <cellStyle name="Besuchter Hyperlink" xfId="29556" builtinId="9" hidden="1"/>
    <cellStyle name="Besuchter Hyperlink" xfId="29300" builtinId="9" hidden="1"/>
    <cellStyle name="Besuchter Hyperlink" xfId="29044" builtinId="9" hidden="1"/>
    <cellStyle name="Besuchter Hyperlink" xfId="28788" builtinId="9" hidden="1"/>
    <cellStyle name="Besuchter Hyperlink" xfId="28532" builtinId="9" hidden="1"/>
    <cellStyle name="Besuchter Hyperlink" xfId="28276" builtinId="9" hidden="1"/>
    <cellStyle name="Besuchter Hyperlink" xfId="28020" builtinId="9" hidden="1"/>
    <cellStyle name="Besuchter Hyperlink" xfId="27764" builtinId="9" hidden="1"/>
    <cellStyle name="Besuchter Hyperlink" xfId="27508" builtinId="9" hidden="1"/>
    <cellStyle name="Besuchter Hyperlink" xfId="27252" builtinId="9" hidden="1"/>
    <cellStyle name="Besuchter Hyperlink" xfId="26996" builtinId="9" hidden="1"/>
    <cellStyle name="Besuchter Hyperlink" xfId="26740" builtinId="9" hidden="1"/>
    <cellStyle name="Besuchter Hyperlink" xfId="26484" builtinId="9" hidden="1"/>
    <cellStyle name="Besuchter Hyperlink" xfId="26228" builtinId="9" hidden="1"/>
    <cellStyle name="Besuchter Hyperlink" xfId="25972" builtinId="9" hidden="1"/>
    <cellStyle name="Besuchter Hyperlink" xfId="25716" builtinId="9" hidden="1"/>
    <cellStyle name="Besuchter Hyperlink" xfId="25460" builtinId="9" hidden="1"/>
    <cellStyle name="Besuchter Hyperlink" xfId="25204" builtinId="9" hidden="1"/>
    <cellStyle name="Besuchter Hyperlink" xfId="24948" builtinId="9" hidden="1"/>
    <cellStyle name="Besuchter Hyperlink" xfId="24692" builtinId="9" hidden="1"/>
    <cellStyle name="Besuchter Hyperlink" xfId="24436" builtinId="9" hidden="1"/>
    <cellStyle name="Besuchter Hyperlink" xfId="24180" builtinId="9" hidden="1"/>
    <cellStyle name="Besuchter Hyperlink" xfId="23924" builtinId="9" hidden="1"/>
    <cellStyle name="Besuchter Hyperlink" xfId="23668" builtinId="9" hidden="1"/>
    <cellStyle name="Besuchter Hyperlink" xfId="23412" builtinId="9" hidden="1"/>
    <cellStyle name="Besuchter Hyperlink" xfId="23156" builtinId="9" hidden="1"/>
    <cellStyle name="Besuchter Hyperlink" xfId="22900" builtinId="9" hidden="1"/>
    <cellStyle name="Besuchter Hyperlink" xfId="22644" builtinId="9" hidden="1"/>
    <cellStyle name="Besuchter Hyperlink" xfId="22388" builtinId="9" hidden="1"/>
    <cellStyle name="Besuchter Hyperlink" xfId="22132" builtinId="9" hidden="1"/>
    <cellStyle name="Besuchter Hyperlink" xfId="21876" builtinId="9" hidden="1"/>
    <cellStyle name="Besuchter Hyperlink" xfId="21620" builtinId="9" hidden="1"/>
    <cellStyle name="Besuchter Hyperlink" xfId="21364" builtinId="9" hidden="1"/>
    <cellStyle name="Besuchter Hyperlink" xfId="21104" builtinId="9" hidden="1"/>
    <cellStyle name="Besuchter Hyperlink" xfId="20848" builtinId="9" hidden="1"/>
    <cellStyle name="Besuchter Hyperlink" xfId="20592" builtinId="9" hidden="1"/>
    <cellStyle name="Besuchter Hyperlink" xfId="20336" builtinId="9" hidden="1"/>
    <cellStyle name="Besuchter Hyperlink" xfId="20080" builtinId="9" hidden="1"/>
    <cellStyle name="Besuchter Hyperlink" xfId="19824" builtinId="9" hidden="1"/>
    <cellStyle name="Besuchter Hyperlink" xfId="19568" builtinId="9" hidden="1"/>
    <cellStyle name="Besuchter Hyperlink" xfId="19312" builtinId="9" hidden="1"/>
    <cellStyle name="Besuchter Hyperlink" xfId="19056" builtinId="9" hidden="1"/>
    <cellStyle name="Besuchter Hyperlink" xfId="18800" builtinId="9" hidden="1"/>
    <cellStyle name="Besuchter Hyperlink" xfId="18544" builtinId="9" hidden="1"/>
    <cellStyle name="Besuchter Hyperlink" xfId="18288" builtinId="9" hidden="1"/>
    <cellStyle name="Besuchter Hyperlink" xfId="18032" builtinId="9" hidden="1"/>
    <cellStyle name="Besuchter Hyperlink" xfId="17776" builtinId="9" hidden="1"/>
    <cellStyle name="Besuchter Hyperlink" xfId="17520" builtinId="9" hidden="1"/>
    <cellStyle name="Besuchter Hyperlink" xfId="17264" builtinId="9" hidden="1"/>
    <cellStyle name="Besuchter Hyperlink" xfId="17008" builtinId="9" hidden="1"/>
    <cellStyle name="Besuchter Hyperlink" xfId="16752" builtinId="9" hidden="1"/>
    <cellStyle name="Besuchter Hyperlink" xfId="16496" builtinId="9" hidden="1"/>
    <cellStyle name="Besuchter Hyperlink" xfId="16240" builtinId="9" hidden="1"/>
    <cellStyle name="Besuchter Hyperlink" xfId="15984" builtinId="9" hidden="1"/>
    <cellStyle name="Besuchter Hyperlink" xfId="15728" builtinId="9" hidden="1"/>
    <cellStyle name="Besuchter Hyperlink" xfId="15472" builtinId="9" hidden="1"/>
    <cellStyle name="Besuchter Hyperlink" xfId="15216" builtinId="9" hidden="1"/>
    <cellStyle name="Besuchter Hyperlink" xfId="14960" builtinId="9" hidden="1"/>
    <cellStyle name="Besuchter Hyperlink" xfId="14704" builtinId="9" hidden="1"/>
    <cellStyle name="Besuchter Hyperlink" xfId="14448" builtinId="9" hidden="1"/>
    <cellStyle name="Besuchter Hyperlink" xfId="14192" builtinId="9" hidden="1"/>
    <cellStyle name="Besuchter Hyperlink" xfId="13936" builtinId="9" hidden="1"/>
    <cellStyle name="Besuchter Hyperlink" xfId="13680" builtinId="9" hidden="1"/>
    <cellStyle name="Besuchter Hyperlink" xfId="13424" builtinId="9" hidden="1"/>
    <cellStyle name="Besuchter Hyperlink" xfId="13168" builtinId="9" hidden="1"/>
    <cellStyle name="Besuchter Hyperlink" xfId="12912" builtinId="9" hidden="1"/>
    <cellStyle name="Besuchter Hyperlink" xfId="12656" builtinId="9" hidden="1"/>
    <cellStyle name="Besuchter Hyperlink" xfId="12400" builtinId="9" hidden="1"/>
    <cellStyle name="Besuchter Hyperlink" xfId="12144" builtinId="9" hidden="1"/>
    <cellStyle name="Besuchter Hyperlink" xfId="11888" builtinId="9" hidden="1"/>
    <cellStyle name="Besuchter Hyperlink" xfId="11632" builtinId="9" hidden="1"/>
    <cellStyle name="Besuchter Hyperlink" xfId="11376" builtinId="9" hidden="1"/>
    <cellStyle name="Besuchter Hyperlink" xfId="11120" builtinId="9" hidden="1"/>
    <cellStyle name="Besuchter Hyperlink" xfId="10864" builtinId="9" hidden="1"/>
    <cellStyle name="Besuchter Hyperlink" xfId="10608" builtinId="9" hidden="1"/>
    <cellStyle name="Besuchter Hyperlink" xfId="10352" builtinId="9" hidden="1"/>
    <cellStyle name="Besuchter Hyperlink" xfId="10096" builtinId="9" hidden="1"/>
    <cellStyle name="Besuchter Hyperlink" xfId="9840" builtinId="9" hidden="1"/>
    <cellStyle name="Besuchter Hyperlink" xfId="9584" builtinId="9" hidden="1"/>
    <cellStyle name="Besuchter Hyperlink" xfId="9328" builtinId="9" hidden="1"/>
    <cellStyle name="Besuchter Hyperlink" xfId="9072" builtinId="9" hidden="1"/>
    <cellStyle name="Besuchter Hyperlink" xfId="8816" builtinId="9" hidden="1"/>
    <cellStyle name="Besuchter Hyperlink" xfId="8560" builtinId="9" hidden="1"/>
    <cellStyle name="Besuchter Hyperlink" xfId="8304" builtinId="9" hidden="1"/>
    <cellStyle name="Besuchter Hyperlink" xfId="8048" builtinId="9" hidden="1"/>
    <cellStyle name="Besuchter Hyperlink" xfId="7792" builtinId="9" hidden="1"/>
    <cellStyle name="Besuchter Hyperlink" xfId="7536" builtinId="9" hidden="1"/>
    <cellStyle name="Besuchter Hyperlink" xfId="7280" builtinId="9" hidden="1"/>
    <cellStyle name="Besuchter Hyperlink" xfId="7024" builtinId="9" hidden="1"/>
    <cellStyle name="Besuchter Hyperlink" xfId="6768" builtinId="9" hidden="1"/>
    <cellStyle name="Besuchter Hyperlink" xfId="6512" builtinId="9" hidden="1"/>
    <cellStyle name="Besuchter Hyperlink" xfId="6256" builtinId="9" hidden="1"/>
    <cellStyle name="Besuchter Hyperlink" xfId="6000" builtinId="9" hidden="1"/>
    <cellStyle name="Besuchter Hyperlink" xfId="5744" builtinId="9" hidden="1"/>
    <cellStyle name="Besuchter Hyperlink" xfId="5488" builtinId="9" hidden="1"/>
    <cellStyle name="Besuchter Hyperlink" xfId="5232" builtinId="9" hidden="1"/>
    <cellStyle name="Besuchter Hyperlink" xfId="4976" builtinId="9" hidden="1"/>
    <cellStyle name="Besuchter Hyperlink" xfId="4720" builtinId="9" hidden="1"/>
    <cellStyle name="Besuchter Hyperlink" xfId="4464" builtinId="9" hidden="1"/>
    <cellStyle name="Besuchter Hyperlink" xfId="4208" builtinId="9" hidden="1"/>
    <cellStyle name="Besuchter Hyperlink" xfId="3952" builtinId="9" hidden="1"/>
    <cellStyle name="Besuchter Hyperlink" xfId="3696" builtinId="9" hidden="1"/>
    <cellStyle name="Besuchter Hyperlink" xfId="3440" builtinId="9" hidden="1"/>
    <cellStyle name="Besuchter Hyperlink" xfId="3184" builtinId="9" hidden="1"/>
    <cellStyle name="Besuchter Hyperlink" xfId="2928" builtinId="9" hidden="1"/>
    <cellStyle name="Besuchter Hyperlink" xfId="2672" builtinId="9" hidden="1"/>
    <cellStyle name="Besuchter Hyperlink" xfId="2416" builtinId="9" hidden="1"/>
    <cellStyle name="Besuchter Hyperlink" xfId="2160" builtinId="9" hidden="1"/>
    <cellStyle name="Besuchter Hyperlink" xfId="1904" builtinId="9" hidden="1"/>
    <cellStyle name="Besuchter Hyperlink" xfId="1648" builtinId="9" hidden="1"/>
    <cellStyle name="Besuchter Hyperlink" xfId="1392" builtinId="9" hidden="1"/>
    <cellStyle name="Besuchter Hyperlink" xfId="1136" builtinId="9" hidden="1"/>
    <cellStyle name="Besuchter Hyperlink" xfId="880" builtinId="9" hidden="1"/>
    <cellStyle name="Besuchter Hyperlink" xfId="624" builtinId="9" hidden="1"/>
    <cellStyle name="Besuchter Hyperlink" xfId="368" builtinId="9" hidden="1"/>
    <cellStyle name="Besuchter Hyperlink" xfId="148" builtinId="9" hidden="1"/>
    <cellStyle name="Besuchter Hyperlink" xfId="112" builtinId="9" hidden="1"/>
    <cellStyle name="Besuchter Hyperlink" xfId="280" builtinId="9" hidden="1"/>
    <cellStyle name="Besuchter Hyperlink" xfId="536" builtinId="9" hidden="1"/>
    <cellStyle name="Besuchter Hyperlink" xfId="792" builtinId="9" hidden="1"/>
    <cellStyle name="Besuchter Hyperlink" xfId="1048" builtinId="9" hidden="1"/>
    <cellStyle name="Besuchter Hyperlink" xfId="1304" builtinId="9" hidden="1"/>
    <cellStyle name="Besuchter Hyperlink" xfId="1560" builtinId="9" hidden="1"/>
    <cellStyle name="Besuchter Hyperlink" xfId="1816" builtinId="9" hidden="1"/>
    <cellStyle name="Besuchter Hyperlink" xfId="2072" builtinId="9" hidden="1"/>
    <cellStyle name="Besuchter Hyperlink" xfId="2328" builtinId="9" hidden="1"/>
    <cellStyle name="Besuchter Hyperlink" xfId="2584" builtinId="9" hidden="1"/>
    <cellStyle name="Besuchter Hyperlink" xfId="2840" builtinId="9" hidden="1"/>
    <cellStyle name="Besuchter Hyperlink" xfId="3096" builtinId="9" hidden="1"/>
    <cellStyle name="Besuchter Hyperlink" xfId="3352" builtinId="9" hidden="1"/>
    <cellStyle name="Besuchter Hyperlink" xfId="3608" builtinId="9" hidden="1"/>
    <cellStyle name="Besuchter Hyperlink" xfId="3864" builtinId="9" hidden="1"/>
    <cellStyle name="Besuchter Hyperlink" xfId="4120" builtinId="9" hidden="1"/>
    <cellStyle name="Besuchter Hyperlink" xfId="4376" builtinId="9" hidden="1"/>
    <cellStyle name="Besuchter Hyperlink" xfId="4632" builtinId="9" hidden="1"/>
    <cellStyle name="Besuchter Hyperlink" xfId="4888" builtinId="9" hidden="1"/>
    <cellStyle name="Besuchter Hyperlink" xfId="5144" builtinId="9" hidden="1"/>
    <cellStyle name="Besuchter Hyperlink" xfId="5400" builtinId="9" hidden="1"/>
    <cellStyle name="Besuchter Hyperlink" xfId="5656" builtinId="9" hidden="1"/>
    <cellStyle name="Besuchter Hyperlink" xfId="5912" builtinId="9" hidden="1"/>
    <cellStyle name="Besuchter Hyperlink" xfId="6168" builtinId="9" hidden="1"/>
    <cellStyle name="Besuchter Hyperlink" xfId="6424" builtinId="9" hidden="1"/>
    <cellStyle name="Besuchter Hyperlink" xfId="6680" builtinId="9" hidden="1"/>
    <cellStyle name="Besuchter Hyperlink" xfId="6936" builtinId="9" hidden="1"/>
    <cellStyle name="Besuchter Hyperlink" xfId="7192" builtinId="9" hidden="1"/>
    <cellStyle name="Besuchter Hyperlink" xfId="7448" builtinId="9" hidden="1"/>
    <cellStyle name="Besuchter Hyperlink" xfId="7704" builtinId="9" hidden="1"/>
    <cellStyle name="Besuchter Hyperlink" xfId="7960" builtinId="9" hidden="1"/>
    <cellStyle name="Besuchter Hyperlink" xfId="8216" builtinId="9" hidden="1"/>
    <cellStyle name="Besuchter Hyperlink" xfId="8472" builtinId="9" hidden="1"/>
    <cellStyle name="Besuchter Hyperlink" xfId="8728" builtinId="9" hidden="1"/>
    <cellStyle name="Besuchter Hyperlink" xfId="8984" builtinId="9" hidden="1"/>
    <cellStyle name="Besuchter Hyperlink" xfId="9240" builtinId="9" hidden="1"/>
    <cellStyle name="Besuchter Hyperlink" xfId="9496" builtinId="9" hidden="1"/>
    <cellStyle name="Besuchter Hyperlink" xfId="9752" builtinId="9" hidden="1"/>
    <cellStyle name="Besuchter Hyperlink" xfId="10008" builtinId="9" hidden="1"/>
    <cellStyle name="Besuchter Hyperlink" xfId="10264" builtinId="9" hidden="1"/>
    <cellStyle name="Besuchter Hyperlink" xfId="10520" builtinId="9" hidden="1"/>
    <cellStyle name="Besuchter Hyperlink" xfId="10776" builtinId="9" hidden="1"/>
    <cellStyle name="Besuchter Hyperlink" xfId="11032" builtinId="9" hidden="1"/>
    <cellStyle name="Besuchter Hyperlink" xfId="11288" builtinId="9" hidden="1"/>
    <cellStyle name="Besuchter Hyperlink" xfId="11544" builtinId="9" hidden="1"/>
    <cellStyle name="Besuchter Hyperlink" xfId="11800" builtinId="9" hidden="1"/>
    <cellStyle name="Besuchter Hyperlink" xfId="12056" builtinId="9" hidden="1"/>
    <cellStyle name="Besuchter Hyperlink" xfId="12312" builtinId="9" hidden="1"/>
    <cellStyle name="Besuchter Hyperlink" xfId="12568" builtinId="9" hidden="1"/>
    <cellStyle name="Besuchter Hyperlink" xfId="12824" builtinId="9" hidden="1"/>
    <cellStyle name="Besuchter Hyperlink" xfId="13080" builtinId="9" hidden="1"/>
    <cellStyle name="Besuchter Hyperlink" xfId="13336" builtinId="9" hidden="1"/>
    <cellStyle name="Besuchter Hyperlink" xfId="13592" builtinId="9" hidden="1"/>
    <cellStyle name="Besuchter Hyperlink" xfId="13848" builtinId="9" hidden="1"/>
    <cellStyle name="Besuchter Hyperlink" xfId="14104" builtinId="9" hidden="1"/>
    <cellStyle name="Besuchter Hyperlink" xfId="14360" builtinId="9" hidden="1"/>
    <cellStyle name="Besuchter Hyperlink" xfId="14616" builtinId="9" hidden="1"/>
    <cellStyle name="Besuchter Hyperlink" xfId="14872" builtinId="9" hidden="1"/>
    <cellStyle name="Besuchter Hyperlink" xfId="15128" builtinId="9" hidden="1"/>
    <cellStyle name="Besuchter Hyperlink" xfId="15384" builtinId="9" hidden="1"/>
    <cellStyle name="Besuchter Hyperlink" xfId="15640" builtinId="9" hidden="1"/>
    <cellStyle name="Besuchter Hyperlink" xfId="15896" builtinId="9" hidden="1"/>
    <cellStyle name="Besuchter Hyperlink" xfId="16152" builtinId="9" hidden="1"/>
    <cellStyle name="Besuchter Hyperlink" xfId="16408" builtinId="9" hidden="1"/>
    <cellStyle name="Besuchter Hyperlink" xfId="16664" builtinId="9" hidden="1"/>
    <cellStyle name="Besuchter Hyperlink" xfId="16920" builtinId="9" hidden="1"/>
    <cellStyle name="Besuchter Hyperlink" xfId="17176" builtinId="9" hidden="1"/>
    <cellStyle name="Besuchter Hyperlink" xfId="17432" builtinId="9" hidden="1"/>
    <cellStyle name="Besuchter Hyperlink" xfId="17688" builtinId="9" hidden="1"/>
    <cellStyle name="Besuchter Hyperlink" xfId="17944" builtinId="9" hidden="1"/>
    <cellStyle name="Besuchter Hyperlink" xfId="18200" builtinId="9" hidden="1"/>
    <cellStyle name="Besuchter Hyperlink" xfId="18456" builtinId="9" hidden="1"/>
    <cellStyle name="Besuchter Hyperlink" xfId="18712" builtinId="9" hidden="1"/>
    <cellStyle name="Besuchter Hyperlink" xfId="18968" builtinId="9" hidden="1"/>
    <cellStyle name="Besuchter Hyperlink" xfId="19224" builtinId="9" hidden="1"/>
    <cellStyle name="Besuchter Hyperlink" xfId="19480" builtinId="9" hidden="1"/>
    <cellStyle name="Besuchter Hyperlink" xfId="19736" builtinId="9" hidden="1"/>
    <cellStyle name="Besuchter Hyperlink" xfId="19992" builtinId="9" hidden="1"/>
    <cellStyle name="Besuchter Hyperlink" xfId="20248" builtinId="9" hidden="1"/>
    <cellStyle name="Besuchter Hyperlink" xfId="20504" builtinId="9" hidden="1"/>
    <cellStyle name="Besuchter Hyperlink" xfId="20760" builtinId="9" hidden="1"/>
    <cellStyle name="Besuchter Hyperlink" xfId="21016" builtinId="9" hidden="1"/>
    <cellStyle name="Besuchter Hyperlink" xfId="21276" builtinId="9" hidden="1"/>
    <cellStyle name="Besuchter Hyperlink" xfId="21532" builtinId="9" hidden="1"/>
    <cellStyle name="Besuchter Hyperlink" xfId="21788" builtinId="9" hidden="1"/>
    <cellStyle name="Besuchter Hyperlink" xfId="22044" builtinId="9" hidden="1"/>
    <cellStyle name="Besuchter Hyperlink" xfId="22300" builtinId="9" hidden="1"/>
    <cellStyle name="Besuchter Hyperlink" xfId="22556" builtinId="9" hidden="1"/>
    <cellStyle name="Besuchter Hyperlink" xfId="22812" builtinId="9" hidden="1"/>
    <cellStyle name="Besuchter Hyperlink" xfId="23068" builtinId="9" hidden="1"/>
    <cellStyle name="Besuchter Hyperlink" xfId="23324" builtinId="9" hidden="1"/>
    <cellStyle name="Besuchter Hyperlink" xfId="23580" builtinId="9" hidden="1"/>
    <cellStyle name="Besuchter Hyperlink" xfId="23836" builtinId="9" hidden="1"/>
    <cellStyle name="Besuchter Hyperlink" xfId="24092" builtinId="9" hidden="1"/>
    <cellStyle name="Besuchter Hyperlink" xfId="24348" builtinId="9" hidden="1"/>
    <cellStyle name="Besuchter Hyperlink" xfId="24604" builtinId="9" hidden="1"/>
    <cellStyle name="Besuchter Hyperlink" xfId="24860" builtinId="9" hidden="1"/>
    <cellStyle name="Besuchter Hyperlink" xfId="25116" builtinId="9" hidden="1"/>
    <cellStyle name="Besuchter Hyperlink" xfId="25372" builtinId="9" hidden="1"/>
    <cellStyle name="Besuchter Hyperlink" xfId="25628" builtinId="9" hidden="1"/>
    <cellStyle name="Besuchter Hyperlink" xfId="25884" builtinId="9" hidden="1"/>
    <cellStyle name="Besuchter Hyperlink" xfId="26140" builtinId="9" hidden="1"/>
    <cellStyle name="Besuchter Hyperlink" xfId="26396" builtinId="9" hidden="1"/>
    <cellStyle name="Besuchter Hyperlink" xfId="26652" builtinId="9" hidden="1"/>
    <cellStyle name="Besuchter Hyperlink" xfId="26908" builtinId="9" hidden="1"/>
    <cellStyle name="Besuchter Hyperlink" xfId="27164" builtinId="9" hidden="1"/>
    <cellStyle name="Besuchter Hyperlink" xfId="27420" builtinId="9" hidden="1"/>
    <cellStyle name="Besuchter Hyperlink" xfId="27676" builtinId="9" hidden="1"/>
    <cellStyle name="Besuchter Hyperlink" xfId="27932" builtinId="9" hidden="1"/>
    <cellStyle name="Besuchter Hyperlink" xfId="28188" builtinId="9" hidden="1"/>
    <cellStyle name="Besuchter Hyperlink" xfId="28444" builtinId="9" hidden="1"/>
    <cellStyle name="Besuchter Hyperlink" xfId="28700" builtinId="9" hidden="1"/>
    <cellStyle name="Besuchter Hyperlink" xfId="28956" builtinId="9" hidden="1"/>
    <cellStyle name="Besuchter Hyperlink" xfId="29212" builtinId="9" hidden="1"/>
    <cellStyle name="Besuchter Hyperlink" xfId="29468" builtinId="9" hidden="1"/>
    <cellStyle name="Besuchter Hyperlink" xfId="29724" builtinId="9" hidden="1"/>
    <cellStyle name="Besuchter Hyperlink" xfId="29980" builtinId="9" hidden="1"/>
    <cellStyle name="Besuchter Hyperlink" xfId="30236" builtinId="9" hidden="1"/>
    <cellStyle name="Besuchter Hyperlink" xfId="30492" builtinId="9" hidden="1"/>
    <cellStyle name="Besuchter Hyperlink" xfId="30748" builtinId="9" hidden="1"/>
    <cellStyle name="Besuchter Hyperlink" xfId="31004" builtinId="9" hidden="1"/>
    <cellStyle name="Besuchter Hyperlink" xfId="31260" builtinId="9" hidden="1"/>
    <cellStyle name="Besuchter Hyperlink" xfId="31516" builtinId="9" hidden="1"/>
    <cellStyle name="Besuchter Hyperlink" xfId="31772" builtinId="9" hidden="1"/>
    <cellStyle name="Besuchter Hyperlink" xfId="32028" builtinId="9" hidden="1"/>
    <cellStyle name="Besuchter Hyperlink" xfId="32285" builtinId="9" hidden="1"/>
    <cellStyle name="Besuchter Hyperlink" xfId="32543" builtinId="9" hidden="1"/>
    <cellStyle name="Besuchter Hyperlink" xfId="32799" builtinId="9" hidden="1"/>
    <cellStyle name="Besuchter Hyperlink" xfId="33055" builtinId="9" hidden="1"/>
    <cellStyle name="Besuchter Hyperlink" xfId="33311" builtinId="9" hidden="1"/>
    <cellStyle name="Besuchter Hyperlink" xfId="33567" builtinId="9" hidden="1"/>
    <cellStyle name="Besuchter Hyperlink" xfId="33823" builtinId="9" hidden="1"/>
    <cellStyle name="Besuchter Hyperlink" xfId="34079" builtinId="9" hidden="1"/>
    <cellStyle name="Besuchter Hyperlink" xfId="34335" builtinId="9" hidden="1"/>
    <cellStyle name="Besuchter Hyperlink" xfId="34591" builtinId="9" hidden="1"/>
    <cellStyle name="Besuchter Hyperlink" xfId="34847" builtinId="9" hidden="1"/>
    <cellStyle name="Besuchter Hyperlink" xfId="35103" builtinId="9" hidden="1"/>
    <cellStyle name="Besuchter Hyperlink" xfId="34949" builtinId="9" hidden="1"/>
    <cellStyle name="Besuchter Hyperlink" xfId="34693" builtinId="9" hidden="1"/>
    <cellStyle name="Besuchter Hyperlink" xfId="34437" builtinId="9" hidden="1"/>
    <cellStyle name="Besuchter Hyperlink" xfId="34181" builtinId="9" hidden="1"/>
    <cellStyle name="Besuchter Hyperlink" xfId="33925" builtinId="9" hidden="1"/>
    <cellStyle name="Besuchter Hyperlink" xfId="33669" builtinId="9" hidden="1"/>
    <cellStyle name="Besuchter Hyperlink" xfId="33413" builtinId="9" hidden="1"/>
    <cellStyle name="Besuchter Hyperlink" xfId="33157" builtinId="9" hidden="1"/>
    <cellStyle name="Besuchter Hyperlink" xfId="32901" builtinId="9" hidden="1"/>
    <cellStyle name="Besuchter Hyperlink" xfId="32645" builtinId="9" hidden="1"/>
    <cellStyle name="Besuchter Hyperlink" xfId="32387" builtinId="9" hidden="1"/>
    <cellStyle name="Besuchter Hyperlink" xfId="32130" builtinId="9" hidden="1"/>
    <cellStyle name="Besuchter Hyperlink" xfId="31874" builtinId="9" hidden="1"/>
    <cellStyle name="Besuchter Hyperlink" xfId="31618" builtinId="9" hidden="1"/>
    <cellStyle name="Besuchter Hyperlink" xfId="31362" builtinId="9" hidden="1"/>
    <cellStyle name="Besuchter Hyperlink" xfId="31106" builtinId="9" hidden="1"/>
    <cellStyle name="Besuchter Hyperlink" xfId="30850" builtinId="9" hidden="1"/>
    <cellStyle name="Besuchter Hyperlink" xfId="30594" builtinId="9" hidden="1"/>
    <cellStyle name="Besuchter Hyperlink" xfId="30338" builtinId="9" hidden="1"/>
    <cellStyle name="Besuchter Hyperlink" xfId="30082" builtinId="9" hidden="1"/>
    <cellStyle name="Besuchter Hyperlink" xfId="29826" builtinId="9" hidden="1"/>
    <cellStyle name="Besuchter Hyperlink" xfId="29570" builtinId="9" hidden="1"/>
    <cellStyle name="Besuchter Hyperlink" xfId="29314" builtinId="9" hidden="1"/>
    <cellStyle name="Besuchter Hyperlink" xfId="29058" builtinId="9" hidden="1"/>
    <cellStyle name="Besuchter Hyperlink" xfId="28802" builtinId="9" hidden="1"/>
    <cellStyle name="Besuchter Hyperlink" xfId="28546" builtinId="9" hidden="1"/>
    <cellStyle name="Besuchter Hyperlink" xfId="28290" builtinId="9" hidden="1"/>
    <cellStyle name="Besuchter Hyperlink" xfId="28034" builtinId="9" hidden="1"/>
    <cellStyle name="Besuchter Hyperlink" xfId="27778" builtinId="9" hidden="1"/>
    <cellStyle name="Besuchter Hyperlink" xfId="27522" builtinId="9" hidden="1"/>
    <cellStyle name="Besuchter Hyperlink" xfId="27266" builtinId="9" hidden="1"/>
    <cellStyle name="Besuchter Hyperlink" xfId="27010" builtinId="9" hidden="1"/>
    <cellStyle name="Besuchter Hyperlink" xfId="26754" builtinId="9" hidden="1"/>
    <cellStyle name="Besuchter Hyperlink" xfId="26498" builtinId="9" hidden="1"/>
    <cellStyle name="Besuchter Hyperlink" xfId="26242" builtinId="9" hidden="1"/>
    <cellStyle name="Besuchter Hyperlink" xfId="25986" builtinId="9" hidden="1"/>
    <cellStyle name="Besuchter Hyperlink" xfId="25730" builtinId="9" hidden="1"/>
    <cellStyle name="Besuchter Hyperlink" xfId="25474" builtinId="9" hidden="1"/>
    <cellStyle name="Besuchter Hyperlink" xfId="25218" builtinId="9" hidden="1"/>
    <cellStyle name="Besuchter Hyperlink" xfId="24962" builtinId="9" hidden="1"/>
    <cellStyle name="Besuchter Hyperlink" xfId="24706" builtinId="9" hidden="1"/>
    <cellStyle name="Besuchter Hyperlink" xfId="24450" builtinId="9" hidden="1"/>
    <cellStyle name="Besuchter Hyperlink" xfId="24194" builtinId="9" hidden="1"/>
    <cellStyle name="Besuchter Hyperlink" xfId="23938" builtinId="9" hidden="1"/>
    <cellStyle name="Besuchter Hyperlink" xfId="23682" builtinId="9" hidden="1"/>
    <cellStyle name="Besuchter Hyperlink" xfId="23426" builtinId="9" hidden="1"/>
    <cellStyle name="Besuchter Hyperlink" xfId="23170" builtinId="9" hidden="1"/>
    <cellStyle name="Besuchter Hyperlink" xfId="22914" builtinId="9" hidden="1"/>
    <cellStyle name="Besuchter Hyperlink" xfId="22658" builtinId="9" hidden="1"/>
    <cellStyle name="Besuchter Hyperlink" xfId="22402" builtinId="9" hidden="1"/>
    <cellStyle name="Besuchter Hyperlink" xfId="22146" builtinId="9" hidden="1"/>
    <cellStyle name="Besuchter Hyperlink" xfId="21890" builtinId="9" hidden="1"/>
    <cellStyle name="Besuchter Hyperlink" xfId="21634" builtinId="9" hidden="1"/>
    <cellStyle name="Besuchter Hyperlink" xfId="21378" builtinId="9" hidden="1"/>
    <cellStyle name="Besuchter Hyperlink" xfId="21118" builtinId="9" hidden="1"/>
    <cellStyle name="Besuchter Hyperlink" xfId="20862" builtinId="9" hidden="1"/>
    <cellStyle name="Besuchter Hyperlink" xfId="20606" builtinId="9" hidden="1"/>
    <cellStyle name="Besuchter Hyperlink" xfId="20350" builtinId="9" hidden="1"/>
    <cellStyle name="Besuchter Hyperlink" xfId="20094" builtinId="9" hidden="1"/>
    <cellStyle name="Besuchter Hyperlink" xfId="19838" builtinId="9" hidden="1"/>
    <cellStyle name="Besuchter Hyperlink" xfId="19582" builtinId="9" hidden="1"/>
    <cellStyle name="Besuchter Hyperlink" xfId="19326" builtinId="9" hidden="1"/>
    <cellStyle name="Besuchter Hyperlink" xfId="19070" builtinId="9" hidden="1"/>
    <cellStyle name="Besuchter Hyperlink" xfId="18814" builtinId="9" hidden="1"/>
    <cellStyle name="Besuchter Hyperlink" xfId="18558" builtinId="9" hidden="1"/>
    <cellStyle name="Besuchter Hyperlink" xfId="18302" builtinId="9" hidden="1"/>
    <cellStyle name="Besuchter Hyperlink" xfId="18046" builtinId="9" hidden="1"/>
    <cellStyle name="Besuchter Hyperlink" xfId="17790" builtinId="9" hidden="1"/>
    <cellStyle name="Besuchter Hyperlink" xfId="17534" builtinId="9" hidden="1"/>
    <cellStyle name="Besuchter Hyperlink" xfId="17278" builtinId="9" hidden="1"/>
    <cellStyle name="Besuchter Hyperlink" xfId="17022" builtinId="9" hidden="1"/>
    <cellStyle name="Besuchter Hyperlink" xfId="16766" builtinId="9" hidden="1"/>
    <cellStyle name="Besuchter Hyperlink" xfId="16510" builtinId="9" hidden="1"/>
    <cellStyle name="Besuchter Hyperlink" xfId="16254" builtinId="9" hidden="1"/>
    <cellStyle name="Besuchter Hyperlink" xfId="15998" builtinId="9" hidden="1"/>
    <cellStyle name="Besuchter Hyperlink" xfId="15742" builtinId="9" hidden="1"/>
    <cellStyle name="Besuchter Hyperlink" xfId="15486" builtinId="9" hidden="1"/>
    <cellStyle name="Besuchter Hyperlink" xfId="15230" builtinId="9" hidden="1"/>
    <cellStyle name="Besuchter Hyperlink" xfId="14974" builtinId="9" hidden="1"/>
    <cellStyle name="Besuchter Hyperlink" xfId="14718" builtinId="9" hidden="1"/>
    <cellStyle name="Besuchter Hyperlink" xfId="14462" builtinId="9" hidden="1"/>
    <cellStyle name="Besuchter Hyperlink" xfId="14206" builtinId="9" hidden="1"/>
    <cellStyle name="Besuchter Hyperlink" xfId="13950" builtinId="9" hidden="1"/>
    <cellStyle name="Besuchter Hyperlink" xfId="13694" builtinId="9" hidden="1"/>
    <cellStyle name="Besuchter Hyperlink" xfId="13438" builtinId="9" hidden="1"/>
    <cellStyle name="Besuchter Hyperlink" xfId="13182" builtinId="9" hidden="1"/>
    <cellStyle name="Besuchter Hyperlink" xfId="12926" builtinId="9" hidden="1"/>
    <cellStyle name="Besuchter Hyperlink" xfId="12670" builtinId="9" hidden="1"/>
    <cellStyle name="Besuchter Hyperlink" xfId="12414" builtinId="9" hidden="1"/>
    <cellStyle name="Besuchter Hyperlink" xfId="12158" builtinId="9" hidden="1"/>
    <cellStyle name="Besuchter Hyperlink" xfId="11902" builtinId="9" hidden="1"/>
    <cellStyle name="Besuchter Hyperlink" xfId="11646" builtinId="9" hidden="1"/>
    <cellStyle name="Besuchter Hyperlink" xfId="11390" builtinId="9" hidden="1"/>
    <cellStyle name="Besuchter Hyperlink" xfId="11134" builtinId="9" hidden="1"/>
    <cellStyle name="Besuchter Hyperlink" xfId="10878" builtinId="9" hidden="1"/>
    <cellStyle name="Besuchter Hyperlink" xfId="10622" builtinId="9" hidden="1"/>
    <cellStyle name="Besuchter Hyperlink" xfId="10366" builtinId="9" hidden="1"/>
    <cellStyle name="Besuchter Hyperlink" xfId="10110" builtinId="9" hidden="1"/>
    <cellStyle name="Besuchter Hyperlink" xfId="9854" builtinId="9" hidden="1"/>
    <cellStyle name="Besuchter Hyperlink" xfId="9598" builtinId="9" hidden="1"/>
    <cellStyle name="Besuchter Hyperlink" xfId="9342" builtinId="9" hidden="1"/>
    <cellStyle name="Besuchter Hyperlink" xfId="9086" builtinId="9" hidden="1"/>
    <cellStyle name="Besuchter Hyperlink" xfId="8830" builtinId="9" hidden="1"/>
    <cellStyle name="Besuchter Hyperlink" xfId="8574" builtinId="9" hidden="1"/>
    <cellStyle name="Besuchter Hyperlink" xfId="8318" builtinId="9" hidden="1"/>
    <cellStyle name="Besuchter Hyperlink" xfId="8062" builtinId="9" hidden="1"/>
    <cellStyle name="Besuchter Hyperlink" xfId="7806" builtinId="9" hidden="1"/>
    <cellStyle name="Besuchter Hyperlink" xfId="7550" builtinId="9" hidden="1"/>
    <cellStyle name="Besuchter Hyperlink" xfId="7294" builtinId="9" hidden="1"/>
    <cellStyle name="Besuchter Hyperlink" xfId="7038" builtinId="9" hidden="1"/>
    <cellStyle name="Besuchter Hyperlink" xfId="6782" builtinId="9" hidden="1"/>
    <cellStyle name="Besuchter Hyperlink" xfId="6526" builtinId="9" hidden="1"/>
    <cellStyle name="Besuchter Hyperlink" xfId="6270" builtinId="9" hidden="1"/>
    <cellStyle name="Besuchter Hyperlink" xfId="6014" builtinId="9" hidden="1"/>
    <cellStyle name="Besuchter Hyperlink" xfId="5758" builtinId="9" hidden="1"/>
    <cellStyle name="Besuchter Hyperlink" xfId="5502" builtinId="9" hidden="1"/>
    <cellStyle name="Besuchter Hyperlink" xfId="5246" builtinId="9" hidden="1"/>
    <cellStyle name="Besuchter Hyperlink" xfId="4990" builtinId="9" hidden="1"/>
    <cellStyle name="Besuchter Hyperlink" xfId="4734" builtinId="9" hidden="1"/>
    <cellStyle name="Besuchter Hyperlink" xfId="4478" builtinId="9" hidden="1"/>
    <cellStyle name="Besuchter Hyperlink" xfId="4222" builtinId="9" hidden="1"/>
    <cellStyle name="Besuchter Hyperlink" xfId="3966" builtinId="9" hidden="1"/>
    <cellStyle name="Besuchter Hyperlink" xfId="3710" builtinId="9" hidden="1"/>
    <cellStyle name="Besuchter Hyperlink" xfId="3454" builtinId="9" hidden="1"/>
    <cellStyle name="Besuchter Hyperlink" xfId="3198" builtinId="9" hidden="1"/>
    <cellStyle name="Besuchter Hyperlink" xfId="2942" builtinId="9" hidden="1"/>
    <cellStyle name="Besuchter Hyperlink" xfId="2686" builtinId="9" hidden="1"/>
    <cellStyle name="Besuchter Hyperlink" xfId="2430" builtinId="9" hidden="1"/>
    <cellStyle name="Besuchter Hyperlink" xfId="2174" builtinId="9" hidden="1"/>
    <cellStyle name="Besuchter Hyperlink" xfId="1918" builtinId="9" hidden="1"/>
    <cellStyle name="Besuchter Hyperlink" xfId="1662" builtinId="9" hidden="1"/>
    <cellStyle name="Besuchter Hyperlink" xfId="1406" builtinId="9" hidden="1"/>
    <cellStyle name="Besuchter Hyperlink" xfId="1150" builtinId="9" hidden="1"/>
    <cellStyle name="Besuchter Hyperlink" xfId="894" builtinId="9" hidden="1"/>
    <cellStyle name="Besuchter Hyperlink" xfId="638" builtinId="9" hidden="1"/>
    <cellStyle name="Besuchter Hyperlink" xfId="382" builtinId="9" hidden="1"/>
    <cellStyle name="Besuchter Hyperlink" xfId="126" builtinId="9" hidden="1"/>
    <cellStyle name="Besuchter Hyperlink" xfId="54" builtinId="9" hidden="1"/>
    <cellStyle name="Besuchter Hyperlink" xfId="266" builtinId="9" hidden="1"/>
    <cellStyle name="Besuchter Hyperlink" xfId="522" builtinId="9" hidden="1"/>
    <cellStyle name="Besuchter Hyperlink" xfId="778" builtinId="9" hidden="1"/>
    <cellStyle name="Besuchter Hyperlink" xfId="1034" builtinId="9" hidden="1"/>
    <cellStyle name="Besuchter Hyperlink" xfId="1290" builtinId="9" hidden="1"/>
    <cellStyle name="Besuchter Hyperlink" xfId="1546" builtinId="9" hidden="1"/>
    <cellStyle name="Besuchter Hyperlink" xfId="1802" builtinId="9" hidden="1"/>
    <cellStyle name="Besuchter Hyperlink" xfId="2058" builtinId="9" hidden="1"/>
    <cellStyle name="Besuchter Hyperlink" xfId="2314" builtinId="9" hidden="1"/>
    <cellStyle name="Besuchter Hyperlink" xfId="2570" builtinId="9" hidden="1"/>
    <cellStyle name="Besuchter Hyperlink" xfId="2826" builtinId="9" hidden="1"/>
    <cellStyle name="Besuchter Hyperlink" xfId="3082" builtinId="9" hidden="1"/>
    <cellStyle name="Besuchter Hyperlink" xfId="3338" builtinId="9" hidden="1"/>
    <cellStyle name="Besuchter Hyperlink" xfId="3594" builtinId="9" hidden="1"/>
    <cellStyle name="Besuchter Hyperlink" xfId="3850" builtinId="9" hidden="1"/>
    <cellStyle name="Besuchter Hyperlink" xfId="4106" builtinId="9" hidden="1"/>
    <cellStyle name="Besuchter Hyperlink" xfId="4362" builtinId="9" hidden="1"/>
    <cellStyle name="Besuchter Hyperlink" xfId="4618" builtinId="9" hidden="1"/>
    <cellStyle name="Besuchter Hyperlink" xfId="4874" builtinId="9" hidden="1"/>
    <cellStyle name="Besuchter Hyperlink" xfId="5130" builtinId="9" hidden="1"/>
    <cellStyle name="Besuchter Hyperlink" xfId="5386" builtinId="9" hidden="1"/>
    <cellStyle name="Besuchter Hyperlink" xfId="5642" builtinId="9" hidden="1"/>
    <cellStyle name="Besuchter Hyperlink" xfId="5898" builtinId="9" hidden="1"/>
    <cellStyle name="Besuchter Hyperlink" xfId="6154" builtinId="9" hidden="1"/>
    <cellStyle name="Besuchter Hyperlink" xfId="6410" builtinId="9" hidden="1"/>
    <cellStyle name="Besuchter Hyperlink" xfId="6666" builtinId="9" hidden="1"/>
    <cellStyle name="Besuchter Hyperlink" xfId="6922" builtinId="9" hidden="1"/>
    <cellStyle name="Besuchter Hyperlink" xfId="7178" builtinId="9" hidden="1"/>
    <cellStyle name="Besuchter Hyperlink" xfId="7434" builtinId="9" hidden="1"/>
    <cellStyle name="Besuchter Hyperlink" xfId="7690" builtinId="9" hidden="1"/>
    <cellStyle name="Besuchter Hyperlink" xfId="7946" builtinId="9" hidden="1"/>
    <cellStyle name="Besuchter Hyperlink" xfId="8202" builtinId="9" hidden="1"/>
    <cellStyle name="Besuchter Hyperlink" xfId="8458" builtinId="9" hidden="1"/>
    <cellStyle name="Besuchter Hyperlink" xfId="8714" builtinId="9" hidden="1"/>
    <cellStyle name="Besuchter Hyperlink" xfId="8970" builtinId="9" hidden="1"/>
    <cellStyle name="Besuchter Hyperlink" xfId="9226" builtinId="9" hidden="1"/>
    <cellStyle name="Besuchter Hyperlink" xfId="9482" builtinId="9" hidden="1"/>
    <cellStyle name="Besuchter Hyperlink" xfId="9738" builtinId="9" hidden="1"/>
    <cellStyle name="Besuchter Hyperlink" xfId="9994" builtinId="9" hidden="1"/>
    <cellStyle name="Besuchter Hyperlink" xfId="10250" builtinId="9" hidden="1"/>
    <cellStyle name="Besuchter Hyperlink" xfId="10506" builtinId="9" hidden="1"/>
    <cellStyle name="Besuchter Hyperlink" xfId="10762" builtinId="9" hidden="1"/>
    <cellStyle name="Besuchter Hyperlink" xfId="11018" builtinId="9" hidden="1"/>
    <cellStyle name="Besuchter Hyperlink" xfId="11274" builtinId="9" hidden="1"/>
    <cellStyle name="Besuchter Hyperlink" xfId="11530" builtinId="9" hidden="1"/>
    <cellStyle name="Besuchter Hyperlink" xfId="11786" builtinId="9" hidden="1"/>
    <cellStyle name="Besuchter Hyperlink" xfId="12042" builtinId="9" hidden="1"/>
    <cellStyle name="Besuchter Hyperlink" xfId="12298" builtinId="9" hidden="1"/>
    <cellStyle name="Besuchter Hyperlink" xfId="12554" builtinId="9" hidden="1"/>
    <cellStyle name="Besuchter Hyperlink" xfId="12810" builtinId="9" hidden="1"/>
    <cellStyle name="Besuchter Hyperlink" xfId="13066" builtinId="9" hidden="1"/>
    <cellStyle name="Besuchter Hyperlink" xfId="13322" builtinId="9" hidden="1"/>
    <cellStyle name="Besuchter Hyperlink" xfId="13578" builtinId="9" hidden="1"/>
    <cellStyle name="Besuchter Hyperlink" xfId="13834" builtinId="9" hidden="1"/>
    <cellStyle name="Besuchter Hyperlink" xfId="14090" builtinId="9" hidden="1"/>
    <cellStyle name="Besuchter Hyperlink" xfId="14346" builtinId="9" hidden="1"/>
    <cellStyle name="Besuchter Hyperlink" xfId="14602" builtinId="9" hidden="1"/>
    <cellStyle name="Besuchter Hyperlink" xfId="14858" builtinId="9" hidden="1"/>
    <cellStyle name="Besuchter Hyperlink" xfId="15114" builtinId="9" hidden="1"/>
    <cellStyle name="Besuchter Hyperlink" xfId="15370" builtinId="9" hidden="1"/>
    <cellStyle name="Besuchter Hyperlink" xfId="15626" builtinId="9" hidden="1"/>
    <cellStyle name="Besuchter Hyperlink" xfId="15882" builtinId="9" hidden="1"/>
    <cellStyle name="Besuchter Hyperlink" xfId="16138" builtinId="9" hidden="1"/>
    <cellStyle name="Besuchter Hyperlink" xfId="16394" builtinId="9" hidden="1"/>
    <cellStyle name="Besuchter Hyperlink" xfId="16650" builtinId="9" hidden="1"/>
    <cellStyle name="Besuchter Hyperlink" xfId="16906" builtinId="9" hidden="1"/>
    <cellStyle name="Besuchter Hyperlink" xfId="17162" builtinId="9" hidden="1"/>
    <cellStyle name="Besuchter Hyperlink" xfId="17418" builtinId="9" hidden="1"/>
    <cellStyle name="Besuchter Hyperlink" xfId="17674" builtinId="9" hidden="1"/>
    <cellStyle name="Besuchter Hyperlink" xfId="17930" builtinId="9" hidden="1"/>
    <cellStyle name="Besuchter Hyperlink" xfId="18186" builtinId="9" hidden="1"/>
    <cellStyle name="Besuchter Hyperlink" xfId="18442" builtinId="9" hidden="1"/>
    <cellStyle name="Besuchter Hyperlink" xfId="18698" builtinId="9" hidden="1"/>
    <cellStyle name="Besuchter Hyperlink" xfId="18954" builtinId="9" hidden="1"/>
    <cellStyle name="Besuchter Hyperlink" xfId="19210" builtinId="9" hidden="1"/>
    <cellStyle name="Besuchter Hyperlink" xfId="19466" builtinId="9" hidden="1"/>
    <cellStyle name="Besuchter Hyperlink" xfId="19722" builtinId="9" hidden="1"/>
    <cellStyle name="Besuchter Hyperlink" xfId="19978" builtinId="9" hidden="1"/>
    <cellStyle name="Besuchter Hyperlink" xfId="20234" builtinId="9" hidden="1"/>
    <cellStyle name="Besuchter Hyperlink" xfId="20490" builtinId="9" hidden="1"/>
    <cellStyle name="Besuchter Hyperlink" xfId="20746" builtinId="9" hidden="1"/>
    <cellStyle name="Besuchter Hyperlink" xfId="21002" builtinId="9" hidden="1"/>
    <cellStyle name="Besuchter Hyperlink" xfId="21262" builtinId="9" hidden="1"/>
    <cellStyle name="Besuchter Hyperlink" xfId="21518" builtinId="9" hidden="1"/>
    <cellStyle name="Besuchter Hyperlink" xfId="21774" builtinId="9" hidden="1"/>
    <cellStyle name="Besuchter Hyperlink" xfId="22030" builtinId="9" hidden="1"/>
    <cellStyle name="Besuchter Hyperlink" xfId="22286" builtinId="9" hidden="1"/>
    <cellStyle name="Besuchter Hyperlink" xfId="22542" builtinId="9" hidden="1"/>
    <cellStyle name="Besuchter Hyperlink" xfId="22798" builtinId="9" hidden="1"/>
    <cellStyle name="Besuchter Hyperlink" xfId="23054" builtinId="9" hidden="1"/>
    <cellStyle name="Besuchter Hyperlink" xfId="23310" builtinId="9" hidden="1"/>
    <cellStyle name="Besuchter Hyperlink" xfId="23566" builtinId="9" hidden="1"/>
    <cellStyle name="Besuchter Hyperlink" xfId="23822" builtinId="9" hidden="1"/>
    <cellStyle name="Besuchter Hyperlink" xfId="24078" builtinId="9" hidden="1"/>
    <cellStyle name="Besuchter Hyperlink" xfId="24334" builtinId="9" hidden="1"/>
    <cellStyle name="Besuchter Hyperlink" xfId="24590" builtinId="9" hidden="1"/>
    <cellStyle name="Besuchter Hyperlink" xfId="24846" builtinId="9" hidden="1"/>
    <cellStyle name="Besuchter Hyperlink" xfId="25102" builtinId="9" hidden="1"/>
    <cellStyle name="Besuchter Hyperlink" xfId="25358" builtinId="9" hidden="1"/>
    <cellStyle name="Besuchter Hyperlink" xfId="25614" builtinId="9" hidden="1"/>
    <cellStyle name="Besuchter Hyperlink" xfId="25870" builtinId="9" hidden="1"/>
    <cellStyle name="Besuchter Hyperlink" xfId="26126" builtinId="9" hidden="1"/>
    <cellStyle name="Besuchter Hyperlink" xfId="26382" builtinId="9" hidden="1"/>
    <cellStyle name="Besuchter Hyperlink" xfId="26638" builtinId="9" hidden="1"/>
    <cellStyle name="Besuchter Hyperlink" xfId="26894" builtinId="9" hidden="1"/>
    <cellStyle name="Besuchter Hyperlink" xfId="27150" builtinId="9" hidden="1"/>
    <cellStyle name="Besuchter Hyperlink" xfId="27406" builtinId="9" hidden="1"/>
    <cellStyle name="Besuchter Hyperlink" xfId="27662" builtinId="9" hidden="1"/>
    <cellStyle name="Besuchter Hyperlink" xfId="27918" builtinId="9" hidden="1"/>
    <cellStyle name="Besuchter Hyperlink" xfId="28174" builtinId="9" hidden="1"/>
    <cellStyle name="Besuchter Hyperlink" xfId="28430" builtinId="9" hidden="1"/>
    <cellStyle name="Besuchter Hyperlink" xfId="28686" builtinId="9" hidden="1"/>
    <cellStyle name="Besuchter Hyperlink" xfId="28942" builtinId="9" hidden="1"/>
    <cellStyle name="Besuchter Hyperlink" xfId="29198" builtinId="9" hidden="1"/>
    <cellStyle name="Besuchter Hyperlink" xfId="29454" builtinId="9" hidden="1"/>
    <cellStyle name="Besuchter Hyperlink" xfId="29710" builtinId="9" hidden="1"/>
    <cellStyle name="Besuchter Hyperlink" xfId="29966" builtinId="9" hidden="1"/>
    <cellStyle name="Besuchter Hyperlink" xfId="30222" builtinId="9" hidden="1"/>
    <cellStyle name="Besuchter Hyperlink" xfId="30478" builtinId="9" hidden="1"/>
    <cellStyle name="Besuchter Hyperlink" xfId="30734" builtinId="9" hidden="1"/>
    <cellStyle name="Besuchter Hyperlink" xfId="30990" builtinId="9" hidden="1"/>
    <cellStyle name="Besuchter Hyperlink" xfId="31246" builtinId="9" hidden="1"/>
    <cellStyle name="Besuchter Hyperlink" xfId="31502" builtinId="9" hidden="1"/>
    <cellStyle name="Besuchter Hyperlink" xfId="31758" builtinId="9" hidden="1"/>
    <cellStyle name="Besuchter Hyperlink" xfId="32014" builtinId="9" hidden="1"/>
    <cellStyle name="Besuchter Hyperlink" xfId="32271" builtinId="9" hidden="1"/>
    <cellStyle name="Besuchter Hyperlink" xfId="32529" builtinId="9" hidden="1"/>
    <cellStyle name="Besuchter Hyperlink" xfId="32785" builtinId="9" hidden="1"/>
    <cellStyle name="Besuchter Hyperlink" xfId="33041" builtinId="9" hidden="1"/>
    <cellStyle name="Besuchter Hyperlink" xfId="33297" builtinId="9" hidden="1"/>
    <cellStyle name="Besuchter Hyperlink" xfId="33553" builtinId="9" hidden="1"/>
    <cellStyle name="Besuchter Hyperlink" xfId="33809" builtinId="9" hidden="1"/>
    <cellStyle name="Besuchter Hyperlink" xfId="34065" builtinId="9" hidden="1"/>
    <cellStyle name="Besuchter Hyperlink" xfId="34321" builtinId="9" hidden="1"/>
    <cellStyle name="Besuchter Hyperlink" xfId="34577" builtinId="9" hidden="1"/>
    <cellStyle name="Besuchter Hyperlink" xfId="34833" builtinId="9" hidden="1"/>
    <cellStyle name="Besuchter Hyperlink" xfId="35089" builtinId="9" hidden="1"/>
    <cellStyle name="Besuchter Hyperlink" xfId="34963" builtinId="9" hidden="1"/>
    <cellStyle name="Besuchter Hyperlink" xfId="34707" builtinId="9" hidden="1"/>
    <cellStyle name="Besuchter Hyperlink" xfId="34451" builtinId="9" hidden="1"/>
    <cellStyle name="Besuchter Hyperlink" xfId="34195" builtinId="9" hidden="1"/>
    <cellStyle name="Besuchter Hyperlink" xfId="33939" builtinId="9" hidden="1"/>
    <cellStyle name="Besuchter Hyperlink" xfId="33683" builtinId="9" hidden="1"/>
    <cellStyle name="Besuchter Hyperlink" xfId="33427" builtinId="9" hidden="1"/>
    <cellStyle name="Besuchter Hyperlink" xfId="33171" builtinId="9" hidden="1"/>
    <cellStyle name="Besuchter Hyperlink" xfId="32915" builtinId="9" hidden="1"/>
    <cellStyle name="Besuchter Hyperlink" xfId="32659" builtinId="9" hidden="1"/>
    <cellStyle name="Besuchter Hyperlink" xfId="32401" builtinId="9" hidden="1"/>
    <cellStyle name="Besuchter Hyperlink" xfId="32144" builtinId="9" hidden="1"/>
    <cellStyle name="Besuchter Hyperlink" xfId="31888" builtinId="9" hidden="1"/>
    <cellStyle name="Besuchter Hyperlink" xfId="31632" builtinId="9" hidden="1"/>
    <cellStyle name="Besuchter Hyperlink" xfId="31376" builtinId="9" hidden="1"/>
    <cellStyle name="Besuchter Hyperlink" xfId="31120" builtinId="9" hidden="1"/>
    <cellStyle name="Besuchter Hyperlink" xfId="30864" builtinId="9" hidden="1"/>
    <cellStyle name="Besuchter Hyperlink" xfId="30608" builtinId="9" hidden="1"/>
    <cellStyle name="Besuchter Hyperlink" xfId="30352" builtinId="9" hidden="1"/>
    <cellStyle name="Besuchter Hyperlink" xfId="30096" builtinId="9" hidden="1"/>
    <cellStyle name="Besuchter Hyperlink" xfId="29840" builtinId="9" hidden="1"/>
    <cellStyle name="Besuchter Hyperlink" xfId="29584" builtinId="9" hidden="1"/>
    <cellStyle name="Besuchter Hyperlink" xfId="29328" builtinId="9" hidden="1"/>
    <cellStyle name="Besuchter Hyperlink" xfId="29072" builtinId="9" hidden="1"/>
    <cellStyle name="Besuchter Hyperlink" xfId="28816" builtinId="9" hidden="1"/>
    <cellStyle name="Besuchter Hyperlink" xfId="28560" builtinId="9" hidden="1"/>
    <cellStyle name="Besuchter Hyperlink" xfId="28304" builtinId="9" hidden="1"/>
    <cellStyle name="Besuchter Hyperlink" xfId="28048" builtinId="9" hidden="1"/>
    <cellStyle name="Besuchter Hyperlink" xfId="27792" builtinId="9" hidden="1"/>
    <cellStyle name="Besuchter Hyperlink" xfId="27536" builtinId="9" hidden="1"/>
    <cellStyle name="Besuchter Hyperlink" xfId="27280" builtinId="9" hidden="1"/>
    <cellStyle name="Besuchter Hyperlink" xfId="27024" builtinId="9" hidden="1"/>
    <cellStyle name="Besuchter Hyperlink" xfId="26768" builtinId="9" hidden="1"/>
    <cellStyle name="Besuchter Hyperlink" xfId="26512" builtinId="9" hidden="1"/>
    <cellStyle name="Besuchter Hyperlink" xfId="26256" builtinId="9" hidden="1"/>
    <cellStyle name="Besuchter Hyperlink" xfId="26000" builtinId="9" hidden="1"/>
    <cellStyle name="Besuchter Hyperlink" xfId="25744" builtinId="9" hidden="1"/>
    <cellStyle name="Besuchter Hyperlink" xfId="25488" builtinId="9" hidden="1"/>
    <cellStyle name="Besuchter Hyperlink" xfId="25232" builtinId="9" hidden="1"/>
    <cellStyle name="Besuchter Hyperlink" xfId="24976" builtinId="9" hidden="1"/>
    <cellStyle name="Besuchter Hyperlink" xfId="24720" builtinId="9" hidden="1"/>
    <cellStyle name="Besuchter Hyperlink" xfId="24464" builtinId="9" hidden="1"/>
    <cellStyle name="Besuchter Hyperlink" xfId="24208" builtinId="9" hidden="1"/>
    <cellStyle name="Besuchter Hyperlink" xfId="23952" builtinId="9" hidden="1"/>
    <cellStyle name="Besuchter Hyperlink" xfId="23696" builtinId="9" hidden="1"/>
    <cellStyle name="Besuchter Hyperlink" xfId="23440" builtinId="9" hidden="1"/>
    <cellStyle name="Besuchter Hyperlink" xfId="23184" builtinId="9" hidden="1"/>
    <cellStyle name="Besuchter Hyperlink" xfId="22928" builtinId="9" hidden="1"/>
    <cellStyle name="Besuchter Hyperlink" xfId="22672" builtinId="9" hidden="1"/>
    <cellStyle name="Besuchter Hyperlink" xfId="22416" builtinId="9" hidden="1"/>
    <cellStyle name="Besuchter Hyperlink" xfId="22160" builtinId="9" hidden="1"/>
    <cellStyle name="Besuchter Hyperlink" xfId="21904" builtinId="9" hidden="1"/>
    <cellStyle name="Besuchter Hyperlink" xfId="21648" builtinId="9" hidden="1"/>
    <cellStyle name="Besuchter Hyperlink" xfId="21392" builtinId="9" hidden="1"/>
    <cellStyle name="Besuchter Hyperlink" xfId="21132" builtinId="9" hidden="1"/>
    <cellStyle name="Besuchter Hyperlink" xfId="20876" builtinId="9" hidden="1"/>
    <cellStyle name="Besuchter Hyperlink" xfId="20620" builtinId="9" hidden="1"/>
    <cellStyle name="Besuchter Hyperlink" xfId="20364" builtinId="9" hidden="1"/>
    <cellStyle name="Besuchter Hyperlink" xfId="20108" builtinId="9" hidden="1"/>
    <cellStyle name="Besuchter Hyperlink" xfId="19852" builtinId="9" hidden="1"/>
    <cellStyle name="Besuchter Hyperlink" xfId="19596" builtinId="9" hidden="1"/>
    <cellStyle name="Besuchter Hyperlink" xfId="19340" builtinId="9" hidden="1"/>
    <cellStyle name="Besuchter Hyperlink" xfId="19084" builtinId="9" hidden="1"/>
    <cellStyle name="Besuchter Hyperlink" xfId="18828" builtinId="9" hidden="1"/>
    <cellStyle name="Besuchter Hyperlink" xfId="18572" builtinId="9" hidden="1"/>
    <cellStyle name="Besuchter Hyperlink" xfId="18316" builtinId="9" hidden="1"/>
    <cellStyle name="Besuchter Hyperlink" xfId="18060" builtinId="9" hidden="1"/>
    <cellStyle name="Besuchter Hyperlink" xfId="17804" builtinId="9" hidden="1"/>
    <cellStyle name="Besuchter Hyperlink" xfId="17548" builtinId="9" hidden="1"/>
    <cellStyle name="Besuchter Hyperlink" xfId="17292" builtinId="9" hidden="1"/>
    <cellStyle name="Besuchter Hyperlink" xfId="17036" builtinId="9" hidden="1"/>
    <cellStyle name="Besuchter Hyperlink" xfId="16780" builtinId="9" hidden="1"/>
    <cellStyle name="Besuchter Hyperlink" xfId="16524" builtinId="9" hidden="1"/>
    <cellStyle name="Besuchter Hyperlink" xfId="16268" builtinId="9" hidden="1"/>
    <cellStyle name="Besuchter Hyperlink" xfId="16012" builtinId="9" hidden="1"/>
    <cellStyle name="Besuchter Hyperlink" xfId="15756" builtinId="9" hidden="1"/>
    <cellStyle name="Besuchter Hyperlink" xfId="15500" builtinId="9" hidden="1"/>
    <cellStyle name="Besuchter Hyperlink" xfId="15244" builtinId="9" hidden="1"/>
    <cellStyle name="Besuchter Hyperlink" xfId="14988" builtinId="9" hidden="1"/>
    <cellStyle name="Besuchter Hyperlink" xfId="14732" builtinId="9" hidden="1"/>
    <cellStyle name="Besuchter Hyperlink" xfId="14476" builtinId="9" hidden="1"/>
    <cellStyle name="Besuchter Hyperlink" xfId="14220" builtinId="9" hidden="1"/>
    <cellStyle name="Besuchter Hyperlink" xfId="13964" builtinId="9" hidden="1"/>
    <cellStyle name="Besuchter Hyperlink" xfId="13708" builtinId="9" hidden="1"/>
    <cellStyle name="Besuchter Hyperlink" xfId="13452" builtinId="9" hidden="1"/>
    <cellStyle name="Besuchter Hyperlink" xfId="13196" builtinId="9" hidden="1"/>
    <cellStyle name="Besuchter Hyperlink" xfId="12940" builtinId="9" hidden="1"/>
    <cellStyle name="Besuchter Hyperlink" xfId="12684" builtinId="9" hidden="1"/>
    <cellStyle name="Besuchter Hyperlink" xfId="12428" builtinId="9" hidden="1"/>
    <cellStyle name="Besuchter Hyperlink" xfId="12172" builtinId="9" hidden="1"/>
    <cellStyle name="Besuchter Hyperlink" xfId="11916" builtinId="9" hidden="1"/>
    <cellStyle name="Besuchter Hyperlink" xfId="11660" builtinId="9" hidden="1"/>
    <cellStyle name="Besuchter Hyperlink" xfId="11404" builtinId="9" hidden="1"/>
    <cellStyle name="Besuchter Hyperlink" xfId="11148" builtinId="9" hidden="1"/>
    <cellStyle name="Besuchter Hyperlink" xfId="10892" builtinId="9" hidden="1"/>
    <cellStyle name="Besuchter Hyperlink" xfId="10636" builtinId="9" hidden="1"/>
    <cellStyle name="Besuchter Hyperlink" xfId="10380" builtinId="9" hidden="1"/>
    <cellStyle name="Besuchter Hyperlink" xfId="10124" builtinId="9" hidden="1"/>
    <cellStyle name="Besuchter Hyperlink" xfId="9868" builtinId="9" hidden="1"/>
    <cellStyle name="Besuchter Hyperlink" xfId="9612" builtinId="9" hidden="1"/>
    <cellStyle name="Besuchter Hyperlink" xfId="9356" builtinId="9" hidden="1"/>
    <cellStyle name="Besuchter Hyperlink" xfId="9100" builtinId="9" hidden="1"/>
    <cellStyle name="Besuchter Hyperlink" xfId="8844" builtinId="9" hidden="1"/>
    <cellStyle name="Besuchter Hyperlink" xfId="8588" builtinId="9" hidden="1"/>
    <cellStyle name="Besuchter Hyperlink" xfId="8332" builtinId="9" hidden="1"/>
    <cellStyle name="Besuchter Hyperlink" xfId="8076" builtinId="9" hidden="1"/>
    <cellStyle name="Besuchter Hyperlink" xfId="7820" builtinId="9" hidden="1"/>
    <cellStyle name="Besuchter Hyperlink" xfId="7564" builtinId="9" hidden="1"/>
    <cellStyle name="Besuchter Hyperlink" xfId="7308" builtinId="9" hidden="1"/>
    <cellStyle name="Besuchter Hyperlink" xfId="7052" builtinId="9" hidden="1"/>
    <cellStyle name="Besuchter Hyperlink" xfId="6796" builtinId="9" hidden="1"/>
    <cellStyle name="Besuchter Hyperlink" xfId="6540" builtinId="9" hidden="1"/>
    <cellStyle name="Besuchter Hyperlink" xfId="6284" builtinId="9" hidden="1"/>
    <cellStyle name="Besuchter Hyperlink" xfId="6028" builtinId="9" hidden="1"/>
    <cellStyle name="Besuchter Hyperlink" xfId="5772" builtinId="9" hidden="1"/>
    <cellStyle name="Besuchter Hyperlink" xfId="5516" builtinId="9" hidden="1"/>
    <cellStyle name="Besuchter Hyperlink" xfId="5260" builtinId="9" hidden="1"/>
    <cellStyle name="Besuchter Hyperlink" xfId="5004" builtinId="9" hidden="1"/>
    <cellStyle name="Besuchter Hyperlink" xfId="4748" builtinId="9" hidden="1"/>
    <cellStyle name="Besuchter Hyperlink" xfId="4492" builtinId="9" hidden="1"/>
    <cellStyle name="Besuchter Hyperlink" xfId="4236" builtinId="9" hidden="1"/>
    <cellStyle name="Besuchter Hyperlink" xfId="3980" builtinId="9" hidden="1"/>
    <cellStyle name="Besuchter Hyperlink" xfId="3724" builtinId="9" hidden="1"/>
    <cellStyle name="Besuchter Hyperlink" xfId="3468" builtinId="9" hidden="1"/>
    <cellStyle name="Besuchter Hyperlink" xfId="3212" builtinId="9" hidden="1"/>
    <cellStyle name="Besuchter Hyperlink" xfId="2956" builtinId="9" hidden="1"/>
    <cellStyle name="Besuchter Hyperlink" xfId="2700" builtinId="9" hidden="1"/>
    <cellStyle name="Besuchter Hyperlink" xfId="2444" builtinId="9" hidden="1"/>
    <cellStyle name="Besuchter Hyperlink" xfId="2188" builtinId="9" hidden="1"/>
    <cellStyle name="Besuchter Hyperlink" xfId="1932" builtinId="9" hidden="1"/>
    <cellStyle name="Besuchter Hyperlink" xfId="1676" builtinId="9" hidden="1"/>
    <cellStyle name="Besuchter Hyperlink" xfId="1420" builtinId="9" hidden="1"/>
    <cellStyle name="Besuchter Hyperlink" xfId="1164" builtinId="9" hidden="1"/>
    <cellStyle name="Besuchter Hyperlink" xfId="908" builtinId="9" hidden="1"/>
    <cellStyle name="Besuchter Hyperlink" xfId="652" builtinId="9" hidden="1"/>
    <cellStyle name="Besuchter Hyperlink" xfId="276" builtinId="9" hidden="1"/>
    <cellStyle name="Besuchter Hyperlink" xfId="348" builtinId="9" hidden="1"/>
    <cellStyle name="Besuchter Hyperlink" xfId="204" builtinId="9" hidden="1"/>
    <cellStyle name="Besuchter Hyperlink" xfId="372" builtinId="9" hidden="1"/>
    <cellStyle name="Besuchter Hyperlink" xfId="508" builtinId="9" hidden="1"/>
    <cellStyle name="Besuchter Hyperlink" xfId="764" builtinId="9" hidden="1"/>
    <cellStyle name="Besuchter Hyperlink" xfId="1020" builtinId="9" hidden="1"/>
    <cellStyle name="Besuchter Hyperlink" xfId="1276" builtinId="9" hidden="1"/>
    <cellStyle name="Besuchter Hyperlink" xfId="1532" builtinId="9" hidden="1"/>
    <cellStyle name="Besuchter Hyperlink" xfId="1788" builtinId="9" hidden="1"/>
    <cellStyle name="Besuchter Hyperlink" xfId="2044" builtinId="9" hidden="1"/>
    <cellStyle name="Besuchter Hyperlink" xfId="2300" builtinId="9" hidden="1"/>
    <cellStyle name="Besuchter Hyperlink" xfId="2556" builtinId="9" hidden="1"/>
    <cellStyle name="Besuchter Hyperlink" xfId="2812" builtinId="9" hidden="1"/>
    <cellStyle name="Besuchter Hyperlink" xfId="3068" builtinId="9" hidden="1"/>
    <cellStyle name="Besuchter Hyperlink" xfId="3324" builtinId="9" hidden="1"/>
    <cellStyle name="Besuchter Hyperlink" xfId="3580" builtinId="9" hidden="1"/>
    <cellStyle name="Besuchter Hyperlink" xfId="3836" builtinId="9" hidden="1"/>
    <cellStyle name="Besuchter Hyperlink" xfId="4092" builtinId="9" hidden="1"/>
    <cellStyle name="Besuchter Hyperlink" xfId="4348" builtinId="9" hidden="1"/>
    <cellStyle name="Besuchter Hyperlink" xfId="4604" builtinId="9" hidden="1"/>
    <cellStyle name="Besuchter Hyperlink" xfId="4860" builtinId="9" hidden="1"/>
    <cellStyle name="Besuchter Hyperlink" xfId="5116" builtinId="9" hidden="1"/>
    <cellStyle name="Besuchter Hyperlink" xfId="5372" builtinId="9" hidden="1"/>
    <cellStyle name="Besuchter Hyperlink" xfId="5628" builtinId="9" hidden="1"/>
    <cellStyle name="Besuchter Hyperlink" xfId="5884" builtinId="9" hidden="1"/>
    <cellStyle name="Besuchter Hyperlink" xfId="6140" builtinId="9" hidden="1"/>
    <cellStyle name="Besuchter Hyperlink" xfId="6396" builtinId="9" hidden="1"/>
    <cellStyle name="Besuchter Hyperlink" xfId="6652" builtinId="9" hidden="1"/>
    <cellStyle name="Besuchter Hyperlink" xfId="6908" builtinId="9" hidden="1"/>
    <cellStyle name="Besuchter Hyperlink" xfId="7164" builtinId="9" hidden="1"/>
    <cellStyle name="Besuchter Hyperlink" xfId="7420" builtinId="9" hidden="1"/>
    <cellStyle name="Besuchter Hyperlink" xfId="7676" builtinId="9" hidden="1"/>
    <cellStyle name="Besuchter Hyperlink" xfId="7932" builtinId="9" hidden="1"/>
    <cellStyle name="Besuchter Hyperlink" xfId="8188" builtinId="9" hidden="1"/>
    <cellStyle name="Besuchter Hyperlink" xfId="8444" builtinId="9" hidden="1"/>
    <cellStyle name="Besuchter Hyperlink" xfId="8700" builtinId="9" hidden="1"/>
    <cellStyle name="Besuchter Hyperlink" xfId="8956" builtinId="9" hidden="1"/>
    <cellStyle name="Besuchter Hyperlink" xfId="9212" builtinId="9" hidden="1"/>
    <cellStyle name="Besuchter Hyperlink" xfId="9468" builtinId="9" hidden="1"/>
    <cellStyle name="Besuchter Hyperlink" xfId="9724" builtinId="9" hidden="1"/>
    <cellStyle name="Besuchter Hyperlink" xfId="9980" builtinId="9" hidden="1"/>
    <cellStyle name="Besuchter Hyperlink" xfId="10236" builtinId="9" hidden="1"/>
    <cellStyle name="Besuchter Hyperlink" xfId="10492" builtinId="9" hidden="1"/>
    <cellStyle name="Besuchter Hyperlink" xfId="10748" builtinId="9" hidden="1"/>
    <cellStyle name="Besuchter Hyperlink" xfId="11004" builtinId="9" hidden="1"/>
    <cellStyle name="Besuchter Hyperlink" xfId="11260" builtinId="9" hidden="1"/>
    <cellStyle name="Besuchter Hyperlink" xfId="11516" builtinId="9" hidden="1"/>
    <cellStyle name="Besuchter Hyperlink" xfId="11772" builtinId="9" hidden="1"/>
    <cellStyle name="Besuchter Hyperlink" xfId="12028" builtinId="9" hidden="1"/>
    <cellStyle name="Besuchter Hyperlink" xfId="12284" builtinId="9" hidden="1"/>
    <cellStyle name="Besuchter Hyperlink" xfId="12540" builtinId="9" hidden="1"/>
    <cellStyle name="Besuchter Hyperlink" xfId="12796" builtinId="9" hidden="1"/>
    <cellStyle name="Besuchter Hyperlink" xfId="13052" builtinId="9" hidden="1"/>
    <cellStyle name="Besuchter Hyperlink" xfId="13308" builtinId="9" hidden="1"/>
    <cellStyle name="Besuchter Hyperlink" xfId="13564" builtinId="9" hidden="1"/>
    <cellStyle name="Besuchter Hyperlink" xfId="13820" builtinId="9" hidden="1"/>
    <cellStyle name="Besuchter Hyperlink" xfId="14076" builtinId="9" hidden="1"/>
    <cellStyle name="Besuchter Hyperlink" xfId="14332" builtinId="9" hidden="1"/>
    <cellStyle name="Besuchter Hyperlink" xfId="14588" builtinId="9" hidden="1"/>
    <cellStyle name="Besuchter Hyperlink" xfId="14844" builtinId="9" hidden="1"/>
    <cellStyle name="Besuchter Hyperlink" xfId="15100" builtinId="9" hidden="1"/>
    <cellStyle name="Besuchter Hyperlink" xfId="15356" builtinId="9" hidden="1"/>
    <cellStyle name="Besuchter Hyperlink" xfId="15612" builtinId="9" hidden="1"/>
    <cellStyle name="Besuchter Hyperlink" xfId="15868" builtinId="9" hidden="1"/>
    <cellStyle name="Besuchter Hyperlink" xfId="16124" builtinId="9" hidden="1"/>
    <cellStyle name="Besuchter Hyperlink" xfId="16380" builtinId="9" hidden="1"/>
    <cellStyle name="Besuchter Hyperlink" xfId="16636" builtinId="9" hidden="1"/>
    <cellStyle name="Besuchter Hyperlink" xfId="16892" builtinId="9" hidden="1"/>
    <cellStyle name="Besuchter Hyperlink" xfId="17148" builtinId="9" hidden="1"/>
    <cellStyle name="Besuchter Hyperlink" xfId="17404" builtinId="9" hidden="1"/>
    <cellStyle name="Besuchter Hyperlink" xfId="17660" builtinId="9" hidden="1"/>
    <cellStyle name="Besuchter Hyperlink" xfId="17916" builtinId="9" hidden="1"/>
    <cellStyle name="Besuchter Hyperlink" xfId="18172" builtinId="9" hidden="1"/>
    <cellStyle name="Besuchter Hyperlink" xfId="18428" builtinId="9" hidden="1"/>
    <cellStyle name="Besuchter Hyperlink" xfId="18684" builtinId="9" hidden="1"/>
    <cellStyle name="Besuchter Hyperlink" xfId="18940" builtinId="9" hidden="1"/>
    <cellStyle name="Besuchter Hyperlink" xfId="19196" builtinId="9" hidden="1"/>
    <cellStyle name="Besuchter Hyperlink" xfId="19452" builtinId="9" hidden="1"/>
    <cellStyle name="Besuchter Hyperlink" xfId="19708" builtinId="9" hidden="1"/>
    <cellStyle name="Besuchter Hyperlink" xfId="19964" builtinId="9" hidden="1"/>
    <cellStyle name="Besuchter Hyperlink" xfId="20220" builtinId="9" hidden="1"/>
    <cellStyle name="Besuchter Hyperlink" xfId="20476" builtinId="9" hidden="1"/>
    <cellStyle name="Besuchter Hyperlink" xfId="20732" builtinId="9" hidden="1"/>
    <cellStyle name="Besuchter Hyperlink" xfId="20988" builtinId="9" hidden="1"/>
    <cellStyle name="Besuchter Hyperlink" xfId="21248" builtinId="9" hidden="1"/>
    <cellStyle name="Besuchter Hyperlink" xfId="21504" builtinId="9" hidden="1"/>
    <cellStyle name="Besuchter Hyperlink" xfId="21760" builtinId="9" hidden="1"/>
    <cellStyle name="Besuchter Hyperlink" xfId="22016" builtinId="9" hidden="1"/>
    <cellStyle name="Besuchter Hyperlink" xfId="22272" builtinId="9" hidden="1"/>
    <cellStyle name="Besuchter Hyperlink" xfId="22528" builtinId="9" hidden="1"/>
    <cellStyle name="Besuchter Hyperlink" xfId="22784" builtinId="9" hidden="1"/>
    <cellStyle name="Besuchter Hyperlink" xfId="23040" builtinId="9" hidden="1"/>
    <cellStyle name="Besuchter Hyperlink" xfId="23296" builtinId="9" hidden="1"/>
    <cellStyle name="Besuchter Hyperlink" xfId="23552" builtinId="9" hidden="1"/>
    <cellStyle name="Besuchter Hyperlink" xfId="23808" builtinId="9" hidden="1"/>
    <cellStyle name="Besuchter Hyperlink" xfId="24064" builtinId="9" hidden="1"/>
    <cellStyle name="Besuchter Hyperlink" xfId="24320" builtinId="9" hidden="1"/>
    <cellStyle name="Besuchter Hyperlink" xfId="24576" builtinId="9" hidden="1"/>
    <cellStyle name="Besuchter Hyperlink" xfId="24832" builtinId="9" hidden="1"/>
    <cellStyle name="Besuchter Hyperlink" xfId="25088" builtinId="9" hidden="1"/>
    <cellStyle name="Besuchter Hyperlink" xfId="25344" builtinId="9" hidden="1"/>
    <cellStyle name="Besuchter Hyperlink" xfId="25600" builtinId="9" hidden="1"/>
    <cellStyle name="Besuchter Hyperlink" xfId="25856" builtinId="9" hidden="1"/>
    <cellStyle name="Besuchter Hyperlink" xfId="26112" builtinId="9" hidden="1"/>
    <cellStyle name="Besuchter Hyperlink" xfId="26368" builtinId="9" hidden="1"/>
    <cellStyle name="Besuchter Hyperlink" xfId="26624" builtinId="9" hidden="1"/>
    <cellStyle name="Besuchter Hyperlink" xfId="26880" builtinId="9" hidden="1"/>
    <cellStyle name="Besuchter Hyperlink" xfId="27136" builtinId="9" hidden="1"/>
    <cellStyle name="Besuchter Hyperlink" xfId="27392" builtinId="9" hidden="1"/>
    <cellStyle name="Besuchter Hyperlink" xfId="27648" builtinId="9" hidden="1"/>
    <cellStyle name="Besuchter Hyperlink" xfId="27904" builtinId="9" hidden="1"/>
    <cellStyle name="Besuchter Hyperlink" xfId="28160" builtinId="9" hidden="1"/>
    <cellStyle name="Besuchter Hyperlink" xfId="28416" builtinId="9" hidden="1"/>
    <cellStyle name="Besuchter Hyperlink" xfId="28672" builtinId="9" hidden="1"/>
    <cellStyle name="Besuchter Hyperlink" xfId="28928" builtinId="9" hidden="1"/>
    <cellStyle name="Besuchter Hyperlink" xfId="29184" builtinId="9" hidden="1"/>
    <cellStyle name="Besuchter Hyperlink" xfId="29440" builtinId="9" hidden="1"/>
    <cellStyle name="Besuchter Hyperlink" xfId="29696" builtinId="9" hidden="1"/>
    <cellStyle name="Besuchter Hyperlink" xfId="29952" builtinId="9" hidden="1"/>
    <cellStyle name="Besuchter Hyperlink" xfId="30208" builtinId="9" hidden="1"/>
    <cellStyle name="Besuchter Hyperlink" xfId="30464" builtinId="9" hidden="1"/>
    <cellStyle name="Besuchter Hyperlink" xfId="30720" builtinId="9" hidden="1"/>
    <cellStyle name="Besuchter Hyperlink" xfId="30976" builtinId="9" hidden="1"/>
    <cellStyle name="Besuchter Hyperlink" xfId="31232" builtinId="9" hidden="1"/>
    <cellStyle name="Besuchter Hyperlink" xfId="31488" builtinId="9" hidden="1"/>
    <cellStyle name="Besuchter Hyperlink" xfId="31744" builtinId="9" hidden="1"/>
    <cellStyle name="Besuchter Hyperlink" xfId="32000" builtinId="9" hidden="1"/>
    <cellStyle name="Besuchter Hyperlink" xfId="32257" builtinId="9" hidden="1"/>
    <cellStyle name="Besuchter Hyperlink" xfId="32515" builtinId="9" hidden="1"/>
    <cellStyle name="Besuchter Hyperlink" xfId="32771" builtinId="9" hidden="1"/>
    <cellStyle name="Besuchter Hyperlink" xfId="33027" builtinId="9" hidden="1"/>
    <cellStyle name="Besuchter Hyperlink" xfId="33283" builtinId="9" hidden="1"/>
    <cellStyle name="Besuchter Hyperlink" xfId="33539" builtinId="9" hidden="1"/>
    <cellStyle name="Besuchter Hyperlink" xfId="33795" builtinId="9" hidden="1"/>
    <cellStyle name="Besuchter Hyperlink" xfId="34051" builtinId="9" hidden="1"/>
    <cellStyle name="Besuchter Hyperlink" xfId="34307" builtinId="9" hidden="1"/>
    <cellStyle name="Besuchter Hyperlink" xfId="34563" builtinId="9" hidden="1"/>
    <cellStyle name="Besuchter Hyperlink" xfId="34819" builtinId="9" hidden="1"/>
    <cellStyle name="Besuchter Hyperlink" xfId="35075" builtinId="9" hidden="1"/>
    <cellStyle name="Besuchter Hyperlink" xfId="34977" builtinId="9" hidden="1"/>
    <cellStyle name="Besuchter Hyperlink" xfId="34721" builtinId="9" hidden="1"/>
    <cellStyle name="Besuchter Hyperlink" xfId="34465" builtinId="9" hidden="1"/>
    <cellStyle name="Besuchter Hyperlink" xfId="34209" builtinId="9" hidden="1"/>
    <cellStyle name="Besuchter Hyperlink" xfId="33953" builtinId="9" hidden="1"/>
    <cellStyle name="Besuchter Hyperlink" xfId="33697" builtinId="9" hidden="1"/>
    <cellStyle name="Besuchter Hyperlink" xfId="33441" builtinId="9" hidden="1"/>
    <cellStyle name="Besuchter Hyperlink" xfId="33185" builtinId="9" hidden="1"/>
    <cellStyle name="Besuchter Hyperlink" xfId="32929" builtinId="9" hidden="1"/>
    <cellStyle name="Besuchter Hyperlink" xfId="32673" builtinId="9" hidden="1"/>
    <cellStyle name="Besuchter Hyperlink" xfId="32415" builtinId="9" hidden="1"/>
    <cellStyle name="Besuchter Hyperlink" xfId="32158" builtinId="9" hidden="1"/>
    <cellStyle name="Besuchter Hyperlink" xfId="31902" builtinId="9" hidden="1"/>
    <cellStyle name="Besuchter Hyperlink" xfId="31646" builtinId="9" hidden="1"/>
    <cellStyle name="Besuchter Hyperlink" xfId="31390" builtinId="9" hidden="1"/>
    <cellStyle name="Besuchter Hyperlink" xfId="31134" builtinId="9" hidden="1"/>
    <cellStyle name="Besuchter Hyperlink" xfId="30878" builtinId="9" hidden="1"/>
    <cellStyle name="Besuchter Hyperlink" xfId="30622" builtinId="9" hidden="1"/>
    <cellStyle name="Besuchter Hyperlink" xfId="30366" builtinId="9" hidden="1"/>
    <cellStyle name="Besuchter Hyperlink" xfId="30110" builtinId="9" hidden="1"/>
    <cellStyle name="Besuchter Hyperlink" xfId="29854" builtinId="9" hidden="1"/>
    <cellStyle name="Besuchter Hyperlink" xfId="29598" builtinId="9" hidden="1"/>
    <cellStyle name="Besuchter Hyperlink" xfId="29342" builtinId="9" hidden="1"/>
    <cellStyle name="Besuchter Hyperlink" xfId="29086" builtinId="9" hidden="1"/>
    <cellStyle name="Besuchter Hyperlink" xfId="28830" builtinId="9" hidden="1"/>
    <cellStyle name="Besuchter Hyperlink" xfId="28574" builtinId="9" hidden="1"/>
    <cellStyle name="Besuchter Hyperlink" xfId="28318" builtinId="9" hidden="1"/>
    <cellStyle name="Besuchter Hyperlink" xfId="28062" builtinId="9" hidden="1"/>
    <cellStyle name="Besuchter Hyperlink" xfId="27806" builtinId="9" hidden="1"/>
    <cellStyle name="Besuchter Hyperlink" xfId="27550" builtinId="9" hidden="1"/>
    <cellStyle name="Besuchter Hyperlink" xfId="27294" builtinId="9" hidden="1"/>
    <cellStyle name="Besuchter Hyperlink" xfId="27038" builtinId="9" hidden="1"/>
    <cellStyle name="Besuchter Hyperlink" xfId="26782" builtinId="9" hidden="1"/>
    <cellStyle name="Besuchter Hyperlink" xfId="26526" builtinId="9" hidden="1"/>
    <cellStyle name="Besuchter Hyperlink" xfId="26270" builtinId="9" hidden="1"/>
    <cellStyle name="Besuchter Hyperlink" xfId="26014" builtinId="9" hidden="1"/>
    <cellStyle name="Besuchter Hyperlink" xfId="25758" builtinId="9" hidden="1"/>
    <cellStyle name="Besuchter Hyperlink" xfId="25502" builtinId="9" hidden="1"/>
    <cellStyle name="Besuchter Hyperlink" xfId="25246" builtinId="9" hidden="1"/>
    <cellStyle name="Besuchter Hyperlink" xfId="24990" builtinId="9" hidden="1"/>
    <cellStyle name="Besuchter Hyperlink" xfId="24734" builtinId="9" hidden="1"/>
    <cellStyle name="Besuchter Hyperlink" xfId="24478" builtinId="9" hidden="1"/>
    <cellStyle name="Besuchter Hyperlink" xfId="24222" builtinId="9" hidden="1"/>
    <cellStyle name="Besuchter Hyperlink" xfId="23966" builtinId="9" hidden="1"/>
    <cellStyle name="Besuchter Hyperlink" xfId="23710" builtinId="9" hidden="1"/>
    <cellStyle name="Besuchter Hyperlink" xfId="23454" builtinId="9" hidden="1"/>
    <cellStyle name="Besuchter Hyperlink" xfId="23198" builtinId="9" hidden="1"/>
    <cellStyle name="Besuchter Hyperlink" xfId="22942" builtinId="9" hidden="1"/>
    <cellStyle name="Besuchter Hyperlink" xfId="22686" builtinId="9" hidden="1"/>
    <cellStyle name="Besuchter Hyperlink" xfId="22430" builtinId="9" hidden="1"/>
    <cellStyle name="Besuchter Hyperlink" xfId="22174" builtinId="9" hidden="1"/>
    <cellStyle name="Besuchter Hyperlink" xfId="21918" builtinId="9" hidden="1"/>
    <cellStyle name="Besuchter Hyperlink" xfId="21662" builtinId="9" hidden="1"/>
    <cellStyle name="Besuchter Hyperlink" xfId="21406" builtinId="9" hidden="1"/>
    <cellStyle name="Besuchter Hyperlink" xfId="21146" builtinId="9" hidden="1"/>
    <cellStyle name="Besuchter Hyperlink" xfId="20890" builtinId="9" hidden="1"/>
    <cellStyle name="Besuchter Hyperlink" xfId="20634" builtinId="9" hidden="1"/>
    <cellStyle name="Besuchter Hyperlink" xfId="20378" builtinId="9" hidden="1"/>
    <cellStyle name="Besuchter Hyperlink" xfId="20122" builtinId="9" hidden="1"/>
    <cellStyle name="Besuchter Hyperlink" xfId="19866" builtinId="9" hidden="1"/>
    <cellStyle name="Besuchter Hyperlink" xfId="19610" builtinId="9" hidden="1"/>
    <cellStyle name="Besuchter Hyperlink" xfId="19354" builtinId="9" hidden="1"/>
    <cellStyle name="Besuchter Hyperlink" xfId="19098" builtinId="9" hidden="1"/>
    <cellStyle name="Besuchter Hyperlink" xfId="18842" builtinId="9" hidden="1"/>
    <cellStyle name="Besuchter Hyperlink" xfId="18586" builtinId="9" hidden="1"/>
    <cellStyle name="Besuchter Hyperlink" xfId="18330" builtinId="9" hidden="1"/>
    <cellStyle name="Besuchter Hyperlink" xfId="18074" builtinId="9" hidden="1"/>
    <cellStyle name="Besuchter Hyperlink" xfId="17818" builtinId="9" hidden="1"/>
    <cellStyle name="Besuchter Hyperlink" xfId="17562" builtinId="9" hidden="1"/>
    <cellStyle name="Besuchter Hyperlink" xfId="17306" builtinId="9" hidden="1"/>
    <cellStyle name="Besuchter Hyperlink" xfId="17050" builtinId="9" hidden="1"/>
    <cellStyle name="Besuchter Hyperlink" xfId="16794" builtinId="9" hidden="1"/>
    <cellStyle name="Besuchter Hyperlink" xfId="16538" builtinId="9" hidden="1"/>
    <cellStyle name="Besuchter Hyperlink" xfId="16282" builtinId="9" hidden="1"/>
    <cellStyle name="Besuchter Hyperlink" xfId="16026" builtinId="9" hidden="1"/>
    <cellStyle name="Besuchter Hyperlink" xfId="15770" builtinId="9" hidden="1"/>
    <cellStyle name="Besuchter Hyperlink" xfId="15514" builtinId="9" hidden="1"/>
    <cellStyle name="Besuchter Hyperlink" xfId="15258" builtinId="9" hidden="1"/>
    <cellStyle name="Besuchter Hyperlink" xfId="15002" builtinId="9" hidden="1"/>
    <cellStyle name="Besuchter Hyperlink" xfId="14746" builtinId="9" hidden="1"/>
    <cellStyle name="Besuchter Hyperlink" xfId="14490" builtinId="9" hidden="1"/>
    <cellStyle name="Besuchter Hyperlink" xfId="14234" builtinId="9" hidden="1"/>
    <cellStyle name="Besuchter Hyperlink" xfId="13978" builtinId="9" hidden="1"/>
    <cellStyle name="Besuchter Hyperlink" xfId="13722" builtinId="9" hidden="1"/>
    <cellStyle name="Besuchter Hyperlink" xfId="13466" builtinId="9" hidden="1"/>
    <cellStyle name="Besuchter Hyperlink" xfId="13210" builtinId="9" hidden="1"/>
    <cellStyle name="Besuchter Hyperlink" xfId="12954" builtinId="9" hidden="1"/>
    <cellStyle name="Besuchter Hyperlink" xfId="12698" builtinId="9" hidden="1"/>
    <cellStyle name="Besuchter Hyperlink" xfId="12442" builtinId="9" hidden="1"/>
    <cellStyle name="Besuchter Hyperlink" xfId="12186" builtinId="9" hidden="1"/>
    <cellStyle name="Besuchter Hyperlink" xfId="11930" builtinId="9" hidden="1"/>
    <cellStyle name="Besuchter Hyperlink" xfId="11674" builtinId="9" hidden="1"/>
    <cellStyle name="Besuchter Hyperlink" xfId="11418" builtinId="9" hidden="1"/>
    <cellStyle name="Besuchter Hyperlink" xfId="11162" builtinId="9" hidden="1"/>
    <cellStyle name="Besuchter Hyperlink" xfId="10906" builtinId="9" hidden="1"/>
    <cellStyle name="Besuchter Hyperlink" xfId="10650" builtinId="9" hidden="1"/>
    <cellStyle name="Besuchter Hyperlink" xfId="10394" builtinId="9" hidden="1"/>
    <cellStyle name="Besuchter Hyperlink" xfId="10138" builtinId="9" hidden="1"/>
    <cellStyle name="Besuchter Hyperlink" xfId="9882" builtinId="9" hidden="1"/>
    <cellStyle name="Besuchter Hyperlink" xfId="9626" builtinId="9" hidden="1"/>
    <cellStyle name="Besuchter Hyperlink" xfId="9370" builtinId="9" hidden="1"/>
    <cellStyle name="Besuchter Hyperlink" xfId="9114" builtinId="9" hidden="1"/>
    <cellStyle name="Besuchter Hyperlink" xfId="8858" builtinId="9" hidden="1"/>
    <cellStyle name="Besuchter Hyperlink" xfId="8602" builtinId="9" hidden="1"/>
    <cellStyle name="Besuchter Hyperlink" xfId="8346" builtinId="9" hidden="1"/>
    <cellStyle name="Besuchter Hyperlink" xfId="8090" builtinId="9" hidden="1"/>
    <cellStyle name="Besuchter Hyperlink" xfId="7834" builtinId="9" hidden="1"/>
    <cellStyle name="Besuchter Hyperlink" xfId="7578" builtinId="9" hidden="1"/>
    <cellStyle name="Besuchter Hyperlink" xfId="7322" builtinId="9" hidden="1"/>
    <cellStyle name="Besuchter Hyperlink" xfId="7066" builtinId="9" hidden="1"/>
    <cellStyle name="Besuchter Hyperlink" xfId="6810" builtinId="9" hidden="1"/>
    <cellStyle name="Besuchter Hyperlink" xfId="6554" builtinId="9" hidden="1"/>
    <cellStyle name="Besuchter Hyperlink" xfId="6298" builtinId="9" hidden="1"/>
    <cellStyle name="Besuchter Hyperlink" xfId="6042" builtinId="9" hidden="1"/>
    <cellStyle name="Besuchter Hyperlink" xfId="5786" builtinId="9" hidden="1"/>
    <cellStyle name="Besuchter Hyperlink" xfId="5530" builtinId="9" hidden="1"/>
    <cellStyle name="Besuchter Hyperlink" xfId="5274" builtinId="9" hidden="1"/>
    <cellStyle name="Besuchter Hyperlink" xfId="5018" builtinId="9" hidden="1"/>
    <cellStyle name="Besuchter Hyperlink" xfId="4762" builtinId="9" hidden="1"/>
    <cellStyle name="Besuchter Hyperlink" xfId="4506" builtinId="9" hidden="1"/>
    <cellStyle name="Besuchter Hyperlink" xfId="4250" builtinId="9" hidden="1"/>
    <cellStyle name="Besuchter Hyperlink" xfId="3994" builtinId="9" hidden="1"/>
    <cellStyle name="Besuchter Hyperlink" xfId="3738" builtinId="9" hidden="1"/>
    <cellStyle name="Besuchter Hyperlink" xfId="3482" builtinId="9" hidden="1"/>
    <cellStyle name="Besuchter Hyperlink" xfId="3226" builtinId="9" hidden="1"/>
    <cellStyle name="Besuchter Hyperlink" xfId="2970" builtinId="9" hidden="1"/>
    <cellStyle name="Besuchter Hyperlink" xfId="2714" builtinId="9" hidden="1"/>
    <cellStyle name="Besuchter Hyperlink" xfId="2458" builtinId="9" hidden="1"/>
    <cellStyle name="Besuchter Hyperlink" xfId="2202" builtinId="9" hidden="1"/>
    <cellStyle name="Besuchter Hyperlink" xfId="1946" builtinId="9" hidden="1"/>
    <cellStyle name="Besuchter Hyperlink" xfId="1690" builtinId="9" hidden="1"/>
    <cellStyle name="Besuchter Hyperlink" xfId="1434" builtinId="9" hidden="1"/>
    <cellStyle name="Besuchter Hyperlink" xfId="1178" builtinId="9" hidden="1"/>
    <cellStyle name="Besuchter Hyperlink" xfId="922" builtinId="9" hidden="1"/>
    <cellStyle name="Besuchter Hyperlink" xfId="666" builtinId="9" hidden="1"/>
    <cellStyle name="Besuchter Hyperlink" xfId="410" builtinId="9" hidden="1"/>
    <cellStyle name="Besuchter Hyperlink" xfId="154" builtinId="9" hidden="1"/>
    <cellStyle name="Besuchter Hyperlink" xfId="26" builtinId="9" hidden="1"/>
    <cellStyle name="Besuchter Hyperlink" xfId="238" builtinId="9" hidden="1"/>
    <cellStyle name="Besuchter Hyperlink" xfId="494" builtinId="9" hidden="1"/>
    <cellStyle name="Besuchter Hyperlink" xfId="750" builtinId="9" hidden="1"/>
    <cellStyle name="Besuchter Hyperlink" xfId="1006" builtinId="9" hidden="1"/>
    <cellStyle name="Besuchter Hyperlink" xfId="1262" builtinId="9" hidden="1"/>
    <cellStyle name="Besuchter Hyperlink" xfId="1518" builtinId="9" hidden="1"/>
    <cellStyle name="Besuchter Hyperlink" xfId="1774" builtinId="9" hidden="1"/>
    <cellStyle name="Besuchter Hyperlink" xfId="2030" builtinId="9" hidden="1"/>
    <cellStyle name="Besuchter Hyperlink" xfId="2286" builtinId="9" hidden="1"/>
    <cellStyle name="Besuchter Hyperlink" xfId="2542" builtinId="9" hidden="1"/>
    <cellStyle name="Besuchter Hyperlink" xfId="2798" builtinId="9" hidden="1"/>
    <cellStyle name="Besuchter Hyperlink" xfId="3054" builtinId="9" hidden="1"/>
    <cellStyle name="Besuchter Hyperlink" xfId="3310" builtinId="9" hidden="1"/>
    <cellStyle name="Besuchter Hyperlink" xfId="3566" builtinId="9" hidden="1"/>
    <cellStyle name="Besuchter Hyperlink" xfId="3822" builtinId="9" hidden="1"/>
    <cellStyle name="Besuchter Hyperlink" xfId="4078" builtinId="9" hidden="1"/>
    <cellStyle name="Besuchter Hyperlink" xfId="4334" builtinId="9" hidden="1"/>
    <cellStyle name="Besuchter Hyperlink" xfId="4590" builtinId="9" hidden="1"/>
    <cellStyle name="Besuchter Hyperlink" xfId="4846" builtinId="9" hidden="1"/>
    <cellStyle name="Besuchter Hyperlink" xfId="5102" builtinId="9" hidden="1"/>
    <cellStyle name="Besuchter Hyperlink" xfId="5358" builtinId="9" hidden="1"/>
    <cellStyle name="Besuchter Hyperlink" xfId="5614" builtinId="9" hidden="1"/>
    <cellStyle name="Besuchter Hyperlink" xfId="5870" builtinId="9" hidden="1"/>
    <cellStyle name="Besuchter Hyperlink" xfId="6126" builtinId="9" hidden="1"/>
    <cellStyle name="Besuchter Hyperlink" xfId="6382" builtinId="9" hidden="1"/>
    <cellStyle name="Besuchter Hyperlink" xfId="6638" builtinId="9" hidden="1"/>
    <cellStyle name="Besuchter Hyperlink" xfId="6894" builtinId="9" hidden="1"/>
    <cellStyle name="Besuchter Hyperlink" xfId="7150" builtinId="9" hidden="1"/>
    <cellStyle name="Besuchter Hyperlink" xfId="7406" builtinId="9" hidden="1"/>
    <cellStyle name="Besuchter Hyperlink" xfId="7662" builtinId="9" hidden="1"/>
    <cellStyle name="Besuchter Hyperlink" xfId="7918" builtinId="9" hidden="1"/>
    <cellStyle name="Besuchter Hyperlink" xfId="8174" builtinId="9" hidden="1"/>
    <cellStyle name="Besuchter Hyperlink" xfId="8430" builtinId="9" hidden="1"/>
    <cellStyle name="Besuchter Hyperlink" xfId="8686" builtinId="9" hidden="1"/>
    <cellStyle name="Besuchter Hyperlink" xfId="8942" builtinId="9" hidden="1"/>
    <cellStyle name="Besuchter Hyperlink" xfId="9198" builtinId="9" hidden="1"/>
    <cellStyle name="Besuchter Hyperlink" xfId="9454" builtinId="9" hidden="1"/>
    <cellStyle name="Besuchter Hyperlink" xfId="9710" builtinId="9" hidden="1"/>
    <cellStyle name="Besuchter Hyperlink" xfId="9966" builtinId="9" hidden="1"/>
    <cellStyle name="Besuchter Hyperlink" xfId="10222" builtinId="9" hidden="1"/>
    <cellStyle name="Besuchter Hyperlink" xfId="10478" builtinId="9" hidden="1"/>
    <cellStyle name="Besuchter Hyperlink" xfId="10734" builtinId="9" hidden="1"/>
    <cellStyle name="Besuchter Hyperlink" xfId="10990" builtinId="9" hidden="1"/>
    <cellStyle name="Besuchter Hyperlink" xfId="11246" builtinId="9" hidden="1"/>
    <cellStyle name="Besuchter Hyperlink" xfId="11502" builtinId="9" hidden="1"/>
    <cellStyle name="Besuchter Hyperlink" xfId="11758" builtinId="9" hidden="1"/>
    <cellStyle name="Besuchter Hyperlink" xfId="12014" builtinId="9" hidden="1"/>
    <cellStyle name="Besuchter Hyperlink" xfId="12270" builtinId="9" hidden="1"/>
    <cellStyle name="Besuchter Hyperlink" xfId="12526" builtinId="9" hidden="1"/>
    <cellStyle name="Besuchter Hyperlink" xfId="12782" builtinId="9" hidden="1"/>
    <cellStyle name="Besuchter Hyperlink" xfId="13038" builtinId="9" hidden="1"/>
    <cellStyle name="Besuchter Hyperlink" xfId="13294" builtinId="9" hidden="1"/>
    <cellStyle name="Besuchter Hyperlink" xfId="13550" builtinId="9" hidden="1"/>
    <cellStyle name="Besuchter Hyperlink" xfId="13806" builtinId="9" hidden="1"/>
    <cellStyle name="Besuchter Hyperlink" xfId="14062" builtinId="9" hidden="1"/>
    <cellStyle name="Besuchter Hyperlink" xfId="14318" builtinId="9" hidden="1"/>
    <cellStyle name="Besuchter Hyperlink" xfId="14574" builtinId="9" hidden="1"/>
    <cellStyle name="Besuchter Hyperlink" xfId="14830" builtinId="9" hidden="1"/>
    <cellStyle name="Besuchter Hyperlink" xfId="15086" builtinId="9" hidden="1"/>
    <cellStyle name="Besuchter Hyperlink" xfId="15342" builtinId="9" hidden="1"/>
    <cellStyle name="Besuchter Hyperlink" xfId="15598" builtinId="9" hidden="1"/>
    <cellStyle name="Besuchter Hyperlink" xfId="15854" builtinId="9" hidden="1"/>
    <cellStyle name="Besuchter Hyperlink" xfId="16110" builtinId="9" hidden="1"/>
    <cellStyle name="Besuchter Hyperlink" xfId="16366" builtinId="9" hidden="1"/>
    <cellStyle name="Besuchter Hyperlink" xfId="16622" builtinId="9" hidden="1"/>
    <cellStyle name="Besuchter Hyperlink" xfId="16878" builtinId="9" hidden="1"/>
    <cellStyle name="Besuchter Hyperlink" xfId="17134" builtinId="9" hidden="1"/>
    <cellStyle name="Besuchter Hyperlink" xfId="17390" builtinId="9" hidden="1"/>
    <cellStyle name="Besuchter Hyperlink" xfId="17646" builtinId="9" hidden="1"/>
    <cellStyle name="Besuchter Hyperlink" xfId="17902" builtinId="9" hidden="1"/>
    <cellStyle name="Besuchter Hyperlink" xfId="18158" builtinId="9" hidden="1"/>
    <cellStyle name="Besuchter Hyperlink" xfId="18414" builtinId="9" hidden="1"/>
    <cellStyle name="Besuchter Hyperlink" xfId="18670" builtinId="9" hidden="1"/>
    <cellStyle name="Besuchter Hyperlink" xfId="18926" builtinId="9" hidden="1"/>
    <cellStyle name="Besuchter Hyperlink" xfId="19182" builtinId="9" hidden="1"/>
    <cellStyle name="Besuchter Hyperlink" xfId="19438" builtinId="9" hidden="1"/>
    <cellStyle name="Besuchter Hyperlink" xfId="19694" builtinId="9" hidden="1"/>
    <cellStyle name="Besuchter Hyperlink" xfId="19950" builtinId="9" hidden="1"/>
    <cellStyle name="Besuchter Hyperlink" xfId="20206" builtinId="9" hidden="1"/>
    <cellStyle name="Besuchter Hyperlink" xfId="20462" builtinId="9" hidden="1"/>
    <cellStyle name="Besuchter Hyperlink" xfId="20718" builtinId="9" hidden="1"/>
    <cellStyle name="Besuchter Hyperlink" xfId="20974" builtinId="9" hidden="1"/>
    <cellStyle name="Besuchter Hyperlink" xfId="21233" builtinId="9" hidden="1"/>
    <cellStyle name="Besuchter Hyperlink" xfId="21490" builtinId="9" hidden="1"/>
    <cellStyle name="Besuchter Hyperlink" xfId="21746" builtinId="9" hidden="1"/>
    <cellStyle name="Besuchter Hyperlink" xfId="22002" builtinId="9" hidden="1"/>
    <cellStyle name="Besuchter Hyperlink" xfId="22258" builtinId="9" hidden="1"/>
    <cellStyle name="Besuchter Hyperlink" xfId="22514" builtinId="9" hidden="1"/>
    <cellStyle name="Besuchter Hyperlink" xfId="22770" builtinId="9" hidden="1"/>
    <cellStyle name="Besuchter Hyperlink" xfId="23026" builtinId="9" hidden="1"/>
    <cellStyle name="Besuchter Hyperlink" xfId="23282" builtinId="9" hidden="1"/>
    <cellStyle name="Besuchter Hyperlink" xfId="23538" builtinId="9" hidden="1"/>
    <cellStyle name="Besuchter Hyperlink" xfId="23794" builtinId="9" hidden="1"/>
    <cellStyle name="Besuchter Hyperlink" xfId="24050" builtinId="9" hidden="1"/>
    <cellStyle name="Besuchter Hyperlink" xfId="24306" builtinId="9" hidden="1"/>
    <cellStyle name="Besuchter Hyperlink" xfId="24562" builtinId="9" hidden="1"/>
    <cellStyle name="Besuchter Hyperlink" xfId="24818" builtinId="9" hidden="1"/>
    <cellStyle name="Besuchter Hyperlink" xfId="25074" builtinId="9" hidden="1"/>
    <cellStyle name="Besuchter Hyperlink" xfId="25330" builtinId="9" hidden="1"/>
    <cellStyle name="Besuchter Hyperlink" xfId="25586" builtinId="9" hidden="1"/>
    <cellStyle name="Besuchter Hyperlink" xfId="25842" builtinId="9" hidden="1"/>
    <cellStyle name="Besuchter Hyperlink" xfId="26098" builtinId="9" hidden="1"/>
    <cellStyle name="Besuchter Hyperlink" xfId="26354" builtinId="9" hidden="1"/>
    <cellStyle name="Besuchter Hyperlink" xfId="26610" builtinId="9" hidden="1"/>
    <cellStyle name="Besuchter Hyperlink" xfId="26866" builtinId="9" hidden="1"/>
    <cellStyle name="Besuchter Hyperlink" xfId="27122" builtinId="9" hidden="1"/>
    <cellStyle name="Besuchter Hyperlink" xfId="27378" builtinId="9" hidden="1"/>
    <cellStyle name="Besuchter Hyperlink" xfId="27634" builtinId="9" hidden="1"/>
    <cellStyle name="Besuchter Hyperlink" xfId="27890" builtinId="9" hidden="1"/>
    <cellStyle name="Besuchter Hyperlink" xfId="28146" builtinId="9" hidden="1"/>
    <cellStyle name="Besuchter Hyperlink" xfId="28402" builtinId="9" hidden="1"/>
    <cellStyle name="Besuchter Hyperlink" xfId="28658" builtinId="9" hidden="1"/>
    <cellStyle name="Besuchter Hyperlink" xfId="28914" builtinId="9" hidden="1"/>
    <cellStyle name="Besuchter Hyperlink" xfId="29170" builtinId="9" hidden="1"/>
    <cellStyle name="Besuchter Hyperlink" xfId="29426" builtinId="9" hidden="1"/>
    <cellStyle name="Besuchter Hyperlink" xfId="29682" builtinId="9" hidden="1"/>
    <cellStyle name="Besuchter Hyperlink" xfId="29938" builtinId="9" hidden="1"/>
    <cellStyle name="Besuchter Hyperlink" xfId="30194" builtinId="9" hidden="1"/>
    <cellStyle name="Besuchter Hyperlink" xfId="30450" builtinId="9" hidden="1"/>
    <cellStyle name="Besuchter Hyperlink" xfId="30706" builtinId="9" hidden="1"/>
    <cellStyle name="Besuchter Hyperlink" xfId="30962" builtinId="9" hidden="1"/>
    <cellStyle name="Besuchter Hyperlink" xfId="31218" builtinId="9" hidden="1"/>
    <cellStyle name="Besuchter Hyperlink" xfId="31474" builtinId="9" hidden="1"/>
    <cellStyle name="Besuchter Hyperlink" xfId="31730" builtinId="9" hidden="1"/>
    <cellStyle name="Besuchter Hyperlink" xfId="31986" builtinId="9" hidden="1"/>
    <cellStyle name="Besuchter Hyperlink" xfId="32243" builtinId="9" hidden="1"/>
    <cellStyle name="Besuchter Hyperlink" xfId="32501" builtinId="9" hidden="1"/>
    <cellStyle name="Besuchter Hyperlink" xfId="32757" builtinId="9" hidden="1"/>
    <cellStyle name="Besuchter Hyperlink" xfId="33013" builtinId="9" hidden="1"/>
    <cellStyle name="Besuchter Hyperlink" xfId="33269" builtinId="9" hidden="1"/>
    <cellStyle name="Besuchter Hyperlink" xfId="33525" builtinId="9" hidden="1"/>
    <cellStyle name="Besuchter Hyperlink" xfId="33781" builtinId="9" hidden="1"/>
    <cellStyle name="Besuchter Hyperlink" xfId="34037" builtinId="9" hidden="1"/>
    <cellStyle name="Besuchter Hyperlink" xfId="34293" builtinId="9" hidden="1"/>
    <cellStyle name="Besuchter Hyperlink" xfId="34549" builtinId="9" hidden="1"/>
    <cellStyle name="Besuchter Hyperlink" xfId="34805" builtinId="9" hidden="1"/>
    <cellStyle name="Besuchter Hyperlink" xfId="35061" builtinId="9" hidden="1"/>
    <cellStyle name="Besuchter Hyperlink" xfId="34991" builtinId="9" hidden="1"/>
    <cellStyle name="Besuchter Hyperlink" xfId="34735" builtinId="9" hidden="1"/>
    <cellStyle name="Besuchter Hyperlink" xfId="34479" builtinId="9" hidden="1"/>
    <cellStyle name="Besuchter Hyperlink" xfId="34223" builtinId="9" hidden="1"/>
    <cellStyle name="Besuchter Hyperlink" xfId="33967" builtinId="9" hidden="1"/>
    <cellStyle name="Besuchter Hyperlink" xfId="33711" builtinId="9" hidden="1"/>
    <cellStyle name="Besuchter Hyperlink" xfId="33455" builtinId="9" hidden="1"/>
    <cellStyle name="Besuchter Hyperlink" xfId="33199" builtinId="9" hidden="1"/>
    <cellStyle name="Besuchter Hyperlink" xfId="32943" builtinId="9" hidden="1"/>
    <cellStyle name="Besuchter Hyperlink" xfId="32687" builtinId="9" hidden="1"/>
    <cellStyle name="Besuchter Hyperlink" xfId="32429" builtinId="9" hidden="1"/>
    <cellStyle name="Besuchter Hyperlink" xfId="32172" builtinId="9" hidden="1"/>
    <cellStyle name="Besuchter Hyperlink" xfId="31916" builtinId="9" hidden="1"/>
    <cellStyle name="Besuchter Hyperlink" xfId="31660" builtinId="9" hidden="1"/>
    <cellStyle name="Besuchter Hyperlink" xfId="31404" builtinId="9" hidden="1"/>
    <cellStyle name="Besuchter Hyperlink" xfId="31148" builtinId="9" hidden="1"/>
    <cellStyle name="Besuchter Hyperlink" xfId="30892" builtinId="9" hidden="1"/>
    <cellStyle name="Besuchter Hyperlink" xfId="30636" builtinId="9" hidden="1"/>
    <cellStyle name="Besuchter Hyperlink" xfId="30380" builtinId="9" hidden="1"/>
    <cellStyle name="Besuchter Hyperlink" xfId="30124" builtinId="9" hidden="1"/>
    <cellStyle name="Besuchter Hyperlink" xfId="29868" builtinId="9" hidden="1"/>
    <cellStyle name="Besuchter Hyperlink" xfId="29612" builtinId="9" hidden="1"/>
    <cellStyle name="Besuchter Hyperlink" xfId="29356" builtinId="9" hidden="1"/>
    <cellStyle name="Besuchter Hyperlink" xfId="29100" builtinId="9" hidden="1"/>
    <cellStyle name="Besuchter Hyperlink" xfId="28844" builtinId="9" hidden="1"/>
    <cellStyle name="Besuchter Hyperlink" xfId="28588" builtinId="9" hidden="1"/>
    <cellStyle name="Besuchter Hyperlink" xfId="28332" builtinId="9" hidden="1"/>
    <cellStyle name="Besuchter Hyperlink" xfId="28076" builtinId="9" hidden="1"/>
    <cellStyle name="Besuchter Hyperlink" xfId="27820" builtinId="9" hidden="1"/>
    <cellStyle name="Besuchter Hyperlink" xfId="27564" builtinId="9" hidden="1"/>
    <cellStyle name="Besuchter Hyperlink" xfId="27308" builtinId="9" hidden="1"/>
    <cellStyle name="Besuchter Hyperlink" xfId="27052" builtinId="9" hidden="1"/>
    <cellStyle name="Besuchter Hyperlink" xfId="26796" builtinId="9" hidden="1"/>
    <cellStyle name="Besuchter Hyperlink" xfId="26540" builtinId="9" hidden="1"/>
    <cellStyle name="Besuchter Hyperlink" xfId="26284" builtinId="9" hidden="1"/>
    <cellStyle name="Besuchter Hyperlink" xfId="26028" builtinId="9" hidden="1"/>
    <cellStyle name="Besuchter Hyperlink" xfId="25772" builtinId="9" hidden="1"/>
    <cellStyle name="Besuchter Hyperlink" xfId="25516" builtinId="9" hidden="1"/>
    <cellStyle name="Besuchter Hyperlink" xfId="25260" builtinId="9" hidden="1"/>
    <cellStyle name="Besuchter Hyperlink" xfId="25004" builtinId="9" hidden="1"/>
    <cellStyle name="Besuchter Hyperlink" xfId="24748" builtinId="9" hidden="1"/>
    <cellStyle name="Besuchter Hyperlink" xfId="24492" builtinId="9" hidden="1"/>
    <cellStyle name="Besuchter Hyperlink" xfId="24236" builtinId="9" hidden="1"/>
    <cellStyle name="Besuchter Hyperlink" xfId="23980" builtinId="9" hidden="1"/>
    <cellStyle name="Besuchter Hyperlink" xfId="23724" builtinId="9" hidden="1"/>
    <cellStyle name="Besuchter Hyperlink" xfId="23468" builtinId="9" hidden="1"/>
    <cellStyle name="Besuchter Hyperlink" xfId="23212" builtinId="9" hidden="1"/>
    <cellStyle name="Besuchter Hyperlink" xfId="22956" builtinId="9" hidden="1"/>
    <cellStyle name="Besuchter Hyperlink" xfId="22700" builtinId="9" hidden="1"/>
    <cellStyle name="Besuchter Hyperlink" xfId="22444" builtinId="9" hidden="1"/>
    <cellStyle name="Besuchter Hyperlink" xfId="22188" builtinId="9" hidden="1"/>
    <cellStyle name="Besuchter Hyperlink" xfId="21932" builtinId="9" hidden="1"/>
    <cellStyle name="Besuchter Hyperlink" xfId="21676" builtinId="9" hidden="1"/>
    <cellStyle name="Besuchter Hyperlink" xfId="21420" builtinId="9" hidden="1"/>
    <cellStyle name="Besuchter Hyperlink" xfId="21160" builtinId="9" hidden="1"/>
    <cellStyle name="Besuchter Hyperlink" xfId="20904" builtinId="9" hidden="1"/>
    <cellStyle name="Besuchter Hyperlink" xfId="20648" builtinId="9" hidden="1"/>
    <cellStyle name="Besuchter Hyperlink" xfId="20392" builtinId="9" hidden="1"/>
    <cellStyle name="Besuchter Hyperlink" xfId="20136" builtinId="9" hidden="1"/>
    <cellStyle name="Besuchter Hyperlink" xfId="19880" builtinId="9" hidden="1"/>
    <cellStyle name="Besuchter Hyperlink" xfId="19624" builtinId="9" hidden="1"/>
    <cellStyle name="Besuchter Hyperlink" xfId="19368" builtinId="9" hidden="1"/>
    <cellStyle name="Besuchter Hyperlink" xfId="19112" builtinId="9" hidden="1"/>
    <cellStyle name="Besuchter Hyperlink" xfId="18856" builtinId="9" hidden="1"/>
    <cellStyle name="Besuchter Hyperlink" xfId="18600" builtinId="9" hidden="1"/>
    <cellStyle name="Besuchter Hyperlink" xfId="18344" builtinId="9" hidden="1"/>
    <cellStyle name="Besuchter Hyperlink" xfId="18088" builtinId="9" hidden="1"/>
    <cellStyle name="Besuchter Hyperlink" xfId="17832" builtinId="9" hidden="1"/>
    <cellStyle name="Besuchter Hyperlink" xfId="17576" builtinId="9" hidden="1"/>
    <cellStyle name="Besuchter Hyperlink" xfId="17320" builtinId="9" hidden="1"/>
    <cellStyle name="Besuchter Hyperlink" xfId="17064" builtinId="9" hidden="1"/>
    <cellStyle name="Besuchter Hyperlink" xfId="16808" builtinId="9" hidden="1"/>
    <cellStyle name="Besuchter Hyperlink" xfId="16552" builtinId="9" hidden="1"/>
    <cellStyle name="Besuchter Hyperlink" xfId="16296" builtinId="9" hidden="1"/>
    <cellStyle name="Besuchter Hyperlink" xfId="16040" builtinId="9" hidden="1"/>
    <cellStyle name="Besuchter Hyperlink" xfId="15784" builtinId="9" hidden="1"/>
    <cellStyle name="Besuchter Hyperlink" xfId="15528" builtinId="9" hidden="1"/>
    <cellStyle name="Besuchter Hyperlink" xfId="15272" builtinId="9" hidden="1"/>
    <cellStyle name="Besuchter Hyperlink" xfId="15016" builtinId="9" hidden="1"/>
    <cellStyle name="Besuchter Hyperlink" xfId="14760" builtinId="9" hidden="1"/>
    <cellStyle name="Besuchter Hyperlink" xfId="14504" builtinId="9" hidden="1"/>
    <cellStyle name="Besuchter Hyperlink" xfId="14248" builtinId="9" hidden="1"/>
    <cellStyle name="Besuchter Hyperlink" xfId="13992" builtinId="9" hidden="1"/>
    <cellStyle name="Besuchter Hyperlink" xfId="13736" builtinId="9" hidden="1"/>
    <cellStyle name="Besuchter Hyperlink" xfId="13480" builtinId="9" hidden="1"/>
    <cellStyle name="Besuchter Hyperlink" xfId="13224" builtinId="9" hidden="1"/>
    <cellStyle name="Besuchter Hyperlink" xfId="12968" builtinId="9" hidden="1"/>
    <cellStyle name="Besuchter Hyperlink" xfId="12712" builtinId="9" hidden="1"/>
    <cellStyle name="Besuchter Hyperlink" xfId="12456" builtinId="9" hidden="1"/>
    <cellStyle name="Besuchter Hyperlink" xfId="12200" builtinId="9" hidden="1"/>
    <cellStyle name="Besuchter Hyperlink" xfId="11944" builtinId="9" hidden="1"/>
    <cellStyle name="Besuchter Hyperlink" xfId="11688" builtinId="9" hidden="1"/>
    <cellStyle name="Besuchter Hyperlink" xfId="11432" builtinId="9" hidden="1"/>
    <cellStyle name="Besuchter Hyperlink" xfId="11176" builtinId="9" hidden="1"/>
    <cellStyle name="Besuchter Hyperlink" xfId="10920" builtinId="9" hidden="1"/>
    <cellStyle name="Besuchter Hyperlink" xfId="10664" builtinId="9" hidden="1"/>
    <cellStyle name="Besuchter Hyperlink" xfId="10408" builtinId="9" hidden="1"/>
    <cellStyle name="Besuchter Hyperlink" xfId="10152" builtinId="9" hidden="1"/>
    <cellStyle name="Besuchter Hyperlink" xfId="9896" builtinId="9" hidden="1"/>
    <cellStyle name="Besuchter Hyperlink" xfId="9640" builtinId="9" hidden="1"/>
    <cellStyle name="Besuchter Hyperlink" xfId="9384" builtinId="9" hidden="1"/>
    <cellStyle name="Besuchter Hyperlink" xfId="9128" builtinId="9" hidden="1"/>
    <cellStyle name="Besuchter Hyperlink" xfId="8872" builtinId="9" hidden="1"/>
    <cellStyle name="Besuchter Hyperlink" xfId="8616" builtinId="9" hidden="1"/>
    <cellStyle name="Besuchter Hyperlink" xfId="8360" builtinId="9" hidden="1"/>
    <cellStyle name="Besuchter Hyperlink" xfId="8104" builtinId="9" hidden="1"/>
    <cellStyle name="Besuchter Hyperlink" xfId="7848" builtinId="9" hidden="1"/>
    <cellStyle name="Besuchter Hyperlink" xfId="7592" builtinId="9" hidden="1"/>
    <cellStyle name="Besuchter Hyperlink" xfId="7336" builtinId="9" hidden="1"/>
    <cellStyle name="Besuchter Hyperlink" xfId="7080" builtinId="9" hidden="1"/>
    <cellStyle name="Besuchter Hyperlink" xfId="6824" builtinId="9" hidden="1"/>
    <cellStyle name="Besuchter Hyperlink" xfId="6568" builtinId="9" hidden="1"/>
    <cellStyle name="Besuchter Hyperlink" xfId="6312" builtinId="9" hidden="1"/>
    <cellStyle name="Besuchter Hyperlink" xfId="6056" builtinId="9" hidden="1"/>
    <cellStyle name="Besuchter Hyperlink" xfId="5800" builtinId="9" hidden="1"/>
    <cellStyle name="Besuchter Hyperlink" xfId="5544" builtinId="9" hidden="1"/>
    <cellStyle name="Besuchter Hyperlink" xfId="5288" builtinId="9" hidden="1"/>
    <cellStyle name="Besuchter Hyperlink" xfId="5032" builtinId="9" hidden="1"/>
    <cellStyle name="Besuchter Hyperlink" xfId="4776" builtinId="9" hidden="1"/>
    <cellStyle name="Besuchter Hyperlink" xfId="4520" builtinId="9" hidden="1"/>
    <cellStyle name="Besuchter Hyperlink" xfId="4264" builtinId="9" hidden="1"/>
    <cellStyle name="Besuchter Hyperlink" xfId="4008" builtinId="9" hidden="1"/>
    <cellStyle name="Besuchter Hyperlink" xfId="3752" builtinId="9" hidden="1"/>
    <cellStyle name="Besuchter Hyperlink" xfId="3496" builtinId="9" hidden="1"/>
    <cellStyle name="Besuchter Hyperlink" xfId="3240" builtinId="9" hidden="1"/>
    <cellStyle name="Besuchter Hyperlink" xfId="2984" builtinId="9" hidden="1"/>
    <cellStyle name="Besuchter Hyperlink" xfId="2728" builtinId="9" hidden="1"/>
    <cellStyle name="Besuchter Hyperlink" xfId="2472" builtinId="9" hidden="1"/>
    <cellStyle name="Besuchter Hyperlink" xfId="2216" builtinId="9" hidden="1"/>
    <cellStyle name="Besuchter Hyperlink" xfId="1960" builtinId="9" hidden="1"/>
    <cellStyle name="Besuchter Hyperlink" xfId="1704" builtinId="9" hidden="1"/>
    <cellStyle name="Besuchter Hyperlink" xfId="1448" builtinId="9" hidden="1"/>
    <cellStyle name="Besuchter Hyperlink" xfId="1192" builtinId="9" hidden="1"/>
    <cellStyle name="Besuchter Hyperlink" xfId="936" builtinId="9" hidden="1"/>
    <cellStyle name="Besuchter Hyperlink" xfId="680" builtinId="9" hidden="1"/>
    <cellStyle name="Besuchter Hyperlink" xfId="424" builtinId="9" hidden="1"/>
    <cellStyle name="Besuchter Hyperlink" xfId="108" builtinId="9" hidden="1"/>
    <cellStyle name="Besuchter Hyperlink" xfId="72" builtinId="9" hidden="1"/>
    <cellStyle name="Besuchter Hyperlink" xfId="224" builtinId="9" hidden="1"/>
    <cellStyle name="Besuchter Hyperlink" xfId="480" builtinId="9" hidden="1"/>
    <cellStyle name="Besuchter Hyperlink" xfId="736" builtinId="9" hidden="1"/>
    <cellStyle name="Besuchter Hyperlink" xfId="992" builtinId="9" hidden="1"/>
    <cellStyle name="Besuchter Hyperlink" xfId="1248" builtinId="9" hidden="1"/>
    <cellStyle name="Besuchter Hyperlink" xfId="1504" builtinId="9" hidden="1"/>
    <cellStyle name="Besuchter Hyperlink" xfId="1760" builtinId="9" hidden="1"/>
    <cellStyle name="Besuchter Hyperlink" xfId="2016" builtinId="9" hidden="1"/>
    <cellStyle name="Besuchter Hyperlink" xfId="2272" builtinId="9" hidden="1"/>
    <cellStyle name="Besuchter Hyperlink" xfId="2528" builtinId="9" hidden="1"/>
    <cellStyle name="Besuchter Hyperlink" xfId="2784" builtinId="9" hidden="1"/>
    <cellStyle name="Besuchter Hyperlink" xfId="3040" builtinId="9" hidden="1"/>
    <cellStyle name="Besuchter Hyperlink" xfId="3296" builtinId="9" hidden="1"/>
    <cellStyle name="Besuchter Hyperlink" xfId="3552" builtinId="9" hidden="1"/>
    <cellStyle name="Besuchter Hyperlink" xfId="3808" builtinId="9" hidden="1"/>
    <cellStyle name="Besuchter Hyperlink" xfId="4064" builtinId="9" hidden="1"/>
    <cellStyle name="Besuchter Hyperlink" xfId="4320" builtinId="9" hidden="1"/>
    <cellStyle name="Besuchter Hyperlink" xfId="4576" builtinId="9" hidden="1"/>
    <cellStyle name="Besuchter Hyperlink" xfId="4832" builtinId="9" hidden="1"/>
    <cellStyle name="Besuchter Hyperlink" xfId="5088" builtinId="9" hidden="1"/>
    <cellStyle name="Besuchter Hyperlink" xfId="5344" builtinId="9" hidden="1"/>
    <cellStyle name="Besuchter Hyperlink" xfId="5600" builtinId="9" hidden="1"/>
    <cellStyle name="Besuchter Hyperlink" xfId="5856" builtinId="9" hidden="1"/>
    <cellStyle name="Besuchter Hyperlink" xfId="6112" builtinId="9" hidden="1"/>
    <cellStyle name="Besuchter Hyperlink" xfId="6368" builtinId="9" hidden="1"/>
    <cellStyle name="Besuchter Hyperlink" xfId="6624" builtinId="9" hidden="1"/>
    <cellStyle name="Besuchter Hyperlink" xfId="6880" builtinId="9" hidden="1"/>
    <cellStyle name="Besuchter Hyperlink" xfId="7136" builtinId="9" hidden="1"/>
    <cellStyle name="Besuchter Hyperlink" xfId="7392" builtinId="9" hidden="1"/>
    <cellStyle name="Besuchter Hyperlink" xfId="7648" builtinId="9" hidden="1"/>
    <cellStyle name="Besuchter Hyperlink" xfId="7904" builtinId="9" hidden="1"/>
    <cellStyle name="Besuchter Hyperlink" xfId="8160" builtinId="9" hidden="1"/>
    <cellStyle name="Besuchter Hyperlink" xfId="8416" builtinId="9" hidden="1"/>
    <cellStyle name="Besuchter Hyperlink" xfId="8672" builtinId="9" hidden="1"/>
    <cellStyle name="Besuchter Hyperlink" xfId="8928" builtinId="9" hidden="1"/>
    <cellStyle name="Besuchter Hyperlink" xfId="9184" builtinId="9" hidden="1"/>
    <cellStyle name="Besuchter Hyperlink" xfId="9440" builtinId="9" hidden="1"/>
    <cellStyle name="Besuchter Hyperlink" xfId="9696" builtinId="9" hidden="1"/>
    <cellStyle name="Besuchter Hyperlink" xfId="9952" builtinId="9" hidden="1"/>
    <cellStyle name="Besuchter Hyperlink" xfId="10208" builtinId="9" hidden="1"/>
    <cellStyle name="Besuchter Hyperlink" xfId="10464" builtinId="9" hidden="1"/>
    <cellStyle name="Besuchter Hyperlink" xfId="10720" builtinId="9" hidden="1"/>
    <cellStyle name="Besuchter Hyperlink" xfId="10976" builtinId="9" hidden="1"/>
    <cellStyle name="Besuchter Hyperlink" xfId="11232" builtinId="9" hidden="1"/>
    <cellStyle name="Besuchter Hyperlink" xfId="11488" builtinId="9" hidden="1"/>
    <cellStyle name="Besuchter Hyperlink" xfId="11744" builtinId="9" hidden="1"/>
    <cellStyle name="Besuchter Hyperlink" xfId="12000" builtinId="9" hidden="1"/>
    <cellStyle name="Besuchter Hyperlink" xfId="12256" builtinId="9" hidden="1"/>
    <cellStyle name="Besuchter Hyperlink" xfId="12512" builtinId="9" hidden="1"/>
    <cellStyle name="Besuchter Hyperlink" xfId="12768" builtinId="9" hidden="1"/>
    <cellStyle name="Besuchter Hyperlink" xfId="13024" builtinId="9" hidden="1"/>
    <cellStyle name="Besuchter Hyperlink" xfId="13280" builtinId="9" hidden="1"/>
    <cellStyle name="Besuchter Hyperlink" xfId="13536" builtinId="9" hidden="1"/>
    <cellStyle name="Besuchter Hyperlink" xfId="13792" builtinId="9" hidden="1"/>
    <cellStyle name="Besuchter Hyperlink" xfId="14048" builtinId="9" hidden="1"/>
    <cellStyle name="Besuchter Hyperlink" xfId="14304" builtinId="9" hidden="1"/>
    <cellStyle name="Besuchter Hyperlink" xfId="14560" builtinId="9" hidden="1"/>
    <cellStyle name="Besuchter Hyperlink" xfId="14816" builtinId="9" hidden="1"/>
    <cellStyle name="Besuchter Hyperlink" xfId="15072" builtinId="9" hidden="1"/>
    <cellStyle name="Besuchter Hyperlink" xfId="15328" builtinId="9" hidden="1"/>
    <cellStyle name="Besuchter Hyperlink" xfId="15584" builtinId="9" hidden="1"/>
    <cellStyle name="Besuchter Hyperlink" xfId="15840" builtinId="9" hidden="1"/>
    <cellStyle name="Besuchter Hyperlink" xfId="16096" builtinId="9" hidden="1"/>
    <cellStyle name="Besuchter Hyperlink" xfId="16352" builtinId="9" hidden="1"/>
    <cellStyle name="Besuchter Hyperlink" xfId="16608" builtinId="9" hidden="1"/>
    <cellStyle name="Besuchter Hyperlink" xfId="16864" builtinId="9" hidden="1"/>
    <cellStyle name="Besuchter Hyperlink" xfId="17120" builtinId="9" hidden="1"/>
    <cellStyle name="Besuchter Hyperlink" xfId="17376" builtinId="9" hidden="1"/>
    <cellStyle name="Besuchter Hyperlink" xfId="17632" builtinId="9" hidden="1"/>
    <cellStyle name="Besuchter Hyperlink" xfId="17888" builtinId="9" hidden="1"/>
    <cellStyle name="Besuchter Hyperlink" xfId="18144" builtinId="9" hidden="1"/>
    <cellStyle name="Besuchter Hyperlink" xfId="18400" builtinId="9" hidden="1"/>
    <cellStyle name="Besuchter Hyperlink" xfId="18656" builtinId="9" hidden="1"/>
    <cellStyle name="Besuchter Hyperlink" xfId="18912" builtinId="9" hidden="1"/>
    <cellStyle name="Besuchter Hyperlink" xfId="19168" builtinId="9" hidden="1"/>
    <cellStyle name="Besuchter Hyperlink" xfId="19424" builtinId="9" hidden="1"/>
    <cellStyle name="Besuchter Hyperlink" xfId="19680" builtinId="9" hidden="1"/>
    <cellStyle name="Besuchter Hyperlink" xfId="19936" builtinId="9" hidden="1"/>
    <cellStyle name="Besuchter Hyperlink" xfId="20192" builtinId="9" hidden="1"/>
    <cellStyle name="Besuchter Hyperlink" xfId="20448" builtinId="9" hidden="1"/>
    <cellStyle name="Besuchter Hyperlink" xfId="20704" builtinId="9" hidden="1"/>
    <cellStyle name="Besuchter Hyperlink" xfId="20960" builtinId="9" hidden="1"/>
    <cellStyle name="Besuchter Hyperlink" xfId="21216" builtinId="9" hidden="1"/>
    <cellStyle name="Besuchter Hyperlink" xfId="21476" builtinId="9" hidden="1"/>
    <cellStyle name="Besuchter Hyperlink" xfId="21732" builtinId="9" hidden="1"/>
    <cellStyle name="Besuchter Hyperlink" xfId="21988" builtinId="9" hidden="1"/>
    <cellStyle name="Besuchter Hyperlink" xfId="22244" builtinId="9" hidden="1"/>
    <cellStyle name="Besuchter Hyperlink" xfId="22500" builtinId="9" hidden="1"/>
    <cellStyle name="Besuchter Hyperlink" xfId="22756" builtinId="9" hidden="1"/>
    <cellStyle name="Besuchter Hyperlink" xfId="23012" builtinId="9" hidden="1"/>
    <cellStyle name="Besuchter Hyperlink" xfId="23268" builtinId="9" hidden="1"/>
    <cellStyle name="Besuchter Hyperlink" xfId="23524" builtinId="9" hidden="1"/>
    <cellStyle name="Besuchter Hyperlink" xfId="23780" builtinId="9" hidden="1"/>
    <cellStyle name="Besuchter Hyperlink" xfId="24036" builtinId="9" hidden="1"/>
    <cellStyle name="Besuchter Hyperlink" xfId="24292" builtinId="9" hidden="1"/>
    <cellStyle name="Besuchter Hyperlink" xfId="24548" builtinId="9" hidden="1"/>
    <cellStyle name="Besuchter Hyperlink" xfId="24804" builtinId="9" hidden="1"/>
    <cellStyle name="Besuchter Hyperlink" xfId="25060" builtinId="9" hidden="1"/>
    <cellStyle name="Besuchter Hyperlink" xfId="25316" builtinId="9" hidden="1"/>
    <cellStyle name="Besuchter Hyperlink" xfId="25572" builtinId="9" hidden="1"/>
    <cellStyle name="Besuchter Hyperlink" xfId="25828" builtinId="9" hidden="1"/>
    <cellStyle name="Besuchter Hyperlink" xfId="26084" builtinId="9" hidden="1"/>
    <cellStyle name="Besuchter Hyperlink" xfId="26340" builtinId="9" hidden="1"/>
    <cellStyle name="Besuchter Hyperlink" xfId="26596" builtinId="9" hidden="1"/>
    <cellStyle name="Besuchter Hyperlink" xfId="26852" builtinId="9" hidden="1"/>
    <cellStyle name="Besuchter Hyperlink" xfId="27108" builtinId="9" hidden="1"/>
    <cellStyle name="Besuchter Hyperlink" xfId="27364" builtinId="9" hidden="1"/>
    <cellStyle name="Besuchter Hyperlink" xfId="27620" builtinId="9" hidden="1"/>
    <cellStyle name="Besuchter Hyperlink" xfId="27876" builtinId="9" hidden="1"/>
    <cellStyle name="Besuchter Hyperlink" xfId="28132" builtinId="9" hidden="1"/>
    <cellStyle name="Besuchter Hyperlink" xfId="28388" builtinId="9" hidden="1"/>
    <cellStyle name="Besuchter Hyperlink" xfId="28644" builtinId="9" hidden="1"/>
    <cellStyle name="Besuchter Hyperlink" xfId="28900" builtinId="9" hidden="1"/>
    <cellStyle name="Besuchter Hyperlink" xfId="29156" builtinId="9" hidden="1"/>
    <cellStyle name="Besuchter Hyperlink" xfId="29412" builtinId="9" hidden="1"/>
    <cellStyle name="Besuchter Hyperlink" xfId="29668" builtinId="9" hidden="1"/>
    <cellStyle name="Besuchter Hyperlink" xfId="29924" builtinId="9" hidden="1"/>
    <cellStyle name="Besuchter Hyperlink" xfId="30180" builtinId="9" hidden="1"/>
    <cellStyle name="Besuchter Hyperlink" xfId="30436" builtinId="9" hidden="1"/>
    <cellStyle name="Besuchter Hyperlink" xfId="30692" builtinId="9" hidden="1"/>
    <cellStyle name="Besuchter Hyperlink" xfId="30948" builtinId="9" hidden="1"/>
    <cellStyle name="Besuchter Hyperlink" xfId="31204" builtinId="9" hidden="1"/>
    <cellStyle name="Besuchter Hyperlink" xfId="31460" builtinId="9" hidden="1"/>
    <cellStyle name="Besuchter Hyperlink" xfId="31716" builtinId="9" hidden="1"/>
    <cellStyle name="Besuchter Hyperlink" xfId="31972" builtinId="9" hidden="1"/>
    <cellStyle name="Besuchter Hyperlink" xfId="32229" builtinId="9" hidden="1"/>
    <cellStyle name="Besuchter Hyperlink" xfId="32487" builtinId="9" hidden="1"/>
    <cellStyle name="Besuchter Hyperlink" xfId="32743" builtinId="9" hidden="1"/>
    <cellStyle name="Besuchter Hyperlink" xfId="32999" builtinId="9" hidden="1"/>
    <cellStyle name="Besuchter Hyperlink" xfId="33255" builtinId="9" hidden="1"/>
    <cellStyle name="Besuchter Hyperlink" xfId="33511" builtinId="9" hidden="1"/>
    <cellStyle name="Besuchter Hyperlink" xfId="33767" builtinId="9" hidden="1"/>
    <cellStyle name="Besuchter Hyperlink" xfId="34023" builtinId="9" hidden="1"/>
    <cellStyle name="Besuchter Hyperlink" xfId="34279" builtinId="9" hidden="1"/>
    <cellStyle name="Besuchter Hyperlink" xfId="34535" builtinId="9" hidden="1"/>
    <cellStyle name="Besuchter Hyperlink" xfId="34791" builtinId="9" hidden="1"/>
    <cellStyle name="Besuchter Hyperlink" xfId="35047" builtinId="9" hidden="1"/>
    <cellStyle name="Besuchter Hyperlink" xfId="35005" builtinId="9" hidden="1"/>
    <cellStyle name="Besuchter Hyperlink" xfId="34749" builtinId="9" hidden="1"/>
    <cellStyle name="Besuchter Hyperlink" xfId="34493" builtinId="9" hidden="1"/>
    <cellStyle name="Besuchter Hyperlink" xfId="34237" builtinId="9" hidden="1"/>
    <cellStyle name="Besuchter Hyperlink" xfId="33981" builtinId="9" hidden="1"/>
    <cellStyle name="Besuchter Hyperlink" xfId="33725" builtinId="9" hidden="1"/>
    <cellStyle name="Besuchter Hyperlink" xfId="33469" builtinId="9" hidden="1"/>
    <cellStyle name="Besuchter Hyperlink" xfId="33213" builtinId="9" hidden="1"/>
    <cellStyle name="Besuchter Hyperlink" xfId="32957" builtinId="9" hidden="1"/>
    <cellStyle name="Besuchter Hyperlink" xfId="32701" builtinId="9" hidden="1"/>
    <cellStyle name="Besuchter Hyperlink" xfId="32443" builtinId="9" hidden="1"/>
    <cellStyle name="Besuchter Hyperlink" xfId="32186" builtinId="9" hidden="1"/>
    <cellStyle name="Besuchter Hyperlink" xfId="31930" builtinId="9" hidden="1"/>
    <cellStyle name="Besuchter Hyperlink" xfId="31674" builtinId="9" hidden="1"/>
    <cellStyle name="Besuchter Hyperlink" xfId="31418" builtinId="9" hidden="1"/>
    <cellStyle name="Besuchter Hyperlink" xfId="31162" builtinId="9" hidden="1"/>
    <cellStyle name="Besuchter Hyperlink" xfId="30906" builtinId="9" hidden="1"/>
    <cellStyle name="Besuchter Hyperlink" xfId="30650" builtinId="9" hidden="1"/>
    <cellStyle name="Besuchter Hyperlink" xfId="30394" builtinId="9" hidden="1"/>
    <cellStyle name="Besuchter Hyperlink" xfId="30138" builtinId="9" hidden="1"/>
    <cellStyle name="Besuchter Hyperlink" xfId="29882" builtinId="9" hidden="1"/>
    <cellStyle name="Besuchter Hyperlink" xfId="29626" builtinId="9" hidden="1"/>
    <cellStyle name="Besuchter Hyperlink" xfId="29370" builtinId="9" hidden="1"/>
    <cellStyle name="Besuchter Hyperlink" xfId="29114" builtinId="9" hidden="1"/>
    <cellStyle name="Besuchter Hyperlink" xfId="28858" builtinId="9" hidden="1"/>
    <cellStyle name="Besuchter Hyperlink" xfId="28602" builtinId="9" hidden="1"/>
    <cellStyle name="Besuchter Hyperlink" xfId="28346" builtinId="9" hidden="1"/>
    <cellStyle name="Besuchter Hyperlink" xfId="28090" builtinId="9" hidden="1"/>
    <cellStyle name="Besuchter Hyperlink" xfId="27834" builtinId="9" hidden="1"/>
    <cellStyle name="Besuchter Hyperlink" xfId="27578" builtinId="9" hidden="1"/>
    <cellStyle name="Besuchter Hyperlink" xfId="27322" builtinId="9" hidden="1"/>
    <cellStyle name="Besuchter Hyperlink" xfId="27066" builtinId="9" hidden="1"/>
    <cellStyle name="Besuchter Hyperlink" xfId="26810" builtinId="9" hidden="1"/>
    <cellStyle name="Besuchter Hyperlink" xfId="26554" builtinId="9" hidden="1"/>
    <cellStyle name="Besuchter Hyperlink" xfId="26298" builtinId="9" hidden="1"/>
    <cellStyle name="Besuchter Hyperlink" xfId="26042" builtinId="9" hidden="1"/>
    <cellStyle name="Besuchter Hyperlink" xfId="25786" builtinId="9" hidden="1"/>
    <cellStyle name="Besuchter Hyperlink" xfId="25530" builtinId="9" hidden="1"/>
    <cellStyle name="Besuchter Hyperlink" xfId="25274" builtinId="9" hidden="1"/>
    <cellStyle name="Besuchter Hyperlink" xfId="25018" builtinId="9" hidden="1"/>
    <cellStyle name="Besuchter Hyperlink" xfId="24762" builtinId="9" hidden="1"/>
    <cellStyle name="Besuchter Hyperlink" xfId="24506" builtinId="9" hidden="1"/>
    <cellStyle name="Besuchter Hyperlink" xfId="24250" builtinId="9" hidden="1"/>
    <cellStyle name="Besuchter Hyperlink" xfId="23994" builtinId="9" hidden="1"/>
    <cellStyle name="Besuchter Hyperlink" xfId="23738" builtinId="9" hidden="1"/>
    <cellStyle name="Besuchter Hyperlink" xfId="23482" builtinId="9" hidden="1"/>
    <cellStyle name="Besuchter Hyperlink" xfId="23226" builtinId="9" hidden="1"/>
    <cellStyle name="Besuchter Hyperlink" xfId="22970" builtinId="9" hidden="1"/>
    <cellStyle name="Besuchter Hyperlink" xfId="22714" builtinId="9" hidden="1"/>
    <cellStyle name="Besuchter Hyperlink" xfId="22458" builtinId="9" hidden="1"/>
    <cellStyle name="Besuchter Hyperlink" xfId="22202" builtinId="9" hidden="1"/>
    <cellStyle name="Besuchter Hyperlink" xfId="21946" builtinId="9" hidden="1"/>
    <cellStyle name="Besuchter Hyperlink" xfId="21690" builtinId="9" hidden="1"/>
    <cellStyle name="Besuchter Hyperlink" xfId="21434" builtinId="9" hidden="1"/>
    <cellStyle name="Besuchter Hyperlink" xfId="21174" builtinId="9" hidden="1"/>
    <cellStyle name="Besuchter Hyperlink" xfId="20918" builtinId="9" hidden="1"/>
    <cellStyle name="Besuchter Hyperlink" xfId="20662" builtinId="9" hidden="1"/>
    <cellStyle name="Besuchter Hyperlink" xfId="20406" builtinId="9" hidden="1"/>
    <cellStyle name="Besuchter Hyperlink" xfId="20150" builtinId="9" hidden="1"/>
    <cellStyle name="Besuchter Hyperlink" xfId="19894" builtinId="9" hidden="1"/>
    <cellStyle name="Besuchter Hyperlink" xfId="19638" builtinId="9" hidden="1"/>
    <cellStyle name="Besuchter Hyperlink" xfId="19382" builtinId="9" hidden="1"/>
    <cellStyle name="Besuchter Hyperlink" xfId="19126" builtinId="9" hidden="1"/>
    <cellStyle name="Besuchter Hyperlink" xfId="18870" builtinId="9" hidden="1"/>
    <cellStyle name="Besuchter Hyperlink" xfId="18614" builtinId="9" hidden="1"/>
    <cellStyle name="Besuchter Hyperlink" xfId="18358" builtinId="9" hidden="1"/>
    <cellStyle name="Besuchter Hyperlink" xfId="18102" builtinId="9" hidden="1"/>
    <cellStyle name="Besuchter Hyperlink" xfId="17846" builtinId="9" hidden="1"/>
    <cellStyle name="Besuchter Hyperlink" xfId="17590" builtinId="9" hidden="1"/>
    <cellStyle name="Besuchter Hyperlink" xfId="17334" builtinId="9" hidden="1"/>
    <cellStyle name="Besuchter Hyperlink" xfId="17078" builtinId="9" hidden="1"/>
    <cellStyle name="Besuchter Hyperlink" xfId="16822" builtinId="9" hidden="1"/>
    <cellStyle name="Besuchter Hyperlink" xfId="16566" builtinId="9" hidden="1"/>
    <cellStyle name="Besuchter Hyperlink" xfId="16310" builtinId="9" hidden="1"/>
    <cellStyle name="Besuchter Hyperlink" xfId="16054" builtinId="9" hidden="1"/>
    <cellStyle name="Besuchter Hyperlink" xfId="15798" builtinId="9" hidden="1"/>
    <cellStyle name="Besuchter Hyperlink" xfId="15542" builtinId="9" hidden="1"/>
    <cellStyle name="Besuchter Hyperlink" xfId="15286" builtinId="9" hidden="1"/>
    <cellStyle name="Besuchter Hyperlink" xfId="15030" builtinId="9" hidden="1"/>
    <cellStyle name="Besuchter Hyperlink" xfId="14774" builtinId="9" hidden="1"/>
    <cellStyle name="Besuchter Hyperlink" xfId="14518" builtinId="9" hidden="1"/>
    <cellStyle name="Besuchter Hyperlink" xfId="14262" builtinId="9" hidden="1"/>
    <cellStyle name="Besuchter Hyperlink" xfId="14006" builtinId="9" hidden="1"/>
    <cellStyle name="Besuchter Hyperlink" xfId="13750" builtinId="9" hidden="1"/>
    <cellStyle name="Besuchter Hyperlink" xfId="13494" builtinId="9" hidden="1"/>
    <cellStyle name="Besuchter Hyperlink" xfId="13238" builtinId="9" hidden="1"/>
    <cellStyle name="Besuchter Hyperlink" xfId="12982" builtinId="9" hidden="1"/>
    <cellStyle name="Besuchter Hyperlink" xfId="12726" builtinId="9" hidden="1"/>
    <cellStyle name="Besuchter Hyperlink" xfId="12470" builtinId="9" hidden="1"/>
    <cellStyle name="Besuchter Hyperlink" xfId="12214" builtinId="9" hidden="1"/>
    <cellStyle name="Besuchter Hyperlink" xfId="11958" builtinId="9" hidden="1"/>
    <cellStyle name="Besuchter Hyperlink" xfId="11702" builtinId="9" hidden="1"/>
    <cellStyle name="Besuchter Hyperlink" xfId="11446" builtinId="9" hidden="1"/>
    <cellStyle name="Besuchter Hyperlink" xfId="11190" builtinId="9" hidden="1"/>
    <cellStyle name="Besuchter Hyperlink" xfId="10934" builtinId="9" hidden="1"/>
    <cellStyle name="Besuchter Hyperlink" xfId="10678" builtinId="9" hidden="1"/>
    <cellStyle name="Besuchter Hyperlink" xfId="10422" builtinId="9" hidden="1"/>
    <cellStyle name="Besuchter Hyperlink" xfId="10166" builtinId="9" hidden="1"/>
    <cellStyle name="Besuchter Hyperlink" xfId="9910" builtinId="9" hidden="1"/>
    <cellStyle name="Besuchter Hyperlink" xfId="9654" builtinId="9" hidden="1"/>
    <cellStyle name="Besuchter Hyperlink" xfId="9398" builtinId="9" hidden="1"/>
    <cellStyle name="Besuchter Hyperlink" xfId="9142" builtinId="9" hidden="1"/>
    <cellStyle name="Besuchter Hyperlink" xfId="8886" builtinId="9" hidden="1"/>
    <cellStyle name="Besuchter Hyperlink" xfId="8630" builtinId="9" hidden="1"/>
    <cellStyle name="Besuchter Hyperlink" xfId="8374" builtinId="9" hidden="1"/>
    <cellStyle name="Besuchter Hyperlink" xfId="8118" builtinId="9" hidden="1"/>
    <cellStyle name="Besuchter Hyperlink" xfId="7862" builtinId="9" hidden="1"/>
    <cellStyle name="Besuchter Hyperlink" xfId="7606" builtinId="9" hidden="1"/>
    <cellStyle name="Besuchter Hyperlink" xfId="7350" builtinId="9" hidden="1"/>
    <cellStyle name="Besuchter Hyperlink" xfId="7094" builtinId="9" hidden="1"/>
    <cellStyle name="Besuchter Hyperlink" xfId="6838" builtinId="9" hidden="1"/>
    <cellStyle name="Besuchter Hyperlink" xfId="6582" builtinId="9" hidden="1"/>
    <cellStyle name="Besuchter Hyperlink" xfId="6326" builtinId="9" hidden="1"/>
    <cellStyle name="Besuchter Hyperlink" xfId="6070" builtinId="9" hidden="1"/>
    <cellStyle name="Besuchter Hyperlink" xfId="5814" builtinId="9" hidden="1"/>
    <cellStyle name="Besuchter Hyperlink" xfId="5558" builtinId="9" hidden="1"/>
    <cellStyle name="Besuchter Hyperlink" xfId="5302" builtinId="9" hidden="1"/>
    <cellStyle name="Besuchter Hyperlink" xfId="5046" builtinId="9" hidden="1"/>
    <cellStyle name="Besuchter Hyperlink" xfId="4790" builtinId="9" hidden="1"/>
    <cellStyle name="Besuchter Hyperlink" xfId="4534" builtinId="9" hidden="1"/>
    <cellStyle name="Besuchter Hyperlink" xfId="4278" builtinId="9" hidden="1"/>
    <cellStyle name="Besuchter Hyperlink" xfId="4022" builtinId="9" hidden="1"/>
    <cellStyle name="Besuchter Hyperlink" xfId="3766" builtinId="9" hidden="1"/>
    <cellStyle name="Besuchter Hyperlink" xfId="3510" builtinId="9" hidden="1"/>
    <cellStyle name="Besuchter Hyperlink" xfId="3254" builtinId="9" hidden="1"/>
    <cellStyle name="Besuchter Hyperlink" xfId="2998" builtinId="9" hidden="1"/>
    <cellStyle name="Besuchter Hyperlink" xfId="2742" builtinId="9" hidden="1"/>
    <cellStyle name="Besuchter Hyperlink" xfId="2486" builtinId="9" hidden="1"/>
    <cellStyle name="Besuchter Hyperlink" xfId="2230" builtinId="9" hidden="1"/>
    <cellStyle name="Besuchter Hyperlink" xfId="1974" builtinId="9" hidden="1"/>
    <cellStyle name="Besuchter Hyperlink" xfId="1718" builtinId="9" hidden="1"/>
    <cellStyle name="Besuchter Hyperlink" xfId="1462" builtinId="9" hidden="1"/>
    <cellStyle name="Besuchter Hyperlink" xfId="1206" builtinId="9" hidden="1"/>
    <cellStyle name="Besuchter Hyperlink" xfId="950" builtinId="9" hidden="1"/>
    <cellStyle name="Besuchter Hyperlink" xfId="694" builtinId="9" hidden="1"/>
    <cellStyle name="Besuchter Hyperlink" xfId="438" builtinId="9" hidden="1"/>
    <cellStyle name="Besuchter Hyperlink" xfId="182" builtinId="9" hidden="1"/>
    <cellStyle name="Besuchter Hyperlink" xfId="6" builtinId="9" hidden="1"/>
    <cellStyle name="Besuchter Hyperlink" xfId="210" builtinId="9" hidden="1"/>
    <cellStyle name="Besuchter Hyperlink" xfId="466" builtinId="9" hidden="1"/>
    <cellStyle name="Besuchter Hyperlink" xfId="722" builtinId="9" hidden="1"/>
    <cellStyle name="Besuchter Hyperlink" xfId="978" builtinId="9" hidden="1"/>
    <cellStyle name="Besuchter Hyperlink" xfId="1234" builtinId="9" hidden="1"/>
    <cellStyle name="Besuchter Hyperlink" xfId="1490" builtinId="9" hidden="1"/>
    <cellStyle name="Besuchter Hyperlink" xfId="1746" builtinId="9" hidden="1"/>
    <cellStyle name="Besuchter Hyperlink" xfId="2002" builtinId="9" hidden="1"/>
    <cellStyle name="Besuchter Hyperlink" xfId="2258" builtinId="9" hidden="1"/>
    <cellStyle name="Besuchter Hyperlink" xfId="2514" builtinId="9" hidden="1"/>
    <cellStyle name="Besuchter Hyperlink" xfId="2770" builtinId="9" hidden="1"/>
    <cellStyle name="Besuchter Hyperlink" xfId="3026" builtinId="9" hidden="1"/>
    <cellStyle name="Besuchter Hyperlink" xfId="3282" builtinId="9" hidden="1"/>
    <cellStyle name="Besuchter Hyperlink" xfId="3538" builtinId="9" hidden="1"/>
    <cellStyle name="Besuchter Hyperlink" xfId="3794" builtinId="9" hidden="1"/>
    <cellStyle name="Besuchter Hyperlink" xfId="4050" builtinId="9" hidden="1"/>
    <cellStyle name="Besuchter Hyperlink" xfId="4306" builtinId="9" hidden="1"/>
    <cellStyle name="Besuchter Hyperlink" xfId="4562" builtinId="9" hidden="1"/>
    <cellStyle name="Besuchter Hyperlink" xfId="4818" builtinId="9" hidden="1"/>
    <cellStyle name="Besuchter Hyperlink" xfId="5074" builtinId="9" hidden="1"/>
    <cellStyle name="Besuchter Hyperlink" xfId="5330" builtinId="9" hidden="1"/>
    <cellStyle name="Besuchter Hyperlink" xfId="5586" builtinId="9" hidden="1"/>
    <cellStyle name="Besuchter Hyperlink" xfId="5842" builtinId="9" hidden="1"/>
    <cellStyle name="Besuchter Hyperlink" xfId="6098" builtinId="9" hidden="1"/>
    <cellStyle name="Besuchter Hyperlink" xfId="6354" builtinId="9" hidden="1"/>
    <cellStyle name="Besuchter Hyperlink" xfId="6610" builtinId="9" hidden="1"/>
    <cellStyle name="Besuchter Hyperlink" xfId="6866" builtinId="9" hidden="1"/>
    <cellStyle name="Besuchter Hyperlink" xfId="7122" builtinId="9" hidden="1"/>
    <cellStyle name="Besuchter Hyperlink" xfId="7378" builtinId="9" hidden="1"/>
    <cellStyle name="Besuchter Hyperlink" xfId="7634" builtinId="9" hidden="1"/>
    <cellStyle name="Besuchter Hyperlink" xfId="7890" builtinId="9" hidden="1"/>
    <cellStyle name="Besuchter Hyperlink" xfId="8146" builtinId="9" hidden="1"/>
    <cellStyle name="Besuchter Hyperlink" xfId="8402" builtinId="9" hidden="1"/>
    <cellStyle name="Besuchter Hyperlink" xfId="8658" builtinId="9" hidden="1"/>
    <cellStyle name="Besuchter Hyperlink" xfId="8914" builtinId="9" hidden="1"/>
    <cellStyle name="Besuchter Hyperlink" xfId="9170" builtinId="9" hidden="1"/>
    <cellStyle name="Besuchter Hyperlink" xfId="9426" builtinId="9" hidden="1"/>
    <cellStyle name="Besuchter Hyperlink" xfId="9682" builtinId="9" hidden="1"/>
    <cellStyle name="Besuchter Hyperlink" xfId="9938" builtinId="9" hidden="1"/>
    <cellStyle name="Besuchter Hyperlink" xfId="10194" builtinId="9" hidden="1"/>
    <cellStyle name="Besuchter Hyperlink" xfId="10450" builtinId="9" hidden="1"/>
    <cellStyle name="Besuchter Hyperlink" xfId="10706" builtinId="9" hidden="1"/>
    <cellStyle name="Besuchter Hyperlink" xfId="10962" builtinId="9" hidden="1"/>
    <cellStyle name="Besuchter Hyperlink" xfId="11218" builtinId="9" hidden="1"/>
    <cellStyle name="Besuchter Hyperlink" xfId="11474" builtinId="9" hidden="1"/>
    <cellStyle name="Besuchter Hyperlink" xfId="11730" builtinId="9" hidden="1"/>
    <cellStyle name="Besuchter Hyperlink" xfId="11986" builtinId="9" hidden="1"/>
    <cellStyle name="Besuchter Hyperlink" xfId="12242" builtinId="9" hidden="1"/>
    <cellStyle name="Besuchter Hyperlink" xfId="12498" builtinId="9" hidden="1"/>
    <cellStyle name="Besuchter Hyperlink" xfId="12754" builtinId="9" hidden="1"/>
    <cellStyle name="Besuchter Hyperlink" xfId="13010" builtinId="9" hidden="1"/>
    <cellStyle name="Besuchter Hyperlink" xfId="13266" builtinId="9" hidden="1"/>
    <cellStyle name="Besuchter Hyperlink" xfId="13522" builtinId="9" hidden="1"/>
    <cellStyle name="Besuchter Hyperlink" xfId="13778" builtinId="9" hidden="1"/>
    <cellStyle name="Besuchter Hyperlink" xfId="14034" builtinId="9" hidden="1"/>
    <cellStyle name="Besuchter Hyperlink" xfId="14290" builtinId="9" hidden="1"/>
    <cellStyle name="Besuchter Hyperlink" xfId="14546" builtinId="9" hidden="1"/>
    <cellStyle name="Besuchter Hyperlink" xfId="14802" builtinId="9" hidden="1"/>
    <cellStyle name="Besuchter Hyperlink" xfId="15058" builtinId="9" hidden="1"/>
    <cellStyle name="Besuchter Hyperlink" xfId="15314" builtinId="9" hidden="1"/>
    <cellStyle name="Besuchter Hyperlink" xfId="15570" builtinId="9" hidden="1"/>
    <cellStyle name="Besuchter Hyperlink" xfId="15826" builtinId="9" hidden="1"/>
    <cellStyle name="Besuchter Hyperlink" xfId="16082" builtinId="9" hidden="1"/>
    <cellStyle name="Besuchter Hyperlink" xfId="16338" builtinId="9" hidden="1"/>
    <cellStyle name="Besuchter Hyperlink" xfId="16594" builtinId="9" hidden="1"/>
    <cellStyle name="Besuchter Hyperlink" xfId="16850" builtinId="9" hidden="1"/>
    <cellStyle name="Besuchter Hyperlink" xfId="17106" builtinId="9" hidden="1"/>
    <cellStyle name="Besuchter Hyperlink" xfId="17362" builtinId="9" hidden="1"/>
    <cellStyle name="Besuchter Hyperlink" xfId="17618" builtinId="9" hidden="1"/>
    <cellStyle name="Besuchter Hyperlink" xfId="17874" builtinId="9" hidden="1"/>
    <cellStyle name="Besuchter Hyperlink" xfId="18130" builtinId="9" hidden="1"/>
    <cellStyle name="Besuchter Hyperlink" xfId="18386" builtinId="9" hidden="1"/>
    <cellStyle name="Besuchter Hyperlink" xfId="18642" builtinId="9" hidden="1"/>
    <cellStyle name="Besuchter Hyperlink" xfId="18898" builtinId="9" hidden="1"/>
    <cellStyle name="Besuchter Hyperlink" xfId="19154" builtinId="9" hidden="1"/>
    <cellStyle name="Besuchter Hyperlink" xfId="19410" builtinId="9" hidden="1"/>
    <cellStyle name="Besuchter Hyperlink" xfId="19666" builtinId="9" hidden="1"/>
    <cellStyle name="Besuchter Hyperlink" xfId="19922" builtinId="9" hidden="1"/>
    <cellStyle name="Besuchter Hyperlink" xfId="20178" builtinId="9" hidden="1"/>
    <cellStyle name="Besuchter Hyperlink" xfId="20434" builtinId="9" hidden="1"/>
    <cellStyle name="Besuchter Hyperlink" xfId="20690" builtinId="9" hidden="1"/>
    <cellStyle name="Besuchter Hyperlink" xfId="20946" builtinId="9" hidden="1"/>
    <cellStyle name="Besuchter Hyperlink" xfId="21202" builtinId="9" hidden="1"/>
    <cellStyle name="Besuchter Hyperlink" xfId="21462" builtinId="9" hidden="1"/>
    <cellStyle name="Besuchter Hyperlink" xfId="21718" builtinId="9" hidden="1"/>
    <cellStyle name="Besuchter Hyperlink" xfId="21974" builtinId="9" hidden="1"/>
    <cellStyle name="Besuchter Hyperlink" xfId="22230" builtinId="9" hidden="1"/>
    <cellStyle name="Besuchter Hyperlink" xfId="22486" builtinId="9" hidden="1"/>
    <cellStyle name="Besuchter Hyperlink" xfId="22742" builtinId="9" hidden="1"/>
    <cellStyle name="Besuchter Hyperlink" xfId="22998" builtinId="9" hidden="1"/>
    <cellStyle name="Besuchter Hyperlink" xfId="23254" builtinId="9" hidden="1"/>
    <cellStyle name="Besuchter Hyperlink" xfId="23510" builtinId="9" hidden="1"/>
    <cellStyle name="Besuchter Hyperlink" xfId="23766" builtinId="9" hidden="1"/>
    <cellStyle name="Besuchter Hyperlink" xfId="24022" builtinId="9" hidden="1"/>
    <cellStyle name="Besuchter Hyperlink" xfId="24278" builtinId="9" hidden="1"/>
    <cellStyle name="Besuchter Hyperlink" xfId="24534" builtinId="9" hidden="1"/>
    <cellStyle name="Besuchter Hyperlink" xfId="24790" builtinId="9" hidden="1"/>
    <cellStyle name="Besuchter Hyperlink" xfId="25046" builtinId="9" hidden="1"/>
    <cellStyle name="Besuchter Hyperlink" xfId="25302" builtinId="9" hidden="1"/>
    <cellStyle name="Besuchter Hyperlink" xfId="25558" builtinId="9" hidden="1"/>
    <cellStyle name="Besuchter Hyperlink" xfId="25814" builtinId="9" hidden="1"/>
    <cellStyle name="Besuchter Hyperlink" xfId="26070" builtinId="9" hidden="1"/>
    <cellStyle name="Besuchter Hyperlink" xfId="26326" builtinId="9" hidden="1"/>
    <cellStyle name="Besuchter Hyperlink" xfId="26582" builtinId="9" hidden="1"/>
    <cellStyle name="Besuchter Hyperlink" xfId="26838" builtinId="9" hidden="1"/>
    <cellStyle name="Besuchter Hyperlink" xfId="27094" builtinId="9" hidden="1"/>
    <cellStyle name="Besuchter Hyperlink" xfId="27350" builtinId="9" hidden="1"/>
    <cellStyle name="Besuchter Hyperlink" xfId="27606" builtinId="9" hidden="1"/>
    <cellStyle name="Besuchter Hyperlink" xfId="27862" builtinId="9" hidden="1"/>
    <cellStyle name="Besuchter Hyperlink" xfId="28118" builtinId="9" hidden="1"/>
    <cellStyle name="Besuchter Hyperlink" xfId="28374" builtinId="9" hidden="1"/>
    <cellStyle name="Besuchter Hyperlink" xfId="28630" builtinId="9" hidden="1"/>
    <cellStyle name="Besuchter Hyperlink" xfId="28886" builtinId="9" hidden="1"/>
    <cellStyle name="Besuchter Hyperlink" xfId="29142" builtinId="9" hidden="1"/>
    <cellStyle name="Besuchter Hyperlink" xfId="29398" builtinId="9" hidden="1"/>
    <cellStyle name="Besuchter Hyperlink" xfId="29654" builtinId="9" hidden="1"/>
    <cellStyle name="Besuchter Hyperlink" xfId="29910" builtinId="9" hidden="1"/>
    <cellStyle name="Besuchter Hyperlink" xfId="30166" builtinId="9" hidden="1"/>
    <cellStyle name="Besuchter Hyperlink" xfId="30422" builtinId="9" hidden="1"/>
    <cellStyle name="Besuchter Hyperlink" xfId="30678" builtinId="9" hidden="1"/>
    <cellStyle name="Besuchter Hyperlink" xfId="30934" builtinId="9" hidden="1"/>
    <cellStyle name="Besuchter Hyperlink" xfId="31190" builtinId="9" hidden="1"/>
    <cellStyle name="Besuchter Hyperlink" xfId="31446" builtinId="9" hidden="1"/>
    <cellStyle name="Besuchter Hyperlink" xfId="31702" builtinId="9" hidden="1"/>
    <cellStyle name="Besuchter Hyperlink" xfId="31958" builtinId="9" hidden="1"/>
    <cellStyle name="Besuchter Hyperlink" xfId="32214" builtinId="9" hidden="1"/>
    <cellStyle name="Besuchter Hyperlink" xfId="32473" builtinId="9" hidden="1"/>
    <cellStyle name="Besuchter Hyperlink" xfId="32729" builtinId="9" hidden="1"/>
    <cellStyle name="Besuchter Hyperlink" xfId="32985" builtinId="9" hidden="1"/>
    <cellStyle name="Besuchter Hyperlink" xfId="33241" builtinId="9" hidden="1"/>
    <cellStyle name="Besuchter Hyperlink" xfId="33497" builtinId="9" hidden="1"/>
    <cellStyle name="Besuchter Hyperlink" xfId="33753" builtinId="9" hidden="1"/>
    <cellStyle name="Besuchter Hyperlink" xfId="34009" builtinId="9" hidden="1"/>
    <cellStyle name="Besuchter Hyperlink" xfId="34265" builtinId="9" hidden="1"/>
    <cellStyle name="Besuchter Hyperlink" xfId="34521" builtinId="9" hidden="1"/>
    <cellStyle name="Besuchter Hyperlink" xfId="34777" builtinId="9" hidden="1"/>
    <cellStyle name="Besuchter Hyperlink" xfId="35033" builtinId="9" hidden="1"/>
    <cellStyle name="Besuchter Hyperlink" xfId="35019" builtinId="9" hidden="1"/>
    <cellStyle name="Besuchter Hyperlink" xfId="34763" builtinId="9" hidden="1"/>
    <cellStyle name="Besuchter Hyperlink" xfId="34507" builtinId="9" hidden="1"/>
    <cellStyle name="Besuchter Hyperlink" xfId="34251" builtinId="9" hidden="1"/>
    <cellStyle name="Besuchter Hyperlink" xfId="33995" builtinId="9" hidden="1"/>
    <cellStyle name="Besuchter Hyperlink" xfId="33739" builtinId="9" hidden="1"/>
    <cellStyle name="Besuchter Hyperlink" xfId="33483" builtinId="9" hidden="1"/>
    <cellStyle name="Besuchter Hyperlink" xfId="33227" builtinId="9" hidden="1"/>
    <cellStyle name="Besuchter Hyperlink" xfId="32971" builtinId="9" hidden="1"/>
    <cellStyle name="Besuchter Hyperlink" xfId="32715" builtinId="9" hidden="1"/>
    <cellStyle name="Besuchter Hyperlink" xfId="32459" builtinId="9" hidden="1"/>
    <cellStyle name="Besuchter Hyperlink" xfId="32200" builtinId="9" hidden="1"/>
    <cellStyle name="Besuchter Hyperlink" xfId="31944" builtinId="9" hidden="1"/>
    <cellStyle name="Besuchter Hyperlink" xfId="31688" builtinId="9" hidden="1"/>
    <cellStyle name="Besuchter Hyperlink" xfId="31432" builtinId="9" hidden="1"/>
    <cellStyle name="Besuchter Hyperlink" xfId="31176" builtinId="9" hidden="1"/>
    <cellStyle name="Besuchter Hyperlink" xfId="30920" builtinId="9" hidden="1"/>
    <cellStyle name="Besuchter Hyperlink" xfId="30664" builtinId="9" hidden="1"/>
    <cellStyle name="Besuchter Hyperlink" xfId="30408" builtinId="9" hidden="1"/>
    <cellStyle name="Besuchter Hyperlink" xfId="30152" builtinId="9" hidden="1"/>
    <cellStyle name="Besuchter Hyperlink" xfId="29896" builtinId="9" hidden="1"/>
    <cellStyle name="Besuchter Hyperlink" xfId="29640" builtinId="9" hidden="1"/>
    <cellStyle name="Besuchter Hyperlink" xfId="29384" builtinId="9" hidden="1"/>
    <cellStyle name="Besuchter Hyperlink" xfId="29128" builtinId="9" hidden="1"/>
    <cellStyle name="Besuchter Hyperlink" xfId="28872" builtinId="9" hidden="1"/>
    <cellStyle name="Besuchter Hyperlink" xfId="28616" builtinId="9" hidden="1"/>
    <cellStyle name="Besuchter Hyperlink" xfId="28360" builtinId="9" hidden="1"/>
    <cellStyle name="Besuchter Hyperlink" xfId="28104" builtinId="9" hidden="1"/>
    <cellStyle name="Besuchter Hyperlink" xfId="27848" builtinId="9" hidden="1"/>
    <cellStyle name="Besuchter Hyperlink" xfId="27592" builtinId="9" hidden="1"/>
    <cellStyle name="Besuchter Hyperlink" xfId="27336" builtinId="9" hidden="1"/>
    <cellStyle name="Besuchter Hyperlink" xfId="27080" builtinId="9" hidden="1"/>
    <cellStyle name="Besuchter Hyperlink" xfId="26824" builtinId="9" hidden="1"/>
    <cellStyle name="Besuchter Hyperlink" xfId="26568" builtinId="9" hidden="1"/>
    <cellStyle name="Besuchter Hyperlink" xfId="26312" builtinId="9" hidden="1"/>
    <cellStyle name="Besuchter Hyperlink" xfId="26056" builtinId="9" hidden="1"/>
    <cellStyle name="Besuchter Hyperlink" xfId="25800" builtinId="9" hidden="1"/>
    <cellStyle name="Besuchter Hyperlink" xfId="25544" builtinId="9" hidden="1"/>
    <cellStyle name="Besuchter Hyperlink" xfId="25288" builtinId="9" hidden="1"/>
    <cellStyle name="Besuchter Hyperlink" xfId="25032" builtinId="9" hidden="1"/>
    <cellStyle name="Besuchter Hyperlink" xfId="24776" builtinId="9" hidden="1"/>
    <cellStyle name="Besuchter Hyperlink" xfId="24520" builtinId="9" hidden="1"/>
    <cellStyle name="Besuchter Hyperlink" xfId="24264" builtinId="9" hidden="1"/>
    <cellStyle name="Besuchter Hyperlink" xfId="24008" builtinId="9" hidden="1"/>
    <cellStyle name="Besuchter Hyperlink" xfId="23752" builtinId="9" hidden="1"/>
    <cellStyle name="Besuchter Hyperlink" xfId="23496" builtinId="9" hidden="1"/>
    <cellStyle name="Besuchter Hyperlink" xfId="23240" builtinId="9" hidden="1"/>
    <cellStyle name="Besuchter Hyperlink" xfId="22984" builtinId="9" hidden="1"/>
    <cellStyle name="Besuchter Hyperlink" xfId="22728" builtinId="9" hidden="1"/>
    <cellStyle name="Besuchter Hyperlink" xfId="22472" builtinId="9" hidden="1"/>
    <cellStyle name="Besuchter Hyperlink" xfId="22216" builtinId="9" hidden="1"/>
    <cellStyle name="Besuchter Hyperlink" xfId="21960" builtinId="9" hidden="1"/>
    <cellStyle name="Besuchter Hyperlink" xfId="21704" builtinId="9" hidden="1"/>
    <cellStyle name="Besuchter Hyperlink" xfId="21448" builtinId="9" hidden="1"/>
    <cellStyle name="Besuchter Hyperlink" xfId="21188" builtinId="9" hidden="1"/>
    <cellStyle name="Besuchter Hyperlink" xfId="20932" builtinId="9" hidden="1"/>
    <cellStyle name="Besuchter Hyperlink" xfId="20676" builtinId="9" hidden="1"/>
    <cellStyle name="Besuchter Hyperlink" xfId="20420" builtinId="9" hidden="1"/>
    <cellStyle name="Besuchter Hyperlink" xfId="20164" builtinId="9" hidden="1"/>
    <cellStyle name="Besuchter Hyperlink" xfId="19908" builtinId="9" hidden="1"/>
    <cellStyle name="Besuchter Hyperlink" xfId="19652" builtinId="9" hidden="1"/>
    <cellStyle name="Besuchter Hyperlink" xfId="19396" builtinId="9" hidden="1"/>
    <cellStyle name="Besuchter Hyperlink" xfId="19140" builtinId="9" hidden="1"/>
    <cellStyle name="Besuchter Hyperlink" xfId="18884" builtinId="9" hidden="1"/>
    <cellStyle name="Besuchter Hyperlink" xfId="18628" builtinId="9" hidden="1"/>
    <cellStyle name="Besuchter Hyperlink" xfId="18372" builtinId="9" hidden="1"/>
    <cellStyle name="Besuchter Hyperlink" xfId="18116" builtinId="9" hidden="1"/>
    <cellStyle name="Besuchter Hyperlink" xfId="17860" builtinId="9" hidden="1"/>
    <cellStyle name="Besuchter Hyperlink" xfId="17604" builtinId="9" hidden="1"/>
    <cellStyle name="Besuchter Hyperlink" xfId="17348" builtinId="9" hidden="1"/>
    <cellStyle name="Besuchter Hyperlink" xfId="17092" builtinId="9" hidden="1"/>
    <cellStyle name="Besuchter Hyperlink" xfId="16836" builtinId="9" hidden="1"/>
    <cellStyle name="Besuchter Hyperlink" xfId="16580" builtinId="9" hidden="1"/>
    <cellStyle name="Besuchter Hyperlink" xfId="16324" builtinId="9" hidden="1"/>
    <cellStyle name="Besuchter Hyperlink" xfId="16068" builtinId="9" hidden="1"/>
    <cellStyle name="Besuchter Hyperlink" xfId="15812" builtinId="9" hidden="1"/>
    <cellStyle name="Besuchter Hyperlink" xfId="15556" builtinId="9" hidden="1"/>
    <cellStyle name="Besuchter Hyperlink" xfId="15300" builtinId="9" hidden="1"/>
    <cellStyle name="Besuchter Hyperlink" xfId="15044" builtinId="9" hidden="1"/>
    <cellStyle name="Besuchter Hyperlink" xfId="14788" builtinId="9" hidden="1"/>
    <cellStyle name="Besuchter Hyperlink" xfId="14532" builtinId="9" hidden="1"/>
    <cellStyle name="Besuchter Hyperlink" xfId="14276" builtinId="9" hidden="1"/>
    <cellStyle name="Besuchter Hyperlink" xfId="14020" builtinId="9" hidden="1"/>
    <cellStyle name="Besuchter Hyperlink" xfId="13764" builtinId="9" hidden="1"/>
    <cellStyle name="Besuchter Hyperlink" xfId="13508" builtinId="9" hidden="1"/>
    <cellStyle name="Besuchter Hyperlink" xfId="13252" builtinId="9" hidden="1"/>
    <cellStyle name="Besuchter Hyperlink" xfId="12996" builtinId="9" hidden="1"/>
    <cellStyle name="Besuchter Hyperlink" xfId="12740" builtinId="9" hidden="1"/>
    <cellStyle name="Besuchter Hyperlink" xfId="12484" builtinId="9" hidden="1"/>
    <cellStyle name="Besuchter Hyperlink" xfId="12228" builtinId="9" hidden="1"/>
    <cellStyle name="Besuchter Hyperlink" xfId="11972" builtinId="9" hidden="1"/>
    <cellStyle name="Besuchter Hyperlink" xfId="11716" builtinId="9" hidden="1"/>
    <cellStyle name="Besuchter Hyperlink" xfId="11460" builtinId="9" hidden="1"/>
    <cellStyle name="Besuchter Hyperlink" xfId="11204" builtinId="9" hidden="1"/>
    <cellStyle name="Besuchter Hyperlink" xfId="10948" builtinId="9" hidden="1"/>
    <cellStyle name="Besuchter Hyperlink" xfId="10692" builtinId="9" hidden="1"/>
    <cellStyle name="Besuchter Hyperlink" xfId="10436" builtinId="9" hidden="1"/>
    <cellStyle name="Besuchter Hyperlink" xfId="10180" builtinId="9" hidden="1"/>
    <cellStyle name="Besuchter Hyperlink" xfId="9924" builtinId="9" hidden="1"/>
    <cellStyle name="Besuchter Hyperlink" xfId="9668" builtinId="9" hidden="1"/>
    <cellStyle name="Besuchter Hyperlink" xfId="9412" builtinId="9" hidden="1"/>
    <cellStyle name="Besuchter Hyperlink" xfId="9156" builtinId="9" hidden="1"/>
    <cellStyle name="Besuchter Hyperlink" xfId="8900" builtinId="9" hidden="1"/>
    <cellStyle name="Besuchter Hyperlink" xfId="8644" builtinId="9" hidden="1"/>
    <cellStyle name="Besuchter Hyperlink" xfId="8388" builtinId="9" hidden="1"/>
    <cellStyle name="Besuchter Hyperlink" xfId="8132" builtinId="9" hidden="1"/>
    <cellStyle name="Besuchter Hyperlink" xfId="7876" builtinId="9" hidden="1"/>
    <cellStyle name="Besuchter Hyperlink" xfId="5188" builtinId="9" hidden="1"/>
    <cellStyle name="Besuchter Hyperlink" xfId="5444" builtinId="9" hidden="1"/>
    <cellStyle name="Besuchter Hyperlink" xfId="5572" builtinId="9" hidden="1"/>
    <cellStyle name="Besuchter Hyperlink" xfId="5700" builtinId="9" hidden="1"/>
    <cellStyle name="Besuchter Hyperlink" xfId="5956" builtinId="9" hidden="1"/>
    <cellStyle name="Besuchter Hyperlink" xfId="6084" builtinId="9" hidden="1"/>
    <cellStyle name="Besuchter Hyperlink" xfId="6212" builtinId="9" hidden="1"/>
    <cellStyle name="Besuchter Hyperlink" xfId="6468" builtinId="9" hidden="1"/>
    <cellStyle name="Besuchter Hyperlink" xfId="6596" builtinId="9" hidden="1"/>
    <cellStyle name="Besuchter Hyperlink" xfId="6724" builtinId="9" hidden="1"/>
    <cellStyle name="Besuchter Hyperlink" xfId="6980" builtinId="9" hidden="1"/>
    <cellStyle name="Besuchter Hyperlink" xfId="7108" builtinId="9" hidden="1"/>
    <cellStyle name="Besuchter Hyperlink" xfId="7236" builtinId="9" hidden="1"/>
    <cellStyle name="Besuchter Hyperlink" xfId="7492" builtinId="9" hidden="1"/>
    <cellStyle name="Besuchter Hyperlink" xfId="7620" builtinId="9" hidden="1"/>
    <cellStyle name="Besuchter Hyperlink" xfId="7748" builtinId="9" hidden="1"/>
    <cellStyle name="Besuchter Hyperlink" xfId="7364" builtinId="9" hidden="1"/>
    <cellStyle name="Besuchter Hyperlink" xfId="6852" builtinId="9" hidden="1"/>
    <cellStyle name="Besuchter Hyperlink" xfId="6340" builtinId="9" hidden="1"/>
    <cellStyle name="Besuchter Hyperlink" xfId="5828" builtinId="9" hidden="1"/>
    <cellStyle name="Besuchter Hyperlink" xfId="5316" builtinId="9" hidden="1"/>
    <cellStyle name="Besuchter Hyperlink" xfId="4420" builtinId="9" hidden="1"/>
    <cellStyle name="Besuchter Hyperlink" xfId="4548" builtinId="9" hidden="1"/>
    <cellStyle name="Besuchter Hyperlink" xfId="4676" builtinId="9" hidden="1"/>
    <cellStyle name="Besuchter Hyperlink" xfId="4932" builtinId="9" hidden="1"/>
    <cellStyle name="Besuchter Hyperlink" xfId="5060" builtinId="9" hidden="1"/>
    <cellStyle name="Besuchter Hyperlink" xfId="4804" builtinId="9" hidden="1"/>
    <cellStyle name="Besuchter Hyperlink" xfId="4164" builtinId="9" hidden="1"/>
    <cellStyle name="Besuchter Hyperlink" xfId="4292" builtinId="9" hidden="1"/>
    <cellStyle name="Besuchter Hyperlink" xfId="4036" builtinId="9" hidden="1"/>
    <cellStyle name="Besuchter Hyperlink" xfId="3908" builtinId="9" hidden="1"/>
    <cellStyle name="Hyperlink 2" xfId="21238" xr:uid="{00000000-0005-0000-0000-0000A9440000}"/>
    <cellStyle name="Komma" xfId="35155" builtinId="3"/>
    <cellStyle name="Komma 2" xfId="35158" xr:uid="{AA62DF12-1D1B-44F6-904B-65B1E0CAAC9E}"/>
    <cellStyle name="Link" xfId="24689" builtinId="8" hidden="1"/>
    <cellStyle name="Link" xfId="24657" builtinId="8" hidden="1"/>
    <cellStyle name="Link" xfId="24625" builtinId="8" hidden="1"/>
    <cellStyle name="Link" xfId="24593" builtinId="8" hidden="1"/>
    <cellStyle name="Link" xfId="24537" builtinId="8" hidden="1"/>
    <cellStyle name="Link" xfId="24529" builtinId="8" hidden="1"/>
    <cellStyle name="Link" xfId="24521" builtinId="8" hidden="1"/>
    <cellStyle name="Link" xfId="24441" builtinId="8" hidden="1"/>
    <cellStyle name="Link" xfId="24433" builtinId="8" hidden="1"/>
    <cellStyle name="Link" xfId="24393" builtinId="8" hidden="1"/>
    <cellStyle name="Link" xfId="24369" builtinId="8" hidden="1"/>
    <cellStyle name="Link" xfId="24313" builtinId="8" hidden="1"/>
    <cellStyle name="Link" xfId="24297" builtinId="8" hidden="1"/>
    <cellStyle name="Link" xfId="24249" builtinId="8" hidden="1"/>
    <cellStyle name="Link" xfId="24233" builtinId="8" hidden="1"/>
    <cellStyle name="Link" xfId="24201" builtinId="8" hidden="1"/>
    <cellStyle name="Link" xfId="24145" builtinId="8" hidden="1"/>
    <cellStyle name="Link" xfId="24137" builtinId="8" hidden="1"/>
    <cellStyle name="Link" xfId="24105" builtinId="8" hidden="1"/>
    <cellStyle name="Link" xfId="24049" builtinId="8" hidden="1"/>
    <cellStyle name="Link" xfId="24025" builtinId="8" hidden="1"/>
    <cellStyle name="Link" xfId="24009" builtinId="8" hidden="1"/>
    <cellStyle name="Link" xfId="23945" builtinId="8" hidden="1"/>
    <cellStyle name="Link" xfId="23929" builtinId="8" hidden="1"/>
    <cellStyle name="Link" xfId="23913" builtinId="8" hidden="1"/>
    <cellStyle name="Link" xfId="23857" builtinId="8" hidden="1"/>
    <cellStyle name="Link" xfId="23849" builtinId="8" hidden="1"/>
    <cellStyle name="Link" xfId="23793" builtinId="8" hidden="1"/>
    <cellStyle name="Link" xfId="23761" builtinId="8" hidden="1"/>
    <cellStyle name="Link" xfId="23737" builtinId="8" hidden="1"/>
    <cellStyle name="Link" xfId="23705" builtinId="8" hidden="1"/>
    <cellStyle name="Link" xfId="23657" builtinId="8" hidden="1"/>
    <cellStyle name="Link" xfId="23633" builtinId="8" hidden="1"/>
    <cellStyle name="Link" xfId="23609" builtinId="8" hidden="1"/>
    <cellStyle name="Link" xfId="23545" builtinId="8" hidden="1"/>
    <cellStyle name="Link" xfId="23537" builtinId="8" hidden="1"/>
    <cellStyle name="Link" xfId="23505" builtinId="8" hidden="1"/>
    <cellStyle name="Link" xfId="23465" builtinId="8" hidden="1"/>
    <cellStyle name="Link" xfId="23417" builtinId="8" hidden="1"/>
    <cellStyle name="Link" xfId="23409" builtinId="8" hidden="1"/>
    <cellStyle name="Link" xfId="23353" builtinId="8" hidden="1"/>
    <cellStyle name="Link" xfId="23345" builtinId="8" hidden="1"/>
    <cellStyle name="Link" xfId="23321" builtinId="8" hidden="1"/>
    <cellStyle name="Link" xfId="23257" builtinId="8" hidden="1"/>
    <cellStyle name="Link" xfId="23249" builtinId="8" hidden="1"/>
    <cellStyle name="Link" xfId="23209" builtinId="8" hidden="1"/>
    <cellStyle name="Link" xfId="23161" builtinId="8" hidden="1"/>
    <cellStyle name="Link" xfId="23121" builtinId="8" hidden="1"/>
    <cellStyle name="Link" xfId="23113" builtinId="8" hidden="1"/>
    <cellStyle name="Link" xfId="23065" builtinId="8" hidden="1"/>
    <cellStyle name="Link" xfId="23025" builtinId="8" hidden="1"/>
    <cellStyle name="Link" xfId="23017" builtinId="8" hidden="1"/>
    <cellStyle name="Link" xfId="22969" builtinId="8" hidden="1"/>
    <cellStyle name="Link" xfId="22953" builtinId="8" hidden="1"/>
    <cellStyle name="Link" xfId="22905" builtinId="8" hidden="1"/>
    <cellStyle name="Link" xfId="22865" builtinId="8" hidden="1"/>
    <cellStyle name="Link" xfId="22833" builtinId="8" hidden="1"/>
    <cellStyle name="Link" xfId="22825" builtinId="8" hidden="1"/>
    <cellStyle name="Link" xfId="22761" builtinId="8" hidden="1"/>
    <cellStyle name="Link" xfId="22737" builtinId="8" hidden="1"/>
    <cellStyle name="Link" xfId="22729" builtinId="8" hidden="1"/>
    <cellStyle name="Link" xfId="22673" builtinId="8" hidden="1"/>
    <cellStyle name="Link" xfId="22641" builtinId="8" hidden="1"/>
    <cellStyle name="Link" xfId="22609" builtinId="8" hidden="1"/>
    <cellStyle name="Link" xfId="22577" builtinId="8" hidden="1"/>
    <cellStyle name="Link" xfId="22545" builtinId="8" hidden="1"/>
    <cellStyle name="Link" xfId="22513" builtinId="8" hidden="1"/>
    <cellStyle name="Link" xfId="22473" builtinId="8" hidden="1"/>
    <cellStyle name="Link" xfId="22441" builtinId="8" hidden="1"/>
    <cellStyle name="Link" xfId="22425" builtinId="8" hidden="1"/>
    <cellStyle name="Link" xfId="22377" builtinId="8" hidden="1"/>
    <cellStyle name="Link" xfId="22345" builtinId="8" hidden="1"/>
    <cellStyle name="Link" xfId="22321" builtinId="8" hidden="1"/>
    <cellStyle name="Link" xfId="22289" builtinId="8" hidden="1"/>
    <cellStyle name="Link" xfId="22233" builtinId="8" hidden="1"/>
    <cellStyle name="Link" xfId="22225" builtinId="8" hidden="1"/>
    <cellStyle name="Link" xfId="22169" builtinId="8" hidden="1"/>
    <cellStyle name="Link" xfId="22153" builtinId="8" hidden="1"/>
    <cellStyle name="Link" xfId="22129" builtinId="8" hidden="1"/>
    <cellStyle name="Link" xfId="22073" builtinId="8" hidden="1"/>
    <cellStyle name="Link" xfId="22057" builtinId="8" hidden="1"/>
    <cellStyle name="Link" xfId="22033" builtinId="8" hidden="1"/>
    <cellStyle name="Link" xfId="21977" builtinId="8" hidden="1"/>
    <cellStyle name="Link" xfId="21945" builtinId="8" hidden="1"/>
    <cellStyle name="Link" xfId="21929" builtinId="8" hidden="1"/>
    <cellStyle name="Link" xfId="21865" builtinId="8" hidden="1"/>
    <cellStyle name="Link" xfId="21841" builtinId="8" hidden="1"/>
    <cellStyle name="Link" xfId="21833" builtinId="8" hidden="1"/>
    <cellStyle name="Link" xfId="21785" builtinId="8" hidden="1"/>
    <cellStyle name="Link" xfId="21753" builtinId="8" hidden="1"/>
    <cellStyle name="Link" xfId="21713" builtinId="8" hidden="1"/>
    <cellStyle name="Link" xfId="21689" builtinId="8" hidden="1"/>
    <cellStyle name="Link" xfId="21649" builtinId="8" hidden="1"/>
    <cellStyle name="Link" xfId="21641" builtinId="8" hidden="1"/>
    <cellStyle name="Link" xfId="21561" builtinId="8" hidden="1"/>
    <cellStyle name="Link" xfId="21553" builtinId="8" hidden="1"/>
    <cellStyle name="Link" xfId="21545" builtinId="8" hidden="1"/>
    <cellStyle name="Link" xfId="21465" builtinId="8" hidden="1"/>
    <cellStyle name="Link" xfId="21457" builtinId="8" hidden="1"/>
    <cellStyle name="Link" xfId="21417" builtinId="8" hidden="1"/>
    <cellStyle name="Link" xfId="21393" builtinId="8" hidden="1"/>
    <cellStyle name="Link" xfId="21353" builtinId="8" hidden="1"/>
    <cellStyle name="Link" xfId="21321" builtinId="8" hidden="1"/>
    <cellStyle name="Link" xfId="21273" builtinId="8" hidden="1"/>
    <cellStyle name="Link" xfId="21265" builtinId="8" hidden="1"/>
    <cellStyle name="Link" xfId="21241" builtinId="8" hidden="1"/>
    <cellStyle name="Link" xfId="21173" builtinId="8" hidden="1"/>
    <cellStyle name="Link" xfId="21157" builtinId="8" hidden="1"/>
    <cellStyle name="Link" xfId="21125" builtinId="8" hidden="1"/>
    <cellStyle name="Link" xfId="21069" builtinId="8" hidden="1"/>
    <cellStyle name="Link" xfId="21045" builtinId="8" hidden="1"/>
    <cellStyle name="Link" xfId="21029" builtinId="8" hidden="1"/>
    <cellStyle name="Link" xfId="20973" builtinId="8" hidden="1"/>
    <cellStyle name="Link" xfId="20949" builtinId="8" hidden="1"/>
    <cellStyle name="Link" xfId="20933" builtinId="8" hidden="1"/>
    <cellStyle name="Link" xfId="20877" builtinId="8" hidden="1"/>
    <cellStyle name="Link" xfId="20869" builtinId="8" hidden="1"/>
    <cellStyle name="Link" xfId="20813" builtinId="8" hidden="1"/>
    <cellStyle name="Link" xfId="20781" builtinId="8" hidden="1"/>
    <cellStyle name="Link" xfId="20757" builtinId="8" hidden="1"/>
    <cellStyle name="Link" xfId="20725" builtinId="8" hidden="1"/>
    <cellStyle name="Link" xfId="20677" builtinId="8" hidden="1"/>
    <cellStyle name="Link" xfId="20661" builtinId="8" hidden="1"/>
    <cellStyle name="Link" xfId="20629" builtinId="8" hidden="1"/>
    <cellStyle name="Link" xfId="20589" builtinId="8" hidden="1"/>
    <cellStyle name="Link" xfId="20557" builtinId="8" hidden="1"/>
    <cellStyle name="Link" xfId="20525" builtinId="8" hidden="1"/>
    <cellStyle name="Link" xfId="20493" builtinId="8" hidden="1"/>
    <cellStyle name="Link" xfId="20461" builtinId="8" hidden="1"/>
    <cellStyle name="Link" xfId="20429" builtinId="8" hidden="1"/>
    <cellStyle name="Link" xfId="20373" builtinId="8" hidden="1"/>
    <cellStyle name="Link" xfId="20365" builtinId="8" hidden="1"/>
    <cellStyle name="Link" xfId="20341" builtinId="8" hidden="1"/>
    <cellStyle name="Link" xfId="20277" builtinId="8" hidden="1"/>
    <cellStyle name="Link" xfId="20269" builtinId="8" hidden="1"/>
    <cellStyle name="Link" xfId="20237" builtinId="8" hidden="1"/>
    <cellStyle name="Link" xfId="20197" builtinId="8" hidden="1"/>
    <cellStyle name="Link" xfId="20149" builtinId="8" hidden="1"/>
    <cellStyle name="Link" xfId="20133" builtinId="8" hidden="1"/>
    <cellStyle name="Link" xfId="20085" builtinId="8" hidden="1"/>
    <cellStyle name="Link" xfId="20077" builtinId="8" hidden="1"/>
    <cellStyle name="Link" xfId="20037" builtinId="8" hidden="1"/>
    <cellStyle name="Link" xfId="19989" builtinId="8" hidden="1"/>
    <cellStyle name="Link" xfId="19981" builtinId="8" hidden="1"/>
    <cellStyle name="Link" xfId="19941" builtinId="8" hidden="1"/>
    <cellStyle name="Link" xfId="19893" builtinId="8" hidden="1"/>
    <cellStyle name="Link" xfId="19853" builtinId="8" hidden="1"/>
    <cellStyle name="Link" xfId="19845" builtinId="8" hidden="1"/>
    <cellStyle name="Link" xfId="19781" builtinId="8" hidden="1"/>
    <cellStyle name="Link" xfId="19757" builtinId="8" hidden="1"/>
    <cellStyle name="Link" xfId="19749" builtinId="8" hidden="1"/>
    <cellStyle name="Link" xfId="19693" builtinId="8" hidden="1"/>
    <cellStyle name="Link" xfId="19685" builtinId="8" hidden="1"/>
    <cellStyle name="Link" xfId="19637" builtinId="8" hidden="1"/>
    <cellStyle name="Link" xfId="19597" builtinId="8" hidden="1"/>
    <cellStyle name="Link" xfId="19565" builtinId="8" hidden="1"/>
    <cellStyle name="Link" xfId="19557" builtinId="8" hidden="1"/>
    <cellStyle name="Link" xfId="19493" builtinId="8" hidden="1"/>
    <cellStyle name="Link" xfId="19469" builtinId="8" hidden="1"/>
    <cellStyle name="Link" xfId="19445" builtinId="8" hidden="1"/>
    <cellStyle name="Link" xfId="19397" builtinId="8" hidden="1"/>
    <cellStyle name="Link" xfId="19365" builtinId="8" hidden="1"/>
    <cellStyle name="Link" xfId="19341" builtinId="8" hidden="1"/>
    <cellStyle name="Link" xfId="19309" builtinId="8" hidden="1"/>
    <cellStyle name="Link" xfId="19253" builtinId="8" hidden="1"/>
    <cellStyle name="Link" xfId="19245" builtinId="8" hidden="1"/>
    <cellStyle name="Link" xfId="19189" builtinId="8" hidden="1"/>
    <cellStyle name="Link" xfId="19173" builtinId="8" hidden="1"/>
    <cellStyle name="Link" xfId="19157" builtinId="8" hidden="1"/>
    <cellStyle name="Link" xfId="19093" builtinId="8" hidden="1"/>
    <cellStyle name="Link" xfId="19077" builtinId="8" hidden="1"/>
    <cellStyle name="Link" xfId="19053" builtinId="8" hidden="1"/>
    <cellStyle name="Link" xfId="18997" builtinId="8" hidden="1"/>
    <cellStyle name="Link" xfId="18965" builtinId="8" hidden="1"/>
    <cellStyle name="Link" xfId="18957" builtinId="8" hidden="1"/>
    <cellStyle name="Link" xfId="18901" builtinId="8" hidden="1"/>
    <cellStyle name="Link" xfId="18869" builtinId="8" hidden="1"/>
    <cellStyle name="Link" xfId="18853" builtinId="8" hidden="1"/>
    <cellStyle name="Link" xfId="18805" builtinId="8" hidden="1"/>
    <cellStyle name="Link" xfId="18789" builtinId="8" hidden="1"/>
    <cellStyle name="Link" xfId="18733" builtinId="8" hidden="1"/>
    <cellStyle name="Link" xfId="18709" builtinId="8" hidden="1"/>
    <cellStyle name="Link" xfId="18669" builtinId="8" hidden="1"/>
    <cellStyle name="Link" xfId="18661" builtinId="8" hidden="1"/>
    <cellStyle name="Link" xfId="18581" builtinId="8" hidden="1"/>
    <cellStyle name="Link" xfId="18573" builtinId="8" hidden="1"/>
    <cellStyle name="Link" xfId="18565" builtinId="8" hidden="1"/>
    <cellStyle name="Link" xfId="18509" builtinId="8" hidden="1"/>
    <cellStyle name="Link" xfId="18477" builtinId="8" hidden="1"/>
    <cellStyle name="Link" xfId="18445" builtinId="8" hidden="1"/>
    <cellStyle name="Link" xfId="18413" builtinId="8" hidden="1"/>
    <cellStyle name="Link" xfId="18381" builtinId="8" hidden="1"/>
    <cellStyle name="Link" xfId="18341" builtinId="8" hidden="1"/>
    <cellStyle name="Link" xfId="18293" builtinId="8" hidden="1"/>
    <cellStyle name="Link" xfId="18285" builtinId="8" hidden="1"/>
    <cellStyle name="Link" xfId="18277" builtinId="8" hidden="1"/>
    <cellStyle name="Link" xfId="18197" builtinId="8" hidden="1"/>
    <cellStyle name="Link" xfId="18189" builtinId="8" hidden="1"/>
    <cellStyle name="Link" xfId="18149" builtinId="8" hidden="1"/>
    <cellStyle name="Link" xfId="18125" builtinId="8" hidden="1"/>
    <cellStyle name="Link" xfId="18069" builtinId="8" hidden="1"/>
    <cellStyle name="Link" xfId="18053" builtinId="8" hidden="1"/>
    <cellStyle name="Link" xfId="17997" builtinId="8" hidden="1"/>
    <cellStyle name="Link" xfId="17989" builtinId="8" hidden="1"/>
    <cellStyle name="Link" xfId="17957" builtinId="8" hidden="1"/>
    <cellStyle name="Link" xfId="17901" builtinId="8" hidden="1"/>
    <cellStyle name="Link" xfId="17893" builtinId="8" hidden="1"/>
    <cellStyle name="Link" xfId="17861" builtinId="8" hidden="1"/>
    <cellStyle name="Link" xfId="17805" builtinId="8" hidden="1"/>
    <cellStyle name="Link" xfId="17781" builtinId="8" hidden="1"/>
    <cellStyle name="Link" xfId="17765" builtinId="8" hidden="1"/>
    <cellStyle name="Link" xfId="17701" builtinId="8" hidden="1"/>
    <cellStyle name="Link" xfId="17685" builtinId="8" hidden="1"/>
    <cellStyle name="Link" xfId="17653" builtinId="8" hidden="1"/>
    <cellStyle name="Link" xfId="17613" builtinId="8" hidden="1"/>
    <cellStyle name="Link" xfId="17605" builtinId="8" hidden="1"/>
    <cellStyle name="Link" xfId="17549" builtinId="8" hidden="1"/>
    <cellStyle name="Link" xfId="17517" builtinId="8" hidden="1"/>
    <cellStyle name="Link" xfId="17485" builtinId="8" hidden="1"/>
    <cellStyle name="Link" xfId="17461" builtinId="8" hidden="1"/>
    <cellStyle name="Link" xfId="17397" builtinId="8" hidden="1"/>
    <cellStyle name="Link" xfId="17389" builtinId="8" hidden="1"/>
    <cellStyle name="Link" xfId="17365" builtinId="8" hidden="1"/>
    <cellStyle name="Link" xfId="17301" builtinId="8" hidden="1"/>
    <cellStyle name="Link" xfId="17293" builtinId="8" hidden="1"/>
    <cellStyle name="Link" xfId="17261" builtinId="8" hidden="1"/>
    <cellStyle name="Link" xfId="17221" builtinId="8" hidden="1"/>
    <cellStyle name="Link" xfId="17173" builtinId="8" hidden="1"/>
    <cellStyle name="Link" xfId="17165" builtinId="8" hidden="1"/>
    <cellStyle name="Link" xfId="17109" builtinId="8" hidden="1"/>
    <cellStyle name="Link" xfId="17101" builtinId="8" hidden="1"/>
    <cellStyle name="Link" xfId="17077" builtinId="8" hidden="1"/>
    <cellStyle name="Link" xfId="17013" builtinId="8" hidden="1"/>
    <cellStyle name="Link" xfId="17005" builtinId="8" hidden="1"/>
    <cellStyle name="Link" xfId="16965" builtinId="8" hidden="1"/>
    <cellStyle name="Link" xfId="16917" builtinId="8" hidden="1"/>
    <cellStyle name="Link" xfId="16877" builtinId="8" hidden="1"/>
    <cellStyle name="Link" xfId="16869" builtinId="8" hidden="1"/>
    <cellStyle name="Link" xfId="16821" builtinId="8" hidden="1"/>
    <cellStyle name="Link" xfId="16781" builtinId="8" hidden="1"/>
    <cellStyle name="Link" xfId="16773" builtinId="8" hidden="1"/>
    <cellStyle name="Link" xfId="16717" builtinId="8" hidden="1"/>
    <cellStyle name="Link" xfId="16709" builtinId="8" hidden="1"/>
    <cellStyle name="Link" xfId="16661" builtinId="8" hidden="1"/>
    <cellStyle name="Link" xfId="16621" builtinId="8" hidden="1"/>
    <cellStyle name="Link" xfId="16589" builtinId="8" hidden="1"/>
    <cellStyle name="Link" xfId="16581" builtinId="8" hidden="1"/>
    <cellStyle name="Link" xfId="16517" builtinId="8" hidden="1"/>
    <cellStyle name="Link" xfId="16493" builtinId="8" hidden="1"/>
    <cellStyle name="Link" xfId="16485" builtinId="8" hidden="1"/>
    <cellStyle name="Link" xfId="16429" builtinId="8" hidden="1"/>
    <cellStyle name="Link" xfId="16397" builtinId="8" hidden="1"/>
    <cellStyle name="Link" xfId="16365" builtinId="8" hidden="1"/>
    <cellStyle name="Link" xfId="16333" builtinId="8" hidden="1"/>
    <cellStyle name="Link" xfId="16293" builtinId="8" hidden="1"/>
    <cellStyle name="Link" xfId="16269" builtinId="8" hidden="1"/>
    <cellStyle name="Link" xfId="16229" builtinId="8" hidden="1"/>
    <cellStyle name="Link" xfId="16197" builtinId="8" hidden="1"/>
    <cellStyle name="Link" xfId="16181" builtinId="8" hidden="1"/>
    <cellStyle name="Link" xfId="16117" builtinId="8" hidden="1"/>
    <cellStyle name="Link" xfId="16101" builtinId="8" hidden="1"/>
    <cellStyle name="Link" xfId="16077" builtinId="8" hidden="1"/>
    <cellStyle name="Link" xfId="16037" builtinId="8" hidden="1"/>
    <cellStyle name="Link" xfId="15989" builtinId="8" hidden="1"/>
    <cellStyle name="Link" xfId="15981" builtinId="8" hidden="1"/>
    <cellStyle name="Link" xfId="15925" builtinId="8" hidden="1"/>
    <cellStyle name="Link" xfId="15909" builtinId="8" hidden="1"/>
    <cellStyle name="Link" xfId="15885" builtinId="8" hidden="1"/>
    <cellStyle name="Link" xfId="15829" builtinId="8" hidden="1"/>
    <cellStyle name="Link" xfId="15813" builtinId="8" hidden="1"/>
    <cellStyle name="Link" xfId="15781" builtinId="8" hidden="1"/>
    <cellStyle name="Link" xfId="15733" builtinId="8" hidden="1"/>
    <cellStyle name="Link" xfId="15693" builtinId="8" hidden="1"/>
    <cellStyle name="Link" xfId="15685" builtinId="8" hidden="1"/>
    <cellStyle name="Link" xfId="15605" builtinId="8" hidden="1"/>
    <cellStyle name="Link" xfId="15597" builtinId="8" hidden="1"/>
    <cellStyle name="Link" xfId="15589" builtinId="8" hidden="1"/>
    <cellStyle name="Link" xfId="15541" builtinId="8" hidden="1"/>
    <cellStyle name="Link" xfId="15509" builtinId="8" hidden="1"/>
    <cellStyle name="Link" xfId="15469" builtinId="8" hidden="1"/>
    <cellStyle name="Link" xfId="15437" builtinId="8" hidden="1"/>
    <cellStyle name="Link" xfId="15405" builtinId="8" hidden="1"/>
    <cellStyle name="Link" xfId="15397" builtinId="8" hidden="1"/>
    <cellStyle name="Link" xfId="15317" builtinId="8" hidden="1"/>
    <cellStyle name="Link" xfId="15309" builtinId="8" hidden="1"/>
    <cellStyle name="Link" xfId="15301" builtinId="8" hidden="1"/>
    <cellStyle name="Link" xfId="15221" builtinId="8" hidden="1"/>
    <cellStyle name="Link" xfId="15213" builtinId="8" hidden="1"/>
    <cellStyle name="Link" xfId="15173" builtinId="8" hidden="1"/>
    <cellStyle name="Link" xfId="15149" builtinId="8" hidden="1"/>
    <cellStyle name="Link" xfId="15093" builtinId="8" hidden="1"/>
    <cellStyle name="Link" xfId="15077" builtinId="8" hidden="1"/>
    <cellStyle name="Link" xfId="15029" builtinId="8" hidden="1"/>
    <cellStyle name="Link" xfId="15013" builtinId="8" hidden="1"/>
    <cellStyle name="Link" xfId="14997" builtinId="8" hidden="1"/>
    <cellStyle name="Link" xfId="14925" builtinId="8" hidden="1"/>
    <cellStyle name="Link" xfId="14917" builtinId="8" hidden="1"/>
    <cellStyle name="Link" xfId="14885" builtinId="8" hidden="1"/>
    <cellStyle name="Link" xfId="14829" builtinId="8" hidden="1"/>
    <cellStyle name="Link" xfId="14805" builtinId="8" hidden="1"/>
    <cellStyle name="Link" xfId="14789" builtinId="8" hidden="1"/>
    <cellStyle name="Link" xfId="14733" builtinId="8" hidden="1"/>
    <cellStyle name="Link" xfId="14709" builtinId="8" hidden="1"/>
    <cellStyle name="Link" xfId="14693" builtinId="8" hidden="1"/>
    <cellStyle name="Link" xfId="14637" builtinId="8" hidden="1"/>
    <cellStyle name="Link" xfId="14629" builtinId="8" hidden="1"/>
    <cellStyle name="Link" xfId="14573" builtinId="8" hidden="1"/>
    <cellStyle name="Link" xfId="14541" builtinId="8" hidden="1"/>
    <cellStyle name="Link" xfId="14517" builtinId="8" hidden="1"/>
    <cellStyle name="Link" xfId="14485" builtinId="8" hidden="1"/>
    <cellStyle name="Link" xfId="14437" builtinId="8" hidden="1"/>
    <cellStyle name="Link" xfId="14413" builtinId="8" hidden="1"/>
    <cellStyle name="Link" xfId="14389" builtinId="8" hidden="1"/>
    <cellStyle name="Link" xfId="14349" builtinId="8" hidden="1"/>
    <cellStyle name="Link" xfId="14317" builtinId="8" hidden="1"/>
    <cellStyle name="Link" xfId="14285" builtinId="8" hidden="1"/>
    <cellStyle name="Link" xfId="14245" builtinId="8" hidden="1"/>
    <cellStyle name="Link" xfId="14221" builtinId="8" hidden="1"/>
    <cellStyle name="Link" xfId="14189" builtinId="8" hidden="1"/>
    <cellStyle name="Link" xfId="14133" builtinId="8" hidden="1"/>
    <cellStyle name="Link" xfId="14125" builtinId="8" hidden="1"/>
    <cellStyle name="Link" xfId="14101" builtinId="8" hidden="1"/>
    <cellStyle name="Link" xfId="14037" builtinId="8" hidden="1"/>
    <cellStyle name="Link" xfId="14029" builtinId="8" hidden="1"/>
    <cellStyle name="Link" xfId="13989" builtinId="8" hidden="1"/>
    <cellStyle name="Link" xfId="13957" builtinId="8" hidden="1"/>
    <cellStyle name="Link" xfId="13901" builtinId="8" hidden="1"/>
    <cellStyle name="Link" xfId="13893" builtinId="8" hidden="1"/>
    <cellStyle name="Link" xfId="13845" builtinId="8" hidden="1"/>
    <cellStyle name="Link" xfId="13837" builtinId="8" hidden="1"/>
    <cellStyle name="Link" xfId="13797" builtinId="8" hidden="1"/>
    <cellStyle name="Link" xfId="13749" builtinId="8" hidden="1"/>
    <cellStyle name="Link" xfId="13733" builtinId="8" hidden="1"/>
    <cellStyle name="Link" xfId="13701" builtinId="8" hidden="1"/>
    <cellStyle name="Link" xfId="13645" builtinId="8" hidden="1"/>
    <cellStyle name="Link" xfId="13613" builtinId="8" hidden="1"/>
    <cellStyle name="Link" xfId="13605" builtinId="8" hidden="1"/>
    <cellStyle name="Link" xfId="13541" builtinId="8" hidden="1"/>
    <cellStyle name="Link" xfId="13517" builtinId="8" hidden="1"/>
    <cellStyle name="Link" xfId="13509" builtinId="8" hidden="1"/>
    <cellStyle name="Link" xfId="13453" builtinId="8" hidden="1"/>
    <cellStyle name="Link" xfId="13445" builtinId="8" hidden="1"/>
    <cellStyle name="Link" xfId="13389" builtinId="8" hidden="1"/>
    <cellStyle name="Link" xfId="13357" builtinId="8" hidden="1"/>
    <cellStyle name="Link" xfId="13325" builtinId="8" hidden="1"/>
    <cellStyle name="Link" xfId="13301" builtinId="8" hidden="1"/>
    <cellStyle name="Link" xfId="13253" builtinId="8" hidden="1"/>
    <cellStyle name="Link" xfId="13221" builtinId="8" hidden="1"/>
    <cellStyle name="Link" xfId="13205" builtinId="8" hidden="1"/>
    <cellStyle name="Link" xfId="13157" builtinId="8" hidden="1"/>
    <cellStyle name="Link" xfId="13125" builtinId="8" hidden="1"/>
    <cellStyle name="Link" xfId="13101" builtinId="8" hidden="1"/>
    <cellStyle name="Link" xfId="13069" builtinId="8" hidden="1"/>
    <cellStyle name="Link" xfId="13013" builtinId="8" hidden="1"/>
    <cellStyle name="Link" xfId="13005" builtinId="8" hidden="1"/>
    <cellStyle name="Link" xfId="12949" builtinId="8" hidden="1"/>
    <cellStyle name="Link" xfId="12933" builtinId="8" hidden="1"/>
    <cellStyle name="Link" xfId="12917" builtinId="8" hidden="1"/>
    <cellStyle name="Link" xfId="12853" builtinId="8" hidden="1"/>
    <cellStyle name="Link" xfId="12837" builtinId="8" hidden="1"/>
    <cellStyle name="Link" xfId="12813" builtinId="8" hidden="1"/>
    <cellStyle name="Link" xfId="12757" builtinId="8" hidden="1"/>
    <cellStyle name="Link" xfId="12725" builtinId="8" hidden="1"/>
    <cellStyle name="Link" xfId="12709" builtinId="8" hidden="1"/>
    <cellStyle name="Link" xfId="12661" builtinId="8" hidden="1"/>
    <cellStyle name="Link" xfId="12621" builtinId="8" hidden="1"/>
    <cellStyle name="Link" xfId="12613" builtinId="8" hidden="1"/>
    <cellStyle name="Link" xfId="12565" builtinId="8" hidden="1"/>
    <cellStyle name="Link" xfId="12533" builtinId="8" hidden="1"/>
    <cellStyle name="Link" xfId="12493" builtinId="8" hidden="1"/>
    <cellStyle name="Link" xfId="12469" builtinId="8" hidden="1"/>
    <cellStyle name="Link" xfId="12429" builtinId="8" hidden="1"/>
    <cellStyle name="Link" xfId="12421" builtinId="8" hidden="1"/>
    <cellStyle name="Link" xfId="12341" builtinId="8" hidden="1"/>
    <cellStyle name="Link" xfId="12333" builtinId="8" hidden="1"/>
    <cellStyle name="Link" xfId="12325" builtinId="8" hidden="1"/>
    <cellStyle name="Link" xfId="12269" builtinId="8" hidden="1"/>
    <cellStyle name="Link" xfId="12237" builtinId="8" hidden="1"/>
    <cellStyle name="Link" xfId="12197" builtinId="8" hidden="1"/>
    <cellStyle name="Link" xfId="12173" builtinId="8" hidden="1"/>
    <cellStyle name="Link" xfId="12141" builtinId="8" hidden="1"/>
    <cellStyle name="Link" xfId="12101" builtinId="8" hidden="1"/>
    <cellStyle name="Link" xfId="12053" builtinId="8" hidden="1"/>
    <cellStyle name="Link" xfId="12045" builtinId="8" hidden="1"/>
    <cellStyle name="Link" xfId="12021" builtinId="8" hidden="1"/>
    <cellStyle name="Link" xfId="11957" builtinId="8" hidden="1"/>
    <cellStyle name="Link" xfId="11941" builtinId="8" hidden="1"/>
    <cellStyle name="Link" xfId="11909" builtinId="8" hidden="1"/>
    <cellStyle name="Link" xfId="11885" builtinId="8" hidden="1"/>
    <cellStyle name="Link" xfId="11829" builtinId="8" hidden="1"/>
    <cellStyle name="Link" xfId="11813" builtinId="8" hidden="1"/>
    <cellStyle name="Link" xfId="11757" builtinId="8" hidden="1"/>
    <cellStyle name="Link" xfId="11749" builtinId="8" hidden="1"/>
    <cellStyle name="Link" xfId="5037" builtinId="8" hidden="1"/>
    <cellStyle name="Link" xfId="5053" builtinId="8" hidden="1"/>
    <cellStyle name="Link" xfId="5055" builtinId="8" hidden="1"/>
    <cellStyle name="Link" xfId="5065" builtinId="8" hidden="1"/>
    <cellStyle name="Link" xfId="5081" builtinId="8" hidden="1"/>
    <cellStyle name="Link" xfId="5087" builtinId="8" hidden="1"/>
    <cellStyle name="Link" xfId="5097" builtinId="8" hidden="1"/>
    <cellStyle name="Link" xfId="5111" builtinId="8" hidden="1"/>
    <cellStyle name="Link" xfId="5115" builtinId="8" hidden="1"/>
    <cellStyle name="Link" xfId="5123" builtinId="8" hidden="1"/>
    <cellStyle name="Link" xfId="5135" builtinId="8" hidden="1"/>
    <cellStyle name="Link" xfId="5137" builtinId="8" hidden="1"/>
    <cellStyle name="Link" xfId="5153" builtinId="8" hidden="1"/>
    <cellStyle name="Link" xfId="5163" builtinId="8" hidden="1"/>
    <cellStyle name="Link" xfId="5171" builtinId="8" hidden="1"/>
    <cellStyle name="Link" xfId="5179" builtinId="8" hidden="1"/>
    <cellStyle name="Link" xfId="5197" builtinId="8" hidden="1"/>
    <cellStyle name="Link" xfId="5199" builtinId="8" hidden="1"/>
    <cellStyle name="Link" xfId="5207" builtinId="8" hidden="1"/>
    <cellStyle name="Link" xfId="5225" builtinId="8" hidden="1"/>
    <cellStyle name="Link" xfId="5227" builtinId="8" hidden="1"/>
    <cellStyle name="Link" xfId="5235" builtinId="8" hidden="1"/>
    <cellStyle name="Link" xfId="5247" builtinId="8" hidden="1"/>
    <cellStyle name="Link" xfId="5261" builtinId="8" hidden="1"/>
    <cellStyle name="Link" xfId="5265" builtinId="8" hidden="1"/>
    <cellStyle name="Link" xfId="5279" builtinId="8" hidden="1"/>
    <cellStyle name="Link" xfId="5281" builtinId="8" hidden="1"/>
    <cellStyle name="Link" xfId="5291" builtinId="8" hidden="1"/>
    <cellStyle name="Link" xfId="5307" builtinId="8" hidden="1"/>
    <cellStyle name="Link" xfId="5309" builtinId="8" hidden="1"/>
    <cellStyle name="Link" xfId="5321" builtinId="8" hidden="1"/>
    <cellStyle name="Link" xfId="5335" builtinId="8" hidden="1"/>
    <cellStyle name="Link" xfId="5345" builtinId="8" hidden="1"/>
    <cellStyle name="Link" xfId="5347" builtinId="8" hidden="1"/>
    <cellStyle name="Link" xfId="5363" builtinId="8" hidden="1"/>
    <cellStyle name="Link" xfId="5373" builtinId="8" hidden="1"/>
    <cellStyle name="Link" xfId="5375" builtinId="8" hidden="1"/>
    <cellStyle name="Link" xfId="5391" builtinId="8" hidden="1"/>
    <cellStyle name="Link" xfId="5393" builtinId="8" hidden="1"/>
    <cellStyle name="Link" xfId="5407" builtinId="8" hidden="1"/>
    <cellStyle name="Link" xfId="5419" builtinId="8" hidden="1"/>
    <cellStyle name="Link" xfId="5427" builtinId="8" hidden="1"/>
    <cellStyle name="Link" xfId="5431" builtinId="8" hidden="1"/>
    <cellStyle name="Link" xfId="5449" builtinId="8" hidden="1"/>
    <cellStyle name="Link" xfId="5455" builtinId="8" hidden="1"/>
    <cellStyle name="Link" xfId="5463" builtinId="8" hidden="1"/>
    <cellStyle name="Link" xfId="5473" builtinId="8" hidden="1"/>
    <cellStyle name="Link" xfId="5485" builtinId="8" hidden="1"/>
    <cellStyle name="Link" xfId="5491" builtinId="8" hidden="1"/>
    <cellStyle name="Link" xfId="5501" builtinId="8" hidden="1"/>
    <cellStyle name="Link" xfId="5513" builtinId="8" hidden="1"/>
    <cellStyle name="Link" xfId="5519" builtinId="8" hidden="1"/>
    <cellStyle name="Link" xfId="5535" builtinId="8" hidden="1"/>
    <cellStyle name="Link" xfId="5539" builtinId="8" hidden="1"/>
    <cellStyle name="Link" xfId="5545" builtinId="8" hidden="1"/>
    <cellStyle name="Link" xfId="5563" builtinId="8" hidden="1"/>
    <cellStyle name="Link" xfId="5567" builtinId="8" hidden="1"/>
    <cellStyle name="Link" xfId="5575" builtinId="8" hidden="1"/>
    <cellStyle name="Link" xfId="5585" builtinId="8" hidden="1"/>
    <cellStyle name="Link" xfId="5599" builtinId="8" hidden="1"/>
    <cellStyle name="Link" xfId="5601" builtinId="8" hidden="1"/>
    <cellStyle name="Link" xfId="5617" builtinId="8" hidden="1"/>
    <cellStyle name="Link" xfId="5623" builtinId="8" hidden="1"/>
    <cellStyle name="Link" xfId="5631" builtinId="8" hidden="1"/>
    <cellStyle name="Link" xfId="5645" builtinId="8" hidden="1"/>
    <cellStyle name="Link" xfId="5649" builtinId="8" hidden="1"/>
    <cellStyle name="Link" xfId="5659" builtinId="8" hidden="1"/>
    <cellStyle name="Link" xfId="5673" builtinId="8" hidden="1"/>
    <cellStyle name="Link" xfId="5683" builtinId="8" hidden="1"/>
    <cellStyle name="Link" xfId="5687" builtinId="8" hidden="1"/>
    <cellStyle name="Link" xfId="5709" builtinId="8" hidden="1"/>
    <cellStyle name="Link" xfId="5711" builtinId="8" hidden="1"/>
    <cellStyle name="Link" xfId="5713" builtinId="8" hidden="1"/>
    <cellStyle name="Link" xfId="5729" builtinId="8" hidden="1"/>
    <cellStyle name="Link" xfId="5737" builtinId="8" hidden="1"/>
    <cellStyle name="Link" xfId="5747" builtinId="8" hidden="1"/>
    <cellStyle name="Link" xfId="5757" builtinId="8" hidden="1"/>
    <cellStyle name="Link" xfId="5767" builtinId="8" hidden="1"/>
    <cellStyle name="Link" xfId="5769" builtinId="8" hidden="1"/>
    <cellStyle name="Link" xfId="5791" builtinId="8" hidden="1"/>
    <cellStyle name="Link" xfId="5793" builtinId="8" hidden="1"/>
    <cellStyle name="Link" xfId="5795" builtinId="8" hidden="1"/>
    <cellStyle name="Link" xfId="5819" builtinId="8" hidden="1"/>
    <cellStyle name="Link" xfId="5821" builtinId="8" hidden="1"/>
    <cellStyle name="Link" xfId="5833" builtinId="8" hidden="1"/>
    <cellStyle name="Link" xfId="5839" builtinId="8" hidden="1"/>
    <cellStyle name="Link" xfId="5855" builtinId="8" hidden="1"/>
    <cellStyle name="Link" xfId="5859" builtinId="8" hidden="1"/>
    <cellStyle name="Link" xfId="5875" builtinId="8" hidden="1"/>
    <cellStyle name="Link" xfId="5879" builtinId="8" hidden="1"/>
    <cellStyle name="Link" xfId="5883" builtinId="8" hidden="1"/>
    <cellStyle name="Link" xfId="5903" builtinId="8" hidden="1"/>
    <cellStyle name="Link" xfId="5905" builtinId="8" hidden="1"/>
    <cellStyle name="Link" xfId="5915" builtinId="8" hidden="1"/>
    <cellStyle name="Link" xfId="5931" builtinId="8" hidden="1"/>
    <cellStyle name="Link" xfId="5937" builtinId="8" hidden="1"/>
    <cellStyle name="Link" xfId="5943" builtinId="8" hidden="1"/>
    <cellStyle name="Link" xfId="5959" builtinId="8" hidden="1"/>
    <cellStyle name="Link" xfId="5965" builtinId="8" hidden="1"/>
    <cellStyle name="Link" xfId="5975" builtinId="8" hidden="1"/>
    <cellStyle name="Link" xfId="5985" builtinId="8" hidden="1"/>
    <cellStyle name="Link" xfId="5987" builtinId="8" hidden="1"/>
    <cellStyle name="Link" xfId="6003" builtinId="8" hidden="1"/>
    <cellStyle name="Link" xfId="6013" builtinId="8" hidden="1"/>
    <cellStyle name="Link" xfId="6023" builtinId="8" hidden="1"/>
    <cellStyle name="Link" xfId="6029" builtinId="8" hidden="1"/>
    <cellStyle name="Link" xfId="6047" builtinId="8" hidden="1"/>
    <cellStyle name="Link" xfId="6049" builtinId="8" hidden="1"/>
    <cellStyle name="Link" xfId="6057" builtinId="8" hidden="1"/>
    <cellStyle name="Link" xfId="6071" builtinId="8" hidden="1"/>
    <cellStyle name="Link" xfId="6077" builtinId="8" hidden="1"/>
    <cellStyle name="Link" xfId="6087" builtinId="8" hidden="1"/>
    <cellStyle name="Link" xfId="6097" builtinId="8" hidden="1"/>
    <cellStyle name="Link" xfId="6105" builtinId="8" hidden="1"/>
    <cellStyle name="Link" xfId="6113" builtinId="8" hidden="1"/>
    <cellStyle name="Link" xfId="6129" builtinId="8" hidden="1"/>
    <cellStyle name="Link" xfId="6131" builtinId="8" hidden="1"/>
    <cellStyle name="Link" xfId="6139" builtinId="8" hidden="1"/>
    <cellStyle name="Link" xfId="6157" builtinId="8" hidden="1"/>
    <cellStyle name="Link" xfId="6159" builtinId="8" hidden="1"/>
    <cellStyle name="Link" xfId="6171" builtinId="8" hidden="1"/>
    <cellStyle name="Link" xfId="6179" builtinId="8" hidden="1"/>
    <cellStyle name="Link" xfId="6195" builtinId="8" hidden="1"/>
    <cellStyle name="Link" xfId="6199" builtinId="8" hidden="1"/>
    <cellStyle name="Link" xfId="6211" builtinId="8" hidden="1"/>
    <cellStyle name="Link" xfId="6217" builtinId="8" hidden="1"/>
    <cellStyle name="Link" xfId="6225" builtinId="8" hidden="1"/>
    <cellStyle name="Link" xfId="6241" builtinId="8" hidden="1"/>
    <cellStyle name="Link" xfId="6243" builtinId="8" hidden="1"/>
    <cellStyle name="Link" xfId="6253" builtinId="8" hidden="1"/>
    <cellStyle name="Link" xfId="6269" builtinId="8" hidden="1"/>
    <cellStyle name="Link" xfId="6279" builtinId="8" hidden="1"/>
    <cellStyle name="Link" xfId="6281" builtinId="8" hidden="1"/>
    <cellStyle name="Link" xfId="6299" builtinId="8" hidden="1"/>
    <cellStyle name="Link" xfId="6305" builtinId="8" hidden="1"/>
    <cellStyle name="Link" xfId="6307" builtinId="8" hidden="1"/>
    <cellStyle name="Link" xfId="6223" builtinId="8" hidden="1"/>
    <cellStyle name="Link" xfId="6185" builtinId="8" hidden="1"/>
    <cellStyle name="Link" xfId="6111" builtinId="8" hidden="1"/>
    <cellStyle name="Link" xfId="6033" builtinId="8" hidden="1"/>
    <cellStyle name="Link" xfId="5961" builtinId="8" hidden="1"/>
    <cellStyle name="Link" xfId="5923" builtinId="8" hidden="1"/>
    <cellStyle name="Link" xfId="5811" builtinId="8" hidden="1"/>
    <cellStyle name="Link" xfId="5777" builtinId="8" hidden="1"/>
    <cellStyle name="Link" xfId="5739" builtinId="8" hidden="1"/>
    <cellStyle name="Link" xfId="5627" builtinId="8" hidden="1"/>
    <cellStyle name="Link" xfId="5591" builtinId="8" hidden="1"/>
    <cellStyle name="Link" xfId="5517" builtinId="8" hidden="1"/>
    <cellStyle name="Link" xfId="5443" builtinId="8" hidden="1"/>
    <cellStyle name="Link" xfId="5367" builtinId="8" hidden="1"/>
    <cellStyle name="Link" xfId="5329" builtinId="8" hidden="1"/>
    <cellStyle name="Link" xfId="5219" builtinId="8" hidden="1"/>
    <cellStyle name="Link" xfId="5181" builtinId="8" hidden="1"/>
    <cellStyle name="Link" xfId="5145" builtinId="8" hidden="1"/>
    <cellStyle name="Link" xfId="5033" builtinId="8" hidden="1"/>
    <cellStyle name="Link" xfId="11853" builtinId="8" hidden="1"/>
    <cellStyle name="Link" xfId="12133" builtinId="8" hidden="1"/>
    <cellStyle name="Link" xfId="12389" builtinId="8" hidden="1"/>
    <cellStyle name="Link" xfId="12645" builtinId="8" hidden="1"/>
    <cellStyle name="Link" xfId="12773" builtinId="8" hidden="1"/>
    <cellStyle name="Link" xfId="13165" builtinId="8" hidden="1"/>
    <cellStyle name="Link" xfId="13293" builtinId="8" hidden="1"/>
    <cellStyle name="Link" xfId="13421" builtinId="8" hidden="1"/>
    <cellStyle name="Link" xfId="13805" builtinId="8" hidden="1"/>
    <cellStyle name="Link" xfId="13941" builtinId="8" hidden="1"/>
    <cellStyle name="Link" xfId="14197" builtinId="8" hidden="1"/>
    <cellStyle name="Link" xfId="14469" builtinId="8" hidden="1"/>
    <cellStyle name="Link" xfId="14725" builtinId="8" hidden="1"/>
    <cellStyle name="Link" xfId="14861" builtinId="8" hidden="1"/>
    <cellStyle name="Link" xfId="15245" builtinId="8" hidden="1"/>
    <cellStyle name="Link" xfId="15373" builtinId="8" hidden="1"/>
    <cellStyle name="Link" xfId="15501" builtinId="8" hidden="1"/>
    <cellStyle name="Link" xfId="15893" builtinId="8" hidden="1"/>
    <cellStyle name="Link" xfId="16021" builtinId="8" hidden="1"/>
    <cellStyle name="Link" xfId="16277" builtinId="8" hidden="1"/>
    <cellStyle name="Link" xfId="16533" builtinId="8" hidden="1"/>
    <cellStyle name="Link" xfId="16805" builtinId="8" hidden="1"/>
    <cellStyle name="Link" xfId="16933" builtinId="8" hidden="1"/>
    <cellStyle name="Link" xfId="17317" builtinId="8" hidden="1"/>
    <cellStyle name="Link" xfId="17453" builtinId="8" hidden="1"/>
    <cellStyle name="Link" xfId="17589" builtinId="8" hidden="1"/>
    <cellStyle name="Link" xfId="17973" builtinId="8" hidden="1"/>
    <cellStyle name="Link" xfId="18101" builtinId="8" hidden="1"/>
    <cellStyle name="Link" xfId="18373" builtinId="8" hidden="1"/>
    <cellStyle name="Link" xfId="18629" builtinId="8" hidden="1"/>
    <cellStyle name="Link" xfId="18885" builtinId="8" hidden="1"/>
    <cellStyle name="Link" xfId="19013" builtinId="8" hidden="1"/>
    <cellStyle name="Link" xfId="19405" builtinId="8" hidden="1"/>
    <cellStyle name="Link" xfId="19533" builtinId="8" hidden="1"/>
    <cellStyle name="Link" xfId="19661" builtinId="8" hidden="1"/>
    <cellStyle name="Link" xfId="20045" builtinId="8" hidden="1"/>
    <cellStyle name="Link" xfId="20181" builtinId="8" hidden="1"/>
    <cellStyle name="Link" xfId="20437" builtinId="8" hidden="1"/>
    <cellStyle name="Link" xfId="20709" builtinId="8" hidden="1"/>
    <cellStyle name="Link" xfId="20965" builtinId="8" hidden="1"/>
    <cellStyle name="Link" xfId="21101" builtinId="8" hidden="1"/>
    <cellStyle name="Link" xfId="21489" builtinId="8" hidden="1"/>
    <cellStyle name="Link" xfId="21617" builtinId="8" hidden="1"/>
    <cellStyle name="Link" xfId="21745" builtinId="8" hidden="1"/>
    <cellStyle name="Link" xfId="22137" builtinId="8" hidden="1"/>
    <cellStyle name="Link" xfId="22265" builtinId="8" hidden="1"/>
    <cellStyle name="Link" xfId="22521" builtinId="8" hidden="1"/>
    <cellStyle name="Link" xfId="22777" builtinId="8" hidden="1"/>
    <cellStyle name="Link" xfId="23057" builtinId="8" hidden="1"/>
    <cellStyle name="Link" xfId="23177" builtinId="8" hidden="1"/>
    <cellStyle name="Link" xfId="23569" builtinId="8" hidden="1"/>
    <cellStyle name="Link" xfId="23697" builtinId="8" hidden="1"/>
    <cellStyle name="Link" xfId="23833" builtinId="8" hidden="1"/>
    <cellStyle name="Link" xfId="24217" builtinId="8" hidden="1"/>
    <cellStyle name="Link" xfId="24345" builtinId="8" hidden="1"/>
    <cellStyle name="Link" xfId="24617" builtinId="8" hidden="1"/>
    <cellStyle name="Link" xfId="24873" builtinId="8" hidden="1"/>
    <cellStyle name="Link" xfId="25129" builtinId="8" hidden="1"/>
    <cellStyle name="Link" xfId="25257" builtinId="8" hidden="1"/>
    <cellStyle name="Link" xfId="25649" builtinId="8" hidden="1"/>
    <cellStyle name="Link" xfId="25785" builtinId="8" hidden="1"/>
    <cellStyle name="Link" xfId="25905" builtinId="8" hidden="1"/>
    <cellStyle name="Link" xfId="26297" builtinId="8" hidden="1"/>
    <cellStyle name="Link" xfId="26425" builtinId="8" hidden="1"/>
    <cellStyle name="Link" xfId="26681" builtinId="8" hidden="1"/>
    <cellStyle name="Link" xfId="26953" builtinId="8" hidden="1"/>
    <cellStyle name="Link" xfId="27209" builtinId="8" hidden="1"/>
    <cellStyle name="Link" xfId="27345" builtinId="8" hidden="1"/>
    <cellStyle name="Link" xfId="27729" builtinId="8" hidden="1"/>
    <cellStyle name="Link" xfId="27857" builtinId="8" hidden="1"/>
    <cellStyle name="Link" xfId="27985" builtinId="8" hidden="1"/>
    <cellStyle name="Link" xfId="28377" builtinId="8" hidden="1"/>
    <cellStyle name="Link" xfId="28521" builtinId="8" hidden="1"/>
    <cellStyle name="Link" xfId="28777" builtinId="8" hidden="1"/>
    <cellStyle name="Link" xfId="29033" builtinId="8" hidden="1"/>
    <cellStyle name="Link" xfId="29297" builtinId="8" hidden="1"/>
    <cellStyle name="Link" xfId="29417" builtinId="8" hidden="1"/>
    <cellStyle name="Link" xfId="29809" builtinId="8" hidden="1"/>
    <cellStyle name="Link" xfId="29937" builtinId="8" hidden="1"/>
    <cellStyle name="Link" xfId="30073" builtinId="8" hidden="1"/>
    <cellStyle name="Link" xfId="30457" builtinId="8" hidden="1"/>
    <cellStyle name="Link" xfId="30585" builtinId="8" hidden="1"/>
    <cellStyle name="Link" xfId="30857" builtinId="8" hidden="1"/>
    <cellStyle name="Link" xfId="31113" builtinId="8" hidden="1"/>
    <cellStyle name="Link" xfId="31369" builtinId="8" hidden="1"/>
    <cellStyle name="Link" xfId="31505" builtinId="8" hidden="1"/>
    <cellStyle name="Link" xfId="9907" builtinId="8" hidden="1"/>
    <cellStyle name="Link" xfId="10043" builtinId="8" hidden="1"/>
    <cellStyle name="Link" xfId="10163" builtinId="8" hidden="1"/>
    <cellStyle name="Link" xfId="10555" builtinId="8" hidden="1"/>
    <cellStyle name="Link" xfId="10687" builtinId="8" hidden="1"/>
    <cellStyle name="Link" xfId="10943" builtinId="8" hidden="1"/>
    <cellStyle name="Link" xfId="11213" builtinId="8" hidden="1"/>
    <cellStyle name="Link" xfId="11469" builtinId="8" hidden="1"/>
    <cellStyle name="Link" xfId="11601" builtinId="8" hidden="1"/>
    <cellStyle name="Link" xfId="9973" builtinId="8" hidden="1"/>
    <cellStyle name="Link" xfId="9125" builtinId="8" hidden="1"/>
    <cellStyle name="Link" xfId="8181" builtinId="8" hidden="1"/>
    <cellStyle name="Link" xfId="5445" builtinId="8" hidden="1"/>
    <cellStyle name="Link" xfId="2417" builtinId="8" hidden="1"/>
    <cellStyle name="Link" xfId="2655" builtinId="8" hidden="1"/>
    <cellStyle name="Link" xfId="2895" builtinId="8" hidden="1"/>
    <cellStyle name="Link" xfId="3147" builtinId="8" hidden="1"/>
    <cellStyle name="Link" xfId="3259" builtinId="8" hidden="1"/>
    <cellStyle name="Link" xfId="3625" builtinId="8" hidden="1"/>
    <cellStyle name="Link" xfId="3747" builtinId="8" hidden="1"/>
    <cellStyle name="Link" xfId="3873" builtinId="8" hidden="1"/>
    <cellStyle name="Link" xfId="4239" builtinId="8" hidden="1"/>
    <cellStyle name="Link" xfId="4351" builtinId="8" hidden="1"/>
    <cellStyle name="Link" xfId="4601" builtinId="8" hidden="1"/>
    <cellStyle name="Link" xfId="4841" builtinId="8" hidden="1"/>
    <cellStyle name="Link" xfId="4325" builtinId="8" hidden="1"/>
    <cellStyle name="Link" xfId="2437" builtinId="8" hidden="1"/>
    <cellStyle name="Link" xfId="1483" builtinId="8" hidden="1"/>
    <cellStyle name="Link" xfId="1603" builtinId="8" hidden="1"/>
    <cellStyle name="Link" xfId="1715" builtinId="8" hidden="1"/>
    <cellStyle name="Link" xfId="2065" builtinId="8" hidden="1"/>
    <cellStyle name="Link" xfId="2187" builtinId="8" hidden="1"/>
    <cellStyle name="Link" xfId="589" builtinId="8" hidden="1"/>
    <cellStyle name="Link" xfId="827" builtinId="8" hidden="1"/>
    <cellStyle name="Link" xfId="1055" builtinId="8" hidden="1"/>
    <cellStyle name="Link" xfId="305" builtinId="8" hidden="1"/>
    <cellStyle name="Link" xfId="227" builtinId="8" hidden="1"/>
    <cellStyle name="Link" xfId="125" builtinId="8" hidden="1"/>
    <cellStyle name="Link" xfId="97" builtinId="8" hidden="1"/>
    <cellStyle name="Link" xfId="561" builtinId="8" hidden="1"/>
    <cellStyle name="Link" xfId="2027" builtinId="8" hidden="1"/>
    <cellStyle name="Link" xfId="1333" builtinId="8" hidden="1"/>
    <cellStyle name="Link" xfId="4697" builtinId="8" hidden="1"/>
    <cellStyle name="Link" xfId="3947" builtinId="8" hidden="1"/>
    <cellStyle name="Link" xfId="3605" builtinId="8" hidden="1"/>
    <cellStyle name="Link" xfId="2513" builtinId="8" hidden="1"/>
    <cellStyle name="Link" xfId="6613" builtinId="8" hidden="1"/>
    <cellStyle name="Link" xfId="9429" builtinId="8" hidden="1"/>
    <cellStyle name="Link" xfId="10899" builtinId="8" hidden="1"/>
    <cellStyle name="Link" xfId="10535" builtinId="8" hidden="1"/>
    <cellStyle name="Link" xfId="9729" builtinId="8" hidden="1"/>
    <cellStyle name="Link" xfId="8961" builtinId="8" hidden="1"/>
    <cellStyle name="Link" xfId="8193" builtinId="8" hidden="1"/>
    <cellStyle name="Link" xfId="7791" builtinId="8" hidden="1"/>
    <cellStyle name="Link" xfId="6621" builtinId="8" hidden="1"/>
    <cellStyle name="Link" xfId="6219" builtinId="8" hidden="1"/>
    <cellStyle name="Link" xfId="5853" builtinId="8" hidden="1"/>
    <cellStyle name="Link" xfId="12957" builtinId="8" hidden="1"/>
    <cellStyle name="Link" xfId="14365" builtinId="8" hidden="1"/>
    <cellStyle name="Link" xfId="17053" builtinId="8" hidden="1"/>
    <cellStyle name="Link" xfId="19869" builtinId="8" hidden="1"/>
    <cellStyle name="Link" xfId="22561" builtinId="8" hidden="1"/>
    <cellStyle name="Link" xfId="23969" builtinId="8" hidden="1"/>
    <cellStyle name="Link" xfId="28065" builtinId="8" hidden="1"/>
    <cellStyle name="Link" xfId="29345" builtinId="8" hidden="1"/>
    <cellStyle name="Link" xfId="30753" builtinId="8" hidden="1"/>
    <cellStyle name="Link" xfId="34852" builtinId="8" hidden="1"/>
    <cellStyle name="Link" xfId="34784" builtinId="8" hidden="1"/>
    <cellStyle name="Link" xfId="33888" builtinId="8" hidden="1"/>
    <cellStyle name="Link" xfId="32992" builtinId="8" hidden="1"/>
    <cellStyle name="Link" xfId="32051" builtinId="8" hidden="1"/>
    <cellStyle name="Link" xfId="31623" builtinId="8" hidden="1"/>
    <cellStyle name="Link" xfId="30259" builtinId="8" hidden="1"/>
    <cellStyle name="Link" xfId="29789" builtinId="8" hidden="1"/>
    <cellStyle name="Link" xfId="29319" builtinId="8" hidden="1"/>
    <cellStyle name="Link" xfId="27955" builtinId="8" hidden="1"/>
    <cellStyle name="Link" xfId="27527" builtinId="8" hidden="1"/>
    <cellStyle name="Link" xfId="18679" builtinId="8" hidden="1"/>
    <cellStyle name="Link" xfId="18935" builtinId="8" hidden="1"/>
    <cellStyle name="Link" xfId="19191" builtinId="8" hidden="1"/>
    <cellStyle name="Link" xfId="19327" builtinId="8" hidden="1"/>
    <cellStyle name="Link" xfId="19715" builtinId="8" hidden="1"/>
    <cellStyle name="Link" xfId="19849" builtinId="8" hidden="1"/>
    <cellStyle name="Link" xfId="19971" builtinId="8" hidden="1"/>
    <cellStyle name="Link" xfId="20361" builtinId="8" hidden="1"/>
    <cellStyle name="Link" xfId="20497" builtinId="8" hidden="1"/>
    <cellStyle name="Link" xfId="20753" builtinId="8" hidden="1"/>
    <cellStyle name="Link" xfId="21019" builtinId="8" hidden="1"/>
    <cellStyle name="Link" xfId="21279" builtinId="8" hidden="1"/>
    <cellStyle name="Link" xfId="21413" builtinId="8" hidden="1"/>
    <cellStyle name="Link" xfId="21805" builtinId="8" hidden="1"/>
    <cellStyle name="Link" xfId="21925" builtinId="8" hidden="1"/>
    <cellStyle name="Link" xfId="22061" builtinId="8" hidden="1"/>
    <cellStyle name="Link" xfId="22451" builtinId="8" hidden="1"/>
    <cellStyle name="Link" xfId="22583" builtinId="8" hidden="1"/>
    <cellStyle name="Link" xfId="22839" builtinId="8" hidden="1"/>
    <cellStyle name="Link" xfId="23095" builtinId="8" hidden="1"/>
    <cellStyle name="Link" xfId="23365" builtinId="8" hidden="1"/>
    <cellStyle name="Link" xfId="23487" builtinId="8" hidden="1"/>
    <cellStyle name="Link" xfId="23877" builtinId="8" hidden="1"/>
    <cellStyle name="Link" xfId="24011" builtinId="8" hidden="1"/>
    <cellStyle name="Link" xfId="24143" builtinId="8" hidden="1"/>
    <cellStyle name="Link" xfId="24535" builtinId="8" hidden="1"/>
    <cellStyle name="Link" xfId="24655" builtinId="8" hidden="1"/>
    <cellStyle name="Link" xfId="24925" builtinId="8" hidden="1"/>
    <cellStyle name="Link" xfId="25181" builtinId="8" hidden="1"/>
    <cellStyle name="Link" xfId="25437" builtinId="8" hidden="1"/>
    <cellStyle name="Link" xfId="25571" builtinId="8" hidden="1"/>
    <cellStyle name="Link" xfId="25963" builtinId="8" hidden="1"/>
    <cellStyle name="Link" xfId="26095" builtinId="8" hidden="1"/>
    <cellStyle name="Link" xfId="26219" builtinId="8" hidden="1"/>
    <cellStyle name="Link" xfId="26607" builtinId="8" hidden="1"/>
    <cellStyle name="Link" xfId="26741" builtinId="8" hidden="1"/>
    <cellStyle name="Link" xfId="26997" builtinId="8" hidden="1"/>
    <cellStyle name="Link" xfId="27267" builtinId="8" hidden="1"/>
    <cellStyle name="Link" xfId="26535" builtinId="8" hidden="1"/>
    <cellStyle name="Link" xfId="25597" builtinId="8" hidden="1"/>
    <cellStyle name="Link" xfId="22867" builtinId="8" hidden="1"/>
    <cellStyle name="Link" xfId="22013" builtinId="8" hidden="1"/>
    <cellStyle name="Link" xfId="21071" builtinId="8" hidden="1"/>
    <cellStyle name="Link" xfId="14887" builtinId="8" hidden="1"/>
    <cellStyle name="Link" xfId="15011" builtinId="8" hidden="1"/>
    <cellStyle name="Link" xfId="15251" builtinId="8" hidden="1"/>
    <cellStyle name="Link" xfId="15489" builtinId="8" hidden="1"/>
    <cellStyle name="Link" xfId="15739" builtinId="8" hidden="1"/>
    <cellStyle name="Link" xfId="15855" builtinId="8" hidden="1"/>
    <cellStyle name="Link" xfId="16217" builtinId="8" hidden="1"/>
    <cellStyle name="Link" xfId="16343" builtinId="8" hidden="1"/>
    <cellStyle name="Link" xfId="16467" builtinId="8" hidden="1"/>
    <cellStyle name="Link" xfId="16833" builtinId="8" hidden="1"/>
    <cellStyle name="Link" xfId="16943" builtinId="8" hidden="1"/>
    <cellStyle name="Link" xfId="16955" builtinId="8" hidden="1"/>
    <cellStyle name="Link" xfId="16963" builtinId="8" hidden="1"/>
    <cellStyle name="Link" xfId="16975" builtinId="8" hidden="1"/>
    <cellStyle name="Link" xfId="16977" builtinId="8" hidden="1"/>
    <cellStyle name="Link" xfId="16993" builtinId="8" hidden="1"/>
    <cellStyle name="Link" xfId="17001" builtinId="8" hidden="1"/>
    <cellStyle name="Link" xfId="17009" builtinId="8" hidden="1"/>
    <cellStyle name="Link" xfId="17023" builtinId="8" hidden="1"/>
    <cellStyle name="Link" xfId="17031" builtinId="8" hidden="1"/>
    <cellStyle name="Link" xfId="17041" builtinId="8" hidden="1"/>
    <cellStyle name="Link" xfId="17051" builtinId="8" hidden="1"/>
    <cellStyle name="Link" xfId="17063" builtinId="8" hidden="1"/>
    <cellStyle name="Link" xfId="17065" builtinId="8" hidden="1"/>
    <cellStyle name="Link" xfId="17079" builtinId="8" hidden="1"/>
    <cellStyle name="Link" xfId="17091" builtinId="8" hidden="1"/>
    <cellStyle name="Link" xfId="17097" builtinId="8" hidden="1"/>
    <cellStyle name="Link" xfId="17111" builtinId="8" hidden="1"/>
    <cellStyle name="Link" xfId="17113" builtinId="8" hidden="1"/>
    <cellStyle name="Link" xfId="17127" builtinId="8" hidden="1"/>
    <cellStyle name="Link" xfId="17137" builtinId="8" hidden="1"/>
    <cellStyle name="Link" xfId="17145" builtinId="8" hidden="1"/>
    <cellStyle name="Link" xfId="17153" builtinId="8" hidden="1"/>
    <cellStyle name="Link" xfId="17171" builtinId="8" hidden="1"/>
    <cellStyle name="Link" xfId="17177" builtinId="8" hidden="1"/>
    <cellStyle name="Link" xfId="17183" builtinId="8" hidden="1"/>
    <cellStyle name="Link" xfId="17199" builtinId="8" hidden="1"/>
    <cellStyle name="Link" xfId="17201" builtinId="8" hidden="1"/>
    <cellStyle name="Link" xfId="17215" builtinId="8" hidden="1"/>
    <cellStyle name="Link" xfId="17223" builtinId="8" hidden="1"/>
    <cellStyle name="Link" xfId="17233" builtinId="8" hidden="1"/>
    <cellStyle name="Link" xfId="17235" builtinId="8" hidden="1"/>
    <cellStyle name="Link" xfId="17259" builtinId="8" hidden="1"/>
    <cellStyle name="Link" xfId="17263" builtinId="8" hidden="1"/>
    <cellStyle name="Link" xfId="17267" builtinId="8" hidden="1"/>
    <cellStyle name="Link" xfId="17281" builtinId="8" hidden="1"/>
    <cellStyle name="Link" xfId="17289" builtinId="8" hidden="1"/>
    <cellStyle name="Link" xfId="17297" builtinId="8" hidden="1"/>
    <cellStyle name="Link" xfId="17307" builtinId="8" hidden="1"/>
    <cellStyle name="Link" xfId="17319" builtinId="8" hidden="1"/>
    <cellStyle name="Link" xfId="17323" builtinId="8" hidden="1"/>
    <cellStyle name="Link" xfId="17343" builtinId="8" hidden="1"/>
    <cellStyle name="Link" xfId="17351" builtinId="8" hidden="1"/>
    <cellStyle name="Link" xfId="17353" builtinId="8" hidden="1"/>
    <cellStyle name="Link" xfId="17369" builtinId="8" hidden="1"/>
    <cellStyle name="Link" xfId="17371" builtinId="8" hidden="1"/>
    <cellStyle name="Link" xfId="17385" builtinId="8" hidden="1"/>
    <cellStyle name="Link" xfId="17395" builtinId="8" hidden="1"/>
    <cellStyle name="Link" xfId="17403" builtinId="8" hidden="1"/>
    <cellStyle name="Link" xfId="17415" builtinId="8" hidden="1"/>
    <cellStyle name="Link" xfId="17431" builtinId="8" hidden="1"/>
    <cellStyle name="Link" xfId="17433" builtinId="8" hidden="1"/>
    <cellStyle name="Link" xfId="17441" builtinId="8" hidden="1"/>
    <cellStyle name="Link" xfId="17455" builtinId="8" hidden="1"/>
    <cellStyle name="Link" xfId="17459" builtinId="8" hidden="1"/>
    <cellStyle name="Link" xfId="17473" builtinId="8" hidden="1"/>
    <cellStyle name="Link" xfId="17479" builtinId="8" hidden="1"/>
    <cellStyle name="Link" xfId="17495" builtinId="8" hidden="1"/>
    <cellStyle name="Link" xfId="17499" builtinId="8" hidden="1"/>
    <cellStyle name="Link" xfId="17519" builtinId="8" hidden="1"/>
    <cellStyle name="Link" xfId="17521" builtinId="8" hidden="1"/>
    <cellStyle name="Link" xfId="17523" builtinId="8" hidden="1"/>
    <cellStyle name="Link" xfId="17539" builtinId="8" hidden="1"/>
    <cellStyle name="Link" xfId="17545" builtinId="8" hidden="1"/>
    <cellStyle name="Link" xfId="17555" builtinId="8" hidden="1"/>
    <cellStyle name="Link" xfId="17567" builtinId="8" hidden="1"/>
    <cellStyle name="Link" xfId="17579" builtinId="8" hidden="1"/>
    <cellStyle name="Link" xfId="17585" builtinId="8" hidden="1"/>
    <cellStyle name="Link" xfId="17601" builtinId="8" hidden="1"/>
    <cellStyle name="Link" xfId="17609" builtinId="8" hidden="1"/>
    <cellStyle name="Link" xfId="17611" builtinId="8" hidden="1"/>
    <cellStyle name="Link" xfId="17625" builtinId="8" hidden="1"/>
    <cellStyle name="Link" xfId="17631" builtinId="8" hidden="1"/>
    <cellStyle name="Link" xfId="17643" builtinId="8" hidden="1"/>
    <cellStyle name="Link" xfId="17657" builtinId="8" hidden="1"/>
    <cellStyle name="Link" xfId="17667" builtinId="8" hidden="1"/>
    <cellStyle name="Link" xfId="17671" builtinId="8" hidden="1"/>
    <cellStyle name="Link" xfId="17689" builtinId="8" hidden="1"/>
    <cellStyle name="Link" xfId="17691" builtinId="8" hidden="1"/>
    <cellStyle name="Link" xfId="17699" builtinId="8" hidden="1"/>
    <cellStyle name="Link" xfId="17713" builtinId="8" hidden="1"/>
    <cellStyle name="Link" xfId="17715" builtinId="8" hidden="1"/>
    <cellStyle name="Link" xfId="17729" builtinId="8" hidden="1"/>
    <cellStyle name="Link" xfId="17745" builtinId="8" hidden="1"/>
    <cellStyle name="Link" xfId="17751" builtinId="8" hidden="1"/>
    <cellStyle name="Link" xfId="17759" builtinId="8" hidden="1"/>
    <cellStyle name="Link" xfId="17775" builtinId="8" hidden="1"/>
    <cellStyle name="Link" xfId="17779" builtinId="8" hidden="1"/>
    <cellStyle name="Link" xfId="17783" builtinId="8" hidden="1"/>
    <cellStyle name="Link" xfId="17795" builtinId="8" hidden="1"/>
    <cellStyle name="Link" xfId="17803" builtinId="8" hidden="1"/>
    <cellStyle name="Link" xfId="17819" builtinId="8" hidden="1"/>
    <cellStyle name="Link" xfId="17827" builtinId="8" hidden="1"/>
    <cellStyle name="Link" xfId="17839" builtinId="8" hidden="1"/>
    <cellStyle name="Link" xfId="17841" builtinId="8" hidden="1"/>
    <cellStyle name="Link" xfId="17859" builtinId="8" hidden="1"/>
    <cellStyle name="Link" xfId="17865" builtinId="8" hidden="1"/>
    <cellStyle name="Link" xfId="17871" builtinId="8" hidden="1"/>
    <cellStyle name="Link" xfId="17883" builtinId="8" hidden="1"/>
    <cellStyle name="Link" xfId="17887" builtinId="8" hidden="1"/>
    <cellStyle name="Link" xfId="17905" builtinId="8" hidden="1"/>
    <cellStyle name="Link" xfId="17915" builtinId="8" hidden="1"/>
    <cellStyle name="Link" xfId="17927" builtinId="8" hidden="1"/>
    <cellStyle name="Link" xfId="17929" builtinId="8" hidden="1"/>
    <cellStyle name="Link" xfId="17945" builtinId="8" hidden="1"/>
    <cellStyle name="Link" xfId="17951" builtinId="8" hidden="1"/>
    <cellStyle name="Link" xfId="17955" builtinId="8" hidden="1"/>
    <cellStyle name="Link" xfId="17971" builtinId="8" hidden="1"/>
    <cellStyle name="Link" xfId="17979" builtinId="8" hidden="1"/>
    <cellStyle name="Link" xfId="17991" builtinId="8" hidden="1"/>
    <cellStyle name="Link" xfId="18001" builtinId="8" hidden="1"/>
    <cellStyle name="Link" xfId="18009" builtinId="8" hidden="1"/>
    <cellStyle name="Link" xfId="18017" builtinId="8" hidden="1"/>
    <cellStyle name="Link" xfId="18033" builtinId="8" hidden="1"/>
    <cellStyle name="Link" xfId="18035" builtinId="8" hidden="1"/>
    <cellStyle name="Link" xfId="18041" builtinId="8" hidden="1"/>
    <cellStyle name="Link" xfId="18065" builtinId="8" hidden="1"/>
    <cellStyle name="Link" xfId="18067" builtinId="8" hidden="1"/>
    <cellStyle name="Link" xfId="18079" builtinId="8" hidden="1"/>
    <cellStyle name="Link" xfId="18087" builtinId="8" hidden="1"/>
    <cellStyle name="Link" xfId="18097" builtinId="8" hidden="1"/>
    <cellStyle name="Link" xfId="18099" builtinId="8" hidden="1"/>
    <cellStyle name="Link" xfId="18115" builtinId="8" hidden="1"/>
    <cellStyle name="Link" xfId="18123" builtinId="8" hidden="1"/>
    <cellStyle name="Link" xfId="18127" builtinId="8" hidden="1"/>
    <cellStyle name="Link" xfId="18145" builtinId="8" hidden="1"/>
    <cellStyle name="Link" xfId="18155" builtinId="8" hidden="1"/>
    <cellStyle name="Link" xfId="18161" builtinId="8" hidden="1"/>
    <cellStyle name="Link" xfId="18171" builtinId="8" hidden="1"/>
    <cellStyle name="Link" xfId="18183" builtinId="8" hidden="1"/>
    <cellStyle name="Link" xfId="18187" builtinId="8" hidden="1"/>
    <cellStyle name="Link" xfId="18203" builtinId="8" hidden="1"/>
    <cellStyle name="Link" xfId="18207" builtinId="8" hidden="1"/>
    <cellStyle name="Link" xfId="18215" builtinId="8" hidden="1"/>
    <cellStyle name="Link" xfId="18235" builtinId="8" hidden="1"/>
    <cellStyle name="Link" xfId="18239" builtinId="8" hidden="1"/>
    <cellStyle name="Link" xfId="18249" builtinId="8" hidden="1"/>
    <cellStyle name="Link" xfId="18259" builtinId="8" hidden="1"/>
    <cellStyle name="Link" xfId="18267" builtinId="8" hidden="1"/>
    <cellStyle name="Link" xfId="18273" builtinId="8" hidden="1"/>
    <cellStyle name="Link" xfId="18291" builtinId="8" hidden="1"/>
    <cellStyle name="Link" xfId="18295" builtinId="8" hidden="1"/>
    <cellStyle name="Link" xfId="18305" builtinId="8" hidden="1"/>
    <cellStyle name="Link" xfId="18321" builtinId="8" hidden="1"/>
    <cellStyle name="Link" xfId="18327" builtinId="8" hidden="1"/>
    <cellStyle name="Link" xfId="18337" builtinId="8" hidden="1"/>
    <cellStyle name="Link" xfId="18343" builtinId="8" hidden="1"/>
    <cellStyle name="Link" xfId="18353" builtinId="8" hidden="1"/>
    <cellStyle name="Link" xfId="18359" builtinId="8" hidden="1"/>
    <cellStyle name="Link" xfId="18375" builtinId="8" hidden="1"/>
    <cellStyle name="Link" xfId="18385" builtinId="8" hidden="1"/>
    <cellStyle name="Link" xfId="18387" builtinId="8" hidden="1"/>
    <cellStyle name="Link" xfId="18407" builtinId="8" hidden="1"/>
    <cellStyle name="Link" xfId="18411" builtinId="8" hidden="1"/>
    <cellStyle name="Link" xfId="18419" builtinId="8" hidden="1"/>
    <cellStyle name="Link" xfId="18431" builtinId="8" hidden="1"/>
    <cellStyle name="Link" xfId="18441" builtinId="8" hidden="1"/>
    <cellStyle name="Link" xfId="18443" builtinId="8" hidden="1"/>
    <cellStyle name="Link" xfId="18233" builtinId="8" hidden="1"/>
    <cellStyle name="Link" xfId="18105" builtinId="8" hidden="1"/>
    <cellStyle name="Link" xfId="18063" builtinId="8" hidden="1"/>
    <cellStyle name="Link" xfId="17849" builtinId="8" hidden="1"/>
    <cellStyle name="Link" xfId="17763" builtinId="8" hidden="1"/>
    <cellStyle name="Link" xfId="17593" builtinId="8" hidden="1"/>
    <cellStyle name="Link" xfId="17423" builtinId="8" hidden="1"/>
    <cellStyle name="Link" xfId="17337" builtinId="8" hidden="1"/>
    <cellStyle name="Link" xfId="17209" builtinId="8" hidden="1"/>
    <cellStyle name="Link" xfId="16911" builtinId="8" hidden="1"/>
    <cellStyle name="Link" xfId="16867" builtinId="8" hidden="1"/>
    <cellStyle name="Link" xfId="16739" builtinId="8" hidden="1"/>
    <cellStyle name="Link" xfId="16527" builtinId="8" hidden="1"/>
    <cellStyle name="Link" xfId="16483" builtinId="8" hidden="1"/>
    <cellStyle name="Link" xfId="16313" builtinId="8" hidden="1"/>
    <cellStyle name="Link" xfId="16185" builtinId="8" hidden="1"/>
    <cellStyle name="Link" xfId="16015" builtinId="8" hidden="1"/>
    <cellStyle name="Link" xfId="15971" builtinId="8" hidden="1"/>
    <cellStyle name="Link" xfId="15631" builtinId="8" hidden="1"/>
    <cellStyle name="Link" xfId="15545" builtinId="8" hidden="1"/>
    <cellStyle name="Link" xfId="15503" builtinId="8" hidden="1"/>
    <cellStyle name="Link" xfId="15289" builtinId="8" hidden="1"/>
    <cellStyle name="Link" xfId="15161" builtinId="8" hidden="1"/>
    <cellStyle name="Link" xfId="15033" builtinId="8" hidden="1"/>
    <cellStyle name="Link" xfId="13257" builtinId="8" hidden="1"/>
    <cellStyle name="Link" xfId="13267" builtinId="8" hidden="1"/>
    <cellStyle name="Link" xfId="13273" builtinId="8" hidden="1"/>
    <cellStyle name="Link" xfId="13289" builtinId="8" hidden="1"/>
    <cellStyle name="Link" xfId="13295" builtinId="8" hidden="1"/>
    <cellStyle name="Link" xfId="13299" builtinId="8" hidden="1"/>
    <cellStyle name="Link" xfId="13313" builtinId="8" hidden="1"/>
    <cellStyle name="Link" xfId="13315" builtinId="8" hidden="1"/>
    <cellStyle name="Link" xfId="13329" builtinId="8" hidden="1"/>
    <cellStyle name="Link" xfId="13339" builtinId="8" hidden="1"/>
    <cellStyle name="Link" xfId="13355" builtinId="8" hidden="1"/>
    <cellStyle name="Link" xfId="13359" builtinId="8" hidden="1"/>
    <cellStyle name="Link" xfId="13371" builtinId="8" hidden="1"/>
    <cellStyle name="Link" xfId="13377" builtinId="8" hidden="1"/>
    <cellStyle name="Link" xfId="13383" builtinId="8" hidden="1"/>
    <cellStyle name="Link" xfId="13399" builtinId="8" hidden="1"/>
    <cellStyle name="Link" xfId="13401" builtinId="8" hidden="1"/>
    <cellStyle name="Link" xfId="13415" builtinId="8" hidden="1"/>
    <cellStyle name="Link" xfId="13423" builtinId="8" hidden="1"/>
    <cellStyle name="Link" xfId="13435" builtinId="8" hidden="1"/>
    <cellStyle name="Link" xfId="13443" builtinId="8" hidden="1"/>
    <cellStyle name="Link" xfId="13457" builtinId="8" hidden="1"/>
    <cellStyle name="Link" xfId="13459" builtinId="8" hidden="1"/>
    <cellStyle name="Link" xfId="13465" builtinId="8" hidden="1"/>
    <cellStyle name="Link" xfId="13479" builtinId="8" hidden="1"/>
    <cellStyle name="Link" xfId="13487" builtinId="8" hidden="1"/>
    <cellStyle name="Link" xfId="13491" builtinId="8" hidden="1"/>
    <cellStyle name="Link" xfId="13511" builtinId="8" hidden="1"/>
    <cellStyle name="Link" xfId="13521" builtinId="8" hidden="1"/>
    <cellStyle name="Link" xfId="13523" builtinId="8" hidden="1"/>
    <cellStyle name="Link" xfId="13537" builtinId="8" hidden="1"/>
    <cellStyle name="Link" xfId="13545" builtinId="8" hidden="1"/>
    <cellStyle name="Link" xfId="13547" builtinId="8" hidden="1"/>
    <cellStyle name="Link" xfId="13563" builtinId="8" hidden="1"/>
    <cellStyle name="Link" xfId="13567" builtinId="8" hidden="1"/>
    <cellStyle name="Link" xfId="13577" builtinId="8" hidden="1"/>
    <cellStyle name="Link" xfId="13593" builtinId="8" hidden="1"/>
    <cellStyle name="Link" xfId="13603" builtinId="8" hidden="1"/>
    <cellStyle name="Link" xfId="13609" builtinId="8" hidden="1"/>
    <cellStyle name="Link" xfId="13623" builtinId="8" hidden="1"/>
    <cellStyle name="Link" xfId="13625" builtinId="8" hidden="1"/>
    <cellStyle name="Link" xfId="13633" builtinId="8" hidden="1"/>
    <cellStyle name="Link" xfId="13647" builtinId="8" hidden="1"/>
    <cellStyle name="Link" xfId="13651" builtinId="8" hidden="1"/>
    <cellStyle name="Link" xfId="13665" builtinId="8" hidden="1"/>
    <cellStyle name="Link" xfId="13679" builtinId="8" hidden="1"/>
    <cellStyle name="Link" xfId="13687" builtinId="8" hidden="1"/>
    <cellStyle name="Link" xfId="13691" builtinId="8" hidden="1"/>
    <cellStyle name="Link" xfId="13707" builtinId="8" hidden="1"/>
    <cellStyle name="Link" xfId="13711" builtinId="8" hidden="1"/>
    <cellStyle name="Link" xfId="13713" builtinId="8" hidden="1"/>
    <cellStyle name="Link" xfId="13729" builtinId="8" hidden="1"/>
    <cellStyle name="Link" xfId="13735" builtinId="8" hidden="1"/>
    <cellStyle name="Link" xfId="13751" builtinId="8" hidden="1"/>
    <cellStyle name="Link" xfId="13759" builtinId="8" hidden="1"/>
    <cellStyle name="Link" xfId="13769" builtinId="8" hidden="1"/>
    <cellStyle name="Link" xfId="13775" builtinId="8" hidden="1"/>
    <cellStyle name="Link" xfId="13787" builtinId="8" hidden="1"/>
    <cellStyle name="Link" xfId="13795" builtinId="8" hidden="1"/>
    <cellStyle name="Link" xfId="13799" builtinId="8" hidden="1"/>
    <cellStyle name="Link" xfId="13811" builtinId="8" hidden="1"/>
    <cellStyle name="Link" xfId="13823" builtinId="8" hidden="1"/>
    <cellStyle name="Link" xfId="13831" builtinId="8" hidden="1"/>
    <cellStyle name="Link" xfId="13843" builtinId="8" hidden="1"/>
    <cellStyle name="Link" xfId="13855" builtinId="8" hidden="1"/>
    <cellStyle name="Link" xfId="13857" builtinId="8" hidden="1"/>
    <cellStyle name="Link" xfId="13873" builtinId="8" hidden="1"/>
    <cellStyle name="Link" xfId="13875" builtinId="8" hidden="1"/>
    <cellStyle name="Link" xfId="13883" builtinId="8" hidden="1"/>
    <cellStyle name="Link" xfId="13899" builtinId="8" hidden="1"/>
    <cellStyle name="Link" xfId="13905" builtinId="8" hidden="1"/>
    <cellStyle name="Link" xfId="13915" builtinId="8" hidden="1"/>
    <cellStyle name="Link" xfId="13929" builtinId="8" hidden="1"/>
    <cellStyle name="Link" xfId="13935" builtinId="8" hidden="1"/>
    <cellStyle name="Link" xfId="13943" builtinId="8" hidden="1"/>
    <cellStyle name="Link" xfId="13955" builtinId="8" hidden="1"/>
    <cellStyle name="Link" xfId="13961" builtinId="8" hidden="1"/>
    <cellStyle name="Link" xfId="13963" builtinId="8" hidden="1"/>
    <cellStyle name="Link" xfId="13985" builtinId="8" hidden="1"/>
    <cellStyle name="Link" xfId="13987" builtinId="8" hidden="1"/>
    <cellStyle name="Link" xfId="13999" builtinId="8" hidden="1"/>
    <cellStyle name="Link" xfId="14007" builtinId="8" hidden="1"/>
    <cellStyle name="Link" xfId="14019" builtinId="8" hidden="1"/>
    <cellStyle name="Link" xfId="14023" builtinId="8" hidden="1"/>
    <cellStyle name="Link" xfId="14039" builtinId="8" hidden="1"/>
    <cellStyle name="Link" xfId="14043" builtinId="8" hidden="1"/>
    <cellStyle name="Link" xfId="14049" builtinId="8" hidden="1"/>
    <cellStyle name="Link" xfId="14065" builtinId="8" hidden="1"/>
    <cellStyle name="Link" xfId="14073" builtinId="8" hidden="1"/>
    <cellStyle name="Link" xfId="14081" builtinId="8" hidden="1"/>
    <cellStyle name="Link" xfId="14091" builtinId="8" hidden="1"/>
    <cellStyle name="Link" xfId="14105" builtinId="8" hidden="1"/>
    <cellStyle name="Link" xfId="14107" builtinId="8" hidden="1"/>
    <cellStyle name="Link" xfId="14121" builtinId="8" hidden="1"/>
    <cellStyle name="Link" xfId="14127" builtinId="8" hidden="1"/>
    <cellStyle name="Link" xfId="14137" builtinId="8" hidden="1"/>
    <cellStyle name="Link" xfId="14151" builtinId="8" hidden="1"/>
    <cellStyle name="Link" xfId="14153" builtinId="8" hidden="1"/>
    <cellStyle name="Link" xfId="14163" builtinId="8" hidden="1"/>
    <cellStyle name="Link" xfId="14175" builtinId="8" hidden="1"/>
    <cellStyle name="Link" xfId="14185" builtinId="8" hidden="1"/>
    <cellStyle name="Link" xfId="14193" builtinId="8" hidden="1"/>
    <cellStyle name="Link" xfId="14207" builtinId="8" hidden="1"/>
    <cellStyle name="Link" xfId="14215" builtinId="8" hidden="1"/>
    <cellStyle name="Link" xfId="14219" builtinId="8" hidden="1"/>
    <cellStyle name="Link" xfId="14235" builtinId="8" hidden="1"/>
    <cellStyle name="Link" xfId="14239" builtinId="8" hidden="1"/>
    <cellStyle name="Link" xfId="14249" builtinId="8" hidden="1"/>
    <cellStyle name="Link" xfId="14257" builtinId="8" hidden="1"/>
    <cellStyle name="Link" xfId="14271" builtinId="8" hidden="1"/>
    <cellStyle name="Link" xfId="14273" builtinId="8" hidden="1"/>
    <cellStyle name="Link" xfId="14295" builtinId="8" hidden="1"/>
    <cellStyle name="Link" xfId="14297" builtinId="8" hidden="1"/>
    <cellStyle name="Link" xfId="14303" builtinId="8" hidden="1"/>
    <cellStyle name="Link" xfId="14315" builtinId="8" hidden="1"/>
    <cellStyle name="Link" xfId="14323" builtinId="8" hidden="1"/>
    <cellStyle name="Link" xfId="14329" builtinId="8" hidden="1"/>
    <cellStyle name="Link" xfId="14339" builtinId="8" hidden="1"/>
    <cellStyle name="Link" xfId="14353" builtinId="8" hidden="1"/>
    <cellStyle name="Link" xfId="14359" builtinId="8" hidden="1"/>
    <cellStyle name="Link" xfId="14375" builtinId="8" hidden="1"/>
    <cellStyle name="Link" xfId="14383" builtinId="8" hidden="1"/>
    <cellStyle name="Link" xfId="14385" builtinId="8" hidden="1"/>
    <cellStyle name="Link" xfId="14401" builtinId="8" hidden="1"/>
    <cellStyle name="Link" xfId="14403" builtinId="8" hidden="1"/>
    <cellStyle name="Link" xfId="14415" builtinId="8" hidden="1"/>
    <cellStyle name="Link" xfId="14425" builtinId="8" hidden="1"/>
    <cellStyle name="Link" xfId="14433" builtinId="8" hidden="1"/>
    <cellStyle name="Link" xfId="14441" builtinId="8" hidden="1"/>
    <cellStyle name="Link" xfId="14459" builtinId="8" hidden="1"/>
    <cellStyle name="Link" xfId="14463" builtinId="8" hidden="1"/>
    <cellStyle name="Link" xfId="14471" builtinId="8" hidden="1"/>
    <cellStyle name="Link" xfId="14483" builtinId="8" hidden="1"/>
    <cellStyle name="Link" xfId="14489" builtinId="8" hidden="1"/>
    <cellStyle name="Link" xfId="14499" builtinId="8" hidden="1"/>
    <cellStyle name="Link" xfId="14505" builtinId="8" hidden="1"/>
    <cellStyle name="Link" xfId="14515" builtinId="8" hidden="1"/>
    <cellStyle name="Link" xfId="14529" builtinId="8" hidden="1"/>
    <cellStyle name="Link" xfId="14545" builtinId="8" hidden="1"/>
    <cellStyle name="Link" xfId="14547" builtinId="8" hidden="1"/>
    <cellStyle name="Link" xfId="14551" builtinId="8" hidden="1"/>
    <cellStyle name="Link" xfId="14567" builtinId="8" hidden="1"/>
    <cellStyle name="Link" xfId="14571" builtinId="8" hidden="1"/>
    <cellStyle name="Link" xfId="14579" builtinId="8" hidden="1"/>
    <cellStyle name="Link" xfId="14591" builtinId="8" hidden="1"/>
    <cellStyle name="Link" xfId="14603" builtinId="8" hidden="1"/>
    <cellStyle name="Link" xfId="14611" builtinId="8" hidden="1"/>
    <cellStyle name="Link" xfId="14625" builtinId="8" hidden="1"/>
    <cellStyle name="Link" xfId="14633" builtinId="8" hidden="1"/>
    <cellStyle name="Link" xfId="14635" builtinId="8" hidden="1"/>
    <cellStyle name="Link" xfId="14649" builtinId="8" hidden="1"/>
    <cellStyle name="Link" xfId="14655" builtinId="8" hidden="1"/>
    <cellStyle name="Link" xfId="14665" builtinId="8" hidden="1"/>
    <cellStyle name="Link" xfId="14675" builtinId="8" hidden="1"/>
    <cellStyle name="Link" xfId="14689" builtinId="8" hidden="1"/>
    <cellStyle name="Link" xfId="14695" builtinId="8" hidden="1"/>
    <cellStyle name="Link" xfId="14711" builtinId="8" hidden="1"/>
    <cellStyle name="Link" xfId="14713" builtinId="8" hidden="1"/>
    <cellStyle name="Link" xfId="14721" builtinId="8" hidden="1"/>
    <cellStyle name="Link" xfId="14735" builtinId="8" hidden="1"/>
    <cellStyle name="Link" xfId="14737" builtinId="8" hidden="1"/>
    <cellStyle name="Link" xfId="14747" builtinId="8" hidden="1"/>
    <cellStyle name="Link" xfId="14763" builtinId="8" hidden="1"/>
    <cellStyle name="Link" xfId="14769" builtinId="8" hidden="1"/>
    <cellStyle name="Link" xfId="14779" builtinId="8" hidden="1"/>
    <cellStyle name="Link" xfId="14793" builtinId="8" hidden="1"/>
    <cellStyle name="Link" xfId="14799" builtinId="8" hidden="1"/>
    <cellStyle name="Link" xfId="14801" builtinId="8" hidden="1"/>
    <cellStyle name="Link" xfId="14815" builtinId="8" hidden="1"/>
    <cellStyle name="Link" xfId="14823" builtinId="8" hidden="1"/>
    <cellStyle name="Link" xfId="14831" builtinId="8" hidden="1"/>
    <cellStyle name="Link" xfId="14843" builtinId="8" hidden="1"/>
    <cellStyle name="Link" xfId="14855" builtinId="8" hidden="1"/>
    <cellStyle name="Link" xfId="14857" builtinId="8" hidden="1"/>
    <cellStyle name="Link" xfId="14777" builtinId="8" hidden="1"/>
    <cellStyle name="Link" xfId="14607" builtinId="8" hidden="1"/>
    <cellStyle name="Link" xfId="14435" builtinId="8" hidden="1"/>
    <cellStyle name="Link" xfId="14009" builtinId="8" hidden="1"/>
    <cellStyle name="Link" xfId="13923" builtinId="8" hidden="1"/>
    <cellStyle name="Link" xfId="13411" builtinId="8" hidden="1"/>
    <cellStyle name="Link" xfId="12491" builtinId="8" hidden="1"/>
    <cellStyle name="Link" xfId="12503" builtinId="8" hidden="1"/>
    <cellStyle name="Link" xfId="12505" builtinId="8" hidden="1"/>
    <cellStyle name="Link" xfId="12519" builtinId="8" hidden="1"/>
    <cellStyle name="Link" xfId="12523" builtinId="8" hidden="1"/>
    <cellStyle name="Link" xfId="12529" builtinId="8" hidden="1"/>
    <cellStyle name="Link" xfId="12545" builtinId="8" hidden="1"/>
    <cellStyle name="Link" xfId="12547" builtinId="8" hidden="1"/>
    <cellStyle name="Link" xfId="12563" builtinId="8" hidden="1"/>
    <cellStyle name="Link" xfId="12575" builtinId="8" hidden="1"/>
    <cellStyle name="Link" xfId="12583" builtinId="8" hidden="1"/>
    <cellStyle name="Link" xfId="12591" builtinId="8" hidden="1"/>
    <cellStyle name="Link" xfId="12603" builtinId="8" hidden="1"/>
    <cellStyle name="Link" xfId="12607" builtinId="8" hidden="1"/>
    <cellStyle name="Link" xfId="12611" builtinId="8" hidden="1"/>
    <cellStyle name="Link" xfId="12625" builtinId="8" hidden="1"/>
    <cellStyle name="Link" xfId="12635" builtinId="8" hidden="1"/>
    <cellStyle name="Link" xfId="12647" builtinId="8" hidden="1"/>
    <cellStyle name="Link" xfId="12655" builtinId="8" hidden="1"/>
    <cellStyle name="Link" xfId="12665" builtinId="8" hidden="1"/>
    <cellStyle name="Link" xfId="12667" builtinId="8" hidden="1"/>
    <cellStyle name="Link" xfId="12681" builtinId="8" hidden="1"/>
    <cellStyle name="Link" xfId="12689" builtinId="8" hidden="1"/>
    <cellStyle name="Link" xfId="12691" builtinId="8" hidden="1"/>
    <cellStyle name="Link" xfId="12711" builtinId="8" hidden="1"/>
    <cellStyle name="Link" xfId="12719" builtinId="8" hidden="1"/>
    <cellStyle name="Link" xfId="12723" builtinId="8" hidden="1"/>
    <cellStyle name="Link" xfId="12737" builtinId="8" hidden="1"/>
    <cellStyle name="Link" xfId="12747" builtinId="8" hidden="1"/>
    <cellStyle name="Link" xfId="12753" builtinId="8" hidden="1"/>
    <cellStyle name="Link" xfId="12767" builtinId="8" hidden="1"/>
    <cellStyle name="Link" xfId="12769" builtinId="8" hidden="1"/>
    <cellStyle name="Link" xfId="12777" builtinId="8" hidden="1"/>
    <cellStyle name="Link" xfId="12795" builtinId="8" hidden="1"/>
    <cellStyle name="Link" xfId="12799" builtinId="8" hidden="1"/>
    <cellStyle name="Link" xfId="12809" builtinId="8" hidden="1"/>
    <cellStyle name="Link" xfId="12819" builtinId="8" hidden="1"/>
    <cellStyle name="Link" xfId="12827" builtinId="8" hidden="1"/>
    <cellStyle name="Link" xfId="12833" builtinId="8" hidden="1"/>
    <cellStyle name="Link" xfId="12849" builtinId="8" hidden="1"/>
    <cellStyle name="Link" xfId="12851" builtinId="8" hidden="1"/>
    <cellStyle name="Link" xfId="12855" builtinId="8" hidden="1"/>
    <cellStyle name="Link" xfId="12875" builtinId="8" hidden="1"/>
    <cellStyle name="Link" xfId="12881" builtinId="8" hidden="1"/>
    <cellStyle name="Link" xfId="12891" builtinId="8" hidden="1"/>
    <cellStyle name="Link" xfId="12897" builtinId="8" hidden="1"/>
    <cellStyle name="Link" xfId="12911" builtinId="8" hidden="1"/>
    <cellStyle name="Link" xfId="12915" builtinId="8" hidden="1"/>
    <cellStyle name="Link" xfId="12929" builtinId="8" hidden="1"/>
    <cellStyle name="Link" xfId="12937" builtinId="8" hidden="1"/>
    <cellStyle name="Link" xfId="12943" builtinId="8" hidden="1"/>
    <cellStyle name="Link" xfId="12959" builtinId="8" hidden="1"/>
    <cellStyle name="Link" xfId="12963" builtinId="8" hidden="1"/>
    <cellStyle name="Link" xfId="12971" builtinId="8" hidden="1"/>
    <cellStyle name="Link" xfId="12983" builtinId="8" hidden="1"/>
    <cellStyle name="Link" xfId="12993" builtinId="8" hidden="1"/>
    <cellStyle name="Link" xfId="12995" builtinId="8" hidden="1"/>
    <cellStyle name="Link" xfId="13011" builtinId="8" hidden="1"/>
    <cellStyle name="Link" xfId="13023" builtinId="8" hidden="1"/>
    <cellStyle name="Link" xfId="13025" builtinId="8" hidden="1"/>
    <cellStyle name="Link" xfId="13039" builtinId="8" hidden="1"/>
    <cellStyle name="Link" xfId="13043" builtinId="8" hidden="1"/>
    <cellStyle name="Link" xfId="13055" builtinId="8" hidden="1"/>
    <cellStyle name="Link" xfId="13065" builtinId="8" hidden="1"/>
    <cellStyle name="Link" xfId="13073" builtinId="8" hidden="1"/>
    <cellStyle name="Link" xfId="13081" builtinId="8" hidden="1"/>
    <cellStyle name="Link" xfId="13099" builtinId="8" hidden="1"/>
    <cellStyle name="Link" xfId="13103" builtinId="8" hidden="1"/>
    <cellStyle name="Link" xfId="13111" builtinId="8" hidden="1"/>
    <cellStyle name="Link" xfId="13123" builtinId="8" hidden="1"/>
    <cellStyle name="Link" xfId="13127" builtinId="8" hidden="1"/>
    <cellStyle name="Link" xfId="13137" builtinId="8" hidden="1"/>
    <cellStyle name="Link" xfId="13145" builtinId="8" hidden="1"/>
    <cellStyle name="Link" xfId="13155" builtinId="8" hidden="1"/>
    <cellStyle name="Link" xfId="13159" builtinId="8" hidden="1"/>
    <cellStyle name="Link" xfId="13179" builtinId="8" hidden="1"/>
    <cellStyle name="Link" xfId="13185" builtinId="8" hidden="1"/>
    <cellStyle name="Link" xfId="13187" builtinId="8" hidden="1"/>
    <cellStyle name="Link" xfId="13201" builtinId="8" hidden="1"/>
    <cellStyle name="Link" xfId="13209" builtinId="8" hidden="1"/>
    <cellStyle name="Link" xfId="13217" builtinId="8" hidden="1"/>
    <cellStyle name="Link" xfId="13227" builtinId="8" hidden="1"/>
    <cellStyle name="Link" xfId="13239" builtinId="8" hidden="1"/>
    <cellStyle name="Link" xfId="13243" builtinId="8" hidden="1"/>
    <cellStyle name="Link" xfId="12899" builtinId="8" hidden="1"/>
    <cellStyle name="Link" xfId="12559" builtinId="8" hidden="1"/>
    <cellStyle name="Link" xfId="12113" builtinId="8" hidden="1"/>
    <cellStyle name="Link" xfId="12127" builtinId="8" hidden="1"/>
    <cellStyle name="Link" xfId="12129" builtinId="8" hidden="1"/>
    <cellStyle name="Link" xfId="12139" builtinId="8" hidden="1"/>
    <cellStyle name="Link" xfId="12151" builtinId="8" hidden="1"/>
    <cellStyle name="Link" xfId="12159" builtinId="8" hidden="1"/>
    <cellStyle name="Link" xfId="12169" builtinId="8" hidden="1"/>
    <cellStyle name="Link" xfId="12183" builtinId="8" hidden="1"/>
    <cellStyle name="Link" xfId="12187" builtinId="8" hidden="1"/>
    <cellStyle name="Link" xfId="12193" builtinId="8" hidden="1"/>
    <cellStyle name="Link" xfId="12209" builtinId="8" hidden="1"/>
    <cellStyle name="Link" xfId="12211" builtinId="8" hidden="1"/>
    <cellStyle name="Link" xfId="12225" builtinId="8" hidden="1"/>
    <cellStyle name="Link" xfId="12233" builtinId="8" hidden="1"/>
    <cellStyle name="Link" xfId="12247" builtinId="8" hidden="1"/>
    <cellStyle name="Link" xfId="12255" builtinId="8" hidden="1"/>
    <cellStyle name="Link" xfId="12267" builtinId="8" hidden="1"/>
    <cellStyle name="Link" xfId="12271" builtinId="8" hidden="1"/>
    <cellStyle name="Link" xfId="12275" builtinId="8" hidden="1"/>
    <cellStyle name="Link" xfId="12289" builtinId="8" hidden="1"/>
    <cellStyle name="Link" xfId="12297" builtinId="8" hidden="1"/>
    <cellStyle name="Link" xfId="12303" builtinId="8" hidden="1"/>
    <cellStyle name="Link" xfId="12313" builtinId="8" hidden="1"/>
    <cellStyle name="Link" xfId="12329" builtinId="8" hidden="1"/>
    <cellStyle name="Link" xfId="12331" builtinId="8" hidden="1"/>
    <cellStyle name="Link" xfId="12345" builtinId="8" hidden="1"/>
    <cellStyle name="Link" xfId="12353" builtinId="8" hidden="1"/>
    <cellStyle name="Link" xfId="12355" builtinId="8" hidden="1"/>
    <cellStyle name="Link" xfId="12371" builtinId="8" hidden="1"/>
    <cellStyle name="Link" xfId="12375" builtinId="8" hidden="1"/>
    <cellStyle name="Link" xfId="12385" builtinId="8" hidden="1"/>
    <cellStyle name="Link" xfId="12399" builtinId="8" hidden="1"/>
    <cellStyle name="Link" xfId="12409" builtinId="8" hidden="1"/>
    <cellStyle name="Link" xfId="12415" builtinId="8" hidden="1"/>
    <cellStyle name="Link" xfId="12427" builtinId="8" hidden="1"/>
    <cellStyle name="Link" xfId="12431" builtinId="8" hidden="1"/>
    <cellStyle name="Link" xfId="12439" builtinId="8" hidden="1"/>
    <cellStyle name="Link" xfId="12451" builtinId="8" hidden="1"/>
    <cellStyle name="Link" xfId="12457" builtinId="8" hidden="1"/>
    <cellStyle name="Link" xfId="12467" builtinId="8" hidden="1"/>
    <cellStyle name="Link" xfId="12481" builtinId="8" hidden="1"/>
    <cellStyle name="Link" xfId="11927" builtinId="8" hidden="1"/>
    <cellStyle name="Link" xfId="11931" builtinId="8" hidden="1"/>
    <cellStyle name="Link" xfId="11947" builtinId="8" hidden="1"/>
    <cellStyle name="Link" xfId="11951" builtinId="8" hidden="1"/>
    <cellStyle name="Link" xfId="11953" builtinId="8" hidden="1"/>
    <cellStyle name="Link" xfId="11969" builtinId="8" hidden="1"/>
    <cellStyle name="Link" xfId="11975" builtinId="8" hidden="1"/>
    <cellStyle name="Link" xfId="11991" builtinId="8" hidden="1"/>
    <cellStyle name="Link" xfId="11995" builtinId="8" hidden="1"/>
    <cellStyle name="Link" xfId="12007" builtinId="8" hidden="1"/>
    <cellStyle name="Link" xfId="12011" builtinId="8" hidden="1"/>
    <cellStyle name="Link" xfId="12025" builtinId="8" hidden="1"/>
    <cellStyle name="Link" xfId="12033" builtinId="8" hidden="1"/>
    <cellStyle name="Link" xfId="12035" builtinId="8" hidden="1"/>
    <cellStyle name="Link" xfId="12049" builtinId="8" hidden="1"/>
    <cellStyle name="Link" xfId="12055" builtinId="8" hidden="1"/>
    <cellStyle name="Link" xfId="12067" builtinId="8" hidden="1"/>
    <cellStyle name="Link" xfId="12079" builtinId="8" hidden="1"/>
    <cellStyle name="Link" xfId="12089" builtinId="8" hidden="1"/>
    <cellStyle name="Link" xfId="12091" builtinId="8" hidden="1"/>
    <cellStyle name="Link" xfId="12107" builtinId="8" hidden="1"/>
    <cellStyle name="Link" xfId="11833" builtinId="8" hidden="1"/>
    <cellStyle name="Link" xfId="11841" builtinId="8" hidden="1"/>
    <cellStyle name="Link" xfId="11855" builtinId="8" hidden="1"/>
    <cellStyle name="Link" xfId="11863" builtinId="8" hidden="1"/>
    <cellStyle name="Link" xfId="11873" builtinId="8" hidden="1"/>
    <cellStyle name="Link" xfId="11883" builtinId="8" hidden="1"/>
    <cellStyle name="Link" xfId="11889" builtinId="8" hidden="1"/>
    <cellStyle name="Link" xfId="11897" builtinId="8" hidden="1"/>
    <cellStyle name="Link" xfId="11911" builtinId="8" hidden="1"/>
    <cellStyle name="Link" xfId="11915" builtinId="8" hidden="1"/>
    <cellStyle name="Link" xfId="11919" builtinId="8" hidden="1"/>
    <cellStyle name="Link" xfId="11801" builtinId="8" hidden="1"/>
    <cellStyle name="Link" xfId="11803" builtinId="8" hidden="1"/>
    <cellStyle name="Link" xfId="11815" builtinId="8" hidden="1"/>
    <cellStyle name="Link" xfId="11823" builtinId="8" hidden="1"/>
    <cellStyle name="Link" xfId="11763" builtinId="8" hidden="1"/>
    <cellStyle name="Link" xfId="11767" builtinId="8" hidden="1"/>
    <cellStyle name="Link" xfId="11783" builtinId="8" hidden="1"/>
    <cellStyle name="Link" xfId="11753" builtinId="8" hidden="1"/>
    <cellStyle name="Link" xfId="11759" builtinId="8" hidden="1"/>
    <cellStyle name="Link" xfId="11751" builtinId="8" hidden="1"/>
    <cellStyle name="Link" xfId="11779" builtinId="8" hidden="1"/>
    <cellStyle name="Link" xfId="11827" builtinId="8" hidden="1"/>
    <cellStyle name="Link" xfId="11795" builtinId="8" hidden="1"/>
    <cellStyle name="Link" xfId="11903" builtinId="8" hidden="1"/>
    <cellStyle name="Link" xfId="11891" builtinId="8" hidden="1"/>
    <cellStyle name="Link" xfId="11849" builtinId="8" hidden="1"/>
    <cellStyle name="Link" xfId="11839" builtinId="8" hidden="1"/>
    <cellStyle name="Link" xfId="12095" builtinId="8" hidden="1"/>
    <cellStyle name="Link" xfId="12041" builtinId="8" hidden="1"/>
    <cellStyle name="Link" xfId="12031" builtinId="8" hidden="1"/>
    <cellStyle name="Link" xfId="11999" builtinId="8" hidden="1"/>
    <cellStyle name="Link" xfId="11967" builtinId="8" hidden="1"/>
    <cellStyle name="Link" xfId="11945" builtinId="8" hidden="1"/>
    <cellStyle name="Link" xfId="12217" builtinId="8" hidden="1"/>
    <cellStyle name="Link" xfId="12443" builtinId="8" hidden="1"/>
    <cellStyle name="Link" xfId="12433" builtinId="8" hidden="1"/>
    <cellStyle name="Link" xfId="12401" builtinId="8" hidden="1"/>
    <cellStyle name="Link" xfId="12359" builtinId="8" hidden="1"/>
    <cellStyle name="Link" xfId="12347" builtinId="8" hidden="1"/>
    <cellStyle name="Link" xfId="12315" builtinId="8" hidden="1"/>
    <cellStyle name="Link" xfId="12295" builtinId="8" hidden="1"/>
    <cellStyle name="Link" xfId="12263" builtinId="8" hidden="1"/>
    <cellStyle name="Link" xfId="12251" builtinId="8" hidden="1"/>
    <cellStyle name="Link" xfId="12207" builtinId="8" hidden="1"/>
    <cellStyle name="Link" xfId="12175" builtinId="8" hidden="1"/>
    <cellStyle name="Link" xfId="12163" builtinId="8" hidden="1"/>
    <cellStyle name="Link" xfId="12121" builtinId="8" hidden="1"/>
    <cellStyle name="Link" xfId="13071" builtinId="8" hidden="1"/>
    <cellStyle name="Link" xfId="13235" builtinId="8" hidden="1"/>
    <cellStyle name="Link" xfId="13203" builtinId="8" hidden="1"/>
    <cellStyle name="Link" xfId="13171" builtinId="8" hidden="1"/>
    <cellStyle name="Link" xfId="13161" builtinId="8" hidden="1"/>
    <cellStyle name="Link" xfId="13107" builtinId="8" hidden="1"/>
    <cellStyle name="Link" xfId="13087" builtinId="8" hidden="1"/>
    <cellStyle name="Link" xfId="13075" builtinId="8" hidden="1"/>
    <cellStyle name="Link" xfId="13031" builtinId="8" hidden="1"/>
    <cellStyle name="Link" xfId="13019" builtinId="8" hidden="1"/>
    <cellStyle name="Link" xfId="12987" builtinId="8" hidden="1"/>
    <cellStyle name="Link" xfId="12955" builtinId="8" hidden="1"/>
    <cellStyle name="Link" xfId="12935" builtinId="8" hidden="1"/>
    <cellStyle name="Link" xfId="12913" builtinId="8" hidden="1"/>
    <cellStyle name="Link" xfId="12857" builtinId="8" hidden="1"/>
    <cellStyle name="Link" xfId="12847" builtinId="8" hidden="1"/>
    <cellStyle name="Link" xfId="12825" builtinId="8" hidden="1"/>
    <cellStyle name="Link" xfId="12783" builtinId="8" hidden="1"/>
    <cellStyle name="Link" xfId="12771" builtinId="8" hidden="1"/>
    <cellStyle name="Link" xfId="12739" builtinId="8" hidden="1"/>
    <cellStyle name="Link" xfId="12715" builtinId="8" hidden="1"/>
    <cellStyle name="Link" xfId="12683" builtinId="8" hidden="1"/>
    <cellStyle name="Link" xfId="12673" builtinId="8" hidden="1"/>
    <cellStyle name="Link" xfId="12609" builtinId="8" hidden="1"/>
    <cellStyle name="Link" xfId="12599" builtinId="8" hidden="1"/>
    <cellStyle name="Link" xfId="12587" builtinId="8" hidden="1"/>
    <cellStyle name="Link" xfId="12543" builtinId="8" hidden="1"/>
    <cellStyle name="Link" xfId="12521" builtinId="8" hidden="1"/>
    <cellStyle name="Link" xfId="12499" builtinId="8" hidden="1"/>
    <cellStyle name="Link" xfId="13839" builtinId="8" hidden="1"/>
    <cellStyle name="Link" xfId="14863" builtinId="8" hidden="1"/>
    <cellStyle name="Link" xfId="14849" builtinId="8" hidden="1"/>
    <cellStyle name="Link" xfId="14807" builtinId="8" hidden="1"/>
    <cellStyle name="Link" xfId="14785" builtinId="8" hidden="1"/>
    <cellStyle name="Link" xfId="14771" builtinId="8" hidden="1"/>
    <cellStyle name="Link" xfId="14729" builtinId="8" hidden="1"/>
    <cellStyle name="Link" xfId="14719" builtinId="8" hidden="1"/>
    <cellStyle name="Link" xfId="14683" builtinId="8" hidden="1"/>
    <cellStyle name="Link" xfId="14651" builtinId="8" hidden="1"/>
    <cellStyle name="Link" xfId="14609" builtinId="8" hidden="1"/>
    <cellStyle name="Link" xfId="14595" builtinId="8" hidden="1"/>
    <cellStyle name="Link" xfId="14553" builtinId="8" hidden="1"/>
    <cellStyle name="Link" xfId="14543" builtinId="8" hidden="1"/>
    <cellStyle name="Link" xfId="14519" builtinId="8" hidden="1"/>
    <cellStyle name="Link" xfId="14475" builtinId="8" hidden="1"/>
    <cellStyle name="Link" xfId="14465" builtinId="8" hidden="1"/>
    <cellStyle name="Link" xfId="14431" builtinId="8" hidden="1"/>
    <cellStyle name="Link" xfId="14409" builtinId="8" hidden="1"/>
    <cellStyle name="Link" xfId="14367" builtinId="8" hidden="1"/>
    <cellStyle name="Link" xfId="14343" builtinId="8" hidden="1"/>
    <cellStyle name="Link" xfId="14299" builtinId="8" hidden="1"/>
    <cellStyle name="Link" xfId="14289" builtinId="8" hidden="1"/>
    <cellStyle name="Link" xfId="14279" builtinId="8" hidden="1"/>
    <cellStyle name="Link" xfId="14233" builtinId="8" hidden="1"/>
    <cellStyle name="Link" xfId="14211" builtinId="8" hidden="1"/>
    <cellStyle name="Link" xfId="14191" builtinId="8" hidden="1"/>
    <cellStyle name="Link" xfId="14145" builtinId="8" hidden="1"/>
    <cellStyle name="Link" xfId="14113" builtinId="8" hidden="1"/>
    <cellStyle name="Link" xfId="14103" builtinId="8" hidden="1"/>
    <cellStyle name="Link" xfId="14057" builtinId="8" hidden="1"/>
    <cellStyle name="Link" xfId="14035" builtinId="8" hidden="1"/>
    <cellStyle name="Link" xfId="14025" builtinId="8" hidden="1"/>
    <cellStyle name="Link" xfId="13979" builtinId="8" hidden="1"/>
    <cellStyle name="Link" xfId="13969" builtinId="8" hidden="1"/>
    <cellStyle name="Link" xfId="13937" builtinId="8" hidden="1"/>
    <cellStyle name="Link" xfId="13891" builtinId="8" hidden="1"/>
    <cellStyle name="Link" xfId="13859" builtinId="8" hidden="1"/>
    <cellStyle name="Link" xfId="13849" builtinId="8" hidden="1"/>
    <cellStyle name="Link" xfId="13803" builtinId="8" hidden="1"/>
    <cellStyle name="Link" xfId="13793" builtinId="8" hidden="1"/>
    <cellStyle name="Link" xfId="13771" builtinId="8" hidden="1"/>
    <cellStyle name="Link" xfId="13727" builtinId="8" hidden="1"/>
    <cellStyle name="Link" xfId="13715" builtinId="8" hidden="1"/>
    <cellStyle name="Link" xfId="13673" builtinId="8" hidden="1"/>
    <cellStyle name="Link" xfId="13639" builtinId="8" hidden="1"/>
    <cellStyle name="Link" xfId="13617" builtinId="8" hidden="1"/>
    <cellStyle name="Link" xfId="13595" builtinId="8" hidden="1"/>
    <cellStyle name="Link" xfId="13551" builtinId="8" hidden="1"/>
    <cellStyle name="Link" xfId="13539" builtinId="8" hidden="1"/>
    <cellStyle name="Link" xfId="13529" builtinId="8" hidden="1"/>
    <cellStyle name="Link" xfId="13483" builtinId="8" hidden="1"/>
    <cellStyle name="Link" xfId="13463" builtinId="8" hidden="1"/>
    <cellStyle name="Link" xfId="13419" builtinId="8" hidden="1"/>
    <cellStyle name="Link" xfId="13395" builtinId="8" hidden="1"/>
    <cellStyle name="Link" xfId="13363" builtinId="8" hidden="1"/>
    <cellStyle name="Link" xfId="13353" builtinId="8" hidden="1"/>
    <cellStyle name="Link" xfId="13307" builtinId="8" hidden="1"/>
    <cellStyle name="Link" xfId="13287" builtinId="8" hidden="1"/>
    <cellStyle name="Link" xfId="13275" builtinId="8" hidden="1"/>
    <cellStyle name="Link" xfId="15247" builtinId="8" hidden="1"/>
    <cellStyle name="Link" xfId="15759" builtinId="8" hidden="1"/>
    <cellStyle name="Link" xfId="16099" builtinId="8" hidden="1"/>
    <cellStyle name="Link" xfId="16611" builtinId="8" hidden="1"/>
    <cellStyle name="Link" xfId="17123" builtinId="8" hidden="1"/>
    <cellStyle name="Link" xfId="17295" builtinId="8" hidden="1"/>
    <cellStyle name="Link" xfId="17977" builtinId="8" hidden="1"/>
    <cellStyle name="Link" xfId="18147" builtinId="8" hidden="1"/>
    <cellStyle name="Link" xfId="18449" builtinId="8" hidden="1"/>
    <cellStyle name="Link" xfId="18391" builtinId="8" hidden="1"/>
    <cellStyle name="Link" xfId="18379" builtinId="8" hidden="1"/>
    <cellStyle name="Link" xfId="18345" builtinId="8" hidden="1"/>
    <cellStyle name="Link" xfId="18311" builtinId="8" hidden="1"/>
    <cellStyle name="Link" xfId="18289" builtinId="8" hidden="1"/>
    <cellStyle name="Link" xfId="18265" builtinId="8" hidden="1"/>
    <cellStyle name="Link" xfId="18219" builtinId="8" hidden="1"/>
    <cellStyle name="Link" xfId="18209" builtinId="8" hidden="1"/>
    <cellStyle name="Link" xfId="18199" builtinId="8" hidden="1"/>
    <cellStyle name="Link" xfId="18129" builtinId="8" hidden="1"/>
    <cellStyle name="Link" xfId="18119" builtinId="8" hidden="1"/>
    <cellStyle name="Link" xfId="18083" builtinId="8" hidden="1"/>
    <cellStyle name="Link" xfId="18059" builtinId="8" hidden="1"/>
    <cellStyle name="Link" xfId="18027" builtinId="8" hidden="1"/>
    <cellStyle name="Link" xfId="18015" builtinId="8" hidden="1"/>
    <cellStyle name="Link" xfId="17969" builtinId="8" hidden="1"/>
    <cellStyle name="Link" xfId="17947" builtinId="8" hidden="1"/>
    <cellStyle name="Link" xfId="17937" builtinId="8" hidden="1"/>
    <cellStyle name="Link" xfId="17879" builtinId="8" hidden="1"/>
    <cellStyle name="Link" xfId="17857" builtinId="8" hidden="1"/>
    <cellStyle name="Link" xfId="17833" builtinId="8" hidden="1"/>
    <cellStyle name="Link" xfId="17799" builtinId="8" hidden="1"/>
    <cellStyle name="Link" xfId="17767" builtinId="8" hidden="1"/>
    <cellStyle name="Link" xfId="17753" builtinId="8" hidden="1"/>
    <cellStyle name="Link" xfId="17707" builtinId="8" hidden="1"/>
    <cellStyle name="Link" xfId="17697" builtinId="8" hidden="1"/>
    <cellStyle name="Link" xfId="17663" builtinId="8" hidden="1"/>
    <cellStyle name="Link" xfId="17617" builtinId="8" hidden="1"/>
    <cellStyle name="Link" xfId="17607" builtinId="8" hidden="1"/>
    <cellStyle name="Link" xfId="17571" builtinId="8" hidden="1"/>
    <cellStyle name="Link" xfId="17537" builtinId="8" hidden="1"/>
    <cellStyle name="Link" xfId="17515" builtinId="8" hidden="1"/>
    <cellStyle name="Link" xfId="17491" builtinId="8" hidden="1"/>
    <cellStyle name="Link" xfId="17447" builtinId="8" hidden="1"/>
    <cellStyle name="Link" xfId="17425" builtinId="8" hidden="1"/>
    <cellStyle name="Link" xfId="17401" builtinId="8" hidden="1"/>
    <cellStyle name="Link" xfId="17355" builtinId="8" hidden="1"/>
    <cellStyle name="Link" xfId="17345" builtinId="8" hidden="1"/>
    <cellStyle name="Link" xfId="17311" builtinId="8" hidden="1"/>
    <cellStyle name="Link" xfId="17287" builtinId="8" hidden="1"/>
    <cellStyle name="Link" xfId="17255" builtinId="8" hidden="1"/>
    <cellStyle name="Link" xfId="17241" builtinId="8" hidden="1"/>
    <cellStyle name="Link" xfId="17175" builtinId="8" hidden="1"/>
    <cellStyle name="Link" xfId="17161" builtinId="8" hidden="1"/>
    <cellStyle name="Link" xfId="17151" builtinId="8" hidden="1"/>
    <cellStyle name="Link" xfId="17105" builtinId="8" hidden="1"/>
    <cellStyle name="Link" xfId="17083" builtinId="8" hidden="1"/>
    <cellStyle name="Link" xfId="17059" builtinId="8" hidden="1"/>
    <cellStyle name="Link" xfId="17025" builtinId="8" hidden="1"/>
    <cellStyle name="Link" xfId="16991" builtinId="8" hidden="1"/>
    <cellStyle name="Link" xfId="16979" builtinId="8" hidden="1"/>
    <cellStyle name="Link" xfId="16945" builtinId="8" hidden="1"/>
    <cellStyle name="Link" xfId="17195" builtinId="8" hidden="1"/>
    <cellStyle name="Link" xfId="17435" builtinId="8" hidden="1"/>
    <cellStyle name="Link" xfId="18163" builtinId="8" hidden="1"/>
    <cellStyle name="Link" xfId="18401" builtinId="8" hidden="1"/>
    <cellStyle name="Link" xfId="13451" builtinId="8" hidden="1"/>
    <cellStyle name="Link" xfId="13927" builtinId="8" hidden="1"/>
    <cellStyle name="Link" xfId="14387" builtinId="8" hidden="1"/>
    <cellStyle name="Link" xfId="14631" builtinId="8" hidden="1"/>
    <cellStyle name="Link" xfId="12889" builtinId="8" hidden="1"/>
    <cellStyle name="Link" xfId="13119" builtinId="8" hidden="1"/>
    <cellStyle name="Link" xfId="12185" builtinId="8" hidden="1"/>
    <cellStyle name="Link" xfId="11745" builtinId="8" hidden="1"/>
    <cellStyle name="Link" xfId="11793" builtinId="8" hidden="1"/>
    <cellStyle name="Link" xfId="12059" builtinId="8" hidden="1"/>
    <cellStyle name="Link" xfId="12471" builtinId="8" hidden="1"/>
    <cellStyle name="Link" xfId="12319" builtinId="8" hidden="1"/>
    <cellStyle name="Link" xfId="12243" builtinId="8" hidden="1"/>
    <cellStyle name="Link" xfId="13169" builtinId="8" hidden="1"/>
    <cellStyle name="Link" xfId="13095" builtinId="8" hidden="1"/>
    <cellStyle name="Link" xfId="13015" builtinId="8" hidden="1"/>
    <cellStyle name="Link" xfId="12785" builtinId="8" hidden="1"/>
    <cellStyle name="Link" xfId="12707" builtinId="8" hidden="1"/>
    <cellStyle name="Link" xfId="12551" builtinId="8" hidden="1"/>
    <cellStyle name="Link" xfId="14835" builtinId="8" hidden="1"/>
    <cellStyle name="Link" xfId="14679" builtinId="8" hidden="1"/>
    <cellStyle name="Link" xfId="14601" builtinId="8" hidden="1"/>
    <cellStyle name="Link" xfId="14369" builtinId="8" hidden="1"/>
    <cellStyle name="Link" xfId="14287" builtinId="8" hidden="1"/>
    <cellStyle name="Link" xfId="14209" builtinId="8" hidden="1"/>
    <cellStyle name="Link" xfId="13975" builtinId="8" hidden="1"/>
    <cellStyle name="Link" xfId="13897" builtinId="8" hidden="1"/>
    <cellStyle name="Link" xfId="13739" builtinId="8" hidden="1"/>
    <cellStyle name="Link" xfId="13579" builtinId="8" hidden="1"/>
    <cellStyle name="Link" xfId="13427" builtinId="8" hidden="1"/>
    <cellStyle name="Link" xfId="13347" builtinId="8" hidden="1"/>
    <cellStyle name="Link" xfId="17081" builtinId="8" hidden="1"/>
    <cellStyle name="Link" xfId="18275" builtinId="8" hidden="1"/>
    <cellStyle name="Link" xfId="18383" builtinId="8" hidden="1"/>
    <cellStyle name="Link" xfId="18137" builtinId="8" hidden="1"/>
    <cellStyle name="Link" xfId="18055" builtinId="8" hidden="1"/>
    <cellStyle name="Link" xfId="17897" builtinId="8" hidden="1"/>
    <cellStyle name="Link" xfId="17735" builtinId="8" hidden="1"/>
    <cellStyle name="Link" xfId="17569" builtinId="8" hidden="1"/>
    <cellStyle name="Link" xfId="17489" builtinId="8" hidden="1"/>
    <cellStyle name="Link" xfId="17247" builtinId="8" hidden="1"/>
    <cellStyle name="Link" xfId="17169" builtinId="8" hidden="1"/>
    <cellStyle name="Link" xfId="17087" builtinId="8" hidden="1"/>
    <cellStyle name="Link" xfId="25875" builtinId="8" hidden="1"/>
    <cellStyle name="Link" xfId="25811" builtinId="8" hidden="1"/>
    <cellStyle name="Link" xfId="25747" builtinId="8" hidden="1"/>
    <cellStyle name="Link" xfId="25661" builtinId="8" hidden="1"/>
    <cellStyle name="Link" xfId="25575" builtinId="8" hidden="1"/>
    <cellStyle name="Link" xfId="25555" builtinId="8" hidden="1"/>
    <cellStyle name="Link" xfId="25447" builtinId="8" hidden="1"/>
    <cellStyle name="Link" xfId="25405" builtinId="8" hidden="1"/>
    <cellStyle name="Link" xfId="25363" builtinId="8" hidden="1"/>
    <cellStyle name="Link" xfId="25235" builtinId="8" hidden="1"/>
    <cellStyle name="Link" xfId="25213" builtinId="8" hidden="1"/>
    <cellStyle name="Link" xfId="25127" builtinId="8" hidden="1"/>
    <cellStyle name="Link" xfId="25063" builtinId="8" hidden="1"/>
    <cellStyle name="Link" xfId="24979" builtinId="8" hidden="1"/>
    <cellStyle name="Link" xfId="24957" builtinId="8" hidden="1"/>
    <cellStyle name="Link" xfId="24787" builtinId="8" hidden="1"/>
    <cellStyle name="Link" xfId="24765" builtinId="8" hidden="1"/>
    <cellStyle name="Link" xfId="24723" builtinId="8" hidden="1"/>
    <cellStyle name="Link" xfId="24615" builtinId="8" hidden="1"/>
    <cellStyle name="Link" xfId="24551" builtinId="8" hidden="1"/>
    <cellStyle name="Link" xfId="24509" builtinId="8" hidden="1"/>
    <cellStyle name="Link" xfId="24423" builtinId="8" hidden="1"/>
    <cellStyle name="Link" xfId="24339" builtinId="8" hidden="1"/>
    <cellStyle name="Link" xfId="24295" builtinId="8" hidden="1"/>
    <cellStyle name="Link" xfId="24189" builtinId="8" hidden="1"/>
    <cellStyle name="Link" xfId="24167" builtinId="8" hidden="1"/>
    <cellStyle name="Link" xfId="24103" builtinId="8" hidden="1"/>
    <cellStyle name="Link" xfId="23997" builtinId="8" hidden="1"/>
    <cellStyle name="Link" xfId="23955" builtinId="8" hidden="1"/>
    <cellStyle name="Link" xfId="23869" builtinId="8" hidden="1"/>
    <cellStyle name="Link" xfId="23827" builtinId="8" hidden="1"/>
    <cellStyle name="Link" xfId="23741" builtinId="8" hidden="1"/>
    <cellStyle name="Link" xfId="23655" builtinId="8" hidden="1"/>
    <cellStyle name="Link" xfId="23527" builtinId="8" hidden="1"/>
    <cellStyle name="Link" xfId="23507" builtinId="8" hidden="1"/>
    <cellStyle name="Link" xfId="23485" builtinId="8" hidden="1"/>
    <cellStyle name="Link" xfId="23357" builtinId="8" hidden="1"/>
    <cellStyle name="Link" xfId="23315" builtinId="8" hidden="1"/>
    <cellStyle name="Link" xfId="23251" builtinId="8" hidden="1"/>
    <cellStyle name="Link" xfId="23165" builtinId="8" hidden="1"/>
    <cellStyle name="Link" xfId="23079" builtinId="8" hidden="1"/>
    <cellStyle name="Link" xfId="23059" builtinId="8" hidden="1"/>
    <cellStyle name="Link" xfId="22931" builtinId="8" hidden="1"/>
    <cellStyle name="Link" xfId="22909" builtinId="8" hidden="1"/>
    <cellStyle name="Link" xfId="22845" builtinId="8" hidden="1"/>
    <cellStyle name="Link" xfId="22739" builtinId="8" hidden="1"/>
    <cellStyle name="Link" xfId="22717" builtinId="8" hidden="1"/>
    <cellStyle name="Link" xfId="22631" builtinId="8" hidden="1"/>
    <cellStyle name="Link" xfId="22567" builtinId="8" hidden="1"/>
    <cellStyle name="Link" xfId="22461" builtinId="8" hidden="1"/>
    <cellStyle name="Link" xfId="22397" builtinId="8" hidden="1"/>
    <cellStyle name="Link" xfId="22291" builtinId="8" hidden="1"/>
    <cellStyle name="Link" xfId="22247" builtinId="8" hidden="1"/>
    <cellStyle name="Link" xfId="22227" builtinId="8" hidden="1"/>
    <cellStyle name="Link" xfId="22119" builtinId="8" hidden="1"/>
    <cellStyle name="Link" xfId="22055" builtinId="8" hidden="1"/>
    <cellStyle name="Link" xfId="21991" builtinId="8" hidden="1"/>
    <cellStyle name="Link" xfId="21907" builtinId="8" hidden="1"/>
    <cellStyle name="Link" xfId="21821" builtinId="8" hidden="1"/>
    <cellStyle name="Link" xfId="21799" builtinId="8" hidden="1"/>
    <cellStyle name="Link" xfId="21693" builtinId="8" hidden="1"/>
    <cellStyle name="Link" xfId="21651" builtinId="8" hidden="1"/>
    <cellStyle name="Link" xfId="21607" builtinId="8" hidden="1"/>
    <cellStyle name="Link" xfId="21479" builtinId="8" hidden="1"/>
    <cellStyle name="Link" xfId="21459" builtinId="8" hidden="1"/>
    <cellStyle name="Link" xfId="21373" builtinId="8" hidden="1"/>
    <cellStyle name="Link" xfId="21309" builtinId="8" hidden="1"/>
    <cellStyle name="Link" xfId="21199" builtinId="8" hidden="1"/>
    <cellStyle name="Link" xfId="21135" builtinId="8" hidden="1"/>
    <cellStyle name="Link" xfId="21027" builtinId="8" hidden="1"/>
    <cellStyle name="Link" xfId="21007" builtinId="8" hidden="1"/>
    <cellStyle name="Link" xfId="20963" builtinId="8" hidden="1"/>
    <cellStyle name="Link" xfId="20857" builtinId="8" hidden="1"/>
    <cellStyle name="Link" xfId="20793" builtinId="8" hidden="1"/>
    <cellStyle name="Link" xfId="20751" builtinId="8" hidden="1"/>
    <cellStyle name="Link" xfId="20665" builtinId="8" hidden="1"/>
    <cellStyle name="Link" xfId="20579" builtinId="8" hidden="1"/>
    <cellStyle name="Link" xfId="20537" builtinId="8" hidden="1"/>
    <cellStyle name="Link" xfId="20431" builtinId="8" hidden="1"/>
    <cellStyle name="Link" xfId="20409" builtinId="8" hidden="1"/>
    <cellStyle name="Link" xfId="20345" builtinId="8" hidden="1"/>
    <cellStyle name="Link" xfId="20239" builtinId="8" hidden="1"/>
    <cellStyle name="Link" xfId="20195" builtinId="8" hidden="1"/>
    <cellStyle name="Link" xfId="20111" builtinId="8" hidden="1"/>
    <cellStyle name="Link" xfId="20003" builtinId="8" hidden="1"/>
    <cellStyle name="Link" xfId="19939" builtinId="8" hidden="1"/>
    <cellStyle name="Link" xfId="19897" builtinId="8" hidden="1"/>
    <cellStyle name="Link" xfId="19769" builtinId="8" hidden="1"/>
    <cellStyle name="Link" xfId="19747" builtinId="8" hidden="1"/>
    <cellStyle name="Link" xfId="19727" builtinId="8" hidden="1"/>
    <cellStyle name="Link" xfId="19599" builtinId="8" hidden="1"/>
    <cellStyle name="Link" xfId="19555" builtinId="8" hidden="1"/>
    <cellStyle name="Link" xfId="19491" builtinId="8" hidden="1"/>
    <cellStyle name="Link" xfId="19407" builtinId="8" hidden="1"/>
    <cellStyle name="Link" xfId="19321" builtinId="8" hidden="1"/>
    <cellStyle name="Link" xfId="19299" builtinId="8" hidden="1"/>
    <cellStyle name="Link" xfId="19171" builtinId="8" hidden="1"/>
    <cellStyle name="Link" xfId="19151" builtinId="8" hidden="1"/>
    <cellStyle name="Link" xfId="19087" builtinId="8" hidden="1"/>
    <cellStyle name="Link" xfId="18979" builtinId="8" hidden="1"/>
    <cellStyle name="Link" xfId="18959" builtinId="8" hidden="1"/>
    <cellStyle name="Link" xfId="18873" builtinId="8" hidden="1"/>
    <cellStyle name="Link" xfId="18745" builtinId="8" hidden="1"/>
    <cellStyle name="Link" xfId="18703" builtinId="8" hidden="1"/>
    <cellStyle name="Link" xfId="18639" builtinId="8" hidden="1"/>
    <cellStyle name="Link" xfId="18531" builtinId="8" hidden="1"/>
    <cellStyle name="Link" xfId="18489" builtinId="8" hidden="1"/>
    <cellStyle name="Link" xfId="18467" builtinId="8" hidden="1"/>
    <cellStyle name="Link" xfId="14883" builtinId="8" hidden="1"/>
    <cellStyle name="Link" xfId="14891" builtinId="8" hidden="1"/>
    <cellStyle name="Link" xfId="14899" builtinId="8" hidden="1"/>
    <cellStyle name="Link" xfId="14913" builtinId="8" hidden="1"/>
    <cellStyle name="Link" xfId="14923" builtinId="8" hidden="1"/>
    <cellStyle name="Link" xfId="14927" builtinId="8" hidden="1"/>
    <cellStyle name="Link" xfId="14939" builtinId="8" hidden="1"/>
    <cellStyle name="Link" xfId="14945" builtinId="8" hidden="1"/>
    <cellStyle name="Link" xfId="14953" builtinId="8" hidden="1"/>
    <cellStyle name="Link" xfId="14969" builtinId="8" hidden="1"/>
    <cellStyle name="Link" xfId="14971" builtinId="8" hidden="1"/>
    <cellStyle name="Link" xfId="14985" builtinId="8" hidden="1"/>
    <cellStyle name="Link" xfId="14999" builtinId="8" hidden="1"/>
    <cellStyle name="Link" xfId="15007" builtinId="8" hidden="1"/>
    <cellStyle name="Link" xfId="15015" builtinId="8" hidden="1"/>
    <cellStyle name="Link" xfId="15027" builtinId="8" hidden="1"/>
    <cellStyle name="Link" xfId="15031" builtinId="8" hidden="1"/>
    <cellStyle name="Link" xfId="15039" builtinId="8" hidden="1"/>
    <cellStyle name="Link" xfId="15051" builtinId="8" hidden="1"/>
    <cellStyle name="Link" xfId="15059" builtinId="8" hidden="1"/>
    <cellStyle name="Link" xfId="15065" builtinId="8" hidden="1"/>
    <cellStyle name="Link" xfId="15079" builtinId="8" hidden="1"/>
    <cellStyle name="Link" xfId="15089" builtinId="8" hidden="1"/>
    <cellStyle name="Link" xfId="15095" builtinId="8" hidden="1"/>
    <cellStyle name="Link" xfId="15107" builtinId="8" hidden="1"/>
    <cellStyle name="Link" xfId="15111" builtinId="8" hidden="1"/>
    <cellStyle name="Link" xfId="15121" builtinId="8" hidden="1"/>
    <cellStyle name="Link" xfId="15135" builtinId="8" hidden="1"/>
    <cellStyle name="Link" xfId="15139" builtinId="8" hidden="1"/>
    <cellStyle name="Link" xfId="15153" builtinId="8" hidden="1"/>
    <cellStyle name="Link" xfId="15167" builtinId="8" hidden="1"/>
    <cellStyle name="Link" xfId="15175" builtinId="8" hidden="1"/>
    <cellStyle name="Link" xfId="15179" builtinId="8" hidden="1"/>
    <cellStyle name="Link" xfId="15195" builtinId="8" hidden="1"/>
    <cellStyle name="Link" xfId="15199" builtinId="8" hidden="1"/>
    <cellStyle name="Link" xfId="15201" builtinId="8" hidden="1"/>
    <cellStyle name="Link" xfId="15219" builtinId="8" hidden="1"/>
    <cellStyle name="Link" xfId="15225" builtinId="8" hidden="1"/>
    <cellStyle name="Link" xfId="15233" builtinId="8" hidden="1"/>
    <cellStyle name="Link" xfId="15243" builtinId="8" hidden="1"/>
    <cellStyle name="Link" xfId="15257" builtinId="8" hidden="1"/>
    <cellStyle name="Link" xfId="15259" builtinId="8" hidden="1"/>
    <cellStyle name="Link" xfId="15275" builtinId="8" hidden="1"/>
    <cellStyle name="Link" xfId="15279" builtinId="8" hidden="1"/>
    <cellStyle name="Link" xfId="15287" builtinId="8" hidden="1"/>
    <cellStyle name="Link" xfId="15303" builtinId="8" hidden="1"/>
    <cellStyle name="Link" xfId="15311" builtinId="8" hidden="1"/>
    <cellStyle name="Link" xfId="15321" builtinId="8" hidden="1"/>
    <cellStyle name="Link" xfId="15335" builtinId="8" hidden="1"/>
    <cellStyle name="Link" xfId="15339" builtinId="8" hidden="1"/>
    <cellStyle name="Link" xfId="15347" builtinId="8" hidden="1"/>
    <cellStyle name="Link" xfId="15361" builtinId="8" hidden="1"/>
    <cellStyle name="Link" xfId="15367" builtinId="8" hidden="1"/>
    <cellStyle name="Link" xfId="15369" builtinId="8" hidden="1"/>
    <cellStyle name="Link" xfId="15385" builtinId="8" hidden="1"/>
    <cellStyle name="Link" xfId="15393" builtinId="8" hidden="1"/>
    <cellStyle name="Link" xfId="15401" builtinId="8" hidden="1"/>
    <cellStyle name="Link" xfId="15411" builtinId="8" hidden="1"/>
    <cellStyle name="Link" xfId="15425" builtinId="8" hidden="1"/>
    <cellStyle name="Link" xfId="15427" builtinId="8" hidden="1"/>
    <cellStyle name="Link" xfId="15441" builtinId="8" hidden="1"/>
    <cellStyle name="Link" xfId="15447" builtinId="8" hidden="1"/>
    <cellStyle name="Link" xfId="15451" builtinId="8" hidden="1"/>
    <cellStyle name="Link" xfId="15473" builtinId="8" hidden="1"/>
    <cellStyle name="Link" xfId="15475" builtinId="8" hidden="1"/>
    <cellStyle name="Link" xfId="15487" builtinId="8" hidden="1"/>
    <cellStyle name="Link" xfId="15497" builtinId="8" hidden="1"/>
    <cellStyle name="Link" xfId="15507" builtinId="8" hidden="1"/>
    <cellStyle name="Link" xfId="15515" builtinId="8" hidden="1"/>
    <cellStyle name="Link" xfId="15529" builtinId="8" hidden="1"/>
    <cellStyle name="Link" xfId="15531" builtinId="8" hidden="1"/>
    <cellStyle name="Link" xfId="15537" builtinId="8" hidden="1"/>
    <cellStyle name="Link" xfId="15553" builtinId="8" hidden="1"/>
    <cellStyle name="Link" xfId="15561" builtinId="8" hidden="1"/>
    <cellStyle name="Link" xfId="15567" builtinId="8" hidden="1"/>
    <cellStyle name="Link" xfId="15577" builtinId="8" hidden="1"/>
    <cellStyle name="Link" xfId="15591" builtinId="8" hidden="1"/>
    <cellStyle name="Link" xfId="15595" builtinId="8" hidden="1"/>
    <cellStyle name="Link" xfId="15609" builtinId="8" hidden="1"/>
    <cellStyle name="Link" xfId="15611" builtinId="8" hidden="1"/>
    <cellStyle name="Link" xfId="15619" builtinId="8" hidden="1"/>
    <cellStyle name="Link" xfId="15641" builtinId="8" hidden="1"/>
    <cellStyle name="Link" xfId="15643" builtinId="8" hidden="1"/>
    <cellStyle name="Link" xfId="15655" builtinId="8" hidden="1"/>
    <cellStyle name="Link" xfId="15665" builtinId="8" hidden="1"/>
    <cellStyle name="Link" xfId="15675" builtinId="8" hidden="1"/>
    <cellStyle name="Link" xfId="15681" builtinId="8" hidden="1"/>
    <cellStyle name="Link" xfId="15697" builtinId="8" hidden="1"/>
    <cellStyle name="Link" xfId="15699" builtinId="8" hidden="1"/>
    <cellStyle name="Link" xfId="15703" builtinId="8" hidden="1"/>
    <cellStyle name="Link" xfId="15721" builtinId="8" hidden="1"/>
    <cellStyle name="Link" xfId="15727" builtinId="8" hidden="1"/>
    <cellStyle name="Link" xfId="15735" builtinId="8" hidden="1"/>
    <cellStyle name="Link" xfId="15745" builtinId="8" hidden="1"/>
    <cellStyle name="Link" xfId="15755" builtinId="8" hidden="1"/>
    <cellStyle name="Link" xfId="15761" builtinId="8" hidden="1"/>
    <cellStyle name="Link" xfId="15777" builtinId="8" hidden="1"/>
    <cellStyle name="Link" xfId="15779" builtinId="8" hidden="1"/>
    <cellStyle name="Link" xfId="15787" builtinId="8" hidden="1"/>
    <cellStyle name="Link" xfId="15807" builtinId="8" hidden="1"/>
    <cellStyle name="Link" xfId="15811" builtinId="8" hidden="1"/>
    <cellStyle name="Link" xfId="15823" builtinId="8" hidden="1"/>
    <cellStyle name="Link" xfId="15833" builtinId="8" hidden="1"/>
    <cellStyle name="Link" xfId="15839" builtinId="8" hidden="1"/>
    <cellStyle name="Link" xfId="15849" builtinId="8" hidden="1"/>
    <cellStyle name="Link" xfId="15863" builtinId="8" hidden="1"/>
    <cellStyle name="Link" xfId="15867" builtinId="8" hidden="1"/>
    <cellStyle name="Link" xfId="15871" builtinId="8" hidden="1"/>
    <cellStyle name="Link" xfId="15883" builtinId="8" hidden="1"/>
    <cellStyle name="Link" xfId="15895" builtinId="8" hidden="1"/>
    <cellStyle name="Link" xfId="15903" builtinId="8" hidden="1"/>
    <cellStyle name="Link" xfId="15913" builtinId="8" hidden="1"/>
    <cellStyle name="Link" xfId="15923" builtinId="8" hidden="1"/>
    <cellStyle name="Link" xfId="15927" builtinId="8" hidden="1"/>
    <cellStyle name="Link" xfId="15943" builtinId="8" hidden="1"/>
    <cellStyle name="Link" xfId="15947" builtinId="8" hidden="1"/>
    <cellStyle name="Link" xfId="15959" builtinId="8" hidden="1"/>
    <cellStyle name="Link" xfId="15975" builtinId="8" hidden="1"/>
    <cellStyle name="Link" xfId="15977" builtinId="8" hidden="1"/>
    <cellStyle name="Link" xfId="15987" builtinId="8" hidden="1"/>
    <cellStyle name="Link" xfId="15999" builtinId="8" hidden="1"/>
    <cellStyle name="Link" xfId="16007" builtinId="8" hidden="1"/>
    <cellStyle name="Link" xfId="16017" builtinId="8" hidden="1"/>
    <cellStyle name="Link" xfId="16031" builtinId="8" hidden="1"/>
    <cellStyle name="Link" xfId="16033" builtinId="8" hidden="1"/>
    <cellStyle name="Link" xfId="16039" builtinId="8" hidden="1"/>
    <cellStyle name="Link" xfId="16051" builtinId="8" hidden="1"/>
    <cellStyle name="Link" xfId="16063" builtinId="8" hidden="1"/>
    <cellStyle name="Link" xfId="16067" builtinId="8" hidden="1"/>
    <cellStyle name="Link" xfId="16079" builtinId="8" hidden="1"/>
    <cellStyle name="Link" xfId="16089" builtinId="8" hidden="1"/>
    <cellStyle name="Link" xfId="16095" builtinId="8" hidden="1"/>
    <cellStyle name="Link" xfId="16111" builtinId="8" hidden="1"/>
    <cellStyle name="Link" xfId="16121" builtinId="8" hidden="1"/>
    <cellStyle name="Link" xfId="16123" builtinId="8" hidden="1"/>
    <cellStyle name="Link" xfId="16139" builtinId="8" hidden="1"/>
    <cellStyle name="Link" xfId="16145" builtinId="8" hidden="1"/>
    <cellStyle name="Link" xfId="16155" builtinId="8" hidden="1"/>
    <cellStyle name="Link" xfId="16167" builtinId="8" hidden="1"/>
    <cellStyle name="Link" xfId="16175" builtinId="8" hidden="1"/>
    <cellStyle name="Link" xfId="16179" builtinId="8" hidden="1"/>
    <cellStyle name="Link" xfId="16199" builtinId="8" hidden="1"/>
    <cellStyle name="Link" xfId="16201" builtinId="8" hidden="1"/>
    <cellStyle name="Link" xfId="16203" builtinId="8" hidden="1"/>
    <cellStyle name="Link" xfId="16219" builtinId="8" hidden="1"/>
    <cellStyle name="Link" xfId="16225" builtinId="8" hidden="1"/>
    <cellStyle name="Link" xfId="16235" builtinId="8" hidden="1"/>
    <cellStyle name="Link" xfId="16247" builtinId="8" hidden="1"/>
    <cellStyle name="Link" xfId="16257" builtinId="8" hidden="1"/>
    <cellStyle name="Link" xfId="16259" builtinId="8" hidden="1"/>
    <cellStyle name="Link" xfId="16281" builtinId="8" hidden="1"/>
    <cellStyle name="Link" xfId="16289" builtinId="8" hidden="1"/>
    <cellStyle name="Link" xfId="16291" builtinId="8" hidden="1"/>
    <cellStyle name="Link" xfId="16305" builtinId="8" hidden="1"/>
    <cellStyle name="Link" xfId="16311" builtinId="8" hidden="1"/>
    <cellStyle name="Link" xfId="16323" builtinId="8" hidden="1"/>
    <cellStyle name="Link" xfId="16335" builtinId="8" hidden="1"/>
    <cellStyle name="Link" xfId="16339" builtinId="8" hidden="1"/>
    <cellStyle name="Link" xfId="16347" builtinId="8" hidden="1"/>
    <cellStyle name="Link" xfId="16363" builtinId="8" hidden="1"/>
    <cellStyle name="Link" xfId="16369" builtinId="8" hidden="1"/>
    <cellStyle name="Link" xfId="16371" builtinId="8" hidden="1"/>
    <cellStyle name="Link" xfId="16385" builtinId="8" hidden="1"/>
    <cellStyle name="Link" xfId="16393" builtinId="8" hidden="1"/>
    <cellStyle name="Link" xfId="16403" builtinId="8" hidden="1"/>
    <cellStyle name="Link" xfId="16415" builtinId="8" hidden="1"/>
    <cellStyle name="Link" xfId="16425" builtinId="8" hidden="1"/>
    <cellStyle name="Link" xfId="16427" builtinId="8" hidden="1"/>
    <cellStyle name="Link" xfId="16449" builtinId="8" hidden="1"/>
    <cellStyle name="Link" xfId="16455" builtinId="8" hidden="1"/>
    <cellStyle name="Link" xfId="16459" builtinId="8" hidden="1"/>
    <cellStyle name="Link" xfId="16473" builtinId="8" hidden="1"/>
    <cellStyle name="Link" xfId="16475" builtinId="8" hidden="1"/>
    <cellStyle name="Link" xfId="16489" builtinId="8" hidden="1"/>
    <cellStyle name="Link" xfId="16499" builtinId="8" hidden="1"/>
    <cellStyle name="Link" xfId="16507" builtinId="8" hidden="1"/>
    <cellStyle name="Link" xfId="16515" builtinId="8" hidden="1"/>
    <cellStyle name="Link" xfId="16531" builtinId="8" hidden="1"/>
    <cellStyle name="Link" xfId="16535" builtinId="8" hidden="1"/>
    <cellStyle name="Link" xfId="16539" builtinId="8" hidden="1"/>
    <cellStyle name="Link" xfId="16553" builtinId="8" hidden="1"/>
    <cellStyle name="Link" xfId="16561" builtinId="8" hidden="1"/>
    <cellStyle name="Link" xfId="16567" builtinId="8" hidden="1"/>
    <cellStyle name="Link" xfId="16579" builtinId="8" hidden="1"/>
    <cellStyle name="Link" xfId="16591" builtinId="8" hidden="1"/>
    <cellStyle name="Link" xfId="16595" builtinId="8" hidden="1"/>
    <cellStyle name="Link" xfId="16615" builtinId="8" hidden="1"/>
    <cellStyle name="Link" xfId="16623" builtinId="8" hidden="1"/>
    <cellStyle name="Link" xfId="16625" builtinId="8" hidden="1"/>
    <cellStyle name="Link" xfId="16641" builtinId="8" hidden="1"/>
    <cellStyle name="Link" xfId="16643" builtinId="8" hidden="1"/>
    <cellStyle name="Link" xfId="16657" builtinId="8" hidden="1"/>
    <cellStyle name="Link" xfId="16667" builtinId="8" hidden="1"/>
    <cellStyle name="Link" xfId="16675" builtinId="8" hidden="1"/>
    <cellStyle name="Link" xfId="16681" builtinId="8" hidden="1"/>
    <cellStyle name="Link" xfId="16699" builtinId="8" hidden="1"/>
    <cellStyle name="Link" xfId="16703" builtinId="8" hidden="1"/>
    <cellStyle name="Link" xfId="16705" builtinId="8" hidden="1"/>
    <cellStyle name="Link" xfId="16721" builtinId="8" hidden="1"/>
    <cellStyle name="Link" xfId="16727" builtinId="8" hidden="1"/>
    <cellStyle name="Link" xfId="16735" builtinId="8" hidden="1"/>
    <cellStyle name="Link" xfId="16747" builtinId="8" hidden="1"/>
    <cellStyle name="Link" xfId="16759" builtinId="8" hidden="1"/>
    <cellStyle name="Link" xfId="16767" builtinId="8" hidden="1"/>
    <cellStyle name="Link" xfId="16779" builtinId="8" hidden="1"/>
    <cellStyle name="Link" xfId="16791" builtinId="8" hidden="1"/>
    <cellStyle name="Link" xfId="16793" builtinId="8" hidden="1"/>
    <cellStyle name="Link" xfId="16807" builtinId="8" hidden="1"/>
    <cellStyle name="Link" xfId="16811" builtinId="8" hidden="1"/>
    <cellStyle name="Link" xfId="16823" builtinId="8" hidden="1"/>
    <cellStyle name="Link" xfId="16835" builtinId="8" hidden="1"/>
    <cellStyle name="Link" xfId="16841" builtinId="8" hidden="1"/>
    <cellStyle name="Link" xfId="16849" builtinId="8" hidden="1"/>
    <cellStyle name="Link" xfId="16863" builtinId="8" hidden="1"/>
    <cellStyle name="Link" xfId="16871" builtinId="8" hidden="1"/>
    <cellStyle name="Link" xfId="16873" builtinId="8" hidden="1"/>
    <cellStyle name="Link" xfId="16887" builtinId="8" hidden="1"/>
    <cellStyle name="Link" xfId="16895" builtinId="8" hidden="1"/>
    <cellStyle name="Link" xfId="16903" builtinId="8" hidden="1"/>
    <cellStyle name="Link" xfId="16915" builtinId="8" hidden="1"/>
    <cellStyle name="Link" xfId="16929" builtinId="8" hidden="1"/>
    <cellStyle name="Link" xfId="16931" builtinId="8" hidden="1"/>
    <cellStyle name="Link" xfId="16761" builtinId="8" hidden="1"/>
    <cellStyle name="Link" xfId="16599" builtinId="8" hidden="1"/>
    <cellStyle name="Link" xfId="16439" builtinId="8" hidden="1"/>
    <cellStyle name="Link" xfId="15953" builtinId="8" hidden="1"/>
    <cellStyle name="Link" xfId="15791" builtinId="8" hidden="1"/>
    <cellStyle name="Link" xfId="15471" builtinId="8" hidden="1"/>
    <cellStyle name="Link" xfId="15143" builtinId="8" hidden="1"/>
    <cellStyle name="Link" xfId="18831" builtinId="8" hidden="1"/>
    <cellStyle name="Link" xfId="20067" builtinId="8" hidden="1"/>
    <cellStyle name="Link" xfId="23699" builtinId="8" hidden="1"/>
    <cellStyle name="Link" xfId="24893" builtinId="8" hidden="1"/>
    <cellStyle name="Link" xfId="26051" builtinId="8" hidden="1"/>
    <cellStyle name="Link" xfId="26063" builtinId="8" hidden="1"/>
    <cellStyle name="Link" xfId="26069" builtinId="8" hidden="1"/>
    <cellStyle name="Link" xfId="26079" builtinId="8" hidden="1"/>
    <cellStyle name="Link" xfId="26091" builtinId="8" hidden="1"/>
    <cellStyle name="Link" xfId="26101" builtinId="8" hidden="1"/>
    <cellStyle name="Link" xfId="26103" builtinId="8" hidden="1"/>
    <cellStyle name="Link" xfId="26123" builtinId="8" hidden="1"/>
    <cellStyle name="Link" xfId="26127" builtinId="8" hidden="1"/>
    <cellStyle name="Link" xfId="26135" builtinId="8" hidden="1"/>
    <cellStyle name="Link" xfId="26149" builtinId="8" hidden="1"/>
    <cellStyle name="Link" xfId="26155" builtinId="8" hidden="1"/>
    <cellStyle name="Link" xfId="26165" builtinId="8" hidden="1"/>
    <cellStyle name="Link" xfId="26179" builtinId="8" hidden="1"/>
    <cellStyle name="Link" xfId="26187" builtinId="8" hidden="1"/>
    <cellStyle name="Link" xfId="26199" builtinId="8" hidden="1"/>
    <cellStyle name="Link" xfId="26213" builtinId="8" hidden="1"/>
    <cellStyle name="Link" xfId="26221" builtinId="8" hidden="1"/>
    <cellStyle name="Link" xfId="26227" builtinId="8" hidden="1"/>
    <cellStyle name="Link" xfId="26245" builtinId="8" hidden="1"/>
    <cellStyle name="Link" xfId="26247" builtinId="8" hidden="1"/>
    <cellStyle name="Link" xfId="26261" builtinId="8" hidden="1"/>
    <cellStyle name="Link" xfId="26269" builtinId="8" hidden="1"/>
    <cellStyle name="Link" xfId="26283" builtinId="8" hidden="1"/>
    <cellStyle name="Link" xfId="26285" builtinId="8" hidden="1"/>
    <cellStyle name="Link" xfId="26299" builtinId="8" hidden="1"/>
    <cellStyle name="Link" xfId="26309" builtinId="8" hidden="1"/>
    <cellStyle name="Link" xfId="26311" builtinId="8" hidden="1"/>
    <cellStyle name="Link" xfId="26331" builtinId="8" hidden="1"/>
    <cellStyle name="Link" xfId="26333" builtinId="8" hidden="1"/>
    <cellStyle name="Link" xfId="26347" builtinId="8" hidden="1"/>
    <cellStyle name="Link" xfId="26357" builtinId="8" hidden="1"/>
    <cellStyle name="Link" xfId="26367" builtinId="8" hidden="1"/>
    <cellStyle name="Link" xfId="26373" builtinId="8" hidden="1"/>
    <cellStyle name="Link" xfId="26391" builtinId="8" hidden="1"/>
    <cellStyle name="Link" xfId="26395" builtinId="8" hidden="1"/>
    <cellStyle name="Link" xfId="26397" builtinId="8" hidden="1"/>
    <cellStyle name="Link" xfId="26415" builtinId="8" hidden="1"/>
    <cellStyle name="Link" xfId="26421" builtinId="8" hidden="1"/>
    <cellStyle name="Link" xfId="26431" builtinId="8" hidden="1"/>
    <cellStyle name="Link" xfId="26443" builtinId="8" hidden="1"/>
    <cellStyle name="Link" xfId="26455" builtinId="8" hidden="1"/>
    <cellStyle name="Link" xfId="26459" builtinId="8" hidden="1"/>
    <cellStyle name="Link" xfId="26477" builtinId="8" hidden="1"/>
    <cellStyle name="Link" xfId="26479" builtinId="8" hidden="1"/>
    <cellStyle name="Link" xfId="26487" builtinId="8" hidden="1"/>
    <cellStyle name="Link" xfId="26503" builtinId="8" hidden="1"/>
    <cellStyle name="Link" xfId="26507" builtinId="8" hidden="1"/>
    <cellStyle name="Link" xfId="26519" builtinId="8" hidden="1"/>
    <cellStyle name="Link" xfId="26527" builtinId="8" hidden="1"/>
    <cellStyle name="Link" xfId="26543" builtinId="8" hidden="1"/>
    <cellStyle name="Link" xfId="26551" builtinId="8" hidden="1"/>
    <cellStyle name="Link" xfId="26567" builtinId="8" hidden="1"/>
    <cellStyle name="Link" xfId="26573" builtinId="8" hidden="1"/>
    <cellStyle name="Link" xfId="26575" builtinId="8" hidden="1"/>
    <cellStyle name="Link" xfId="26591" builtinId="8" hidden="1"/>
    <cellStyle name="Link" xfId="26603" builtinId="8" hidden="1"/>
    <cellStyle name="Link" xfId="26611" builtinId="8" hidden="1"/>
    <cellStyle name="Link" xfId="26623" builtinId="8" hidden="1"/>
    <cellStyle name="Link" xfId="26635" builtinId="8" hidden="1"/>
    <cellStyle name="Link" xfId="26637" builtinId="8" hidden="1"/>
    <cellStyle name="Link" xfId="26653" builtinId="8" hidden="1"/>
    <cellStyle name="Link" xfId="26659" builtinId="8" hidden="1"/>
    <cellStyle name="Link" xfId="26667" builtinId="8" hidden="1"/>
    <cellStyle name="Link" xfId="26683" builtinId="8" hidden="1"/>
    <cellStyle name="Link" xfId="26687" builtinId="8" hidden="1"/>
    <cellStyle name="Link" xfId="26699" builtinId="8" hidden="1"/>
    <cellStyle name="Link" xfId="26709" builtinId="8" hidden="1"/>
    <cellStyle name="Link" xfId="26719" builtinId="8" hidden="1"/>
    <cellStyle name="Link" xfId="26723" builtinId="8" hidden="1"/>
    <cellStyle name="Link" xfId="26739" builtinId="8" hidden="1"/>
    <cellStyle name="Link" xfId="26747" builtinId="8" hidden="1"/>
    <cellStyle name="Link" xfId="26751" builtinId="8" hidden="1"/>
    <cellStyle name="Link" xfId="26767" builtinId="8" hidden="1"/>
    <cellStyle name="Link" xfId="26773" builtinId="8" hidden="1"/>
    <cellStyle name="Link" xfId="26783" builtinId="8" hidden="1"/>
    <cellStyle name="Link" xfId="26797" builtinId="8" hidden="1"/>
    <cellStyle name="Link" xfId="26805" builtinId="8" hidden="1"/>
    <cellStyle name="Link" xfId="26811" builtinId="8" hidden="1"/>
    <cellStyle name="Link" xfId="26829" builtinId="8" hidden="1"/>
    <cellStyle name="Link" xfId="26831" builtinId="8" hidden="1"/>
    <cellStyle name="Link" xfId="26837" builtinId="8" hidden="1"/>
    <cellStyle name="Link" xfId="26853" builtinId="8" hidden="1"/>
    <cellStyle name="Link" xfId="26861" builtinId="8" hidden="1"/>
    <cellStyle name="Link" xfId="26869" builtinId="8" hidden="1"/>
    <cellStyle name="Link" xfId="26883" builtinId="8" hidden="1"/>
    <cellStyle name="Link" xfId="26895" builtinId="8" hidden="1"/>
    <cellStyle name="Link" xfId="26903" builtinId="8" hidden="1"/>
    <cellStyle name="Link" xfId="26917" builtinId="8" hidden="1"/>
    <cellStyle name="Link" xfId="26927" builtinId="8" hidden="1"/>
    <cellStyle name="Link" xfId="26931" builtinId="8" hidden="1"/>
    <cellStyle name="Link" xfId="26947" builtinId="8" hidden="1"/>
    <cellStyle name="Link" xfId="26951" builtinId="8" hidden="1"/>
    <cellStyle name="Link" xfId="26965" builtinId="8" hidden="1"/>
    <cellStyle name="Link" xfId="26975" builtinId="8" hidden="1"/>
    <cellStyle name="Link" xfId="26981" builtinId="8" hidden="1"/>
    <cellStyle name="Link" xfId="26991" builtinId="8" hidden="1"/>
    <cellStyle name="Link" xfId="27007" builtinId="8" hidden="1"/>
    <cellStyle name="Link" xfId="27013" builtinId="8" hidden="1"/>
    <cellStyle name="Link" xfId="27015" builtinId="8" hidden="1"/>
    <cellStyle name="Link" xfId="27031" builtinId="8" hidden="1"/>
    <cellStyle name="Link" xfId="27039" builtinId="8" hidden="1"/>
    <cellStyle name="Link" xfId="27051" builtinId="8" hidden="1"/>
    <cellStyle name="Link" xfId="27061" builtinId="8" hidden="1"/>
    <cellStyle name="Link" xfId="27075" builtinId="8" hidden="1"/>
    <cellStyle name="Link" xfId="27077" builtinId="8" hidden="1"/>
    <cellStyle name="Link" xfId="27093" builtinId="8" hidden="1"/>
    <cellStyle name="Link" xfId="27099" builtinId="8" hidden="1"/>
    <cellStyle name="Link" xfId="27103" builtinId="8" hidden="1"/>
    <cellStyle name="Link" xfId="27123" builtinId="8" hidden="1"/>
    <cellStyle name="Link" xfId="27125" builtinId="8" hidden="1"/>
    <cellStyle name="Link" xfId="27139" builtinId="8" hidden="1"/>
    <cellStyle name="Link" xfId="27147" builtinId="8" hidden="1"/>
    <cellStyle name="Link" xfId="27159" builtinId="8" hidden="1"/>
    <cellStyle name="Link" xfId="27163" builtinId="8" hidden="1"/>
    <cellStyle name="Link" xfId="27179" builtinId="8" hidden="1"/>
    <cellStyle name="Link" xfId="27187" builtinId="8" hidden="1"/>
    <cellStyle name="Link" xfId="27189" builtinId="8" hidden="1"/>
    <cellStyle name="Link" xfId="27207" builtinId="8" hidden="1"/>
    <cellStyle name="Link" xfId="27211" builtinId="8" hidden="1"/>
    <cellStyle name="Link" xfId="27223" builtinId="8" hidden="1"/>
    <cellStyle name="Link" xfId="27237" builtinId="8" hidden="1"/>
    <cellStyle name="Link" xfId="27251" builtinId="8" hidden="1"/>
    <cellStyle name="Link" xfId="27255" builtinId="8" hidden="1"/>
    <cellStyle name="Link" xfId="27271" builtinId="8" hidden="1"/>
    <cellStyle name="Link" xfId="27275" builtinId="8" hidden="1"/>
    <cellStyle name="Link" xfId="27285" builtinId="8" hidden="1"/>
    <cellStyle name="Link" xfId="27299" builtinId="8" hidden="1"/>
    <cellStyle name="Link" xfId="27307" builtinId="8" hidden="1"/>
    <cellStyle name="Link" xfId="27317" builtinId="8" hidden="1"/>
    <cellStyle name="Link" xfId="27323" builtinId="8" hidden="1"/>
    <cellStyle name="Link" xfId="27335" builtinId="8" hidden="1"/>
    <cellStyle name="Link" xfId="27341" builtinId="8" hidden="1"/>
    <cellStyle name="Link" xfId="27357" builtinId="8" hidden="1"/>
    <cellStyle name="Link" xfId="27365" builtinId="8" hidden="1"/>
    <cellStyle name="Link" xfId="27371" builtinId="8" hidden="1"/>
    <cellStyle name="Link" xfId="27383" builtinId="8" hidden="1"/>
    <cellStyle name="Link" xfId="27391" builtinId="8" hidden="1"/>
    <cellStyle name="Link" xfId="27367" builtinId="8" hidden="1"/>
    <cellStyle name="Link" xfId="27283" builtinId="8" hidden="1"/>
    <cellStyle name="Link" xfId="27239" builtinId="8" hidden="1"/>
    <cellStyle name="Link" xfId="27175" builtinId="8" hidden="1"/>
    <cellStyle name="Link" xfId="27069" builtinId="8" hidden="1"/>
    <cellStyle name="Link" xfId="27027" builtinId="8" hidden="1"/>
    <cellStyle name="Link" xfId="27005" builtinId="8" hidden="1"/>
    <cellStyle name="Link" xfId="26899" builtinId="8" hidden="1"/>
    <cellStyle name="Link" xfId="26835" builtinId="8" hidden="1"/>
    <cellStyle name="Link" xfId="26771" builtinId="8" hidden="1"/>
    <cellStyle name="Link" xfId="26685" builtinId="8" hidden="1"/>
    <cellStyle name="Link" xfId="26599" builtinId="8" hidden="1"/>
    <cellStyle name="Link" xfId="26579" builtinId="8" hidden="1"/>
    <cellStyle name="Link" xfId="26471" builtinId="8" hidden="1"/>
    <cellStyle name="Link" xfId="26429" builtinId="8" hidden="1"/>
    <cellStyle name="Link" xfId="26387" builtinId="8" hidden="1"/>
    <cellStyle name="Link" xfId="26259" builtinId="8" hidden="1"/>
    <cellStyle name="Link" xfId="26237" builtinId="8" hidden="1"/>
    <cellStyle name="Link" xfId="26151" builtinId="8" hidden="1"/>
    <cellStyle name="Link" xfId="26045" builtinId="8" hidden="1"/>
    <cellStyle name="Link" xfId="25981" builtinId="8" hidden="1"/>
    <cellStyle name="Link" xfId="25917" builtinId="8" hidden="1"/>
    <cellStyle name="Link" xfId="26885" builtinId="8" hidden="1"/>
    <cellStyle name="Link" xfId="26541" builtinId="8" hidden="1"/>
    <cellStyle name="Link" xfId="26197" builtinId="8" hidden="1"/>
    <cellStyle name="Link" xfId="25293" builtinId="8" hidden="1"/>
    <cellStyle name="Link" xfId="25301" builtinId="8" hidden="1"/>
    <cellStyle name="Link" xfId="25309" builtinId="8" hidden="1"/>
    <cellStyle name="Link" xfId="25323" builtinId="8" hidden="1"/>
    <cellStyle name="Link" xfId="25333" builtinId="8" hidden="1"/>
    <cellStyle name="Link" xfId="25335" builtinId="8" hidden="1"/>
    <cellStyle name="Link" xfId="25355" builtinId="8" hidden="1"/>
    <cellStyle name="Link" xfId="25357" builtinId="8" hidden="1"/>
    <cellStyle name="Link" xfId="25367" builtinId="8" hidden="1"/>
    <cellStyle name="Link" xfId="25381" builtinId="8" hidden="1"/>
    <cellStyle name="Link" xfId="25387" builtinId="8" hidden="1"/>
    <cellStyle name="Link" xfId="25397" builtinId="8" hidden="1"/>
    <cellStyle name="Link" xfId="25407" builtinId="8" hidden="1"/>
    <cellStyle name="Link" xfId="25419" builtinId="8" hidden="1"/>
    <cellStyle name="Link" xfId="25421" builtinId="8" hidden="1"/>
    <cellStyle name="Link" xfId="25439" builtinId="8" hidden="1"/>
    <cellStyle name="Link" xfId="25445" builtinId="8" hidden="1"/>
    <cellStyle name="Link" xfId="25453" builtinId="8" hidden="1"/>
    <cellStyle name="Link" xfId="25467" builtinId="8" hidden="1"/>
    <cellStyle name="Link" xfId="25471" builtinId="8" hidden="1"/>
    <cellStyle name="Link" xfId="25483" builtinId="8" hidden="1"/>
    <cellStyle name="Link" xfId="25495" builtinId="8" hidden="1"/>
    <cellStyle name="Link" xfId="25515" builtinId="8" hidden="1"/>
    <cellStyle name="Link" xfId="25517" builtinId="8" hidden="1"/>
    <cellStyle name="Link" xfId="25531" builtinId="8" hidden="1"/>
    <cellStyle name="Link" xfId="25539" builtinId="8" hidden="1"/>
    <cellStyle name="Link" xfId="25543" builtinId="8" hidden="1"/>
    <cellStyle name="Link" xfId="25563" builtinId="8" hidden="1"/>
    <cellStyle name="Link" xfId="25565" builtinId="8" hidden="1"/>
    <cellStyle name="Link" xfId="25579" builtinId="8" hidden="1"/>
    <cellStyle name="Link" xfId="25587" builtinId="8" hidden="1"/>
    <cellStyle name="Link" xfId="25599" builtinId="8" hidden="1"/>
    <cellStyle name="Link" xfId="25603" builtinId="8" hidden="1"/>
    <cellStyle name="Link" xfId="25615" builtinId="8" hidden="1"/>
    <cellStyle name="Link" xfId="25627" builtinId="8" hidden="1"/>
    <cellStyle name="Link" xfId="25629" builtinId="8" hidden="1"/>
    <cellStyle name="Link" xfId="25647" builtinId="8" hidden="1"/>
    <cellStyle name="Link" xfId="25651" builtinId="8" hidden="1"/>
    <cellStyle name="Link" xfId="25663" builtinId="8" hidden="1"/>
    <cellStyle name="Link" xfId="25675" builtinId="8" hidden="1"/>
    <cellStyle name="Link" xfId="25685" builtinId="8" hidden="1"/>
    <cellStyle name="Link" xfId="25691" builtinId="8" hidden="1"/>
    <cellStyle name="Link" xfId="25709" builtinId="8" hidden="1"/>
    <cellStyle name="Link" xfId="25711" builtinId="8" hidden="1"/>
    <cellStyle name="Link" xfId="25715" builtinId="8" hidden="1"/>
    <cellStyle name="Link" xfId="25733" builtinId="8" hidden="1"/>
    <cellStyle name="Link" xfId="25739" builtinId="8" hidden="1"/>
    <cellStyle name="Link" xfId="25749" builtinId="8" hidden="1"/>
    <cellStyle name="Link" xfId="25759" builtinId="8" hidden="1"/>
    <cellStyle name="Link" xfId="25773" builtinId="8" hidden="1"/>
    <cellStyle name="Link" xfId="25775" builtinId="8" hidden="1"/>
    <cellStyle name="Link" xfId="25795" builtinId="8" hidden="1"/>
    <cellStyle name="Link" xfId="25797" builtinId="8" hidden="1"/>
    <cellStyle name="Link" xfId="25805" builtinId="8" hidden="1"/>
    <cellStyle name="Link" xfId="25821" builtinId="8" hidden="1"/>
    <cellStyle name="Link" xfId="25823" builtinId="8" hidden="1"/>
    <cellStyle name="Link" xfId="25837" builtinId="8" hidden="1"/>
    <cellStyle name="Link" xfId="25845" builtinId="8" hidden="1"/>
    <cellStyle name="Link" xfId="25859" builtinId="8" hidden="1"/>
    <cellStyle name="Link" xfId="25861" builtinId="8" hidden="1"/>
    <cellStyle name="Link" xfId="25879" builtinId="8" hidden="1"/>
    <cellStyle name="Link" xfId="25885" builtinId="8" hidden="1"/>
    <cellStyle name="Link" xfId="25891" builtinId="8" hidden="1"/>
    <cellStyle name="Link" xfId="25907" builtinId="8" hidden="1"/>
    <cellStyle name="Link" xfId="25909" builtinId="8" hidden="1"/>
    <cellStyle name="Link" xfId="25923" builtinId="8" hidden="1"/>
    <cellStyle name="Link" xfId="25933" builtinId="8" hidden="1"/>
    <cellStyle name="Link" xfId="25943" builtinId="8" hidden="1"/>
    <cellStyle name="Link" xfId="25951" builtinId="8" hidden="1"/>
    <cellStyle name="Link" xfId="25967" builtinId="8" hidden="1"/>
    <cellStyle name="Link" xfId="25971" builtinId="8" hidden="1"/>
    <cellStyle name="Link" xfId="25975" builtinId="8" hidden="1"/>
    <cellStyle name="Link" xfId="25991" builtinId="8" hidden="1"/>
    <cellStyle name="Link" xfId="25999" builtinId="8" hidden="1"/>
    <cellStyle name="Link" xfId="26007" builtinId="8" hidden="1"/>
    <cellStyle name="Link" xfId="26019" builtinId="8" hidden="1"/>
    <cellStyle name="Link" xfId="26031" builtinId="8" hidden="1"/>
    <cellStyle name="Link" xfId="26037" builtinId="8" hidden="1"/>
    <cellStyle name="Link" xfId="24909" builtinId="8" hidden="1"/>
    <cellStyle name="Link" xfId="24917" builtinId="8" hidden="1"/>
    <cellStyle name="Link" xfId="24919" builtinId="8" hidden="1"/>
    <cellStyle name="Link" xfId="24933" builtinId="8" hidden="1"/>
    <cellStyle name="Link" xfId="24943" builtinId="8" hidden="1"/>
    <cellStyle name="Link" xfId="24951" builtinId="8" hidden="1"/>
    <cellStyle name="Link" xfId="24965" builtinId="8" hidden="1"/>
    <cellStyle name="Link" xfId="24975" builtinId="8" hidden="1"/>
    <cellStyle name="Link" xfId="24981" builtinId="8" hidden="1"/>
    <cellStyle name="Link" xfId="24995" builtinId="8" hidden="1"/>
    <cellStyle name="Link" xfId="25003" builtinId="8" hidden="1"/>
    <cellStyle name="Link" xfId="25007" builtinId="8" hidden="1"/>
    <cellStyle name="Link" xfId="25027" builtinId="8" hidden="1"/>
    <cellStyle name="Link" xfId="25029" builtinId="8" hidden="1"/>
    <cellStyle name="Link" xfId="25039" builtinId="8" hidden="1"/>
    <cellStyle name="Link" xfId="25051" builtinId="8" hidden="1"/>
    <cellStyle name="Link" xfId="25061" builtinId="8" hidden="1"/>
    <cellStyle name="Link" xfId="25067" builtinId="8" hidden="1"/>
    <cellStyle name="Link" xfId="25079" builtinId="8" hidden="1"/>
    <cellStyle name="Link" xfId="25091" builtinId="8" hidden="1"/>
    <cellStyle name="Link" xfId="25093" builtinId="8" hidden="1"/>
    <cellStyle name="Link" xfId="25111" builtinId="8" hidden="1"/>
    <cellStyle name="Link" xfId="25115" builtinId="8" hidden="1"/>
    <cellStyle name="Link" xfId="25125" builtinId="8" hidden="1"/>
    <cellStyle name="Link" xfId="25139" builtinId="8" hidden="1"/>
    <cellStyle name="Link" xfId="25147" builtinId="8" hidden="1"/>
    <cellStyle name="Link" xfId="25155" builtinId="8" hidden="1"/>
    <cellStyle name="Link" xfId="25173" builtinId="8" hidden="1"/>
    <cellStyle name="Link" xfId="25175" builtinId="8" hidden="1"/>
    <cellStyle name="Link" xfId="25179" builtinId="8" hidden="1"/>
    <cellStyle name="Link" xfId="25197" builtinId="8" hidden="1"/>
    <cellStyle name="Link" xfId="25203" builtinId="8" hidden="1"/>
    <cellStyle name="Link" xfId="25211" builtinId="8" hidden="1"/>
    <cellStyle name="Link" xfId="25223" builtinId="8" hidden="1"/>
    <cellStyle name="Link" xfId="25237" builtinId="8" hidden="1"/>
    <cellStyle name="Link" xfId="25239" builtinId="8" hidden="1"/>
    <cellStyle name="Link" xfId="25259" builtinId="8" hidden="1"/>
    <cellStyle name="Link" xfId="25261" builtinId="8" hidden="1"/>
    <cellStyle name="Link" xfId="25269" builtinId="8" hidden="1"/>
    <cellStyle name="Link" xfId="24719" builtinId="8" hidden="1"/>
    <cellStyle name="Link" xfId="24725" builtinId="8" hidden="1"/>
    <cellStyle name="Link" xfId="24735" builtinId="8" hidden="1"/>
    <cellStyle name="Link" xfId="24749" builtinId="8" hidden="1"/>
    <cellStyle name="Link" xfId="24757" builtinId="8" hidden="1"/>
    <cellStyle name="Link" xfId="24763" builtinId="8" hidden="1"/>
    <cellStyle name="Link" xfId="24781" builtinId="8" hidden="1"/>
    <cellStyle name="Link" xfId="24783" builtinId="8" hidden="1"/>
    <cellStyle name="Link" xfId="24789" builtinId="8" hidden="1"/>
    <cellStyle name="Link" xfId="24805" builtinId="8" hidden="1"/>
    <cellStyle name="Link" xfId="24813" builtinId="8" hidden="1"/>
    <cellStyle name="Link" xfId="24821" builtinId="8" hidden="1"/>
    <cellStyle name="Link" xfId="24835" builtinId="8" hidden="1"/>
    <cellStyle name="Link" xfId="24845" builtinId="8" hidden="1"/>
    <cellStyle name="Link" xfId="24847" builtinId="8" hidden="1"/>
    <cellStyle name="Link" xfId="24867" builtinId="8" hidden="1"/>
    <cellStyle name="Link" xfId="24869" builtinId="8" hidden="1"/>
    <cellStyle name="Link" xfId="24879" builtinId="8" hidden="1"/>
    <cellStyle name="Link" xfId="24895" builtinId="8" hidden="1"/>
    <cellStyle name="Link" xfId="24899" builtinId="8" hidden="1"/>
    <cellStyle name="Link" xfId="24627" builtinId="8" hidden="1"/>
    <cellStyle name="Link" xfId="24639" builtinId="8" hidden="1"/>
    <cellStyle name="Link" xfId="24651" builtinId="8" hidden="1"/>
    <cellStyle name="Link" xfId="24653" builtinId="8" hidden="1"/>
    <cellStyle name="Link" xfId="24671" builtinId="8" hidden="1"/>
    <cellStyle name="Link" xfId="24675" builtinId="8" hidden="1"/>
    <cellStyle name="Link" xfId="24685" builtinId="8" hidden="1"/>
    <cellStyle name="Link" xfId="24699" builtinId="8" hidden="1"/>
    <cellStyle name="Link" xfId="24703" builtinId="8" hidden="1"/>
    <cellStyle name="Link" xfId="24715" builtinId="8" hidden="1"/>
    <cellStyle name="Link" xfId="24587" builtinId="8" hidden="1"/>
    <cellStyle name="Link" xfId="24591" builtinId="8" hidden="1"/>
    <cellStyle name="Link" xfId="24603" builtinId="8" hidden="1"/>
    <cellStyle name="Link" xfId="24619" builtinId="8" hidden="1"/>
    <cellStyle name="Link" xfId="24623" builtinId="8" hidden="1"/>
    <cellStyle name="Link" xfId="24557" builtinId="8" hidden="1"/>
    <cellStyle name="Link" xfId="24575" builtinId="8" hidden="1"/>
    <cellStyle name="Link" xfId="24543" builtinId="8" hidden="1"/>
    <cellStyle name="Link" xfId="24541" builtinId="8" hidden="1"/>
    <cellStyle name="Link" xfId="24555" builtinId="8" hidden="1"/>
    <cellStyle name="Link" xfId="24563" builtinId="8" hidden="1"/>
    <cellStyle name="Link" xfId="24611" builtinId="8" hidden="1"/>
    <cellStyle name="Link" xfId="24709" builtinId="8" hidden="1"/>
    <cellStyle name="Link" xfId="24687" builtinId="8" hidden="1"/>
    <cellStyle name="Link" xfId="24667" builtinId="8" hidden="1"/>
    <cellStyle name="Link" xfId="24903" builtinId="8" hidden="1"/>
    <cellStyle name="Link" xfId="24883" builtinId="8" hidden="1"/>
    <cellStyle name="Link" xfId="24861" builtinId="8" hidden="1"/>
    <cellStyle name="Link" xfId="24819" builtinId="8" hidden="1"/>
    <cellStyle name="Link" xfId="24797" builtinId="8" hidden="1"/>
    <cellStyle name="Link" xfId="24773" builtinId="8" hidden="1"/>
    <cellStyle name="Link" xfId="24733" builtinId="8" hidden="1"/>
    <cellStyle name="Link" xfId="25271" builtinId="8" hidden="1"/>
    <cellStyle name="Link" xfId="25251" builtinId="8" hidden="1"/>
    <cellStyle name="Link" xfId="25207" builtinId="8" hidden="1"/>
    <cellStyle name="Link" xfId="25187" builtinId="8" hidden="1"/>
    <cellStyle name="Link" xfId="25163" builtinId="8" hidden="1"/>
    <cellStyle name="Link" xfId="25123" builtinId="8" hidden="1"/>
    <cellStyle name="Link" xfId="25099" builtinId="8" hidden="1"/>
    <cellStyle name="Link" xfId="25077" builtinId="8" hidden="1"/>
    <cellStyle name="Link" xfId="25031" builtinId="8" hidden="1"/>
    <cellStyle name="Link" xfId="25013" builtinId="8" hidden="1"/>
    <cellStyle name="Link" xfId="24991" builtinId="8" hidden="1"/>
    <cellStyle name="Link" xfId="24947" builtinId="8" hidden="1"/>
    <cellStyle name="Link" xfId="24927" builtinId="8" hidden="1"/>
    <cellStyle name="Link" xfId="25501" builtinId="8" hidden="1"/>
    <cellStyle name="Link" xfId="26005" builtinId="8" hidden="1"/>
    <cellStyle name="Link" xfId="25983" builtinId="8" hidden="1"/>
    <cellStyle name="Link" xfId="25957" builtinId="8" hidden="1"/>
    <cellStyle name="Link" xfId="25919" builtinId="8" hidden="1"/>
    <cellStyle name="Link" xfId="25893" builtinId="8" hidden="1"/>
    <cellStyle name="Link" xfId="25871" builtinId="8" hidden="1"/>
    <cellStyle name="Link" xfId="25829" builtinId="8" hidden="1"/>
    <cellStyle name="Link" xfId="25807" builtinId="8" hidden="1"/>
    <cellStyle name="Link" xfId="25787" builtinId="8" hidden="1"/>
    <cellStyle name="Link" xfId="25743" builtinId="8" hidden="1"/>
    <cellStyle name="Link" xfId="25723" builtinId="8" hidden="1"/>
    <cellStyle name="Link" xfId="25699" builtinId="8" hidden="1"/>
    <cellStyle name="Link" xfId="25659" builtinId="8" hidden="1"/>
    <cellStyle name="Link" xfId="25635" builtinId="8" hidden="1"/>
    <cellStyle name="Link" xfId="25613" builtinId="8" hidden="1"/>
    <cellStyle name="Link" xfId="25567" builtinId="8" hidden="1"/>
    <cellStyle name="Link" xfId="25549" builtinId="8" hidden="1"/>
    <cellStyle name="Link" xfId="25527" builtinId="8" hidden="1"/>
    <cellStyle name="Link" xfId="25479" builtinId="8" hidden="1"/>
    <cellStyle name="Link" xfId="25455" builtinId="8" hidden="1"/>
    <cellStyle name="Link" xfId="25435" builtinId="8" hidden="1"/>
    <cellStyle name="Link" xfId="25391" builtinId="8" hidden="1"/>
    <cellStyle name="Link" xfId="25371" builtinId="8" hidden="1"/>
    <cellStyle name="Link" xfId="25349" builtinId="8" hidden="1"/>
    <cellStyle name="Link" xfId="25307" builtinId="8" hidden="1"/>
    <cellStyle name="Link" xfId="25285" builtinId="8" hidden="1"/>
    <cellStyle name="Link" xfId="27235" builtinId="8" hidden="1"/>
    <cellStyle name="Link" xfId="26215" builtinId="8" hidden="1"/>
    <cellStyle name="Link" xfId="26343" builtinId="8" hidden="1"/>
    <cellStyle name="Link" xfId="26493" builtinId="8" hidden="1"/>
    <cellStyle name="Link" xfId="26813" builtinId="8" hidden="1"/>
    <cellStyle name="Link" xfId="26941" builtinId="8" hidden="1"/>
    <cellStyle name="Link" xfId="27111" builtinId="8" hidden="1"/>
    <cellStyle name="Link" xfId="27397" builtinId="8" hidden="1"/>
    <cellStyle name="Link" xfId="27373" builtinId="8" hidden="1"/>
    <cellStyle name="Link" xfId="27355" builtinId="8" hidden="1"/>
    <cellStyle name="Link" xfId="27309" builtinId="8" hidden="1"/>
    <cellStyle name="Link" xfId="27287" builtinId="8" hidden="1"/>
    <cellStyle name="Link" xfId="27269" builtinId="8" hidden="1"/>
    <cellStyle name="Link" xfId="27221" builtinId="8" hidden="1"/>
    <cellStyle name="Link" xfId="27195" builtinId="8" hidden="1"/>
    <cellStyle name="Link" xfId="27173" builtinId="8" hidden="1"/>
    <cellStyle name="Link" xfId="27127" builtinId="8" hidden="1"/>
    <cellStyle name="Link" xfId="27109" builtinId="8" hidden="1"/>
    <cellStyle name="Link" xfId="27087" builtinId="8" hidden="1"/>
    <cellStyle name="Link" xfId="27043" builtinId="8" hidden="1"/>
    <cellStyle name="Link" xfId="27023" builtinId="8" hidden="1"/>
    <cellStyle name="Link" xfId="26999" builtinId="8" hidden="1"/>
    <cellStyle name="Link" xfId="26957" builtinId="8" hidden="1"/>
    <cellStyle name="Link" xfId="26933" builtinId="8" hidden="1"/>
    <cellStyle name="Link" xfId="26915" builtinId="8" hidden="1"/>
    <cellStyle name="Link" xfId="26867" builtinId="8" hidden="1"/>
    <cellStyle name="Link" xfId="26845" builtinId="8" hidden="1"/>
    <cellStyle name="Link" xfId="26821" builtinId="8" hidden="1"/>
    <cellStyle name="Link" xfId="26781" builtinId="8" hidden="1"/>
    <cellStyle name="Link" xfId="26757" builtinId="8" hidden="1"/>
    <cellStyle name="Link" xfId="26735" builtinId="8" hidden="1"/>
    <cellStyle name="Link" xfId="26691" builtinId="8" hidden="1"/>
    <cellStyle name="Link" xfId="26671" builtinId="8" hidden="1"/>
    <cellStyle name="Link" xfId="26651" builtinId="8" hidden="1"/>
    <cellStyle name="Link" xfId="26605" builtinId="8" hidden="1"/>
    <cellStyle name="Link" xfId="26587" builtinId="8" hidden="1"/>
    <cellStyle name="Link" xfId="26563" builtinId="8" hidden="1"/>
    <cellStyle name="Link" xfId="26511" builtinId="8" hidden="1"/>
    <cellStyle name="Link" xfId="26491" builtinId="8" hidden="1"/>
    <cellStyle name="Link" xfId="26469" builtinId="8" hidden="1"/>
    <cellStyle name="Link" xfId="26427" builtinId="8" hidden="1"/>
    <cellStyle name="Link" xfId="26405" builtinId="8" hidden="1"/>
    <cellStyle name="Link" xfId="26381" builtinId="8" hidden="1"/>
    <cellStyle name="Link" xfId="26341" builtinId="8" hidden="1"/>
    <cellStyle name="Link" xfId="26317" builtinId="8" hidden="1"/>
    <cellStyle name="Link" xfId="26295" builtinId="8" hidden="1"/>
    <cellStyle name="Link" xfId="26251" builtinId="8" hidden="1"/>
    <cellStyle name="Link" xfId="26231" builtinId="8" hidden="1"/>
    <cellStyle name="Link" xfId="26211" builtinId="8" hidden="1"/>
    <cellStyle name="Link" xfId="26163" builtinId="8" hidden="1"/>
    <cellStyle name="Link" xfId="26139" builtinId="8" hidden="1"/>
    <cellStyle name="Link" xfId="26117" builtinId="8" hidden="1"/>
    <cellStyle name="Link" xfId="26075" builtinId="8" hidden="1"/>
    <cellStyle name="Link" xfId="26053" builtinId="8" hidden="1"/>
    <cellStyle name="Link" xfId="22483" builtinId="8" hidden="1"/>
    <cellStyle name="Link" xfId="15627" builtinId="8" hidden="1"/>
    <cellStyle name="Link" xfId="16279" builtinId="8" hidden="1"/>
    <cellStyle name="Link" xfId="16927" builtinId="8" hidden="1"/>
    <cellStyle name="Link" xfId="16897" builtinId="8" hidden="1"/>
    <cellStyle name="Link" xfId="16881" builtinId="8" hidden="1"/>
    <cellStyle name="Link" xfId="16857" builtinId="8" hidden="1"/>
    <cellStyle name="Link" xfId="16817" builtinId="8" hidden="1"/>
    <cellStyle name="Link" xfId="16795" builtinId="8" hidden="1"/>
    <cellStyle name="Link" xfId="16777" builtinId="8" hidden="1"/>
    <cellStyle name="Link" xfId="16731" builtinId="8" hidden="1"/>
    <cellStyle name="Link" xfId="16713" builtinId="8" hidden="1"/>
    <cellStyle name="Link" xfId="16689" builtinId="8" hidden="1"/>
    <cellStyle name="Link" xfId="16651" builtinId="8" hidden="1"/>
    <cellStyle name="Link" xfId="16631" builtinId="8" hidden="1"/>
    <cellStyle name="Link" xfId="16609" builtinId="8" hidden="1"/>
    <cellStyle name="Link" xfId="16563" builtinId="8" hidden="1"/>
    <cellStyle name="Link" xfId="16545" builtinId="8" hidden="1"/>
    <cellStyle name="Link" xfId="16521" builtinId="8" hidden="1"/>
    <cellStyle name="Link" xfId="16487" builtinId="8" hidden="1"/>
    <cellStyle name="Link" xfId="16463" builtinId="8" hidden="1"/>
    <cellStyle name="Link" xfId="16443" builtinId="8" hidden="1"/>
    <cellStyle name="Link" xfId="16395" builtinId="8" hidden="1"/>
    <cellStyle name="Link" xfId="16379" builtinId="8" hidden="1"/>
    <cellStyle name="Link" xfId="16359" builtinId="8" hidden="1"/>
    <cellStyle name="Link" xfId="16319" builtinId="8" hidden="1"/>
    <cellStyle name="Link" xfId="16295" builtinId="8" hidden="1"/>
    <cellStyle name="Link" xfId="16273" builtinId="8" hidden="1"/>
    <cellStyle name="Link" xfId="16233" builtinId="8" hidden="1"/>
    <cellStyle name="Link" xfId="16211" builtinId="8" hidden="1"/>
    <cellStyle name="Link" xfId="16191" builtinId="8" hidden="1"/>
    <cellStyle name="Link" xfId="16153" builtinId="8" hidden="1"/>
    <cellStyle name="Link" xfId="16129" builtinId="8" hidden="1"/>
    <cellStyle name="Link" xfId="16107" builtinId="8" hidden="1"/>
    <cellStyle name="Link" xfId="16065" builtinId="8" hidden="1"/>
    <cellStyle name="Link" xfId="16043" builtinId="8" hidden="1"/>
    <cellStyle name="Link" xfId="16023" builtinId="8" hidden="1"/>
    <cellStyle name="Link" xfId="15985" builtinId="8" hidden="1"/>
    <cellStyle name="Link" xfId="15961" builtinId="8" hidden="1"/>
    <cellStyle name="Link" xfId="15939" builtinId="8" hidden="1"/>
    <cellStyle name="Link" xfId="15897" builtinId="8" hidden="1"/>
    <cellStyle name="Link" xfId="15879" builtinId="8" hidden="1"/>
    <cellStyle name="Link" xfId="15857" builtinId="8" hidden="1"/>
    <cellStyle name="Link" xfId="15817" builtinId="8" hidden="1"/>
    <cellStyle name="Link" xfId="15793" builtinId="8" hidden="1"/>
    <cellStyle name="Link" xfId="15771" builtinId="8" hidden="1"/>
    <cellStyle name="Link" xfId="15731" builtinId="8" hidden="1"/>
    <cellStyle name="Link" xfId="15711" builtinId="8" hidden="1"/>
    <cellStyle name="Link" xfId="15689" builtinId="8" hidden="1"/>
    <cellStyle name="Link" xfId="15651" builtinId="8" hidden="1"/>
    <cellStyle name="Link" xfId="15623" builtinId="8" hidden="1"/>
    <cellStyle name="Link" xfId="15607" builtinId="8" hidden="1"/>
    <cellStyle name="Link" xfId="15563" builtinId="8" hidden="1"/>
    <cellStyle name="Link" xfId="15543" builtinId="8" hidden="1"/>
    <cellStyle name="Link" xfId="15521" builtinId="8" hidden="1"/>
    <cellStyle name="Link" xfId="15483" builtinId="8" hidden="1"/>
    <cellStyle name="Link" xfId="15457" builtinId="8" hidden="1"/>
    <cellStyle name="Link" xfId="15439" builtinId="8" hidden="1"/>
    <cellStyle name="Link" xfId="15395" builtinId="8" hidden="1"/>
    <cellStyle name="Link" xfId="15379" builtinId="8" hidden="1"/>
    <cellStyle name="Link" xfId="15355" builtinId="8" hidden="1"/>
    <cellStyle name="Link" xfId="15315" builtinId="8" hidden="1"/>
    <cellStyle name="Link" xfId="15291" builtinId="8" hidden="1"/>
    <cellStyle name="Link" xfId="15271" builtinId="8" hidden="1"/>
    <cellStyle name="Link" xfId="15231" builtinId="8" hidden="1"/>
    <cellStyle name="Link" xfId="15211" builtinId="8" hidden="1"/>
    <cellStyle name="Link" xfId="15187" builtinId="8" hidden="1"/>
    <cellStyle name="Link" xfId="15151" builtinId="8" hidden="1"/>
    <cellStyle name="Link" xfId="15123" builtinId="8" hidden="1"/>
    <cellStyle name="Link" xfId="15105" builtinId="8" hidden="1"/>
    <cellStyle name="Link" xfId="15063" builtinId="8" hidden="1"/>
    <cellStyle name="Link" xfId="15043" builtinId="8" hidden="1"/>
    <cellStyle name="Link" xfId="15019" builtinId="8" hidden="1"/>
    <cellStyle name="Link" xfId="14975" builtinId="8" hidden="1"/>
    <cellStyle name="Link" xfId="14959" builtinId="8" hidden="1"/>
    <cellStyle name="Link" xfId="14937" builtinId="8" hidden="1"/>
    <cellStyle name="Link" xfId="14895" builtinId="8" hidden="1"/>
    <cellStyle name="Link" xfId="14879" builtinId="8" hidden="1"/>
    <cellStyle name="Link" xfId="18575" builtinId="8" hidden="1"/>
    <cellStyle name="Link" xfId="18915" builtinId="8" hidden="1"/>
    <cellStyle name="Link" xfId="19065" builtinId="8" hidden="1"/>
    <cellStyle name="Link" xfId="19215" builtinId="8" hidden="1"/>
    <cellStyle name="Link" xfId="19513" builtinId="8" hidden="1"/>
    <cellStyle name="Link" xfId="19663" builtinId="8" hidden="1"/>
    <cellStyle name="Link" xfId="19833" builtinId="8" hidden="1"/>
    <cellStyle name="Link" xfId="20175" builtinId="8" hidden="1"/>
    <cellStyle name="Link" xfId="20323" builtinId="8" hidden="1"/>
    <cellStyle name="Link" xfId="20451" builtinId="8" hidden="1"/>
    <cellStyle name="Link" xfId="20771" builtinId="8" hidden="1"/>
    <cellStyle name="Link" xfId="20921" builtinId="8" hidden="1"/>
    <cellStyle name="Link" xfId="21091" builtinId="8" hidden="1"/>
    <cellStyle name="Link" xfId="21437" builtinId="8" hidden="1"/>
    <cellStyle name="Link" xfId="21565" builtinId="8" hidden="1"/>
    <cellStyle name="Link" xfId="21715" builtinId="8" hidden="1"/>
    <cellStyle name="Link" xfId="22035" builtinId="8" hidden="1"/>
    <cellStyle name="Link" xfId="22163" builtinId="8" hidden="1"/>
    <cellStyle name="Link" xfId="22333" builtinId="8" hidden="1"/>
    <cellStyle name="Link" xfId="22675" builtinId="8" hidden="1"/>
    <cellStyle name="Link" xfId="22823" builtinId="8" hidden="1"/>
    <cellStyle name="Link" xfId="22973" builtinId="8" hidden="1"/>
    <cellStyle name="Link" xfId="23271" builtinId="8" hidden="1"/>
    <cellStyle name="Link" xfId="23421" builtinId="8" hidden="1"/>
    <cellStyle name="Link" xfId="23591" builtinId="8" hidden="1"/>
    <cellStyle name="Link" xfId="23933" builtinId="8" hidden="1"/>
    <cellStyle name="Link" xfId="24083" builtinId="8" hidden="1"/>
    <cellStyle name="Link" xfId="24211" builtinId="8" hidden="1"/>
    <cellStyle name="Link" xfId="24531" builtinId="8" hidden="1"/>
    <cellStyle name="Link" xfId="24679" builtinId="8" hidden="1"/>
    <cellStyle name="Link" xfId="24851" builtinId="8" hidden="1"/>
    <cellStyle name="Link" xfId="25191" builtinId="8" hidden="1"/>
    <cellStyle name="Link" xfId="25319" builtinId="8" hidden="1"/>
    <cellStyle name="Link" xfId="25469" builtinId="8" hidden="1"/>
    <cellStyle name="Link" xfId="25789" builtinId="8" hidden="1"/>
    <cellStyle name="Link" xfId="17007" builtinId="8" hidden="1"/>
    <cellStyle name="Link" xfId="17327" builtinId="8" hidden="1"/>
    <cellStyle name="Link" xfId="17975" builtinId="8" hidden="1"/>
    <cellStyle name="Link" xfId="18297" builtinId="8" hidden="1"/>
    <cellStyle name="Link" xfId="15843" builtinId="8" hidden="1"/>
    <cellStyle name="Link" xfId="13817" builtinId="8" hidden="1"/>
    <cellStyle name="Link" xfId="14131" builtinId="8" hidden="1"/>
    <cellStyle name="Link" xfId="14447" builtinId="8" hidden="1"/>
    <cellStyle name="Link" xfId="12633" builtinId="8" hidden="1"/>
    <cellStyle name="Link" xfId="12939" builtinId="8" hidden="1"/>
    <cellStyle name="Link" xfId="13247" builtinId="8" hidden="1"/>
    <cellStyle name="Link" xfId="11857" builtinId="8" hidden="1"/>
    <cellStyle name="Link" xfId="12423" builtinId="8" hidden="1"/>
    <cellStyle name="Link" xfId="12651" builtinId="8" hidden="1"/>
    <cellStyle name="Link" xfId="15417" builtinId="8" hidden="1"/>
    <cellStyle name="Link" xfId="17673" builtinId="8" hidden="1"/>
    <cellStyle name="Link" xfId="16935" builtinId="8" hidden="1"/>
    <cellStyle name="Link" xfId="17071" builtinId="8" hidden="1"/>
    <cellStyle name="Link" xfId="17129" builtinId="8" hidden="1"/>
    <cellStyle name="Link" xfId="17207" builtinId="8" hidden="1"/>
    <cellStyle name="Link" xfId="17331" builtinId="8" hidden="1"/>
    <cellStyle name="Link" xfId="17391" builtinId="8" hidden="1"/>
    <cellStyle name="Link" xfId="17471" builtinId="8" hidden="1"/>
    <cellStyle name="Link" xfId="17583" builtinId="8" hidden="1"/>
    <cellStyle name="Link" xfId="17651" builtinId="8" hidden="1"/>
    <cellStyle name="Link" xfId="17719" builtinId="8" hidden="1"/>
    <cellStyle name="Link" xfId="17843" builtinId="8" hidden="1"/>
    <cellStyle name="Link" xfId="17903" builtinId="8" hidden="1"/>
    <cellStyle name="Link" xfId="17983" builtinId="8" hidden="1"/>
    <cellStyle name="Link" xfId="18107" builtinId="8" hidden="1"/>
    <cellStyle name="Link" xfId="18175" builtinId="8" hidden="1"/>
    <cellStyle name="Link" xfId="18243" builtinId="8" hidden="1"/>
    <cellStyle name="Link" xfId="18355" builtinId="8" hidden="1"/>
    <cellStyle name="Link" xfId="18435" builtinId="8" hidden="1"/>
    <cellStyle name="Link" xfId="17807" builtinId="8" hidden="1"/>
    <cellStyle name="Link" xfId="15929" builtinId="8" hidden="1"/>
    <cellStyle name="Link" xfId="13265" builtinId="8" hidden="1"/>
    <cellStyle name="Link" xfId="13319" builtinId="8" hidden="1"/>
    <cellStyle name="Link" xfId="13441" builtinId="8" hidden="1"/>
    <cellStyle name="Link" xfId="13507" builtinId="8" hidden="1"/>
    <cellStyle name="Link" xfId="13571" builtinId="8" hidden="1"/>
    <cellStyle name="Link" xfId="13705" builtinId="8" hidden="1"/>
    <cellStyle name="Link" xfId="13761" builtinId="8" hidden="1"/>
    <cellStyle name="Link" xfId="13815" builtinId="8" hidden="1"/>
    <cellStyle name="Link" xfId="13947" builtinId="8" hidden="1"/>
    <cellStyle name="Link" xfId="14015" builtinId="8" hidden="1"/>
    <cellStyle name="Link" xfId="14067" builtinId="8" hidden="1"/>
    <cellStyle name="Link" xfId="14201" builtinId="8" hidden="1"/>
    <cellStyle name="Link" xfId="14255" builtinId="8" hidden="1"/>
    <cellStyle name="Link" xfId="14321" builtinId="8" hidden="1"/>
    <cellStyle name="Link" xfId="14455" builtinId="8" hidden="1"/>
    <cellStyle name="Link" xfId="14507" builtinId="8" hidden="1"/>
    <cellStyle name="Link" xfId="14563" builtinId="8" hidden="1"/>
    <cellStyle name="Link" xfId="14697" builtinId="8" hidden="1"/>
    <cellStyle name="Link" xfId="14761" builtinId="8" hidden="1"/>
    <cellStyle name="Link" xfId="14817" builtinId="8" hidden="1"/>
    <cellStyle name="Link" xfId="12511" builtinId="8" hidden="1"/>
    <cellStyle name="Link" xfId="12567" builtinId="8" hidden="1"/>
    <cellStyle name="Link" xfId="12631" builtinId="8" hidden="1"/>
    <cellStyle name="Link" xfId="12761" builtinId="8" hidden="1"/>
    <cellStyle name="Link" xfId="12815" builtinId="8" hidden="1"/>
    <cellStyle name="Link" xfId="12867" builtinId="8" hidden="1"/>
    <cellStyle name="Link" xfId="12999" builtinId="8" hidden="1"/>
    <cellStyle name="Link" xfId="13063" builtinId="8" hidden="1"/>
    <cellStyle name="Link" xfId="13129" builtinId="8" hidden="1"/>
    <cellStyle name="Link" xfId="13249" builtinId="8" hidden="1"/>
    <cellStyle name="Link" xfId="12143" builtinId="8" hidden="1"/>
    <cellStyle name="Link" xfId="12219" builtinId="8" hidden="1"/>
    <cellStyle name="Link" xfId="12337" builtinId="8" hidden="1"/>
    <cellStyle name="Link" xfId="12391" builtinId="8" hidden="1"/>
    <cellStyle name="Link" xfId="12465" builtinId="8" hidden="1"/>
    <cellStyle name="Link" xfId="12009" builtinId="8" hidden="1"/>
    <cellStyle name="Link" xfId="12073" builtinId="8" hidden="1"/>
    <cellStyle name="Link" xfId="11859" builtinId="8" hidden="1"/>
    <cellStyle name="Link" xfId="11769" builtinId="8" hidden="1"/>
    <cellStyle name="Link" xfId="11761" builtinId="8" hidden="1"/>
    <cellStyle name="Link" xfId="11777" builtinId="8" hidden="1"/>
    <cellStyle name="Link" xfId="11809" builtinId="8" hidden="1"/>
    <cellStyle name="Link" xfId="11787" builtinId="8" hidden="1"/>
    <cellStyle name="Link" xfId="11905" builtinId="8" hidden="1"/>
    <cellStyle name="Link" xfId="11867" builtinId="8" hidden="1"/>
    <cellStyle name="Link" xfId="11843" builtinId="8" hidden="1"/>
    <cellStyle name="Link" xfId="12103" builtinId="8" hidden="1"/>
    <cellStyle name="Link" xfId="12065" builtinId="8" hidden="1"/>
    <cellStyle name="Link" xfId="12039" builtinId="8" hidden="1"/>
    <cellStyle name="Link" xfId="12023" builtinId="8" hidden="1"/>
    <cellStyle name="Link" xfId="11979" builtinId="8" hidden="1"/>
    <cellStyle name="Link" xfId="11961" builtinId="8" hidden="1"/>
    <cellStyle name="Link" xfId="11939" builtinId="8" hidden="1"/>
    <cellStyle name="Link" xfId="12459" builtinId="8" hidden="1"/>
    <cellStyle name="Link" xfId="12441" builtinId="8" hidden="1"/>
    <cellStyle name="Link" xfId="12425" builtinId="8" hidden="1"/>
    <cellStyle name="Link" xfId="12383" builtinId="8" hidden="1"/>
    <cellStyle name="Link" xfId="12361" builtinId="8" hidden="1"/>
    <cellStyle name="Link" xfId="12343" builtinId="8" hidden="1"/>
    <cellStyle name="Link" xfId="12299" builtinId="8" hidden="1"/>
    <cellStyle name="Link" xfId="12281" builtinId="8" hidden="1"/>
    <cellStyle name="Link" xfId="12259" builtinId="8" hidden="1"/>
    <cellStyle name="Link" xfId="12215" builtinId="8" hidden="1"/>
    <cellStyle name="Link" xfId="12199" builtinId="8" hidden="1"/>
    <cellStyle name="Link" xfId="12179" builtinId="8" hidden="1"/>
    <cellStyle name="Link" xfId="12137" builtinId="8" hidden="1"/>
    <cellStyle name="Link" xfId="12115" builtinId="8" hidden="1"/>
    <cellStyle name="Link" xfId="13241" builtinId="8" hidden="1"/>
    <cellStyle name="Link" xfId="13211" builtinId="8" hidden="1"/>
    <cellStyle name="Link" xfId="13195" builtinId="8" hidden="1"/>
    <cellStyle name="Link" xfId="13175" builtinId="8" hidden="1"/>
    <cellStyle name="Link" xfId="13131" builtinId="8" hidden="1"/>
    <cellStyle name="Link" xfId="13113" builtinId="8" hidden="1"/>
    <cellStyle name="Link" xfId="13089" builtinId="8" hidden="1"/>
    <cellStyle name="Link" xfId="13049" builtinId="8" hidden="1"/>
    <cellStyle name="Link" xfId="13027" builtinId="8" hidden="1"/>
    <cellStyle name="Link" xfId="13007" builtinId="8" hidden="1"/>
    <cellStyle name="Link" xfId="12969" builtinId="8" hidden="1"/>
    <cellStyle name="Link" xfId="12951" builtinId="8" hidden="1"/>
    <cellStyle name="Link" xfId="12927" builtinId="8" hidden="1"/>
    <cellStyle name="Link" xfId="12883" builtinId="8" hidden="1"/>
    <cellStyle name="Link" xfId="12865" builtinId="8" hidden="1"/>
    <cellStyle name="Link" xfId="12841" builtinId="8" hidden="1"/>
    <cellStyle name="Link" xfId="12807" builtinId="8" hidden="1"/>
    <cellStyle name="Link" xfId="12779" builtinId="8" hidden="1"/>
    <cellStyle name="Link" xfId="12763" builtinId="8" hidden="1"/>
    <cellStyle name="Link" xfId="12721" builtinId="8" hidden="1"/>
    <cellStyle name="Link" xfId="12697" builtinId="8" hidden="1"/>
    <cellStyle name="Link" xfId="12679" builtinId="8" hidden="1"/>
    <cellStyle name="Link" xfId="12639" builtinId="8" hidden="1"/>
    <cellStyle name="Link" xfId="12617" builtinId="8" hidden="1"/>
    <cellStyle name="Link" xfId="12595" builtinId="8" hidden="1"/>
    <cellStyle name="Link" xfId="12561" builtinId="8" hidden="1"/>
    <cellStyle name="Link" xfId="12535" builtinId="8" hidden="1"/>
    <cellStyle name="Link" xfId="12515" builtinId="8" hidden="1"/>
    <cellStyle name="Link" xfId="13667" builtinId="8" hidden="1"/>
    <cellStyle name="Link" xfId="14351" builtinId="8" hidden="1"/>
    <cellStyle name="Link" xfId="14871" builtinId="8" hidden="1"/>
    <cellStyle name="Link" xfId="14825" builtinId="8" hidden="1"/>
    <cellStyle name="Link" xfId="14809" builtinId="8" hidden="1"/>
    <cellStyle name="Link" xfId="14787" builtinId="8" hidden="1"/>
    <cellStyle name="Link" xfId="14743" builtinId="8" hidden="1"/>
    <cellStyle name="Link" xfId="14723" builtinId="8" hidden="1"/>
    <cellStyle name="Link" xfId="14705" builtinId="8" hidden="1"/>
    <cellStyle name="Link" xfId="14659" builtinId="8" hidden="1"/>
    <cellStyle name="Link" xfId="14639" builtinId="8" hidden="1"/>
    <cellStyle name="Link" xfId="14623" builtinId="8" hidden="1"/>
    <cellStyle name="Link" xfId="14577" builtinId="8" hidden="1"/>
    <cellStyle name="Link" xfId="14559" builtinId="8" hidden="1"/>
    <cellStyle name="Link" xfId="14537" builtinId="8" hidden="1"/>
    <cellStyle name="Link" xfId="14491" builtinId="8" hidden="1"/>
    <cellStyle name="Link" xfId="14473" builtinId="8" hidden="1"/>
    <cellStyle name="Link" xfId="14457" builtinId="8" hidden="1"/>
    <cellStyle name="Link" xfId="14411" builtinId="8" hidden="1"/>
    <cellStyle name="Link" xfId="14391" builtinId="8" hidden="1"/>
    <cellStyle name="Link" xfId="14371" builtinId="8" hidden="1"/>
    <cellStyle name="Link" xfId="14327" builtinId="8" hidden="1"/>
    <cellStyle name="Link" xfId="14307" builtinId="8" hidden="1"/>
    <cellStyle name="Link" xfId="14283" builtinId="8" hidden="1"/>
    <cellStyle name="Link" xfId="14241" builtinId="8" hidden="1"/>
    <cellStyle name="Link" xfId="14225" builtinId="8" hidden="1"/>
    <cellStyle name="Link" xfId="14199" builtinId="8" hidden="1"/>
    <cellStyle name="Link" xfId="14161" builtinId="8" hidden="1"/>
    <cellStyle name="Link" xfId="14139" builtinId="8" hidden="1"/>
    <cellStyle name="Link" xfId="14119" builtinId="8" hidden="1"/>
    <cellStyle name="Link" xfId="14075" builtinId="8" hidden="1"/>
    <cellStyle name="Link" xfId="14059" builtinId="8" hidden="1"/>
    <cellStyle name="Link" xfId="14033" builtinId="8" hidden="1"/>
    <cellStyle name="Link" xfId="13993" builtinId="8" hidden="1"/>
    <cellStyle name="Link" xfId="13971" builtinId="8" hidden="1"/>
    <cellStyle name="Link" xfId="13951" builtinId="8" hidden="1"/>
    <cellStyle name="Link" xfId="13911" builtinId="8" hidden="1"/>
    <cellStyle name="Link" xfId="13887" builtinId="8" hidden="1"/>
    <cellStyle name="Link" xfId="13867" builtinId="8" hidden="1"/>
    <cellStyle name="Link" xfId="13827" builtinId="8" hidden="1"/>
    <cellStyle name="Link" xfId="13801" builtinId="8" hidden="1"/>
    <cellStyle name="Link" xfId="13785" builtinId="8" hidden="1"/>
    <cellStyle name="Link" xfId="13743" builtinId="8" hidden="1"/>
    <cellStyle name="Link" xfId="13721" builtinId="8" hidden="1"/>
    <cellStyle name="Link" xfId="13699" builtinId="8" hidden="1"/>
    <cellStyle name="Link" xfId="13655" builtinId="8" hidden="1"/>
    <cellStyle name="Link" xfId="13635" builtinId="8" hidden="1"/>
    <cellStyle name="Link" xfId="13619" builtinId="8" hidden="1"/>
    <cellStyle name="Link" xfId="13575" builtinId="8" hidden="1"/>
    <cellStyle name="Link" xfId="13553" builtinId="8" hidden="1"/>
    <cellStyle name="Link" xfId="13535" builtinId="8" hidden="1"/>
    <cellStyle name="Link" xfId="13489" builtinId="8" hidden="1"/>
    <cellStyle name="Link" xfId="13471" builtinId="8" hidden="1"/>
    <cellStyle name="Link" xfId="13449" builtinId="8" hidden="1"/>
    <cellStyle name="Link" xfId="13403" builtinId="8" hidden="1"/>
    <cellStyle name="Link" xfId="13387" builtinId="8" hidden="1"/>
    <cellStyle name="Link" xfId="13369" builtinId="8" hidden="1"/>
    <cellStyle name="Link" xfId="13323" builtinId="8" hidden="1"/>
    <cellStyle name="Link" xfId="13303" builtinId="8" hidden="1"/>
    <cellStyle name="Link" xfId="13283" builtinId="8" hidden="1"/>
    <cellStyle name="Link" xfId="15119" builtinId="8" hidden="1"/>
    <cellStyle name="Link" xfId="15375" builtinId="8" hidden="1"/>
    <cellStyle name="Link" xfId="15715" builtinId="8" hidden="1"/>
    <cellStyle name="Link" xfId="16399" builtinId="8" hidden="1"/>
    <cellStyle name="Link" xfId="16697" builtinId="8" hidden="1"/>
    <cellStyle name="Link" xfId="16995" builtinId="8" hidden="1"/>
    <cellStyle name="Link" xfId="17679" builtinId="8" hidden="1"/>
    <cellStyle name="Link" xfId="18019" builtinId="8" hidden="1"/>
    <cellStyle name="Link" xfId="18361" builtinId="8" hidden="1"/>
    <cellStyle name="Link" xfId="18417" builtinId="8" hidden="1"/>
    <cellStyle name="Link" xfId="18395" builtinId="8" hidden="1"/>
    <cellStyle name="Link" xfId="18371" builtinId="8" hidden="1"/>
    <cellStyle name="Link" xfId="18329" builtinId="8" hidden="1"/>
    <cellStyle name="Link" xfId="18307" builtinId="8" hidden="1"/>
    <cellStyle name="Link" xfId="18283" builtinId="8" hidden="1"/>
    <cellStyle name="Link" xfId="18247" builtinId="8" hidden="1"/>
    <cellStyle name="Link" xfId="18223" builtinId="8" hidden="1"/>
    <cellStyle name="Link" xfId="18201" builtinId="8" hidden="1"/>
    <cellStyle name="Link" xfId="18159" builtinId="8" hidden="1"/>
    <cellStyle name="Link" xfId="18131" builtinId="8" hidden="1"/>
    <cellStyle name="Link" xfId="18113" builtinId="8" hidden="1"/>
    <cellStyle name="Link" xfId="18071" builtinId="8" hidden="1"/>
    <cellStyle name="Link" xfId="18047" builtinId="8" hidden="1"/>
    <cellStyle name="Link" xfId="18025" builtinId="8" hidden="1"/>
    <cellStyle name="Link" xfId="17987" builtinId="8" hidden="1"/>
    <cellStyle name="Link" xfId="17961" builtinId="8" hidden="1"/>
    <cellStyle name="Link" xfId="17943" builtinId="8" hidden="1"/>
    <cellStyle name="Link" xfId="17899" builtinId="8" hidden="1"/>
    <cellStyle name="Link" xfId="17873" builtinId="8" hidden="1"/>
    <cellStyle name="Link" xfId="17855" builtinId="8" hidden="1"/>
    <cellStyle name="Link" xfId="17809" builtinId="8" hidden="1"/>
    <cellStyle name="Link" xfId="17791" builtinId="8" hidden="1"/>
    <cellStyle name="Link" xfId="17769" builtinId="8" hidden="1"/>
    <cellStyle name="Link" xfId="17723" builtinId="8" hidden="1"/>
    <cellStyle name="Link" xfId="17703" builtinId="8" hidden="1"/>
    <cellStyle name="Link" xfId="17683" builtinId="8" hidden="1"/>
    <cellStyle name="Link" xfId="17639" builtinId="8" hidden="1"/>
    <cellStyle name="Link" xfId="17615" builtinId="8" hidden="1"/>
    <cellStyle name="Link" xfId="17599" builtinId="8" hidden="1"/>
    <cellStyle name="Link" xfId="17553" builtinId="8" hidden="1"/>
    <cellStyle name="Link" xfId="17531" builtinId="8" hidden="1"/>
    <cellStyle name="Link" xfId="17511" builtinId="8" hidden="1"/>
    <cellStyle name="Link" xfId="17463" builtinId="8" hidden="1"/>
    <cellStyle name="Link" xfId="17443" builtinId="8" hidden="1"/>
    <cellStyle name="Link" xfId="17427" builtinId="8" hidden="1"/>
    <cellStyle name="Link" xfId="17383" builtinId="8" hidden="1"/>
    <cellStyle name="Link" xfId="17359" builtinId="8" hidden="1"/>
    <cellStyle name="Link" xfId="17339" builtinId="8" hidden="1"/>
    <cellStyle name="Link" xfId="17291" builtinId="8" hidden="1"/>
    <cellStyle name="Link" xfId="17273" builtinId="8" hidden="1"/>
    <cellStyle name="Link" xfId="17249" builtinId="8" hidden="1"/>
    <cellStyle name="Link" xfId="17203" builtinId="8" hidden="1"/>
    <cellStyle name="Link" xfId="17187" builtinId="8" hidden="1"/>
    <cellStyle name="Link" xfId="17159" builtinId="8" hidden="1"/>
    <cellStyle name="Link" xfId="17121" builtinId="8" hidden="1"/>
    <cellStyle name="Link" xfId="17099" builtinId="8" hidden="1"/>
    <cellStyle name="Link" xfId="17075" builtinId="8" hidden="1"/>
    <cellStyle name="Link" xfId="17033" builtinId="8" hidden="1"/>
    <cellStyle name="Link" xfId="17017" builtinId="8" hidden="1"/>
    <cellStyle name="Link" xfId="16987" builtinId="8" hidden="1"/>
    <cellStyle name="Link" xfId="16947" builtinId="8" hidden="1"/>
    <cellStyle name="Link" xfId="16583" builtinId="8" hidden="1"/>
    <cellStyle name="Link" xfId="16105" builtinId="8" hidden="1"/>
    <cellStyle name="Link" xfId="15127" builtinId="8" hidden="1"/>
    <cellStyle name="Link" xfId="20131" builtinId="8" hidden="1"/>
    <cellStyle name="Link" xfId="23805" builtinId="8" hidden="1"/>
    <cellStyle name="Link" xfId="26875" builtinId="8" hidden="1"/>
    <cellStyle name="Link" xfId="26351" builtinId="8" hidden="1"/>
    <cellStyle name="Link" xfId="25827" builtinId="8" hidden="1"/>
    <cellStyle name="Link" xfId="24791" builtinId="8" hidden="1"/>
    <cellStyle name="Link" xfId="24267" builtinId="8" hidden="1"/>
    <cellStyle name="Link" xfId="23755" builtinId="8" hidden="1"/>
    <cellStyle name="Link" xfId="22707" builtinId="8" hidden="1"/>
    <cellStyle name="Link" xfId="22195" builtinId="8" hidden="1"/>
    <cellStyle name="Link" xfId="21669" builtinId="8" hidden="1"/>
    <cellStyle name="Link" xfId="20631" builtinId="8" hidden="1"/>
    <cellStyle name="Link" xfId="20105" builtinId="8" hidden="1"/>
    <cellStyle name="Link" xfId="19583" builtinId="8" hidden="1"/>
    <cellStyle name="Link" xfId="18545" builtinId="8" hidden="1"/>
    <cellStyle name="Link" xfId="28893" builtinId="8" hidden="1"/>
    <cellStyle name="Link" xfId="30685" builtinId="8" hidden="1"/>
    <cellStyle name="Link" xfId="34358" builtinId="8" hidden="1"/>
    <cellStyle name="Link" xfId="32161" builtinId="8" hidden="1"/>
    <cellStyle name="Link" xfId="26657" builtinId="8" hidden="1"/>
    <cellStyle name="Link" xfId="15773" builtinId="8" hidden="1"/>
    <cellStyle name="Link" xfId="5451" builtinId="8" hidden="1"/>
    <cellStyle name="Link" xfId="7023" builtinId="8" hidden="1"/>
    <cellStyle name="Link" xfId="10131" builtinId="8" hidden="1"/>
    <cellStyle name="Link" xfId="11705" builtinId="8" hidden="1"/>
    <cellStyle name="Link" xfId="2855" builtinId="8" hidden="1"/>
    <cellStyle name="Link" xfId="1695" builtinId="8" hidden="1"/>
    <cellStyle name="Link" xfId="375" builtinId="8" hidden="1"/>
    <cellStyle name="Link" xfId="531" builtinId="8" hidden="1"/>
    <cellStyle name="Link" xfId="2309" builtinId="8" hidden="1"/>
    <cellStyle name="Link" xfId="1835" builtinId="8" hidden="1"/>
    <cellStyle name="Link" xfId="1361" builtinId="8" hidden="1"/>
    <cellStyle name="Link" xfId="4477" builtinId="8" hidden="1"/>
    <cellStyle name="Link" xfId="3987" builtinId="8" hidden="1"/>
    <cellStyle name="Link" xfId="3509" builtinId="8" hidden="1"/>
    <cellStyle name="Link" xfId="2531" builtinId="8" hidden="1"/>
    <cellStyle name="Link" xfId="7237" builtinId="8" hidden="1"/>
    <cellStyle name="Link" xfId="10917" builtinId="8" hidden="1"/>
    <cellStyle name="Link" xfId="10823" builtinId="8" hidden="1"/>
    <cellStyle name="Link" xfId="10299" builtinId="8" hidden="1"/>
    <cellStyle name="Link" xfId="9773" builtinId="8" hidden="1"/>
    <cellStyle name="Link" xfId="30713" builtinId="8" hidden="1"/>
    <cellStyle name="Link" xfId="30193" builtinId="8" hidden="1"/>
    <cellStyle name="Link" xfId="29681" builtinId="8" hidden="1"/>
    <cellStyle name="Link" xfId="28633" builtinId="8" hidden="1"/>
    <cellStyle name="Link" xfId="28121" builtinId="8" hidden="1"/>
    <cellStyle name="Link" xfId="27601" builtinId="8" hidden="1"/>
    <cellStyle name="Link" xfId="26569" builtinId="8" hidden="1"/>
    <cellStyle name="Link" xfId="26041" builtinId="8" hidden="1"/>
    <cellStyle name="Link" xfId="25513" builtinId="8" hidden="1"/>
    <cellStyle name="Link" xfId="24473" builtinId="8" hidden="1"/>
    <cellStyle name="Link" xfId="23953" builtinId="8" hidden="1"/>
    <cellStyle name="Link" xfId="23441" builtinId="8" hidden="1"/>
    <cellStyle name="Link" xfId="22393" builtinId="8" hidden="1"/>
    <cellStyle name="Link" xfId="21881" builtinId="8" hidden="1"/>
    <cellStyle name="Link" xfId="21361" builtinId="8" hidden="1"/>
    <cellStyle name="Link" xfId="20325" builtinId="8" hidden="1"/>
    <cellStyle name="Link" xfId="19789" builtinId="8" hidden="1"/>
    <cellStyle name="Link" xfId="19269" builtinId="8" hidden="1"/>
    <cellStyle name="Link" xfId="18229" builtinId="8" hidden="1"/>
    <cellStyle name="Link" xfId="17709" builtinId="8" hidden="1"/>
    <cellStyle name="Link" xfId="17197" builtinId="8" hidden="1"/>
    <cellStyle name="Link" xfId="16149" builtinId="8" hidden="1"/>
    <cellStyle name="Link" xfId="15637" builtinId="8" hidden="1"/>
    <cellStyle name="Link" xfId="15117" builtinId="8" hidden="1"/>
    <cellStyle name="Link" xfId="14069" builtinId="8" hidden="1"/>
    <cellStyle name="Link" xfId="13549" builtinId="8" hidden="1"/>
    <cellStyle name="Link" xfId="13029" builtinId="8" hidden="1"/>
    <cellStyle name="Link" xfId="11989" builtinId="8" hidden="1"/>
    <cellStyle name="Link" xfId="5107" builtinId="8" hidden="1"/>
    <cellStyle name="Link" xfId="5255" builtinId="8" hidden="1"/>
    <cellStyle name="Link" xfId="5553" builtinId="8" hidden="1"/>
    <cellStyle name="Link" xfId="5699" builtinId="8" hidden="1"/>
    <cellStyle name="Link" xfId="5851" builtinId="8" hidden="1"/>
    <cellStyle name="Link" xfId="6147" builtinId="8" hidden="1"/>
    <cellStyle name="Link" xfId="6297" builtinId="8" hidden="1"/>
    <cellStyle name="Link" xfId="6295" builtinId="8" hidden="1"/>
    <cellStyle name="Link" xfId="6251" builtinId="8" hidden="1"/>
    <cellStyle name="Link" xfId="6231" builtinId="8" hidden="1"/>
    <cellStyle name="Link" xfId="6207" builtinId="8" hidden="1"/>
    <cellStyle name="Link" xfId="6169" builtinId="8" hidden="1"/>
    <cellStyle name="Link" xfId="6143" builtinId="8" hidden="1"/>
    <cellStyle name="Link" xfId="6125" builtinId="8" hidden="1"/>
    <cellStyle name="Link" xfId="6083" builtinId="8" hidden="1"/>
    <cellStyle name="Link" xfId="6059" builtinId="8" hidden="1"/>
    <cellStyle name="Link" xfId="6041" builtinId="8" hidden="1"/>
    <cellStyle name="Link" xfId="5993" builtinId="8" hidden="1"/>
    <cellStyle name="Link" xfId="5977" builtinId="8" hidden="1"/>
    <cellStyle name="Link" xfId="5951" builtinId="8" hidden="1"/>
    <cellStyle name="Link" xfId="5911" builtinId="8" hidden="1"/>
    <cellStyle name="Link" xfId="5891" builtinId="8" hidden="1"/>
    <cellStyle name="Link" xfId="5867" builtinId="8" hidden="1"/>
    <cellStyle name="Link" xfId="5827" builtinId="8" hidden="1"/>
    <cellStyle name="Link" xfId="5805" builtinId="8" hidden="1"/>
    <cellStyle name="Link" xfId="5785" builtinId="8" hidden="1"/>
    <cellStyle name="Link" xfId="5741" builtinId="8" hidden="1"/>
    <cellStyle name="Link" xfId="5721" builtinId="8" hidden="1"/>
    <cellStyle name="Link" xfId="5695" builtinId="8" hidden="1"/>
    <cellStyle name="Link" xfId="5657" builtinId="8" hidden="1"/>
    <cellStyle name="Link" xfId="5639" builtinId="8" hidden="1"/>
    <cellStyle name="Link" xfId="5613" builtinId="8" hidden="1"/>
    <cellStyle name="Link" xfId="5571" builtinId="8" hidden="1"/>
    <cellStyle name="Link" xfId="5547" builtinId="8" hidden="1"/>
    <cellStyle name="Link" xfId="5529" builtinId="8" hidden="1"/>
    <cellStyle name="Link" xfId="5489" builtinId="8" hidden="1"/>
    <cellStyle name="Link" xfId="5465" builtinId="8" hidden="1"/>
    <cellStyle name="Link" xfId="5447" builtinId="8" hidden="1"/>
    <cellStyle name="Link" xfId="5401" builtinId="8" hidden="1"/>
    <cellStyle name="Link" xfId="5379" builtinId="8" hidden="1"/>
    <cellStyle name="Link" xfId="5357" builtinId="8" hidden="1"/>
    <cellStyle name="Link" xfId="5319" builtinId="8" hidden="1"/>
    <cellStyle name="Link" xfId="5297" builtinId="8" hidden="1"/>
    <cellStyle name="Link" xfId="5275" builtinId="8" hidden="1"/>
    <cellStyle name="Link" xfId="5233" builtinId="8" hidden="1"/>
    <cellStyle name="Link" xfId="5209" builtinId="8" hidden="1"/>
    <cellStyle name="Link" xfId="5193" builtinId="8" hidden="1"/>
    <cellStyle name="Link" xfId="5151" builtinId="8" hidden="1"/>
    <cellStyle name="Link" xfId="5127" builtinId="8" hidden="1"/>
    <cellStyle name="Link" xfId="5101" builtinId="8" hidden="1"/>
    <cellStyle name="Link" xfId="5059" builtinId="8" hidden="1"/>
    <cellStyle name="Link" xfId="5041" builtinId="8" hidden="1"/>
    <cellStyle name="Link" xfId="11789" builtinId="8" hidden="1"/>
    <cellStyle name="Link" xfId="11925" builtinId="8" hidden="1"/>
    <cellStyle name="Link" xfId="12005" builtinId="8" hidden="1"/>
    <cellStyle name="Link" xfId="12077" builtinId="8" hidden="1"/>
    <cellStyle name="Link" xfId="12229" builtinId="8" hidden="1"/>
    <cellStyle name="Link" xfId="12301" builtinId="8" hidden="1"/>
    <cellStyle name="Link" xfId="12365" builtinId="8" hidden="1"/>
    <cellStyle name="Link" xfId="12525" builtinId="8" hidden="1"/>
    <cellStyle name="Link" xfId="12589" builtinId="8" hidden="1"/>
    <cellStyle name="Link" xfId="12677" builtinId="8" hidden="1"/>
    <cellStyle name="Link" xfId="12821" builtinId="8" hidden="1"/>
    <cellStyle name="Link" xfId="12877" builtinId="8" hidden="1"/>
    <cellStyle name="Link" xfId="12965" builtinId="8" hidden="1"/>
    <cellStyle name="Link" xfId="13109" builtinId="8" hidden="1"/>
    <cellStyle name="Link" xfId="13197" builtinId="8" hidden="1"/>
    <cellStyle name="Link" xfId="13261" builtinId="8" hidden="1"/>
    <cellStyle name="Link" xfId="13413" builtinId="8" hidden="1"/>
    <cellStyle name="Link" xfId="13493" builtinId="8" hidden="1"/>
    <cellStyle name="Link" xfId="13557" builtinId="8" hidden="1"/>
    <cellStyle name="Link" xfId="13709" builtinId="8" hidden="1"/>
    <cellStyle name="Link" xfId="13781" builtinId="8" hidden="1"/>
    <cellStyle name="Link" xfId="13861" builtinId="8" hidden="1"/>
    <cellStyle name="Link" xfId="14005" builtinId="8" hidden="1"/>
    <cellStyle name="Link" xfId="14093" builtinId="8" hidden="1"/>
    <cellStyle name="Link" xfId="14149" builtinId="8" hidden="1"/>
    <cellStyle name="Link" xfId="14293" builtinId="8" hidden="1"/>
    <cellStyle name="Link" xfId="14381" builtinId="8" hidden="1"/>
    <cellStyle name="Link" xfId="14445" builtinId="8" hidden="1"/>
    <cellStyle name="Link" xfId="14613" builtinId="8" hidden="1"/>
    <cellStyle name="Link" xfId="14669" builtinId="8" hidden="1"/>
    <cellStyle name="Link" xfId="14757" builtinId="8" hidden="1"/>
    <cellStyle name="Link" xfId="14901" builtinId="8" hidden="1"/>
    <cellStyle name="Link" xfId="14965" builtinId="8" hidden="1"/>
    <cellStyle name="Link" xfId="15053" builtinId="8" hidden="1"/>
    <cellStyle name="Link" xfId="15205" builtinId="8" hidden="1"/>
    <cellStyle name="Link" xfId="15269" builtinId="8" hidden="1"/>
    <cellStyle name="Link" xfId="15341" builtinId="8" hidden="1"/>
    <cellStyle name="Link" xfId="15493" builtinId="8" hidden="1"/>
    <cellStyle name="Link" xfId="15565" builtinId="8" hidden="1"/>
    <cellStyle name="Link" xfId="15653" builtinId="8" hidden="1"/>
    <cellStyle name="Link" xfId="15797" builtinId="8" hidden="1"/>
    <cellStyle name="Link" xfId="15853" builtinId="8" hidden="1"/>
    <cellStyle name="Link" xfId="15941" builtinId="8" hidden="1"/>
    <cellStyle name="Link" xfId="16085" builtinId="8" hidden="1"/>
    <cellStyle name="Link" xfId="16173" builtinId="8" hidden="1"/>
    <cellStyle name="Link" xfId="16237" builtinId="8" hidden="1"/>
    <cellStyle name="Link" xfId="16373" builtinId="8" hidden="1"/>
    <cellStyle name="Link" xfId="16461" builtinId="8" hidden="1"/>
    <cellStyle name="Link" xfId="16525" builtinId="8" hidden="1"/>
    <cellStyle name="Link" xfId="16685" builtinId="8" hidden="1"/>
    <cellStyle name="Link" xfId="16757" builtinId="8" hidden="1"/>
    <cellStyle name="Link" xfId="16837" builtinId="8" hidden="1"/>
    <cellStyle name="Link" xfId="16973" builtinId="8" hidden="1"/>
    <cellStyle name="Link" xfId="17045" builtinId="8" hidden="1"/>
    <cellStyle name="Link" xfId="17125" builtinId="8" hidden="1"/>
    <cellStyle name="Link" xfId="17269" builtinId="8" hidden="1"/>
    <cellStyle name="Link" xfId="17357" builtinId="8" hidden="1"/>
    <cellStyle name="Link" xfId="17421" builtinId="8" hidden="1"/>
    <cellStyle name="Link" xfId="17557" builtinId="8" hidden="1"/>
    <cellStyle name="Link" xfId="17645" builtinId="8" hidden="1"/>
    <cellStyle name="Link" xfId="17733" builtinId="8" hidden="1"/>
    <cellStyle name="Link" xfId="17877" builtinId="8" hidden="1"/>
    <cellStyle name="Link" xfId="17941" builtinId="8" hidden="1"/>
    <cellStyle name="Link" xfId="18029" builtinId="8" hidden="1"/>
    <cellStyle name="Link" xfId="18165" builtinId="8" hidden="1"/>
    <cellStyle name="Link" xfId="18245" builtinId="8" hidden="1"/>
    <cellStyle name="Link" xfId="18317" builtinId="8" hidden="1"/>
    <cellStyle name="Link" xfId="18469" builtinId="8" hidden="1"/>
    <cellStyle name="Link" xfId="18541" builtinId="8" hidden="1"/>
    <cellStyle name="Link" xfId="18613" builtinId="8" hidden="1"/>
    <cellStyle name="Link" xfId="18765" builtinId="8" hidden="1"/>
    <cellStyle name="Link" xfId="18829" builtinId="8" hidden="1"/>
    <cellStyle name="Link" xfId="18917" builtinId="8" hidden="1"/>
    <cellStyle name="Link" xfId="19061" builtinId="8" hidden="1"/>
    <cellStyle name="Link" xfId="19125" builtinId="8" hidden="1"/>
    <cellStyle name="Link" xfId="19213" builtinId="8" hidden="1"/>
    <cellStyle name="Link" xfId="19349" builtinId="8" hidden="1"/>
    <cellStyle name="Link" xfId="19437" builtinId="8" hidden="1"/>
    <cellStyle name="Link" xfId="19501" builtinId="8" hidden="1"/>
    <cellStyle name="Link" xfId="19653" builtinId="8" hidden="1"/>
    <cellStyle name="Link" xfId="19733" builtinId="8" hidden="1"/>
    <cellStyle name="Link" xfId="19813" builtinId="8" hidden="1"/>
    <cellStyle name="Link" xfId="19949" builtinId="8" hidden="1"/>
    <cellStyle name="Link" xfId="20021" builtinId="8" hidden="1"/>
    <cellStyle name="Link" xfId="20101" builtinId="8" hidden="1"/>
    <cellStyle name="Link" xfId="20245" builtinId="8" hidden="1"/>
    <cellStyle name="Link" xfId="20333" builtinId="8" hidden="1"/>
    <cellStyle name="Link" xfId="20389" builtinId="8" hidden="1"/>
    <cellStyle name="Link" xfId="20533" builtinId="8" hidden="1"/>
    <cellStyle name="Link" xfId="20621" builtinId="8" hidden="1"/>
    <cellStyle name="Link" xfId="20685" builtinId="8" hidden="1"/>
    <cellStyle name="Link" xfId="20853" builtinId="8" hidden="1"/>
    <cellStyle name="Link" xfId="20917" builtinId="8" hidden="1"/>
    <cellStyle name="Link" xfId="21005" builtinId="8" hidden="1"/>
    <cellStyle name="Link" xfId="21141" builtinId="8" hidden="1"/>
    <cellStyle name="Link" xfId="21205" builtinId="8" hidden="1"/>
    <cellStyle name="Link" xfId="21297" builtinId="8" hidden="1"/>
    <cellStyle name="Link" xfId="21449" builtinId="8" hidden="1"/>
    <cellStyle name="Link" xfId="21521" builtinId="8" hidden="1"/>
    <cellStyle name="Link" xfId="21585" builtinId="8" hidden="1"/>
    <cellStyle name="Link" xfId="21737" builtinId="8" hidden="1"/>
    <cellStyle name="Link" xfId="21809" builtinId="8" hidden="1"/>
    <cellStyle name="Link" xfId="21897" builtinId="8" hidden="1"/>
    <cellStyle name="Link" xfId="22041" builtinId="8" hidden="1"/>
    <cellStyle name="Link" xfId="22097" builtinId="8" hidden="1"/>
    <cellStyle name="Link" xfId="22185" builtinId="8" hidden="1"/>
    <cellStyle name="Link" xfId="22329" builtinId="8" hidden="1"/>
    <cellStyle name="Link" xfId="22417" builtinId="8" hidden="1"/>
    <cellStyle name="Link" xfId="22481" builtinId="8" hidden="1"/>
    <cellStyle name="Link" xfId="22633" builtinId="8" hidden="1"/>
    <cellStyle name="Link" xfId="22713" builtinId="8" hidden="1"/>
    <cellStyle name="Link" xfId="22769" builtinId="8" hidden="1"/>
    <cellStyle name="Link" xfId="22929" builtinId="8" hidden="1"/>
    <cellStyle name="Link" xfId="23001" builtinId="8" hidden="1"/>
    <cellStyle name="Link" xfId="23081" builtinId="8" hidden="1"/>
    <cellStyle name="Link" xfId="23225" builtinId="8" hidden="1"/>
    <cellStyle name="Link" xfId="23289" builtinId="8" hidden="1"/>
    <cellStyle name="Link" xfId="23369" builtinId="8" hidden="1"/>
    <cellStyle name="Link" xfId="23513" builtinId="8" hidden="1"/>
    <cellStyle name="Link" xfId="23601" builtinId="8" hidden="1"/>
    <cellStyle name="Link" xfId="23665" builtinId="8" hidden="1"/>
    <cellStyle name="Link" xfId="23801" builtinId="8" hidden="1"/>
    <cellStyle name="Link" xfId="23889" builtinId="8" hidden="1"/>
    <cellStyle name="Link" xfId="23977" builtinId="8" hidden="1"/>
    <cellStyle name="Link" xfId="24121" builtinId="8" hidden="1"/>
    <cellStyle name="Link" xfId="24185" builtinId="8" hidden="1"/>
    <cellStyle name="Link" xfId="24273" builtinId="8" hidden="1"/>
    <cellStyle name="Link" xfId="24425" builtinId="8" hidden="1"/>
    <cellStyle name="Link" xfId="24489" builtinId="8" hidden="1"/>
    <cellStyle name="Link" xfId="24561" builtinId="8" hidden="1"/>
    <cellStyle name="Link" xfId="24713" builtinId="8" hidden="1"/>
    <cellStyle name="Link" xfId="24785" builtinId="8" hidden="1"/>
    <cellStyle name="Link" xfId="24857" builtinId="8" hidden="1"/>
    <cellStyle name="Link" xfId="25017" builtinId="8" hidden="1"/>
    <cellStyle name="Link" xfId="25073" builtinId="8" hidden="1"/>
    <cellStyle name="Link" xfId="25161" builtinId="8" hidden="1"/>
    <cellStyle name="Link" xfId="25305" builtinId="8" hidden="1"/>
    <cellStyle name="Link" xfId="25369" builtinId="8" hidden="1"/>
    <cellStyle name="Link" xfId="25457" builtinId="8" hidden="1"/>
    <cellStyle name="Link" xfId="25593" builtinId="8" hidden="1"/>
    <cellStyle name="Link" xfId="25681" builtinId="8" hidden="1"/>
    <cellStyle name="Link" xfId="25745" builtinId="8" hidden="1"/>
    <cellStyle name="Link" xfId="25897" builtinId="8" hidden="1"/>
    <cellStyle name="Link" xfId="25977" builtinId="8" hidden="1"/>
    <cellStyle name="Link" xfId="26057" builtinId="8" hidden="1"/>
    <cellStyle name="Link" xfId="26193" builtinId="8" hidden="1"/>
    <cellStyle name="Link" xfId="26265" builtinId="8" hidden="1"/>
    <cellStyle name="Link" xfId="26345" builtinId="8" hidden="1"/>
    <cellStyle name="Link" xfId="26489" builtinId="8" hidden="1"/>
    <cellStyle name="Link" xfId="26577" builtinId="8" hidden="1"/>
    <cellStyle name="Link" xfId="26641" builtinId="8" hidden="1"/>
    <cellStyle name="Link" xfId="26777" builtinId="8" hidden="1"/>
    <cellStyle name="Link" xfId="26865" builtinId="8" hidden="1"/>
    <cellStyle name="Link" xfId="26929" builtinId="8" hidden="1"/>
    <cellStyle name="Link" xfId="27097" builtinId="8" hidden="1"/>
    <cellStyle name="Link" xfId="27161" builtinId="8" hidden="1"/>
    <cellStyle name="Link" xfId="27249" builtinId="8" hidden="1"/>
    <cellStyle name="Link" xfId="27385" builtinId="8" hidden="1"/>
    <cellStyle name="Link" xfId="27449" builtinId="8" hidden="1"/>
    <cellStyle name="Link" xfId="27537" builtinId="8" hidden="1"/>
    <cellStyle name="Link" xfId="27689" builtinId="8" hidden="1"/>
    <cellStyle name="Link" xfId="27761" builtinId="8" hidden="1"/>
    <cellStyle name="Link" xfId="27833" builtinId="8" hidden="1"/>
    <cellStyle name="Link" xfId="27977" builtinId="8" hidden="1"/>
    <cellStyle name="Link" xfId="28049" builtinId="8" hidden="1"/>
    <cellStyle name="Link" xfId="28137" builtinId="8" hidden="1"/>
    <cellStyle name="Link" xfId="28281" builtinId="8" hidden="1"/>
    <cellStyle name="Link" xfId="28345" builtinId="8" hidden="1"/>
    <cellStyle name="Link" xfId="28433" builtinId="8" hidden="1"/>
    <cellStyle name="Link" xfId="28569" builtinId="8" hidden="1"/>
    <cellStyle name="Link" xfId="28657" builtinId="8" hidden="1"/>
    <cellStyle name="Link" xfId="28721" builtinId="8" hidden="1"/>
    <cellStyle name="Link" xfId="28873" builtinId="8" hidden="1"/>
    <cellStyle name="Link" xfId="28953" builtinId="8" hidden="1"/>
    <cellStyle name="Link" xfId="29009" builtinId="8" hidden="1"/>
    <cellStyle name="Link" xfId="29169" builtinId="8" hidden="1"/>
    <cellStyle name="Link" xfId="29241" builtinId="8" hidden="1"/>
    <cellStyle name="Link" xfId="29321" builtinId="8" hidden="1"/>
    <cellStyle name="Link" xfId="29465" builtinId="8" hidden="1"/>
    <cellStyle name="Link" xfId="29545" builtinId="8" hidden="1"/>
    <cellStyle name="Link" xfId="29609" builtinId="8" hidden="1"/>
    <cellStyle name="Link" xfId="29753" builtinId="8" hidden="1"/>
    <cellStyle name="Link" xfId="29841" builtinId="8" hidden="1"/>
    <cellStyle name="Link" xfId="29905" builtinId="8" hidden="1"/>
    <cellStyle name="Link" xfId="30057" builtinId="8" hidden="1"/>
    <cellStyle name="Link" xfId="30137" builtinId="8" hidden="1"/>
    <cellStyle name="Link" xfId="30225" builtinId="8" hidden="1"/>
    <cellStyle name="Link" xfId="30361" builtinId="8" hidden="1"/>
    <cellStyle name="Link" xfId="30425" builtinId="8" hidden="1"/>
    <cellStyle name="Link" xfId="30513" builtinId="8" hidden="1"/>
    <cellStyle name="Link" xfId="30665" builtinId="8" hidden="1"/>
    <cellStyle name="Link" xfId="30737" builtinId="8" hidden="1"/>
    <cellStyle name="Link" xfId="30801" builtinId="8" hidden="1"/>
    <cellStyle name="Link" xfId="30953" builtinId="8" hidden="1"/>
    <cellStyle name="Link" xfId="31025" builtinId="8" hidden="1"/>
    <cellStyle name="Link" xfId="31097" builtinId="8" hidden="1"/>
    <cellStyle name="Link" xfId="31257" builtinId="8" hidden="1"/>
    <cellStyle name="Link" xfId="31313" builtinId="8" hidden="1"/>
    <cellStyle name="Link" xfId="31401" builtinId="8" hidden="1"/>
    <cellStyle name="Link" xfId="31545" builtinId="8" hidden="1"/>
    <cellStyle name="Link" xfId="9627" builtinId="8" hidden="1"/>
    <cellStyle name="Link" xfId="9713" builtinId="8" hidden="1"/>
    <cellStyle name="Link" xfId="9859" builtinId="8" hidden="1"/>
    <cellStyle name="Link" xfId="9945" builtinId="8" hidden="1"/>
    <cellStyle name="Link" xfId="10007" builtinId="8" hidden="1"/>
    <cellStyle name="Link" xfId="10153" builtinId="8" hidden="1"/>
    <cellStyle name="Link" xfId="10237" builtinId="8" hidden="1"/>
    <cellStyle name="Link" xfId="10311" builtinId="8" hidden="1"/>
    <cellStyle name="Link" xfId="10457" builtinId="8" hidden="1"/>
    <cellStyle name="Link" xfId="10529" builtinId="8" hidden="1"/>
    <cellStyle name="Link" xfId="10603" builtinId="8" hidden="1"/>
    <cellStyle name="Link" xfId="10749" builtinId="8" hidden="1"/>
    <cellStyle name="Link" xfId="10833" builtinId="8" hidden="1"/>
    <cellStyle name="Link" xfId="10895" builtinId="8" hidden="1"/>
    <cellStyle name="Link" xfId="11041" builtinId="8" hidden="1"/>
    <cellStyle name="Link" xfId="11127" builtinId="8" hidden="1"/>
    <cellStyle name="Link" xfId="11187" builtinId="8" hidden="1"/>
    <cellStyle name="Link" xfId="11359" builtinId="8" hidden="1"/>
    <cellStyle name="Link" xfId="11419" builtinId="8" hidden="1"/>
    <cellStyle name="Link" xfId="11505" builtinId="8" hidden="1"/>
    <cellStyle name="Link" xfId="11651" builtinId="8" hidden="1"/>
    <cellStyle name="Link" xfId="11711" builtinId="8" hidden="1"/>
    <cellStyle name="Link" xfId="11333" builtinId="8" hidden="1"/>
    <cellStyle name="Link" xfId="10309" builtinId="8" hidden="1"/>
    <cellStyle name="Link" xfId="9797" builtinId="8" hidden="1"/>
    <cellStyle name="Link" xfId="9285" builtinId="8" hidden="1"/>
    <cellStyle name="Link" xfId="8261" builtinId="8" hidden="1"/>
    <cellStyle name="Link" xfId="7749" builtinId="8" hidden="1"/>
    <cellStyle name="Link" xfId="7157" builtinId="8" hidden="1"/>
    <cellStyle name="Link" xfId="6133" builtinId="8" hidden="1"/>
    <cellStyle name="Link" xfId="5701" builtinId="8" hidden="1"/>
    <cellStyle name="Link" xfId="5109" builtinId="8" hidden="1"/>
    <cellStyle name="Link" xfId="2475" builtinId="8" hidden="1"/>
    <cellStyle name="Link" xfId="2553" builtinId="8" hidden="1"/>
    <cellStyle name="Link" xfId="2611" builtinId="8" hidden="1"/>
    <cellStyle name="Link" xfId="2747" builtinId="8" hidden="1"/>
    <cellStyle name="Link" xfId="2827" builtinId="8" hidden="1"/>
    <cellStyle name="Link" xfId="2883" builtinId="8" hidden="1"/>
    <cellStyle name="Link" xfId="3031" builtinId="8" hidden="1"/>
    <cellStyle name="Link" xfId="3099" builtinId="8" hidden="1"/>
    <cellStyle name="Link" xfId="3167" builtinId="8" hidden="1"/>
    <cellStyle name="Link" xfId="3305" builtinId="8" hidden="1"/>
    <cellStyle name="Link" xfId="3373" builtinId="8" hidden="1"/>
    <cellStyle name="Link" xfId="3441" builtinId="8" hidden="1"/>
    <cellStyle name="Link" xfId="3577" builtinId="8" hidden="1"/>
    <cellStyle name="Link" xfId="3659" builtinId="8" hidden="1"/>
    <cellStyle name="Link" xfId="3713" builtinId="8" hidden="1"/>
    <cellStyle name="Link" xfId="3851" builtinId="8" hidden="1"/>
    <cellStyle name="Link" xfId="3931" builtinId="8" hidden="1"/>
    <cellStyle name="Link" xfId="4011" builtinId="8" hidden="1"/>
    <cellStyle name="Link" xfId="4147" builtinId="8" hidden="1"/>
    <cellStyle name="Link" xfId="4205" builtinId="8" hidden="1"/>
    <cellStyle name="Link" xfId="4283" builtinId="8" hidden="1"/>
    <cellStyle name="Link" xfId="4419" builtinId="8" hidden="1"/>
    <cellStyle name="Link" xfId="4489" builtinId="8" hidden="1"/>
    <cellStyle name="Link" xfId="4557" builtinId="8" hidden="1"/>
    <cellStyle name="Link" xfId="4693" builtinId="8" hidden="1"/>
    <cellStyle name="Link" xfId="4761" builtinId="8" hidden="1"/>
    <cellStyle name="Link" xfId="4829" builtinId="8" hidden="1"/>
    <cellStyle name="Link" xfId="4977" builtinId="8" hidden="1"/>
    <cellStyle name="Link" xfId="4997" builtinId="8" hidden="1"/>
    <cellStyle name="Link" xfId="3813" builtinId="8" hidden="1"/>
    <cellStyle name="Link" xfId="1173" builtinId="8" hidden="1"/>
    <cellStyle name="Link" xfId="1229" builtinId="8" hidden="1"/>
    <cellStyle name="Link" xfId="1305" builtinId="8" hidden="1"/>
    <cellStyle name="Link" xfId="1437" builtinId="8" hidden="1"/>
    <cellStyle name="Link" xfId="1517" builtinId="8" hidden="1"/>
    <cellStyle name="Link" xfId="1569" builtinId="8" hidden="1"/>
    <cellStyle name="Link" xfId="1703" builtinId="8" hidden="1"/>
    <cellStyle name="Link" xfId="1781" builtinId="8" hidden="1"/>
    <cellStyle name="Link" xfId="1847" builtinId="8" hidden="1"/>
    <cellStyle name="Link" xfId="1979" builtinId="8" hidden="1"/>
    <cellStyle name="Link" xfId="2045" builtinId="8" hidden="1"/>
    <cellStyle name="Link" xfId="2111" builtinId="8" hidden="1"/>
    <cellStyle name="Link" xfId="2243" builtinId="8" hidden="1"/>
    <cellStyle name="Link" xfId="2319" builtinId="8" hidden="1"/>
    <cellStyle name="Link" xfId="1509" builtinId="8" hidden="1"/>
    <cellStyle name="Link" xfId="677" builtinId="8" hidden="1"/>
    <cellStyle name="Link" xfId="753" builtinId="8" hidden="1"/>
    <cellStyle name="Link" xfId="807" builtinId="8" hidden="1"/>
    <cellStyle name="Link" xfId="957" builtinId="8" hidden="1"/>
    <cellStyle name="Link" xfId="1013" builtinId="8" hidden="1"/>
    <cellStyle name="Link" xfId="1087" builtinId="8" hidden="1"/>
    <cellStyle name="Link" xfId="347" builtinId="8" hidden="1"/>
    <cellStyle name="Link" xfId="403" builtinId="8" hidden="1"/>
    <cellStyle name="Link" xfId="477" builtinId="8" hidden="1"/>
    <cellStyle name="Link" xfId="183" builtinId="8" hidden="1"/>
    <cellStyle name="Link" xfId="247" builtinId="8" hidden="1"/>
    <cellStyle name="Link" xfId="103" builtinId="8" hidden="1"/>
    <cellStyle name="Link" xfId="129" builtinId="8" hidden="1"/>
    <cellStyle name="Link" xfId="145" builtinId="8" hidden="1"/>
    <cellStyle name="Link" xfId="341" builtinId="8" hidden="1"/>
    <cellStyle name="Link" xfId="821" builtinId="8" hidden="1"/>
    <cellStyle name="Link" xfId="659" builtinId="8" hidden="1"/>
    <cellStyle name="Link" xfId="2257" builtinId="8" hidden="1"/>
    <cellStyle name="Link" xfId="1861" builtinId="8" hidden="1"/>
    <cellStyle name="Link" xfId="1629" builtinId="8" hidden="1"/>
    <cellStyle name="Link" xfId="1465" builtinId="8" hidden="1"/>
    <cellStyle name="Link" xfId="3397" builtinId="8" hidden="1"/>
    <cellStyle name="Link" xfId="4903" builtinId="8" hidden="1"/>
    <cellStyle name="Link" xfId="4731" builtinId="8" hidden="1"/>
    <cellStyle name="Link" xfId="4287" builtinId="8" hidden="1"/>
    <cellStyle name="Link" xfId="4083" builtinId="8" hidden="1"/>
    <cellStyle name="Link" xfId="3879" builtinId="8" hidden="1"/>
    <cellStyle name="Link" xfId="3469" builtinId="8" hidden="1"/>
    <cellStyle name="Link" xfId="3263" builtinId="8" hidden="1"/>
    <cellStyle name="Link" xfId="3059" builtinId="8" hidden="1"/>
    <cellStyle name="Link" xfId="2649" builtinId="8" hidden="1"/>
    <cellStyle name="Link" xfId="2411" builtinId="8" hidden="1"/>
    <cellStyle name="Link" xfId="5845" builtinId="8" hidden="1"/>
    <cellStyle name="Link" xfId="8917" builtinId="8" hidden="1"/>
    <cellStyle name="Link" xfId="10709" builtinId="8" hidden="1"/>
    <cellStyle name="Link" xfId="11631" builtinId="8" hidden="1"/>
    <cellStyle name="Link" xfId="11193" builtinId="8" hidden="1"/>
    <cellStyle name="Link" xfId="11009" builtinId="8" hidden="1"/>
    <cellStyle name="Link" xfId="10753" builtinId="8" hidden="1"/>
    <cellStyle name="Link" xfId="10315" builtinId="8" hidden="1"/>
    <cellStyle name="Link" xfId="10095" builtinId="8" hidden="1"/>
    <cellStyle name="Link" xfId="9875" builtinId="8" hidden="1"/>
    <cellStyle name="Link" xfId="9437" builtinId="8" hidden="1"/>
    <cellStyle name="Link" xfId="9217" builtinId="8" hidden="1"/>
    <cellStyle name="Link" xfId="8999" builtinId="8" hidden="1"/>
    <cellStyle name="Link" xfId="8523" builtinId="8" hidden="1"/>
    <cellStyle name="Link" xfId="8339" builtinId="8" hidden="1"/>
    <cellStyle name="Link" xfId="8083" builtinId="8" hidden="1"/>
    <cellStyle name="Link" xfId="7645" builtinId="8" hidden="1"/>
    <cellStyle name="Link" xfId="7463" builtinId="8" hidden="1"/>
    <cellStyle name="Link" xfId="7207" builtinId="8" hidden="1"/>
    <cellStyle name="Link" xfId="6767" builtinId="8" hidden="1"/>
    <cellStyle name="Link" xfId="6511" builtinId="8" hidden="1"/>
    <cellStyle name="Link" xfId="6329" builtinId="8" hidden="1"/>
    <cellStyle name="Link" xfId="5889" builtinId="8" hidden="1"/>
    <cellStyle name="Link" xfId="5633" builtinId="8" hidden="1"/>
    <cellStyle name="Link" xfId="5415" builtinId="8" hidden="1"/>
    <cellStyle name="Link" xfId="11933" builtinId="8" hidden="1"/>
    <cellStyle name="Link" xfId="12701" builtinId="8" hidden="1"/>
    <cellStyle name="Link" xfId="13469" builtinId="8" hidden="1"/>
    <cellStyle name="Link" xfId="15005" builtinId="8" hidden="1"/>
    <cellStyle name="Link" xfId="15901" builtinId="8" hidden="1"/>
    <cellStyle name="Link" xfId="16541" builtinId="8" hidden="1"/>
    <cellStyle name="Link" xfId="18077" builtinId="8" hidden="1"/>
    <cellStyle name="Link" xfId="18973" builtinId="8" hidden="1"/>
    <cellStyle name="Link" xfId="19613" builtinId="8" hidden="1"/>
    <cellStyle name="Link" xfId="21409" builtinId="8" hidden="1"/>
    <cellStyle name="Link" xfId="22049" builtinId="8" hidden="1"/>
    <cellStyle name="Link" xfId="22945" builtinId="8" hidden="1"/>
    <cellStyle name="Link" xfId="24481" builtinId="8" hidden="1"/>
    <cellStyle name="Link" xfId="25121" builtinId="8" hidden="1"/>
    <cellStyle name="Link" xfId="26017" builtinId="8" hidden="1"/>
    <cellStyle name="Link" xfId="27553" builtinId="8" hidden="1"/>
    <cellStyle name="Link" xfId="28321" builtinId="8" hidden="1"/>
    <cellStyle name="Link" xfId="29089" builtinId="8" hidden="1"/>
    <cellStyle name="Link" xfId="30625" builtinId="8" hidden="1"/>
    <cellStyle name="Link" xfId="31393" builtinId="8" hidden="1"/>
    <cellStyle name="Link" xfId="32290" builtinId="8" hidden="1"/>
    <cellStyle name="Link" xfId="33828" builtinId="8" hidden="1"/>
    <cellStyle name="Link" xfId="34468" builtinId="8" hidden="1"/>
    <cellStyle name="Link" xfId="35082" builtinId="8" hidden="1"/>
    <cellStyle name="Link" xfId="34570" builtinId="8" hidden="1"/>
    <cellStyle name="Link" xfId="34272" builtinId="8" hidden="1"/>
    <cellStyle name="Link" xfId="34058" builtinId="8" hidden="1"/>
    <cellStyle name="Link" xfId="33546" builtinId="8" hidden="1"/>
    <cellStyle name="Link" xfId="33248" builtinId="8" hidden="1"/>
    <cellStyle name="Link" xfId="33034" builtinId="8" hidden="1"/>
    <cellStyle name="Link" xfId="32480" builtinId="8" hidden="1"/>
    <cellStyle name="Link" xfId="32222" builtinId="8" hidden="1"/>
    <cellStyle name="Link" xfId="31965" builtinId="8" hidden="1"/>
    <cellStyle name="Link" xfId="31453" builtinId="8" hidden="1"/>
    <cellStyle name="Link" xfId="31197" builtinId="8" hidden="1"/>
    <cellStyle name="Link" xfId="30941" builtinId="8" hidden="1"/>
    <cellStyle name="Link" xfId="30429" builtinId="8" hidden="1"/>
    <cellStyle name="Link" xfId="30131" builtinId="8" hidden="1"/>
    <cellStyle name="Link" xfId="29917" builtinId="8" hidden="1"/>
    <cellStyle name="Link" xfId="29405" builtinId="8" hidden="1"/>
    <cellStyle name="Link" xfId="29107" builtinId="8" hidden="1"/>
    <cellStyle name="Link" xfId="28807" builtinId="8" hidden="1"/>
    <cellStyle name="Link" xfId="28295" builtinId="8" hidden="1"/>
    <cellStyle name="Link" xfId="28083" builtinId="8" hidden="1"/>
    <cellStyle name="Link" xfId="27783" builtinId="8" hidden="1"/>
    <cellStyle name="Link" xfId="18483" builtinId="8" hidden="1"/>
    <cellStyle name="Link" xfId="18559" builtinId="8" hidden="1"/>
    <cellStyle name="Link" xfId="18631" builtinId="8" hidden="1"/>
    <cellStyle name="Link" xfId="18777" builtinId="8" hidden="1"/>
    <cellStyle name="Link" xfId="18849" builtinId="8" hidden="1"/>
    <cellStyle name="Link" xfId="18923" builtinId="8" hidden="1"/>
    <cellStyle name="Link" xfId="19081" builtinId="8" hidden="1"/>
    <cellStyle name="Link" xfId="19143" builtinId="8" hidden="1"/>
    <cellStyle name="Link" xfId="19227" builtinId="8" hidden="1"/>
    <cellStyle name="Link" xfId="19375" builtinId="8" hidden="1"/>
    <cellStyle name="Link" xfId="19435" builtinId="8" hidden="1"/>
    <cellStyle name="Link" xfId="19521" builtinId="8" hidden="1"/>
    <cellStyle name="Link" xfId="19667" builtinId="8" hidden="1"/>
    <cellStyle name="Link" xfId="19753" builtinId="8" hidden="1"/>
    <cellStyle name="Link" xfId="19815" builtinId="8" hidden="1"/>
    <cellStyle name="Link" xfId="19959" builtinId="8" hidden="1"/>
    <cellStyle name="Link" xfId="20043" builtinId="8" hidden="1"/>
    <cellStyle name="Link" xfId="20119" builtinId="8" hidden="1"/>
    <cellStyle name="Link" xfId="20265" builtinId="8" hidden="1"/>
    <cellStyle name="Link" xfId="20337" builtinId="8" hidden="1"/>
    <cellStyle name="Link" xfId="20411" builtinId="8" hidden="1"/>
    <cellStyle name="Link" xfId="20555" builtinId="8" hidden="1"/>
    <cellStyle name="Link" xfId="20641" builtinId="8" hidden="1"/>
    <cellStyle name="Link" xfId="20703" builtinId="8" hidden="1"/>
    <cellStyle name="Link" xfId="20849" builtinId="8" hidden="1"/>
    <cellStyle name="Link" xfId="20935" builtinId="8" hidden="1"/>
    <cellStyle name="Link" xfId="20995" builtinId="8" hidden="1"/>
    <cellStyle name="Link" xfId="21167" builtinId="8" hidden="1"/>
    <cellStyle name="Link" xfId="21230" builtinId="8" hidden="1"/>
    <cellStyle name="Link" xfId="21317" builtinId="8" hidden="1"/>
    <cellStyle name="Link" xfId="21463" builtinId="8" hidden="1"/>
    <cellStyle name="Link" xfId="21525" builtinId="8" hidden="1"/>
    <cellStyle name="Link" xfId="21611" builtinId="8" hidden="1"/>
    <cellStyle name="Link" xfId="21755" builtinId="8" hidden="1"/>
    <cellStyle name="Link" xfId="21829" builtinId="8" hidden="1"/>
    <cellStyle name="Link" xfId="21901" builtinId="8" hidden="1"/>
    <cellStyle name="Link" xfId="22047" builtinId="8" hidden="1"/>
    <cellStyle name="Link" xfId="22123" builtinId="8" hidden="1"/>
    <cellStyle name="Link" xfId="22207" builtinId="8" hidden="1"/>
    <cellStyle name="Link" xfId="22351" builtinId="8" hidden="1"/>
    <cellStyle name="Link" xfId="22413" builtinId="8" hidden="1"/>
    <cellStyle name="Link" xfId="22499" builtinId="8" hidden="1"/>
    <cellStyle name="Link" xfId="22645" builtinId="8" hidden="1"/>
    <cellStyle name="Link" xfId="22731" builtinId="8" hidden="1"/>
    <cellStyle name="Link" xfId="22791" builtinId="8" hidden="1"/>
    <cellStyle name="Link" xfId="22939" builtinId="8" hidden="1"/>
    <cellStyle name="Link" xfId="23023" builtinId="8" hidden="1"/>
    <cellStyle name="Link" xfId="23085" builtinId="8" hidden="1"/>
    <cellStyle name="Link" xfId="23243" builtinId="8" hidden="1"/>
    <cellStyle name="Link" xfId="23317" builtinId="8" hidden="1"/>
    <cellStyle name="Link" xfId="23389" builtinId="8" hidden="1"/>
    <cellStyle name="Link" xfId="23535" builtinId="8" hidden="1"/>
    <cellStyle name="Link" xfId="23607" builtinId="8" hidden="1"/>
    <cellStyle name="Link" xfId="23683" builtinId="8" hidden="1"/>
    <cellStyle name="Link" xfId="23829" builtinId="8" hidden="1"/>
    <cellStyle name="Link" xfId="23915" builtinId="8" hidden="1"/>
    <cellStyle name="Link" xfId="23973" builtinId="8" hidden="1"/>
    <cellStyle name="Link" xfId="24119" builtinId="8" hidden="1"/>
    <cellStyle name="Link" xfId="24205" builtinId="8" hidden="1"/>
    <cellStyle name="Link" xfId="24291" builtinId="8" hidden="1"/>
    <cellStyle name="Link" xfId="24437" builtinId="8" hidden="1"/>
    <cellStyle name="Link" xfId="24499" builtinId="8" hidden="1"/>
    <cellStyle name="Link" xfId="24583" builtinId="8" hidden="1"/>
    <cellStyle name="Link" xfId="24731" builtinId="8" hidden="1"/>
    <cellStyle name="Link" xfId="24803" builtinId="8" hidden="1"/>
    <cellStyle name="Link" xfId="24877" builtinId="8" hidden="1"/>
    <cellStyle name="Link" xfId="25023" builtinId="8" hidden="1"/>
    <cellStyle name="Link" xfId="25095" builtinId="8" hidden="1"/>
    <cellStyle name="Link" xfId="25167" builtinId="8" hidden="1"/>
    <cellStyle name="Link" xfId="25327" builtinId="8" hidden="1"/>
    <cellStyle name="Link" xfId="25389" builtinId="8" hidden="1"/>
    <cellStyle name="Link" xfId="25475" builtinId="8" hidden="1"/>
    <cellStyle name="Link" xfId="25621" builtinId="8" hidden="1"/>
    <cellStyle name="Link" xfId="25679" builtinId="8" hidden="1"/>
    <cellStyle name="Link" xfId="25765" builtinId="8" hidden="1"/>
    <cellStyle name="Link" xfId="25911" builtinId="8" hidden="1"/>
    <cellStyle name="Link" xfId="25997" builtinId="8" hidden="1"/>
    <cellStyle name="Link" xfId="26059" builtinId="8" hidden="1"/>
    <cellStyle name="Link" xfId="26205" builtinId="8" hidden="1"/>
    <cellStyle name="Link" xfId="26291" builtinId="8" hidden="1"/>
    <cellStyle name="Link" xfId="26363" builtinId="8" hidden="1"/>
    <cellStyle name="Link" xfId="26509" builtinId="8" hidden="1"/>
    <cellStyle name="Link" xfId="26583" builtinId="8" hidden="1"/>
    <cellStyle name="Link" xfId="26655" builtinId="8" hidden="1"/>
    <cellStyle name="Link" xfId="26803" builtinId="8" hidden="1"/>
    <cellStyle name="Link" xfId="26887" builtinId="8" hidden="1"/>
    <cellStyle name="Link" xfId="26949" builtinId="8" hidden="1"/>
    <cellStyle name="Link" xfId="27095" builtinId="8" hidden="1"/>
    <cellStyle name="Link" xfId="27181" builtinId="8" hidden="1"/>
    <cellStyle name="Link" xfId="27243" builtinId="8" hidden="1"/>
    <cellStyle name="Link" xfId="27303" builtinId="8" hidden="1"/>
    <cellStyle name="Link" xfId="26877" builtinId="8" hidden="1"/>
    <cellStyle name="Link" xfId="26279" builtinId="8" hidden="1"/>
    <cellStyle name="Link" xfId="25255" builtinId="8" hidden="1"/>
    <cellStyle name="Link" xfId="24829" builtinId="8" hidden="1"/>
    <cellStyle name="Link" xfId="24231" builtinId="8" hidden="1"/>
    <cellStyle name="Link" xfId="23207" builtinId="8" hidden="1"/>
    <cellStyle name="Link" xfId="22695" builtinId="8" hidden="1"/>
    <cellStyle name="Link" xfId="22183" builtinId="8" hidden="1"/>
    <cellStyle name="Link" xfId="21155" builtinId="8" hidden="1"/>
    <cellStyle name="Link" xfId="20643" builtinId="8" hidden="1"/>
    <cellStyle name="Link" xfId="20047" builtinId="8" hidden="1"/>
    <cellStyle name="Link" xfId="19023" builtinId="8" hidden="1"/>
    <cellStyle name="Link" xfId="18595" builtinId="8" hidden="1"/>
    <cellStyle name="Link" xfId="14931" builtinId="8" hidden="1"/>
    <cellStyle name="Link" xfId="15067" builtinId="8" hidden="1"/>
    <cellStyle name="Link" xfId="15147" builtinId="8" hidden="1"/>
    <cellStyle name="Link" xfId="15207" builtinId="8" hidden="1"/>
    <cellStyle name="Link" xfId="15343" builtinId="8" hidden="1"/>
    <cellStyle name="Link" xfId="15423" builtinId="8" hidden="1"/>
    <cellStyle name="Link" xfId="15479" builtinId="8" hidden="1"/>
    <cellStyle name="Link" xfId="15625" builtinId="8" hidden="1"/>
    <cellStyle name="Link" xfId="15695" builtinId="8" hidden="1"/>
    <cellStyle name="Link" xfId="15763" builtinId="8" hidden="1"/>
    <cellStyle name="Link" xfId="15899" builtinId="8" hidden="1"/>
    <cellStyle name="Link" xfId="15967" builtinId="8" hidden="1"/>
    <cellStyle name="Link" xfId="16035" builtinId="8" hidden="1"/>
    <cellStyle name="Link" xfId="16171" builtinId="8" hidden="1"/>
    <cellStyle name="Link" xfId="16251" builtinId="8" hidden="1"/>
    <cellStyle name="Link" xfId="16307" builtinId="8" hidden="1"/>
    <cellStyle name="Link" xfId="16447" builtinId="8" hidden="1"/>
    <cellStyle name="Link" xfId="16523" builtinId="8" hidden="1"/>
    <cellStyle name="Link" xfId="16603" builtinId="8" hidden="1"/>
    <cellStyle name="Link" xfId="16743" builtinId="8" hidden="1"/>
    <cellStyle name="Link" xfId="16799" builtinId="8" hidden="1"/>
    <cellStyle name="Link" xfId="16879" builtinId="8" hidden="1"/>
    <cellStyle name="Link" xfId="6391" builtinId="8" hidden="1"/>
    <cellStyle name="Link" xfId="6463" builtinId="8" hidden="1"/>
    <cellStyle name="Link" xfId="6537" builtinId="8" hidden="1"/>
    <cellStyle name="Link" xfId="6687" builtinId="8" hidden="1"/>
    <cellStyle name="Link" xfId="6761" builtinId="8" hidden="1"/>
    <cellStyle name="Link" xfId="6835" builtinId="8" hidden="1"/>
    <cellStyle name="Link" xfId="6983" builtinId="8" hidden="1"/>
    <cellStyle name="Link" xfId="7057" builtinId="8" hidden="1"/>
    <cellStyle name="Link" xfId="7131" builtinId="8" hidden="1"/>
    <cellStyle name="Link" xfId="7281" builtinId="8" hidden="1"/>
    <cellStyle name="Link" xfId="7355" builtinId="8" hidden="1"/>
    <cellStyle name="Link" xfId="7427" builtinId="8" hidden="1"/>
    <cellStyle name="Link" xfId="7577" builtinId="8" hidden="1"/>
    <cellStyle name="Link" xfId="7649" builtinId="8" hidden="1"/>
    <cellStyle name="Link" xfId="7729" builtinId="8" hidden="1"/>
    <cellStyle name="Link" xfId="7875" builtinId="8" hidden="1"/>
    <cellStyle name="Link" xfId="7951" builtinId="8" hidden="1"/>
    <cellStyle name="Link" xfId="8025" builtinId="8" hidden="1"/>
    <cellStyle name="Link" xfId="8173" builtinId="8" hidden="1"/>
    <cellStyle name="Link" xfId="8247" builtinId="8" hidden="1"/>
    <cellStyle name="Link" xfId="8319" builtinId="8" hidden="1"/>
    <cellStyle name="Link" xfId="8471" builtinId="8" hidden="1"/>
    <cellStyle name="Link" xfId="8543" builtinId="8" hidden="1"/>
    <cellStyle name="Link" xfId="8619" builtinId="8" hidden="1"/>
    <cellStyle name="Link" xfId="8765" builtinId="8" hidden="1"/>
    <cellStyle name="Link" xfId="8841" builtinId="8" hidden="1"/>
    <cellStyle name="Link" xfId="8913" builtinId="8" hidden="1"/>
    <cellStyle name="Link" xfId="9065" builtinId="8" hidden="1"/>
    <cellStyle name="Link" xfId="9137" builtinId="8" hidden="1"/>
    <cellStyle name="Link" xfId="9211" builtinId="8" hidden="1"/>
    <cellStyle name="Link" xfId="9361" builtinId="8" hidden="1"/>
    <cellStyle name="Link" xfId="9435" builtinId="8" hidden="1"/>
    <cellStyle name="Link" xfId="9513" builtinId="8" hidden="1"/>
    <cellStyle name="Link" xfId="9115" builtinId="8" hidden="1"/>
    <cellStyle name="Link" xfId="8579" builtinId="8" hidden="1"/>
    <cellStyle name="Link" xfId="8067" builtinId="8" hidden="1"/>
    <cellStyle name="Link" xfId="7019" builtinId="8" hidden="1"/>
    <cellStyle name="Link" xfId="6507" builtinId="8" hidden="1"/>
    <cellStyle name="Link" xfId="5995" builtinId="8" hidden="1"/>
    <cellStyle name="Link" xfId="12037" builtinId="8" hidden="1"/>
    <cellStyle name="Link" xfId="13829" builtinId="8" hidden="1"/>
    <cellStyle name="Link" xfId="15701" builtinId="8" hidden="1"/>
    <cellStyle name="Link" xfId="19285" builtinId="8" hidden="1"/>
    <cellStyle name="Link" xfId="21165" builtinId="8" hidden="1"/>
    <cellStyle name="Link" xfId="22961" builtinId="8" hidden="1"/>
    <cellStyle name="Link" xfId="26633" builtinId="8" hidden="1"/>
    <cellStyle name="Link" xfId="28425" builtinId="8" hidden="1"/>
    <cellStyle name="Link" xfId="30217" builtinId="8" hidden="1"/>
    <cellStyle name="Link" xfId="31679" builtinId="8" hidden="1"/>
    <cellStyle name="Link" xfId="31757" builtinId="8" hidden="1"/>
    <cellStyle name="Link" xfId="31839" builtinId="8" hidden="1"/>
    <cellStyle name="Link" xfId="31999" builtinId="8" hidden="1"/>
    <cellStyle name="Link" xfId="32085" builtinId="8" hidden="1"/>
    <cellStyle name="Link" xfId="32163" builtinId="8" hidden="1"/>
    <cellStyle name="Link" xfId="32326" builtinId="8" hidden="1"/>
    <cellStyle name="Link" xfId="32406" builtinId="8" hidden="1"/>
    <cellStyle name="Link" xfId="32488" builtinId="8" hidden="1"/>
    <cellStyle name="Link" xfId="32654" builtinId="8" hidden="1"/>
    <cellStyle name="Link" xfId="32730" builtinId="8" hidden="1"/>
    <cellStyle name="Link" xfId="32814" builtinId="8" hidden="1"/>
    <cellStyle name="Link" xfId="32974" builtinId="8" hidden="1"/>
    <cellStyle name="Link" xfId="33058" builtinId="8" hidden="1"/>
    <cellStyle name="Link" xfId="33136" builtinId="8" hidden="1"/>
    <cellStyle name="Link" xfId="33298" builtinId="8" hidden="1"/>
    <cellStyle name="Link" xfId="33378" builtinId="8" hidden="1"/>
    <cellStyle name="Link" xfId="33458" builtinId="8" hidden="1"/>
    <cellStyle name="Link" xfId="33624" builtinId="8" hidden="1"/>
    <cellStyle name="Link" xfId="33702" builtinId="8" hidden="1"/>
    <cellStyle name="Link" xfId="33786" builtinId="8" hidden="1"/>
    <cellStyle name="Link" xfId="33944" builtinId="8" hidden="1"/>
    <cellStyle name="Link" xfId="34030" builtinId="8" hidden="1"/>
    <cellStyle name="Link" xfId="34106" builtinId="8" hidden="1"/>
    <cellStyle name="Link" xfId="34270" builtinId="8" hidden="1"/>
    <cellStyle name="Link" xfId="34350" builtinId="8" hidden="1"/>
    <cellStyle name="Link" xfId="34430" builtinId="8" hidden="1"/>
    <cellStyle name="Link" xfId="34594" builtinId="8" hidden="1"/>
    <cellStyle name="Link" xfId="34672" builtinId="8" hidden="1"/>
    <cellStyle name="Link" xfId="34758" builtinId="8" hidden="1"/>
    <cellStyle name="Link" xfId="34914" builtinId="8" hidden="1"/>
    <cellStyle name="Link" xfId="35000" builtinId="8" hidden="1"/>
    <cellStyle name="Link" xfId="35078" builtinId="8" hidden="1"/>
    <cellStyle name="Link" xfId="34892" builtinId="8" hidden="1"/>
    <cellStyle name="Link" xfId="34644" builtinId="8" hidden="1"/>
    <cellStyle name="Link" xfId="34412" builtinId="8" hidden="1"/>
    <cellStyle name="Link" xfId="33916" builtinId="8" hidden="1"/>
    <cellStyle name="Link" xfId="33684" builtinId="8" hidden="1"/>
    <cellStyle name="Link" xfId="33428" builtinId="8" hidden="1"/>
    <cellStyle name="Link" xfId="32956" builtinId="8" hidden="1"/>
    <cellStyle name="Link" xfId="32700" builtinId="8" hidden="1"/>
    <cellStyle name="Link" xfId="32468" builtinId="8" hidden="1"/>
    <cellStyle name="Link" xfId="31977" builtinId="8" hidden="1"/>
    <cellStyle name="Link" xfId="31729" builtinId="8" hidden="1"/>
    <cellStyle name="Link" xfId="32604" builtinId="8" hidden="1"/>
    <cellStyle name="Link" xfId="33554" builtinId="8" hidden="1"/>
    <cellStyle name="Link" xfId="32358" builtinId="8" hidden="1"/>
    <cellStyle name="Link" xfId="29451" builtinId="8" hidden="1"/>
    <cellStyle name="Link" xfId="29603" builtinId="8" hidden="1"/>
    <cellStyle name="Link" xfId="29685" builtinId="8" hidden="1"/>
    <cellStyle name="Link" xfId="29763" builtinId="8" hidden="1"/>
    <cellStyle name="Link" xfId="29919" builtinId="8" hidden="1"/>
    <cellStyle name="Link" xfId="29997" builtinId="8" hidden="1"/>
    <cellStyle name="Link" xfId="30071" builtinId="8" hidden="1"/>
    <cellStyle name="Link" xfId="30231" builtinId="8" hidden="1"/>
    <cellStyle name="Link" xfId="30307" builtinId="8" hidden="1"/>
    <cellStyle name="Link" xfId="30389" builtinId="8" hidden="1"/>
    <cellStyle name="Link" xfId="30543" builtinId="8" hidden="1"/>
    <cellStyle name="Link" xfId="30623" builtinId="8" hidden="1"/>
    <cellStyle name="Link" xfId="30701" builtinId="8" hidden="1"/>
    <cellStyle name="Link" xfId="30859" builtinId="8" hidden="1"/>
    <cellStyle name="Link" xfId="30935" builtinId="8" hidden="1"/>
    <cellStyle name="Link" xfId="31013" builtinId="8" hidden="1"/>
    <cellStyle name="Link" xfId="31171" builtinId="8" hidden="1"/>
    <cellStyle name="Link" xfId="31247" builtinId="8" hidden="1"/>
    <cellStyle name="Link" xfId="31327" builtinId="8" hidden="1"/>
    <cellStyle name="Link" xfId="31483" builtinId="8" hidden="1"/>
    <cellStyle name="Link" xfId="31565" builtinId="8" hidden="1"/>
    <cellStyle name="Link" xfId="29515" builtinId="8" hidden="1"/>
    <cellStyle name="Link" xfId="28547" builtinId="8" hidden="1"/>
    <cellStyle name="Link" xfId="28621" builtinId="8" hidden="1"/>
    <cellStyle name="Link" xfId="28695" builtinId="8" hidden="1"/>
    <cellStyle name="Link" xfId="28853" builtinId="8" hidden="1"/>
    <cellStyle name="Link" xfId="28927" builtinId="8" hidden="1"/>
    <cellStyle name="Link" xfId="29007" builtinId="8" hidden="1"/>
    <cellStyle name="Link" xfId="29157" builtinId="8" hidden="1"/>
    <cellStyle name="Link" xfId="29239" builtinId="8" hidden="1"/>
    <cellStyle name="Link" xfId="29315" builtinId="8" hidden="1"/>
    <cellStyle name="Link" xfId="27925" builtinId="8" hidden="1"/>
    <cellStyle name="Link" xfId="27999" builtinId="8" hidden="1"/>
    <cellStyle name="Link" xfId="28077" builtinId="8" hidden="1"/>
    <cellStyle name="Link" xfId="28229" builtinId="8" hidden="1"/>
    <cellStyle name="Link" xfId="28303" builtinId="8" hidden="1"/>
    <cellStyle name="Link" xfId="28383" builtinId="8" hidden="1"/>
    <cellStyle name="Link" xfId="27781" builtinId="8" hidden="1"/>
    <cellStyle name="Link" xfId="27861" builtinId="8" hidden="1"/>
    <cellStyle name="Link" xfId="27565" builtinId="8" hidden="1"/>
    <cellStyle name="Link" xfId="27439" builtinId="8" hidden="1"/>
    <cellStyle name="Link" xfId="27501" builtinId="8" hidden="1"/>
    <cellStyle name="Link" xfId="27829" builtinId="8" hidden="1"/>
    <cellStyle name="Link" xfId="28123" builtinId="8" hidden="1"/>
    <cellStyle name="Link" xfId="27893" builtinId="8" hidden="1"/>
    <cellStyle name="Link" xfId="29207" builtinId="8" hidden="1"/>
    <cellStyle name="Link" xfId="28747" builtinId="8" hidden="1"/>
    <cellStyle name="Link" xfId="28515" builtinId="8" hidden="1"/>
    <cellStyle name="Link" xfId="31531" builtinId="8" hidden="1"/>
    <cellStyle name="Link" xfId="31061" builtinId="8" hidden="1"/>
    <cellStyle name="Link" xfId="30827" builtinId="8" hidden="1"/>
    <cellStyle name="Link" xfId="30591" builtinId="8" hidden="1"/>
    <cellStyle name="Link" xfId="30123" builtinId="8" hidden="1"/>
    <cellStyle name="Link" xfId="29887" builtinId="8" hidden="1"/>
    <cellStyle name="Link" xfId="29653" builtinId="8" hidden="1"/>
    <cellStyle name="Link" xfId="34828" builtinId="8" hidden="1"/>
    <cellStyle name="Link" xfId="32073" builtinId="8" hidden="1"/>
    <cellStyle name="Link" xfId="32812" builtinId="8" hidden="1"/>
    <cellStyle name="Link" xfId="34260" builtinId="8" hidden="1"/>
    <cellStyle name="Link" xfId="34988" builtinId="8" hidden="1"/>
    <cellStyle name="Link" xfId="34962" builtinId="8" hidden="1"/>
    <cellStyle name="Link" xfId="34480" builtinId="8" hidden="1"/>
    <cellStyle name="Link" xfId="34234" builtinId="8" hidden="1"/>
    <cellStyle name="Link" xfId="33992" builtinId="8" hidden="1"/>
    <cellStyle name="Link" xfId="33510" builtinId="8" hidden="1"/>
    <cellStyle name="Link" xfId="33264" builtinId="8" hidden="1"/>
    <cellStyle name="Link" xfId="33022" builtinId="8" hidden="1"/>
    <cellStyle name="Link" xfId="32538" builtinId="8" hidden="1"/>
    <cellStyle name="Link" xfId="32292" builtinId="8" hidden="1"/>
    <cellStyle name="Link" xfId="32047" builtinId="8" hidden="1"/>
    <cellStyle name="Link" xfId="31321" builtinId="8" hidden="1"/>
    <cellStyle name="Link" xfId="25865" builtinId="8" hidden="1"/>
    <cellStyle name="Link" xfId="20397" builtinId="8" hidden="1"/>
    <cellStyle name="Link" xfId="5677" builtinId="8" hidden="1"/>
    <cellStyle name="Link" xfId="7239" builtinId="8" hidden="1"/>
    <cellStyle name="Link" xfId="8799" builtinId="8" hidden="1"/>
    <cellStyle name="Link" xfId="9257" builtinId="8" hidden="1"/>
    <cellStyle name="Link" xfId="9033" builtinId="8" hidden="1"/>
    <cellStyle name="Link" xfId="8811" builtinId="8" hidden="1"/>
    <cellStyle name="Link" xfId="8365" builtinId="8" hidden="1"/>
    <cellStyle name="Link" xfId="8143" builtinId="8" hidden="1"/>
    <cellStyle name="Link" xfId="7917" builtinId="8" hidden="1"/>
    <cellStyle name="Link" xfId="7473" builtinId="8" hidden="1"/>
    <cellStyle name="Link" xfId="7249" builtinId="8" hidden="1"/>
    <cellStyle name="Link" xfId="7027" builtinId="8" hidden="1"/>
    <cellStyle name="Link" xfId="6583" builtinId="8" hidden="1"/>
    <cellStyle name="Link" xfId="6359" builtinId="8" hidden="1"/>
    <cellStyle name="Link" xfId="6135" builtinId="8" hidden="1"/>
    <cellStyle name="Link" xfId="5691" builtinId="8" hidden="1"/>
    <cellStyle name="Link" xfId="5467" builtinId="8" hidden="1"/>
    <cellStyle name="Link" xfId="5245" builtinId="8" hidden="1"/>
    <cellStyle name="Link" xfId="12557" builtinId="8" hidden="1"/>
    <cellStyle name="Link" xfId="13333" builtinId="8" hidden="1"/>
    <cellStyle name="Link" xfId="14117" builtinId="8" hidden="1"/>
    <cellStyle name="Link" xfId="15669" builtinId="8" hidden="1"/>
    <cellStyle name="Link" xfId="16453" builtinId="8" hidden="1"/>
    <cellStyle name="Link" xfId="17229" builtinId="8" hidden="1"/>
    <cellStyle name="Link" xfId="18797" builtinId="8" hidden="1"/>
    <cellStyle name="Link" xfId="19573" builtinId="8" hidden="1"/>
    <cellStyle name="Link" xfId="20357" builtinId="8" hidden="1"/>
    <cellStyle name="Link" xfId="21913" builtinId="8" hidden="1"/>
    <cellStyle name="Link" xfId="22697" builtinId="8" hidden="1"/>
    <cellStyle name="Link" xfId="23481" builtinId="8" hidden="1"/>
    <cellStyle name="Link" xfId="25041" builtinId="8" hidden="1"/>
    <cellStyle name="Link" xfId="25817" builtinId="8" hidden="1"/>
    <cellStyle name="Link" xfId="26601" builtinId="8" hidden="1"/>
    <cellStyle name="Link" xfId="28153" builtinId="8" hidden="1"/>
    <cellStyle name="Link" xfId="28945" builtinId="8" hidden="1"/>
    <cellStyle name="Link" xfId="29721" builtinId="8" hidden="1"/>
    <cellStyle name="Link" xfId="31281" builtinId="8" hidden="1"/>
    <cellStyle name="Link" xfId="10079" builtinId="8" hidden="1"/>
    <cellStyle name="Link" xfId="10859" builtinId="8" hidden="1"/>
    <cellStyle name="Link" xfId="6981" builtinId="8" hidden="1"/>
    <cellStyle name="Link" xfId="2815" builtinId="8" hidden="1"/>
    <cellStyle name="Link" xfId="3543" builtinId="8" hidden="1"/>
    <cellStyle name="Link" xfId="5001" builtinId="8" hidden="1"/>
    <cellStyle name="Link" xfId="1635" builtinId="8" hidden="1"/>
    <cellStyle name="Link" xfId="2343" builtinId="8" hidden="1"/>
    <cellStyle name="Link" xfId="277" builtinId="8" hidden="1"/>
    <cellStyle name="Link" xfId="4937" builtinId="8" hidden="1"/>
    <cellStyle name="Link" xfId="2751" builtinId="8" hidden="1"/>
    <cellStyle name="Link" xfId="8449" builtinId="8" hidden="1"/>
    <cellStyle name="Link" xfId="6109" builtinId="8" hidden="1"/>
    <cellStyle name="Link" xfId="16157" builtinId="8" hidden="1"/>
    <cellStyle name="Link" xfId="32548" builtinId="8" hidden="1"/>
    <cellStyle name="Link" xfId="33290" builtinId="8" hidden="1"/>
    <cellStyle name="Link" xfId="30557" builtinId="8" hidden="1"/>
    <cellStyle name="Link" xfId="19105" builtinId="8" hidden="1"/>
    <cellStyle name="Link" xfId="19887" builtinId="8" hidden="1"/>
    <cellStyle name="Link" xfId="20667" builtinId="8" hidden="1"/>
    <cellStyle name="Link" xfId="22231" builtinId="8" hidden="1"/>
    <cellStyle name="Link" xfId="23011" builtinId="8" hidden="1"/>
    <cellStyle name="Link" xfId="23791" builtinId="8" hidden="1"/>
    <cellStyle name="Link" xfId="25351" builtinId="8" hidden="1"/>
    <cellStyle name="Link" xfId="26133" builtinId="8" hidden="1"/>
    <cellStyle name="Link" xfId="26911" builtinId="8" hidden="1"/>
    <cellStyle name="Link" xfId="19875" builtinId="8" hidden="1"/>
    <cellStyle name="Link" xfId="15409" builtinId="8" hidden="1"/>
    <cellStyle name="Link" xfId="16137" builtinId="8" hidden="1"/>
    <cellStyle name="Link" xfId="17595" builtinId="8" hidden="1"/>
    <cellStyle name="Link" xfId="18323" builtinId="8" hidden="1"/>
    <cellStyle name="Link" xfId="13607" builtinId="8" hidden="1"/>
    <cellStyle name="Link" xfId="12577" builtinId="8" hidden="1"/>
    <cellStyle name="Link" xfId="12111" builtinId="8" hidden="1"/>
    <cellStyle name="Link" xfId="11817" builtinId="8" hidden="1"/>
    <cellStyle name="Link" xfId="12419" builtinId="8" hidden="1"/>
    <cellStyle name="Link" xfId="12191" builtinId="8" hidden="1"/>
    <cellStyle name="Link" xfId="13121" builtinId="8" hidden="1"/>
    <cellStyle name="Link" xfId="12657" builtinId="8" hidden="1"/>
    <cellStyle name="Link" xfId="14865" builtinId="8" hidden="1"/>
    <cellStyle name="Link" xfId="14627" builtinId="8" hidden="1"/>
    <cellStyle name="Link" xfId="14159" builtinId="8" hidden="1"/>
    <cellStyle name="Link" xfId="13921" builtinId="8" hidden="1"/>
    <cellStyle name="Link" xfId="13689" builtinId="8" hidden="1"/>
    <cellStyle name="Link" xfId="15459" builtinId="8" hidden="1"/>
    <cellStyle name="Link" xfId="18409" builtinId="8" hidden="1"/>
    <cellStyle name="Link" xfId="18167" builtinId="8" hidden="1"/>
    <cellStyle name="Link" xfId="17681" builtinId="8" hidden="1"/>
    <cellStyle name="Link" xfId="17439" builtinId="8" hidden="1"/>
    <cellStyle name="Link" xfId="17193" builtinId="8" hidden="1"/>
    <cellStyle name="Link" xfId="16711" builtinId="8" hidden="1"/>
    <cellStyle name="Link" xfId="16465" builtinId="8" hidden="1"/>
    <cellStyle name="Link" xfId="16223" builtinId="8" hidden="1"/>
    <cellStyle name="Link" xfId="15737" builtinId="8" hidden="1"/>
    <cellStyle name="Link" xfId="15495" builtinId="8" hidden="1"/>
    <cellStyle name="Link" xfId="15255" builtinId="8" hidden="1"/>
    <cellStyle name="Link" xfId="19235" builtinId="8" hidden="1"/>
    <cellStyle name="Link" xfId="21049" builtinId="8" hidden="1"/>
    <cellStyle name="Link" xfId="22887" builtinId="8" hidden="1"/>
    <cellStyle name="Link" xfId="26515" builtinId="8" hidden="1"/>
    <cellStyle name="Link" xfId="27263" builtinId="8" hidden="1"/>
    <cellStyle name="Link" xfId="27003" builtinId="8" hidden="1"/>
    <cellStyle name="Link" xfId="26483" builtinId="8" hidden="1"/>
    <cellStyle name="Link" xfId="26223" builtinId="8" hidden="1"/>
    <cellStyle name="Link" xfId="25965" builtinId="8" hidden="1"/>
    <cellStyle name="Link" xfId="25443" builtinId="8" hidden="1"/>
    <cellStyle name="Link" xfId="25183" builtinId="8" hidden="1"/>
    <cellStyle name="Link" xfId="24923" builtinId="8" hidden="1"/>
    <cellStyle name="Link" xfId="3793" builtinId="8" hidden="1"/>
    <cellStyle name="Link" xfId="3587" builtinId="8" hidden="1"/>
    <cellStyle name="Link" xfId="3383" builtinId="8" hidden="1"/>
    <cellStyle name="Link" xfId="2965" builtinId="8" hidden="1"/>
    <cellStyle name="Link" xfId="2761" builtinId="8" hidden="1"/>
    <cellStyle name="Link" xfId="2555" builtinId="8" hidden="1"/>
    <cellStyle name="Link" xfId="6677" builtinId="8" hidden="1"/>
    <cellStyle name="Link" xfId="8213" builtinId="8" hidden="1"/>
    <cellStyle name="Link" xfId="9813" builtinId="8" hidden="1"/>
    <cellStyle name="Link" xfId="11577" builtinId="8" hidden="1"/>
    <cellStyle name="Link" xfId="11357" builtinId="8" hidden="1"/>
    <cellStyle name="Link" xfId="11129" builtinId="8" hidden="1"/>
    <cellStyle name="Link" xfId="10689" builtinId="8" hidden="1"/>
    <cellStyle name="Link" xfId="10451" builtinId="8" hidden="1"/>
    <cellStyle name="Link" xfId="10233" builtinId="8" hidden="1"/>
    <cellStyle name="Link" xfId="9793" builtinId="8" hidden="1"/>
    <cellStyle name="Link" xfId="9565" builtinId="8" hidden="1"/>
    <cellStyle name="Link" xfId="9345" builtinId="8" hidden="1"/>
    <cellStyle name="Link" xfId="8897" builtinId="8" hidden="1"/>
    <cellStyle name="Link" xfId="8679" builtinId="8" hidden="1"/>
    <cellStyle name="Link" xfId="8459" builtinId="8" hidden="1"/>
    <cellStyle name="Link" xfId="8001" builtinId="8" hidden="1"/>
    <cellStyle name="Link" xfId="7783" builtinId="8" hidden="1"/>
    <cellStyle name="Link" xfId="7563" builtinId="8" hidden="1"/>
    <cellStyle name="Link" xfId="7115" builtinId="8" hidden="1"/>
    <cellStyle name="Link" xfId="6895" builtinId="8" hidden="1"/>
    <cellStyle name="Link" xfId="6675" builtinId="8" hidden="1"/>
    <cellStyle name="Link" xfId="6227" builtinId="8" hidden="1"/>
    <cellStyle name="Link" xfId="6009" builtinId="8" hidden="1"/>
    <cellStyle name="Link" xfId="5771" builtinId="8" hidden="1"/>
    <cellStyle name="Link" xfId="5331" builtinId="8" hidden="1"/>
    <cellStyle name="Link" xfId="5113" builtinId="8" hidden="1"/>
    <cellStyle name="Link" xfId="12253" builtinId="8" hidden="1"/>
    <cellStyle name="Link" xfId="13789" builtinId="8" hidden="1"/>
    <cellStyle name="Link" xfId="14589" builtinId="8" hidden="1"/>
    <cellStyle name="Link" xfId="15357" builtinId="8" hidden="1"/>
    <cellStyle name="Link" xfId="16893" builtinId="8" hidden="1"/>
    <cellStyle name="Link" xfId="17725" builtinId="8" hidden="1"/>
    <cellStyle name="Link" xfId="18493" builtinId="8" hidden="1"/>
    <cellStyle name="Link" xfId="20061" builtinId="8" hidden="1"/>
    <cellStyle name="Link" xfId="20829" builtinId="8" hidden="1"/>
    <cellStyle name="Link" xfId="21601" builtinId="8" hidden="1"/>
    <cellStyle name="Link" xfId="23169" builtinId="8" hidden="1"/>
    <cellStyle name="Link" xfId="23937" builtinId="8" hidden="1"/>
    <cellStyle name="Link" xfId="24705" builtinId="8" hidden="1"/>
    <cellStyle name="Link" xfId="26305" builtinId="8" hidden="1"/>
    <cellStyle name="Link" xfId="27073" builtinId="8" hidden="1"/>
    <cellStyle name="Link" xfId="27841" builtinId="8" hidden="1"/>
    <cellStyle name="Link" xfId="29409" builtinId="8" hidden="1"/>
    <cellStyle name="Link" xfId="30177" builtinId="8" hidden="1"/>
    <cellStyle name="Link" xfId="30977" builtinId="8" hidden="1"/>
    <cellStyle name="Link" xfId="32516" builtinId="8" hidden="1"/>
    <cellStyle name="Link" xfId="33284" builtinId="8" hidden="1"/>
    <cellStyle name="Link" xfId="34116" builtinId="8" hidden="1"/>
    <cellStyle name="Link" xfId="34986" builtinId="8" hidden="1"/>
    <cellStyle name="Link" xfId="34720" builtinId="8" hidden="1"/>
    <cellStyle name="Link" xfId="34464" builtinId="8" hidden="1"/>
    <cellStyle name="Link" xfId="33952" builtinId="8" hidden="1"/>
    <cellStyle name="Link" xfId="33686" builtinId="8" hidden="1"/>
    <cellStyle name="Link" xfId="33430" builtinId="8" hidden="1"/>
    <cellStyle name="Link" xfId="32896" builtinId="8" hidden="1"/>
    <cellStyle name="Link" xfId="32640" builtinId="8" hidden="1"/>
    <cellStyle name="Link" xfId="32382" builtinId="8" hidden="1"/>
    <cellStyle name="Link" xfId="31859" builtinId="8" hidden="1"/>
    <cellStyle name="Link" xfId="31603" builtinId="8" hidden="1"/>
    <cellStyle name="Link" xfId="31347" builtinId="8" hidden="1"/>
    <cellStyle name="Link" xfId="30823" builtinId="8" hidden="1"/>
    <cellStyle name="Link" xfId="30567" builtinId="8" hidden="1"/>
    <cellStyle name="Link" xfId="30311" builtinId="8" hidden="1"/>
    <cellStyle name="Link" xfId="29779" builtinId="8" hidden="1"/>
    <cellStyle name="Link" xfId="29523" builtinId="8" hidden="1"/>
    <cellStyle name="Link" xfId="29255" builtinId="8" hidden="1"/>
    <cellStyle name="Link" xfId="28743" builtinId="8" hidden="1"/>
    <cellStyle name="Link" xfId="28487" builtinId="8" hidden="1"/>
    <cellStyle name="Link" xfId="28221" builtinId="8" hidden="1"/>
    <cellStyle name="Link" xfId="27709" builtinId="8" hidden="1"/>
    <cellStyle name="Link" xfId="27431" builtinId="8" hidden="1"/>
    <cellStyle name="Link" xfId="18513" builtinId="8" hidden="1"/>
    <cellStyle name="Link" xfId="18657" builtinId="8" hidden="1"/>
    <cellStyle name="Link" xfId="18735" builtinId="8" hidden="1"/>
    <cellStyle name="Link" xfId="18807" builtinId="8" hidden="1"/>
    <cellStyle name="Link" xfId="18955" builtinId="8" hidden="1"/>
    <cellStyle name="Link" xfId="19031" builtinId="8" hidden="1"/>
    <cellStyle name="Link" xfId="19103" builtinId="8" hidden="1"/>
    <cellStyle name="Link" xfId="19255" builtinId="8" hidden="1"/>
    <cellStyle name="Link" xfId="19329" builtinId="8" hidden="1"/>
    <cellStyle name="Link" xfId="19401" builtinId="8" hidden="1"/>
    <cellStyle name="Link" xfId="19551" builtinId="8" hidden="1"/>
    <cellStyle name="Link" xfId="19625" builtinId="8" hidden="1"/>
    <cellStyle name="Link" xfId="19697" builtinId="8" hidden="1"/>
    <cellStyle name="Link" xfId="19847" builtinId="8" hidden="1"/>
    <cellStyle name="Link" xfId="19921" builtinId="8" hidden="1"/>
    <cellStyle name="Link" xfId="19999" builtinId="8" hidden="1"/>
    <cellStyle name="Link" xfId="20145" builtinId="8" hidden="1"/>
    <cellStyle name="Link" xfId="20219" builtinId="8" hidden="1"/>
    <cellStyle name="Link" xfId="20295" builtinId="8" hidden="1"/>
    <cellStyle name="Link" xfId="20441" builtinId="8" hidden="1"/>
    <cellStyle name="Link" xfId="20519" builtinId="8" hidden="1"/>
    <cellStyle name="Link" xfId="20591" builtinId="8" hidden="1"/>
    <cellStyle name="Link" xfId="20737" builtinId="8" hidden="1"/>
    <cellStyle name="Link" xfId="20817" builtinId="8" hidden="1"/>
    <cellStyle name="Link" xfId="20889" builtinId="8" hidden="1"/>
    <cellStyle name="Link" xfId="21039" builtinId="8" hidden="1"/>
    <cellStyle name="Link" xfId="21111" builtinId="8" hidden="1"/>
    <cellStyle name="Link" xfId="21185" builtinId="8" hidden="1"/>
    <cellStyle name="Link" xfId="21339" builtinId="8" hidden="1"/>
    <cellStyle name="Link" xfId="21411" builtinId="8" hidden="1"/>
    <cellStyle name="Link" xfId="21485" builtinId="8" hidden="1"/>
    <cellStyle name="Link" xfId="21637" builtinId="8" hidden="1"/>
    <cellStyle name="Link" xfId="21709" builtinId="8" hidden="1"/>
    <cellStyle name="Link" xfId="21783" builtinId="8" hidden="1"/>
    <cellStyle name="Link" xfId="21933" builtinId="8" hidden="1"/>
    <cellStyle name="Link" xfId="22005" builtinId="8" hidden="1"/>
    <cellStyle name="Link" xfId="22083" builtinId="8" hidden="1"/>
    <cellStyle name="Link" xfId="22229" builtinId="8" hidden="1"/>
    <cellStyle name="Link" xfId="22301" builtinId="8" hidden="1"/>
    <cellStyle name="Link" xfId="22381" builtinId="8" hidden="1"/>
    <cellStyle name="Link" xfId="22527" builtinId="8" hidden="1"/>
    <cellStyle name="Link" xfId="22603" builtinId="8" hidden="1"/>
    <cellStyle name="Link" xfId="22677" builtinId="8" hidden="1"/>
    <cellStyle name="Link" xfId="22821" builtinId="8" hidden="1"/>
    <cellStyle name="Link" xfId="22899" builtinId="8" hidden="1"/>
    <cellStyle name="Link" xfId="22971" builtinId="8" hidden="1"/>
    <cellStyle name="Link" xfId="23125" builtinId="8" hidden="1"/>
    <cellStyle name="Link" xfId="23197" builtinId="8" hidden="1"/>
    <cellStyle name="Link" xfId="23269" builtinId="8" hidden="1"/>
    <cellStyle name="Link" xfId="23419" builtinId="8" hidden="1"/>
    <cellStyle name="Link" xfId="23493" builtinId="8" hidden="1"/>
    <cellStyle name="Link" xfId="23565" builtinId="8" hidden="1"/>
    <cellStyle name="Link" xfId="23715" builtinId="8" hidden="1"/>
    <cellStyle name="Link" xfId="23789" builtinId="8" hidden="1"/>
    <cellStyle name="Link" xfId="23861" builtinId="8" hidden="1"/>
    <cellStyle name="Link" xfId="24013" builtinId="8" hidden="1"/>
    <cellStyle name="Link" xfId="24087" builtinId="8" hidden="1"/>
    <cellStyle name="Link" xfId="24163" builtinId="8" hidden="1"/>
    <cellStyle name="Link" xfId="24309" builtinId="8" hidden="1"/>
    <cellStyle name="Link" xfId="24383" builtinId="8" hidden="1"/>
    <cellStyle name="Link" xfId="24459" builtinId="8" hidden="1"/>
    <cellStyle name="Link" xfId="23995" builtinId="8" hidden="1"/>
    <cellStyle name="Link" xfId="23477" builtinId="8" hidden="1"/>
    <cellStyle name="Link" xfId="22957" builtinId="8" hidden="1"/>
    <cellStyle name="Link" xfId="21917" builtinId="8" hidden="1"/>
    <cellStyle name="Link" xfId="21397" builtinId="8" hidden="1"/>
    <cellStyle name="Link" xfId="20871" builtinId="8" hidden="1"/>
    <cellStyle name="Link" xfId="19831" builtinId="8" hidden="1"/>
    <cellStyle name="Link" xfId="19311" builtinId="8" hidden="1"/>
    <cellStyle name="Link" xfId="18793" builtinId="8" hidden="1"/>
    <cellStyle name="Link" xfId="29843" builtinId="8" hidden="1"/>
    <cellStyle name="Link" xfId="31655" builtinId="8" hidden="1"/>
    <cellStyle name="Link" xfId="33482" builtinId="8" hidden="1"/>
    <cellStyle name="Link" xfId="29249" builtinId="8" hidden="1"/>
    <cellStyle name="Link" xfId="23777" builtinId="8" hidden="1"/>
    <cellStyle name="Link" xfId="18301" builtinId="8" hidden="1"/>
    <cellStyle name="Link" xfId="6273" builtinId="8" hidden="1"/>
    <cellStyle name="Link" xfId="7837" builtinId="8" hidden="1"/>
    <cellStyle name="Link" xfId="9391" builtinId="8" hidden="1"/>
    <cellStyle name="Link" xfId="6293" builtinId="8" hidden="1"/>
    <cellStyle name="Link" xfId="3631" builtinId="8" hidden="1"/>
    <cellStyle name="Link" xfId="3957" builtinId="8" hidden="1"/>
    <cellStyle name="Link" xfId="4085" builtinId="8" hidden="1"/>
    <cellStyle name="Link" xfId="4149" builtinId="8" hidden="1"/>
    <cellStyle name="Link" xfId="4213" builtinId="8" hidden="1"/>
    <cellStyle name="Link" xfId="4343" builtinId="8" hidden="1"/>
    <cellStyle name="Link" xfId="4405" builtinId="8" hidden="1"/>
    <cellStyle name="Link" xfId="4471" builtinId="8" hidden="1"/>
    <cellStyle name="Link" xfId="4599" builtinId="8" hidden="1"/>
    <cellStyle name="Link" xfId="4665" builtinId="8" hidden="1"/>
    <cellStyle name="Link" xfId="4729" builtinId="8" hidden="1"/>
    <cellStyle name="Link" xfId="4861" builtinId="8" hidden="1"/>
    <cellStyle name="Link" xfId="4925" builtinId="8" hidden="1"/>
    <cellStyle name="Link" xfId="4991" builtinId="8" hidden="1"/>
    <cellStyle name="Link" xfId="3717" builtinId="8" hidden="1"/>
    <cellStyle name="Link" xfId="2725" builtinId="8" hidden="1"/>
    <cellStyle name="Link" xfId="1171" builtinId="8" hidden="1"/>
    <cellStyle name="Link" xfId="1297" builtinId="8" hidden="1"/>
    <cellStyle name="Link" xfId="1359" builtinId="8" hidden="1"/>
    <cellStyle name="Link" xfId="1421" builtinId="8" hidden="1"/>
    <cellStyle name="Link" xfId="1545" builtinId="8" hidden="1"/>
    <cellStyle name="Link" xfId="1609" builtinId="8" hidden="1"/>
    <cellStyle name="Link" xfId="1673" builtinId="8" hidden="1"/>
    <cellStyle name="Link" xfId="1799" builtinId="8" hidden="1"/>
    <cellStyle name="Link" xfId="1863" builtinId="8" hidden="1"/>
    <cellStyle name="Link" xfId="1925" builtinId="8" hidden="1"/>
    <cellStyle name="Link" xfId="2049" builtinId="8" hidden="1"/>
    <cellStyle name="Link" xfId="2113" builtinId="8" hidden="1"/>
    <cellStyle name="Link" xfId="2173" builtinId="8" hidden="1"/>
    <cellStyle name="Link" xfId="2301" builtinId="8" hidden="1"/>
    <cellStyle name="Link" xfId="1957" builtinId="8" hidden="1"/>
    <cellStyle name="Link" xfId="595" builtinId="8" hidden="1"/>
    <cellStyle name="Link" xfId="717" builtinId="8" hidden="1"/>
    <cellStyle name="Link" xfId="779" builtinId="8" hidden="1"/>
    <cellStyle name="Link" xfId="843" builtinId="8" hidden="1"/>
    <cellStyle name="Link" xfId="965" builtinId="8" hidden="1"/>
    <cellStyle name="Link" xfId="1029" builtinId="8" hidden="1"/>
    <cellStyle name="Link" xfId="1091" builtinId="8" hidden="1"/>
    <cellStyle name="Link" xfId="343" builtinId="8" hidden="1"/>
    <cellStyle name="Link" xfId="405" builtinId="8" hidden="1"/>
    <cellStyle name="Link" xfId="465" builtinId="8" hidden="1"/>
    <cellStyle name="Link" xfId="165" builtinId="8" hidden="1"/>
    <cellStyle name="Link" xfId="223" builtinId="8" hidden="1"/>
    <cellStyle name="Link" xfId="77" builtinId="8" hidden="1"/>
    <cellStyle name="Link" xfId="15" builtinId="8" hidden="1"/>
    <cellStyle name="Link" xfId="249" builtinId="8" hidden="1"/>
    <cellStyle name="Link" xfId="487" builtinId="8" hidden="1"/>
    <cellStyle name="Link" xfId="991" builtinId="8" hidden="1"/>
    <cellStyle name="Link" xfId="805" builtinId="8" hidden="1"/>
    <cellStyle name="Link" xfId="619" builtinId="8" hidden="1"/>
    <cellStyle name="Link" xfId="2075" builtinId="8" hidden="1"/>
    <cellStyle name="Link" xfId="1885" builtinId="8" hidden="1"/>
    <cellStyle name="Link" xfId="1705" builtinId="8" hidden="1"/>
    <cellStyle name="Link" xfId="1325" builtinId="8" hidden="1"/>
    <cellStyle name="Link" xfId="1143" builtinId="8" hidden="1"/>
    <cellStyle name="Link" xfId="5021" builtinId="8" hidden="1"/>
    <cellStyle name="Link" xfId="4621" builtinId="8" hidden="1"/>
    <cellStyle name="Link" xfId="4433" builtinId="8" hidden="1"/>
    <cellStyle name="Link" xfId="4237" builtinId="8" hidden="1"/>
    <cellStyle name="Link" xfId="4449" builtinId="8" hidden="1"/>
    <cellStyle name="Link" xfId="511" builtinId="8" hidden="1"/>
    <cellStyle name="Link" xfId="899" builtinId="8" hidden="1"/>
    <cellStyle name="Link" xfId="4917" builtinId="8" hidden="1"/>
    <cellStyle name="Link" xfId="3949" builtinId="8" hidden="1"/>
    <cellStyle name="Link" xfId="10181" builtinId="8" hidden="1"/>
    <cellStyle name="Link" xfId="9253" builtinId="8" hidden="1"/>
    <cellStyle name="Link" xfId="8757" builtinId="8" hidden="1"/>
    <cellStyle name="Link" xfId="8309" builtinId="8" hidden="1"/>
    <cellStyle name="Link" xfId="7365" builtinId="8" hidden="1"/>
    <cellStyle name="Link" xfId="6885" builtinId="8" hidden="1"/>
    <cellStyle name="Link" xfId="6437" builtinId="8" hidden="1"/>
    <cellStyle name="Link" xfId="5493" builtinId="8" hidden="1"/>
    <cellStyle name="Link" xfId="2353" builtinId="8" hidden="1"/>
    <cellStyle name="Link" xfId="2413" builtinId="8" hidden="1"/>
    <cellStyle name="Link" xfId="2537" builtinId="8" hidden="1"/>
    <cellStyle name="Link" xfId="2603" builtinId="8" hidden="1"/>
    <cellStyle name="Link" xfId="2663" builtinId="8" hidden="1"/>
    <cellStyle name="Link" xfId="2787" builtinId="8" hidden="1"/>
    <cellStyle name="Link" xfId="2851" builtinId="8" hidden="1"/>
    <cellStyle name="Link" xfId="2911" builtinId="8" hidden="1"/>
    <cellStyle name="Link" xfId="3039" builtinId="8" hidden="1"/>
    <cellStyle name="Link" xfId="3103" builtinId="8" hidden="1"/>
    <cellStyle name="Link" xfId="3165" builtinId="8" hidden="1"/>
    <cellStyle name="Link" xfId="3291" builtinId="8" hidden="1"/>
    <cellStyle name="Link" xfId="3353" builtinId="8" hidden="1"/>
    <cellStyle name="Link" xfId="3415" builtinId="8" hidden="1"/>
    <cellStyle name="Link" xfId="3541" builtinId="8" hidden="1"/>
    <cellStyle name="Link" xfId="3603" builtinId="8" hidden="1"/>
    <cellStyle name="Link" xfId="3667" builtinId="8" hidden="1"/>
    <cellStyle name="Link" xfId="3791" builtinId="8" hidden="1"/>
    <cellStyle name="Link" xfId="3855" builtinId="8" hidden="1"/>
    <cellStyle name="Link" xfId="3403" builtinId="8" hidden="1"/>
    <cellStyle name="Link" xfId="10795" builtinId="8" hidden="1"/>
    <cellStyle name="Link" xfId="10865" builtinId="8" hidden="1"/>
    <cellStyle name="Link" xfId="10929" builtinId="8" hidden="1"/>
    <cellStyle name="Link" xfId="11059" builtinId="8" hidden="1"/>
    <cellStyle name="Link" xfId="11131" builtinId="8" hidden="1"/>
    <cellStyle name="Link" xfId="11195" builtinId="8" hidden="1"/>
    <cellStyle name="Link" xfId="11325" builtinId="8" hidden="1"/>
    <cellStyle name="Link" xfId="11391" builtinId="8" hidden="1"/>
    <cellStyle name="Link" xfId="11459" builtinId="8" hidden="1"/>
    <cellStyle name="Link" xfId="11587" builtinId="8" hidden="1"/>
    <cellStyle name="Link" xfId="11657" builtinId="8" hidden="1"/>
    <cellStyle name="Link" xfId="11721" builtinId="8" hidden="1"/>
    <cellStyle name="Link" xfId="10949" builtinId="8" hidden="1"/>
    <cellStyle name="Link" xfId="10155" builtinId="8" hidden="1"/>
    <cellStyle name="Link" xfId="10219" builtinId="8" hidden="1"/>
    <cellStyle name="Link" xfId="10353" builtinId="8" hidden="1"/>
    <cellStyle name="Link" xfId="10417" builtinId="8" hidden="1"/>
    <cellStyle name="Link" xfId="10483" builtinId="8" hidden="1"/>
    <cellStyle name="Link" xfId="10611" builtinId="8" hidden="1"/>
    <cellStyle name="Link" xfId="10679" builtinId="8" hidden="1"/>
    <cellStyle name="Link" xfId="9887" builtinId="8" hidden="1"/>
    <cellStyle name="Link" xfId="10015" builtinId="8" hidden="1"/>
    <cellStyle name="Link" xfId="10081" builtinId="8" hidden="1"/>
    <cellStyle name="Link" xfId="10145" builtinId="8" hidden="1"/>
    <cellStyle name="Link" xfId="9853" builtinId="8" hidden="1"/>
    <cellStyle name="Link" xfId="9707" builtinId="8" hidden="1"/>
    <cellStyle name="Link" xfId="9613" builtinId="8" hidden="1"/>
    <cellStyle name="Link" xfId="9659" builtinId="8" hidden="1"/>
    <cellStyle name="Link" xfId="9635" builtinId="8" hidden="1"/>
    <cellStyle name="Link" xfId="9719" builtinId="8" hidden="1"/>
    <cellStyle name="Link" xfId="9679" builtinId="8" hidden="1"/>
    <cellStyle name="Link" xfId="9865" builtinId="8" hidden="1"/>
    <cellStyle name="Link" xfId="9843" builtinId="8" hidden="1"/>
    <cellStyle name="Link" xfId="9801" builtinId="8" hidden="1"/>
    <cellStyle name="Link" xfId="9779" builtinId="8" hidden="1"/>
    <cellStyle name="Link" xfId="9759" builtinId="8" hidden="1"/>
    <cellStyle name="Link" xfId="10137" builtinId="8" hidden="1"/>
    <cellStyle name="Link" xfId="10119" builtinId="8" hidden="1"/>
    <cellStyle name="Link" xfId="10093" builtinId="8" hidden="1"/>
    <cellStyle name="Link" xfId="10051" builtinId="8" hidden="1"/>
    <cellStyle name="Link" xfId="10027" builtinId="8" hidden="1"/>
    <cellStyle name="Link" xfId="10009" builtinId="8" hidden="1"/>
    <cellStyle name="Link" xfId="9963" builtinId="8" hidden="1"/>
    <cellStyle name="Link" xfId="9943" builtinId="8" hidden="1"/>
    <cellStyle name="Link" xfId="9923" builtinId="8" hidden="1"/>
    <cellStyle name="Link" xfId="9879" builtinId="8" hidden="1"/>
    <cellStyle name="Link" xfId="10715" builtinId="8" hidden="1"/>
    <cellStyle name="Link" xfId="10691" builtinId="8" hidden="1"/>
    <cellStyle name="Link" xfId="10649" builtinId="8" hidden="1"/>
    <cellStyle name="Link" xfId="10623" builtinId="8" hidden="1"/>
    <cellStyle name="Link" xfId="10605" builtinId="8" hidden="1"/>
    <cellStyle name="Link" xfId="10559" builtinId="8" hidden="1"/>
    <cellStyle name="Link" xfId="10539" builtinId="8" hidden="1"/>
    <cellStyle name="Link" xfId="10521" builtinId="8" hidden="1"/>
    <cellStyle name="Link" xfId="10475" builtinId="8" hidden="1"/>
    <cellStyle name="Link" xfId="10455" builtinId="8" hidden="1"/>
    <cellStyle name="Link" xfId="10429" builtinId="8" hidden="1"/>
    <cellStyle name="Link" xfId="10391" builtinId="8" hidden="1"/>
    <cellStyle name="Link" xfId="10365" builtinId="8" hidden="1"/>
    <cellStyle name="Link" xfId="10345" builtinId="8" hidden="1"/>
    <cellStyle name="Link" xfId="10295" builtinId="8" hidden="1"/>
    <cellStyle name="Link" xfId="10275" builtinId="8" hidden="1"/>
    <cellStyle name="Link" xfId="10255" builtinId="8" hidden="1"/>
    <cellStyle name="Link" xfId="10209" builtinId="8" hidden="1"/>
    <cellStyle name="Link" xfId="10191" builtinId="8" hidden="1"/>
    <cellStyle name="Link" xfId="10167" builtinId="8" hidden="1"/>
    <cellStyle name="Link" xfId="10677" builtinId="8" hidden="1"/>
    <cellStyle name="Link" xfId="10869" builtinId="8" hidden="1"/>
    <cellStyle name="Link" xfId="11013" builtinId="8" hidden="1"/>
    <cellStyle name="Link" xfId="11317" builtinId="8" hidden="1"/>
    <cellStyle name="Link" xfId="11461" builtinId="8" hidden="1"/>
    <cellStyle name="Link" xfId="11621" builtinId="8" hidden="1"/>
    <cellStyle name="Link" xfId="11715" builtinId="8" hidden="1"/>
    <cellStyle name="Link" xfId="11693" builtinId="8" hidden="1"/>
    <cellStyle name="Link" xfId="11671" builtinId="8" hidden="1"/>
    <cellStyle name="Link" xfId="11629" builtinId="8" hidden="1"/>
    <cellStyle name="Link" xfId="11599" builtinId="8" hidden="1"/>
    <cellStyle name="Link" xfId="11581" builtinId="8" hidden="1"/>
    <cellStyle name="Link" xfId="11535" builtinId="8" hidden="1"/>
    <cellStyle name="Link" xfId="11515" builtinId="8" hidden="1"/>
    <cellStyle name="Link" xfId="11497" builtinId="8" hidden="1"/>
    <cellStyle name="Link" xfId="11451" builtinId="8" hidden="1"/>
    <cellStyle name="Link" xfId="11427" builtinId="8" hidden="1"/>
    <cellStyle name="Link" xfId="11405" builtinId="8" hidden="1"/>
    <cellStyle name="Link" xfId="11363" builtinId="8" hidden="1"/>
    <cellStyle name="Link" xfId="11337" builtinId="8" hidden="1"/>
    <cellStyle name="Link" xfId="11315" builtinId="8" hidden="1"/>
    <cellStyle name="Link" xfId="11271" builtinId="8" hidden="1"/>
    <cellStyle name="Link" xfId="11251" builtinId="8" hidden="1"/>
    <cellStyle name="Link" xfId="11231" builtinId="8" hidden="1"/>
    <cellStyle name="Link" xfId="11185" builtinId="8" hidden="1"/>
    <cellStyle name="Link" xfId="11167" builtinId="8" hidden="1"/>
    <cellStyle name="Link" xfId="11143" builtinId="8" hidden="1"/>
    <cellStyle name="Link" xfId="11099" builtinId="8" hidden="1"/>
    <cellStyle name="Link" xfId="11071" builtinId="8" hidden="1"/>
    <cellStyle name="Link" xfId="11051" builtinId="8" hidden="1"/>
    <cellStyle name="Link" xfId="11007" builtinId="8" hidden="1"/>
    <cellStyle name="Link" xfId="10987" builtinId="8" hidden="1"/>
    <cellStyle name="Link" xfId="10967" builtinId="8" hidden="1"/>
    <cellStyle name="Link" xfId="10923" builtinId="8" hidden="1"/>
    <cellStyle name="Link" xfId="10903" builtinId="8" hidden="1"/>
    <cellStyle name="Link" xfId="10877" builtinId="8" hidden="1"/>
    <cellStyle name="Link" xfId="10831" builtinId="8" hidden="1"/>
    <cellStyle name="Link" xfId="10807" builtinId="8" hidden="1"/>
    <cellStyle name="Link" xfId="10787" builtinId="8" hidden="1"/>
    <cellStyle name="Link" xfId="10743" builtinId="8" hidden="1"/>
    <cellStyle name="Link" xfId="9861" builtinId="8" hidden="1"/>
    <cellStyle name="Link" xfId="5317" builtinId="8" hidden="1"/>
    <cellStyle name="Link" xfId="3643" builtinId="8" hidden="1"/>
    <cellStyle name="Link" xfId="3891" builtinId="8" hidden="1"/>
    <cellStyle name="Link" xfId="3865" builtinId="8" hidden="1"/>
    <cellStyle name="Link" xfId="3825" builtinId="8" hidden="1"/>
    <cellStyle name="Link" xfId="3803" builtinId="8" hidden="1"/>
    <cellStyle name="Link" xfId="3787" builtinId="8" hidden="1"/>
    <cellStyle name="Link" xfId="3739" builtinId="8" hidden="1"/>
    <cellStyle name="Link" xfId="3721" builtinId="8" hidden="1"/>
    <cellStyle name="Link" xfId="3701" builtinId="8" hidden="1"/>
    <cellStyle name="Link" xfId="3661" builtinId="8" hidden="1"/>
    <cellStyle name="Link" xfId="3637" builtinId="8" hidden="1"/>
    <cellStyle name="Link" xfId="3615" builtinId="8" hidden="1"/>
    <cellStyle name="Link" xfId="3575" builtinId="8" hidden="1"/>
    <cellStyle name="Link" xfId="3551" builtinId="8" hidden="1"/>
    <cellStyle name="Link" xfId="3535" builtinId="8" hidden="1"/>
    <cellStyle name="Link" xfId="3489" builtinId="8" hidden="1"/>
    <cellStyle name="Link" xfId="3471" builtinId="8" hidden="1"/>
    <cellStyle name="Link" xfId="3449" builtinId="8" hidden="1"/>
    <cellStyle name="Link" xfId="3411" builtinId="8" hidden="1"/>
    <cellStyle name="Link" xfId="3387" builtinId="8" hidden="1"/>
    <cellStyle name="Link" xfId="3363" builtinId="8" hidden="1"/>
    <cellStyle name="Link" xfId="3325" builtinId="8" hidden="1"/>
    <cellStyle name="Link" xfId="3303" builtinId="8" hidden="1"/>
    <cellStyle name="Link" xfId="3285" builtinId="8" hidden="1"/>
    <cellStyle name="Link" xfId="3241" builtinId="8" hidden="1"/>
    <cellStyle name="Link" xfId="3219" builtinId="8" hidden="1"/>
    <cellStyle name="Link" xfId="3199" builtinId="8" hidden="1"/>
    <cellStyle name="Link" xfId="3155" builtinId="8" hidden="1"/>
    <cellStyle name="Link" xfId="3137" builtinId="8" hidden="1"/>
    <cellStyle name="Link" xfId="3115" builtinId="8" hidden="1"/>
    <cellStyle name="Link" xfId="3073" builtinId="8" hidden="1"/>
    <cellStyle name="Link" xfId="3053" builtinId="8" hidden="1"/>
    <cellStyle name="Link" xfId="3029" builtinId="8" hidden="1"/>
    <cellStyle name="Link" xfId="2989" builtinId="8" hidden="1"/>
    <cellStyle name="Link" xfId="2969" builtinId="8" hidden="1"/>
    <cellStyle name="Link" xfId="2951" builtinId="8" hidden="1"/>
    <cellStyle name="Link" xfId="2903" builtinId="8" hidden="1"/>
    <cellStyle name="Link" xfId="2887" builtinId="8" hidden="1"/>
    <cellStyle name="Link" xfId="2865" builtinId="8" hidden="1"/>
    <cellStyle name="Link" xfId="2825" builtinId="8" hidden="1"/>
    <cellStyle name="Link" xfId="2801" builtinId="8" hidden="1"/>
    <cellStyle name="Link" xfId="2779" builtinId="8" hidden="1"/>
    <cellStyle name="Link" xfId="2739" builtinId="8" hidden="1"/>
    <cellStyle name="Link" xfId="2719" builtinId="8" hidden="1"/>
    <cellStyle name="Link" xfId="2699" builtinId="8" hidden="1"/>
    <cellStyle name="Link" xfId="2653" builtinId="8" hidden="1"/>
    <cellStyle name="Link" xfId="2637" builtinId="8" hidden="1"/>
    <cellStyle name="Link" xfId="2613" builtinId="8" hidden="1"/>
    <cellStyle name="Link" xfId="2575" builtinId="8" hidden="1"/>
    <cellStyle name="Link" xfId="2549" builtinId="8" hidden="1"/>
    <cellStyle name="Link" xfId="2527" builtinId="8" hidden="1"/>
    <cellStyle name="Link" xfId="2489" builtinId="8" hidden="1"/>
    <cellStyle name="Link" xfId="2467" builtinId="8" hidden="1"/>
    <cellStyle name="Link" xfId="2449" builtinId="8" hidden="1"/>
    <cellStyle name="Link" xfId="2403" builtinId="8" hidden="1"/>
    <cellStyle name="Link" xfId="2387" builtinId="8" hidden="1"/>
    <cellStyle name="Link" xfId="2363" builtinId="8" hidden="1"/>
    <cellStyle name="Link" xfId="5221" builtinId="8" hidden="1"/>
    <cellStyle name="Link" xfId="5413" builtinId="8" hidden="1"/>
    <cellStyle name="Link" xfId="5557" builtinId="8" hidden="1"/>
    <cellStyle name="Link" xfId="5861" builtinId="8" hidden="1"/>
    <cellStyle name="Link" xfId="6005" builtinId="8" hidden="1"/>
    <cellStyle name="Link" xfId="6149" builtinId="8" hidden="1"/>
    <cellStyle name="Link" xfId="6501" builtinId="8" hidden="1"/>
    <cellStyle name="Link" xfId="6629" builtinId="8" hidden="1"/>
    <cellStyle name="Link" xfId="6789" builtinId="8" hidden="1"/>
    <cellStyle name="Link" xfId="7093" builtinId="8" hidden="1"/>
    <cellStyle name="Link" xfId="7285" builtinId="8" hidden="1"/>
    <cellStyle name="Link" xfId="7429" builtinId="8" hidden="1"/>
    <cellStyle name="Link" xfId="7733" builtinId="8" hidden="1"/>
    <cellStyle name="Link" xfId="7877" builtinId="8" hidden="1"/>
    <cellStyle name="Link" xfId="8037" builtinId="8" hidden="1"/>
    <cellStyle name="Link" xfId="8373" builtinId="8" hidden="1"/>
    <cellStyle name="Link" xfId="8501" builtinId="8" hidden="1"/>
    <cellStyle name="Link" xfId="8677" builtinId="8" hidden="1"/>
    <cellStyle name="Link" xfId="8997" builtinId="8" hidden="1"/>
    <cellStyle name="Link" xfId="9157" builtinId="8" hidden="1"/>
    <cellStyle name="Link" xfId="9317" builtinId="8" hidden="1"/>
    <cellStyle name="Link" xfId="9605" builtinId="8" hidden="1"/>
    <cellStyle name="Link" xfId="9765" builtinId="8" hidden="1"/>
    <cellStyle name="Link" xfId="9925" builtinId="8" hidden="1"/>
    <cellStyle name="Link" xfId="10245" builtinId="8" hidden="1"/>
    <cellStyle name="Link" xfId="10373" builtinId="8" hidden="1"/>
    <cellStyle name="Link" xfId="10549" builtinId="8" hidden="1"/>
    <cellStyle name="Link" xfId="4371" builtinId="8" hidden="1"/>
    <cellStyle name="Link" xfId="4735" builtinId="8" hidden="1"/>
    <cellStyle name="Link" xfId="4901" builtinId="8" hidden="1"/>
    <cellStyle name="Link" xfId="1617" builtinId="8" hidden="1"/>
    <cellStyle name="Link" xfId="1909" builtinId="8" hidden="1"/>
    <cellStyle name="Link" xfId="2203" builtinId="8" hidden="1"/>
    <cellStyle name="Link" xfId="1015" builtinId="8" hidden="1"/>
    <cellStyle name="Link" xfId="433" builtinId="8" hidden="1"/>
    <cellStyle name="Link" xfId="39" builtinId="8" hidden="1"/>
    <cellStyle name="Link" xfId="1985" builtinId="8" hidden="1"/>
    <cellStyle name="Link" xfId="4995" builtinId="8" hidden="1"/>
    <cellStyle name="Link" xfId="4091" builtinId="8" hidden="1"/>
    <cellStyle name="Link" xfId="4007" builtinId="8" hidden="1"/>
    <cellStyle name="Link" xfId="4065" builtinId="8" hidden="1"/>
    <cellStyle name="Link" xfId="4135" builtinId="8" hidden="1"/>
    <cellStyle name="Link" xfId="4263" builtinId="8" hidden="1"/>
    <cellStyle name="Link" xfId="4331" builtinId="8" hidden="1"/>
    <cellStyle name="Link" xfId="4399" builtinId="8" hidden="1"/>
    <cellStyle name="Link" xfId="4519" builtinId="8" hidden="1"/>
    <cellStyle name="Link" xfId="4587" builtinId="8" hidden="1"/>
    <cellStyle name="Link" xfId="4655" builtinId="8" hidden="1"/>
    <cellStyle name="Link" xfId="4783" builtinId="8" hidden="1"/>
    <cellStyle name="Link" xfId="4851" builtinId="8" hidden="1"/>
    <cellStyle name="Link" xfId="4911" builtinId="8" hidden="1"/>
    <cellStyle name="Link" xfId="4805" builtinId="8" hidden="1"/>
    <cellStyle name="Link" xfId="4037" builtinId="8" hidden="1"/>
    <cellStyle name="Link" xfId="3013" builtinId="8" hidden="1"/>
    <cellStyle name="Link" xfId="1217" builtinId="8" hidden="1"/>
    <cellStyle name="Link" xfId="1291" builtinId="8" hidden="1"/>
    <cellStyle name="Link" xfId="1349" builtinId="8" hidden="1"/>
    <cellStyle name="Link" xfId="1481" builtinId="8" hidden="1"/>
    <cellStyle name="Link" xfId="1539" builtinId="8" hidden="1"/>
    <cellStyle name="Link" xfId="1589" builtinId="8" hidden="1"/>
    <cellStyle name="Link" xfId="1721" builtinId="8" hidden="1"/>
    <cellStyle name="Link" xfId="1779" builtinId="8" hidden="1"/>
    <cellStyle name="Link" xfId="1853" builtinId="8" hidden="1"/>
    <cellStyle name="Link" xfId="1969" builtinId="8" hidden="1"/>
    <cellStyle name="Link" xfId="2043" builtinId="8" hidden="1"/>
    <cellStyle name="Link" xfId="2101" builtinId="8" hidden="1"/>
    <cellStyle name="Link" xfId="2233" builtinId="8" hidden="1"/>
    <cellStyle name="Link" xfId="2283" builtinId="8" hidden="1"/>
    <cellStyle name="Link" xfId="2341" builtinId="8" hidden="1"/>
    <cellStyle name="Link" xfId="643" builtinId="8" hidden="1"/>
    <cellStyle name="Link" xfId="707" builtinId="8" hidden="1"/>
    <cellStyle name="Link" xfId="773" builtinId="8" hidden="1"/>
    <cellStyle name="Link" xfId="895" builtinId="8" hidden="1"/>
    <cellStyle name="Link" xfId="959" builtinId="8" hidden="1"/>
    <cellStyle name="Link" xfId="1009" builtinId="8" hidden="1"/>
    <cellStyle name="Link" xfId="997" builtinId="8" hidden="1"/>
    <cellStyle name="Link" xfId="325" builtinId="8" hidden="1"/>
    <cellStyle name="Link" xfId="391" builtinId="8" hidden="1"/>
    <cellStyle name="Link" xfId="519" builtinId="8" hidden="1"/>
    <cellStyle name="Link" xfId="153" builtinId="8" hidden="1"/>
    <cellStyle name="Link" xfId="217" builtinId="8" hidden="1"/>
    <cellStyle name="Link" xfId="121" builtinId="8" hidden="1"/>
    <cellStyle name="Link" xfId="29" builtinId="8" hidden="1"/>
    <cellStyle name="Link" xfId="9" builtinId="8" hidden="1"/>
    <cellStyle name="Link" xfId="47" builtinId="8" hidden="1"/>
    <cellStyle name="Link" xfId="131" builtinId="8" hidden="1"/>
    <cellStyle name="Link" xfId="111" builtinId="8" hidden="1"/>
    <cellStyle name="Link" xfId="69" builtinId="8" hidden="1"/>
    <cellStyle name="Link" xfId="261" builtinId="8" hidden="1"/>
    <cellStyle name="Link" xfId="235" builtinId="8" hidden="1"/>
    <cellStyle name="Link" xfId="199" builtinId="8" hidden="1"/>
    <cellStyle name="Link" xfId="175" builtinId="8" hidden="1"/>
    <cellStyle name="Link" xfId="157" builtinId="8" hidden="1"/>
    <cellStyle name="Link" xfId="537" builtinId="8" hidden="1"/>
    <cellStyle name="Link" xfId="517" builtinId="8" hidden="1"/>
    <cellStyle name="Link" xfId="501" builtinId="8" hidden="1"/>
    <cellStyle name="Link" xfId="459" builtinId="8" hidden="1"/>
    <cellStyle name="Link" xfId="441" builtinId="8" hidden="1"/>
    <cellStyle name="Link" xfId="417" builtinId="8" hidden="1"/>
    <cellStyle name="Link" xfId="379" builtinId="8" hidden="1"/>
    <cellStyle name="Link" xfId="353" builtinId="8" hidden="1"/>
    <cellStyle name="Link" xfId="335" builtinId="8" hidden="1"/>
    <cellStyle name="Link" xfId="291" builtinId="8" hidden="1"/>
    <cellStyle name="Link" xfId="613" builtinId="8" hidden="1"/>
    <cellStyle name="Link" xfId="1123" builtinId="8" hidden="1"/>
    <cellStyle name="Link" xfId="1083" builtinId="8" hidden="1"/>
    <cellStyle name="Link" xfId="1061" builtinId="8" hidden="1"/>
    <cellStyle name="Link" xfId="1039" builtinId="8" hidden="1"/>
    <cellStyle name="Link" xfId="999" builtinId="8" hidden="1"/>
    <cellStyle name="Link" xfId="977" builtinId="8" hidden="1"/>
    <cellStyle name="Link" xfId="961" builtinId="8" hidden="1"/>
    <cellStyle name="Link" xfId="917" builtinId="8" hidden="1"/>
    <cellStyle name="Link" xfId="897" builtinId="8" hidden="1"/>
    <cellStyle name="Link" xfId="877" builtinId="8" hidden="1"/>
    <cellStyle name="Link" xfId="833" builtinId="8" hidden="1"/>
    <cellStyle name="Link" xfId="815" builtinId="8" hidden="1"/>
    <cellStyle name="Link" xfId="793" builtinId="8" hidden="1"/>
    <cellStyle name="Link" xfId="755" builtinId="8" hidden="1"/>
    <cellStyle name="Link" xfId="733" builtinId="8" hidden="1"/>
    <cellStyle name="Link" xfId="711" builtinId="8" hidden="1"/>
    <cellStyle name="Link" xfId="671" builtinId="8" hidden="1"/>
    <cellStyle name="Link" xfId="649" builtinId="8" hidden="1"/>
    <cellStyle name="Link" xfId="631" builtinId="8" hidden="1"/>
    <cellStyle name="Link" xfId="587" builtinId="8" hidden="1"/>
    <cellStyle name="Link" xfId="571" builtinId="8" hidden="1"/>
    <cellStyle name="Link" xfId="1637" builtinId="8" hidden="1"/>
    <cellStyle name="Link" xfId="2335" builtinId="8" hidden="1"/>
    <cellStyle name="Link" xfId="2311" builtinId="8" hidden="1"/>
    <cellStyle name="Link" xfId="2293" builtinId="8" hidden="1"/>
    <cellStyle name="Link" xfId="2247" builtinId="8" hidden="1"/>
    <cellStyle name="Link" xfId="2229" builtinId="8" hidden="1"/>
    <cellStyle name="Link" xfId="2211" builtinId="8" hidden="1"/>
    <cellStyle name="Link" xfId="2169" builtinId="8" hidden="1"/>
    <cellStyle name="Link" xfId="2147" builtinId="8" hidden="1"/>
    <cellStyle name="Link" xfId="2123" builtinId="8" hidden="1"/>
    <cellStyle name="Link" xfId="2081" builtinId="8" hidden="1"/>
    <cellStyle name="Link" xfId="2061" builtinId="8" hidden="1"/>
    <cellStyle name="Link" xfId="2041" builtinId="8" hidden="1"/>
    <cellStyle name="Link" xfId="1997" builtinId="8" hidden="1"/>
    <cellStyle name="Link" xfId="1981" builtinId="8" hidden="1"/>
    <cellStyle name="Link" xfId="1959" builtinId="8" hidden="1"/>
    <cellStyle name="Link" xfId="1917" builtinId="8" hidden="1"/>
    <cellStyle name="Link" xfId="1897" builtinId="8" hidden="1"/>
    <cellStyle name="Link" xfId="1873" builtinId="8" hidden="1"/>
    <cellStyle name="Link" xfId="1833" builtinId="8" hidden="1"/>
    <cellStyle name="Link" xfId="1809" builtinId="8" hidden="1"/>
    <cellStyle name="Link" xfId="1789" builtinId="8" hidden="1"/>
    <cellStyle name="Link" xfId="1749" builtinId="8" hidden="1"/>
    <cellStyle name="Link" xfId="1727" builtinId="8" hidden="1"/>
    <cellStyle name="Link" xfId="1709" builtinId="8" hidden="1"/>
    <cellStyle name="Link" xfId="1665" builtinId="8" hidden="1"/>
    <cellStyle name="Link" xfId="1645" builtinId="8" hidden="1"/>
    <cellStyle name="Link" xfId="1623" builtinId="8" hidden="1"/>
    <cellStyle name="Link" xfId="1585" builtinId="8" hidden="1"/>
    <cellStyle name="Link" xfId="1561" builtinId="8" hidden="1"/>
    <cellStyle name="Link" xfId="1541" builtinId="8" hidden="1"/>
    <cellStyle name="Link" xfId="1495" builtinId="8" hidden="1"/>
    <cellStyle name="Link" xfId="1477" builtinId="8" hidden="1"/>
    <cellStyle name="Link" xfId="1459" builtinId="8" hidden="1"/>
    <cellStyle name="Link" xfId="1413" builtinId="8" hidden="1"/>
    <cellStyle name="Link" xfId="1397" builtinId="8" hidden="1"/>
    <cellStyle name="Link" xfId="1369" builtinId="8" hidden="1"/>
    <cellStyle name="Link" xfId="1335" builtinId="8" hidden="1"/>
    <cellStyle name="Link" xfId="1309" builtinId="8" hidden="1"/>
    <cellStyle name="Link" xfId="1289" builtinId="8" hidden="1"/>
    <cellStyle name="Link" xfId="1245" builtinId="8" hidden="1"/>
    <cellStyle name="Link" xfId="1227" builtinId="8" hidden="1"/>
    <cellStyle name="Link" xfId="1211" builtinId="8" hidden="1"/>
    <cellStyle name="Link" xfId="1165" builtinId="8" hidden="1"/>
    <cellStyle name="Link" xfId="1145" builtinId="8" hidden="1"/>
    <cellStyle name="Link" xfId="2565" builtinId="8" hidden="1"/>
    <cellStyle name="Link" xfId="3205" builtinId="8" hidden="1"/>
    <cellStyle name="Link" xfId="3557" builtinId="8" hidden="1"/>
    <cellStyle name="Link" xfId="3845" builtinId="8" hidden="1"/>
    <cellStyle name="Link" xfId="4517" builtinId="8" hidden="1"/>
    <cellStyle name="Link" xfId="4773" builtinId="8" hidden="1"/>
    <cellStyle name="Link" xfId="5025" builtinId="8" hidden="1"/>
    <cellStyle name="Link" xfId="4983" builtinId="8" hidden="1"/>
    <cellStyle name="Link" xfId="4959" builtinId="8" hidden="1"/>
    <cellStyle name="Link" xfId="4939" builtinId="8" hidden="1"/>
    <cellStyle name="Link" xfId="4895" builtinId="8" hidden="1"/>
    <cellStyle name="Link" xfId="4873" builtinId="8" hidden="1"/>
    <cellStyle name="Link" xfId="4849" builtinId="8" hidden="1"/>
    <cellStyle name="Link" xfId="4811" builtinId="8" hidden="1"/>
    <cellStyle name="Link" xfId="4787" builtinId="8" hidden="1"/>
    <cellStyle name="Link" xfId="4767" builtinId="8" hidden="1"/>
    <cellStyle name="Link" xfId="4721" builtinId="8" hidden="1"/>
    <cellStyle name="Link" xfId="4701" builtinId="8" hidden="1"/>
    <cellStyle name="Link" xfId="4679" builtinId="8" hidden="1"/>
    <cellStyle name="Link" xfId="4639" builtinId="8" hidden="1"/>
    <cellStyle name="Link" xfId="4609" builtinId="8" hidden="1"/>
    <cellStyle name="Link" xfId="4593" builtinId="8" hidden="1"/>
    <cellStyle name="Link" xfId="4547" builtinId="8" hidden="1"/>
    <cellStyle name="Link" xfId="4529" builtinId="8" hidden="1"/>
    <cellStyle name="Link" xfId="4507" builtinId="8" hidden="1"/>
    <cellStyle name="Link" xfId="4463" builtinId="8" hidden="1"/>
    <cellStyle name="Link" xfId="4445" builtinId="8" hidden="1"/>
    <cellStyle name="Link" xfId="4417" builtinId="8" hidden="1"/>
    <cellStyle name="Link" xfId="4379" builtinId="8" hidden="1"/>
    <cellStyle name="Link" xfId="4353" builtinId="8" hidden="1"/>
    <cellStyle name="Link" xfId="4335" builtinId="8" hidden="1"/>
    <cellStyle name="Link" xfId="4289" builtinId="8" hidden="1"/>
    <cellStyle name="Link" xfId="4269" builtinId="8" hidden="1"/>
    <cellStyle name="Link" xfId="4247" builtinId="8" hidden="1"/>
    <cellStyle name="Link" xfId="4207" builtinId="8" hidden="1"/>
    <cellStyle name="Link" xfId="4183" builtinId="8" hidden="1"/>
    <cellStyle name="Link" xfId="4161" builtinId="8" hidden="1"/>
    <cellStyle name="Link" xfId="4119" builtinId="8" hidden="1"/>
    <cellStyle name="Link" xfId="4095" builtinId="8" hidden="1"/>
    <cellStyle name="Link" xfId="4077" builtinId="8" hidden="1"/>
    <cellStyle name="Link" xfId="4029" builtinId="8" hidden="1"/>
    <cellStyle name="Link" xfId="4013" builtinId="8" hidden="1"/>
    <cellStyle name="Link" xfId="3991" builtinId="8" hidden="1"/>
    <cellStyle name="Link" xfId="3945" builtinId="8" hidden="1"/>
    <cellStyle name="Link" xfId="3925" builtinId="8" hidden="1"/>
    <cellStyle name="Link" xfId="3901" builtinId="8" hidden="1"/>
    <cellStyle name="Link" xfId="2999" builtinId="8" hidden="1"/>
    <cellStyle name="Link" xfId="2453" builtinId="8" hidden="1"/>
    <cellStyle name="Link" xfId="7701" builtinId="8" hidden="1"/>
    <cellStyle name="Link" xfId="11247" builtinId="8" hidden="1"/>
    <cellStyle name="Link" xfId="10763" builtinId="8" hidden="1"/>
    <cellStyle name="Link" xfId="10269" builtinId="8" hidden="1"/>
    <cellStyle name="Link" xfId="9199" builtinId="8" hidden="1"/>
    <cellStyle name="Link" xfId="8715" builtinId="8" hidden="1"/>
    <cellStyle name="Link" xfId="8129" builtinId="8" hidden="1"/>
    <cellStyle name="Link" xfId="7151" builtinId="8" hidden="1"/>
    <cellStyle name="Link" xfId="6567" builtinId="8" hidden="1"/>
    <cellStyle name="Link" xfId="6081" builtinId="8" hidden="1"/>
    <cellStyle name="Link" xfId="11837" builtinId="8" hidden="1"/>
    <cellStyle name="Link" xfId="13533" builtinId="8" hidden="1"/>
    <cellStyle name="Link" xfId="15229" builtinId="8" hidden="1"/>
    <cellStyle name="Link" xfId="19005" builtinId="8" hidden="1"/>
    <cellStyle name="Link" xfId="20701" builtinId="8" hidden="1"/>
    <cellStyle name="Link" xfId="22753" builtinId="8" hidden="1"/>
    <cellStyle name="Link" xfId="26177" builtinId="8" hidden="1"/>
    <cellStyle name="Link" xfId="28225" builtinId="8" hidden="1"/>
    <cellStyle name="Link" xfId="29921" builtinId="8" hidden="1"/>
    <cellStyle name="Link" xfId="33668" builtinId="8" hidden="1"/>
    <cellStyle name="Link" xfId="35072" builtinId="8" hidden="1"/>
    <cellStyle name="Link" xfId="34506" builtinId="8" hidden="1"/>
    <cellStyle name="Link" xfId="33258" builtinId="8" hidden="1"/>
    <cellStyle name="Link" xfId="32682" builtinId="8" hidden="1"/>
    <cellStyle name="Link" xfId="31997" builtinId="8" hidden="1"/>
    <cellStyle name="Link" xfId="30867" builtinId="8" hidden="1"/>
    <cellStyle name="Link" xfId="30183" builtinId="8" hidden="1"/>
    <cellStyle name="Link" xfId="29607" builtinId="8" hidden="1"/>
    <cellStyle name="Link" xfId="28359" builtinId="8" hidden="1"/>
    <cellStyle name="Link" xfId="27795" builtinId="8" hidden="1"/>
    <cellStyle name="Link" xfId="18499" builtinId="8" hidden="1"/>
    <cellStyle name="Link" xfId="18857" builtinId="8" hidden="1"/>
    <cellStyle name="Link" xfId="19017" builtinId="8" hidden="1"/>
    <cellStyle name="Link" xfId="19211" builtinId="8" hidden="1"/>
    <cellStyle name="Link" xfId="19539" builtinId="8" hidden="1"/>
    <cellStyle name="Link" xfId="19735" builtinId="8" hidden="1"/>
    <cellStyle name="Link" xfId="19895" builtinId="8" hidden="1"/>
    <cellStyle name="Link" xfId="20255" builtinId="8" hidden="1"/>
    <cellStyle name="Link" xfId="20417" builtinId="8" hidden="1"/>
    <cellStyle name="Link" xfId="20577" builtinId="8" hidden="1"/>
    <cellStyle name="Link" xfId="20937" builtinId="8" hidden="1"/>
    <cellStyle name="Link" xfId="21099" builtinId="8" hidden="1"/>
    <cellStyle name="Link" xfId="21299" builtinId="8" hidden="1"/>
    <cellStyle name="Link" xfId="21623" builtinId="8" hidden="1"/>
    <cellStyle name="Link" xfId="21819" builtinId="8" hidden="1"/>
    <cellStyle name="Link" xfId="21981" builtinId="8" hidden="1"/>
    <cellStyle name="Link" xfId="22339" builtinId="8" hidden="1"/>
    <cellStyle name="Link" xfId="22501" builtinId="8" hidden="1"/>
    <cellStyle name="Link" xfId="22663" builtinId="8" hidden="1"/>
    <cellStyle name="Link" xfId="23021" builtinId="8" hidden="1"/>
    <cellStyle name="Link" xfId="23183" builtinId="8" hidden="1"/>
    <cellStyle name="Link" xfId="23381" builtinId="8" hidden="1"/>
    <cellStyle name="Link" xfId="23703" builtinId="8" hidden="1"/>
    <cellStyle name="Link" xfId="23899" builtinId="8" hidden="1"/>
    <cellStyle name="Link" xfId="24063" builtinId="8" hidden="1"/>
    <cellStyle name="Link" xfId="24419" builtinId="8" hidden="1"/>
    <cellStyle name="Link" xfId="24525" builtinId="8" hidden="1"/>
    <cellStyle name="Link" xfId="24501" builtinId="8" hidden="1"/>
    <cellStyle name="Link" xfId="24447" builtinId="8" hidden="1"/>
    <cellStyle name="Link" xfId="24429" builtinId="8" hidden="1"/>
    <cellStyle name="Link" xfId="24397" builtinId="8" hidden="1"/>
    <cellStyle name="Link" xfId="24349" builtinId="8" hidden="1"/>
    <cellStyle name="Link" xfId="24325" builtinId="8" hidden="1"/>
    <cellStyle name="Link" xfId="24301" builtinId="8" hidden="1"/>
    <cellStyle name="Link" xfId="24247" builtinId="8" hidden="1"/>
    <cellStyle name="Link" xfId="24227" builtinId="8" hidden="1"/>
    <cellStyle name="Link" xfId="24203" builtinId="8" hidden="1"/>
    <cellStyle name="Link" xfId="24151" builtinId="8" hidden="1"/>
    <cellStyle name="Link" xfId="24131" builtinId="8" hidden="1"/>
    <cellStyle name="Link" xfId="24101" builtinId="8" hidden="1"/>
    <cellStyle name="Link" xfId="24053" builtinId="8" hidden="1"/>
    <cellStyle name="Link" xfId="24027" builtinId="8" hidden="1"/>
    <cellStyle name="Link" xfId="24005" builtinId="8" hidden="1"/>
    <cellStyle name="Link" xfId="23951" builtinId="8" hidden="1"/>
    <cellStyle name="Link" xfId="23927" builtinId="8" hidden="1"/>
    <cellStyle name="Link" xfId="23907" builtinId="8" hidden="1"/>
    <cellStyle name="Link" xfId="23855" builtinId="8" hidden="1"/>
    <cellStyle name="Link" xfId="23831" builtinId="8" hidden="1"/>
    <cellStyle name="Link" xfId="23807" builtinId="8" hidden="1"/>
    <cellStyle name="Link" xfId="23757" builtinId="8" hidden="1"/>
    <cellStyle name="Link" xfId="23727" builtinId="8" hidden="1"/>
    <cellStyle name="Link" xfId="23709" builtinId="8" hidden="1"/>
    <cellStyle name="Link" xfId="23653" builtinId="8" hidden="1"/>
    <cellStyle name="Link" xfId="23629" builtinId="8" hidden="1"/>
    <cellStyle name="Link" xfId="23611" builtinId="8" hidden="1"/>
    <cellStyle name="Link" xfId="23557" builtinId="8" hidden="1"/>
    <cellStyle name="Link" xfId="23533" builtinId="8" hidden="1"/>
    <cellStyle name="Link" xfId="23503" builtinId="8" hidden="1"/>
    <cellStyle name="Link" xfId="23459" builtinId="8" hidden="1"/>
    <cellStyle name="Link" xfId="23431" builtinId="8" hidden="1"/>
    <cellStyle name="Link" xfId="23407" builtinId="8" hidden="1"/>
    <cellStyle name="Link" xfId="23359" builtinId="8" hidden="1"/>
    <cellStyle name="Link" xfId="23333" builtinId="8" hidden="1"/>
    <cellStyle name="Link" xfId="23309" builtinId="8" hidden="1"/>
    <cellStyle name="Link" xfId="23261" builtinId="8" hidden="1"/>
    <cellStyle name="Link" xfId="23237" builtinId="8" hidden="1"/>
    <cellStyle name="Link" xfId="23211" builtinId="8" hidden="1"/>
    <cellStyle name="Link" xfId="23163" builtinId="8" hidden="1"/>
    <cellStyle name="Link" xfId="23135" builtinId="8" hidden="1"/>
    <cellStyle name="Link" xfId="23111" builtinId="8" hidden="1"/>
    <cellStyle name="Link" xfId="23063" builtinId="8" hidden="1"/>
    <cellStyle name="Link" xfId="23039" builtinId="8" hidden="1"/>
    <cellStyle name="Link" xfId="23013" builtinId="8" hidden="1"/>
    <cellStyle name="Link" xfId="22965" builtinId="8" hidden="1"/>
    <cellStyle name="Link" xfId="22941" builtinId="8" hidden="1"/>
    <cellStyle name="Link" xfId="22911" builtinId="8" hidden="1"/>
    <cellStyle name="Link" xfId="22869" builtinId="8" hidden="1"/>
    <cellStyle name="Link" xfId="22837" builtinId="8" hidden="1"/>
    <cellStyle name="Link" xfId="22813" builtinId="8" hidden="1"/>
    <cellStyle name="Link" xfId="22765" builtinId="8" hidden="1"/>
    <cellStyle name="Link" xfId="22741" builtinId="8" hidden="1"/>
    <cellStyle name="Link" xfId="22715" builtinId="8" hidden="1"/>
    <cellStyle name="Link" xfId="22667" builtinId="8" hidden="1"/>
    <cellStyle name="Link" xfId="22643" builtinId="8" hidden="1"/>
    <cellStyle name="Link" xfId="22615" builtinId="8" hidden="1"/>
    <cellStyle name="Link" xfId="22571" builtinId="8" hidden="1"/>
    <cellStyle name="Link" xfId="22541" builtinId="8" hidden="1"/>
    <cellStyle name="Link" xfId="22517" builtinId="8" hidden="1"/>
    <cellStyle name="Link" xfId="22467" builtinId="8" hidden="1"/>
    <cellStyle name="Link" xfId="22445" builtinId="8" hidden="1"/>
    <cellStyle name="Link" xfId="22421" builtinId="8" hidden="1"/>
    <cellStyle name="Link" xfId="22367" builtinId="8" hidden="1"/>
    <cellStyle name="Link" xfId="22347" builtinId="8" hidden="1"/>
    <cellStyle name="Link" xfId="22319" builtinId="8" hidden="1"/>
    <cellStyle name="Link" xfId="22271" builtinId="8" hidden="1"/>
    <cellStyle name="Link" xfId="22245" builtinId="8" hidden="1"/>
    <cellStyle name="Link" xfId="22221" builtinId="8" hidden="1"/>
    <cellStyle name="Link" xfId="22167" builtinId="8" hidden="1"/>
    <cellStyle name="Link" xfId="22149" builtinId="8" hidden="1"/>
    <cellStyle name="Link" xfId="22125" builtinId="8" hidden="1"/>
    <cellStyle name="Link" xfId="22069" builtinId="8" hidden="1"/>
    <cellStyle name="Link" xfId="22051" builtinId="8" hidden="1"/>
    <cellStyle name="Link" xfId="22021" builtinId="8" hidden="1"/>
    <cellStyle name="Link" xfId="21973" builtinId="8" hidden="1"/>
    <cellStyle name="Link" xfId="21943" builtinId="8" hidden="1"/>
    <cellStyle name="Link" xfId="21923" builtinId="8" hidden="1"/>
    <cellStyle name="Link" xfId="21871" builtinId="8" hidden="1"/>
    <cellStyle name="Link" xfId="21847" builtinId="8" hidden="1"/>
    <cellStyle name="Link" xfId="21827" builtinId="8" hidden="1"/>
    <cellStyle name="Link" xfId="21773" builtinId="8" hidden="1"/>
    <cellStyle name="Link" xfId="21749" builtinId="8" hidden="1"/>
    <cellStyle name="Link" xfId="21725" builtinId="8" hidden="1"/>
    <cellStyle name="Link" xfId="21677" builtinId="8" hidden="1"/>
    <cellStyle name="Link" xfId="21647" builtinId="8" hidden="1"/>
    <cellStyle name="Link" xfId="21627" builtinId="8" hidden="1"/>
    <cellStyle name="Link" xfId="21575" builtinId="8" hidden="1"/>
    <cellStyle name="Link" xfId="21551" builtinId="8" hidden="1"/>
    <cellStyle name="Link" xfId="21531" builtinId="8" hidden="1"/>
    <cellStyle name="Link" xfId="21477" builtinId="8" hidden="1"/>
    <cellStyle name="Link" xfId="21453" builtinId="8" hidden="1"/>
    <cellStyle name="Link" xfId="21423" builtinId="8" hidden="1"/>
    <cellStyle name="Link" xfId="21381" builtinId="8" hidden="1"/>
    <cellStyle name="Link" xfId="21349" builtinId="8" hidden="1"/>
    <cellStyle name="Link" xfId="21325" builtinId="8" hidden="1"/>
    <cellStyle name="Link" xfId="21277" builtinId="8" hidden="1"/>
    <cellStyle name="Link" xfId="21253" builtinId="8" hidden="1"/>
    <cellStyle name="Link" xfId="21228" builtinId="8" hidden="1"/>
    <cellStyle name="Link" xfId="21175" builtinId="8" hidden="1"/>
    <cellStyle name="Link" xfId="21151" builtinId="8" hidden="1"/>
    <cellStyle name="Link" xfId="21123" builtinId="8" hidden="1"/>
    <cellStyle name="Link" xfId="21079" builtinId="8" hidden="1"/>
    <cellStyle name="Link" xfId="21051" builtinId="8" hidden="1"/>
    <cellStyle name="Link" xfId="21025" builtinId="8" hidden="1"/>
    <cellStyle name="Link" xfId="20977" builtinId="8" hidden="1"/>
    <cellStyle name="Link" xfId="20953" builtinId="8" hidden="1"/>
    <cellStyle name="Link" xfId="20929" builtinId="8" hidden="1"/>
    <cellStyle name="Link" xfId="20881" builtinId="8" hidden="1"/>
    <cellStyle name="Link" xfId="20855" builtinId="8" hidden="1"/>
    <cellStyle name="Link" xfId="20827" builtinId="8" hidden="1"/>
    <cellStyle name="Link" xfId="20783" builtinId="8" hidden="1"/>
    <cellStyle name="Link" xfId="20755" builtinId="8" hidden="1"/>
    <cellStyle name="Link" xfId="20731" builtinId="8" hidden="1"/>
    <cellStyle name="Link" xfId="20681" builtinId="8" hidden="1"/>
    <cellStyle name="Link" xfId="20657" builtinId="8" hidden="1"/>
    <cellStyle name="Link" xfId="20633" builtinId="8" hidden="1"/>
    <cellStyle name="Link" xfId="20585" builtinId="8" hidden="1"/>
    <cellStyle name="Link" xfId="20561" builtinId="8" hidden="1"/>
    <cellStyle name="Link" xfId="20529" builtinId="8" hidden="1"/>
    <cellStyle name="Link" xfId="20487" builtinId="8" hidden="1"/>
    <cellStyle name="Link" xfId="20457" builtinId="8" hidden="1"/>
    <cellStyle name="Link" xfId="20433" builtinId="8" hidden="1"/>
    <cellStyle name="Link" xfId="20379" builtinId="8" hidden="1"/>
    <cellStyle name="Link" xfId="20359" builtinId="8" hidden="1"/>
    <cellStyle name="Link" xfId="20335" builtinId="8" hidden="1"/>
    <cellStyle name="Link" xfId="20283" builtinId="8" hidden="1"/>
    <cellStyle name="Link" xfId="20263" builtinId="8" hidden="1"/>
    <cellStyle name="Link" xfId="20233" builtinId="8" hidden="1"/>
    <cellStyle name="Link" xfId="20185" builtinId="8" hidden="1"/>
    <cellStyle name="Link" xfId="20161" builtinId="8" hidden="1"/>
    <cellStyle name="Link" xfId="34312" builtinId="8" hidden="1"/>
    <cellStyle name="Link" xfId="34266" builtinId="8" hidden="1"/>
    <cellStyle name="Link" xfId="34254" builtinId="8" hidden="1"/>
    <cellStyle name="Link" xfId="34222" builtinId="8" hidden="1"/>
    <cellStyle name="Link" xfId="34160" builtinId="8" hidden="1"/>
    <cellStyle name="Link" xfId="34146" builtinId="8" hidden="1"/>
    <cellStyle name="Link" xfId="34130" builtinId="8" hidden="1"/>
    <cellStyle name="Link" xfId="34086" builtinId="8" hidden="1"/>
    <cellStyle name="Link" xfId="34072" builtinId="8" hidden="1"/>
    <cellStyle name="Link" xfId="34040" builtinId="8" hidden="1"/>
    <cellStyle name="Link" xfId="33978" builtinId="8" hidden="1"/>
    <cellStyle name="Link" xfId="33966" builtinId="8" hidden="1"/>
    <cellStyle name="Link" xfId="33946" builtinId="8" hidden="1"/>
    <cellStyle name="Link" xfId="33904" builtinId="8" hidden="1"/>
    <cellStyle name="Link" xfId="33886" builtinId="8" hidden="1"/>
    <cellStyle name="Link" xfId="33842" builtinId="8" hidden="1"/>
    <cellStyle name="Link" xfId="33798" builtinId="8" hidden="1"/>
    <cellStyle name="Link" xfId="33778" builtinId="8" hidden="1"/>
    <cellStyle name="Link" xfId="33766" builtinId="8" hidden="1"/>
    <cellStyle name="Link" xfId="33720" builtinId="8" hidden="1"/>
    <cellStyle name="Link" xfId="33678" builtinId="8" hidden="1"/>
    <cellStyle name="Link" xfId="33658" builtinId="8" hidden="1"/>
    <cellStyle name="Link" xfId="33616" builtinId="8" hidden="1"/>
    <cellStyle name="Link" xfId="33598" builtinId="8" hidden="1"/>
    <cellStyle name="Link" xfId="33584" builtinId="8" hidden="1"/>
    <cellStyle name="Link" xfId="33522" builtinId="8" hidden="1"/>
    <cellStyle name="Link" xfId="33490" builtinId="8" hidden="1"/>
    <cellStyle name="Link" xfId="33478" builtinId="8" hidden="1"/>
    <cellStyle name="Link" xfId="33432" builtinId="8" hidden="1"/>
    <cellStyle name="Link" xfId="33416" builtinId="8" hidden="1"/>
    <cellStyle name="Link" xfId="33402" builtinId="8" hidden="1"/>
    <cellStyle name="Link" xfId="33342" builtinId="8" hidden="1"/>
    <cellStyle name="Link" xfId="33310" builtinId="8" hidden="1"/>
    <cellStyle name="Link" xfId="33296" builtinId="8" hidden="1"/>
    <cellStyle name="Link" xfId="33250" builtinId="8" hidden="1"/>
    <cellStyle name="Link" xfId="33234" builtinId="8" hidden="1"/>
    <cellStyle name="Link" xfId="33190" builtinId="8" hidden="1"/>
    <cellStyle name="Link" xfId="33160" builtinId="8" hidden="1"/>
    <cellStyle name="Link" xfId="33128" builtinId="8" hidden="1"/>
    <cellStyle name="Link" xfId="33114" builtinId="8" hidden="1"/>
    <cellStyle name="Link" xfId="33070" builtinId="8" hidden="1"/>
    <cellStyle name="Link" xfId="33038" builtinId="8" hidden="1"/>
    <cellStyle name="Link" xfId="33008" builtinId="8" hidden="1"/>
    <cellStyle name="Link" xfId="32976" builtinId="8" hidden="1"/>
    <cellStyle name="Link" xfId="32946" builtinId="8" hidden="1"/>
    <cellStyle name="Link" xfId="32934" builtinId="8" hidden="1"/>
    <cellStyle name="Link" xfId="32870" builtinId="8" hidden="1"/>
    <cellStyle name="Link" xfId="32856" builtinId="8" hidden="1"/>
    <cellStyle name="Link" xfId="32826" builtinId="8" hidden="1"/>
    <cellStyle name="Link" xfId="32794" builtinId="8" hidden="1"/>
    <cellStyle name="Link" xfId="32766" builtinId="8" hidden="1"/>
    <cellStyle name="Link" xfId="32750" builtinId="8" hidden="1"/>
    <cellStyle name="Link" xfId="32688" builtinId="8" hidden="1"/>
    <cellStyle name="Link" xfId="32674" builtinId="8" hidden="1"/>
    <cellStyle name="Link" xfId="32642" builtinId="8" hidden="1"/>
    <cellStyle name="Link" xfId="32614" builtinId="8" hidden="1"/>
    <cellStyle name="Link" xfId="32582" builtinId="8" hidden="1"/>
    <cellStyle name="Link" xfId="32552" builtinId="8" hidden="1"/>
    <cellStyle name="Link" xfId="32506" builtinId="8" hidden="1"/>
    <cellStyle name="Link" xfId="32494" builtinId="8" hidden="1"/>
    <cellStyle name="Link" xfId="32462" builtinId="8" hidden="1"/>
    <cellStyle name="Link" xfId="32430" builtinId="8" hidden="1"/>
    <cellStyle name="Link" xfId="32384" builtinId="8" hidden="1"/>
    <cellStyle name="Link" xfId="32368" builtinId="8" hidden="1"/>
    <cellStyle name="Link" xfId="32324" builtinId="8" hidden="1"/>
    <cellStyle name="Link" xfId="32310" builtinId="8" hidden="1"/>
    <cellStyle name="Link" xfId="32278" builtinId="8" hidden="1"/>
    <cellStyle name="Link" xfId="32215" builtinId="8" hidden="1"/>
    <cellStyle name="Link" xfId="32203" builtinId="8" hidden="1"/>
    <cellStyle name="Link" xfId="32183" builtinId="8" hidden="1"/>
    <cellStyle name="Link" xfId="32141" builtinId="8" hidden="1"/>
    <cellStyle name="Link" xfId="32123" builtinId="8" hidden="1"/>
    <cellStyle name="Link" xfId="32095" builtinId="8" hidden="1"/>
    <cellStyle name="Link" xfId="32035" builtinId="8" hidden="1"/>
    <cellStyle name="Link" xfId="32021" builtinId="8" hidden="1"/>
    <cellStyle name="Link" xfId="32003" builtinId="8" hidden="1"/>
    <cellStyle name="Link" xfId="31957" builtinId="8" hidden="1"/>
    <cellStyle name="Link" xfId="31941" builtinId="8" hidden="1"/>
    <cellStyle name="Link" xfId="31895" builtinId="8" hidden="1"/>
    <cellStyle name="Link" xfId="31853" builtinId="8" hidden="1"/>
    <cellStyle name="Link" xfId="31835" builtinId="8" hidden="1"/>
    <cellStyle name="Link" xfId="31821" builtinId="8" hidden="1"/>
    <cellStyle name="Link" xfId="31775" builtinId="8" hidden="1"/>
    <cellStyle name="Link" xfId="31727" builtinId="8" hidden="1"/>
    <cellStyle name="Link" xfId="31715" builtinId="8" hidden="1"/>
    <cellStyle name="Link" xfId="31669" builtinId="8" hidden="1"/>
    <cellStyle name="Link" xfId="31653" builtinId="8" hidden="1"/>
    <cellStyle name="Link" xfId="31639" builtinId="8" hidden="1"/>
    <cellStyle name="Link" xfId="31579" builtinId="8" hidden="1"/>
    <cellStyle name="Link" xfId="30985" builtinId="8" hidden="1"/>
    <cellStyle name="Link" xfId="30641" builtinId="8" hidden="1"/>
    <cellStyle name="Link" xfId="29617" builtinId="8" hidden="1"/>
    <cellStyle name="Link" xfId="29273" builtinId="8" hidden="1"/>
    <cellStyle name="Link" xfId="28937" builtinId="8" hidden="1"/>
    <cellStyle name="Link" xfId="27569" builtinId="8" hidden="1"/>
    <cellStyle name="Link" xfId="26889" builtinId="8" hidden="1"/>
    <cellStyle name="Link" xfId="26545" builtinId="8" hidden="1"/>
    <cellStyle name="Link" xfId="25521" builtinId="8" hidden="1"/>
    <cellStyle name="Link" xfId="25177" builtinId="8" hidden="1"/>
    <cellStyle name="Link" xfId="24153" builtinId="8" hidden="1"/>
    <cellStyle name="Link" xfId="23473" builtinId="8" hidden="1"/>
    <cellStyle name="Link" xfId="22793" builtinId="8" hidden="1"/>
    <cellStyle name="Link" xfId="22449" builtinId="8" hidden="1"/>
    <cellStyle name="Link" xfId="21425" builtinId="8" hidden="1"/>
    <cellStyle name="Link" xfId="20741" builtinId="8" hidden="1"/>
    <cellStyle name="Link" xfId="20053" builtinId="8" hidden="1"/>
    <cellStyle name="Link" xfId="19373" builtinId="8" hidden="1"/>
    <cellStyle name="Link" xfId="18693" builtinId="8" hidden="1"/>
    <cellStyle name="Link" xfId="18349" builtinId="8" hidden="1"/>
    <cellStyle name="Link" xfId="16981" builtinId="8" hidden="1"/>
    <cellStyle name="Link" xfId="16645" builtinId="8" hidden="1"/>
    <cellStyle name="Link" xfId="15957" builtinId="8" hidden="1"/>
    <cellStyle name="Link" xfId="15277" builtinId="8" hidden="1"/>
    <cellStyle name="Link" xfId="14597" builtinId="8" hidden="1"/>
    <cellStyle name="Link" xfId="14253" builtinId="8" hidden="1"/>
    <cellStyle name="Link" xfId="12885" builtinId="8" hidden="1"/>
    <cellStyle name="Link" xfId="12549" builtinId="8" hidden="1"/>
    <cellStyle name="Link" xfId="11861" builtinId="8" hidden="1"/>
    <cellStyle name="Link" xfId="5191" builtinId="8" hidden="1"/>
    <cellStyle name="Link" xfId="5385" builtinId="8" hidden="1"/>
    <cellStyle name="Link" xfId="5581" builtinId="8" hidden="1"/>
    <cellStyle name="Link" xfId="5873" builtinId="8" hidden="1"/>
    <cellStyle name="Link" xfId="5969" builtinId="8" hidden="1"/>
    <cellStyle name="Link" xfId="6167" builtinId="8" hidden="1"/>
    <cellStyle name="Link" xfId="6361" builtinId="8" hidden="1"/>
    <cellStyle name="Link" xfId="6653" builtinId="8" hidden="1"/>
    <cellStyle name="Link" xfId="6751" builtinId="8" hidden="1"/>
    <cellStyle name="Link" xfId="7043" builtinId="8" hidden="1"/>
    <cellStyle name="Link" xfId="7139" builtinId="8" hidden="1"/>
    <cellStyle name="Link" xfId="7337" builtinId="8" hidden="1"/>
    <cellStyle name="Link" xfId="7725" builtinId="8" hidden="1"/>
    <cellStyle name="Link" xfId="7823" builtinId="8" hidden="1"/>
    <cellStyle name="Link" xfId="7921" builtinId="8" hidden="1"/>
    <cellStyle name="Link" xfId="8215" builtinId="8" hidden="1"/>
    <cellStyle name="Link" xfId="8311" builtinId="8" hidden="1"/>
    <cellStyle name="Link" xfId="8507" builtinId="8" hidden="1"/>
    <cellStyle name="Link" xfId="8895" builtinId="8" hidden="1"/>
    <cellStyle name="Link" xfId="8993" builtinId="8" hidden="1"/>
    <cellStyle name="Link" xfId="9091" builtinId="8" hidden="1"/>
    <cellStyle name="Link" xfId="9385" builtinId="8" hidden="1"/>
    <cellStyle name="Link" xfId="9481" builtinId="8" hidden="1"/>
    <cellStyle name="Link" xfId="9563" builtinId="8" hidden="1"/>
    <cellStyle name="Link" xfId="9521" builtinId="8" hidden="1"/>
    <cellStyle name="Link" xfId="9507" builtinId="8" hidden="1"/>
    <cellStyle name="Link" xfId="9495" builtinId="8" hidden="1"/>
    <cellStyle name="Link" xfId="9451" builtinId="8" hidden="1"/>
    <cellStyle name="Link" xfId="9411" builtinId="8" hidden="1"/>
    <cellStyle name="Link" xfId="9395" builtinId="8" hidden="1"/>
    <cellStyle name="Link" xfId="9353" builtinId="8" hidden="1"/>
    <cellStyle name="Link" xfId="9341" builtinId="8" hidden="1"/>
    <cellStyle name="Link" xfId="9325" builtinId="8" hidden="1"/>
    <cellStyle name="Link" xfId="9271" builtinId="8" hidden="1"/>
    <cellStyle name="Link" xfId="9243" builtinId="8" hidden="1"/>
    <cellStyle name="Link" xfId="9229" builtinId="8" hidden="1"/>
    <cellStyle name="Link" xfId="9185" builtinId="8" hidden="1"/>
    <cellStyle name="Link" xfId="9175" builtinId="8" hidden="1"/>
    <cellStyle name="Link" xfId="9159" builtinId="8" hidden="1"/>
    <cellStyle name="Link" xfId="9103" builtinId="8" hidden="1"/>
    <cellStyle name="Link" xfId="9075" builtinId="8" hidden="1"/>
    <cellStyle name="Link" xfId="9059" builtinId="8" hidden="1"/>
    <cellStyle name="Link" xfId="9021" builtinId="8" hidden="1"/>
    <cellStyle name="Link" xfId="9005" builtinId="8" hidden="1"/>
    <cellStyle name="Link" xfId="8963" builtinId="8" hidden="1"/>
    <cellStyle name="Link" xfId="8937" builtinId="8" hidden="1"/>
    <cellStyle name="Link" xfId="8909" builtinId="8" hidden="1"/>
    <cellStyle name="Link" xfId="8893" builtinId="8" hidden="1"/>
    <cellStyle name="Link" xfId="8855" builtinId="8" hidden="1"/>
    <cellStyle name="Link" xfId="8827" builtinId="8" hidden="1"/>
    <cellStyle name="Link" xfId="8795" builtinId="8" hidden="1"/>
    <cellStyle name="Link" xfId="8767" builtinId="8" hidden="1"/>
    <cellStyle name="Link" xfId="8739" builtinId="8" hidden="1"/>
    <cellStyle name="Link" xfId="8729" builtinId="8" hidden="1"/>
    <cellStyle name="Link" xfId="8671" builtinId="8" hidden="1"/>
    <cellStyle name="Link" xfId="8657" builtinId="8" hidden="1"/>
    <cellStyle name="Link" xfId="8631" builtinId="8" hidden="1"/>
    <cellStyle name="Link" xfId="8601" builtinId="8" hidden="1"/>
    <cellStyle name="Link" xfId="8573" builtinId="8" hidden="1"/>
    <cellStyle name="Link" xfId="8561" builtinId="8" hidden="1"/>
    <cellStyle name="Link" xfId="8503" builtinId="8" hidden="1"/>
    <cellStyle name="Link" xfId="8491" builtinId="8" hidden="1"/>
    <cellStyle name="Link" xfId="8463" builtinId="8" hidden="1"/>
    <cellStyle name="Link" xfId="8435" builtinId="8" hidden="1"/>
    <cellStyle name="Link" xfId="8407" builtinId="8" hidden="1"/>
    <cellStyle name="Link" xfId="8379" builtinId="8" hidden="1"/>
    <cellStyle name="Link" xfId="8337" builtinId="8" hidden="1"/>
    <cellStyle name="Link" xfId="8323" builtinId="8" hidden="1"/>
    <cellStyle name="Link" xfId="8297" builtinId="8" hidden="1"/>
    <cellStyle name="Link" xfId="8269" builtinId="8" hidden="1"/>
    <cellStyle name="Link" xfId="8225" builtinId="8" hidden="1"/>
    <cellStyle name="Link" xfId="8209" builtinId="8" hidden="1"/>
    <cellStyle name="Link" xfId="8171" builtinId="8" hidden="1"/>
    <cellStyle name="Link" xfId="8155" builtinId="8" hidden="1"/>
    <cellStyle name="Link" xfId="8127" builtinId="8" hidden="1"/>
    <cellStyle name="Link" xfId="8073" builtinId="8" hidden="1"/>
    <cellStyle name="Link" xfId="8059" builtinId="8" hidden="1"/>
    <cellStyle name="Link" xfId="8045" builtinId="8" hidden="1"/>
    <cellStyle name="Link" xfId="8003" builtinId="8" hidden="1"/>
    <cellStyle name="Link" xfId="7987" builtinId="8" hidden="1"/>
    <cellStyle name="Link" xfId="7961" builtinId="8" hidden="1"/>
    <cellStyle name="Link" xfId="7905" builtinId="8" hidden="1"/>
    <cellStyle name="Link" xfId="7889" builtinId="8" hidden="1"/>
    <cellStyle name="Link" xfId="7879" builtinId="8" hidden="1"/>
    <cellStyle name="Link" xfId="7835" builtinId="8" hidden="1"/>
    <cellStyle name="Link" xfId="7821" builtinId="8" hidden="1"/>
    <cellStyle name="Link" xfId="7779" builtinId="8" hidden="1"/>
    <cellStyle name="Link" xfId="7739" builtinId="8" hidden="1"/>
    <cellStyle name="Link" xfId="7723" builtinId="8" hidden="1"/>
    <cellStyle name="Link" xfId="7711" builtinId="8" hidden="1"/>
    <cellStyle name="Link" xfId="7667" builtinId="8" hidden="1"/>
    <cellStyle name="Link" xfId="7625" builtinId="8" hidden="1"/>
    <cellStyle name="Link" xfId="7613" builtinId="8" hidden="1"/>
    <cellStyle name="Link" xfId="7569" builtinId="8" hidden="1"/>
    <cellStyle name="Link" xfId="7559" builtinId="8" hidden="1"/>
    <cellStyle name="Link" xfId="7543" builtinId="8" hidden="1"/>
    <cellStyle name="Link" xfId="7487" builtinId="8" hidden="1"/>
    <cellStyle name="Link" xfId="7459" builtinId="8" hidden="1"/>
    <cellStyle name="Link" xfId="7447" builtinId="8" hidden="1"/>
    <cellStyle name="Link" xfId="7403" builtinId="8" hidden="1"/>
    <cellStyle name="Link" xfId="7391" builtinId="8" hidden="1"/>
    <cellStyle name="Link" xfId="7375" builtinId="8" hidden="1"/>
    <cellStyle name="Link" xfId="7321" builtinId="8" hidden="1"/>
    <cellStyle name="Link" xfId="7293" builtinId="8" hidden="1"/>
    <cellStyle name="Link" xfId="7277" builtinId="8" hidden="1"/>
    <cellStyle name="Link" xfId="7235" builtinId="8" hidden="1"/>
    <cellStyle name="Link" xfId="7223" builtinId="8" hidden="1"/>
    <cellStyle name="Link" xfId="7181" builtinId="8" hidden="1"/>
    <cellStyle name="Link" xfId="7153" builtinId="8" hidden="1"/>
    <cellStyle name="Link" xfId="7127" builtinId="8" hidden="1"/>
    <cellStyle name="Link" xfId="7111" builtinId="8" hidden="1"/>
    <cellStyle name="Link" xfId="7071" builtinId="8" hidden="1"/>
    <cellStyle name="Link" xfId="7039" builtinId="8" hidden="1"/>
    <cellStyle name="Link" xfId="7011" builtinId="8" hidden="1"/>
    <cellStyle name="Link" xfId="6985" builtinId="8" hidden="1"/>
    <cellStyle name="Link" xfId="6957" builtinId="8" hidden="1"/>
    <cellStyle name="Link" xfId="6943" builtinId="8" hidden="1"/>
    <cellStyle name="Link" xfId="6889" builtinId="8" hidden="1"/>
    <cellStyle name="Link" xfId="6875" builtinId="8" hidden="1"/>
    <cellStyle name="Link" xfId="6845" builtinId="8" hidden="1"/>
    <cellStyle name="Link" xfId="6817" builtinId="8" hidden="1"/>
    <cellStyle name="Link" xfId="6791" builtinId="8" hidden="1"/>
    <cellStyle name="Link" xfId="6779" builtinId="8" hidden="1"/>
    <cellStyle name="Link" xfId="6719" builtinId="8" hidden="1"/>
    <cellStyle name="Link" xfId="6707" builtinId="8" hidden="1"/>
    <cellStyle name="Link" xfId="6681" builtinId="8" hidden="1"/>
    <cellStyle name="Link" xfId="6651" builtinId="8" hidden="1"/>
    <cellStyle name="Link" xfId="6623" builtinId="8" hidden="1"/>
    <cellStyle name="Link" xfId="6595" builtinId="8" hidden="1"/>
    <cellStyle name="Link" xfId="6553" builtinId="8" hidden="1"/>
    <cellStyle name="Link" xfId="6541" builtinId="8" hidden="1"/>
    <cellStyle name="Link" xfId="6513" builtinId="8" hidden="1"/>
    <cellStyle name="Link" xfId="6487" builtinId="8" hidden="1"/>
    <cellStyle name="Link" xfId="6443" builtinId="8" hidden="1"/>
    <cellStyle name="Link" xfId="6427" builtinId="8" hidden="1"/>
    <cellStyle name="Link" xfId="6387" builtinId="8" hidden="1"/>
    <cellStyle name="Link" xfId="6371" builtinId="8" hidden="1"/>
    <cellStyle name="Link" xfId="6345" builtinId="8" hidden="1"/>
    <cellStyle name="Link" xfId="6289" builtinId="8" hidden="1"/>
    <cellStyle name="Link" xfId="6275" builtinId="8" hidden="1"/>
    <cellStyle name="Link" xfId="6259" builtinId="8" hidden="1"/>
    <cellStyle name="Link" xfId="6221" builtinId="8" hidden="1"/>
    <cellStyle name="Link" xfId="6205" builtinId="8" hidden="1"/>
    <cellStyle name="Link" xfId="6177" builtinId="8" hidden="1"/>
    <cellStyle name="Link" xfId="6123" builtinId="8" hidden="1"/>
    <cellStyle name="Link" xfId="6107" builtinId="8" hidden="1"/>
    <cellStyle name="Link" xfId="6095" builtinId="8" hidden="1"/>
    <cellStyle name="Link" xfId="6051" builtinId="8" hidden="1"/>
    <cellStyle name="Link" xfId="6039" builtinId="8" hidden="1"/>
    <cellStyle name="Link" xfId="5997" builtinId="8" hidden="1"/>
    <cellStyle name="Link" xfId="5955" builtinId="8" hidden="1"/>
    <cellStyle name="Link" xfId="5939" builtinId="8" hidden="1"/>
    <cellStyle name="Link" xfId="5929" builtinId="8" hidden="1"/>
    <cellStyle name="Link" xfId="5885" builtinId="8" hidden="1"/>
    <cellStyle name="Link" xfId="5841" builtinId="8" hidden="1"/>
    <cellStyle name="Link" xfId="5831" builtinId="8" hidden="1"/>
    <cellStyle name="Link" xfId="5787" builtinId="8" hidden="1"/>
    <cellStyle name="Link" xfId="5773" builtinId="8" hidden="1"/>
    <cellStyle name="Link" xfId="5759" builtinId="8" hidden="1"/>
    <cellStyle name="Link" xfId="5705" builtinId="8" hidden="1"/>
    <cellStyle name="Link" xfId="5675" builtinId="8" hidden="1"/>
    <cellStyle name="Link" xfId="5663" builtinId="8" hidden="1"/>
    <cellStyle name="Link" xfId="5619" builtinId="8" hidden="1"/>
    <cellStyle name="Link" xfId="5609" builtinId="8" hidden="1"/>
    <cellStyle name="Link" xfId="5593" builtinId="8" hidden="1"/>
    <cellStyle name="Link" xfId="5537" builtinId="8" hidden="1"/>
    <cellStyle name="Link" xfId="5511" builtinId="8" hidden="1"/>
    <cellStyle name="Link" xfId="5495" builtinId="8" hidden="1"/>
    <cellStyle name="Link" xfId="5453" builtinId="8" hidden="1"/>
    <cellStyle name="Link" xfId="5439" builtinId="8" hidden="1"/>
    <cellStyle name="Link" xfId="5399" builtinId="8" hidden="1"/>
    <cellStyle name="Link" xfId="5371" builtinId="8" hidden="1"/>
    <cellStyle name="Link" xfId="5343" builtinId="8" hidden="1"/>
    <cellStyle name="Link" xfId="5327" builtinId="8" hidden="1"/>
    <cellStyle name="Link" xfId="5283" builtinId="8" hidden="1"/>
    <cellStyle name="Link" xfId="5257" builtinId="8" hidden="1"/>
    <cellStyle name="Link" xfId="5229" builtinId="8" hidden="1"/>
    <cellStyle name="Link" xfId="5201" builtinId="8" hidden="1"/>
    <cellStyle name="Link" xfId="5175" builtinId="8" hidden="1"/>
    <cellStyle name="Link" xfId="5161" builtinId="8" hidden="1"/>
    <cellStyle name="Link" xfId="5105" builtinId="8" hidden="1"/>
    <cellStyle name="Link" xfId="5089" builtinId="8" hidden="1"/>
    <cellStyle name="Link" xfId="5063" builtinId="8" hidden="1"/>
    <cellStyle name="Link" xfId="5035" builtinId="8" hidden="1"/>
    <cellStyle name="Link" xfId="11821" builtinId="8" hidden="1"/>
    <cellStyle name="Link" xfId="11877" builtinId="8" hidden="1"/>
    <cellStyle name="Link" xfId="12069" builtinId="8" hidden="1"/>
    <cellStyle name="Link" xfId="12109" builtinId="8" hidden="1"/>
    <cellStyle name="Link" xfId="12213" builtinId="8" hidden="1"/>
    <cellStyle name="Link" xfId="12309" builtinId="8" hidden="1"/>
    <cellStyle name="Link" xfId="12405" builtinId="8" hidden="1"/>
    <cellStyle name="Link" xfId="12501" builtinId="8" hidden="1"/>
    <cellStyle name="Link" xfId="12653" builtinId="8" hidden="1"/>
    <cellStyle name="Link" xfId="12693" builtinId="8" hidden="1"/>
    <cellStyle name="Link" xfId="12789" builtinId="8" hidden="1"/>
    <cellStyle name="Link" xfId="12901" builtinId="8" hidden="1"/>
    <cellStyle name="Link" xfId="13037" builtinId="8" hidden="1"/>
    <cellStyle name="Link" xfId="13093" builtinId="8" hidden="1"/>
    <cellStyle name="Link" xfId="13237" builtinId="8" hidden="1"/>
    <cellStyle name="Link" xfId="13285" builtinId="8" hidden="1"/>
    <cellStyle name="Link" xfId="13381" builtinId="8" hidden="1"/>
    <cellStyle name="Link" xfId="13581" builtinId="8" hidden="1"/>
    <cellStyle name="Link" xfId="13621" builtinId="8" hidden="1"/>
    <cellStyle name="Link" xfId="13677" builtinId="8" hidden="1"/>
    <cellStyle name="Link" xfId="13813" builtinId="8" hidden="1"/>
    <cellStyle name="Link" xfId="13869" builtinId="8" hidden="1"/>
    <cellStyle name="Link" xfId="13965" builtinId="8" hidden="1"/>
    <cellStyle name="Link" xfId="14157" builtinId="8" hidden="1"/>
    <cellStyle name="Link" xfId="14213" builtinId="8" hidden="1"/>
    <cellStyle name="Link" xfId="14261" builtinId="8" hidden="1"/>
    <cellStyle name="Link" xfId="14405" builtinId="8" hidden="1"/>
    <cellStyle name="Link" xfId="14453" builtinId="8" hidden="1"/>
    <cellStyle name="Link" xfId="14605" builtinId="8" hidden="1"/>
    <cellStyle name="Link" xfId="14741" builtinId="8" hidden="1"/>
    <cellStyle name="Link" xfId="14797" builtinId="8" hidden="1"/>
    <cellStyle name="Link" xfId="14837" builtinId="8" hidden="1"/>
    <cellStyle name="Link" xfId="14989" builtinId="8" hidden="1"/>
    <cellStyle name="Link" xfId="15141" builtinId="8" hidden="1"/>
    <cellStyle name="Link" xfId="15181" builtinId="8" hidden="1"/>
    <cellStyle name="Link" xfId="15333" builtinId="8" hidden="1"/>
    <cellStyle name="Link" xfId="15381" builtinId="8" hidden="1"/>
    <cellStyle name="Link" xfId="15429" builtinId="8" hidden="1"/>
    <cellStyle name="Link" xfId="15629" builtinId="8" hidden="1"/>
    <cellStyle name="Link" xfId="15725" builtinId="8" hidden="1"/>
    <cellStyle name="Link" xfId="15765" builtinId="8" hidden="1"/>
    <cellStyle name="Link" xfId="15917" builtinId="8" hidden="1"/>
    <cellStyle name="Link" xfId="15973" builtinId="8" hidden="1"/>
    <cellStyle name="Link" xfId="16013" builtinId="8" hidden="1"/>
    <cellStyle name="Link" xfId="16205" builtinId="8" hidden="1"/>
    <cellStyle name="Link" xfId="16309" builtinId="8" hidden="1"/>
    <cellStyle name="Link" xfId="16357" builtinId="8" hidden="1"/>
    <cellStyle name="Link" xfId="16501" builtinId="8" hidden="1"/>
    <cellStyle name="Link" xfId="16549" builtinId="8" hidden="1"/>
    <cellStyle name="Link" xfId="16693" builtinId="8" hidden="1"/>
    <cellStyle name="Link" xfId="16789" builtinId="8" hidden="1"/>
    <cellStyle name="Link" xfId="16885" builtinId="8" hidden="1"/>
    <cellStyle name="Link" xfId="16941" builtinId="8" hidden="1"/>
    <cellStyle name="Link" xfId="17093" builtinId="8" hidden="1"/>
    <cellStyle name="Link" xfId="17189" builtinId="8" hidden="1"/>
    <cellStyle name="Link" xfId="17285" builtinId="8" hidden="1"/>
    <cellStyle name="Link" xfId="17381" builtinId="8" hidden="1"/>
    <cellStyle name="Link" xfId="17477" builtinId="8" hidden="1"/>
    <cellStyle name="Link" xfId="17525" builtinId="8" hidden="1"/>
    <cellStyle name="Link" xfId="17717" builtinId="8" hidden="1"/>
    <cellStyle name="Link" xfId="17773" builtinId="8" hidden="1"/>
    <cellStyle name="Link" xfId="17869" builtinId="8" hidden="1"/>
    <cellStyle name="Link" xfId="17965" builtinId="8" hidden="1"/>
    <cellStyle name="Link" xfId="18061" builtinId="8" hidden="1"/>
    <cellStyle name="Link" xfId="18117" builtinId="8" hidden="1"/>
    <cellStyle name="Link" xfId="18309" builtinId="8" hidden="1"/>
    <cellStyle name="Link" xfId="18357" builtinId="8" hidden="1"/>
    <cellStyle name="Link" xfId="18453" builtinId="8" hidden="1"/>
    <cellStyle name="Link" xfId="18549" builtinId="8" hidden="1"/>
    <cellStyle name="Link" xfId="18645" builtinId="8" hidden="1"/>
    <cellStyle name="Link" xfId="18741" builtinId="8" hidden="1"/>
    <cellStyle name="Link" xfId="18893" builtinId="8" hidden="1"/>
    <cellStyle name="Link" xfId="18933" builtinId="8" hidden="1"/>
    <cellStyle name="Link" xfId="19045" builtinId="8" hidden="1"/>
    <cellStyle name="Link" xfId="19141" builtinId="8" hidden="1"/>
    <cellStyle name="Link" xfId="19277" builtinId="8" hidden="1"/>
    <cellStyle name="Link" xfId="19333" builtinId="8" hidden="1"/>
    <cellStyle name="Link" xfId="19477" builtinId="8" hidden="1"/>
    <cellStyle name="Link" xfId="19525" builtinId="8" hidden="1"/>
    <cellStyle name="Link" xfId="19621" builtinId="8" hidden="1"/>
    <cellStyle name="Link" xfId="19821" builtinId="8" hidden="1"/>
    <cellStyle name="Link" xfId="19861" builtinId="8" hidden="1"/>
    <cellStyle name="Link" xfId="19917" builtinId="8" hidden="1"/>
    <cellStyle name="Link" xfId="20069" builtinId="8" hidden="1"/>
    <cellStyle name="Link" xfId="20109" builtinId="8" hidden="1"/>
    <cellStyle name="Link" xfId="20205" builtinId="8" hidden="1"/>
    <cellStyle name="Link" xfId="20405" builtinId="8" hidden="1"/>
    <cellStyle name="Link" xfId="20453" builtinId="8" hidden="1"/>
    <cellStyle name="Link" xfId="20501" builtinId="8" hidden="1"/>
    <cellStyle name="Link" xfId="20645" builtinId="8" hidden="1"/>
    <cellStyle name="Link" xfId="20693" builtinId="8" hidden="1"/>
    <cellStyle name="Link" xfId="20845" builtinId="8" hidden="1"/>
    <cellStyle name="Link" xfId="20981" builtinId="8" hidden="1"/>
    <cellStyle name="Link" xfId="21037" builtinId="8" hidden="1"/>
    <cellStyle name="Link" xfId="21093" builtinId="8" hidden="1"/>
    <cellStyle name="Link" xfId="21232" builtinId="8" hidden="1"/>
    <cellStyle name="Link" xfId="21385" builtinId="8" hidden="1"/>
    <cellStyle name="Link" xfId="21433" builtinId="8" hidden="1"/>
    <cellStyle name="Link" xfId="21577" builtinId="8" hidden="1"/>
    <cellStyle name="Link" xfId="21625" builtinId="8" hidden="1"/>
    <cellStyle name="Link" xfId="21673" builtinId="8" hidden="1"/>
    <cellStyle name="Link" xfId="21873" builtinId="8" hidden="1"/>
    <cellStyle name="Link" xfId="21969" builtinId="8" hidden="1"/>
    <cellStyle name="Link" xfId="22009" builtinId="8" hidden="1"/>
    <cellStyle name="Link" xfId="22161" builtinId="8" hidden="1"/>
    <cellStyle name="Link" xfId="22217" builtinId="8" hidden="1"/>
    <cellStyle name="Link" xfId="22257" builtinId="8" hidden="1"/>
    <cellStyle name="Link" xfId="22457" builtinId="8" hidden="1"/>
    <cellStyle name="Link" xfId="22553" builtinId="8" hidden="1"/>
    <cellStyle name="Link" xfId="22601" builtinId="8" hidden="1"/>
    <cellStyle name="Link" xfId="22745" builtinId="8" hidden="1"/>
    <cellStyle name="Link" xfId="22801" builtinId="8" hidden="1"/>
    <cellStyle name="Link" xfId="22937" builtinId="8" hidden="1"/>
    <cellStyle name="Link" xfId="23033" builtinId="8" hidden="1"/>
    <cellStyle name="Link" xfId="23145" builtinId="8" hidden="1"/>
    <cellStyle name="Link" xfId="23185" builtinId="8" hidden="1"/>
    <cellStyle name="Link" xfId="23337" builtinId="8" hidden="1"/>
    <cellStyle name="Link" xfId="23433" builtinId="8" hidden="1"/>
    <cellStyle name="Link" xfId="23529" builtinId="8" hidden="1"/>
    <cellStyle name="Link" xfId="23625" builtinId="8" hidden="1"/>
    <cellStyle name="Link" xfId="23721" builtinId="8" hidden="1"/>
    <cellStyle name="Link" xfId="23769" builtinId="8" hidden="1"/>
    <cellStyle name="Link" xfId="23961" builtinId="8" hidden="1"/>
    <cellStyle name="Link" xfId="24017" builtinId="8" hidden="1"/>
    <cellStyle name="Link" xfId="24113" builtinId="8" hidden="1"/>
    <cellStyle name="Link" xfId="24209" builtinId="8" hidden="1"/>
    <cellStyle name="Link" xfId="24305" builtinId="8" hidden="1"/>
    <cellStyle name="Link" xfId="24361" builtinId="8" hidden="1"/>
    <cellStyle name="Link" xfId="24553" builtinId="8" hidden="1"/>
    <cellStyle name="Link" xfId="24601" builtinId="8" hidden="1"/>
    <cellStyle name="Link" xfId="24697" builtinId="8" hidden="1"/>
    <cellStyle name="Link" xfId="24793" builtinId="8" hidden="1"/>
    <cellStyle name="Link" xfId="24889" builtinId="8" hidden="1"/>
    <cellStyle name="Link" xfId="24985" builtinId="8" hidden="1"/>
    <cellStyle name="Link" xfId="25137" builtinId="8" hidden="1"/>
    <cellStyle name="Link" xfId="25193" builtinId="8" hidden="1"/>
    <cellStyle name="Link" xfId="25289" builtinId="8" hidden="1"/>
    <cellStyle name="Link" xfId="25385" builtinId="8" hidden="1"/>
    <cellStyle name="Link" xfId="25529" builtinId="8" hidden="1"/>
    <cellStyle name="Link" xfId="25577" builtinId="8" hidden="1"/>
    <cellStyle name="Link" xfId="25721" builtinId="8" hidden="1"/>
    <cellStyle name="Link" xfId="25769" builtinId="8" hidden="1"/>
    <cellStyle name="Link" xfId="25873" builtinId="8" hidden="1"/>
    <cellStyle name="Link" xfId="26065" builtinId="8" hidden="1"/>
    <cellStyle name="Link" xfId="26105" builtinId="8" hidden="1"/>
    <cellStyle name="Link" xfId="26161" builtinId="8" hidden="1"/>
    <cellStyle name="Link" xfId="26313" builtinId="8" hidden="1"/>
    <cellStyle name="Link" xfId="26353" builtinId="8" hidden="1"/>
    <cellStyle name="Link" xfId="26449" builtinId="8" hidden="1"/>
    <cellStyle name="Link" xfId="26649" builtinId="8" hidden="1"/>
    <cellStyle name="Link" xfId="26697" builtinId="8" hidden="1"/>
    <cellStyle name="Link" xfId="26745" builtinId="8" hidden="1"/>
    <cellStyle name="Link" xfId="26897" builtinId="8" hidden="1"/>
    <cellStyle name="Link" xfId="26937" builtinId="8" hidden="1"/>
    <cellStyle name="Link" xfId="27089" builtinId="8" hidden="1"/>
    <cellStyle name="Link" xfId="27241" builtinId="8" hidden="1"/>
    <cellStyle name="Link" xfId="27281" builtinId="8" hidden="1"/>
    <cellStyle name="Link" xfId="27337" builtinId="8" hidden="1"/>
    <cellStyle name="Link" xfId="27473" builtinId="8" hidden="1"/>
    <cellStyle name="Link" xfId="27625" builtinId="8" hidden="1"/>
    <cellStyle name="Link" xfId="27673" builtinId="8" hidden="1"/>
    <cellStyle name="Link" xfId="27817" builtinId="8" hidden="1"/>
    <cellStyle name="Link" xfId="27865" builtinId="8" hidden="1"/>
    <cellStyle name="Link" xfId="27921" builtinId="8" hidden="1"/>
    <cellStyle name="Link" xfId="28113" builtinId="8" hidden="1"/>
    <cellStyle name="Link" xfId="28209" builtinId="8" hidden="1"/>
    <cellStyle name="Link" xfId="28265" builtinId="8" hidden="1"/>
    <cellStyle name="Link" xfId="28401" builtinId="8" hidden="1"/>
    <cellStyle name="Link" xfId="28457" builtinId="8" hidden="1"/>
    <cellStyle name="Link" xfId="28497" builtinId="8" hidden="1"/>
    <cellStyle name="Link" xfId="28697" builtinId="8" hidden="1"/>
    <cellStyle name="Link" xfId="28793" builtinId="8" hidden="1"/>
    <cellStyle name="Link" xfId="28841" builtinId="8" hidden="1"/>
    <cellStyle name="Link" xfId="28985" builtinId="8" hidden="1"/>
    <cellStyle name="Link" xfId="29041" builtinId="8" hidden="1"/>
    <cellStyle name="Link" xfId="29177" builtinId="8" hidden="1"/>
    <cellStyle name="Link" xfId="29289" builtinId="8" hidden="1"/>
    <cellStyle name="Link" xfId="29385" builtinId="8" hidden="1"/>
    <cellStyle name="Link" xfId="29425" builtinId="8" hidden="1"/>
    <cellStyle name="Link" xfId="29577" builtinId="8" hidden="1"/>
    <cellStyle name="Link" xfId="29673" builtinId="8" hidden="1"/>
    <cellStyle name="Link" xfId="29769" builtinId="8" hidden="1"/>
    <cellStyle name="Link" xfId="29865" builtinId="8" hidden="1"/>
    <cellStyle name="Link" xfId="29969" builtinId="8" hidden="1"/>
    <cellStyle name="Link" xfId="30009" builtinId="8" hidden="1"/>
    <cellStyle name="Link" xfId="30201" builtinId="8" hidden="1"/>
    <cellStyle name="Link" xfId="30257" builtinId="8" hidden="1"/>
    <cellStyle name="Link" xfId="30353" builtinId="8" hidden="1"/>
    <cellStyle name="Link" xfId="30449" builtinId="8" hidden="1"/>
    <cellStyle name="Link" xfId="30545" builtinId="8" hidden="1"/>
    <cellStyle name="Link" xfId="30601" builtinId="8" hidden="1"/>
    <cellStyle name="Link" xfId="30793" builtinId="8" hidden="1"/>
    <cellStyle name="Link" xfId="30841" builtinId="8" hidden="1"/>
    <cellStyle name="Link" xfId="30937" builtinId="8" hidden="1"/>
    <cellStyle name="Link" xfId="31033" builtinId="8" hidden="1"/>
    <cellStyle name="Link" xfId="31129" builtinId="8" hidden="1"/>
    <cellStyle name="Link" xfId="31225" builtinId="8" hidden="1"/>
    <cellStyle name="Link" xfId="31377" builtinId="8" hidden="1"/>
    <cellStyle name="Link" xfId="31433" builtinId="8" hidden="1"/>
    <cellStyle name="Link" xfId="31529" builtinId="8" hidden="1"/>
    <cellStyle name="Link" xfId="9641" builtinId="8" hidden="1"/>
    <cellStyle name="Link" xfId="9787" builtinId="8" hidden="1"/>
    <cellStyle name="Link" xfId="9835" builtinId="8" hidden="1"/>
    <cellStyle name="Link" xfId="9981" builtinId="8" hidden="1"/>
    <cellStyle name="Link" xfId="10029" builtinId="8" hidden="1"/>
    <cellStyle name="Link" xfId="10127" builtinId="8" hidden="1"/>
    <cellStyle name="Link" xfId="10321" builtinId="8" hidden="1"/>
    <cellStyle name="Link" xfId="10371" builtinId="8" hidden="1"/>
    <cellStyle name="Link" xfId="10419" builtinId="8" hidden="1"/>
    <cellStyle name="Link" xfId="10567" builtinId="8" hidden="1"/>
    <cellStyle name="Link" xfId="10615" builtinId="8" hidden="1"/>
    <cellStyle name="Link" xfId="10713" builtinId="8" hidden="1"/>
    <cellStyle name="Link" xfId="10907" builtinId="8" hidden="1"/>
    <cellStyle name="Link" xfId="10957" builtinId="8" hidden="1"/>
    <cellStyle name="Link" xfId="11005" builtinId="8" hidden="1"/>
    <cellStyle name="Link" xfId="11151" builtinId="8" hidden="1"/>
    <cellStyle name="Link" xfId="11199" builtinId="8" hidden="1"/>
    <cellStyle name="Link" xfId="11345" builtinId="8" hidden="1"/>
    <cellStyle name="Link" xfId="11491" builtinId="8" hidden="1"/>
    <cellStyle name="Link" xfId="11543" builtinId="8" hidden="1"/>
    <cellStyle name="Link" xfId="11591" builtinId="8" hidden="1"/>
    <cellStyle name="Link" xfId="11737" builtinId="8" hidden="1"/>
    <cellStyle name="Link" xfId="10741" builtinId="8" hidden="1"/>
    <cellStyle name="Link" xfId="10405" builtinId="8" hidden="1"/>
    <cellStyle name="Link" xfId="9381" builtinId="8" hidden="1"/>
    <cellStyle name="Link" xfId="9029" builtinId="8" hidden="1"/>
    <cellStyle name="Link" xfId="8693" builtinId="8" hidden="1"/>
    <cellStyle name="Link" xfId="7333" builtinId="8" hidden="1"/>
    <cellStyle name="Link" xfId="6645" builtinId="8" hidden="1"/>
    <cellStyle name="Link" xfId="6309" builtinId="8" hidden="1"/>
    <cellStyle name="Link" xfId="5285" builtinId="8" hidden="1"/>
    <cellStyle name="Link" xfId="2361" builtinId="8" hidden="1"/>
    <cellStyle name="Link" xfId="2407" builtinId="8" hidden="1"/>
    <cellStyle name="Link" xfId="2587" builtinId="8" hidden="1"/>
    <cellStyle name="Link" xfId="2679" builtinId="8" hidden="1"/>
    <cellStyle name="Link" xfId="2723" builtinId="8" hidden="1"/>
    <cellStyle name="Link" xfId="2861" builtinId="8" hidden="1"/>
    <cellStyle name="Link" xfId="2907" builtinId="8" hidden="1"/>
    <cellStyle name="Link" xfId="3043" builtinId="8" hidden="1"/>
    <cellStyle name="Link" xfId="3133" builtinId="8" hidden="1"/>
    <cellStyle name="Link" xfId="3225" builtinId="8" hidden="1"/>
    <cellStyle name="Link" xfId="3271" builtinId="8" hidden="1"/>
    <cellStyle name="Link" xfId="3407" builtinId="8" hidden="1"/>
    <cellStyle name="Link" xfId="3499" builtinId="8" hidden="1"/>
    <cellStyle name="Link" xfId="3591" builtinId="8" hidden="1"/>
    <cellStyle name="Link" xfId="3679" builtinId="8" hidden="1"/>
    <cellStyle name="Link" xfId="3771" builtinId="8" hidden="1"/>
    <cellStyle name="Link" xfId="3817" builtinId="8" hidden="1"/>
    <cellStyle name="Link" xfId="3999" builtinId="8" hidden="1"/>
    <cellStyle name="Link" xfId="4045" builtinId="8" hidden="1"/>
    <cellStyle name="Link" xfId="4137" builtinId="8" hidden="1"/>
    <cellStyle name="Link" xfId="4225" builtinId="8" hidden="1"/>
    <cellStyle name="Link" xfId="4317" builtinId="8" hidden="1"/>
    <cellStyle name="Link" xfId="4363" builtinId="8" hidden="1"/>
    <cellStyle name="Link" xfId="4545" builtinId="8" hidden="1"/>
    <cellStyle name="Link" xfId="4591" builtinId="8" hidden="1"/>
    <cellStyle name="Link" xfId="4683" builtinId="8" hidden="1"/>
    <cellStyle name="Link" xfId="4771" builtinId="8" hidden="1"/>
    <cellStyle name="Link" xfId="4863" builtinId="8" hidden="1"/>
    <cellStyle name="Link" xfId="4955" builtinId="8" hidden="1"/>
    <cellStyle name="Link" xfId="4133" builtinId="8" hidden="1"/>
    <cellStyle name="Link" xfId="3461" builtinId="8" hidden="1"/>
    <cellStyle name="Link" xfId="1153" builtinId="8" hidden="1"/>
    <cellStyle name="Link" xfId="1239" builtinId="8" hidden="1"/>
    <cellStyle name="Link" xfId="1371" builtinId="8" hidden="1"/>
    <cellStyle name="Link" xfId="1417" builtinId="8" hidden="1"/>
    <cellStyle name="Link" xfId="1549" builtinId="8" hidden="1"/>
    <cellStyle name="Link" xfId="1593" builtinId="8" hidden="1"/>
    <cellStyle name="Link" xfId="1681" builtinId="8" hidden="1"/>
    <cellStyle name="Link" xfId="1857" builtinId="8" hidden="1"/>
    <cellStyle name="Link" xfId="1901" builtinId="8" hidden="1"/>
    <cellStyle name="Link" xfId="1945" builtinId="8" hidden="1"/>
    <cellStyle name="Link" xfId="2077" builtinId="8" hidden="1"/>
    <cellStyle name="Link" xfId="2121" builtinId="8" hidden="1"/>
    <cellStyle name="Link" xfId="2209" builtinId="8" hidden="1"/>
    <cellStyle name="Link" xfId="1189" builtinId="8" hidden="1"/>
    <cellStyle name="Link" xfId="599" builtinId="8" hidden="1"/>
    <cellStyle name="Link" xfId="645" builtinId="8" hidden="1"/>
    <cellStyle name="Link" xfId="775" builtinId="8" hidden="1"/>
    <cellStyle name="Link" xfId="817" builtinId="8" hidden="1"/>
    <cellStyle name="Link" xfId="947" builtinId="8" hidden="1"/>
    <cellStyle name="Link" xfId="1077" builtinId="8" hidden="1"/>
    <cellStyle name="Link" xfId="1119" builtinId="8" hidden="1"/>
    <cellStyle name="Link" xfId="295" builtinId="8" hidden="1"/>
    <cellStyle name="Link" xfId="425" builtinId="8" hidden="1"/>
    <cellStyle name="Link" xfId="553" builtinId="8" hidden="1"/>
    <cellStyle name="Link" xfId="173" builtinId="8" hidden="1"/>
    <cellStyle name="Link" xfId="93" builtinId="8" hidden="1"/>
    <cellStyle name="Link" xfId="135" builtinId="8" hidden="1"/>
    <cellStyle name="Link" xfId="23" builtinId="8" hidden="1"/>
    <cellStyle name="Link" xfId="407" builtinId="8" hidden="1"/>
    <cellStyle name="Link" xfId="1017" builtinId="8" hidden="1"/>
    <cellStyle name="Link" xfId="887" builtinId="8" hidden="1"/>
    <cellStyle name="Link" xfId="2323" builtinId="8" hidden="1"/>
    <cellStyle name="Link" xfId="2191" builtinId="8" hidden="1"/>
    <cellStyle name="Link" xfId="2059" builtinId="8" hidden="1"/>
    <cellStyle name="Link" xfId="1531" builtinId="8" hidden="1"/>
    <cellStyle name="Link" xfId="1267" builtinId="8" hidden="1"/>
    <cellStyle name="Link" xfId="2373" builtinId="8" hidden="1"/>
    <cellStyle name="Link" xfId="4799" builtinId="8" hidden="1"/>
    <cellStyle name="Link" xfId="4663" builtinId="8" hidden="1"/>
    <cellStyle name="Link" xfId="4253" builtinId="8" hidden="1"/>
    <cellStyle name="Link" xfId="3981" builtinId="8" hidden="1"/>
    <cellStyle name="Link" xfId="3707" builtinId="8" hidden="1"/>
    <cellStyle name="Link" xfId="3571" builtinId="8" hidden="1"/>
    <cellStyle name="Link" xfId="3161" builtinId="8" hidden="1"/>
    <cellStyle name="Link" xfId="2889" builtinId="8" hidden="1"/>
    <cellStyle name="Link" xfId="2615" builtinId="8" hidden="1"/>
    <cellStyle name="Link" xfId="5077" builtinId="8" hidden="1"/>
    <cellStyle name="Link" xfId="7125" builtinId="8" hidden="1"/>
    <cellStyle name="Link" xfId="8149" builtinId="8" hidden="1"/>
    <cellStyle name="Link" xfId="11667" builtinId="8" hidden="1"/>
    <cellStyle name="Link" xfId="11521" builtinId="8" hidden="1"/>
    <cellStyle name="Link" xfId="11229" builtinId="8" hidden="1"/>
    <cellStyle name="Link" xfId="10937" builtinId="8" hidden="1"/>
    <cellStyle name="Link" xfId="10643" builtinId="8" hidden="1"/>
    <cellStyle name="Link" xfId="10497" builtinId="8" hidden="1"/>
    <cellStyle name="Link" xfId="9913" builtinId="8" hidden="1"/>
    <cellStyle name="Link" xfId="9767" builtinId="8" hidden="1"/>
    <cellStyle name="Link" xfId="9473" builtinId="8" hidden="1"/>
    <cellStyle name="Link" xfId="9181" builtinId="8" hidden="1"/>
    <cellStyle name="Link" xfId="8889" builtinId="8" hidden="1"/>
    <cellStyle name="Link" xfId="8595" builtinId="8" hidden="1"/>
    <cellStyle name="Link" xfId="8157" builtinId="8" hidden="1"/>
    <cellStyle name="Link" xfId="8011" builtinId="8" hidden="1"/>
    <cellStyle name="Link" xfId="7719" builtinId="8" hidden="1"/>
    <cellStyle name="Link" xfId="7425" builtinId="8" hidden="1"/>
    <cellStyle name="Link" xfId="6987" builtinId="8" hidden="1"/>
    <cellStyle name="Link" xfId="6841" builtinId="8" hidden="1"/>
    <cellStyle name="Link" xfId="6401" builtinId="8" hidden="1"/>
    <cellStyle name="Link" xfId="6255" builtinId="8" hidden="1"/>
    <cellStyle name="Link" xfId="5963" builtinId="8" hidden="1"/>
    <cellStyle name="Link" xfId="5377" builtinId="8" hidden="1"/>
    <cellStyle name="Link" xfId="5231" builtinId="8" hidden="1"/>
    <cellStyle name="Link" xfId="5085" builtinId="8" hidden="1"/>
    <cellStyle name="Link" xfId="13085" builtinId="8" hidden="1"/>
    <cellStyle name="Link" xfId="13597" builtinId="8" hidden="1"/>
    <cellStyle name="Link" xfId="14621" builtinId="8" hidden="1"/>
    <cellStyle name="Link" xfId="16669" builtinId="8" hidden="1"/>
    <cellStyle name="Link" xfId="17181" builtinId="8" hidden="1"/>
    <cellStyle name="Link" xfId="17693" builtinId="8" hidden="1"/>
    <cellStyle name="Link" xfId="19229" builtinId="8" hidden="1"/>
    <cellStyle name="Link" xfId="19741" builtinId="8" hidden="1"/>
    <cellStyle name="Link" xfId="21281" builtinId="8" hidden="1"/>
    <cellStyle name="Link" xfId="22817" builtinId="8" hidden="1"/>
    <cellStyle name="Link" xfId="23329" builtinId="8" hidden="1"/>
    <cellStyle name="Link" xfId="23841" builtinId="8" hidden="1"/>
    <cellStyle name="Link" xfId="25377" builtinId="8" hidden="1"/>
    <cellStyle name="Link" xfId="26913" builtinId="8" hidden="1"/>
    <cellStyle name="Link" xfId="27425" builtinId="8" hidden="1"/>
    <cellStyle name="Link" xfId="28961" builtinId="8" hidden="1"/>
    <cellStyle name="Link" xfId="29473" builtinId="8" hidden="1"/>
    <cellStyle name="Link" xfId="29985" builtinId="8" hidden="1"/>
    <cellStyle name="Link" xfId="32033" builtinId="8" hidden="1"/>
    <cellStyle name="Link" xfId="33060" builtinId="8" hidden="1"/>
    <cellStyle name="Link" xfId="33572" builtinId="8" hidden="1"/>
    <cellStyle name="Link" xfId="35108" builtinId="8" hidden="1"/>
    <cellStyle name="Link" xfId="34998" builtinId="8" hidden="1"/>
    <cellStyle name="Link" xfId="34826" builtinId="8" hidden="1"/>
    <cellStyle name="Link" xfId="34144" builtinId="8" hidden="1"/>
    <cellStyle name="Link" xfId="33802" builtinId="8" hidden="1"/>
    <cellStyle name="Link" xfId="33632" builtinId="8" hidden="1"/>
    <cellStyle name="Link" xfId="33120" builtinId="8" hidden="1"/>
    <cellStyle name="Link" xfId="32950" builtinId="8" hidden="1"/>
    <cellStyle name="Link" xfId="32436" builtinId="8" hidden="1"/>
    <cellStyle name="Link" xfId="32093" builtinId="8" hidden="1"/>
    <cellStyle name="Link" xfId="31751" builtinId="8" hidden="1"/>
    <cellStyle name="Link" xfId="31581" builtinId="8" hidden="1"/>
    <cellStyle name="Link" xfId="31069" builtinId="8" hidden="1"/>
    <cellStyle name="Link" xfId="30727" builtinId="8" hidden="1"/>
    <cellStyle name="Link" xfId="30387" builtinId="8" hidden="1"/>
    <cellStyle name="Link" xfId="30045" builtinId="8" hidden="1"/>
    <cellStyle name="Link" xfId="29703" builtinId="8" hidden="1"/>
    <cellStyle name="Link" xfId="29533" builtinId="8" hidden="1"/>
    <cellStyle name="Link" xfId="28851" builtinId="8" hidden="1"/>
    <cellStyle name="Link" xfId="28679" builtinId="8" hidden="1"/>
    <cellStyle name="Link" xfId="28339" builtinId="8" hidden="1"/>
    <cellStyle name="Link" xfId="27997" builtinId="8" hidden="1"/>
    <cellStyle name="Link" xfId="27655" builtinId="8" hidden="1"/>
    <cellStyle name="Link" xfId="27485" builtinId="8" hidden="1"/>
    <cellStyle name="Link" xfId="18619" builtinId="8" hidden="1"/>
    <cellStyle name="Link" xfId="18667" builtinId="8" hidden="1"/>
    <cellStyle name="Link" xfId="18763" builtinId="8" hidden="1"/>
    <cellStyle name="Link" xfId="18863" builtinId="8" hidden="1"/>
    <cellStyle name="Link" xfId="18961" builtinId="8" hidden="1"/>
    <cellStyle name="Link" xfId="19057" builtinId="8" hidden="1"/>
    <cellStyle name="Link" xfId="19203" builtinId="8" hidden="1"/>
    <cellStyle name="Link" xfId="19251" builtinId="8" hidden="1"/>
    <cellStyle name="Link" xfId="19351" builtinId="8" hidden="1"/>
    <cellStyle name="Link" xfId="19447" builtinId="8" hidden="1"/>
    <cellStyle name="Link" xfId="19593" builtinId="8" hidden="1"/>
    <cellStyle name="Link" xfId="19643" builtinId="8" hidden="1"/>
    <cellStyle name="Link" xfId="19787" builtinId="8" hidden="1"/>
    <cellStyle name="Link" xfId="19839" builtinId="8" hidden="1"/>
    <cellStyle name="Link" xfId="19935" builtinId="8" hidden="1"/>
    <cellStyle name="Link" xfId="20129" builtinId="8" hidden="1"/>
    <cellStyle name="Link" xfId="20179" builtinId="8" hidden="1"/>
    <cellStyle name="Link" xfId="20227" builtinId="8" hidden="1"/>
    <cellStyle name="Link" xfId="20375" builtinId="8" hidden="1"/>
    <cellStyle name="Link" xfId="20423" builtinId="8" hidden="1"/>
    <cellStyle name="Link" xfId="20521" builtinId="8" hidden="1"/>
    <cellStyle name="Link" xfId="20715" builtinId="8" hidden="1"/>
    <cellStyle name="Link" xfId="20763" builtinId="8" hidden="1"/>
    <cellStyle name="Link" xfId="20811" builtinId="8" hidden="1"/>
    <cellStyle name="Link" xfId="20959" builtinId="8" hidden="1"/>
    <cellStyle name="Link" xfId="21009" builtinId="8" hidden="1"/>
    <cellStyle name="Link" xfId="21153" builtinId="8" hidden="1"/>
    <cellStyle name="Link" xfId="21303" builtinId="8" hidden="1"/>
    <cellStyle name="Link" xfId="21355" builtinId="8" hidden="1"/>
    <cellStyle name="Link" xfId="21403" builtinId="8" hidden="1"/>
    <cellStyle name="Link" xfId="21549" builtinId="8" hidden="1"/>
    <cellStyle name="Link" xfId="21695" builtinId="8" hidden="1"/>
    <cellStyle name="Link" xfId="21743" builtinId="8" hidden="1"/>
    <cellStyle name="Link" xfId="21891" builtinId="8" hidden="1"/>
    <cellStyle name="Link" xfId="21939" builtinId="8" hidden="1"/>
    <cellStyle name="Link" xfId="21987" builtinId="8" hidden="1"/>
    <cellStyle name="Link" xfId="22181" builtinId="8" hidden="1"/>
    <cellStyle name="Link" xfId="22279" builtinId="8" hidden="1"/>
    <cellStyle name="Link" xfId="22327" builtinId="8" hidden="1"/>
    <cellStyle name="Link" xfId="22475" builtinId="8" hidden="1"/>
    <cellStyle name="Link" xfId="22523" builtinId="8" hidden="1"/>
    <cellStyle name="Link" xfId="22573" builtinId="8" hidden="1"/>
    <cellStyle name="Link" xfId="22767" builtinId="8" hidden="1"/>
    <cellStyle name="Link" xfId="22863" builtinId="8" hidden="1"/>
    <cellStyle name="Link" xfId="22915" builtinId="8" hidden="1"/>
    <cellStyle name="Link" xfId="23061" builtinId="8" hidden="1"/>
    <cellStyle name="Link" xfId="23109" builtinId="8" hidden="1"/>
    <cellStyle name="Link" xfId="23255" builtinId="8" hidden="1"/>
    <cellStyle name="Link" xfId="23351" builtinId="8" hidden="1"/>
    <cellStyle name="Link" xfId="23451" builtinId="8" hidden="1"/>
    <cellStyle name="Link" xfId="23499" builtinId="8" hidden="1"/>
    <cellStyle name="Link" xfId="23645" builtinId="8" hidden="1"/>
    <cellStyle name="Link" xfId="23743" builtinId="8" hidden="1"/>
    <cellStyle name="Link" xfId="23839" builtinId="8" hidden="1"/>
    <cellStyle name="Link" xfId="23939" builtinId="8" hidden="1"/>
    <cellStyle name="Link" xfId="24035" builtinId="8" hidden="1"/>
    <cellStyle name="Link" xfId="24085" builtinId="8" hidden="1"/>
    <cellStyle name="Link" xfId="24279" builtinId="8" hidden="1"/>
    <cellStyle name="Link" xfId="24327" builtinId="8" hidden="1"/>
    <cellStyle name="Link" xfId="24427" builtinId="8" hidden="1"/>
    <cellStyle name="Link" xfId="24523" builtinId="8" hidden="1"/>
    <cellStyle name="Link" xfId="24621" builtinId="8" hidden="1"/>
    <cellStyle name="Link" xfId="24669" builtinId="8" hidden="1"/>
    <cellStyle name="Link" xfId="24863" builtinId="8" hidden="1"/>
    <cellStyle name="Link" xfId="24911" builtinId="8" hidden="1"/>
    <cellStyle name="Link" xfId="25011" builtinId="8" hidden="1"/>
    <cellStyle name="Link" xfId="25109" builtinId="8" hidden="1"/>
    <cellStyle name="Link" xfId="25205" builtinId="8" hidden="1"/>
    <cellStyle name="Link" xfId="25303" builtinId="8" hidden="1"/>
    <cellStyle name="Link" xfId="25451" builtinId="8" hidden="1"/>
    <cellStyle name="Link" xfId="25499" builtinId="8" hidden="1"/>
    <cellStyle name="Link" xfId="25595" builtinId="8" hidden="1"/>
    <cellStyle name="Link" xfId="25693" builtinId="8" hidden="1"/>
    <cellStyle name="Link" xfId="25839" builtinId="8" hidden="1"/>
    <cellStyle name="Link" xfId="25887" builtinId="8" hidden="1"/>
    <cellStyle name="Link" xfId="26035" builtinId="8" hidden="1"/>
    <cellStyle name="Link" xfId="26083" builtinId="8" hidden="1"/>
    <cellStyle name="Link" xfId="26181" builtinId="8" hidden="1"/>
    <cellStyle name="Link" xfId="26375" builtinId="8" hidden="1"/>
    <cellStyle name="Link" xfId="26423" builtinId="8" hidden="1"/>
    <cellStyle name="Link" xfId="26475" builtinId="8" hidden="1"/>
    <cellStyle name="Link" xfId="26619" builtinId="8" hidden="1"/>
    <cellStyle name="Link" xfId="26669" builtinId="8" hidden="1"/>
    <cellStyle name="Link" xfId="26765" builtinId="8" hidden="1"/>
    <cellStyle name="Link" xfId="26959" builtinId="8" hidden="1"/>
    <cellStyle name="Link" xfId="27011" builtinId="8" hidden="1"/>
    <cellStyle name="Link" xfId="27059" builtinId="8" hidden="1"/>
    <cellStyle name="Link" xfId="27205" builtinId="8" hidden="1"/>
    <cellStyle name="Link" xfId="27253" builtinId="8" hidden="1"/>
    <cellStyle name="Link" xfId="27389" builtinId="8" hidden="1"/>
    <cellStyle name="Link" xfId="26365" builtinId="8" hidden="1"/>
    <cellStyle name="Link" xfId="26023" builtinId="8" hidden="1"/>
    <cellStyle name="Link" xfId="25683" builtinId="8" hidden="1"/>
    <cellStyle name="Link" xfId="24659" builtinId="8" hidden="1"/>
    <cellStyle name="Link" xfId="23635" builtinId="8" hidden="1"/>
    <cellStyle name="Link" xfId="23293" builtinId="8" hidden="1"/>
    <cellStyle name="Link" xfId="22269" builtinId="8" hidden="1"/>
    <cellStyle name="Link" xfId="21927" builtinId="8" hidden="1"/>
    <cellStyle name="Link" xfId="21587" builtinId="8" hidden="1"/>
    <cellStyle name="Link" xfId="20217" builtinId="8" hidden="1"/>
    <cellStyle name="Link" xfId="19535" builtinId="8" hidden="1"/>
    <cellStyle name="Link" xfId="19193" builtinId="8" hidden="1"/>
    <cellStyle name="Link" xfId="14911" builtinId="8" hidden="1"/>
    <cellStyle name="Link" xfId="14955" builtinId="8" hidden="1"/>
    <cellStyle name="Link" xfId="15001" builtinId="8" hidden="1"/>
    <cellStyle name="Link" xfId="15183" builtinId="8" hidden="1"/>
    <cellStyle name="Link" xfId="15273" builtinId="8" hidden="1"/>
    <cellStyle name="Link" xfId="15319" builtinId="8" hidden="1"/>
    <cellStyle name="Link" xfId="15455" builtinId="8" hidden="1"/>
    <cellStyle name="Link" xfId="15499" builtinId="8" hidden="1"/>
    <cellStyle name="Link" xfId="15639" builtinId="8" hidden="1"/>
    <cellStyle name="Link" xfId="15729" builtinId="8" hidden="1"/>
    <cellStyle name="Link" xfId="15819" builtinId="8" hidden="1"/>
    <cellStyle name="Link" xfId="15865" builtinId="8" hidden="1"/>
    <cellStyle name="Link" xfId="16001" builtinId="8" hidden="1"/>
    <cellStyle name="Link" xfId="16091" builtinId="8" hidden="1"/>
    <cellStyle name="Link" xfId="16183" builtinId="8" hidden="1"/>
    <cellStyle name="Link" xfId="16275" builtinId="8" hidden="1"/>
    <cellStyle name="Link" xfId="16367" builtinId="8" hidden="1"/>
    <cellStyle name="Link" xfId="16411" builtinId="8" hidden="1"/>
    <cellStyle name="Link" xfId="16593" builtinId="8" hidden="1"/>
    <cellStyle name="Link" xfId="16639" builtinId="8" hidden="1"/>
    <cellStyle name="Link" xfId="16729" builtinId="8" hidden="1"/>
    <cellStyle name="Link" xfId="16819" builtinId="8" hidden="1"/>
    <cellStyle name="Link" xfId="16913" builtinId="8" hidden="1"/>
    <cellStyle name="Link" xfId="16959" builtinId="8" hidden="1"/>
    <cellStyle name="Link" xfId="17139" builtinId="8" hidden="1"/>
    <cellStyle name="Link" xfId="17185" builtinId="8" hidden="1"/>
    <cellStyle name="Link" xfId="17275" builtinId="8" hidden="1"/>
    <cellStyle name="Link" xfId="17367" builtinId="8" hidden="1"/>
    <cellStyle name="Link" xfId="17457" builtinId="8" hidden="1"/>
    <cellStyle name="Link" xfId="17547" builtinId="8" hidden="1"/>
    <cellStyle name="Link" xfId="17687" builtinId="8" hidden="1"/>
    <cellStyle name="Link" xfId="17731" builtinId="8" hidden="1"/>
    <cellStyle name="Link" xfId="17823" builtinId="8" hidden="1"/>
    <cellStyle name="Link" xfId="17913" builtinId="8" hidden="1"/>
    <cellStyle name="Link" xfId="18049" builtinId="8" hidden="1"/>
    <cellStyle name="Link" xfId="18095" builtinId="8" hidden="1"/>
    <cellStyle name="Link" xfId="18231" builtinId="8" hidden="1"/>
    <cellStyle name="Link" xfId="18279" builtinId="8" hidden="1"/>
    <cellStyle name="Link" xfId="18369" builtinId="8" hidden="1"/>
    <cellStyle name="Link" xfId="16953" builtinId="8" hidden="1"/>
    <cellStyle name="Link" xfId="16271" builtinId="8" hidden="1"/>
    <cellStyle name="Link" xfId="15587" builtinId="8" hidden="1"/>
    <cellStyle name="Link" xfId="13343" builtinId="8" hidden="1"/>
    <cellStyle name="Link" xfId="13385" builtinId="8" hidden="1"/>
    <cellStyle name="Link" xfId="13473" builtinId="8" hidden="1"/>
    <cellStyle name="Link" xfId="13649" builtinId="8" hidden="1"/>
    <cellStyle name="Link" xfId="13695" builtinId="8" hidden="1"/>
    <cellStyle name="Link" xfId="13737" builtinId="8" hidden="1"/>
    <cellStyle name="Link" xfId="13871" builtinId="8" hidden="1"/>
    <cellStyle name="Link" xfId="13913" builtinId="8" hidden="1"/>
    <cellStyle name="Link" xfId="14047" builtinId="8" hidden="1"/>
    <cellStyle name="Link" xfId="14177" builtinId="8" hidden="1"/>
    <cellStyle name="Link" xfId="14223" builtinId="8" hidden="1"/>
    <cellStyle name="Link" xfId="14267" builtinId="8" hidden="1"/>
    <cellStyle name="Link" xfId="14399" builtinId="8" hidden="1"/>
    <cellStyle name="Link" xfId="14531" builtinId="8" hidden="1"/>
    <cellStyle name="Link" xfId="14575" builtinId="8" hidden="1"/>
    <cellStyle name="Link" xfId="14707" builtinId="8" hidden="1"/>
    <cellStyle name="Link" xfId="14751" builtinId="8" hidden="1"/>
    <cellStyle name="Link" xfId="14795" builtinId="8" hidden="1"/>
    <cellStyle name="Link" xfId="12531" builtinId="8" hidden="1"/>
    <cellStyle name="Link" xfId="12619" builtinId="8" hidden="1"/>
    <cellStyle name="Link" xfId="12663" builtinId="8" hidden="1"/>
    <cellStyle name="Link" xfId="12793" builtinId="8" hidden="1"/>
    <cellStyle name="Link" xfId="12835" builtinId="8" hidden="1"/>
    <cellStyle name="Link" xfId="12879" builtinId="8" hidden="1"/>
    <cellStyle name="Link" xfId="13051" builtinId="8" hidden="1"/>
    <cellStyle name="Link" xfId="13139" builtinId="8" hidden="1"/>
    <cellStyle name="Link" xfId="13183" builtinId="8" hidden="1"/>
    <cellStyle name="Link" xfId="12153" builtinId="8" hidden="1"/>
    <cellStyle name="Link" xfId="12195" builtinId="8" hidden="1"/>
    <cellStyle name="Link" xfId="12327" builtinId="8" hidden="1"/>
    <cellStyle name="Link" xfId="12411" builtinId="8" hidden="1"/>
    <cellStyle name="Link" xfId="11935" builtinId="8" hidden="1"/>
    <cellStyle name="Link" xfId="11977" builtinId="8" hidden="1"/>
    <cellStyle name="Link" xfId="12105" builtinId="8" hidden="1"/>
    <cellStyle name="Link" xfId="11913" builtinId="8" hidden="1"/>
    <cellStyle name="Link" xfId="11755" builtinId="8" hidden="1"/>
    <cellStyle name="Link" xfId="11785" builtinId="8" hidden="1"/>
    <cellStyle name="Link" xfId="11825" builtinId="8" hidden="1"/>
    <cellStyle name="Link" xfId="11811" builtinId="8" hidden="1"/>
    <cellStyle name="Link" xfId="11895" builtinId="8" hidden="1"/>
    <cellStyle name="Link" xfId="11879" builtinId="8" hidden="1"/>
    <cellStyle name="Link" xfId="11851" builtinId="8" hidden="1"/>
    <cellStyle name="Link" xfId="12099" builtinId="8" hidden="1"/>
    <cellStyle name="Link" xfId="12071" builtinId="8" hidden="1"/>
    <cellStyle name="Link" xfId="12057" builtinId="8" hidden="1"/>
    <cellStyle name="Link" xfId="12001" builtinId="8" hidden="1"/>
    <cellStyle name="Link" xfId="11985" builtinId="8" hidden="1"/>
    <cellStyle name="Link" xfId="11959" builtinId="8" hidden="1"/>
    <cellStyle name="Link" xfId="11929" builtinId="8" hidden="1"/>
    <cellStyle name="Link" xfId="12463" builtinId="8" hidden="1"/>
    <cellStyle name="Link" xfId="12435" builtinId="8" hidden="1"/>
    <cellStyle name="Link" xfId="12393" builtinId="8" hidden="1"/>
    <cellStyle name="Link" xfId="12377" builtinId="8" hidden="1"/>
    <cellStyle name="Link" xfId="12351" builtinId="8" hidden="1"/>
    <cellStyle name="Link" xfId="12321" builtinId="8" hidden="1"/>
    <cellStyle name="Link" xfId="12279" builtinId="8" hidden="1"/>
    <cellStyle name="Link" xfId="12265" builtinId="8" hidden="1"/>
    <cellStyle name="Link" xfId="12223" builtinId="8" hidden="1"/>
    <cellStyle name="Link" xfId="12203" builtinId="8" hidden="1"/>
    <cellStyle name="Link" xfId="12177" builtinId="8" hidden="1"/>
    <cellStyle name="Link" xfId="12119" builtinId="8" hidden="1"/>
    <cellStyle name="Link" xfId="12729" builtinId="8" hidden="1"/>
    <cellStyle name="Link" xfId="13251" builtinId="8" hidden="1"/>
    <cellStyle name="Link" xfId="13207" builtinId="8" hidden="1"/>
    <cellStyle name="Link" xfId="13191" builtinId="8" hidden="1"/>
    <cellStyle name="Link" xfId="13163" builtinId="8" hidden="1"/>
    <cellStyle name="Link" xfId="13105" builtinId="8" hidden="1"/>
    <cellStyle name="Link" xfId="13091" builtinId="8" hidden="1"/>
    <cellStyle name="Link" xfId="13079" builtinId="8" hidden="1"/>
    <cellStyle name="Link" xfId="13033" builtinId="8" hidden="1"/>
    <cellStyle name="Link" xfId="13017" builtinId="8" hidden="1"/>
    <cellStyle name="Link" xfId="12975" builtinId="8" hidden="1"/>
    <cellStyle name="Link" xfId="12931" builtinId="8" hidden="1"/>
    <cellStyle name="Link" xfId="12919" builtinId="8" hidden="1"/>
    <cellStyle name="Link" xfId="12905" builtinId="8" hidden="1"/>
    <cellStyle name="Link" xfId="12859" builtinId="8" hidden="1"/>
    <cellStyle name="Link" xfId="12817" builtinId="8" hidden="1"/>
    <cellStyle name="Link" xfId="12801" builtinId="8" hidden="1"/>
    <cellStyle name="Link" xfId="12759" builtinId="8" hidden="1"/>
    <cellStyle name="Link" xfId="12745" builtinId="8" hidden="1"/>
    <cellStyle name="Link" xfId="12731" builtinId="8" hidden="1"/>
    <cellStyle name="Link" xfId="12671" builtinId="8" hidden="1"/>
    <cellStyle name="Link" xfId="12643" builtinId="8" hidden="1"/>
    <cellStyle name="Link" xfId="12627" builtinId="8" hidden="1"/>
    <cellStyle name="Link" xfId="12585" builtinId="8" hidden="1"/>
    <cellStyle name="Link" xfId="12571" builtinId="8" hidden="1"/>
    <cellStyle name="Link" xfId="12555" builtinId="8" hidden="1"/>
    <cellStyle name="Link" xfId="12497" builtinId="8" hidden="1"/>
    <cellStyle name="Link" xfId="13753" builtinId="8" hidden="1"/>
    <cellStyle name="Link" xfId="14265" builtinId="8" hidden="1"/>
    <cellStyle name="Link" xfId="14847" builtinId="8" hidden="1"/>
    <cellStyle name="Link" xfId="14833" builtinId="8" hidden="1"/>
    <cellStyle name="Link" xfId="14791" builtinId="8" hidden="1"/>
    <cellStyle name="Link" xfId="14759" builtinId="8" hidden="1"/>
    <cellStyle name="Link" xfId="14731" builtinId="8" hidden="1"/>
    <cellStyle name="Link" xfId="14715" builtinId="8" hidden="1"/>
    <cellStyle name="Link" xfId="14671" builtinId="8" hidden="1"/>
    <cellStyle name="Link" xfId="14643" builtinId="8" hidden="1"/>
    <cellStyle name="Link" xfId="14615" builtinId="8" hidden="1"/>
    <cellStyle name="Link" xfId="14583" builtinId="8" hidden="1"/>
    <cellStyle name="Link" xfId="14555" builtinId="8" hidden="1"/>
    <cellStyle name="Link" xfId="14539" builtinId="8" hidden="1"/>
    <cellStyle name="Link" xfId="14481" builtinId="8" hidden="1"/>
    <cellStyle name="Link" xfId="14467" builtinId="8" hidden="1"/>
    <cellStyle name="Link" xfId="14439" builtinId="8" hidden="1"/>
    <cellStyle name="Link" xfId="14407" builtinId="8" hidden="1"/>
    <cellStyle name="Link" xfId="14379" builtinId="8" hidden="1"/>
    <cellStyle name="Link" xfId="14363" builtinId="8" hidden="1"/>
    <cellStyle name="Link" xfId="14305" builtinId="8" hidden="1"/>
    <cellStyle name="Link" xfId="14291" builtinId="8" hidden="1"/>
    <cellStyle name="Link" xfId="14259" builtinId="8" hidden="1"/>
    <cellStyle name="Link" xfId="14231" builtinId="8" hidden="1"/>
    <cellStyle name="Link" xfId="14203" builtinId="8" hidden="1"/>
    <cellStyle name="Link" xfId="14171" builtinId="8" hidden="1"/>
    <cellStyle name="Link" xfId="14129" builtinId="8" hidden="1"/>
    <cellStyle name="Link" xfId="14115" builtinId="8" hidden="1"/>
    <cellStyle name="Link" xfId="14083" builtinId="8" hidden="1"/>
    <cellStyle name="Link" xfId="14055" builtinId="8" hidden="1"/>
    <cellStyle name="Link" xfId="14011" builtinId="8" hidden="1"/>
    <cellStyle name="Link" xfId="13995" builtinId="8" hidden="1"/>
    <cellStyle name="Link" xfId="13953" builtinId="8" hidden="1"/>
    <cellStyle name="Link" xfId="13939" builtinId="8" hidden="1"/>
    <cellStyle name="Link" xfId="13907" builtinId="8" hidden="1"/>
    <cellStyle name="Link" xfId="13851" builtinId="8" hidden="1"/>
    <cellStyle name="Link" xfId="13833" builtinId="8" hidden="1"/>
    <cellStyle name="Link" xfId="13819" builtinId="8" hidden="1"/>
    <cellStyle name="Link" xfId="13777" builtinId="8" hidden="1"/>
    <cellStyle name="Link" xfId="13763" builtinId="8" hidden="1"/>
    <cellStyle name="Link" xfId="13731" builtinId="8" hidden="1"/>
    <cellStyle name="Link" xfId="13675" builtinId="8" hidden="1"/>
    <cellStyle name="Link" xfId="13657" builtinId="8" hidden="1"/>
    <cellStyle name="Link" xfId="13643" builtinId="8" hidden="1"/>
    <cellStyle name="Link" xfId="13601" builtinId="8" hidden="1"/>
    <cellStyle name="Link" xfId="13587" builtinId="8" hidden="1"/>
    <cellStyle name="Link" xfId="13543" builtinId="8" hidden="1"/>
    <cellStyle name="Link" xfId="13499" builtinId="8" hidden="1"/>
    <cellStyle name="Link" xfId="13481" builtinId="8" hidden="1"/>
    <cellStyle name="Link" xfId="13467" builtinId="8" hidden="1"/>
    <cellStyle name="Link" xfId="13425" builtinId="8" hidden="1"/>
    <cellStyle name="Link" xfId="13379" builtinId="8" hidden="1"/>
    <cellStyle name="Link" xfId="13367" builtinId="8" hidden="1"/>
    <cellStyle name="Link" xfId="13321" builtinId="8" hidden="1"/>
    <cellStyle name="Link" xfId="13305" builtinId="8" hidden="1"/>
    <cellStyle name="Link" xfId="13291" builtinId="8" hidden="1"/>
    <cellStyle name="Link" xfId="15203" builtinId="8" hidden="1"/>
    <cellStyle name="Link" xfId="15673" builtinId="8" hidden="1"/>
    <cellStyle name="Link" xfId="15887" builtinId="8" hidden="1"/>
    <cellStyle name="Link" xfId="16569" builtinId="8" hidden="1"/>
    <cellStyle name="Link" xfId="16825" builtinId="8" hidden="1"/>
    <cellStyle name="Link" xfId="17039" builtinId="8" hidden="1"/>
    <cellStyle name="Link" xfId="17935" builtinId="8" hidden="1"/>
    <cellStyle name="Link" xfId="18403" builtinId="8" hidden="1"/>
    <cellStyle name="Link" xfId="18439" builtinId="8" hidden="1"/>
    <cellStyle name="Link" xfId="18393" builtinId="8" hidden="1"/>
    <cellStyle name="Link" xfId="18377" builtinId="8" hidden="1"/>
    <cellStyle name="Link" xfId="18331" builtinId="8" hidden="1"/>
    <cellStyle name="Link" xfId="18303" builtinId="8" hidden="1"/>
    <cellStyle name="Link" xfId="18271" builtinId="8" hidden="1"/>
    <cellStyle name="Link" xfId="18257" builtinId="8" hidden="1"/>
    <cellStyle name="Link" xfId="18211" builtinId="8" hidden="1"/>
    <cellStyle name="Link" xfId="18179" builtinId="8" hidden="1"/>
    <cellStyle name="Link" xfId="18151" builtinId="8" hidden="1"/>
    <cellStyle name="Link" xfId="18121" builtinId="8" hidden="1"/>
    <cellStyle name="Link" xfId="18089" builtinId="8" hidden="1"/>
    <cellStyle name="Link" xfId="18075" builtinId="8" hidden="1"/>
    <cellStyle name="Link" xfId="18011" builtinId="8" hidden="1"/>
    <cellStyle name="Link" xfId="17999" builtinId="8" hidden="1"/>
    <cellStyle name="Link" xfId="17967" builtinId="8" hidden="1"/>
    <cellStyle name="Link" xfId="17939" builtinId="8" hidden="1"/>
    <cellStyle name="Link" xfId="17907" builtinId="8" hidden="1"/>
    <cellStyle name="Link" xfId="17895" builtinId="8" hidden="1"/>
    <cellStyle name="Link" xfId="17831" builtinId="8" hidden="1"/>
    <cellStyle name="Link" xfId="17817" builtinId="8" hidden="1"/>
    <cellStyle name="Link" xfId="17785" builtinId="8" hidden="1"/>
    <cellStyle name="Link" xfId="17755" builtinId="8" hidden="1"/>
    <cellStyle name="Link" xfId="17727" builtinId="8" hidden="1"/>
    <cellStyle name="Link" xfId="17695" builtinId="8" hidden="1"/>
    <cellStyle name="Link" xfId="17649" builtinId="8" hidden="1"/>
    <cellStyle name="Link" xfId="17633" builtinId="8" hidden="1"/>
    <cellStyle name="Link" xfId="17603" builtinId="8" hidden="1"/>
    <cellStyle name="Link" xfId="17575" builtinId="8" hidden="1"/>
    <cellStyle name="Link" xfId="17529" builtinId="8" hidden="1"/>
    <cellStyle name="Link" xfId="17513" builtinId="8" hidden="1"/>
    <cellStyle name="Link" xfId="17467" builtinId="8" hidden="1"/>
    <cellStyle name="Link" xfId="17451" builtinId="8" hidden="1"/>
    <cellStyle name="Link" xfId="17419" builtinId="8" hidden="1"/>
    <cellStyle name="Link" xfId="17361" builtinId="8" hidden="1"/>
    <cellStyle name="Link" xfId="17347" builtinId="8" hidden="1"/>
    <cellStyle name="Link" xfId="17329" builtinId="8" hidden="1"/>
    <cellStyle name="Link" xfId="17283" builtinId="8" hidden="1"/>
    <cellStyle name="Link" xfId="17271" builtinId="8" hidden="1"/>
    <cellStyle name="Link" xfId="17239" builtinId="8" hidden="1"/>
    <cellStyle name="Link" xfId="17179" builtinId="8" hidden="1"/>
    <cellStyle name="Link" xfId="17163" builtinId="8" hidden="1"/>
    <cellStyle name="Link" xfId="17147" builtinId="8" hidden="1"/>
    <cellStyle name="Link" xfId="17103" builtinId="8" hidden="1"/>
    <cellStyle name="Link" xfId="17089" builtinId="8" hidden="1"/>
    <cellStyle name="Link" xfId="17043" builtinId="8" hidden="1"/>
    <cellStyle name="Link" xfId="16999" builtinId="8" hidden="1"/>
    <cellStyle name="Link" xfId="16983" builtinId="8" hidden="1"/>
    <cellStyle name="Link" xfId="16967" builtinId="8" hidden="1"/>
    <cellStyle name="Link" xfId="16921" builtinId="8" hidden="1"/>
    <cellStyle name="Link" xfId="16875" builtinId="8" hidden="1"/>
    <cellStyle name="Link" xfId="16859" builtinId="8" hidden="1"/>
    <cellStyle name="Link" xfId="16815" builtinId="8" hidden="1"/>
    <cellStyle name="Link" xfId="16801" builtinId="8" hidden="1"/>
    <cellStyle name="Link" xfId="16785" builtinId="8" hidden="1"/>
    <cellStyle name="Link" xfId="16723" builtinId="8" hidden="1"/>
    <cellStyle name="Link" xfId="16691" builtinId="8" hidden="1"/>
    <cellStyle name="Link" xfId="16679" builtinId="8" hidden="1"/>
    <cellStyle name="Link" xfId="16633" builtinId="8" hidden="1"/>
    <cellStyle name="Link" xfId="16619" builtinId="8" hidden="1"/>
    <cellStyle name="Link" xfId="16601" builtinId="8" hidden="1"/>
    <cellStyle name="Link" xfId="16543" builtinId="8" hidden="1"/>
    <cellStyle name="Link" xfId="16511" builtinId="8" hidden="1"/>
    <cellStyle name="Link" xfId="16497" builtinId="8" hidden="1"/>
    <cellStyle name="Link" xfId="16451" builtinId="8" hidden="1"/>
    <cellStyle name="Link" xfId="16435" builtinId="8" hidden="1"/>
    <cellStyle name="Link" xfId="16391" builtinId="8" hidden="1"/>
    <cellStyle name="Link" xfId="16361" builtinId="8" hidden="1"/>
    <cellStyle name="Link" xfId="16329" builtinId="8" hidden="1"/>
    <cellStyle name="Link" xfId="16315" builtinId="8" hidden="1"/>
    <cellStyle name="Link" xfId="16267" builtinId="8" hidden="1"/>
    <cellStyle name="Link" xfId="16239" builtinId="8" hidden="1"/>
    <cellStyle name="Link" xfId="16209" builtinId="8" hidden="1"/>
    <cellStyle name="Link" xfId="16177" builtinId="8" hidden="1"/>
    <cellStyle name="Link" xfId="16147" builtinId="8" hidden="1"/>
    <cellStyle name="Link" xfId="16131" builtinId="8" hidden="1"/>
    <cellStyle name="Link" xfId="16073" builtinId="8" hidden="1"/>
    <cellStyle name="Link" xfId="16055" builtinId="8" hidden="1"/>
    <cellStyle name="Link" xfId="16027" builtinId="8" hidden="1"/>
    <cellStyle name="Link" xfId="15995" builtinId="8" hidden="1"/>
    <cellStyle name="Link" xfId="15963" builtinId="8" hidden="1"/>
    <cellStyle name="Link" xfId="15951" builtinId="8" hidden="1"/>
    <cellStyle name="Link" xfId="15891" builtinId="8" hidden="1"/>
    <cellStyle name="Link" xfId="15873" builtinId="8" hidden="1"/>
    <cellStyle name="Link" xfId="15847" builtinId="8" hidden="1"/>
    <cellStyle name="Link" xfId="15815" builtinId="8" hidden="1"/>
    <cellStyle name="Link" xfId="15783" builtinId="8" hidden="1"/>
    <cellStyle name="Link" xfId="15753" builtinId="8" hidden="1"/>
    <cellStyle name="Link" xfId="15707" builtinId="8" hidden="1"/>
    <cellStyle name="Link" xfId="15691" builtinId="8" hidden="1"/>
    <cellStyle name="Link" xfId="15663" builtinId="8" hidden="1"/>
    <cellStyle name="Link" xfId="15633" builtinId="8" hidden="1"/>
    <cellStyle name="Link" xfId="15585" builtinId="8" hidden="1"/>
    <cellStyle name="Link" xfId="15571" builtinId="8" hidden="1"/>
    <cellStyle name="Link" xfId="15527" builtinId="8" hidden="1"/>
    <cellStyle name="Link" xfId="15511" builtinId="8" hidden="1"/>
    <cellStyle name="Link" xfId="15481" builtinId="8" hidden="1"/>
    <cellStyle name="Link" xfId="15419" builtinId="8" hidden="1"/>
    <cellStyle name="Link" xfId="15403" builtinId="8" hidden="1"/>
    <cellStyle name="Link" xfId="15391" builtinId="8" hidden="1"/>
    <cellStyle name="Link" xfId="15345" builtinId="8" hidden="1"/>
    <cellStyle name="Link" xfId="15327" builtinId="8" hidden="1"/>
    <cellStyle name="Link" xfId="15299" builtinId="8" hidden="1"/>
    <cellStyle name="Link" xfId="15235" builtinId="8" hidden="1"/>
    <cellStyle name="Link" xfId="15223" builtinId="8" hidden="1"/>
    <cellStyle name="Link" xfId="15209" builtinId="8" hidden="1"/>
    <cellStyle name="Link" xfId="15163" builtinId="8" hidden="1"/>
    <cellStyle name="Link" xfId="15145" builtinId="8" hidden="1"/>
    <cellStyle name="Link" xfId="15099" builtinId="8" hidden="1"/>
    <cellStyle name="Link" xfId="15055" builtinId="8" hidden="1"/>
    <cellStyle name="Link" xfId="15041" builtinId="8" hidden="1"/>
    <cellStyle name="Link" xfId="15025" builtinId="8" hidden="1"/>
    <cellStyle name="Link" xfId="14979" builtinId="8" hidden="1"/>
    <cellStyle name="Link" xfId="14935" builtinId="8" hidden="1"/>
    <cellStyle name="Link" xfId="14919" builtinId="8" hidden="1"/>
    <cellStyle name="Link" xfId="14873" builtinId="8" hidden="1"/>
    <cellStyle name="Link" xfId="18553" builtinId="8" hidden="1"/>
    <cellStyle name="Link" xfId="18659" builtinId="8" hidden="1"/>
    <cellStyle name="Link" xfId="19129" builtinId="8" hidden="1"/>
    <cellStyle name="Link" xfId="19343" builtinId="8" hidden="1"/>
    <cellStyle name="Link" xfId="19471" builtinId="8" hidden="1"/>
    <cellStyle name="Link" xfId="19811" builtinId="8" hidden="1"/>
    <cellStyle name="Link" xfId="19919" builtinId="8" hidden="1"/>
    <cellStyle name="Link" xfId="20025" builtinId="8" hidden="1"/>
    <cellStyle name="Link" xfId="20495" builtinId="8" hidden="1"/>
    <cellStyle name="Link" xfId="20707" builtinId="8" hidden="1"/>
    <cellStyle name="Link" xfId="20835" builtinId="8" hidden="1"/>
    <cellStyle name="Link" xfId="21177" builtinId="8" hidden="1"/>
    <cellStyle name="Link" xfId="21287" builtinId="8" hidden="1"/>
    <cellStyle name="Link" xfId="21629" builtinId="8" hidden="1"/>
    <cellStyle name="Link" xfId="21863" builtinId="8" hidden="1"/>
    <cellStyle name="Link" xfId="22077" builtinId="8" hidden="1"/>
    <cellStyle name="Link" xfId="22205" builtinId="8" hidden="1"/>
    <cellStyle name="Link" xfId="22547" builtinId="8" hidden="1"/>
    <cellStyle name="Link" xfId="22759" builtinId="8" hidden="1"/>
    <cellStyle name="Link" xfId="22995" builtinId="8" hidden="1"/>
    <cellStyle name="Link" xfId="23229" builtinId="8" hidden="1"/>
    <cellStyle name="Link" xfId="23443" builtinId="8" hidden="1"/>
    <cellStyle name="Link" xfId="23571" builtinId="8" hidden="1"/>
    <cellStyle name="Link" xfId="24019" builtinId="8" hidden="1"/>
    <cellStyle name="Link" xfId="24125" builtinId="8" hidden="1"/>
    <cellStyle name="Link" xfId="24359" builtinId="8" hidden="1"/>
    <cellStyle name="Link" xfId="24595" builtinId="8" hidden="1"/>
    <cellStyle name="Link" xfId="24807" builtinId="8" hidden="1"/>
    <cellStyle name="Link" xfId="24935" builtinId="8" hidden="1"/>
    <cellStyle name="Link" xfId="25383" builtinId="8" hidden="1"/>
    <cellStyle name="Link" xfId="25491" builtinId="8" hidden="1"/>
    <cellStyle name="Link" xfId="25725" builtinId="8" hidden="1"/>
    <cellStyle name="Link" xfId="25959" builtinId="8" hidden="1"/>
    <cellStyle name="Link" xfId="26173" builtinId="8" hidden="1"/>
    <cellStyle name="Link" xfId="26407" builtinId="8" hidden="1"/>
    <cellStyle name="Link" xfId="26749" builtinId="8" hidden="1"/>
    <cellStyle name="Link" xfId="26855" builtinId="8" hidden="1"/>
    <cellStyle name="Link" xfId="27091" builtinId="8" hidden="1"/>
    <cellStyle name="Link" xfId="27325" builtinId="8" hidden="1"/>
    <cellStyle name="Link" xfId="27359" builtinId="8" hidden="1"/>
    <cellStyle name="Link" xfId="27343" builtinId="8" hidden="1"/>
    <cellStyle name="Link" xfId="27295" builtinId="8" hidden="1"/>
    <cellStyle name="Link" xfId="27279" builtinId="8" hidden="1"/>
    <cellStyle name="Link" xfId="27247" builtinId="8" hidden="1"/>
    <cellStyle name="Link" xfId="27183" builtinId="8" hidden="1"/>
    <cellStyle name="Link" xfId="27165" builtinId="8" hidden="1"/>
    <cellStyle name="Link" xfId="27149" builtinId="8" hidden="1"/>
    <cellStyle name="Link" xfId="27101" builtinId="8" hidden="1"/>
    <cellStyle name="Link" xfId="27085" builtinId="8" hidden="1"/>
    <cellStyle name="Link" xfId="27053" builtinId="8" hidden="1"/>
    <cellStyle name="Link" xfId="26989" builtinId="8" hidden="1"/>
    <cellStyle name="Link" xfId="26971" builtinId="8" hidden="1"/>
    <cellStyle name="Link" xfId="26955" builtinId="8" hidden="1"/>
    <cellStyle name="Link" xfId="26907" builtinId="8" hidden="1"/>
    <cellStyle name="Link" xfId="26891" builtinId="8" hidden="1"/>
    <cellStyle name="Link" xfId="26843" builtinId="8" hidden="1"/>
    <cellStyle name="Link" xfId="26795" builtinId="8" hidden="1"/>
    <cellStyle name="Link" xfId="26775" builtinId="8" hidden="1"/>
    <cellStyle name="Link" xfId="26759" builtinId="8" hidden="1"/>
    <cellStyle name="Link" xfId="26711" builtinId="8" hidden="1"/>
    <cellStyle name="Link" xfId="26661" builtinId="8" hidden="1"/>
    <cellStyle name="Link" xfId="26647" builtinId="8" hidden="1"/>
    <cellStyle name="Link" xfId="26597" builtinId="8" hidden="1"/>
    <cellStyle name="Link" xfId="26581" builtinId="8" hidden="1"/>
    <cellStyle name="Link" xfId="26565" builtinId="8" hidden="1"/>
    <cellStyle name="Link" xfId="26501" builtinId="8" hidden="1"/>
    <cellStyle name="Link" xfId="26467" builtinId="8" hidden="1"/>
    <cellStyle name="Link" xfId="26453" builtinId="8" hidden="1"/>
    <cellStyle name="Link" xfId="26403" builtinId="8" hidden="1"/>
    <cellStyle name="Link" xfId="26383" builtinId="8" hidden="1"/>
    <cellStyle name="Link" xfId="26371" builtinId="8" hidden="1"/>
    <cellStyle name="Link" xfId="26307" builtinId="8" hidden="1"/>
    <cellStyle name="Link" xfId="26271" builtinId="8" hidden="1"/>
    <cellStyle name="Link" xfId="26255" builtinId="8" hidden="1"/>
    <cellStyle name="Link" xfId="26207" builtinId="8" hidden="1"/>
    <cellStyle name="Link" xfId="26189" builtinId="8" hidden="1"/>
    <cellStyle name="Link" xfId="26141" builtinId="8" hidden="1"/>
    <cellStyle name="Link" xfId="26111" builtinId="8" hidden="1"/>
    <cellStyle name="Link" xfId="26077" builtinId="8" hidden="1"/>
    <cellStyle name="Link" xfId="26061" builtinId="8" hidden="1"/>
    <cellStyle name="Link" xfId="26013" builtinId="8" hidden="1"/>
    <cellStyle name="Link" xfId="25979" builtinId="8" hidden="1"/>
    <cellStyle name="Link" xfId="25947" builtinId="8" hidden="1"/>
    <cellStyle name="Link" xfId="25915" builtinId="8" hidden="1"/>
    <cellStyle name="Link" xfId="25883" builtinId="8" hidden="1"/>
    <cellStyle name="Link" xfId="25867" builtinId="8" hidden="1"/>
    <cellStyle name="Link" xfId="25799" builtinId="8" hidden="1"/>
    <cellStyle name="Link" xfId="25783" builtinId="8" hidden="1"/>
    <cellStyle name="Link" xfId="25751" builtinId="8" hidden="1"/>
    <cellStyle name="Link" xfId="25719" builtinId="8" hidden="1"/>
    <cellStyle name="Link" xfId="25687" builtinId="8" hidden="1"/>
    <cellStyle name="Link" xfId="25671" builtinId="8" hidden="1"/>
    <cellStyle name="Link" xfId="25605" builtinId="8" hidden="1"/>
    <cellStyle name="Link" xfId="25589" builtinId="8" hidden="1"/>
    <cellStyle name="Link" xfId="25557" builtinId="8" hidden="1"/>
    <cellStyle name="Link" xfId="25525" builtinId="8" hidden="1"/>
    <cellStyle name="Link" xfId="25493" builtinId="8" hidden="1"/>
    <cellStyle name="Link" xfId="25459" builtinId="8" hidden="1"/>
    <cellStyle name="Link" xfId="25411" builtinId="8" hidden="1"/>
    <cellStyle name="Link" xfId="25395" builtinId="8" hidden="1"/>
    <cellStyle name="Link" xfId="25359" builtinId="8" hidden="1"/>
    <cellStyle name="Link" xfId="25331" builtinId="8" hidden="1"/>
    <cellStyle name="Link" xfId="25283" builtinId="8" hidden="1"/>
    <cellStyle name="Link" xfId="25263" builtinId="8" hidden="1"/>
    <cellStyle name="Link" xfId="25215" builtinId="8" hidden="1"/>
    <cellStyle name="Link" xfId="25199" builtinId="8" hidden="1"/>
    <cellStyle name="Link" xfId="25165" builtinId="8" hidden="1"/>
    <cellStyle name="Link" xfId="25101" builtinId="8" hidden="1"/>
    <cellStyle name="Link" xfId="25087" builtinId="8" hidden="1"/>
    <cellStyle name="Link" xfId="25069" builtinId="8" hidden="1"/>
    <cellStyle name="Link" xfId="25019" builtinId="8" hidden="1"/>
    <cellStyle name="Link" xfId="25005" builtinId="8" hidden="1"/>
    <cellStyle name="Link" xfId="24971" builtinId="8" hidden="1"/>
    <cellStyle name="Link" xfId="24907" builtinId="8" hidden="1"/>
    <cellStyle name="Link" xfId="24891" builtinId="8" hidden="1"/>
    <cellStyle name="Link" xfId="24875" builtinId="8" hidden="1"/>
    <cellStyle name="Link" xfId="24823" builtinId="8" hidden="1"/>
    <cellStyle name="Link" xfId="24811" builtinId="8" hidden="1"/>
    <cellStyle name="Link" xfId="24759" builtinId="8" hidden="1"/>
    <cellStyle name="Link" xfId="24711" builtinId="8" hidden="1"/>
    <cellStyle name="Link" xfId="24695" builtinId="8" hidden="1"/>
    <cellStyle name="Link" xfId="24677" builtinId="8" hidden="1"/>
    <cellStyle name="Link" xfId="24629" builtinId="8" hidden="1"/>
    <cellStyle name="Link" xfId="24581" builtinId="8" hidden="1"/>
    <cellStyle name="Link" xfId="24565" builtinId="8" hidden="1"/>
    <cellStyle name="Link" xfId="3887" builtinId="8" hidden="1"/>
    <cellStyle name="Link" xfId="3869" builtinId="8" hidden="1"/>
    <cellStyle name="Link" xfId="3861" builtinId="8" hidden="1"/>
    <cellStyle name="Link" xfId="3801" builtinId="8" hidden="1"/>
    <cellStyle name="Link" xfId="3785" builtinId="8" hidden="1"/>
    <cellStyle name="Link" xfId="3767" builtinId="8" hidden="1"/>
    <cellStyle name="Link" xfId="3733" builtinId="8" hidden="1"/>
    <cellStyle name="Link" xfId="3715" builtinId="8" hidden="1"/>
    <cellStyle name="Link" xfId="3699" builtinId="8" hidden="1"/>
    <cellStyle name="Link" xfId="3657" builtinId="8" hidden="1"/>
    <cellStyle name="Link" xfId="3623" builtinId="8" hidden="1"/>
    <cellStyle name="Link" xfId="3613" builtinId="8" hidden="1"/>
    <cellStyle name="Link" xfId="3579" builtinId="8" hidden="1"/>
    <cellStyle name="Link" xfId="3563" builtinId="8" hidden="1"/>
    <cellStyle name="Link" xfId="3519" builtinId="8" hidden="1"/>
    <cellStyle name="Link" xfId="3495" builtinId="8" hidden="1"/>
    <cellStyle name="Link" xfId="3477" builtinId="8" hidden="1"/>
    <cellStyle name="Link" xfId="3459" builtinId="8" hidden="1"/>
    <cellStyle name="Link" xfId="3417" builtinId="8" hidden="1"/>
    <cellStyle name="Link" xfId="3391" builtinId="8" hidden="1"/>
    <cellStyle name="Link" xfId="3375" builtinId="8" hidden="1"/>
    <cellStyle name="Link" xfId="3341" builtinId="8" hidden="1"/>
    <cellStyle name="Link" xfId="3315" builtinId="8" hidden="1"/>
    <cellStyle name="Link" xfId="3307" builtinId="8" hidden="1"/>
    <cellStyle name="Link" xfId="3247" builtinId="8" hidden="1"/>
    <cellStyle name="Link" xfId="3239" builtinId="8" hidden="1"/>
    <cellStyle name="Link" xfId="3213" builtinId="8" hidden="1"/>
    <cellStyle name="Link" xfId="3187" builtinId="8" hidden="1"/>
    <cellStyle name="Link" xfId="3153" builtinId="8" hidden="1"/>
    <cellStyle name="Link" xfId="3145" builtinId="8" hidden="1"/>
    <cellStyle name="Link" xfId="3101" builtinId="8" hidden="1"/>
    <cellStyle name="Link" xfId="3075" builtinId="8" hidden="1"/>
    <cellStyle name="Link" xfId="3051" builtinId="8" hidden="1"/>
    <cellStyle name="Link" xfId="3033" builtinId="8" hidden="1"/>
    <cellStyle name="Link" xfId="3007" builtinId="8" hidden="1"/>
    <cellStyle name="Link" xfId="2973" builtinId="8" hidden="1"/>
    <cellStyle name="Link" xfId="2939" builtinId="8" hidden="1"/>
    <cellStyle name="Link" xfId="2931" builtinId="8" hidden="1"/>
    <cellStyle name="Link" xfId="2897" builtinId="8" hidden="1"/>
    <cellStyle name="Link" xfId="2871" builtinId="8" hidden="1"/>
    <cellStyle name="Link" xfId="2837" builtinId="8" hidden="1"/>
    <cellStyle name="Link" xfId="2829" builtinId="8" hidden="1"/>
    <cellStyle name="Link" xfId="2777" builtinId="8" hidden="1"/>
    <cellStyle name="Link" xfId="2769" builtinId="8" hidden="1"/>
    <cellStyle name="Link" xfId="2743" builtinId="8" hidden="1"/>
    <cellStyle name="Link" xfId="2691" builtinId="8" hidden="1"/>
    <cellStyle name="Link" xfId="2675" builtinId="8" hidden="1"/>
    <cellStyle name="Link" xfId="2667" builtinId="8" hidden="1"/>
    <cellStyle name="Link" xfId="2623" builtinId="8" hidden="1"/>
    <cellStyle name="Link" xfId="2607" builtinId="8" hidden="1"/>
    <cellStyle name="Link" xfId="2589" builtinId="8" hidden="1"/>
    <cellStyle name="Link" xfId="2529" builtinId="8" hidden="1"/>
    <cellStyle name="Link" xfId="2521" builtinId="8" hidden="1"/>
    <cellStyle name="Link" xfId="2505" builtinId="8" hidden="1"/>
    <cellStyle name="Link" xfId="2471" builtinId="8" hidden="1"/>
    <cellStyle name="Link" xfId="2461" builtinId="8" hidden="1"/>
    <cellStyle name="Link" xfId="2419" builtinId="8" hidden="1"/>
    <cellStyle name="Link" xfId="2385" builtinId="8" hidden="1"/>
    <cellStyle name="Link" xfId="2367" builtinId="8" hidden="1"/>
    <cellStyle name="Link" xfId="2351" builtinId="8" hidden="1"/>
    <cellStyle name="Link" xfId="5269" builtinId="8" hidden="1"/>
    <cellStyle name="Link" xfId="5525" builtinId="8" hidden="1"/>
    <cellStyle name="Link" xfId="5717" builtinId="8" hidden="1"/>
    <cellStyle name="Link" xfId="5973" builtinId="8" hidden="1"/>
    <cellStyle name="Link" xfId="6037" builtinId="8" hidden="1"/>
    <cellStyle name="Link" xfId="6165" builtinId="8" hidden="1"/>
    <cellStyle name="Link" xfId="6549" builtinId="8" hidden="1"/>
    <cellStyle name="Link" xfId="6741" builtinId="8" hidden="1"/>
    <cellStyle name="Link" xfId="6805" builtinId="8" hidden="1"/>
    <cellStyle name="Link" xfId="7189" builtinId="8" hidden="1"/>
    <cellStyle name="Link" xfId="7253" builtinId="8" hidden="1"/>
    <cellStyle name="Link" xfId="7317" builtinId="8" hidden="1"/>
    <cellStyle name="Link" xfId="7765" builtinId="8" hidden="1"/>
    <cellStyle name="Link" xfId="7957" builtinId="8" hidden="1"/>
    <cellStyle name="Link" xfId="8021" builtinId="8" hidden="1"/>
    <cellStyle name="Link" xfId="8277" builtinId="8" hidden="1"/>
    <cellStyle name="Link" xfId="8469" builtinId="8" hidden="1"/>
    <cellStyle name="Link" xfId="8725" builtinId="8" hidden="1"/>
    <cellStyle name="Link" xfId="8853" builtinId="8" hidden="1"/>
    <cellStyle name="Link" xfId="9109" builtinId="8" hidden="1"/>
    <cellStyle name="Link" xfId="9237" builtinId="8" hidden="1"/>
    <cellStyle name="Link" xfId="9493" builtinId="8" hidden="1"/>
    <cellStyle name="Link" xfId="9621" builtinId="8" hidden="1"/>
    <cellStyle name="Link" xfId="9877" builtinId="8" hidden="1"/>
    <cellStyle name="Link" xfId="10069" builtinId="8" hidden="1"/>
    <cellStyle name="Link" xfId="10261" builtinId="8" hidden="1"/>
    <cellStyle name="Link" xfId="10325" builtinId="8" hidden="1"/>
    <cellStyle name="Link" xfId="10773" builtinId="8" hidden="1"/>
    <cellStyle name="Link" xfId="10837" builtinId="8" hidden="1"/>
    <cellStyle name="Link" xfId="11029" builtinId="8" hidden="1"/>
    <cellStyle name="Link" xfId="11285" builtinId="8" hidden="1"/>
    <cellStyle name="Link" xfId="11413" builtinId="8" hidden="1"/>
    <cellStyle name="Link" xfId="11541" builtinId="8" hidden="1"/>
    <cellStyle name="Link" xfId="11713" builtinId="8" hidden="1"/>
    <cellStyle name="Link" xfId="11695" builtinId="8" hidden="1"/>
    <cellStyle name="Link" xfId="11677" builtinId="8" hidden="1"/>
    <cellStyle name="Link" xfId="11649" builtinId="8" hidden="1"/>
    <cellStyle name="Link" xfId="11613" builtinId="8" hidden="1"/>
    <cellStyle name="Link" xfId="11585" builtinId="8" hidden="1"/>
    <cellStyle name="Link" xfId="11549" builtinId="8" hidden="1"/>
    <cellStyle name="Link" xfId="11531" builtinId="8" hidden="1"/>
    <cellStyle name="Link" xfId="11503" builtinId="8" hidden="1"/>
    <cellStyle name="Link" xfId="11475" builtinId="8" hidden="1"/>
    <cellStyle name="Link" xfId="11431" builtinId="8" hidden="1"/>
    <cellStyle name="Link" xfId="11421" builtinId="8" hidden="1"/>
    <cellStyle name="Link" xfId="11385" builtinId="8" hidden="1"/>
    <cellStyle name="Link" xfId="11367" builtinId="8" hidden="1"/>
    <cellStyle name="Link" xfId="11329" builtinId="8" hidden="1"/>
    <cellStyle name="Link" xfId="11283" builtinId="8" hidden="1"/>
    <cellStyle name="Link" xfId="11275" builtinId="8" hidden="1"/>
    <cellStyle name="Link" xfId="11257" builtinId="8" hidden="1"/>
    <cellStyle name="Link" xfId="11211" builtinId="8" hidden="1"/>
    <cellStyle name="Link" xfId="11201" builtinId="8" hidden="1"/>
    <cellStyle name="Link" xfId="11175" builtinId="8" hidden="1"/>
    <cellStyle name="Link" xfId="11111" builtinId="8" hidden="1"/>
    <cellStyle name="Link" xfId="11101" builtinId="8" hidden="1"/>
    <cellStyle name="Link" xfId="11091" builtinId="8" hidden="1"/>
    <cellStyle name="Link" xfId="11037" builtinId="8" hidden="1"/>
    <cellStyle name="Link" xfId="11027" builtinId="8" hidden="1"/>
    <cellStyle name="Link" xfId="10991" builtinId="8" hidden="1"/>
    <cellStyle name="Link" xfId="10945" builtinId="8" hidden="1"/>
    <cellStyle name="Link" xfId="10927" builtinId="8" hidden="1"/>
    <cellStyle name="Link" xfId="10919" builtinId="8" hidden="1"/>
    <cellStyle name="Link" xfId="10881" builtinId="8" hidden="1"/>
    <cellStyle name="Link" xfId="10835" builtinId="8" hidden="1"/>
    <cellStyle name="Link" xfId="10817" builtinId="8" hidden="1"/>
    <cellStyle name="Link" xfId="10781" builtinId="8" hidden="1"/>
    <cellStyle name="Link" xfId="10771" builtinId="8" hidden="1"/>
    <cellStyle name="Link" xfId="10745" builtinId="8" hidden="1"/>
    <cellStyle name="Link" xfId="10699" builtinId="8" hidden="1"/>
    <cellStyle name="Link" xfId="10671" builtinId="8" hidden="1"/>
    <cellStyle name="Link" xfId="10653" builtinId="8" hidden="1"/>
    <cellStyle name="Link" xfId="10617" builtinId="8" hidden="1"/>
    <cellStyle name="Link" xfId="10599" builtinId="8" hidden="1"/>
    <cellStyle name="Link" xfId="10589" builtinId="8" hidden="1"/>
    <cellStyle name="Link" xfId="10525" builtinId="8" hidden="1"/>
    <cellStyle name="Link" xfId="10507" builtinId="8" hidden="1"/>
    <cellStyle name="Link" xfId="10489" builtinId="8" hidden="1"/>
    <cellStyle name="Link" xfId="10443" builtinId="8" hidden="1"/>
    <cellStyle name="Link" xfId="10433" builtinId="8" hidden="1"/>
    <cellStyle name="Link" xfId="10397" builtinId="8" hidden="1"/>
    <cellStyle name="Link" xfId="10361" builtinId="8" hidden="1"/>
    <cellStyle name="Link" xfId="10333" builtinId="8" hidden="1"/>
    <cellStyle name="Link" xfId="10323" builtinId="8" hidden="1"/>
    <cellStyle name="Link" xfId="10287" builtinId="8" hidden="1"/>
    <cellStyle name="Link" xfId="10251" builtinId="8" hidden="1"/>
    <cellStyle name="Link" xfId="10223" builtinId="8" hidden="1"/>
    <cellStyle name="Link" xfId="10195" builtinId="8" hidden="1"/>
    <cellStyle name="Link" xfId="10159" builtinId="8" hidden="1"/>
    <cellStyle name="Link" xfId="10151" builtinId="8" hidden="1"/>
    <cellStyle name="Link" xfId="10105" builtinId="8" hidden="1"/>
    <cellStyle name="Link" xfId="10087" builtinId="8" hidden="1"/>
    <cellStyle name="Link" xfId="10049" builtinId="8" hidden="1"/>
    <cellStyle name="Link" xfId="10031" builtinId="8" hidden="1"/>
    <cellStyle name="Link" xfId="10003" builtinId="8" hidden="1"/>
    <cellStyle name="Link" xfId="9995" builtinId="8" hidden="1"/>
    <cellStyle name="Link" xfId="9931" builtinId="8" hidden="1"/>
    <cellStyle name="Link" xfId="9921" builtinId="8" hidden="1"/>
    <cellStyle name="Link" xfId="9895" builtinId="8" hidden="1"/>
    <cellStyle name="Link" xfId="9857" builtinId="8" hidden="1"/>
    <cellStyle name="Link" xfId="9831" builtinId="8" hidden="1"/>
    <cellStyle name="Link" xfId="9811" builtinId="8" hidden="1"/>
    <cellStyle name="Link" xfId="9757" builtinId="8" hidden="1"/>
    <cellStyle name="Link" xfId="9747" builtinId="8" hidden="1"/>
    <cellStyle name="Link" xfId="9721" builtinId="8" hidden="1"/>
    <cellStyle name="Link" xfId="9703" builtinId="8" hidden="1"/>
    <cellStyle name="Link" xfId="9647" builtinId="8" hidden="1"/>
    <cellStyle name="Link" xfId="9639" builtinId="8" hidden="1"/>
    <cellStyle name="Link" xfId="9601" builtinId="8" hidden="1"/>
    <cellStyle name="Link" xfId="9575" builtinId="8" hidden="1"/>
    <cellStyle name="Link" xfId="9555" builtinId="8" hidden="1"/>
    <cellStyle name="Link" xfId="9501" builtinId="8" hidden="1"/>
    <cellStyle name="Link" xfId="9483" builtinId="8" hidden="1"/>
    <cellStyle name="Link" xfId="9465" builtinId="8" hidden="1"/>
    <cellStyle name="Link" xfId="9427" builtinId="8" hidden="1"/>
    <cellStyle name="Link" xfId="9419" builtinId="8" hidden="1"/>
    <cellStyle name="Link" xfId="9383" builtinId="8" hidden="1"/>
    <cellStyle name="Link" xfId="9337" builtinId="8" hidden="1"/>
    <cellStyle name="Link" xfId="9319" builtinId="8" hidden="1"/>
    <cellStyle name="Link" xfId="9309" builtinId="8" hidden="1"/>
    <cellStyle name="Link" xfId="9263" builtinId="8" hidden="1"/>
    <cellStyle name="Link" xfId="9245" builtinId="8" hidden="1"/>
    <cellStyle name="Link" xfId="9209" builtinId="8" hidden="1"/>
    <cellStyle name="Link" xfId="9163" builtinId="8" hidden="1"/>
    <cellStyle name="Link" xfId="9153" builtinId="8" hidden="1"/>
    <cellStyle name="Link" xfId="9135" builtinId="8" hidden="1"/>
    <cellStyle name="Link" xfId="9089" builtinId="8" hidden="1"/>
    <cellStyle name="Link" xfId="9053" builtinId="8" hidden="1"/>
    <cellStyle name="Link" xfId="9043" builtinId="8" hidden="1"/>
    <cellStyle name="Link" xfId="8989" builtinId="8" hidden="1"/>
    <cellStyle name="Link" xfId="8979" builtinId="8" hidden="1"/>
    <cellStyle name="Link" xfId="8971" builtinId="8" hidden="1"/>
    <cellStyle name="Link" xfId="8915" builtinId="8" hidden="1"/>
    <cellStyle name="Link" xfId="8879" builtinId="8" hidden="1"/>
    <cellStyle name="Link" xfId="8871" builtinId="8" hidden="1"/>
    <cellStyle name="Link" xfId="8833" builtinId="8" hidden="1"/>
    <cellStyle name="Link" xfId="8825" builtinId="8" hidden="1"/>
    <cellStyle name="Link" xfId="8797" builtinId="8" hidden="1"/>
    <cellStyle name="Link" xfId="8751" builtinId="8" hidden="1"/>
    <cellStyle name="Link" xfId="8723" builtinId="8" hidden="1"/>
    <cellStyle name="Link" xfId="8697" builtinId="8" hidden="1"/>
    <cellStyle name="Link" xfId="8659" builtinId="8" hidden="1"/>
    <cellStyle name="Link" xfId="8651" builtinId="8" hidden="1"/>
    <cellStyle name="Link" xfId="8605" builtinId="8" hidden="1"/>
    <cellStyle name="Link" xfId="8577" builtinId="8" hidden="1"/>
    <cellStyle name="Link" xfId="8551" builtinId="8" hidden="1"/>
    <cellStyle name="Link" xfId="8541" builtinId="8" hidden="1"/>
    <cellStyle name="Link" xfId="8495" builtinId="8" hidden="1"/>
    <cellStyle name="Link" xfId="8467" builtinId="8" hidden="1"/>
    <cellStyle name="Link" xfId="8441" builtinId="8" hidden="1"/>
    <cellStyle name="Link" xfId="8403" builtinId="8" hidden="1"/>
    <cellStyle name="Link" xfId="8385" builtinId="8" hidden="1"/>
    <cellStyle name="Link" xfId="8367" builtinId="8" hidden="1"/>
    <cellStyle name="Link" xfId="8313" builtinId="8" hidden="1"/>
    <cellStyle name="Link" xfId="8295" builtinId="8" hidden="1"/>
    <cellStyle name="Link" xfId="8275" builtinId="8" hidden="1"/>
    <cellStyle name="Link" xfId="8249" builtinId="8" hidden="1"/>
    <cellStyle name="Link" xfId="8211" builtinId="8" hidden="1"/>
    <cellStyle name="Link" xfId="8203" builtinId="8" hidden="1"/>
    <cellStyle name="Link" xfId="8147" builtinId="8" hidden="1"/>
    <cellStyle name="Link" xfId="8139" builtinId="8" hidden="1"/>
    <cellStyle name="Link" xfId="8103" builtinId="8" hidden="1"/>
    <cellStyle name="Link" xfId="8075" builtinId="8" hidden="1"/>
    <cellStyle name="Link" xfId="8057" builtinId="8" hidden="1"/>
    <cellStyle name="Link" xfId="8019" builtinId="8" hidden="1"/>
    <cellStyle name="Link" xfId="7983" builtinId="8" hidden="1"/>
    <cellStyle name="Link" xfId="7965" builtinId="8" hidden="1"/>
    <cellStyle name="Link" xfId="7947" builtinId="8" hidden="1"/>
    <cellStyle name="Link" xfId="7911" builtinId="8" hidden="1"/>
    <cellStyle name="Link" xfId="7873" builtinId="8" hidden="1"/>
    <cellStyle name="Link" xfId="7855" builtinId="8" hidden="1"/>
    <cellStyle name="Link" xfId="7809" builtinId="8" hidden="1"/>
    <cellStyle name="Link" xfId="7801" builtinId="8" hidden="1"/>
    <cellStyle name="Link" xfId="7773" builtinId="8" hidden="1"/>
    <cellStyle name="Link" xfId="7709" builtinId="8" hidden="1"/>
    <cellStyle name="Link" xfId="7699" builtinId="8" hidden="1"/>
    <cellStyle name="Link" xfId="7691" builtinId="8" hidden="1"/>
    <cellStyle name="Link" xfId="7655" builtinId="8" hidden="1"/>
    <cellStyle name="Link" xfId="7627" builtinId="8" hidden="1"/>
    <cellStyle name="Link" xfId="7599" builtinId="8" hidden="1"/>
    <cellStyle name="Link" xfId="7553" builtinId="8" hidden="1"/>
    <cellStyle name="Link" xfId="7527" builtinId="8" hidden="1"/>
    <cellStyle name="Link" xfId="7517" builtinId="8" hidden="1"/>
    <cellStyle name="Link" xfId="7481" builtinId="8" hidden="1"/>
    <cellStyle name="Link" xfId="7471" builtinId="8" hidden="1"/>
    <cellStyle name="Link" xfId="7417" builtinId="8" hidden="1"/>
    <cellStyle name="Link" xfId="7379" builtinId="8" hidden="1"/>
    <cellStyle name="Link" xfId="7371" builtinId="8" hidden="1"/>
    <cellStyle name="Link" xfId="7361" builtinId="8" hidden="1"/>
    <cellStyle name="Link" xfId="7307" builtinId="8" hidden="1"/>
    <cellStyle name="Link" xfId="7271" builtinId="8" hidden="1"/>
    <cellStyle name="Link" xfId="7261" builtinId="8" hidden="1"/>
    <cellStyle name="Link" xfId="7215" builtinId="8" hidden="1"/>
    <cellStyle name="Link" xfId="7197" builtinId="8" hidden="1"/>
    <cellStyle name="Link" xfId="7187" builtinId="8" hidden="1"/>
    <cellStyle name="Link" xfId="7123" builtinId="8" hidden="1"/>
    <cellStyle name="Link" xfId="7105" builtinId="8" hidden="1"/>
    <cellStyle name="Link" xfId="7087" builtinId="8" hidden="1"/>
    <cellStyle name="Link" xfId="7041" builtinId="8" hidden="1"/>
    <cellStyle name="Link" xfId="7033" builtinId="8" hidden="1"/>
    <cellStyle name="Link" xfId="7015" builtinId="8" hidden="1"/>
    <cellStyle name="Link" xfId="6969" builtinId="8" hidden="1"/>
    <cellStyle name="Link" xfId="6931" builtinId="8" hidden="1"/>
    <cellStyle name="Link" xfId="6923" builtinId="8" hidden="1"/>
    <cellStyle name="Link" xfId="6887" builtinId="8" hidden="1"/>
    <cellStyle name="Link" xfId="6867" builtinId="8" hidden="1"/>
    <cellStyle name="Link" xfId="6823" builtinId="8" hidden="1"/>
    <cellStyle name="Link" xfId="6795" builtinId="8" hidden="1"/>
    <cellStyle name="Link" xfId="6777" builtinId="8" hidden="1"/>
    <cellStyle name="Link" xfId="6749" builtinId="8" hidden="1"/>
    <cellStyle name="Link" xfId="6713" builtinId="8" hidden="1"/>
    <cellStyle name="Link" xfId="6685" builtinId="8" hidden="1"/>
    <cellStyle name="Link" xfId="6649" builtinId="8" hidden="1"/>
    <cellStyle name="Link" xfId="6631" builtinId="8" hidden="1"/>
    <cellStyle name="Link" xfId="6603" builtinId="8" hidden="1"/>
    <cellStyle name="Link" xfId="6593" builtinId="8" hidden="1"/>
    <cellStyle name="Link" xfId="6529" builtinId="8" hidden="1"/>
    <cellStyle name="Link" xfId="6521" builtinId="8" hidden="1"/>
    <cellStyle name="Link" xfId="6493" builtinId="8" hidden="1"/>
    <cellStyle name="Link" xfId="6457" builtinId="8" hidden="1"/>
    <cellStyle name="Link" xfId="6429" builtinId="8" hidden="1"/>
    <cellStyle name="Link" xfId="6419" builtinId="8" hidden="1"/>
    <cellStyle name="Link" xfId="6355" builtinId="8" hidden="1"/>
    <cellStyle name="Link" xfId="6347" builtinId="8" hidden="1"/>
    <cellStyle name="Link" xfId="6319" builtinId="8" hidden="1"/>
    <cellStyle name="Link" xfId="6301" builtinId="8" hidden="1"/>
    <cellStyle name="Link" xfId="6265" builtinId="8" hidden="1"/>
    <cellStyle name="Link" xfId="6237" builtinId="8" hidden="1"/>
    <cellStyle name="Link" xfId="6201" builtinId="8" hidden="1"/>
    <cellStyle name="Link" xfId="6191" builtinId="8" hidden="1"/>
    <cellStyle name="Link" xfId="6155" builtinId="8" hidden="1"/>
    <cellStyle name="Link" xfId="6127" builtinId="8" hidden="1"/>
    <cellStyle name="Link" xfId="6091" builtinId="8" hidden="1"/>
    <cellStyle name="Link" xfId="6063" builtinId="8" hidden="1"/>
    <cellStyle name="Link" xfId="6027" builtinId="8" hidden="1"/>
    <cellStyle name="Link" xfId="6017" builtinId="8" hidden="1"/>
    <cellStyle name="Link" xfId="5991" builtinId="8" hidden="1"/>
    <cellStyle name="Link" xfId="5935" builtinId="8" hidden="1"/>
    <cellStyle name="Link" xfId="5917" builtinId="8" hidden="1"/>
    <cellStyle name="Link" xfId="5907" builtinId="8" hidden="1"/>
    <cellStyle name="Link" xfId="5863" builtinId="8" hidden="1"/>
    <cellStyle name="Link" xfId="5843" builtinId="8" hidden="1"/>
    <cellStyle name="Link" xfId="5825" builtinId="8" hidden="1"/>
    <cellStyle name="Link" xfId="5761" builtinId="8" hidden="1"/>
    <cellStyle name="Link" xfId="5753" builtinId="8" hidden="1"/>
    <cellStyle name="Link" xfId="5735" builtinId="8" hidden="1"/>
    <cellStyle name="Link" xfId="5697" builtinId="8" hidden="1"/>
    <cellStyle name="Link" xfId="5679" builtinId="8" hidden="1"/>
    <cellStyle name="Link" xfId="5643" builtinId="8" hidden="1"/>
    <cellStyle name="Link" xfId="5607" builtinId="8" hidden="1"/>
    <cellStyle name="Link" xfId="5579" builtinId="8" hidden="1"/>
    <cellStyle name="Link" xfId="5569" builtinId="8" hidden="1"/>
    <cellStyle name="Link" xfId="5533" builtinId="8" hidden="1"/>
    <cellStyle name="Link" xfId="5479" builtinId="8" hidden="1"/>
    <cellStyle name="Link" xfId="5469" builtinId="8" hidden="1"/>
    <cellStyle name="Link" xfId="5433" builtinId="8" hidden="1"/>
    <cellStyle name="Link" xfId="5423" builtinId="8" hidden="1"/>
    <cellStyle name="Link" xfId="5405" builtinId="8" hidden="1"/>
    <cellStyle name="Link" xfId="5351" builtinId="8" hidden="1"/>
    <cellStyle name="Link" xfId="5323" builtinId="8" hidden="1"/>
    <cellStyle name="Link" xfId="5313" builtinId="8" hidden="1"/>
    <cellStyle name="Link" xfId="5259" builtinId="8" hidden="1"/>
    <cellStyle name="Link" xfId="5249" builtinId="8" hidden="1"/>
    <cellStyle name="Link" xfId="5241" builtinId="8" hidden="1"/>
    <cellStyle name="Link" xfId="5177" builtinId="8" hidden="1"/>
    <cellStyle name="Link" xfId="5149" builtinId="8" hidden="1"/>
    <cellStyle name="Link" xfId="5139" builtinId="8" hidden="1"/>
    <cellStyle name="Link" xfId="5095" builtinId="8" hidden="1"/>
    <cellStyle name="Link" xfId="5075" builtinId="8" hidden="1"/>
    <cellStyle name="Link" xfId="5039" builtinId="8" hidden="1"/>
    <cellStyle name="Link" xfId="11773" builtinId="8" hidden="1"/>
    <cellStyle name="Link" xfId="11901" builtinId="8" hidden="1"/>
    <cellStyle name="Link" xfId="11965" builtinId="8" hidden="1"/>
    <cellStyle name="Link" xfId="12093" builtinId="8" hidden="1"/>
    <cellStyle name="Link" xfId="12221" builtinId="8" hidden="1"/>
    <cellStyle name="Link" xfId="12285" builtinId="8" hidden="1"/>
    <cellStyle name="Link" xfId="12381" builtinId="8" hidden="1"/>
    <cellStyle name="Link" xfId="12477" builtinId="8" hidden="1"/>
    <cellStyle name="Link" xfId="12541" builtinId="8" hidden="1"/>
    <cellStyle name="Link" xfId="12733" builtinId="8" hidden="1"/>
    <cellStyle name="Link" xfId="12765" builtinId="8" hidden="1"/>
    <cellStyle name="Link" xfId="12893" builtinId="8" hidden="1"/>
    <cellStyle name="Link" xfId="12989" builtinId="8" hidden="1"/>
    <cellStyle name="Link" xfId="13053" builtinId="8" hidden="1"/>
    <cellStyle name="Link" xfId="13117" builtinId="8" hidden="1"/>
    <cellStyle name="Link" xfId="13309" builtinId="8" hidden="1"/>
    <cellStyle name="Link" xfId="13373" builtinId="8" hidden="1"/>
    <cellStyle name="Link" xfId="13437" builtinId="8" hidden="1"/>
    <cellStyle name="Link" xfId="13565" builtinId="8" hidden="1"/>
    <cellStyle name="Link" xfId="13661" builtinId="8" hidden="1"/>
    <cellStyle name="Link" xfId="13757" builtinId="8" hidden="1"/>
    <cellStyle name="Link" xfId="13917" builtinId="8" hidden="1"/>
    <cellStyle name="Link" xfId="13949" builtinId="8" hidden="1"/>
    <cellStyle name="Link" xfId="14045" builtinId="8" hidden="1"/>
    <cellStyle name="Link" xfId="14141" builtinId="8" hidden="1"/>
    <cellStyle name="Link" xfId="14301" builtinId="8" hidden="1"/>
    <cellStyle name="Link" xfId="14333" builtinId="8" hidden="1"/>
    <cellStyle name="Link" xfId="14461" builtinId="8" hidden="1"/>
    <cellStyle name="Link" xfId="14525" builtinId="8" hidden="1"/>
    <cellStyle name="Link" xfId="14653" builtinId="8" hidden="1"/>
    <cellStyle name="Link" xfId="14813" builtinId="8" hidden="1"/>
    <cellStyle name="Link" xfId="14845" builtinId="8" hidden="1"/>
    <cellStyle name="Link" xfId="14941" builtinId="8" hidden="1"/>
    <cellStyle name="Link" xfId="15069" builtinId="8" hidden="1"/>
    <cellStyle name="Link" xfId="15101" builtinId="8" hidden="1"/>
    <cellStyle name="Link" xfId="15197" builtinId="8" hidden="1"/>
    <cellStyle name="Link" xfId="15421" builtinId="8" hidden="1"/>
    <cellStyle name="Link" xfId="15453" builtinId="8" hidden="1"/>
    <cellStyle name="Link" xfId="15485" builtinId="8" hidden="1"/>
    <cellStyle name="Link" xfId="15677" builtinId="8" hidden="1"/>
    <cellStyle name="Link" xfId="15709" builtinId="8" hidden="1"/>
    <cellStyle name="Link" xfId="15837" builtinId="8" hidden="1"/>
    <cellStyle name="Link" xfId="15997" builtinId="8" hidden="1"/>
    <cellStyle name="Link" xfId="16061" builtinId="8" hidden="1"/>
    <cellStyle name="Link" xfId="16093" builtinId="8" hidden="1"/>
    <cellStyle name="Link" xfId="16221" builtinId="8" hidden="1"/>
    <cellStyle name="Link" xfId="16381" builtinId="8" hidden="1"/>
    <cellStyle name="Link" xfId="16445" builtinId="8" hidden="1"/>
    <cellStyle name="Link" xfId="16573" builtinId="8" hidden="1"/>
    <cellStyle name="Link" xfId="16637" builtinId="8" hidden="1"/>
    <cellStyle name="Link" xfId="16701" builtinId="8" hidden="1"/>
    <cellStyle name="Link" xfId="16861" builtinId="8" hidden="1"/>
    <cellStyle name="Link" xfId="16989" builtinId="8" hidden="1"/>
    <cellStyle name="Link" xfId="17021" builtinId="8" hidden="1"/>
    <cellStyle name="Link" xfId="17149" builtinId="8" hidden="1"/>
    <cellStyle name="Link" xfId="17213" builtinId="8" hidden="1"/>
    <cellStyle name="Link" xfId="17245" builtinId="8" hidden="1"/>
    <cellStyle name="Link" xfId="17469" builtinId="8" hidden="1"/>
    <cellStyle name="Link" xfId="17533" builtinId="8" hidden="1"/>
    <cellStyle name="Link" xfId="17597" builtinId="8" hidden="1"/>
    <cellStyle name="Link" xfId="17757" builtinId="8" hidden="1"/>
    <cellStyle name="Link" xfId="17789" builtinId="8" hidden="1"/>
    <cellStyle name="Link" xfId="17917" builtinId="8" hidden="1"/>
    <cellStyle name="Link" xfId="18045" builtinId="8" hidden="1"/>
    <cellStyle name="Link" xfId="18141" builtinId="8" hidden="1"/>
    <cellStyle name="Link" xfId="18173" builtinId="8" hidden="1"/>
    <cellStyle name="Link" xfId="18365" builtinId="8" hidden="1"/>
    <cellStyle name="Link" xfId="18429" builtinId="8" hidden="1"/>
    <cellStyle name="Link" xfId="18525" builtinId="8" hidden="1"/>
    <cellStyle name="Link" xfId="18621" builtinId="8" hidden="1"/>
    <cellStyle name="Link" xfId="18749" builtinId="8" hidden="1"/>
    <cellStyle name="Link" xfId="18781" builtinId="8" hidden="1"/>
    <cellStyle name="Link" xfId="18941" builtinId="8" hidden="1"/>
    <cellStyle name="Link" xfId="19037" builtinId="8" hidden="1"/>
    <cellStyle name="Link" xfId="19133" builtinId="8" hidden="1"/>
    <cellStyle name="Link" xfId="19197" builtinId="8" hidden="1"/>
    <cellStyle name="Link" xfId="19293" builtinId="8" hidden="1"/>
    <cellStyle name="Link" xfId="19389" builtinId="8" hidden="1"/>
    <cellStyle name="Link" xfId="19549" builtinId="8" hidden="1"/>
    <cellStyle name="Link" xfId="19581" builtinId="8" hidden="1"/>
    <cellStyle name="Link" xfId="19709" builtinId="8" hidden="1"/>
    <cellStyle name="Link" xfId="19805" builtinId="8" hidden="1"/>
    <cellStyle name="Link" xfId="19901" builtinId="8" hidden="1"/>
    <cellStyle name="Link" xfId="19965" builtinId="8" hidden="1"/>
    <cellStyle name="Link" xfId="20157" builtinId="8" hidden="1"/>
    <cellStyle name="Link" xfId="20189" builtinId="8" hidden="1"/>
    <cellStyle name="Link" xfId="20285" builtinId="8" hidden="1"/>
    <cellStyle name="Link" xfId="20413" builtinId="8" hidden="1"/>
    <cellStyle name="Link" xfId="20541" builtinId="8" hidden="1"/>
    <cellStyle name="Link" xfId="20573" builtinId="8" hidden="1"/>
    <cellStyle name="Link" xfId="20733" builtinId="8" hidden="1"/>
    <cellStyle name="Link" xfId="20797" builtinId="8" hidden="1"/>
    <cellStyle name="Link" xfId="20861" builtinId="8" hidden="1"/>
    <cellStyle name="Link" xfId="21085" builtinId="8" hidden="1"/>
    <cellStyle name="Link" xfId="21117" builtinId="8" hidden="1"/>
    <cellStyle name="Link" xfId="21181" builtinId="8" hidden="1"/>
    <cellStyle name="Link" xfId="21313" builtinId="8" hidden="1"/>
    <cellStyle name="Link" xfId="21345" builtinId="8" hidden="1"/>
    <cellStyle name="Link" xfId="21473" builtinId="8" hidden="1"/>
    <cellStyle name="Link" xfId="21633" builtinId="8" hidden="1"/>
    <cellStyle name="Link" xfId="21697" builtinId="8" hidden="1"/>
    <cellStyle name="Link" xfId="21761" builtinId="8" hidden="1"/>
    <cellStyle name="Link" xfId="21889" builtinId="8" hidden="1"/>
    <cellStyle name="Link" xfId="21953" builtinId="8" hidden="1"/>
    <cellStyle name="Link" xfId="22113" builtinId="8" hidden="1"/>
    <cellStyle name="Link" xfId="22241" builtinId="8" hidden="1"/>
    <cellStyle name="Link" xfId="22273" builtinId="8" hidden="1"/>
    <cellStyle name="Link" xfId="22337" builtinId="8" hidden="1"/>
    <cellStyle name="Link" xfId="22497" builtinId="8" hidden="1"/>
    <cellStyle name="Link" xfId="22625" builtinId="8" hidden="1"/>
    <cellStyle name="Link" xfId="22657" builtinId="8" hidden="1"/>
    <cellStyle name="Link" xfId="22849" builtinId="8" hidden="1"/>
    <cellStyle name="Link" xfId="22881" builtinId="8" hidden="1"/>
    <cellStyle name="Link" xfId="22913" builtinId="8" hidden="1"/>
    <cellStyle name="Link" xfId="23137" builtinId="8" hidden="1"/>
    <cellStyle name="Link" xfId="23233" builtinId="8" hidden="1"/>
    <cellStyle name="Link" xfId="23265" builtinId="8" hidden="1"/>
    <cellStyle name="Link" xfId="23393" builtinId="8" hidden="1"/>
    <cellStyle name="Link" xfId="23489" builtinId="8" hidden="1"/>
    <cellStyle name="Link" xfId="23521" builtinId="8" hidden="1"/>
    <cellStyle name="Link" xfId="23681" builtinId="8" hidden="1"/>
    <cellStyle name="Link" xfId="23809" builtinId="8" hidden="1"/>
    <cellStyle name="Link" xfId="23873" builtinId="8" hidden="1"/>
    <cellStyle name="Link" xfId="24001" builtinId="8" hidden="1"/>
    <cellStyle name="Link" xfId="24033" builtinId="8" hidden="1"/>
    <cellStyle name="Link" xfId="24193" builtinId="8" hidden="1"/>
    <cellStyle name="Link" xfId="24289" builtinId="8" hidden="1"/>
    <cellStyle name="Link" xfId="24385" builtinId="8" hidden="1"/>
    <cellStyle name="Link" xfId="24417" builtinId="8" hidden="1"/>
    <cellStyle name="Link" xfId="24577" builtinId="8" hidden="1"/>
    <cellStyle name="Link" xfId="24673" builtinId="8" hidden="1"/>
    <cellStyle name="Link" xfId="24769" builtinId="8" hidden="1"/>
    <cellStyle name="Link" xfId="24897" builtinId="8" hidden="1"/>
    <cellStyle name="Link" xfId="24961" builtinId="8" hidden="1"/>
    <cellStyle name="Link" xfId="25025" builtinId="8" hidden="1"/>
    <cellStyle name="Link" xfId="25217" builtinId="8" hidden="1"/>
    <cellStyle name="Link" xfId="25281" builtinId="8" hidden="1"/>
    <cellStyle name="Link" xfId="25345" builtinId="8" hidden="1"/>
    <cellStyle name="Link" xfId="25441" builtinId="8" hidden="1"/>
    <cellStyle name="Link" xfId="25569" builtinId="8" hidden="1"/>
    <cellStyle name="Link" xfId="25601" builtinId="8" hidden="1"/>
    <cellStyle name="Link" xfId="25793" builtinId="8" hidden="1"/>
    <cellStyle name="Link" xfId="25857" builtinId="8" hidden="1"/>
    <cellStyle name="Link" xfId="25953" builtinId="8" hidden="1"/>
    <cellStyle name="Link" xfId="26049" builtinId="8" hidden="1"/>
    <cellStyle name="Link" xfId="26113" builtinId="8" hidden="1"/>
    <cellStyle name="Link" xfId="26241" builtinId="8" hidden="1"/>
    <cellStyle name="Link" xfId="26369" builtinId="8" hidden="1"/>
    <cellStyle name="Link" xfId="26433" builtinId="8" hidden="1"/>
    <cellStyle name="Link" xfId="26561" builtinId="8" hidden="1"/>
    <cellStyle name="Link" xfId="26625" builtinId="8" hidden="1"/>
    <cellStyle name="Link" xfId="26753" builtinId="8" hidden="1"/>
    <cellStyle name="Link" xfId="26817" builtinId="8" hidden="1"/>
    <cellStyle name="Link" xfId="26977" builtinId="8" hidden="1"/>
    <cellStyle name="Link" xfId="27009" builtinId="8" hidden="1"/>
    <cellStyle name="Link" xfId="27105" builtinId="8" hidden="1"/>
    <cellStyle name="Link" xfId="27329" builtinId="8" hidden="1"/>
    <cellStyle name="Link" xfId="27361" builtinId="8" hidden="1"/>
    <cellStyle name="Link" xfId="27393" builtinId="8" hidden="1"/>
    <cellStyle name="Link" xfId="27585" builtinId="8" hidden="1"/>
    <cellStyle name="Link" xfId="27617" builtinId="8" hidden="1"/>
    <cellStyle name="Link" xfId="27713" builtinId="8" hidden="1"/>
    <cellStyle name="Link" xfId="27905" builtinId="8" hidden="1"/>
    <cellStyle name="Link" xfId="27969" builtinId="8" hidden="1"/>
    <cellStyle name="Link" xfId="28001" builtinId="8" hidden="1"/>
    <cellStyle name="Link" xfId="28129" builtinId="8" hidden="1"/>
    <cellStyle name="Link" xfId="28161" builtinId="8" hidden="1"/>
    <cellStyle name="Link" xfId="28353" builtinId="8" hidden="1"/>
    <cellStyle name="Link" xfId="28481" builtinId="8" hidden="1"/>
    <cellStyle name="Link" xfId="28513" builtinId="8" hidden="1"/>
    <cellStyle name="Link" xfId="28609" builtinId="8" hidden="1"/>
    <cellStyle name="Link" xfId="28737" builtinId="8" hidden="1"/>
    <cellStyle name="Link" xfId="28865" builtinId="8" hidden="1"/>
    <cellStyle name="Link" xfId="28929" builtinId="8" hidden="1"/>
    <cellStyle name="Link" xfId="29057" builtinId="8" hidden="1"/>
    <cellStyle name="Link" xfId="29121" builtinId="8" hidden="1"/>
    <cellStyle name="Link" xfId="29153" builtinId="8" hidden="1"/>
    <cellStyle name="Link" xfId="29377" builtinId="8" hidden="1"/>
    <cellStyle name="Link" xfId="29441" builtinId="8" hidden="1"/>
    <cellStyle name="Link" xfId="29505" builtinId="8" hidden="1"/>
    <cellStyle name="Link" xfId="29665" builtinId="8" hidden="1"/>
    <cellStyle name="Link" xfId="29697" builtinId="8" hidden="1"/>
    <cellStyle name="Link" xfId="29761" builtinId="8" hidden="1"/>
    <cellStyle name="Link" xfId="29953" builtinId="8" hidden="1"/>
    <cellStyle name="Link" xfId="30049" builtinId="8" hidden="1"/>
    <cellStyle name="Link" xfId="30081" builtinId="8" hidden="1"/>
    <cellStyle name="Link" xfId="30209" builtinId="8" hidden="1"/>
    <cellStyle name="Link" xfId="30305" builtinId="8" hidden="1"/>
    <cellStyle name="Link" xfId="30433" builtinId="8" hidden="1"/>
    <cellStyle name="Link" xfId="30529" builtinId="8" hidden="1"/>
    <cellStyle name="Link" xfId="30657" builtinId="8" hidden="1"/>
    <cellStyle name="Link" xfId="30689" builtinId="8" hidden="1"/>
    <cellStyle name="Link" xfId="30817" builtinId="8" hidden="1"/>
    <cellStyle name="Link" xfId="30913" builtinId="8" hidden="1"/>
    <cellStyle name="Link" xfId="31041" builtinId="8" hidden="1"/>
    <cellStyle name="Link" xfId="31105" builtinId="8" hidden="1"/>
    <cellStyle name="Link" xfId="31201" builtinId="8" hidden="1"/>
    <cellStyle name="Link" xfId="31233" builtinId="8" hidden="1"/>
    <cellStyle name="Link" xfId="31457" builtinId="8" hidden="1"/>
    <cellStyle name="Link" xfId="31489" builtinId="8" hidden="1"/>
    <cellStyle name="Link" xfId="31585" builtinId="8" hidden="1"/>
    <cellStyle name="Link" xfId="31713" builtinId="8" hidden="1"/>
    <cellStyle name="Link" xfId="31809" builtinId="8" hidden="1"/>
    <cellStyle name="Link" xfId="31841" builtinId="8" hidden="1"/>
    <cellStyle name="Link" xfId="32065" builtinId="8" hidden="1"/>
    <cellStyle name="Link" xfId="32097" builtinId="8" hidden="1"/>
    <cellStyle name="Link" xfId="32193" builtinId="8" hidden="1"/>
    <cellStyle name="Link" xfId="32258" builtinId="8" hidden="1"/>
    <cellStyle name="Link" xfId="32386" builtinId="8" hidden="1"/>
    <cellStyle name="Link" xfId="32484" builtinId="8" hidden="1"/>
    <cellStyle name="Link" xfId="32612" builtinId="8" hidden="1"/>
    <cellStyle name="Link" xfId="32708" builtinId="8" hidden="1"/>
    <cellStyle name="Link" xfId="32772" builtinId="8" hidden="1"/>
    <cellStyle name="Link" xfId="32868" builtinId="8" hidden="1"/>
    <cellStyle name="Link" xfId="33028" builtinId="8" hidden="1"/>
    <cellStyle name="Link" xfId="33092" builtinId="8" hidden="1"/>
    <cellStyle name="Link" xfId="33220" builtinId="8" hidden="1"/>
    <cellStyle name="Link" xfId="33252" builtinId="8" hidden="1"/>
    <cellStyle name="Link" xfId="33380" builtinId="8" hidden="1"/>
    <cellStyle name="Link" xfId="33540" builtinId="8" hidden="1"/>
    <cellStyle name="Link" xfId="33604" builtinId="8" hidden="1"/>
    <cellStyle name="Link" xfId="33636" builtinId="8" hidden="1"/>
    <cellStyle name="Link" xfId="33796" builtinId="8" hidden="1"/>
    <cellStyle name="Link" xfId="33860" builtinId="8" hidden="1"/>
    <cellStyle name="Link" xfId="33924" builtinId="8" hidden="1"/>
    <cellStyle name="Link" xfId="34148" builtinId="8" hidden="1"/>
    <cellStyle name="Link" xfId="34180" builtinId="8" hidden="1"/>
    <cellStyle name="Link" xfId="34244" builtinId="8" hidden="1"/>
    <cellStyle name="Link" xfId="34404" builtinId="8" hidden="1"/>
    <cellStyle name="Link" xfId="34436" builtinId="8" hidden="1"/>
    <cellStyle name="Link" xfId="34564" builtinId="8" hidden="1"/>
    <cellStyle name="Link" xfId="34756" builtinId="8" hidden="1"/>
    <cellStyle name="Link" xfId="34788" builtinId="8" hidden="1"/>
    <cellStyle name="Link" xfId="34820" builtinId="8" hidden="1"/>
    <cellStyle name="Link" xfId="34948" builtinId="8" hidden="1"/>
    <cellStyle name="Link" xfId="35140" builtinId="8" hidden="1"/>
    <cellStyle name="Link" xfId="35146" builtinId="8" hidden="1"/>
    <cellStyle name="Link" xfId="35104" builtinId="8" hidden="1"/>
    <cellStyle name="Link" xfId="35094" builtinId="8" hidden="1"/>
    <cellStyle name="Link" xfId="35062" builtinId="8" hidden="1"/>
    <cellStyle name="Link" xfId="35008" builtinId="8" hidden="1"/>
    <cellStyle name="Link" xfId="34976" builtinId="8" hidden="1"/>
    <cellStyle name="Link" xfId="34944" builtinId="8" hidden="1"/>
    <cellStyle name="Link" xfId="34902" builtinId="8" hidden="1"/>
    <cellStyle name="Link" xfId="34890" builtinId="8" hidden="1"/>
    <cellStyle name="Link" xfId="34880" builtinId="8" hidden="1"/>
    <cellStyle name="Link" xfId="34806" builtinId="8" hidden="1"/>
    <cellStyle name="Link" xfId="34774" builtinId="8" hidden="1"/>
    <cellStyle name="Link" xfId="34762" builtinId="8" hidden="1"/>
    <cellStyle name="Link" xfId="34710" builtinId="8" hidden="1"/>
    <cellStyle name="Link" xfId="34688" builtinId="8" hidden="1"/>
    <cellStyle name="Link" xfId="34646" builtinId="8" hidden="1"/>
    <cellStyle name="Link" xfId="34602" builtinId="8" hidden="1"/>
    <cellStyle name="Link" xfId="34582" builtinId="8" hidden="1"/>
    <cellStyle name="Link" xfId="34560" builtinId="8" hidden="1"/>
    <cellStyle name="Link" xfId="34518" builtinId="8" hidden="1"/>
    <cellStyle name="Link" xfId="34474" builtinId="8" hidden="1"/>
    <cellStyle name="Link" xfId="34454" builtinId="8" hidden="1"/>
    <cellStyle name="Link" xfId="34422" builtinId="8" hidden="1"/>
    <cellStyle name="Link" xfId="34378" builtinId="8" hidden="1"/>
    <cellStyle name="Link" xfId="34368" builtinId="8" hidden="1"/>
    <cellStyle name="Link" xfId="34304" builtinId="8" hidden="1"/>
    <cellStyle name="Link" xfId="34294" builtinId="8" hidden="1"/>
    <cellStyle name="Link" xfId="34250" builtinId="8" hidden="1"/>
    <cellStyle name="Link" xfId="34218" builtinId="8" hidden="1"/>
    <cellStyle name="Link" xfId="34198" builtinId="8" hidden="1"/>
    <cellStyle name="Link" xfId="34176" builtinId="8" hidden="1"/>
    <cellStyle name="Link" xfId="34112" builtinId="8" hidden="1"/>
    <cellStyle name="Link" xfId="34090" builtinId="8" hidden="1"/>
    <cellStyle name="Link" xfId="34070" builtinId="8" hidden="1"/>
    <cellStyle name="Link" xfId="34026" builtinId="8" hidden="1"/>
    <cellStyle name="Link" xfId="33994" builtinId="8" hidden="1"/>
    <cellStyle name="Link" xfId="33962" builtinId="8" hidden="1"/>
    <cellStyle name="Link" xfId="33910" builtinId="8" hidden="1"/>
    <cellStyle name="Link" xfId="33898" builtinId="8" hidden="1"/>
    <cellStyle name="Link" xfId="33866" builtinId="8" hidden="1"/>
    <cellStyle name="Link" xfId="33834" builtinId="8" hidden="1"/>
    <cellStyle name="Link" xfId="33782" builtinId="8" hidden="1"/>
    <cellStyle name="Link" xfId="33770" builtinId="8" hidden="1"/>
    <cellStyle name="Link" xfId="33728" builtinId="8" hidden="1"/>
    <cellStyle name="Link" xfId="33696" builtinId="8" hidden="1"/>
    <cellStyle name="Link" xfId="33664" builtinId="8" hidden="1"/>
    <cellStyle name="Link" xfId="33610" builtinId="8" hidden="1"/>
    <cellStyle name="Link" xfId="33578" builtinId="8" hidden="1"/>
    <cellStyle name="Link" xfId="33568" builtinId="8" hidden="1"/>
    <cellStyle name="Link" xfId="33526" builtinId="8" hidden="1"/>
    <cellStyle name="Link" xfId="33514" builtinId="8" hidden="1"/>
    <cellStyle name="Link" xfId="33472" builtinId="8" hidden="1"/>
    <cellStyle name="Link" xfId="33408" builtinId="8" hidden="1"/>
    <cellStyle name="Link" xfId="33398" builtinId="8" hidden="1"/>
    <cellStyle name="Link" xfId="33386" builtinId="8" hidden="1"/>
    <cellStyle name="Link" xfId="33322" builtinId="8" hidden="1"/>
    <cellStyle name="Link" xfId="33312" builtinId="8" hidden="1"/>
    <cellStyle name="Link" xfId="33270" builtinId="8" hidden="1"/>
    <cellStyle name="Link" xfId="33216" builtinId="8" hidden="1"/>
    <cellStyle name="Link" xfId="33194" builtinId="8" hidden="1"/>
    <cellStyle name="Link" xfId="33184" builtinId="8" hidden="1"/>
    <cellStyle name="Link" xfId="33130" builtinId="8" hidden="1"/>
    <cellStyle name="Link" xfId="33088" builtinId="8" hidden="1"/>
    <cellStyle name="Link" xfId="33066" builtinId="8" hidden="1"/>
    <cellStyle name="Link" xfId="33014" builtinId="8" hidden="1"/>
    <cellStyle name="Link" xfId="33002" builtinId="8" hidden="1"/>
    <cellStyle name="Link" xfId="32982" builtinId="8" hidden="1"/>
    <cellStyle name="Link" xfId="32928" builtinId="8" hidden="1"/>
    <cellStyle name="Link" xfId="32886" builtinId="8" hidden="1"/>
    <cellStyle name="Link" xfId="32874" builtinId="8" hidden="1"/>
    <cellStyle name="Link" xfId="32832" builtinId="8" hidden="1"/>
    <cellStyle name="Link" xfId="32810" builtinId="8" hidden="1"/>
    <cellStyle name="Link" xfId="32790" builtinId="8" hidden="1"/>
    <cellStyle name="Link" xfId="32726" builtinId="8" hidden="1"/>
    <cellStyle name="Link" xfId="32704" builtinId="8" hidden="1"/>
    <cellStyle name="Link" xfId="32672" builtinId="8" hidden="1"/>
    <cellStyle name="Link" xfId="32630" builtinId="8" hidden="1"/>
    <cellStyle name="Link" xfId="32618" builtinId="8" hidden="1"/>
    <cellStyle name="Link" xfId="32554" builtinId="8" hidden="1"/>
    <cellStyle name="Link" xfId="32534" builtinId="8" hidden="1"/>
    <cellStyle name="Link" xfId="32502" builtinId="8" hidden="1"/>
    <cellStyle name="Link" xfId="32490" builtinId="8" hidden="1"/>
    <cellStyle name="Link" xfId="32424" builtinId="8" hidden="1"/>
    <cellStyle name="Link" xfId="32404" builtinId="8" hidden="1"/>
    <cellStyle name="Link" xfId="32372" builtinId="8" hidden="1"/>
    <cellStyle name="Link" xfId="32328" builtinId="8" hidden="1"/>
    <cellStyle name="Link" xfId="32296" builtinId="8" hidden="1"/>
    <cellStyle name="Link" xfId="32286" builtinId="8" hidden="1"/>
    <cellStyle name="Link" xfId="32211" builtinId="8" hidden="1"/>
    <cellStyle name="Link" xfId="32199" builtinId="8" hidden="1"/>
    <cellStyle name="Link" xfId="32167" builtinId="8" hidden="1"/>
    <cellStyle name="Link" xfId="32147" builtinId="8" hidden="1"/>
    <cellStyle name="Link" xfId="32103" builtinId="8" hidden="1"/>
    <cellStyle name="Link" xfId="32083" builtinId="8" hidden="1"/>
    <cellStyle name="Link" xfId="32029" builtinId="8" hidden="1"/>
    <cellStyle name="Link" xfId="32019" builtinId="8" hidden="1"/>
    <cellStyle name="Link" xfId="31975" builtinId="8" hidden="1"/>
    <cellStyle name="Link" xfId="31943" builtinId="8" hidden="1"/>
    <cellStyle name="Link" xfId="31911" builtinId="8" hidden="1"/>
    <cellStyle name="Link" xfId="31869" builtinId="8" hidden="1"/>
    <cellStyle name="Link" xfId="31827" builtinId="8" hidden="1"/>
    <cellStyle name="Link" xfId="31815" builtinId="8" hidden="1"/>
    <cellStyle name="Link" xfId="31783" builtinId="8" hidden="1"/>
    <cellStyle name="Link" xfId="31741" builtinId="8" hidden="1"/>
    <cellStyle name="Link" xfId="31699" builtinId="8" hidden="1"/>
    <cellStyle name="Link" xfId="31687" builtinId="8" hidden="1"/>
    <cellStyle name="Link" xfId="31635" builtinId="8" hidden="1"/>
    <cellStyle name="Link" xfId="31613" builtinId="8" hidden="1"/>
    <cellStyle name="Link" xfId="31591" builtinId="8" hidden="1"/>
    <cellStyle name="Link" xfId="31517" builtinId="8" hidden="1"/>
    <cellStyle name="Link" xfId="31507" builtinId="8" hidden="1"/>
    <cellStyle name="Link" xfId="31485" builtinId="8" hidden="1"/>
    <cellStyle name="Link" xfId="31443" builtinId="8" hidden="1"/>
    <cellStyle name="Link" xfId="31421" builtinId="8" hidden="1"/>
    <cellStyle name="Link" xfId="31389" builtinId="8" hidden="1"/>
    <cellStyle name="Link" xfId="31335" builtinId="8" hidden="1"/>
    <cellStyle name="Link" xfId="31303" builtinId="8" hidden="1"/>
    <cellStyle name="Link" xfId="31293" builtinId="8" hidden="1"/>
    <cellStyle name="Link" xfId="31251" builtinId="8" hidden="1"/>
    <cellStyle name="Link" xfId="31229" builtinId="8" hidden="1"/>
    <cellStyle name="Link" xfId="31175" builtinId="8" hidden="1"/>
    <cellStyle name="Link" xfId="31133" builtinId="8" hidden="1"/>
    <cellStyle name="Link" xfId="31123" builtinId="8" hidden="1"/>
    <cellStyle name="Link" xfId="31101" builtinId="8" hidden="1"/>
    <cellStyle name="Link" xfId="31047" builtinId="8" hidden="1"/>
    <cellStyle name="Link" xfId="31005" builtinId="8" hidden="1"/>
    <cellStyle name="Link" xfId="30995" builtinId="8" hidden="1"/>
    <cellStyle name="Link" xfId="30931" builtinId="8" hidden="1"/>
    <cellStyle name="Link" xfId="30919" builtinId="8" hidden="1"/>
    <cellStyle name="Link" xfId="30909" builtinId="8" hidden="1"/>
    <cellStyle name="Link" xfId="30835" builtinId="8" hidden="1"/>
    <cellStyle name="Link" xfId="30803" builtinId="8" hidden="1"/>
    <cellStyle name="Link" xfId="30791" builtinId="8" hidden="1"/>
    <cellStyle name="Link" xfId="30739" builtinId="8" hidden="1"/>
    <cellStyle name="Link" xfId="30717" builtinId="8" hidden="1"/>
    <cellStyle name="Link" xfId="30707" builtinId="8" hidden="1"/>
    <cellStyle name="Link" xfId="30653" builtinId="8" hidden="1"/>
    <cellStyle name="Link" xfId="30611" builtinId="8" hidden="1"/>
    <cellStyle name="Link" xfId="30589" builtinId="8" hidden="1"/>
    <cellStyle name="Link" xfId="30547" builtinId="8" hidden="1"/>
    <cellStyle name="Link" xfId="30535" builtinId="8" hidden="1"/>
    <cellStyle name="Link" xfId="30483" builtinId="8" hidden="1"/>
    <cellStyle name="Link" xfId="30451" builtinId="8" hidden="1"/>
    <cellStyle name="Link" xfId="30419" builtinId="8" hidden="1"/>
    <cellStyle name="Link" xfId="30397" builtinId="8" hidden="1"/>
    <cellStyle name="Link" xfId="30355" builtinId="8" hidden="1"/>
    <cellStyle name="Link" xfId="30323" builtinId="8" hidden="1"/>
    <cellStyle name="Link" xfId="30279" builtinId="8" hidden="1"/>
    <cellStyle name="Link" xfId="30247" builtinId="8" hidden="1"/>
    <cellStyle name="Link" xfId="30227" builtinId="8" hidden="1"/>
    <cellStyle name="Link" xfId="30205" builtinId="8" hidden="1"/>
    <cellStyle name="Link" xfId="30141" builtinId="8" hidden="1"/>
    <cellStyle name="Link" xfId="30119" builtinId="8" hidden="1"/>
    <cellStyle name="Link" xfId="30099" builtinId="8" hidden="1"/>
    <cellStyle name="Link" xfId="30055" builtinId="8" hidden="1"/>
    <cellStyle name="Link" xfId="30023" builtinId="8" hidden="1"/>
    <cellStyle name="Link" xfId="30013" builtinId="8" hidden="1"/>
    <cellStyle name="Link" xfId="29939" builtinId="8" hidden="1"/>
    <cellStyle name="Link" xfId="29927" builtinId="8" hidden="1"/>
    <cellStyle name="Link" xfId="29895" builtinId="8" hidden="1"/>
    <cellStyle name="Link" xfId="29863" builtinId="8" hidden="1"/>
    <cellStyle name="Link" xfId="29821" builtinId="8" hidden="1"/>
    <cellStyle name="Link" xfId="29799" builtinId="8" hidden="1"/>
    <cellStyle name="Link" xfId="29757" builtinId="8" hidden="1"/>
    <cellStyle name="Link" xfId="29735" builtinId="8" hidden="1"/>
    <cellStyle name="Link" xfId="29693" builtinId="8" hidden="1"/>
    <cellStyle name="Link" xfId="29671" builtinId="8" hidden="1"/>
    <cellStyle name="Link" xfId="29629" builtinId="8" hidden="1"/>
    <cellStyle name="Link" xfId="29597" builtinId="8" hidden="1"/>
    <cellStyle name="Link" xfId="29555" builtinId="8" hidden="1"/>
    <cellStyle name="Link" xfId="29543" builtinId="8" hidden="1"/>
    <cellStyle name="Link" xfId="29511" builtinId="8" hidden="1"/>
    <cellStyle name="Link" xfId="29437" builtinId="8" hidden="1"/>
    <cellStyle name="Link" xfId="29427" builtinId="8" hidden="1"/>
    <cellStyle name="Link" xfId="29415" builtinId="8" hidden="1"/>
    <cellStyle name="Link" xfId="29351" builtinId="8" hidden="1"/>
    <cellStyle name="Link" xfId="29341" builtinId="8" hidden="1"/>
    <cellStyle name="Link" xfId="29309" builtinId="8" hidden="1"/>
    <cellStyle name="Link" xfId="29245" builtinId="8" hidden="1"/>
    <cellStyle name="Link" xfId="29223" builtinId="8" hidden="1"/>
    <cellStyle name="Link" xfId="29213" builtinId="8" hidden="1"/>
    <cellStyle name="Link" xfId="29171" builtinId="8" hidden="1"/>
    <cellStyle name="Link" xfId="29139" builtinId="8" hidden="1"/>
    <cellStyle name="Link" xfId="29095" builtinId="8" hidden="1"/>
    <cellStyle name="Link" xfId="29053" builtinId="8" hidden="1"/>
    <cellStyle name="Link" xfId="29031" builtinId="8" hidden="1"/>
    <cellStyle name="Link" xfId="29011" builtinId="8" hidden="1"/>
    <cellStyle name="Link" xfId="28967" builtinId="8" hidden="1"/>
    <cellStyle name="Link" xfId="28915" builtinId="8" hidden="1"/>
    <cellStyle name="Link" xfId="28903" builtinId="8" hidden="1"/>
    <cellStyle name="Link" xfId="28861" builtinId="8" hidden="1"/>
    <cellStyle name="Link" xfId="28839" builtinId="8" hidden="1"/>
    <cellStyle name="Link" xfId="28829" builtinId="8" hidden="1"/>
    <cellStyle name="Link" xfId="28755" builtinId="8" hidden="1"/>
    <cellStyle name="Link" xfId="28733" builtinId="8" hidden="1"/>
    <cellStyle name="Link" xfId="28711" builtinId="8" hidden="1"/>
    <cellStyle name="Link" xfId="28659" builtinId="8" hidden="1"/>
    <cellStyle name="Link" xfId="28647" builtinId="8" hidden="1"/>
    <cellStyle name="Link" xfId="28627" builtinId="8" hidden="1"/>
    <cellStyle name="Link" xfId="28563" builtinId="8" hidden="1"/>
    <cellStyle name="Link" xfId="28531" builtinId="8" hidden="1"/>
    <cellStyle name="Link" xfId="28519" builtinId="8" hidden="1"/>
    <cellStyle name="Link" xfId="28455" builtinId="8" hidden="1"/>
    <cellStyle name="Link" xfId="28445" builtinId="8" hidden="1"/>
    <cellStyle name="Link" xfId="28403" builtinId="8" hidden="1"/>
    <cellStyle name="Link" xfId="28371" builtinId="8" hidden="1"/>
    <cellStyle name="Link" xfId="28327" builtinId="8" hidden="1"/>
    <cellStyle name="Link" xfId="28317" builtinId="8" hidden="1"/>
    <cellStyle name="Link" xfId="28275" builtinId="8" hidden="1"/>
    <cellStyle name="Link" xfId="28231" builtinId="8" hidden="1"/>
    <cellStyle name="Link" xfId="28199" builtinId="8" hidden="1"/>
    <cellStyle name="Link" xfId="28179" builtinId="8" hidden="1"/>
    <cellStyle name="Link" xfId="28147" builtinId="8" hidden="1"/>
    <cellStyle name="Link" xfId="28115" builtinId="8" hidden="1"/>
    <cellStyle name="Link" xfId="28061" builtinId="8" hidden="1"/>
    <cellStyle name="Link" xfId="28051" builtinId="8" hidden="1"/>
    <cellStyle name="Link" xfId="28007" builtinId="8" hidden="1"/>
    <cellStyle name="Link" xfId="27975" builtinId="8" hidden="1"/>
    <cellStyle name="Link" xfId="27943" builtinId="8" hidden="1"/>
    <cellStyle name="Link" xfId="27933" builtinId="8" hidden="1"/>
    <cellStyle name="Link" xfId="27859" builtinId="8" hidden="1"/>
    <cellStyle name="Link" xfId="27847" builtinId="8" hidden="1"/>
    <cellStyle name="Link" xfId="27815" builtinId="8" hidden="1"/>
    <cellStyle name="Link" xfId="27773" builtinId="8" hidden="1"/>
    <cellStyle name="Link" xfId="27751" builtinId="8" hidden="1"/>
    <cellStyle name="Link" xfId="27719" builtinId="8" hidden="1"/>
    <cellStyle name="Link" xfId="27667" builtinId="8" hidden="1"/>
    <cellStyle name="Link" xfId="27645" builtinId="8" hidden="1"/>
    <cellStyle name="Link" xfId="27623" builtinId="8" hidden="1"/>
    <cellStyle name="Link" xfId="27591" builtinId="8" hidden="1"/>
    <cellStyle name="Link" xfId="27539" builtinId="8" hidden="1"/>
    <cellStyle name="Link" xfId="27517" builtinId="8" hidden="1"/>
    <cellStyle name="Link" xfId="27475" builtinId="8" hidden="1"/>
    <cellStyle name="Link" xfId="27463" builtinId="8" hidden="1"/>
    <cellStyle name="Link" xfId="27421" builtinId="8" hidden="1"/>
    <cellStyle name="Link" xfId="18457" builtinId="8" hidden="1"/>
    <cellStyle name="Link" xfId="18463" builtinId="8" hidden="1"/>
    <cellStyle name="Link" xfId="18471" builtinId="8" hidden="1"/>
    <cellStyle name="Link" xfId="18481" builtinId="8" hidden="1"/>
    <cellStyle name="Link" xfId="18487" builtinId="8" hidden="1"/>
    <cellStyle name="Link" xfId="18495" builtinId="8" hidden="1"/>
    <cellStyle name="Link" xfId="18515" builtinId="8" hidden="1"/>
    <cellStyle name="Link" xfId="18519" builtinId="8" hidden="1"/>
    <cellStyle name="Link" xfId="18523" builtinId="8" hidden="1"/>
    <cellStyle name="Link" xfId="18539" builtinId="8" hidden="1"/>
    <cellStyle name="Link" xfId="18543" builtinId="8" hidden="1"/>
    <cellStyle name="Link" xfId="18555" builtinId="8" hidden="1"/>
    <cellStyle name="Link" xfId="18571" builtinId="8" hidden="1"/>
    <cellStyle name="Link" xfId="18577" builtinId="8" hidden="1"/>
    <cellStyle name="Link" xfId="18579" builtinId="8" hidden="1"/>
    <cellStyle name="Link" xfId="18591" builtinId="8" hidden="1"/>
    <cellStyle name="Link" xfId="18609" builtinId="8" hidden="1"/>
    <cellStyle name="Link" xfId="18611" builtinId="8" hidden="1"/>
    <cellStyle name="Link" xfId="18625" builtinId="8" hidden="1"/>
    <cellStyle name="Link" xfId="18633" builtinId="8" hidden="1"/>
    <cellStyle name="Link" xfId="18635" builtinId="8" hidden="1"/>
    <cellStyle name="Link" xfId="18651" builtinId="8" hidden="1"/>
    <cellStyle name="Link" xfId="18665" builtinId="8" hidden="1"/>
    <cellStyle name="Link" xfId="18671" builtinId="8" hidden="1"/>
    <cellStyle name="Link" xfId="18683" builtinId="8" hidden="1"/>
    <cellStyle name="Link" xfId="18687" builtinId="8" hidden="1"/>
    <cellStyle name="Link" xfId="18689" builtinId="8" hidden="1"/>
    <cellStyle name="Link" xfId="18711" builtinId="8" hidden="1"/>
    <cellStyle name="Link" xfId="18719" builtinId="8" hidden="1"/>
    <cellStyle name="Link" xfId="18721" builtinId="8" hidden="1"/>
    <cellStyle name="Link" xfId="18737" builtinId="8" hidden="1"/>
    <cellStyle name="Link" xfId="18743" builtinId="8" hidden="1"/>
    <cellStyle name="Link" xfId="18755" builtinId="8" hidden="1"/>
    <cellStyle name="Link" xfId="18769" builtinId="8" hidden="1"/>
    <cellStyle name="Link" xfId="18775" builtinId="8" hidden="1"/>
    <cellStyle name="Link" xfId="18779" builtinId="8" hidden="1"/>
    <cellStyle name="Link" xfId="18795" builtinId="8" hidden="1"/>
    <cellStyle name="Link" xfId="18803" builtinId="8" hidden="1"/>
    <cellStyle name="Link" xfId="18811" builtinId="8" hidden="1"/>
    <cellStyle name="Link" xfId="18819" builtinId="8" hidden="1"/>
    <cellStyle name="Link" xfId="18833" builtinId="8" hidden="1"/>
    <cellStyle name="Link" xfId="18835" builtinId="8" hidden="1"/>
    <cellStyle name="Link" xfId="18855" builtinId="8" hidden="1"/>
    <cellStyle name="Link" xfId="18859" builtinId="8" hidden="1"/>
    <cellStyle name="Link" xfId="18867" builtinId="8" hidden="1"/>
    <cellStyle name="Link" xfId="18879" builtinId="8" hidden="1"/>
    <cellStyle name="Link" xfId="18883" builtinId="8" hidden="1"/>
    <cellStyle name="Link" xfId="18891" builtinId="8" hidden="1"/>
    <cellStyle name="Link" xfId="18907" builtinId="8" hidden="1"/>
    <cellStyle name="Link" xfId="18913" builtinId="8" hidden="1"/>
    <cellStyle name="Link" xfId="18927" builtinId="8" hidden="1"/>
    <cellStyle name="Link" xfId="18931" builtinId="8" hidden="1"/>
    <cellStyle name="Link" xfId="18943" builtinId="8" hidden="1"/>
    <cellStyle name="Link" xfId="18951" builtinId="8" hidden="1"/>
    <cellStyle name="Link" xfId="18967" builtinId="8" hidden="1"/>
    <cellStyle name="Link" xfId="18969" builtinId="8" hidden="1"/>
    <cellStyle name="Link" xfId="18977" builtinId="8" hidden="1"/>
    <cellStyle name="Link" xfId="18991" builtinId="8" hidden="1"/>
    <cellStyle name="Link" xfId="19003" builtinId="8" hidden="1"/>
    <cellStyle name="Link" xfId="19007" builtinId="8" hidden="1"/>
    <cellStyle name="Link" xfId="19025" builtinId="8" hidden="1"/>
    <cellStyle name="Link" xfId="19027" builtinId="8" hidden="1"/>
    <cellStyle name="Link" xfId="19035" builtinId="8" hidden="1"/>
    <cellStyle name="Link" xfId="19055" builtinId="8" hidden="1"/>
    <cellStyle name="Link" xfId="19059" builtinId="8" hidden="1"/>
    <cellStyle name="Link" xfId="19063" builtinId="8" hidden="1"/>
    <cellStyle name="Link" xfId="19075" builtinId="8" hidden="1"/>
    <cellStyle name="Link" xfId="19079" builtinId="8" hidden="1"/>
    <cellStyle name="Link" xfId="19091" builtinId="8" hidden="1"/>
    <cellStyle name="Link" xfId="19111" builtinId="8" hidden="1"/>
    <cellStyle name="Link" xfId="19113" builtinId="8" hidden="1"/>
    <cellStyle name="Link" xfId="19121" builtinId="8" hidden="1"/>
    <cellStyle name="Link" xfId="19135" builtinId="8" hidden="1"/>
    <cellStyle name="Link" xfId="19137" builtinId="8" hidden="1"/>
    <cellStyle name="Link" xfId="19153" builtinId="8" hidden="1"/>
    <cellStyle name="Link" xfId="19163" builtinId="8" hidden="1"/>
    <cellStyle name="Link" xfId="19169" builtinId="8" hidden="1"/>
    <cellStyle name="Link" xfId="19175" builtinId="8" hidden="1"/>
    <cellStyle name="Link" xfId="19187" builtinId="8" hidden="1"/>
    <cellStyle name="Link" xfId="19201" builtinId="8" hidden="1"/>
    <cellStyle name="Link" xfId="19207" builtinId="8" hidden="1"/>
    <cellStyle name="Link" xfId="19223" builtinId="8" hidden="1"/>
    <cellStyle name="Link" xfId="19225" builtinId="8" hidden="1"/>
    <cellStyle name="Link" xfId="19231" builtinId="8" hidden="1"/>
    <cellStyle name="Link" xfId="19249" builtinId="8" hidden="1"/>
    <cellStyle name="Link" xfId="19259" builtinId="8" hidden="1"/>
    <cellStyle name="Link" xfId="19263" builtinId="8" hidden="1"/>
    <cellStyle name="Link" xfId="19273" builtinId="8" hidden="1"/>
    <cellStyle name="Link" xfId="19283" builtinId="8" hidden="1"/>
    <cellStyle name="Link" xfId="19287" builtinId="8" hidden="1"/>
    <cellStyle name="Link" xfId="19305" builtinId="8" hidden="1"/>
    <cellStyle name="Link" xfId="19315" builtinId="8" hidden="1"/>
    <cellStyle name="Link" xfId="19319" builtinId="8" hidden="1"/>
    <cellStyle name="Link" xfId="19331" builtinId="8" hidden="1"/>
    <cellStyle name="Link" xfId="19335" builtinId="8" hidden="1"/>
    <cellStyle name="Link" xfId="19353" builtinId="8" hidden="1"/>
    <cellStyle name="Link" xfId="19359" builtinId="8" hidden="1"/>
    <cellStyle name="Link" xfId="19369" builtinId="8" hidden="1"/>
    <cellStyle name="Link" xfId="19371" builtinId="8" hidden="1"/>
    <cellStyle name="Link" xfId="19391" builtinId="8" hidden="1"/>
    <cellStyle name="Link" xfId="19395" builtinId="8" hidden="1"/>
    <cellStyle name="Link" xfId="19403" builtinId="8" hidden="1"/>
    <cellStyle name="Link" xfId="19417" builtinId="8" hidden="1"/>
    <cellStyle name="Link" xfId="19425" builtinId="8" hidden="1"/>
    <cellStyle name="Link" xfId="19431" builtinId="8" hidden="1"/>
    <cellStyle name="Link" xfId="19451" builtinId="8" hidden="1"/>
    <cellStyle name="Link" xfId="19455" builtinId="8" hidden="1"/>
    <cellStyle name="Link" xfId="19463" builtinId="8" hidden="1"/>
    <cellStyle name="Link" xfId="19467" builtinId="8" hidden="1"/>
    <cellStyle name="Link" xfId="19481" builtinId="8" hidden="1"/>
    <cellStyle name="Link" xfId="19487" builtinId="8" hidden="1"/>
    <cellStyle name="Link" xfId="19503" builtinId="8" hidden="1"/>
    <cellStyle name="Link" xfId="19511" builtinId="8" hidden="1"/>
    <cellStyle name="Link" xfId="19519" builtinId="8" hidden="1"/>
    <cellStyle name="Link" xfId="19527" builtinId="8" hidden="1"/>
    <cellStyle name="Link" xfId="19537" builtinId="8" hidden="1"/>
    <cellStyle name="Link" xfId="19547" builtinId="8" hidden="1"/>
    <cellStyle name="Link" xfId="19561" builtinId="8" hidden="1"/>
    <cellStyle name="Link" xfId="19563" builtinId="8" hidden="1"/>
    <cellStyle name="Link" xfId="19575" builtinId="8" hidden="1"/>
    <cellStyle name="Link" xfId="19585" builtinId="8" hidden="1"/>
    <cellStyle name="Link" xfId="19595" builtinId="8" hidden="1"/>
    <cellStyle name="Link" xfId="19601" builtinId="8" hidden="1"/>
    <cellStyle name="Link" xfId="19615" builtinId="8" hidden="1"/>
    <cellStyle name="Link" xfId="19623" builtinId="8" hidden="1"/>
    <cellStyle name="Link" xfId="19627" builtinId="8" hidden="1"/>
    <cellStyle name="Link" xfId="19649" builtinId="8" hidden="1"/>
    <cellStyle name="Link" xfId="19651" builtinId="8" hidden="1"/>
    <cellStyle name="Link" xfId="19657" builtinId="8" hidden="1"/>
    <cellStyle name="Link" xfId="19673" builtinId="8" hidden="1"/>
    <cellStyle name="Link" xfId="19675" builtinId="8" hidden="1"/>
    <cellStyle name="Link" xfId="19687" builtinId="8" hidden="1"/>
    <cellStyle name="Link" xfId="19707" builtinId="8" hidden="1"/>
    <cellStyle name="Link" xfId="19711" builtinId="8" hidden="1"/>
    <cellStyle name="Link" xfId="19713" builtinId="8" hidden="1"/>
    <cellStyle name="Link" xfId="19723" builtinId="8" hidden="1"/>
    <cellStyle name="Link" xfId="19731" builtinId="8" hidden="1"/>
    <cellStyle name="Link" xfId="19745" builtinId="8" hidden="1"/>
    <cellStyle name="Link" xfId="19759" builtinId="8" hidden="1"/>
    <cellStyle name="Link" xfId="19761" builtinId="8" hidden="1"/>
    <cellStyle name="Link" xfId="19771" builtinId="8" hidden="1"/>
    <cellStyle name="Link" xfId="19783" builtinId="8" hidden="1"/>
    <cellStyle name="Link" xfId="19795" builtinId="8" hidden="1"/>
    <cellStyle name="Link" xfId="19803" builtinId="8" hidden="1"/>
    <cellStyle name="Link" xfId="19817" builtinId="8" hidden="1"/>
    <cellStyle name="Link" xfId="19819" builtinId="8" hidden="1"/>
    <cellStyle name="Link" xfId="19823" builtinId="8" hidden="1"/>
    <cellStyle name="Link" xfId="19843" builtinId="8" hidden="1"/>
    <cellStyle name="Link" xfId="19851" builtinId="8" hidden="1"/>
    <cellStyle name="Link" xfId="19857" builtinId="8" hidden="1"/>
    <cellStyle name="Link" xfId="19871" builtinId="8" hidden="1"/>
    <cellStyle name="Link" xfId="19879" builtinId="8" hidden="1"/>
    <cellStyle name="Link" xfId="19881" builtinId="8" hidden="1"/>
    <cellStyle name="Link" xfId="19903" builtinId="8" hidden="1"/>
    <cellStyle name="Link" xfId="19907" builtinId="8" hidden="1"/>
    <cellStyle name="Link" xfId="19913" builtinId="8" hidden="1"/>
    <cellStyle name="Link" xfId="19927" builtinId="8" hidden="1"/>
    <cellStyle name="Link" xfId="19931" builtinId="8" hidden="1"/>
    <cellStyle name="Link" xfId="19945" builtinId="8" hidden="1"/>
    <cellStyle name="Link" xfId="19953" builtinId="8" hidden="1"/>
    <cellStyle name="Link" xfId="19967" builtinId="8" hidden="1"/>
    <cellStyle name="Link" xfId="19969" builtinId="8" hidden="1"/>
    <cellStyle name="Link" xfId="19979" builtinId="8" hidden="1"/>
    <cellStyle name="Link" xfId="19991" builtinId="8" hidden="1"/>
    <cellStyle name="Link" xfId="20001" builtinId="8" hidden="1"/>
    <cellStyle name="Link" xfId="20011" builtinId="8" hidden="1"/>
    <cellStyle name="Link" xfId="20017" builtinId="8" hidden="1"/>
    <cellStyle name="Link" xfId="20023" builtinId="8" hidden="1"/>
    <cellStyle name="Link" xfId="20041" builtinId="8" hidden="1"/>
    <cellStyle name="Link" xfId="20049" builtinId="8" hidden="1"/>
    <cellStyle name="Link" xfId="20055" builtinId="8" hidden="1"/>
    <cellStyle name="Link" xfId="20065" builtinId="8" hidden="1"/>
    <cellStyle name="Link" xfId="20075" builtinId="8" hidden="1"/>
    <cellStyle name="Link" xfId="20079" builtinId="8" hidden="1"/>
    <cellStyle name="Link" xfId="20099" builtinId="8" hidden="1"/>
    <cellStyle name="Link" xfId="20103" builtinId="8" hidden="1"/>
    <cellStyle name="Link" xfId="20113" builtinId="8" hidden="1"/>
    <cellStyle name="Link" xfId="20121" builtinId="8" hidden="1"/>
    <cellStyle name="Link" xfId="20135" builtinId="8" hidden="1"/>
    <cellStyle name="Link" xfId="20139" builtinId="8" hidden="1"/>
    <cellStyle name="Link" xfId="20151" builtinId="8" hidden="1"/>
    <cellStyle name="Link" xfId="20137" builtinId="8" hidden="1"/>
    <cellStyle name="Link" xfId="20083" builtinId="8" hidden="1"/>
    <cellStyle name="Link" xfId="19987" builtinId="8" hidden="1"/>
    <cellStyle name="Link" xfId="19937" builtinId="8" hidden="1"/>
    <cellStyle name="Link" xfId="19889" builtinId="8" hidden="1"/>
    <cellStyle name="Link" xfId="19785" builtinId="8" hidden="1"/>
    <cellStyle name="Link" xfId="19743" builtinId="8" hidden="1"/>
    <cellStyle name="Link" xfId="19689" builtinId="8" hidden="1"/>
    <cellStyle name="Link" xfId="19591" builtinId="8" hidden="1"/>
    <cellStyle name="Link" xfId="19543" builtinId="8" hidden="1"/>
    <cellStyle name="Link" xfId="19489" builtinId="8" hidden="1"/>
    <cellStyle name="Link" xfId="19393" builtinId="8" hidden="1"/>
    <cellStyle name="Link" xfId="19339" builtinId="8" hidden="1"/>
    <cellStyle name="Link" xfId="19295" builtinId="8" hidden="1"/>
    <cellStyle name="Link" xfId="19195" builtinId="8" hidden="1"/>
    <cellStyle name="Link" xfId="19145" builtinId="8" hidden="1"/>
    <cellStyle name="Link" xfId="19097" builtinId="8" hidden="1"/>
    <cellStyle name="Link" xfId="18999" builtinId="8" hidden="1"/>
    <cellStyle name="Link" xfId="18945" builtinId="8" hidden="1"/>
    <cellStyle name="Link" xfId="18897" builtinId="8" hidden="1"/>
    <cellStyle name="Link" xfId="18799" builtinId="8" hidden="1"/>
    <cellStyle name="Link" xfId="18747" builtinId="8" hidden="1"/>
    <cellStyle name="Link" xfId="18699" builtinId="8" hidden="1"/>
    <cellStyle name="Link" xfId="18601" builtinId="8" hidden="1"/>
    <cellStyle name="Link" xfId="18551" builtinId="8" hidden="1"/>
    <cellStyle name="Link" xfId="18503" builtinId="8" hidden="1"/>
    <cellStyle name="Link" xfId="27549" builtinId="8" hidden="1"/>
    <cellStyle name="Link" xfId="27731" builtinId="8" hidden="1"/>
    <cellStyle name="Link" xfId="27923" builtinId="8" hidden="1"/>
    <cellStyle name="Link" xfId="28263" builtinId="8" hidden="1"/>
    <cellStyle name="Link" xfId="28435" builtinId="8" hidden="1"/>
    <cellStyle name="Link" xfId="28605" builtinId="8" hidden="1"/>
    <cellStyle name="Link" xfId="28957" builtinId="8" hidden="1"/>
    <cellStyle name="Link" xfId="29117" builtinId="8" hidden="1"/>
    <cellStyle name="Link" xfId="29299" builtinId="8" hidden="1"/>
    <cellStyle name="Link" xfId="29639" builtinId="8" hidden="1"/>
    <cellStyle name="Link" xfId="29811" builtinId="8" hidden="1"/>
    <cellStyle name="Link" xfId="29991" builtinId="8" hidden="1"/>
    <cellStyle name="Link" xfId="30333" builtinId="8" hidden="1"/>
    <cellStyle name="Link" xfId="30503" builtinId="8" hidden="1"/>
    <cellStyle name="Link" xfId="30675" builtinId="8" hidden="1"/>
    <cellStyle name="Link" xfId="31037" builtinId="8" hidden="1"/>
    <cellStyle name="Link" xfId="31187" builtinId="8" hidden="1"/>
    <cellStyle name="Link" xfId="31379" builtinId="8" hidden="1"/>
    <cellStyle name="Link" xfId="31719" builtinId="8" hidden="1"/>
    <cellStyle name="Link" xfId="31901" builtinId="8" hidden="1"/>
    <cellStyle name="Link" xfId="32071" builtinId="8" hidden="1"/>
    <cellStyle name="Link" xfId="32414" builtinId="8" hidden="1"/>
    <cellStyle name="Link" xfId="32598" builtinId="8" hidden="1"/>
    <cellStyle name="Link" xfId="32758" builtinId="8" hidden="1"/>
    <cellStyle name="Link" xfId="33110" builtinId="8" hidden="1"/>
    <cellStyle name="Link" xfId="33280" builtinId="8" hidden="1"/>
    <cellStyle name="Link" xfId="33450" builtinId="8" hidden="1"/>
    <cellStyle name="Link" xfId="33792" builtinId="8" hidden="1"/>
    <cellStyle name="Link" xfId="33984" builtinId="8" hidden="1"/>
    <cellStyle name="Link" xfId="34154" builtinId="8" hidden="1"/>
    <cellStyle name="Link" xfId="34496" builtinId="8" hidden="1"/>
    <cellStyle name="Link" xfId="34678" builtinId="8" hidden="1"/>
    <cellStyle name="Link" xfId="34838" builtinId="8" hidden="1"/>
    <cellStyle name="Link" xfId="35012" builtinId="8" hidden="1"/>
    <cellStyle name="Link" xfId="34532" builtinId="8" hidden="1"/>
    <cellStyle name="Link" xfId="33988" builtinId="8" hidden="1"/>
    <cellStyle name="Link" xfId="32964" builtinId="8" hidden="1"/>
    <cellStyle name="Link" xfId="32450" builtinId="8" hidden="1"/>
    <cellStyle name="Link" xfId="31873" builtinId="8" hidden="1"/>
    <cellStyle name="Link" xfId="30849" builtinId="8" hidden="1"/>
    <cellStyle name="Link" xfId="30337" builtinId="8" hidden="1"/>
    <cellStyle name="Link" xfId="29825" builtinId="8" hidden="1"/>
    <cellStyle name="Link" xfId="28769" builtinId="8" hidden="1"/>
    <cellStyle name="Link" xfId="28289" builtinId="8" hidden="1"/>
    <cellStyle name="Link" xfId="27745" builtinId="8" hidden="1"/>
    <cellStyle name="Link" xfId="26721" builtinId="8" hidden="1"/>
    <cellStyle name="Link" xfId="26209" builtinId="8" hidden="1"/>
    <cellStyle name="Link" xfId="25665" builtinId="8" hidden="1"/>
    <cellStyle name="Link" xfId="24641" builtinId="8" hidden="1"/>
    <cellStyle name="Link" xfId="24065" builtinId="8" hidden="1"/>
    <cellStyle name="Link" xfId="23617" builtinId="8" hidden="1"/>
    <cellStyle name="Link" xfId="22529" builtinId="8" hidden="1"/>
    <cellStyle name="Link" xfId="22017" builtinId="8" hidden="1"/>
    <cellStyle name="Link" xfId="21505" builtinId="8" hidden="1"/>
    <cellStyle name="Link" xfId="20477" builtinId="8" hidden="1"/>
    <cellStyle name="Link" xfId="19933" builtinId="8" hidden="1"/>
    <cellStyle name="Link" xfId="19421" builtinId="8" hidden="1"/>
    <cellStyle name="Link" xfId="18397" builtinId="8" hidden="1"/>
    <cellStyle name="Link" xfId="17853" builtinId="8" hidden="1"/>
    <cellStyle name="Link" xfId="17373" builtinId="8" hidden="1"/>
    <cellStyle name="Link" xfId="16317" builtinId="8" hidden="1"/>
    <cellStyle name="Link" xfId="15805" builtinId="8" hidden="1"/>
    <cellStyle name="Link" xfId="15293" builtinId="8" hidden="1"/>
    <cellStyle name="Link" xfId="14269" builtinId="8" hidden="1"/>
    <cellStyle name="Link" xfId="13693" builtinId="8" hidden="1"/>
    <cellStyle name="Link" xfId="13149" builtinId="8" hidden="1"/>
    <cellStyle name="Link" xfId="12125" builtinId="8" hidden="1"/>
    <cellStyle name="Link" xfId="5067" builtinId="8" hidden="1"/>
    <cellStyle name="Link" xfId="5213" builtinId="8" hidden="1"/>
    <cellStyle name="Link" xfId="5515" builtinId="8" hidden="1"/>
    <cellStyle name="Link" xfId="5651" builtinId="8" hidden="1"/>
    <cellStyle name="Link" xfId="5807" builtinId="8" hidden="1"/>
    <cellStyle name="Link" xfId="6099" builtinId="8" hidden="1"/>
    <cellStyle name="Link" xfId="6247" builtinId="8" hidden="1"/>
    <cellStyle name="Link" xfId="6411" builtinId="8" hidden="1"/>
    <cellStyle name="Link" xfId="6703" builtinId="8" hidden="1"/>
    <cellStyle name="Link" xfId="6849" builtinId="8" hidden="1"/>
    <cellStyle name="Link" xfId="6995" builtinId="8" hidden="1"/>
    <cellStyle name="Link" xfId="7297" builtinId="8" hidden="1"/>
    <cellStyle name="Link" xfId="7435" builtinId="8" hidden="1"/>
    <cellStyle name="Link" xfId="7591" builtinId="8" hidden="1"/>
    <cellStyle name="Link" xfId="7883" builtinId="8" hidden="1"/>
    <cellStyle name="Link" xfId="8039" builtinId="8" hidden="1"/>
    <cellStyle name="Link" xfId="8185" builtinId="8" hidden="1"/>
    <cellStyle name="Link" xfId="8477" builtinId="8" hidden="1"/>
    <cellStyle name="Link" xfId="8641" builtinId="8" hidden="1"/>
    <cellStyle name="Link" xfId="8769" builtinId="8" hidden="1"/>
    <cellStyle name="Link" xfId="9081" builtinId="8" hidden="1"/>
    <cellStyle name="Link" xfId="9227" builtinId="8" hidden="1"/>
    <cellStyle name="Link" xfId="9373" builtinId="8" hidden="1"/>
    <cellStyle name="Link" xfId="9665" builtinId="8" hidden="1"/>
    <cellStyle name="Link" xfId="9821" builtinId="8" hidden="1"/>
    <cellStyle name="Link" xfId="9967" builtinId="8" hidden="1"/>
    <cellStyle name="Link" xfId="10259" builtinId="8" hidden="1"/>
    <cellStyle name="Link" xfId="10415" builtinId="8" hidden="1"/>
    <cellStyle name="Link" xfId="10553" builtinId="8" hidden="1"/>
    <cellStyle name="Link" xfId="10873" builtinId="8" hidden="1"/>
    <cellStyle name="Link" xfId="11001" builtinId="8" hidden="1"/>
    <cellStyle name="Link" xfId="11165" builtinId="8" hidden="1"/>
    <cellStyle name="Link" xfId="11457" builtinId="8" hidden="1"/>
    <cellStyle name="Link" xfId="11603" builtinId="8" hidden="1"/>
    <cellStyle name="Link" xfId="11605" builtinId="8" hidden="1"/>
    <cellStyle name="Link" xfId="9557" builtinId="8" hidden="1"/>
    <cellStyle name="Link" xfId="8533" builtinId="8" hidden="1"/>
    <cellStyle name="Link" xfId="7509" builtinId="8" hidden="1"/>
    <cellStyle name="Link" xfId="5397" builtinId="8" hidden="1"/>
    <cellStyle name="Link" xfId="2427" builtinId="8" hidden="1"/>
    <cellStyle name="Link" xfId="2573" builtinId="8" hidden="1"/>
    <cellStyle name="Link" xfId="2845" builtinId="8" hidden="1"/>
    <cellStyle name="Link" xfId="2983" builtinId="8" hidden="1"/>
    <cellStyle name="Link" xfId="3135" builtinId="8" hidden="1"/>
    <cellStyle name="Link" xfId="3409" builtinId="8" hidden="1"/>
    <cellStyle name="Link" xfId="3553" builtinId="8" hidden="1"/>
    <cellStyle name="Link" xfId="3681" builtinId="8" hidden="1"/>
    <cellStyle name="Link" xfId="24613" builtinId="8" hidden="1"/>
    <cellStyle name="Link" xfId="24775" builtinId="8" hidden="1"/>
    <cellStyle name="Link" xfId="24955" builtinId="8" hidden="1"/>
    <cellStyle name="Link" xfId="25295" builtinId="8" hidden="1"/>
    <cellStyle name="Link" xfId="25477" builtinId="8" hidden="1"/>
    <cellStyle name="Link" xfId="25653" builtinId="8" hidden="1"/>
    <cellStyle name="Link" xfId="25995" builtinId="8" hidden="1"/>
    <cellStyle name="Link" xfId="26175" builtinId="8" hidden="1"/>
    <cellStyle name="Link" xfId="26335" builtinId="8" hidden="1"/>
    <cellStyle name="Link" xfId="26695" builtinId="8" hidden="1"/>
    <cellStyle name="Link" xfId="26859" builtinId="8" hidden="1"/>
    <cellStyle name="Link" xfId="27037" builtinId="8" hidden="1"/>
    <cellStyle name="Link" xfId="27379" builtinId="8" hidden="1"/>
    <cellStyle name="Link" xfId="26301" builtinId="8" hidden="1"/>
    <cellStyle name="Link" xfId="25043" builtinId="8" hidden="1"/>
    <cellStyle name="Link" xfId="22653" builtinId="8" hidden="1"/>
    <cellStyle name="Link" xfId="21395" builtinId="8" hidden="1"/>
    <cellStyle name="Link" xfId="20259" builtinId="8" hidden="1"/>
    <cellStyle name="Link" xfId="14963" builtinId="8" hidden="1"/>
    <cellStyle name="Link" xfId="15115" builtinId="8" hidden="1"/>
    <cellStyle name="Link" xfId="15281" builtinId="8" hidden="1"/>
    <cellStyle name="Link" xfId="15601" builtinId="8" hidden="1"/>
    <cellStyle name="Link" xfId="15769" builtinId="8" hidden="1"/>
    <cellStyle name="Link" xfId="15937" builtinId="8" hidden="1"/>
    <cellStyle name="Link" xfId="16255" builtinId="8" hidden="1"/>
    <cellStyle name="Link" xfId="16419" builtinId="8" hidden="1"/>
    <cellStyle name="Link" xfId="16575" builtinId="8" hidden="1"/>
    <cellStyle name="Link" xfId="16905" builtinId="8" hidden="1"/>
    <cellStyle name="Link" xfId="17057" builtinId="8" hidden="1"/>
    <cellStyle name="Link" xfId="17225" builtinId="8" hidden="1"/>
    <cellStyle name="Link" xfId="17543" builtinId="8" hidden="1"/>
    <cellStyle name="Link" xfId="17711" builtinId="8" hidden="1"/>
    <cellStyle name="Link" xfId="17875" builtinId="8" hidden="1"/>
    <cellStyle name="Link" xfId="18195" builtinId="8" hidden="1"/>
    <cellStyle name="Link" xfId="18363" builtinId="8" hidden="1"/>
    <cellStyle name="Link" xfId="17507" builtinId="8" hidden="1"/>
    <cellStyle name="Link" xfId="13409" builtinId="8" hidden="1"/>
    <cellStyle name="Link" xfId="13555" builtinId="8" hidden="1"/>
    <cellStyle name="Link" xfId="13719" builtinId="8" hidden="1"/>
    <cellStyle name="Link" xfId="14027" builtinId="8" hidden="1"/>
    <cellStyle name="Link" xfId="14187" builtinId="8" hidden="1"/>
    <cellStyle name="Link" xfId="14347" builtinId="8" hidden="1"/>
    <cellStyle name="Link" xfId="14657" builtinId="8" hidden="1"/>
    <cellStyle name="Link" xfId="14819" builtinId="8" hidden="1"/>
    <cellStyle name="Link" xfId="12527" builtinId="8" hidden="1"/>
    <cellStyle name="Link" xfId="12843" builtinId="8" hidden="1"/>
    <cellStyle name="Link" xfId="12991" builtinId="8" hidden="1"/>
    <cellStyle name="Link" xfId="13147" builtinId="8" hidden="1"/>
    <cellStyle name="Link" xfId="12291" builtinId="8" hidden="1"/>
    <cellStyle name="Link" xfId="12449" builtinId="8" hidden="1"/>
    <cellStyle name="Link" xfId="12043" builtinId="8" hidden="1"/>
    <cellStyle name="Link" xfId="11871" builtinId="8" hidden="1"/>
    <cellStyle name="Link" xfId="12241" builtinId="8" hidden="1"/>
    <cellStyle name="Link" xfId="12967" builtinId="8" hidden="1"/>
    <cellStyle name="Link" xfId="14443" builtinId="8" hidden="1"/>
    <cellStyle name="Link" xfId="14001" builtinId="8" hidden="1"/>
    <cellStyle name="Link" xfId="13519" builtinId="8" hidden="1"/>
    <cellStyle name="Link" xfId="18003" builtinId="8" hidden="1"/>
    <cellStyle name="Link" xfId="17503" builtinId="8" hidden="1"/>
    <cellStyle name="Link" xfId="17003" builtinId="8" hidden="1"/>
    <cellStyle name="Link" xfId="16047" builtinId="8" hidden="1"/>
    <cellStyle name="Link" xfId="15547" builtinId="8" hidden="1"/>
    <cellStyle name="Link" xfId="15091" builtinId="8" hidden="1"/>
    <cellStyle name="Link" xfId="24317" builtinId="8" hidden="1"/>
    <cellStyle name="Link" xfId="27351" builtinId="8" hidden="1"/>
    <cellStyle name="Link" xfId="26815" builtinId="8" hidden="1"/>
    <cellStyle name="Link" xfId="25791" builtinId="8" hidden="1"/>
    <cellStyle name="Link" xfId="25253" builtinId="8" hidden="1"/>
    <cellStyle name="Link" xfId="24717" builtinId="8" hidden="1"/>
    <cellStyle name="Link" xfId="23693" builtinId="8" hidden="1"/>
    <cellStyle name="Link" xfId="23157" builtinId="8" hidden="1"/>
    <cellStyle name="Link" xfId="22669" builtinId="8" hidden="1"/>
    <cellStyle name="Link" xfId="21597" builtinId="8" hidden="1"/>
    <cellStyle name="Link" xfId="21105" builtinId="8" hidden="1"/>
    <cellStyle name="Link" xfId="20569" builtinId="8" hidden="1"/>
    <cellStyle name="Link" xfId="19545" builtinId="8" hidden="1"/>
    <cellStyle name="Link" xfId="19009" builtinId="8" hidden="1"/>
    <cellStyle name="Link" xfId="18473" builtinId="8" hidden="1"/>
    <cellStyle name="Link" xfId="30899" builtinId="8" hidden="1"/>
    <cellStyle name="Link" xfId="32778" builtinId="8" hidden="1"/>
    <cellStyle name="Link" xfId="34486" builtinId="8" hidden="1"/>
    <cellStyle name="Link" xfId="25889" builtinId="8" hidden="1"/>
    <cellStyle name="Link" xfId="20765" builtinId="8" hidden="1"/>
    <cellStyle name="Link" xfId="15133" builtinId="8" hidden="1"/>
    <cellStyle name="Link" xfId="7133" builtinId="8" hidden="1"/>
    <cellStyle name="Link" xfId="8743" builtinId="8" hidden="1"/>
    <cellStyle name="Link" xfId="10351" builtinId="8" hidden="1"/>
    <cellStyle name="Link" xfId="3025" builtinId="8" hidden="1"/>
    <cellStyle name="Link" xfId="4527" builtinId="8" hidden="1"/>
    <cellStyle name="Link" xfId="1795" builtinId="8" hidden="1"/>
    <cellStyle name="Link" xfId="467" builtinId="8" hidden="1"/>
    <cellStyle name="Link" xfId="905" builtinId="8" hidden="1"/>
    <cellStyle name="Link" xfId="2253" builtinId="8" hidden="1"/>
    <cellStyle name="Link" xfId="1329" builtinId="8" hidden="1"/>
    <cellStyle name="Link" xfId="4909" builtinId="8" hidden="1"/>
    <cellStyle name="Link" xfId="4409" builtinId="8" hidden="1"/>
    <cellStyle name="Link" xfId="3453" builtinId="8" hidden="1"/>
    <cellStyle name="Link" xfId="2953" builtinId="8" hidden="1"/>
    <cellStyle name="Link" xfId="2497" builtinId="8" hidden="1"/>
    <cellStyle name="Link" xfId="11429" builtinId="8" hidden="1"/>
    <cellStyle name="Link" xfId="11297" builtinId="8" hidden="1"/>
    <cellStyle name="Link" xfId="10761" builtinId="8" hidden="1"/>
    <cellStyle name="Link" xfId="9737" builtinId="8" hidden="1"/>
    <cellStyle name="Link" xfId="31185" builtinId="8" hidden="1"/>
    <cellStyle name="Link" xfId="30649" builtinId="8" hidden="1"/>
    <cellStyle name="Link" xfId="29625" builtinId="8" hidden="1"/>
    <cellStyle name="Link" xfId="29081" builtinId="8" hidden="1"/>
    <cellStyle name="Link" xfId="28601" builtinId="8" hidden="1"/>
    <cellStyle name="Link" xfId="27529" builtinId="8" hidden="1"/>
    <cellStyle name="Link" xfId="27033" builtinId="8" hidden="1"/>
    <cellStyle name="Link" xfId="26505" builtinId="8" hidden="1"/>
    <cellStyle name="Link" xfId="25481" builtinId="8" hidden="1"/>
    <cellStyle name="Link" xfId="24945" builtinId="8" hidden="1"/>
    <cellStyle name="Link" xfId="24401" builtinId="8" hidden="1"/>
    <cellStyle name="Link" xfId="23377" builtinId="8" hidden="1"/>
    <cellStyle name="Link" xfId="22841" builtinId="8" hidden="1"/>
    <cellStyle name="Link" xfId="22353" builtinId="8" hidden="1"/>
    <cellStyle name="Link" xfId="21289" builtinId="8" hidden="1"/>
    <cellStyle name="Link" xfId="20789" builtinId="8" hidden="1"/>
    <cellStyle name="Link" xfId="20261" builtinId="8" hidden="1"/>
    <cellStyle name="Link" xfId="19237" builtinId="8" hidden="1"/>
    <cellStyle name="Link" xfId="18701" builtinId="8" hidden="1"/>
    <cellStyle name="Link" xfId="18157" builtinId="8" hidden="1"/>
    <cellStyle name="Link" xfId="17133" builtinId="8" hidden="1"/>
    <cellStyle name="Link" xfId="16597" builtinId="8" hidden="1"/>
    <cellStyle name="Link" xfId="16109" builtinId="8" hidden="1"/>
    <cellStyle name="Link" xfId="15045" builtinId="8" hidden="1"/>
    <cellStyle name="Link" xfId="14549" builtinId="8" hidden="1"/>
    <cellStyle name="Link" xfId="14021" builtinId="8" hidden="1"/>
    <cellStyle name="Link" xfId="12997" builtinId="8" hidden="1"/>
    <cellStyle name="Link" xfId="12453" builtinId="8" hidden="1"/>
    <cellStyle name="Link" xfId="11917" builtinId="8" hidden="1"/>
    <cellStyle name="Link" xfId="5273" builtinId="8" hidden="1"/>
    <cellStyle name="Link" xfId="5425" builtinId="8" hidden="1"/>
    <cellStyle name="Link" xfId="5565" builtinId="8" hidden="1"/>
    <cellStyle name="Link" xfId="5869" builtinId="8" hidden="1"/>
    <cellStyle name="Link" xfId="6011" builtinId="8" hidden="1"/>
    <cellStyle name="Link" xfId="6161" builtinId="8" hidden="1"/>
    <cellStyle name="Link" xfId="6455" builtinId="8" hidden="1"/>
    <cellStyle name="Link" xfId="6609" builtinId="8" hidden="1"/>
    <cellStyle name="Link" xfId="6763" builtinId="8" hidden="1"/>
    <cellStyle name="Link" xfId="7055" builtinId="8" hidden="1"/>
    <cellStyle name="Link" xfId="7209" builtinId="8" hidden="1"/>
    <cellStyle name="Link" xfId="7347" builtinId="8" hidden="1"/>
    <cellStyle name="Link" xfId="7657" builtinId="8" hidden="1"/>
    <cellStyle name="Link" xfId="7793" builtinId="8" hidden="1"/>
    <cellStyle name="Link" xfId="7949" builtinId="8" hidden="1"/>
    <cellStyle name="Link" xfId="8241" builtinId="8" hidden="1"/>
    <cellStyle name="Link" xfId="8393" builtinId="8" hidden="1"/>
    <cellStyle name="Link" xfId="8545" builtinId="8" hidden="1"/>
    <cellStyle name="Link" xfId="8839" builtinId="8" hidden="1"/>
    <cellStyle name="Link" xfId="8991" builtinId="8" hidden="1"/>
    <cellStyle name="Link" xfId="9131" builtinId="8" hidden="1"/>
    <cellStyle name="Link" xfId="9439" builtinId="8" hidden="1"/>
    <cellStyle name="Link" xfId="9577" builtinId="8" hidden="1"/>
    <cellStyle name="Link" xfId="8603" builtinId="8" hidden="1"/>
    <cellStyle name="Link" xfId="6555" builtinId="8" hidden="1"/>
    <cellStyle name="Link" xfId="5483" builtinId="8" hidden="1"/>
    <cellStyle name="Link" xfId="13909" builtinId="8" hidden="1"/>
    <cellStyle name="Link" xfId="21077" builtinId="8" hidden="1"/>
    <cellStyle name="Link" xfId="24841" builtinId="8" hidden="1"/>
    <cellStyle name="Link" xfId="28249" builtinId="8" hidden="1"/>
    <cellStyle name="Link" xfId="31759" builtinId="8" hidden="1"/>
    <cellStyle name="Link" xfId="31915" builtinId="8" hidden="1"/>
    <cellStyle name="Link" xfId="32079" builtinId="8" hidden="1"/>
    <cellStyle name="Link" xfId="32398" builtinId="8" hidden="1"/>
    <cellStyle name="Link" xfId="32568" builtinId="8" hidden="1"/>
    <cellStyle name="Link" xfId="32734" builtinId="8" hidden="1"/>
    <cellStyle name="Link" xfId="33054" builtinId="8" hidden="1"/>
    <cellStyle name="Link" xfId="33222" builtinId="8" hidden="1"/>
    <cellStyle name="Link" xfId="33370" builtinId="8" hidden="1"/>
    <cellStyle name="Link" xfId="33704" builtinId="8" hidden="1"/>
    <cellStyle name="Link" xfId="33858" builtinId="8" hidden="1"/>
    <cellStyle name="Link" xfId="34024" builtinId="8" hidden="1"/>
    <cellStyle name="Link" xfId="34338" builtinId="8" hidden="1"/>
    <cellStyle name="Link" xfId="34344" builtinId="8" hidden="1"/>
    <cellStyle name="Link" xfId="34354" builtinId="8" hidden="1"/>
    <cellStyle name="Link" xfId="34366" builtinId="8" hidden="1"/>
    <cellStyle name="Link" xfId="34376" builtinId="8" hidden="1"/>
    <cellStyle name="Link" xfId="34382" builtinId="8" hidden="1"/>
    <cellStyle name="Link" xfId="34394" builtinId="8" hidden="1"/>
    <cellStyle name="Link" xfId="34398" builtinId="8" hidden="1"/>
    <cellStyle name="Link" xfId="34406" builtinId="8" hidden="1"/>
    <cellStyle name="Link" xfId="34426" builtinId="8" hidden="1"/>
    <cellStyle name="Link" xfId="34438" builtinId="8" hidden="1"/>
    <cellStyle name="Link" xfId="34440" builtinId="8" hidden="1"/>
    <cellStyle name="Link" xfId="34456" builtinId="8" hidden="1"/>
    <cellStyle name="Link" xfId="34458" builtinId="8" hidden="1"/>
    <cellStyle name="Link" xfId="34470" builtinId="8" hidden="1"/>
    <cellStyle name="Link" xfId="34482" builtinId="8" hidden="1"/>
    <cellStyle name="Link" xfId="34488" builtinId="8" hidden="1"/>
    <cellStyle name="Link" xfId="34498" builtinId="8" hidden="1"/>
    <cellStyle name="Link" xfId="34504" builtinId="8" hidden="1"/>
    <cellStyle name="Link" xfId="34514" builtinId="8" hidden="1"/>
    <cellStyle name="Link" xfId="34520" builtinId="8" hidden="1"/>
    <cellStyle name="Link" xfId="34544" builtinId="8" hidden="1"/>
    <cellStyle name="Link" xfId="34546" builtinId="8" hidden="1"/>
    <cellStyle name="Link" xfId="34558" builtinId="8" hidden="1"/>
    <cellStyle name="Link" xfId="34566" builtinId="8" hidden="1"/>
    <cellStyle name="Link" xfId="34576" builtinId="8" hidden="1"/>
    <cellStyle name="Link" xfId="34584" builtinId="8" hidden="1"/>
    <cellStyle name="Link" xfId="34598" builtinId="8" hidden="1"/>
    <cellStyle name="Link" xfId="34606" builtinId="8" hidden="1"/>
    <cellStyle name="Link" xfId="34608" builtinId="8" hidden="1"/>
    <cellStyle name="Link" xfId="34622" builtinId="8" hidden="1"/>
    <cellStyle name="Link" xfId="34626" builtinId="8" hidden="1"/>
    <cellStyle name="Link" xfId="34642" builtinId="8" hidden="1"/>
    <cellStyle name="Link" xfId="34658" builtinId="8" hidden="1"/>
    <cellStyle name="Link" xfId="34664" builtinId="8" hidden="1"/>
    <cellStyle name="Link" xfId="34670" builtinId="8" hidden="1"/>
    <cellStyle name="Link" xfId="34682" builtinId="8" hidden="1"/>
    <cellStyle name="Link" xfId="34686" builtinId="8" hidden="1"/>
    <cellStyle name="Link" xfId="34702" builtinId="8" hidden="1"/>
    <cellStyle name="Link" xfId="34712" builtinId="8" hidden="1"/>
    <cellStyle name="Link" xfId="34718" builtinId="8" hidden="1"/>
    <cellStyle name="Link" xfId="34726" builtinId="8" hidden="1"/>
    <cellStyle name="Link" xfId="34738" builtinId="8" hidden="1"/>
    <cellStyle name="Link" xfId="34746" builtinId="8" hidden="1"/>
    <cellStyle name="Link" xfId="34760" builtinId="8" hidden="1"/>
    <cellStyle name="Link" xfId="34770" builtinId="8" hidden="1"/>
    <cellStyle name="Link" xfId="34778" builtinId="8" hidden="1"/>
    <cellStyle name="Link" xfId="34786" builtinId="8" hidden="1"/>
    <cellStyle name="Link" xfId="34800" builtinId="8" hidden="1"/>
    <cellStyle name="Link" xfId="34802" builtinId="8" hidden="1"/>
    <cellStyle name="Link" xfId="34810" builtinId="8" hidden="1"/>
    <cellStyle name="Link" xfId="34824" builtinId="8" hidden="1"/>
    <cellStyle name="Link" xfId="34832" builtinId="8" hidden="1"/>
    <cellStyle name="Link" xfId="34840" builtinId="8" hidden="1"/>
    <cellStyle name="Link" xfId="34862" builtinId="8" hidden="1"/>
    <cellStyle name="Link" xfId="34866" builtinId="8" hidden="1"/>
    <cellStyle name="Link" xfId="34872" builtinId="8" hidden="1"/>
    <cellStyle name="Link" xfId="34886" builtinId="8" hidden="1"/>
    <cellStyle name="Link" xfId="34894" builtinId="8" hidden="1"/>
    <cellStyle name="Link" xfId="34898" builtinId="8" hidden="1"/>
    <cellStyle name="Link" xfId="34910" builtinId="8" hidden="1"/>
    <cellStyle name="Link" xfId="34926" builtinId="8" hidden="1"/>
    <cellStyle name="Link" xfId="34928" builtinId="8" hidden="1"/>
    <cellStyle name="Link" xfId="34942" builtinId="8" hidden="1"/>
    <cellStyle name="Link" xfId="34946" builtinId="8" hidden="1"/>
    <cellStyle name="Link" xfId="34952" builtinId="8" hidden="1"/>
    <cellStyle name="Link" xfId="34970" builtinId="8" hidden="1"/>
    <cellStyle name="Link" xfId="34984" builtinId="8" hidden="1"/>
    <cellStyle name="Link" xfId="34990" builtinId="8" hidden="1"/>
    <cellStyle name="Link" xfId="35002" builtinId="8" hidden="1"/>
    <cellStyle name="Link" xfId="35006" builtinId="8" hidden="1"/>
    <cellStyle name="Link" xfId="35014" builtinId="8" hidden="1"/>
    <cellStyle name="Link" xfId="35026" builtinId="8" hidden="1"/>
    <cellStyle name="Link" xfId="35032" builtinId="8" hidden="1"/>
    <cellStyle name="Link" xfId="35046" builtinId="8" hidden="1"/>
    <cellStyle name="Link" xfId="35054" builtinId="8" hidden="1"/>
    <cellStyle name="Link" xfId="35064" builtinId="8" hidden="1"/>
    <cellStyle name="Link" xfId="35074" builtinId="8" hidden="1"/>
    <cellStyle name="Link" xfId="35088" builtinId="8" hidden="1"/>
    <cellStyle name="Link" xfId="35096" builtinId="8" hidden="1"/>
    <cellStyle name="Link" xfId="35106" builtinId="8" hidden="1"/>
    <cellStyle name="Link" xfId="35112" builtinId="8" hidden="1"/>
    <cellStyle name="Link" xfId="35122" builtinId="8" hidden="1"/>
    <cellStyle name="Link" xfId="35128" builtinId="8" hidden="1"/>
    <cellStyle name="Link" xfId="35142" builtinId="8" hidden="1"/>
    <cellStyle name="Link" xfId="35152" builtinId="8" hidden="1"/>
    <cellStyle name="Link" xfId="35148" builtinId="8" hidden="1"/>
    <cellStyle name="Link" xfId="35100" builtinId="8" hidden="1"/>
    <cellStyle name="Link" xfId="35060" builtinId="8" hidden="1"/>
    <cellStyle name="Link" xfId="35052" builtinId="8" hidden="1"/>
    <cellStyle name="Link" xfId="35004" builtinId="8" hidden="1"/>
    <cellStyle name="Link" xfId="34972" builtinId="8" hidden="1"/>
    <cellStyle name="Link" xfId="34964" builtinId="8" hidden="1"/>
    <cellStyle name="Link" xfId="34924" builtinId="8" hidden="1"/>
    <cellStyle name="Link" xfId="34908" builtinId="8" hidden="1"/>
    <cellStyle name="Link" xfId="34876" builtinId="8" hidden="1"/>
    <cellStyle name="Link" xfId="34844" builtinId="8" hidden="1"/>
    <cellStyle name="Link" xfId="34812" builtinId="8" hidden="1"/>
    <cellStyle name="Link" xfId="34796" builtinId="8" hidden="1"/>
    <cellStyle name="Link" xfId="34740" builtinId="8" hidden="1"/>
    <cellStyle name="Link" xfId="34732" builtinId="8" hidden="1"/>
    <cellStyle name="Link" xfId="34700" builtinId="8" hidden="1"/>
    <cellStyle name="Link" xfId="34668" builtinId="8" hidden="1"/>
    <cellStyle name="Link" xfId="34636" builtinId="8" hidden="1"/>
    <cellStyle name="Link" xfId="34612" builtinId="8" hidden="1"/>
    <cellStyle name="Link" xfId="34572" builtinId="8" hidden="1"/>
    <cellStyle name="Link" xfId="34556" builtinId="8" hidden="1"/>
    <cellStyle name="Link" xfId="34548" builtinId="8" hidden="1"/>
    <cellStyle name="Link" xfId="34508" builtinId="8" hidden="1"/>
    <cellStyle name="Link" xfId="34476" builtinId="8" hidden="1"/>
    <cellStyle name="Link" xfId="34452" builtinId="8" hidden="1"/>
    <cellStyle name="Link" xfId="34388" builtinId="8" hidden="1"/>
    <cellStyle name="Link" xfId="34380" builtinId="8" hidden="1"/>
    <cellStyle name="Link" xfId="34364" builtinId="8" hidden="1"/>
    <cellStyle name="Link" xfId="34324" builtinId="8" hidden="1"/>
    <cellStyle name="Link" xfId="34292" builtinId="8" hidden="1"/>
    <cellStyle name="Link" xfId="34268" builtinId="8" hidden="1"/>
    <cellStyle name="Link" xfId="34236" builtinId="8" hidden="1"/>
    <cellStyle name="Link" xfId="34204" builtinId="8" hidden="1"/>
    <cellStyle name="Link" xfId="34196" builtinId="8" hidden="1"/>
    <cellStyle name="Link" xfId="34156" builtinId="8" hidden="1"/>
    <cellStyle name="Link" xfId="34132" builtinId="8" hidden="1"/>
    <cellStyle name="Link" xfId="34092" builtinId="8" hidden="1"/>
    <cellStyle name="Link" xfId="34060" builtinId="8" hidden="1"/>
    <cellStyle name="Link" xfId="34028" builtinId="8" hidden="1"/>
    <cellStyle name="Link" xfId="34012" builtinId="8" hidden="1"/>
    <cellStyle name="Link" xfId="33964" builtinId="8" hidden="1"/>
    <cellStyle name="Link" xfId="33948" builtinId="8" hidden="1"/>
    <cellStyle name="Link" xfId="33932" builtinId="8" hidden="1"/>
    <cellStyle name="Link" xfId="33884" builtinId="8" hidden="1"/>
    <cellStyle name="Link" xfId="33876" builtinId="8" hidden="1"/>
    <cellStyle name="Link" xfId="33844" builtinId="8" hidden="1"/>
    <cellStyle name="Link" xfId="33820" builtinId="8" hidden="1"/>
    <cellStyle name="Link" xfId="33772" builtinId="8" hidden="1"/>
    <cellStyle name="Link" xfId="33748" builtinId="8" hidden="1"/>
    <cellStyle name="Link" xfId="33708" builtinId="8" hidden="1"/>
    <cellStyle name="Link" xfId="33692" builtinId="8" hidden="1"/>
    <cellStyle name="Link" xfId="33660" builtinId="8" hidden="1"/>
    <cellStyle name="Link" xfId="33644" builtinId="8" hidden="1"/>
    <cellStyle name="Link" xfId="33596" builtinId="8" hidden="1"/>
    <cellStyle name="Link" xfId="33588" builtinId="8" hidden="1"/>
    <cellStyle name="Link" xfId="33548" builtinId="8" hidden="1"/>
    <cellStyle name="Link" xfId="33524" builtinId="8" hidden="1"/>
    <cellStyle name="Link" xfId="33516" builtinId="8" hidden="1"/>
    <cellStyle name="Link" xfId="33452" builtinId="8" hidden="1"/>
    <cellStyle name="Link" xfId="33420" builtinId="8" hidden="1"/>
    <cellStyle name="Link" xfId="33404" builtinId="8" hidden="1"/>
    <cellStyle name="Link" xfId="33364" builtinId="8" hidden="1"/>
    <cellStyle name="Link" xfId="33340" builtinId="8" hidden="1"/>
    <cellStyle name="Link" xfId="33332" builtinId="8" hidden="1"/>
    <cellStyle name="Link" xfId="33276" builtinId="8" hidden="1"/>
    <cellStyle name="Link" xfId="33268" builtinId="8" hidden="1"/>
    <cellStyle name="Link" xfId="33236" builtinId="8" hidden="1"/>
    <cellStyle name="Link" xfId="33204" builtinId="8" hidden="1"/>
    <cellStyle name="Link" xfId="33180" builtinId="8" hidden="1"/>
    <cellStyle name="Link" xfId="33164" builtinId="8" hidden="1"/>
    <cellStyle name="Link" xfId="33100" builtinId="8" hidden="1"/>
    <cellStyle name="Link" xfId="33084" builtinId="8" hidden="1"/>
    <cellStyle name="Link" xfId="33052" builtinId="8" hidden="1"/>
    <cellStyle name="Link" xfId="33020" builtinId="8" hidden="1"/>
    <cellStyle name="Link" xfId="33004" builtinId="8" hidden="1"/>
    <cellStyle name="Link" xfId="32980" builtinId="8" hidden="1"/>
    <cellStyle name="Link" xfId="32924" builtinId="8" hidden="1"/>
    <cellStyle name="Link" xfId="32916" builtinId="8" hidden="1"/>
    <cellStyle name="Link" xfId="32908" builtinId="8" hidden="1"/>
    <cellStyle name="Link" xfId="32860" builtinId="8" hidden="1"/>
    <cellStyle name="Link" xfId="32844" builtinId="8" hidden="1"/>
    <cellStyle name="Link" xfId="32796" builtinId="8" hidden="1"/>
    <cellStyle name="Link" xfId="32748" builtinId="8" hidden="1"/>
    <cellStyle name="Link" xfId="32732" builtinId="8" hidden="1"/>
    <cellStyle name="Link" xfId="32724" builtinId="8" hidden="1"/>
    <cellStyle name="Link" xfId="32684" builtinId="8" hidden="1"/>
    <cellStyle name="Link" xfId="32660" builtinId="8" hidden="1"/>
    <cellStyle name="Link" xfId="32636" builtinId="8" hidden="1"/>
    <cellStyle name="Link" xfId="32596" builtinId="8" hidden="1"/>
    <cellStyle name="Link" xfId="32564" builtinId="8" hidden="1"/>
    <cellStyle name="Link" xfId="32556" builtinId="8" hidden="1"/>
    <cellStyle name="Link" xfId="32508" builtinId="8" hidden="1"/>
    <cellStyle name="Link" xfId="32476" builtinId="8" hidden="1"/>
    <cellStyle name="Link" xfId="32460" builtinId="8" hidden="1"/>
    <cellStyle name="Link" xfId="32410" builtinId="8" hidden="1"/>
    <cellStyle name="Link" xfId="32378" builtinId="8" hidden="1"/>
    <cellStyle name="Link" xfId="32370" builtinId="8" hidden="1"/>
    <cellStyle name="Link" xfId="32330" builtinId="8" hidden="1"/>
    <cellStyle name="Link" xfId="32314" builtinId="8" hidden="1"/>
    <cellStyle name="Link" xfId="32298" builtinId="8" hidden="1"/>
    <cellStyle name="Link" xfId="32242" builtinId="8" hidden="1"/>
    <cellStyle name="Link" xfId="32234" builtinId="8" hidden="1"/>
    <cellStyle name="Link" xfId="32201" builtinId="8" hidden="1"/>
    <cellStyle name="Link" xfId="32145" builtinId="8" hidden="1"/>
    <cellStyle name="Link" xfId="32137" builtinId="8" hidden="1"/>
    <cellStyle name="Link" xfId="32113" builtinId="8" hidden="1"/>
    <cellStyle name="Link" xfId="32057" builtinId="8" hidden="1"/>
    <cellStyle name="Link" xfId="32049" builtinId="8" hidden="1"/>
    <cellStyle name="Link" xfId="32017" builtinId="8" hidden="1"/>
    <cellStyle name="Link" xfId="31993" builtinId="8" hidden="1"/>
    <cellStyle name="Link" xfId="31961" builtinId="8" hidden="1"/>
    <cellStyle name="Link" xfId="31953" builtinId="8" hidden="1"/>
    <cellStyle name="Link" xfId="31897" builtinId="8" hidden="1"/>
    <cellStyle name="Link" xfId="31881" builtinId="8" hidden="1"/>
    <cellStyle name="Link" xfId="31865" builtinId="8" hidden="1"/>
    <cellStyle name="Link" xfId="31817" builtinId="8" hidden="1"/>
    <cellStyle name="Link" xfId="31785" builtinId="8" hidden="1"/>
    <cellStyle name="Link" xfId="31769" builtinId="8" hidden="1"/>
    <cellStyle name="Link" xfId="31721" builtinId="8" hidden="1"/>
    <cellStyle name="Link" xfId="31697" builtinId="8" hidden="1"/>
    <cellStyle name="Link" xfId="31689" builtinId="8" hidden="1"/>
    <cellStyle name="Link" xfId="31641" builtinId="8" hidden="1"/>
    <cellStyle name="Link" xfId="31633" builtinId="8" hidden="1"/>
    <cellStyle name="Link" xfId="31601" builtinId="8" hidden="1"/>
    <cellStyle name="Link" xfId="31577" builtinId="8" hidden="1"/>
    <cellStyle name="Link" xfId="31921" builtinId="8" hidden="1"/>
    <cellStyle name="Link" xfId="32434" builtinId="8" hidden="1"/>
    <cellStyle name="Link" xfId="33116" builtinId="8" hidden="1"/>
    <cellStyle name="Link" xfId="33292" builtinId="8" hidden="1"/>
    <cellStyle name="Link" xfId="33804" builtinId="8" hidden="1"/>
    <cellStyle name="Link" xfId="34316" builtinId="8" hidden="1"/>
    <cellStyle name="Link" xfId="34652" builtinId="8" hidden="1"/>
    <cellStyle name="Link" xfId="34996" builtinId="8" hidden="1"/>
    <cellStyle name="Link" xfId="34978" builtinId="8" hidden="1"/>
    <cellStyle name="Link" xfId="34920" builtinId="8" hidden="1"/>
    <cellStyle name="Link" xfId="34864" builtinId="8" hidden="1"/>
    <cellStyle name="Link" xfId="34638" builtinId="8" hidden="1"/>
    <cellStyle name="Link" xfId="34408" builtinId="8" hidden="1"/>
    <cellStyle name="Link" xfId="34296" builtinId="8" hidden="1"/>
    <cellStyle name="Link" xfId="34066" builtinId="8" hidden="1"/>
    <cellStyle name="Link" xfId="34010" builtinId="8" hidden="1"/>
    <cellStyle name="Link" xfId="33954" builtinId="8" hidden="1"/>
    <cellStyle name="Link" xfId="33726" builtinId="8" hidden="1"/>
    <cellStyle name="Link" xfId="33614" builtinId="8" hidden="1"/>
    <cellStyle name="Link" xfId="33498" builtinId="8" hidden="1"/>
    <cellStyle name="Link" xfId="33328" builtinId="8" hidden="1"/>
    <cellStyle name="Link" xfId="33158" builtinId="8" hidden="1"/>
    <cellStyle name="Link" xfId="33102" builtinId="8" hidden="1"/>
    <cellStyle name="Link" xfId="32816" builtinId="8" hidden="1"/>
    <cellStyle name="Link" xfId="32702" builtinId="8" hidden="1"/>
    <cellStyle name="Link" xfId="32590" builtinId="8" hidden="1"/>
    <cellStyle name="Link" xfId="32416" builtinId="8" hidden="1"/>
    <cellStyle name="Link" xfId="32246" builtinId="8" hidden="1"/>
    <cellStyle name="Link" xfId="32187" builtinId="8" hidden="1"/>
    <cellStyle name="Link" xfId="31959" builtinId="8" hidden="1"/>
    <cellStyle name="Link" xfId="31903" builtinId="8" hidden="1"/>
    <cellStyle name="Link" xfId="31789" builtinId="8" hidden="1"/>
    <cellStyle name="Link" xfId="29421" builtinId="8" hidden="1"/>
    <cellStyle name="Link" xfId="29423" builtinId="8" hidden="1"/>
    <cellStyle name="Link" xfId="29435" builtinId="8" hidden="1"/>
    <cellStyle name="Link" xfId="29453" builtinId="8" hidden="1"/>
    <cellStyle name="Link" xfId="29455" builtinId="8" hidden="1"/>
    <cellStyle name="Link" xfId="29463" builtinId="8" hidden="1"/>
    <cellStyle name="Link" xfId="29477" builtinId="8" hidden="1"/>
    <cellStyle name="Link" xfId="29483" builtinId="8" hidden="1"/>
    <cellStyle name="Link" xfId="29493" builtinId="8" hidden="1"/>
    <cellStyle name="Link" xfId="29499" builtinId="8" hidden="1"/>
    <cellStyle name="Link" xfId="29509" builtinId="8" hidden="1"/>
    <cellStyle name="Link" xfId="29517" builtinId="8" hidden="1"/>
    <cellStyle name="Link" xfId="29531" builtinId="8" hidden="1"/>
    <cellStyle name="Link" xfId="29539" builtinId="8" hidden="1"/>
    <cellStyle name="Link" xfId="29551" builtinId="8" hidden="1"/>
    <cellStyle name="Link" xfId="29559" builtinId="8" hidden="1"/>
    <cellStyle name="Link" xfId="29571" builtinId="8" hidden="1"/>
    <cellStyle name="Link" xfId="29573" builtinId="8" hidden="1"/>
    <cellStyle name="Link" xfId="29589" builtinId="8" hidden="1"/>
    <cellStyle name="Link" xfId="29595" builtinId="8" hidden="1"/>
    <cellStyle name="Link" xfId="29599" builtinId="8" hidden="1"/>
    <cellStyle name="Link" xfId="29613" builtinId="8" hidden="1"/>
    <cellStyle name="Link" xfId="29615" builtinId="8" hidden="1"/>
    <cellStyle name="Link" xfId="29631" builtinId="8" hidden="1"/>
    <cellStyle name="Link" xfId="29643" builtinId="8" hidden="1"/>
    <cellStyle name="Link" xfId="29655" builtinId="8" hidden="1"/>
    <cellStyle name="Link" xfId="29659" builtinId="8" hidden="1"/>
    <cellStyle name="Link" xfId="29675" builtinId="8" hidden="1"/>
    <cellStyle name="Link" xfId="29677" builtinId="8" hidden="1"/>
    <cellStyle name="Link" xfId="29687" builtinId="8" hidden="1"/>
    <cellStyle name="Link" xfId="29699" builtinId="8" hidden="1"/>
    <cellStyle name="Link" xfId="29707" builtinId="8" hidden="1"/>
    <cellStyle name="Link" xfId="29711" builtinId="8" hidden="1"/>
    <cellStyle name="Link" xfId="29727" builtinId="8" hidden="1"/>
    <cellStyle name="Link" xfId="29731" builtinId="8" hidden="1"/>
    <cellStyle name="Link" xfId="29733" builtinId="8" hidden="1"/>
    <cellStyle name="Link" xfId="29759" builtinId="8" hidden="1"/>
    <cellStyle name="Link" xfId="29765" builtinId="8" hidden="1"/>
    <cellStyle name="Link" xfId="29773" builtinId="8" hidden="1"/>
    <cellStyle name="Link" xfId="29787" builtinId="8" hidden="1"/>
    <cellStyle name="Link" xfId="29791" builtinId="8" hidden="1"/>
    <cellStyle name="Link" xfId="29795" builtinId="8" hidden="1"/>
    <cellStyle name="Link" xfId="29807" builtinId="8" hidden="1"/>
    <cellStyle name="Link" xfId="29815" builtinId="8" hidden="1"/>
    <cellStyle name="Link" xfId="29823" builtinId="8" hidden="1"/>
    <cellStyle name="Link" xfId="29835" builtinId="8" hidden="1"/>
    <cellStyle name="Link" xfId="29845" builtinId="8" hidden="1"/>
    <cellStyle name="Link" xfId="29847" builtinId="8" hidden="1"/>
    <cellStyle name="Link" xfId="29869" builtinId="8" hidden="1"/>
    <cellStyle name="Link" xfId="29877" builtinId="8" hidden="1"/>
    <cellStyle name="Link" xfId="29883" builtinId="8" hidden="1"/>
    <cellStyle name="Link" xfId="29893" builtinId="8" hidden="1"/>
    <cellStyle name="Link" xfId="29903" builtinId="8" hidden="1"/>
    <cellStyle name="Link" xfId="29909" builtinId="8" hidden="1"/>
    <cellStyle name="Link" xfId="29923" builtinId="8" hidden="1"/>
    <cellStyle name="Link" xfId="29925" builtinId="8" hidden="1"/>
    <cellStyle name="Link" xfId="29933" builtinId="8" hidden="1"/>
    <cellStyle name="Link" xfId="29947" builtinId="8" hidden="1"/>
    <cellStyle name="Link" xfId="29951" builtinId="8" hidden="1"/>
    <cellStyle name="Link" xfId="29965" builtinId="8" hidden="1"/>
    <cellStyle name="Link" xfId="29983" builtinId="8" hidden="1"/>
    <cellStyle name="Link" xfId="29987" builtinId="8" hidden="1"/>
    <cellStyle name="Link" xfId="29995" builtinId="8" hidden="1"/>
    <cellStyle name="Link" xfId="30007" builtinId="8" hidden="1"/>
    <cellStyle name="Link" xfId="30011" builtinId="8" hidden="1"/>
    <cellStyle name="Link" xfId="30021" builtinId="8" hidden="1"/>
    <cellStyle name="Link" xfId="30029" builtinId="8" hidden="1"/>
    <cellStyle name="Link" xfId="30039" builtinId="8" hidden="1"/>
    <cellStyle name="Link" xfId="30043" builtinId="8" hidden="1"/>
    <cellStyle name="Link" xfId="30059" builtinId="8" hidden="1"/>
    <cellStyle name="Link" xfId="30069" builtinId="8" hidden="1"/>
    <cellStyle name="Link" xfId="30079" builtinId="8" hidden="1"/>
    <cellStyle name="Link" xfId="30091" builtinId="8" hidden="1"/>
    <cellStyle name="Link" xfId="30101" builtinId="8" hidden="1"/>
    <cellStyle name="Link" xfId="30103" builtinId="8" hidden="1"/>
    <cellStyle name="Link" xfId="30117" builtinId="8" hidden="1"/>
    <cellStyle name="Link" xfId="30125" builtinId="8" hidden="1"/>
    <cellStyle name="Link" xfId="30127" builtinId="8" hidden="1"/>
    <cellStyle name="Link" xfId="30143" builtinId="8" hidden="1"/>
    <cellStyle name="Link" xfId="30147" builtinId="8" hidden="1"/>
    <cellStyle name="Link" xfId="30157" builtinId="8" hidden="1"/>
    <cellStyle name="Link" xfId="30175" builtinId="8" hidden="1"/>
    <cellStyle name="Link" xfId="30181" builtinId="8" hidden="1"/>
    <cellStyle name="Link" xfId="30187" builtinId="8" hidden="1"/>
    <cellStyle name="Link" xfId="30203" builtinId="8" hidden="1"/>
    <cellStyle name="Link" xfId="30207" builtinId="8" hidden="1"/>
    <cellStyle name="Link" xfId="30219" builtinId="8" hidden="1"/>
    <cellStyle name="Link" xfId="30229" builtinId="8" hidden="1"/>
    <cellStyle name="Link" xfId="30235" builtinId="8" hidden="1"/>
    <cellStyle name="Link" xfId="30243" builtinId="8" hidden="1"/>
    <cellStyle name="Link" xfId="30255" builtinId="8" hidden="1"/>
    <cellStyle name="Link" xfId="30261" builtinId="8" hidden="1"/>
    <cellStyle name="Link" xfId="30263" builtinId="8" hidden="1"/>
    <cellStyle name="Link" xfId="30285" builtinId="8" hidden="1"/>
    <cellStyle name="Link" xfId="30293" builtinId="8" hidden="1"/>
    <cellStyle name="Link" xfId="30299" builtinId="8" hidden="1"/>
    <cellStyle name="Link" xfId="30317" builtinId="8" hidden="1"/>
    <cellStyle name="Link" xfId="30319" builtinId="8" hidden="1"/>
    <cellStyle name="Link" xfId="30325" builtinId="8" hidden="1"/>
    <cellStyle name="Link" xfId="30339" builtinId="8" hidden="1"/>
    <cellStyle name="Link" xfId="30347" builtinId="8" hidden="1"/>
    <cellStyle name="Link" xfId="30351" builtinId="8" hidden="1"/>
    <cellStyle name="Link" xfId="30363" builtinId="8" hidden="1"/>
    <cellStyle name="Link" xfId="30373" builtinId="8" hidden="1"/>
    <cellStyle name="Link" xfId="30381" builtinId="8" hidden="1"/>
    <cellStyle name="Link" xfId="30395" builtinId="8" hidden="1"/>
    <cellStyle name="Link" xfId="30403" builtinId="8" hidden="1"/>
    <cellStyle name="Link" xfId="30411" builtinId="8" hidden="1"/>
    <cellStyle name="Link" xfId="30421" builtinId="8" hidden="1"/>
    <cellStyle name="Link" xfId="30435" builtinId="8" hidden="1"/>
    <cellStyle name="Link" xfId="30437" builtinId="8" hidden="1"/>
    <cellStyle name="Link" xfId="30453" builtinId="8" hidden="1"/>
    <cellStyle name="Link" xfId="30455" builtinId="8" hidden="1"/>
    <cellStyle name="Link" xfId="30463" builtinId="8" hidden="1"/>
    <cellStyle name="Link" xfId="30477" builtinId="8" hidden="1"/>
    <cellStyle name="Link" xfId="30491" builtinId="8" hidden="1"/>
    <cellStyle name="Link" xfId="30495" builtinId="8" hidden="1"/>
    <cellStyle name="Link" xfId="30509" builtinId="8" hidden="1"/>
    <cellStyle name="Link" xfId="30511" builtinId="8" hidden="1"/>
    <cellStyle name="Link" xfId="30519" builtinId="8" hidden="1"/>
    <cellStyle name="Link" xfId="30533" builtinId="8" hidden="1"/>
    <cellStyle name="Link" xfId="30541" builtinId="8" hidden="1"/>
    <cellStyle name="Link" xfId="30551" builtinId="8" hidden="1"/>
    <cellStyle name="Link" xfId="30559" builtinId="8" hidden="1"/>
    <cellStyle name="Link" xfId="30571" builtinId="8" hidden="1"/>
    <cellStyle name="Link" xfId="30573" builtinId="8" hidden="1"/>
    <cellStyle name="Link" xfId="30595" builtinId="8" hidden="1"/>
    <cellStyle name="Link" xfId="30597" builtinId="8" hidden="1"/>
    <cellStyle name="Link" xfId="30607" builtinId="8" hidden="1"/>
    <cellStyle name="Link" xfId="30615" builtinId="8" hidden="1"/>
    <cellStyle name="Link" xfId="30627" builtinId="8" hidden="1"/>
    <cellStyle name="Link" xfId="30629" builtinId="8" hidden="1"/>
    <cellStyle name="Link" xfId="30645" builtinId="8" hidden="1"/>
    <cellStyle name="Link" xfId="30655" builtinId="8" hidden="1"/>
    <cellStyle name="Link" xfId="30659" builtinId="8" hidden="1"/>
    <cellStyle name="Link" xfId="30671" builtinId="8" hidden="1"/>
    <cellStyle name="Link" xfId="30677" builtinId="8" hidden="1"/>
    <cellStyle name="Link" xfId="30687" builtinId="8" hidden="1"/>
    <cellStyle name="Link" xfId="30703" builtinId="8" hidden="1"/>
    <cellStyle name="Link" xfId="30711" builtinId="8" hidden="1"/>
    <cellStyle name="Link" xfId="30715" builtinId="8" hidden="1"/>
    <cellStyle name="Link" xfId="30731" builtinId="8" hidden="1"/>
    <cellStyle name="Link" xfId="30733" builtinId="8" hidden="1"/>
    <cellStyle name="Link" xfId="30743" builtinId="8" hidden="1"/>
    <cellStyle name="Link" xfId="30755" builtinId="8" hidden="1"/>
    <cellStyle name="Link" xfId="30763" builtinId="8" hidden="1"/>
    <cellStyle name="Link" xfId="30773" builtinId="8" hidden="1"/>
    <cellStyle name="Link" xfId="30787" builtinId="8" hidden="1"/>
    <cellStyle name="Link" xfId="30789" builtinId="8" hidden="1"/>
    <cellStyle name="Link" xfId="30805" builtinId="8" hidden="1"/>
    <cellStyle name="Link" xfId="30815" builtinId="8" hidden="1"/>
    <cellStyle name="Link" xfId="30821" builtinId="8" hidden="1"/>
    <cellStyle name="Link" xfId="30829" builtinId="8" hidden="1"/>
    <cellStyle name="Link" xfId="30843" builtinId="8" hidden="1"/>
    <cellStyle name="Link" xfId="30847" builtinId="8" hidden="1"/>
    <cellStyle name="Link" xfId="30851" builtinId="8" hidden="1"/>
    <cellStyle name="Link" xfId="30863" builtinId="8" hidden="1"/>
    <cellStyle name="Link" xfId="30871" builtinId="8" hidden="1"/>
    <cellStyle name="Link" xfId="30883" builtinId="8" hidden="1"/>
    <cellStyle name="Link" xfId="30893" builtinId="8" hidden="1"/>
    <cellStyle name="Link" xfId="30907" builtinId="8" hidden="1"/>
    <cellStyle name="Link" xfId="30911" builtinId="8" hidden="1"/>
    <cellStyle name="Link" xfId="30925" builtinId="8" hidden="1"/>
    <cellStyle name="Link" xfId="30933" builtinId="8" hidden="1"/>
    <cellStyle name="Link" xfId="30939" builtinId="8" hidden="1"/>
    <cellStyle name="Link" xfId="30949" builtinId="8" hidden="1"/>
    <cellStyle name="Link" xfId="30959" builtinId="8" hidden="1"/>
    <cellStyle name="Link" xfId="30965" builtinId="8" hidden="1"/>
    <cellStyle name="Link" xfId="30979" builtinId="8" hidden="1"/>
    <cellStyle name="Link" xfId="30981" builtinId="8" hidden="1"/>
    <cellStyle name="Link" xfId="30989" builtinId="8" hidden="1"/>
    <cellStyle name="Link" xfId="31011" builtinId="8" hidden="1"/>
    <cellStyle name="Link" xfId="31021" builtinId="8" hidden="1"/>
    <cellStyle name="Link" xfId="31023" builtinId="8" hidden="1"/>
    <cellStyle name="Link" xfId="31039" builtinId="8" hidden="1"/>
    <cellStyle name="Link" xfId="31043" builtinId="8" hidden="1"/>
    <cellStyle name="Link" xfId="31051" builtinId="8" hidden="1"/>
    <cellStyle name="Link" xfId="31063" builtinId="8" hidden="1"/>
    <cellStyle name="Link" xfId="31067" builtinId="8" hidden="1"/>
    <cellStyle name="Link" xfId="31077" builtinId="8" hidden="1"/>
    <cellStyle name="Link" xfId="31085" builtinId="8" hidden="1"/>
    <cellStyle name="Link" xfId="31095" builtinId="8" hidden="1"/>
    <cellStyle name="Link" xfId="31099" builtinId="8" hidden="1"/>
    <cellStyle name="Link" xfId="31125" builtinId="8" hidden="1"/>
    <cellStyle name="Link" xfId="31127" builtinId="8" hidden="1"/>
    <cellStyle name="Link" xfId="31139" builtinId="8" hidden="1"/>
    <cellStyle name="Link" xfId="31147" builtinId="8" hidden="1"/>
    <cellStyle name="Link" xfId="31157" builtinId="8" hidden="1"/>
    <cellStyle name="Link" xfId="31159" builtinId="8" hidden="1"/>
    <cellStyle name="Link" xfId="31173" builtinId="8" hidden="1"/>
    <cellStyle name="Link" xfId="31181" builtinId="8" hidden="1"/>
    <cellStyle name="Link" xfId="31183" builtinId="8" hidden="1"/>
    <cellStyle name="Link" xfId="31199" builtinId="8" hidden="1"/>
    <cellStyle name="Link" xfId="31203" builtinId="8" hidden="1"/>
    <cellStyle name="Link" xfId="31215" builtinId="8" hidden="1"/>
    <cellStyle name="Link" xfId="31235" builtinId="8" hidden="1"/>
    <cellStyle name="Link" xfId="31243" builtinId="8" hidden="1"/>
    <cellStyle name="Link" xfId="31245" builtinId="8" hidden="1"/>
    <cellStyle name="Link" xfId="31259" builtinId="8" hidden="1"/>
    <cellStyle name="Link" xfId="31263" builtinId="8" hidden="1"/>
    <cellStyle name="Link" xfId="31275" builtinId="8" hidden="1"/>
    <cellStyle name="Link" xfId="31285" builtinId="8" hidden="1"/>
    <cellStyle name="Link" xfId="31291" builtinId="8" hidden="1"/>
    <cellStyle name="Link" xfId="31299" builtinId="8" hidden="1"/>
    <cellStyle name="Link" xfId="31311" builtinId="8" hidden="1"/>
    <cellStyle name="Link" xfId="31319" builtinId="8" hidden="1"/>
    <cellStyle name="Link" xfId="31331" builtinId="8" hidden="1"/>
    <cellStyle name="Link" xfId="31343" builtinId="8" hidden="1"/>
    <cellStyle name="Link" xfId="31351" builtinId="8" hidden="1"/>
    <cellStyle name="Link" xfId="31359" builtinId="8" hidden="1"/>
    <cellStyle name="Link" xfId="31373" builtinId="8" hidden="1"/>
    <cellStyle name="Link" xfId="31375" builtinId="8" hidden="1"/>
    <cellStyle name="Link" xfId="31381" builtinId="8" hidden="1"/>
    <cellStyle name="Link" xfId="31395" builtinId="8" hidden="1"/>
    <cellStyle name="Link" xfId="31403" builtinId="8" hidden="1"/>
    <cellStyle name="Link" xfId="31407" builtinId="8" hidden="1"/>
    <cellStyle name="Link" xfId="31429" builtinId="8" hidden="1"/>
    <cellStyle name="Link" xfId="31435" builtinId="8" hidden="1"/>
    <cellStyle name="Link" xfId="31437" builtinId="8" hidden="1"/>
    <cellStyle name="Link" xfId="31455" builtinId="8" hidden="1"/>
    <cellStyle name="Link" xfId="31461" builtinId="8" hidden="1"/>
    <cellStyle name="Link" xfId="31469" builtinId="8" hidden="1"/>
    <cellStyle name="Link" xfId="31479" builtinId="8" hidden="1"/>
    <cellStyle name="Link" xfId="31491" builtinId="8" hidden="1"/>
    <cellStyle name="Link" xfId="31493" builtinId="8" hidden="1"/>
    <cellStyle name="Link" xfId="31509" builtinId="8" hidden="1"/>
    <cellStyle name="Link" xfId="31511" builtinId="8" hidden="1"/>
    <cellStyle name="Link" xfId="31519" builtinId="8" hidden="1"/>
    <cellStyle name="Link" xfId="31535" builtinId="8" hidden="1"/>
    <cellStyle name="Link" xfId="31547" builtinId="8" hidden="1"/>
    <cellStyle name="Link" xfId="31551" builtinId="8" hidden="1"/>
    <cellStyle name="Link" xfId="31567" builtinId="8" hidden="1"/>
    <cellStyle name="Link" xfId="31573" builtinId="8" hidden="1"/>
    <cellStyle name="Link" xfId="31447" builtinId="8" hidden="1"/>
    <cellStyle name="Link" xfId="30991" builtinId="8" hidden="1"/>
    <cellStyle name="Link" xfId="30879" builtinId="8" hidden="1"/>
    <cellStyle name="Link" xfId="30539" builtinId="8" hidden="1"/>
    <cellStyle name="Link" xfId="30309" builtinId="8" hidden="1"/>
    <cellStyle name="Link" xfId="29967" builtinId="8" hidden="1"/>
    <cellStyle name="Link" xfId="29627" builtinId="8" hidden="1"/>
    <cellStyle name="Link" xfId="28399" builtinId="8" hidden="1"/>
    <cellStyle name="Link" xfId="28405" builtinId="8" hidden="1"/>
    <cellStyle name="Link" xfId="28415" builtinId="8" hidden="1"/>
    <cellStyle name="Link" xfId="28421" builtinId="8" hidden="1"/>
    <cellStyle name="Link" xfId="28431" builtinId="8" hidden="1"/>
    <cellStyle name="Link" xfId="28437" builtinId="8" hidden="1"/>
    <cellStyle name="Link" xfId="28451" builtinId="8" hidden="1"/>
    <cellStyle name="Link" xfId="28459" builtinId="8" hidden="1"/>
    <cellStyle name="Link" xfId="28461" builtinId="8" hidden="1"/>
    <cellStyle name="Link" xfId="28475" builtinId="8" hidden="1"/>
    <cellStyle name="Link" xfId="28493" builtinId="8" hidden="1"/>
    <cellStyle name="Link" xfId="28495" builtinId="8" hidden="1"/>
    <cellStyle name="Link" xfId="28511" builtinId="8" hidden="1"/>
    <cellStyle name="Link" xfId="28517" builtinId="8" hidden="1"/>
    <cellStyle name="Link" xfId="28523" builtinId="8" hidden="1"/>
    <cellStyle name="Link" xfId="28535" builtinId="8" hidden="1"/>
    <cellStyle name="Link" xfId="28539" builtinId="8" hidden="1"/>
    <cellStyle name="Link" xfId="28549" builtinId="8" hidden="1"/>
    <cellStyle name="Link" xfId="28559" builtinId="8" hidden="1"/>
    <cellStyle name="Link" xfId="28567" builtinId="8" hidden="1"/>
    <cellStyle name="Link" xfId="28575" builtinId="8" hidden="1"/>
    <cellStyle name="Link" xfId="28591" builtinId="8" hidden="1"/>
    <cellStyle name="Link" xfId="28597" builtinId="8" hidden="1"/>
    <cellStyle name="Link" xfId="28607" builtinId="8" hidden="1"/>
    <cellStyle name="Link" xfId="28619" builtinId="8" hidden="1"/>
    <cellStyle name="Link" xfId="28623" builtinId="8" hidden="1"/>
    <cellStyle name="Link" xfId="28631" builtinId="8" hidden="1"/>
    <cellStyle name="Link" xfId="28645" builtinId="8" hidden="1"/>
    <cellStyle name="Link" xfId="28651" builtinId="8" hidden="1"/>
    <cellStyle name="Link" xfId="28653" builtinId="8" hidden="1"/>
    <cellStyle name="Link" xfId="28667" builtinId="8" hidden="1"/>
    <cellStyle name="Link" xfId="28675" builtinId="8" hidden="1"/>
    <cellStyle name="Link" xfId="28683" builtinId="8" hidden="1"/>
    <cellStyle name="Link" xfId="28703" builtinId="8" hidden="1"/>
    <cellStyle name="Link" xfId="28707" builtinId="8" hidden="1"/>
    <cellStyle name="Link" xfId="28709" builtinId="8" hidden="1"/>
    <cellStyle name="Link" xfId="28727" builtinId="8" hidden="1"/>
    <cellStyle name="Link" xfId="28735" builtinId="8" hidden="1"/>
    <cellStyle name="Link" xfId="28741" builtinId="8" hidden="1"/>
    <cellStyle name="Link" xfId="28751" builtinId="8" hidden="1"/>
    <cellStyle name="Link" xfId="28763" builtinId="8" hidden="1"/>
    <cellStyle name="Link" xfId="28767" builtinId="8" hidden="1"/>
    <cellStyle name="Link" xfId="28781" builtinId="8" hidden="1"/>
    <cellStyle name="Link" xfId="28783" builtinId="8" hidden="1"/>
    <cellStyle name="Link" xfId="28799" builtinId="8" hidden="1"/>
    <cellStyle name="Link" xfId="28811" builtinId="8" hidden="1"/>
    <cellStyle name="Link" xfId="28821" builtinId="8" hidden="1"/>
    <cellStyle name="Link" xfId="28823" builtinId="8" hidden="1"/>
    <cellStyle name="Link" xfId="28837" builtinId="8" hidden="1"/>
    <cellStyle name="Link" xfId="28843" builtinId="8" hidden="1"/>
    <cellStyle name="Link" xfId="28847" builtinId="8" hidden="1"/>
    <cellStyle name="Link" xfId="28863" builtinId="8" hidden="1"/>
    <cellStyle name="Link" xfId="28867" builtinId="8" hidden="1"/>
    <cellStyle name="Link" xfId="28877" builtinId="8" hidden="1"/>
    <cellStyle name="Link" xfId="28885" builtinId="8" hidden="1"/>
    <cellStyle name="Link" xfId="28899" builtinId="8" hidden="1"/>
    <cellStyle name="Link" xfId="28907" builtinId="8" hidden="1"/>
    <cellStyle name="Link" xfId="28919" builtinId="8" hidden="1"/>
    <cellStyle name="Link" xfId="28923" builtinId="8" hidden="1"/>
    <cellStyle name="Link" xfId="28933" builtinId="8" hidden="1"/>
    <cellStyle name="Link" xfId="28941" builtinId="8" hidden="1"/>
    <cellStyle name="Link" xfId="28955" builtinId="8" hidden="1"/>
    <cellStyle name="Link" xfId="28959" builtinId="8" hidden="1"/>
    <cellStyle name="Link" xfId="28973" builtinId="8" hidden="1"/>
    <cellStyle name="Link" xfId="28981" builtinId="8" hidden="1"/>
    <cellStyle name="Link" xfId="28983" builtinId="8" hidden="1"/>
    <cellStyle name="Link" xfId="29003" builtinId="8" hidden="1"/>
    <cellStyle name="Link" xfId="29013" builtinId="8" hidden="1"/>
    <cellStyle name="Link" xfId="29015" builtinId="8" hidden="1"/>
    <cellStyle name="Link" xfId="29029" builtinId="8" hidden="1"/>
    <cellStyle name="Link" xfId="29037" builtinId="8" hidden="1"/>
    <cellStyle name="Link" xfId="29039" builtinId="8" hidden="1"/>
    <cellStyle name="Link" xfId="29055" builtinId="8" hidden="1"/>
    <cellStyle name="Link" xfId="29059" builtinId="8" hidden="1"/>
    <cellStyle name="Link" xfId="29069" builtinId="8" hidden="1"/>
    <cellStyle name="Link" xfId="29079" builtinId="8" hidden="1"/>
    <cellStyle name="Link" xfId="29087" builtinId="8" hidden="1"/>
    <cellStyle name="Link" xfId="29093" builtinId="8" hidden="1"/>
    <cellStyle name="Link" xfId="29111" builtinId="8" hidden="1"/>
    <cellStyle name="Link" xfId="29115" builtinId="8" hidden="1"/>
    <cellStyle name="Link" xfId="29125" builtinId="8" hidden="1"/>
    <cellStyle name="Link" xfId="29135" builtinId="8" hidden="1"/>
    <cellStyle name="Link" xfId="29143" builtinId="8" hidden="1"/>
    <cellStyle name="Link" xfId="29151" builtinId="8" hidden="1"/>
    <cellStyle name="Link" xfId="29165" builtinId="8" hidden="1"/>
    <cellStyle name="Link" xfId="29167" builtinId="8" hidden="1"/>
    <cellStyle name="Link" xfId="29175" builtinId="8" hidden="1"/>
    <cellStyle name="Link" xfId="29189" builtinId="8" hidden="1"/>
    <cellStyle name="Link" xfId="29197" builtinId="8" hidden="1"/>
    <cellStyle name="Link" xfId="29211" builtinId="8" hidden="1"/>
    <cellStyle name="Link" xfId="29227" builtinId="8" hidden="1"/>
    <cellStyle name="Link" xfId="29229" builtinId="8" hidden="1"/>
    <cellStyle name="Link" xfId="29231" builtinId="8" hidden="1"/>
    <cellStyle name="Link" xfId="29247" builtinId="8" hidden="1"/>
    <cellStyle name="Link" xfId="29253" builtinId="8" hidden="1"/>
    <cellStyle name="Link" xfId="29261" builtinId="8" hidden="1"/>
    <cellStyle name="Link" xfId="29271" builtinId="8" hidden="1"/>
    <cellStyle name="Link" xfId="29283" builtinId="8" hidden="1"/>
    <cellStyle name="Link" xfId="29285" builtinId="8" hidden="1"/>
    <cellStyle name="Link" xfId="29301" builtinId="8" hidden="1"/>
    <cellStyle name="Link" xfId="29311" builtinId="8" hidden="1"/>
    <cellStyle name="Link" xfId="29317" builtinId="8" hidden="1"/>
    <cellStyle name="Link" xfId="29327" builtinId="8" hidden="1"/>
    <cellStyle name="Link" xfId="29339" builtinId="8" hidden="1"/>
    <cellStyle name="Link" xfId="29343" builtinId="8" hidden="1"/>
    <cellStyle name="Link" xfId="29357" builtinId="8" hidden="1"/>
    <cellStyle name="Link" xfId="29359" builtinId="8" hidden="1"/>
    <cellStyle name="Link" xfId="29367" builtinId="8" hidden="1"/>
    <cellStyle name="Link" xfId="29381" builtinId="8" hidden="1"/>
    <cellStyle name="Link" xfId="29387" builtinId="8" hidden="1"/>
    <cellStyle name="Link" xfId="29397" builtinId="8" hidden="1"/>
    <cellStyle name="Link" xfId="29419" builtinId="8" hidden="1"/>
    <cellStyle name="Link" xfId="29399" builtinId="8" hidden="1"/>
    <cellStyle name="Link" xfId="28943" builtinId="8" hidden="1"/>
    <cellStyle name="Link" xfId="27895" builtinId="8" hidden="1"/>
    <cellStyle name="Link" xfId="27899" builtinId="8" hidden="1"/>
    <cellStyle name="Link" xfId="27909" builtinId="8" hidden="1"/>
    <cellStyle name="Link" xfId="27917" builtinId="8" hidden="1"/>
    <cellStyle name="Link" xfId="27927" builtinId="8" hidden="1"/>
    <cellStyle name="Link" xfId="27931" builtinId="8" hidden="1"/>
    <cellStyle name="Link" xfId="27947" builtinId="8" hidden="1"/>
    <cellStyle name="Link" xfId="27951" builtinId="8" hidden="1"/>
    <cellStyle name="Link" xfId="27957" builtinId="8" hidden="1"/>
    <cellStyle name="Link" xfId="27973" builtinId="8" hidden="1"/>
    <cellStyle name="Link" xfId="27983" builtinId="8" hidden="1"/>
    <cellStyle name="Link" xfId="27989" builtinId="8" hidden="1"/>
    <cellStyle name="Link" xfId="28003" builtinId="8" hidden="1"/>
    <cellStyle name="Link" xfId="28011" builtinId="8" hidden="1"/>
    <cellStyle name="Link" xfId="28013" builtinId="8" hidden="1"/>
    <cellStyle name="Link" xfId="28027" builtinId="8" hidden="1"/>
    <cellStyle name="Link" xfId="28031" builtinId="8" hidden="1"/>
    <cellStyle name="Link" xfId="28045" builtinId="8" hidden="1"/>
    <cellStyle name="Link" xfId="28055" builtinId="8" hidden="1"/>
    <cellStyle name="Link" xfId="28063" builtinId="8" hidden="1"/>
    <cellStyle name="Link" xfId="28075" builtinId="8" hidden="1"/>
    <cellStyle name="Link" xfId="28087" builtinId="8" hidden="1"/>
    <cellStyle name="Link" xfId="28091" builtinId="8" hidden="1"/>
    <cellStyle name="Link" xfId="28101" builtinId="8" hidden="1"/>
    <cellStyle name="Link" xfId="28111" builtinId="8" hidden="1"/>
    <cellStyle name="Link" xfId="28119" builtinId="8" hidden="1"/>
    <cellStyle name="Link" xfId="28127" builtinId="8" hidden="1"/>
    <cellStyle name="Link" xfId="28141" builtinId="8" hidden="1"/>
    <cellStyle name="Link" xfId="28143" builtinId="8" hidden="1"/>
    <cellStyle name="Link" xfId="28149" builtinId="8" hidden="1"/>
    <cellStyle name="Link" xfId="28163" builtinId="8" hidden="1"/>
    <cellStyle name="Link" xfId="28175" builtinId="8" hidden="1"/>
    <cellStyle name="Link" xfId="28183" builtinId="8" hidden="1"/>
    <cellStyle name="Link" xfId="28197" builtinId="8" hidden="1"/>
    <cellStyle name="Link" xfId="28203" builtinId="8" hidden="1"/>
    <cellStyle name="Link" xfId="28205" builtinId="8" hidden="1"/>
    <cellStyle name="Link" xfId="28219" builtinId="8" hidden="1"/>
    <cellStyle name="Link" xfId="28227" builtinId="8" hidden="1"/>
    <cellStyle name="Link" xfId="28235" builtinId="8" hidden="1"/>
    <cellStyle name="Link" xfId="28245" builtinId="8" hidden="1"/>
    <cellStyle name="Link" xfId="28255" builtinId="8" hidden="1"/>
    <cellStyle name="Link" xfId="28259" builtinId="8" hidden="1"/>
    <cellStyle name="Link" xfId="28277" builtinId="8" hidden="1"/>
    <cellStyle name="Link" xfId="28283" builtinId="8" hidden="1"/>
    <cellStyle name="Link" xfId="28291" builtinId="8" hidden="1"/>
    <cellStyle name="Link" xfId="28301" builtinId="8" hidden="1"/>
    <cellStyle name="Link" xfId="28311" builtinId="8" hidden="1"/>
    <cellStyle name="Link" xfId="28315" builtinId="8" hidden="1"/>
    <cellStyle name="Link" xfId="28331" builtinId="8" hidden="1"/>
    <cellStyle name="Link" xfId="28333" builtinId="8" hidden="1"/>
    <cellStyle name="Link" xfId="28341" builtinId="8" hidden="1"/>
    <cellStyle name="Link" xfId="28355" builtinId="8" hidden="1"/>
    <cellStyle name="Link" xfId="28357" builtinId="8" hidden="1"/>
    <cellStyle name="Link" xfId="28367" builtinId="8" hidden="1"/>
    <cellStyle name="Link" xfId="28387" builtinId="8" hidden="1"/>
    <cellStyle name="Link" xfId="28389" builtinId="8" hidden="1"/>
    <cellStyle name="Link" xfId="27647" builtinId="8" hidden="1"/>
    <cellStyle name="Link" xfId="27661" builtinId="8" hidden="1"/>
    <cellStyle name="Link" xfId="27663" builtinId="8" hidden="1"/>
    <cellStyle name="Link" xfId="27675" builtinId="8" hidden="1"/>
    <cellStyle name="Link" xfId="27683" builtinId="8" hidden="1"/>
    <cellStyle name="Link" xfId="27693" builtinId="8" hidden="1"/>
    <cellStyle name="Link" xfId="27695" builtinId="8" hidden="1"/>
    <cellStyle name="Link" xfId="27711" builtinId="8" hidden="1"/>
    <cellStyle name="Link" xfId="27717" builtinId="8" hidden="1"/>
    <cellStyle name="Link" xfId="27733" builtinId="8" hidden="1"/>
    <cellStyle name="Link" xfId="27739" builtinId="8" hidden="1"/>
    <cellStyle name="Link" xfId="27749" builtinId="8" hidden="1"/>
    <cellStyle name="Link" xfId="27755" builtinId="8" hidden="1"/>
    <cellStyle name="Link" xfId="27767" builtinId="8" hidden="1"/>
    <cellStyle name="Link" xfId="27775" builtinId="8" hidden="1"/>
    <cellStyle name="Link" xfId="27779" builtinId="8" hidden="1"/>
    <cellStyle name="Link" xfId="27791" builtinId="8" hidden="1"/>
    <cellStyle name="Link" xfId="27797" builtinId="8" hidden="1"/>
    <cellStyle name="Link" xfId="27807" builtinId="8" hidden="1"/>
    <cellStyle name="Link" xfId="27819" builtinId="8" hidden="1"/>
    <cellStyle name="Link" xfId="27831" builtinId="8" hidden="1"/>
    <cellStyle name="Link" xfId="27835" builtinId="8" hidden="1"/>
    <cellStyle name="Link" xfId="27851" builtinId="8" hidden="1"/>
    <cellStyle name="Link" xfId="27853" builtinId="8" hidden="1"/>
    <cellStyle name="Link" xfId="27863" builtinId="8" hidden="1"/>
    <cellStyle name="Link" xfId="27875" builtinId="8" hidden="1"/>
    <cellStyle name="Link" xfId="27883" builtinId="8" hidden="1"/>
    <cellStyle name="Link" xfId="27887" builtinId="8" hidden="1"/>
    <cellStyle name="Link" xfId="27533" builtinId="8" hidden="1"/>
    <cellStyle name="Link" xfId="27535" builtinId="8" hidden="1"/>
    <cellStyle name="Link" xfId="27541" builtinId="8" hidden="1"/>
    <cellStyle name="Link" xfId="27563" builtinId="8" hidden="1"/>
    <cellStyle name="Link" xfId="27567" builtinId="8" hidden="1"/>
    <cellStyle name="Link" xfId="27575" builtinId="8" hidden="1"/>
    <cellStyle name="Link" xfId="27589" builtinId="8" hidden="1"/>
    <cellStyle name="Link" xfId="27595" builtinId="8" hidden="1"/>
    <cellStyle name="Link" xfId="27597" builtinId="8" hidden="1"/>
    <cellStyle name="Link" xfId="27611" builtinId="8" hidden="1"/>
    <cellStyle name="Link" xfId="27619" builtinId="8" hidden="1"/>
    <cellStyle name="Link" xfId="27627" builtinId="8" hidden="1"/>
    <cellStyle name="Link" xfId="27637" builtinId="8" hidden="1"/>
    <cellStyle name="Link" xfId="27461" builtinId="8" hidden="1"/>
    <cellStyle name="Link" xfId="27467" builtinId="8" hidden="1"/>
    <cellStyle name="Link" xfId="27483" builtinId="8" hidden="1"/>
    <cellStyle name="Link" xfId="27491" builtinId="8" hidden="1"/>
    <cellStyle name="Link" xfId="27499" builtinId="8" hidden="1"/>
    <cellStyle name="Link" xfId="27509" builtinId="8" hidden="1"/>
    <cellStyle name="Link" xfId="27519" builtinId="8" hidden="1"/>
    <cellStyle name="Link" xfId="27429" builtinId="8" hidden="1"/>
    <cellStyle name="Link" xfId="27445" builtinId="8" hidden="1"/>
    <cellStyle name="Link" xfId="27447" builtinId="8" hidden="1"/>
    <cellStyle name="Link" xfId="27455" builtinId="8" hidden="1"/>
    <cellStyle name="Link" xfId="27423" builtinId="8" hidden="1"/>
    <cellStyle name="Link" xfId="27427" builtinId="8" hidden="1"/>
    <cellStyle name="Link" xfId="27403" builtinId="8" hidden="1"/>
    <cellStyle name="Link" xfId="27451" builtinId="8" hidden="1"/>
    <cellStyle name="Link" xfId="27437" builtinId="8" hidden="1"/>
    <cellStyle name="Link" xfId="27515" builtinId="8" hidden="1"/>
    <cellStyle name="Link" xfId="27471" builtinId="8" hidden="1"/>
    <cellStyle name="Link" xfId="27643" builtinId="8" hidden="1"/>
    <cellStyle name="Link" xfId="27615" builtinId="8" hidden="1"/>
    <cellStyle name="Link" xfId="27587" builtinId="8" hidden="1"/>
    <cellStyle name="Link" xfId="27557" builtinId="8" hidden="1"/>
    <cellStyle name="Link" xfId="27543" builtinId="8" hidden="1"/>
    <cellStyle name="Link" xfId="27871" builtinId="8" hidden="1"/>
    <cellStyle name="Link" xfId="27843" builtinId="8" hidden="1"/>
    <cellStyle name="Link" xfId="27813" builtinId="8" hidden="1"/>
    <cellStyle name="Link" xfId="27787" builtinId="8" hidden="1"/>
    <cellStyle name="Link" xfId="27757" builtinId="8" hidden="1"/>
    <cellStyle name="Link" xfId="27743" builtinId="8" hidden="1"/>
    <cellStyle name="Link" xfId="27701" builtinId="8" hidden="1"/>
    <cellStyle name="Link" xfId="27685" builtinId="8" hidden="1"/>
    <cellStyle name="Link" xfId="27671" builtinId="8" hidden="1"/>
    <cellStyle name="Link" xfId="28379" builtinId="8" hidden="1"/>
    <cellStyle name="Link" xfId="28365" builtinId="8" hidden="1"/>
    <cellStyle name="Link" xfId="28335" builtinId="8" hidden="1"/>
    <cellStyle name="Link" xfId="28279" builtinId="8" hidden="1"/>
    <cellStyle name="Link" xfId="28267" builtinId="8" hidden="1"/>
    <cellStyle name="Link" xfId="28251" builtinId="8" hidden="1"/>
    <cellStyle name="Link" xfId="28207" builtinId="8" hidden="1"/>
    <cellStyle name="Link" xfId="28195" builtinId="8" hidden="1"/>
    <cellStyle name="Link" xfId="28165" builtinId="8" hidden="1"/>
    <cellStyle name="Link" xfId="28139" builtinId="8" hidden="1"/>
    <cellStyle name="Link" xfId="28109" builtinId="8" hidden="1"/>
    <cellStyle name="Link" xfId="28095" builtinId="8" hidden="1"/>
    <cellStyle name="Link" xfId="28053" builtinId="8" hidden="1"/>
    <cellStyle name="Link" xfId="28037" builtinId="8" hidden="1"/>
    <cellStyle name="Link" xfId="28021" builtinId="8" hidden="1"/>
    <cellStyle name="Link" xfId="27963" builtinId="8" hidden="1"/>
    <cellStyle name="Link" xfId="27935" builtinId="8" hidden="1"/>
    <cellStyle name="Link" xfId="27919" builtinId="8" hidden="1"/>
    <cellStyle name="Link" xfId="29173" builtinId="8" hidden="1"/>
    <cellStyle name="Link" xfId="29411" builtinId="8" hidden="1"/>
    <cellStyle name="Link" xfId="29391" builtinId="8" hidden="1"/>
    <cellStyle name="Link" xfId="29349" builtinId="8" hidden="1"/>
    <cellStyle name="Link" xfId="29335" builtinId="8" hidden="1"/>
    <cellStyle name="Link" xfId="29307" builtinId="8" hidden="1"/>
    <cellStyle name="Link" xfId="29279" builtinId="8" hidden="1"/>
    <cellStyle name="Link" xfId="29251" builtinId="8" hidden="1"/>
    <cellStyle name="Link" xfId="29221" builtinId="8" hidden="1"/>
    <cellStyle name="Link" xfId="29179" builtinId="8" hidden="1"/>
    <cellStyle name="Link" xfId="29163" builtinId="8" hidden="1"/>
    <cellStyle name="Link" xfId="29133" builtinId="8" hidden="1"/>
    <cellStyle name="Link" xfId="29103" builtinId="8" hidden="1"/>
    <cellStyle name="Link" xfId="29077" builtinId="8" hidden="1"/>
    <cellStyle name="Link" xfId="29061" builtinId="8" hidden="1"/>
    <cellStyle name="Link" xfId="29019" builtinId="8" hidden="1"/>
    <cellStyle name="Link" xfId="29005" builtinId="8" hidden="1"/>
    <cellStyle name="Link" xfId="28991" builtinId="8" hidden="1"/>
    <cellStyle name="Link" xfId="28949" builtinId="8" hidden="1"/>
    <cellStyle name="Link" xfId="28901" builtinId="8" hidden="1"/>
    <cellStyle name="Link" xfId="28887" builtinId="8" hidden="1"/>
    <cellStyle name="Link" xfId="28845" builtinId="8" hidden="1"/>
    <cellStyle name="Link" xfId="28831" builtinId="8" hidden="1"/>
    <cellStyle name="Link" xfId="28815" builtinId="8" hidden="1"/>
    <cellStyle name="Link" xfId="28773" builtinId="8" hidden="1"/>
    <cellStyle name="Link" xfId="28759" builtinId="8" hidden="1"/>
    <cellStyle name="Link" xfId="28731" builtinId="8" hidden="1"/>
    <cellStyle name="Link" xfId="28699" builtinId="8" hidden="1"/>
    <cellStyle name="Link" xfId="28671" builtinId="8" hidden="1"/>
    <cellStyle name="Link" xfId="28655" builtinId="8" hidden="1"/>
    <cellStyle name="Link" xfId="28599" builtinId="8" hidden="1"/>
    <cellStyle name="Link" xfId="28587" builtinId="8" hidden="1"/>
    <cellStyle name="Link" xfId="28557" builtinId="8" hidden="1"/>
    <cellStyle name="Link" xfId="28527" builtinId="8" hidden="1"/>
    <cellStyle name="Link" xfId="28501" builtinId="8" hidden="1"/>
    <cellStyle name="Link" xfId="28483" builtinId="8" hidden="1"/>
    <cellStyle name="Link" xfId="28439" builtinId="8" hidden="1"/>
    <cellStyle name="Link" xfId="28427" builtinId="8" hidden="1"/>
    <cellStyle name="Link" xfId="28411" builtinId="8" hidden="1"/>
    <cellStyle name="Link" xfId="30197" builtinId="8" hidden="1"/>
    <cellStyle name="Link" xfId="30651" builtinId="8" hidden="1"/>
    <cellStyle name="Link" xfId="31563" builtinId="8" hidden="1"/>
    <cellStyle name="Link" xfId="31515" builtinId="8" hidden="1"/>
    <cellStyle name="Link" xfId="31501" builtinId="8" hidden="1"/>
    <cellStyle name="Link" xfId="31487" builtinId="8" hidden="1"/>
    <cellStyle name="Link" xfId="31439" builtinId="8" hidden="1"/>
    <cellStyle name="Link" xfId="31427" builtinId="8" hidden="1"/>
    <cellStyle name="Link" xfId="31397" builtinId="8" hidden="1"/>
    <cellStyle name="Link" xfId="31371" builtinId="8" hidden="1"/>
    <cellStyle name="Link" xfId="31341" builtinId="8" hidden="1"/>
    <cellStyle name="Link" xfId="31323" builtinId="8" hidden="1"/>
    <cellStyle name="Link" xfId="31279" builtinId="8" hidden="1"/>
    <cellStyle name="Link" xfId="31267" builtinId="8" hidden="1"/>
    <cellStyle name="Link" xfId="31223" builtinId="8" hidden="1"/>
    <cellStyle name="Link" xfId="31191" builtinId="8" hidden="1"/>
    <cellStyle name="Link" xfId="31163" builtinId="8" hidden="1"/>
    <cellStyle name="Link" xfId="31149" builtinId="8" hidden="1"/>
    <cellStyle name="Link" xfId="31103" builtinId="8" hidden="1"/>
    <cellStyle name="Link" xfId="31087" builtinId="8" hidden="1"/>
    <cellStyle name="Link" xfId="31075" builtinId="8" hidden="1"/>
    <cellStyle name="Link" xfId="31031" builtinId="8" hidden="1"/>
    <cellStyle name="Link" xfId="31019" builtinId="8" hidden="1"/>
    <cellStyle name="Link" xfId="30987" builtinId="8" hidden="1"/>
    <cellStyle name="Link" xfId="30957" builtinId="8" hidden="1"/>
    <cellStyle name="Link" xfId="30915" builtinId="8" hidden="1"/>
    <cellStyle name="Link" xfId="30901" builtinId="8" hidden="1"/>
    <cellStyle name="Link" xfId="30853" builtinId="8" hidden="1"/>
    <cellStyle name="Link" xfId="30839" builtinId="8" hidden="1"/>
    <cellStyle name="Link" xfId="30811" builtinId="8" hidden="1"/>
    <cellStyle name="Link" xfId="30783" builtinId="8" hidden="1"/>
    <cellStyle name="Link" xfId="30751" builtinId="8" hidden="1"/>
    <cellStyle name="Link" xfId="30735" builtinId="8" hidden="1"/>
    <cellStyle name="Link" xfId="30693" builtinId="8" hidden="1"/>
    <cellStyle name="Link" xfId="30679" builtinId="8" hidden="1"/>
    <cellStyle name="Link" xfId="30667" builtinId="8" hidden="1"/>
    <cellStyle name="Link" xfId="30605" builtinId="8" hidden="1"/>
    <cellStyle name="Link" xfId="30575" builtinId="8" hidden="1"/>
    <cellStyle name="Link" xfId="30563" builtinId="8" hidden="1"/>
    <cellStyle name="Link" xfId="30517" builtinId="8" hidden="1"/>
    <cellStyle name="Link" xfId="30501" builtinId="8" hidden="1"/>
    <cellStyle name="Link" xfId="30487" builtinId="8" hidden="1"/>
    <cellStyle name="Link" xfId="30445" builtinId="8" hidden="1"/>
    <cellStyle name="Link" xfId="30431" builtinId="8" hidden="1"/>
    <cellStyle name="Link" xfId="30399" builtinId="8" hidden="1"/>
    <cellStyle name="Link" xfId="30371" builtinId="8" hidden="1"/>
    <cellStyle name="Link" xfId="30341" builtinId="8" hidden="1"/>
    <cellStyle name="Link" xfId="30327" builtinId="8" hidden="1"/>
    <cellStyle name="Link" xfId="30267" builtinId="8" hidden="1"/>
    <cellStyle name="Link" xfId="30253" builtinId="8" hidden="1"/>
    <cellStyle name="Link" xfId="30223" builtinId="8" hidden="1"/>
    <cellStyle name="Link" xfId="30191" builtinId="8" hidden="1"/>
    <cellStyle name="Link" xfId="30165" builtinId="8" hidden="1"/>
    <cellStyle name="Link" xfId="30149" builtinId="8" hidden="1"/>
    <cellStyle name="Link" xfId="30107" builtinId="8" hidden="1"/>
    <cellStyle name="Link" xfId="30093" builtinId="8" hidden="1"/>
    <cellStyle name="Link" xfId="30075" builtinId="8" hidden="1"/>
    <cellStyle name="Link" xfId="30031" builtinId="8" hidden="1"/>
    <cellStyle name="Link" xfId="30019" builtinId="8" hidden="1"/>
    <cellStyle name="Link" xfId="29975" builtinId="8" hidden="1"/>
    <cellStyle name="Link" xfId="29931" builtinId="8" hidden="1"/>
    <cellStyle name="Link" xfId="29915" builtinId="8" hidden="1"/>
    <cellStyle name="Link" xfId="29901" builtinId="8" hidden="1"/>
    <cellStyle name="Link" xfId="29859" builtinId="8" hidden="1"/>
    <cellStyle name="Link" xfId="29839" builtinId="8" hidden="1"/>
    <cellStyle name="Link" xfId="29813" builtinId="8" hidden="1"/>
    <cellStyle name="Link" xfId="29783" builtinId="8" hidden="1"/>
    <cellStyle name="Link" xfId="29755" builtinId="8" hidden="1"/>
    <cellStyle name="Link" xfId="29739" builtinId="8" hidden="1"/>
    <cellStyle name="Link" xfId="29695" builtinId="8" hidden="1"/>
    <cellStyle name="Link" xfId="29667" builtinId="8" hidden="1"/>
    <cellStyle name="Link" xfId="29637" builtinId="8" hidden="1"/>
    <cellStyle name="Link" xfId="29605" builtinId="8" hidden="1"/>
    <cellStyle name="Link" xfId="29579" builtinId="8" hidden="1"/>
    <cellStyle name="Link" xfId="29563" builtinId="8" hidden="1"/>
    <cellStyle name="Link" xfId="29519" builtinId="8" hidden="1"/>
    <cellStyle name="Link" xfId="29503" builtinId="8" hidden="1"/>
    <cellStyle name="Link" xfId="29487" builtinId="8" hidden="1"/>
    <cellStyle name="Link" xfId="29445" builtinId="8" hidden="1"/>
    <cellStyle name="Link" xfId="29431" builtinId="8" hidden="1"/>
    <cellStyle name="Link" xfId="31845" builtinId="8" hidden="1"/>
    <cellStyle name="Link" xfId="32760" builtinId="8" hidden="1"/>
    <cellStyle name="Link" xfId="32986" builtinId="8" hidden="1"/>
    <cellStyle name="Link" xfId="33214" builtinId="8" hidden="1"/>
    <cellStyle name="Link" xfId="33896" builtinId="8" hidden="1"/>
    <cellStyle name="Link" xfId="34126" builtinId="8" hidden="1"/>
    <cellStyle name="Link" xfId="34578" builtinId="8" hidden="1"/>
    <cellStyle name="Link" xfId="35034" builtinId="8" hidden="1"/>
    <cellStyle name="Link" xfId="34140" builtinId="8" hidden="1"/>
    <cellStyle name="Link" xfId="33460" builtinId="8" hidden="1"/>
    <cellStyle name="Link" xfId="31569" builtinId="8" hidden="1"/>
    <cellStyle name="Link" xfId="31625" builtinId="8" hidden="1"/>
    <cellStyle name="Link" xfId="31665" builtinId="8" hidden="1"/>
    <cellStyle name="Link" xfId="31849" builtinId="8" hidden="1"/>
    <cellStyle name="Link" xfId="31945" builtinId="8" hidden="1"/>
    <cellStyle name="Link" xfId="31985" builtinId="8" hidden="1"/>
    <cellStyle name="Link" xfId="32121" builtinId="8" hidden="1"/>
    <cellStyle name="Link" xfId="32169" builtinId="8" hidden="1"/>
    <cellStyle name="Link" xfId="32209" builtinId="8" hidden="1"/>
    <cellStyle name="Link" xfId="32346" builtinId="8" hidden="1"/>
    <cellStyle name="Link" xfId="32394" builtinId="8" hidden="1"/>
    <cellStyle name="Link" xfId="32492" builtinId="8" hidden="1"/>
    <cellStyle name="Link" xfId="32572" builtinId="8" hidden="1"/>
    <cellStyle name="Link" xfId="32668" builtinId="8" hidden="1"/>
    <cellStyle name="Link" xfId="32756" builtinId="8" hidden="1"/>
    <cellStyle name="Link" xfId="32892" builtinId="8" hidden="1"/>
    <cellStyle name="Link" xfId="32940" builtinId="8" hidden="1"/>
    <cellStyle name="Link" xfId="33036" builtinId="8" hidden="1"/>
    <cellStyle name="Link" xfId="33132" builtinId="8" hidden="1"/>
    <cellStyle name="Link" xfId="33212" builtinId="8" hidden="1"/>
    <cellStyle name="Link" xfId="33260" builtinId="8" hidden="1"/>
    <cellStyle name="Link" xfId="33396" builtinId="8" hidden="1"/>
    <cellStyle name="Link" xfId="33436" builtinId="8" hidden="1"/>
    <cellStyle name="Link" xfId="33492" builtinId="8" hidden="1"/>
    <cellStyle name="Link" xfId="33620" builtinId="8" hidden="1"/>
    <cellStyle name="Link" xfId="33756" builtinId="8" hidden="1"/>
    <cellStyle name="Link" xfId="33812" builtinId="8" hidden="1"/>
    <cellStyle name="Link" xfId="33940" builtinId="8" hidden="1"/>
    <cellStyle name="Link" xfId="33996" builtinId="8" hidden="1"/>
    <cellStyle name="Link" xfId="34036" builtinId="8" hidden="1"/>
    <cellStyle name="Link" xfId="34172" builtinId="8" hidden="1"/>
    <cellStyle name="Link" xfId="34220" builtinId="8" hidden="1"/>
    <cellStyle name="Link" xfId="34300" builtinId="8" hidden="1"/>
    <cellStyle name="Link" xfId="34396" builtinId="8" hidden="1"/>
    <cellStyle name="Link" xfId="34492" builtinId="8" hidden="1"/>
    <cellStyle name="Link" xfId="34540" builtinId="8" hidden="1"/>
    <cellStyle name="Link" xfId="34716" builtinId="8" hidden="1"/>
    <cellStyle name="Link" xfId="34764" builtinId="8" hidden="1"/>
    <cellStyle name="Link" xfId="34860" builtinId="8" hidden="1"/>
    <cellStyle name="Link" xfId="34940" builtinId="8" hidden="1"/>
    <cellStyle name="Link" xfId="35036" builtinId="8" hidden="1"/>
    <cellStyle name="Link" xfId="35084" builtinId="8" hidden="1"/>
    <cellStyle name="Link" xfId="35130" builtinId="8" hidden="1"/>
    <cellStyle name="Link" xfId="35118" builtinId="8" hidden="1"/>
    <cellStyle name="Link" xfId="35102" builtinId="8" hidden="1"/>
    <cellStyle name="Link" xfId="35056" builtinId="8" hidden="1"/>
    <cellStyle name="Link" xfId="35042" builtinId="8" hidden="1"/>
    <cellStyle name="Link" xfId="35010" builtinId="8" hidden="1"/>
    <cellStyle name="Link" xfId="34950" builtinId="8" hidden="1"/>
    <cellStyle name="Link" xfId="34936" builtinId="8" hidden="1"/>
    <cellStyle name="Link" xfId="34918" builtinId="8" hidden="1"/>
    <cellStyle name="Link" xfId="34874" builtinId="8" hidden="1"/>
    <cellStyle name="Link" xfId="34856" builtinId="8" hidden="1"/>
    <cellStyle name="Link" xfId="34830" builtinId="8" hidden="1"/>
    <cellStyle name="Link" xfId="34798" builtinId="8" hidden="1"/>
    <cellStyle name="Link" xfId="34768" builtinId="8" hidden="1"/>
    <cellStyle name="Link" xfId="34754" builtinId="8" hidden="1"/>
    <cellStyle name="Link" xfId="34706" builtinId="8" hidden="1"/>
    <cellStyle name="Link" xfId="34690" builtinId="8" hidden="1"/>
    <cellStyle name="Link" xfId="34648" builtinId="8" hidden="1"/>
    <cellStyle name="Link" xfId="34616" builtinId="8" hidden="1"/>
    <cellStyle name="Link" xfId="34586" builtinId="8" hidden="1"/>
    <cellStyle name="Link" xfId="34568" builtinId="8" hidden="1"/>
    <cellStyle name="Link" xfId="34526" builtinId="8" hidden="1"/>
    <cellStyle name="Link" xfId="34510" builtinId="8" hidden="1"/>
    <cellStyle name="Link" xfId="34494" builtinId="8" hidden="1"/>
    <cellStyle name="Link" xfId="34448" builtinId="8" hidden="1"/>
    <cellStyle name="Link" xfId="34434" builtinId="8" hidden="1"/>
    <cellStyle name="Link" xfId="34402" builtinId="8" hidden="1"/>
    <cellStyle name="Link" xfId="34374" builtinId="8" hidden="1"/>
    <cellStyle name="Link" xfId="34328" builtinId="8" hidden="1"/>
    <cellStyle name="Link" xfId="34342" builtinId="8" hidden="1"/>
    <cellStyle name="Link" xfId="34994" builtinId="8" hidden="1"/>
    <cellStyle name="Link" xfId="34676" builtinId="8" hidden="1"/>
    <cellStyle name="Link" xfId="33676" builtinId="8" hidden="1"/>
    <cellStyle name="Link" xfId="31761" builtinId="8" hidden="1"/>
    <cellStyle name="Link" xfId="32302" builtinId="8" hidden="1"/>
    <cellStyle name="Link" xfId="29679" builtinId="8" hidden="1"/>
    <cellStyle name="Link" xfId="30315" builtinId="8" hidden="1"/>
    <cellStyle name="Link" xfId="30619" builtinId="8" hidden="1"/>
    <cellStyle name="Link" xfId="30927" builtinId="8" hidden="1"/>
    <cellStyle name="Link" xfId="31557" builtinId="8" hidden="1"/>
    <cellStyle name="Link" xfId="28613" builtinId="8" hidden="1"/>
    <cellStyle name="Link" xfId="28931" builtinId="8" hidden="1"/>
    <cellStyle name="Link" xfId="27991" builtinId="8" hidden="1"/>
    <cellStyle name="Link" xfId="28309" builtinId="8" hidden="1"/>
    <cellStyle name="Link" xfId="27855" builtinId="8" hidden="1"/>
    <cellStyle name="Link" xfId="27469" builtinId="8" hidden="1"/>
    <cellStyle name="Link" xfId="27555" builtinId="8" hidden="1"/>
    <cellStyle name="Link" xfId="27823" builtinId="8" hidden="1"/>
    <cellStyle name="Link" xfId="28373" builtinId="8" hidden="1"/>
    <cellStyle name="Link" xfId="28271" builtinId="8" hidden="1"/>
    <cellStyle name="Link" xfId="28171" builtinId="8" hidden="1"/>
    <cellStyle name="Link" xfId="27967" builtinId="8" hidden="1"/>
    <cellStyle name="Link" xfId="29407" builtinId="8" hidden="1"/>
    <cellStyle name="Link" xfId="29303" builtinId="8" hidden="1"/>
    <cellStyle name="Link" xfId="29099" builtinId="8" hidden="1"/>
    <cellStyle name="Link" xfId="28997" builtinId="8" hidden="1"/>
    <cellStyle name="Link" xfId="28895" builtinId="8" hidden="1"/>
    <cellStyle name="Link" xfId="28687" builtinId="8" hidden="1"/>
    <cellStyle name="Link" xfId="28589" builtinId="8" hidden="1"/>
    <cellStyle name="Link" xfId="28479" builtinId="8" hidden="1"/>
    <cellStyle name="Link" xfId="31525" builtinId="8" hidden="1"/>
    <cellStyle name="Link" xfId="31419" builtinId="8" hidden="1"/>
    <cellStyle name="Link" xfId="31317" builtinId="8" hidden="1"/>
    <cellStyle name="Link" xfId="31109" builtinId="8" hidden="1"/>
    <cellStyle name="Link" xfId="31007" builtinId="8" hidden="1"/>
    <cellStyle name="Link" xfId="30903" builtinId="8" hidden="1"/>
    <cellStyle name="Link" xfId="30691" builtinId="8" hidden="1"/>
    <cellStyle name="Link" xfId="30587" builtinId="8" hidden="1"/>
    <cellStyle name="Link" xfId="30479" builtinId="8" hidden="1"/>
    <cellStyle name="Link" xfId="30275" builtinId="8" hidden="1"/>
    <cellStyle name="Link" xfId="30167" builtinId="8" hidden="1"/>
    <cellStyle name="Link" xfId="30063" builtinId="8" hidden="1"/>
    <cellStyle name="Link" xfId="29851" builtinId="8" hidden="1"/>
    <cellStyle name="Link" xfId="29751" builtinId="8" hidden="1"/>
    <cellStyle name="Link" xfId="29647" builtinId="8" hidden="1"/>
    <cellStyle name="Link" xfId="29439" builtinId="8" hidden="1"/>
    <cellStyle name="Link" xfId="32872" builtinId="8" hidden="1"/>
    <cellStyle name="Link" xfId="34522" builtinId="8" hidden="1"/>
    <cellStyle name="Link" xfId="31833" builtinId="8" hidden="1"/>
    <cellStyle name="Link" xfId="32177" builtinId="8" hidden="1"/>
    <cellStyle name="Link" xfId="32500" builtinId="8" hidden="1"/>
    <cellStyle name="Link" xfId="33148" builtinId="8" hidden="1"/>
    <cellStyle name="Link" xfId="33468" builtinId="8" hidden="1"/>
    <cellStyle name="Link" xfId="33780" builtinId="8" hidden="1"/>
    <cellStyle name="Link" xfId="34428" builtinId="8" hidden="1"/>
    <cellStyle name="Link" xfId="34748" builtinId="8" hidden="1"/>
    <cellStyle name="Link" xfId="35092" builtinId="8" hidden="1"/>
    <cellStyle name="Link" xfId="34960" builtinId="8" hidden="1"/>
    <cellStyle name="Link" xfId="34850" builtinId="8" hidden="1"/>
    <cellStyle name="Link" xfId="34744" builtinId="8" hidden="1"/>
    <cellStyle name="Link" xfId="34530" builtinId="8" hidden="1"/>
    <cellStyle name="Link" xfId="34424" builtinId="8" hidden="1"/>
    <cellStyle name="Link" xfId="7871" builtinId="8" hidden="1"/>
    <cellStyle name="Link" xfId="7775" builtinId="8" hidden="1"/>
    <cellStyle name="Link" xfId="7751" builtinId="8" hidden="1"/>
    <cellStyle name="Link" xfId="7703" builtinId="8" hidden="1"/>
    <cellStyle name="Link" xfId="7603" builtinId="8" hidden="1"/>
    <cellStyle name="Link" xfId="7579" builtinId="8" hidden="1"/>
    <cellStyle name="Link" xfId="7505" builtinId="8" hidden="1"/>
    <cellStyle name="Link" xfId="7457" builtinId="8" hidden="1"/>
    <cellStyle name="Link" xfId="7385" builtinId="8" hidden="1"/>
    <cellStyle name="Link" xfId="7359" builtinId="8" hidden="1"/>
    <cellStyle name="Link" xfId="7263" builtinId="8" hidden="1"/>
    <cellStyle name="Link" xfId="7213" builtinId="8" hidden="1"/>
    <cellStyle name="Link" xfId="7191" builtinId="8" hidden="1"/>
    <cellStyle name="Link" xfId="7091" builtinId="8" hidden="1"/>
    <cellStyle name="Link" xfId="7067" builtinId="8" hidden="1"/>
    <cellStyle name="Link" xfId="6993" builtinId="8" hidden="1"/>
    <cellStyle name="Link" xfId="6921" builtinId="8" hidden="1"/>
    <cellStyle name="Link" xfId="6873" builtinId="8" hidden="1"/>
    <cellStyle name="Link" xfId="6825" builtinId="8" hidden="1"/>
    <cellStyle name="Link" xfId="6701" builtinId="8" hidden="1"/>
    <cellStyle name="Link" xfId="6679" builtinId="8" hidden="1"/>
    <cellStyle name="Link" xfId="6605" builtinId="8" hidden="1"/>
    <cellStyle name="Link" xfId="6531" builtinId="8" hidden="1"/>
    <cellStyle name="Link" xfId="6481" builtinId="8" hidden="1"/>
    <cellStyle name="Link" xfId="6433" builtinId="8" hidden="1"/>
    <cellStyle name="Link" xfId="6335" builtinId="8" hidden="1"/>
    <cellStyle name="Link" xfId="6313" builtinId="8" hidden="1"/>
    <cellStyle name="Link" xfId="6287" builtinId="8" hidden="1"/>
    <cellStyle name="Link" xfId="6189" builtinId="8" hidden="1"/>
    <cellStyle name="Link" xfId="6141" builtinId="8" hidden="1"/>
    <cellStyle name="Link" xfId="6093" builtinId="8" hidden="1"/>
    <cellStyle name="Link" xfId="6019" builtinId="8" hidden="1"/>
    <cellStyle name="Link" xfId="5947" builtinId="8" hidden="1"/>
    <cellStyle name="Link" xfId="5921" builtinId="8" hidden="1"/>
    <cellStyle name="Link" xfId="5823" builtinId="8" hidden="1"/>
    <cellStyle name="Link" xfId="5801" builtinId="8" hidden="1"/>
    <cellStyle name="Link" xfId="5751" builtinId="8" hidden="1"/>
    <cellStyle name="Link" xfId="5655" builtinId="8" hidden="1"/>
    <cellStyle name="Link" xfId="5629" builtinId="8" hidden="1"/>
    <cellStyle name="Link" xfId="5555" builtinId="8" hidden="1"/>
    <cellStyle name="Link" xfId="5507" builtinId="8" hidden="1"/>
    <cellStyle name="Link" xfId="5435" builtinId="8" hidden="1"/>
    <cellStyle name="Link" xfId="5409" builtinId="8" hidden="1"/>
    <cellStyle name="Link" xfId="5263" builtinId="8" hidden="1"/>
    <cellStyle name="Link" xfId="5239" builtinId="8" hidden="1"/>
    <cellStyle name="Link" xfId="5165" builtinId="8" hidden="1"/>
    <cellStyle name="Link" xfId="5117" builtinId="8" hidden="1"/>
    <cellStyle name="Link" xfId="5043" builtinId="8" hidden="1"/>
    <cellStyle name="Link" xfId="11781" builtinId="8" hidden="1"/>
    <cellStyle name="Link" xfId="12117" builtinId="8" hidden="1"/>
    <cellStyle name="Link" xfId="12293" builtinId="8" hidden="1"/>
    <cellStyle name="Link" xfId="12373" builtinId="8" hidden="1"/>
    <cellStyle name="Link" xfId="12717" builtinId="8" hidden="1"/>
    <cellStyle name="Link" xfId="12805" builtinId="8" hidden="1"/>
    <cellStyle name="Link" xfId="13061" builtinId="8" hidden="1"/>
    <cellStyle name="Link" xfId="13317" builtinId="8" hidden="1"/>
    <cellStyle name="Link" xfId="13485" builtinId="8" hidden="1"/>
    <cellStyle name="Link" xfId="13653" builtinId="8" hidden="1"/>
    <cellStyle name="Link" xfId="13997" builtinId="8" hidden="1"/>
    <cellStyle name="Link" xfId="14085" builtinId="8" hidden="1"/>
    <cellStyle name="Link" xfId="14165" builtinId="8" hidden="1"/>
    <cellStyle name="Link" xfId="14509" builtinId="8" hidden="1"/>
    <cellStyle name="Link" xfId="14677" builtinId="8" hidden="1"/>
    <cellStyle name="Link" xfId="14853" builtinId="8" hidden="1"/>
    <cellStyle name="Link" xfId="15109" builtinId="8" hidden="1"/>
    <cellStyle name="Link" xfId="15365" builtinId="8" hidden="1"/>
    <cellStyle name="Link" xfId="15533" builtinId="8" hidden="1"/>
    <cellStyle name="Link" xfId="15877" builtinId="8" hidden="1"/>
    <cellStyle name="Link" xfId="16045" builtinId="8" hidden="1"/>
    <cellStyle name="Link" xfId="16213" builtinId="8" hidden="1"/>
    <cellStyle name="Link" xfId="16469" builtinId="8" hidden="1"/>
    <cellStyle name="Link" xfId="16725" builtinId="8" hidden="1"/>
    <cellStyle name="Link" xfId="16813" builtinId="8" hidden="1"/>
    <cellStyle name="Link" xfId="17157" builtinId="8" hidden="1"/>
    <cellStyle name="Link" xfId="17237" builtinId="8" hidden="1"/>
    <cellStyle name="Link" xfId="17413" builtinId="8" hidden="1"/>
    <cellStyle name="Link" xfId="17749" builtinId="8" hidden="1"/>
    <cellStyle name="Link" xfId="17837" builtinId="8" hidden="1"/>
    <cellStyle name="Link" xfId="18093" builtinId="8" hidden="1"/>
    <cellStyle name="Link" xfId="18261" builtinId="8" hidden="1"/>
    <cellStyle name="Link" xfId="18517" builtinId="8" hidden="1"/>
    <cellStyle name="Link" xfId="18605" builtinId="8" hidden="1"/>
    <cellStyle name="Link" xfId="18949" builtinId="8" hidden="1"/>
    <cellStyle name="Link" xfId="19117" builtinId="8" hidden="1"/>
    <cellStyle name="Link" xfId="19205" builtinId="8" hidden="1"/>
    <cellStyle name="Link" xfId="19541" builtinId="8" hidden="1"/>
    <cellStyle name="Link" xfId="19629" builtinId="8" hidden="1"/>
    <cellStyle name="Link" xfId="19885" builtinId="8" hidden="1"/>
    <cellStyle name="Link" xfId="20141" builtinId="8" hidden="1"/>
    <cellStyle name="Link" xfId="20485" builtinId="8" hidden="1"/>
    <cellStyle name="Link" xfId="20565" builtinId="8" hidden="1"/>
    <cellStyle name="Link" xfId="20909" builtinId="8" hidden="1"/>
    <cellStyle name="Link" xfId="20997" builtinId="8" hidden="1"/>
    <cellStyle name="Link" xfId="21257" builtinId="8" hidden="1"/>
    <cellStyle name="Link" xfId="21513" builtinId="8" hidden="1"/>
    <cellStyle name="Link" xfId="21681" builtinId="8" hidden="1"/>
    <cellStyle name="Link" xfId="21849" builtinId="8" hidden="1"/>
    <cellStyle name="Link" xfId="22193" builtinId="8" hidden="1"/>
    <cellStyle name="Link" xfId="22281" builtinId="8" hidden="1"/>
    <cellStyle name="Link" xfId="22361" builtinId="8" hidden="1"/>
    <cellStyle name="Link" xfId="22705" builtinId="8" hidden="1"/>
    <cellStyle name="Link" xfId="22873" builtinId="8" hidden="1"/>
    <cellStyle name="Link" xfId="23049" builtinId="8" hidden="1"/>
    <cellStyle name="Link" xfId="23305" builtinId="8" hidden="1"/>
    <cellStyle name="Link" xfId="23561" builtinId="8" hidden="1"/>
    <cellStyle name="Link" xfId="23641" builtinId="8" hidden="1"/>
    <cellStyle name="Link" xfId="23985" builtinId="8" hidden="1"/>
    <cellStyle name="Link" xfId="24073" builtinId="8" hidden="1"/>
    <cellStyle name="Link" xfId="24241" builtinId="8" hidden="1"/>
    <cellStyle name="Link" xfId="24585" builtinId="8" hidden="1"/>
    <cellStyle name="Link" xfId="24665" builtinId="8" hidden="1"/>
    <cellStyle name="Link" xfId="24921" builtinId="8" hidden="1"/>
    <cellStyle name="Link" xfId="25353" builtinId="8" hidden="1"/>
    <cellStyle name="Link" xfId="25433" builtinId="8" hidden="1"/>
    <cellStyle name="Link" xfId="25609" builtinId="8" hidden="1"/>
    <cellStyle name="Link" xfId="25945" builtinId="8" hidden="1"/>
    <cellStyle name="Link" xfId="26033" builtinId="8" hidden="1"/>
    <cellStyle name="Link" xfId="26289" builtinId="8" hidden="1"/>
    <cellStyle name="Link" xfId="26457" builtinId="8" hidden="1"/>
    <cellStyle name="Link" xfId="26713" builtinId="8" hidden="1"/>
    <cellStyle name="Link" xfId="26801" builtinId="8" hidden="1"/>
    <cellStyle name="Link" xfId="27145" builtinId="8" hidden="1"/>
    <cellStyle name="Link" xfId="27313" builtinId="8" hidden="1"/>
    <cellStyle name="Link" xfId="27401" builtinId="8" hidden="1"/>
    <cellStyle name="Link" xfId="27737" builtinId="8" hidden="1"/>
    <cellStyle name="Link" xfId="27825" builtinId="8" hidden="1"/>
    <cellStyle name="Link" xfId="28081" builtinId="8" hidden="1"/>
    <cellStyle name="Link" xfId="28337" builtinId="8" hidden="1"/>
    <cellStyle name="Link" xfId="28505" builtinId="8" hidden="1"/>
    <cellStyle name="Link" xfId="28681" builtinId="8" hidden="1"/>
    <cellStyle name="Link" xfId="29017" builtinId="8" hidden="1"/>
    <cellStyle name="Link" xfId="29105" builtinId="8" hidden="1"/>
    <cellStyle name="Link" xfId="29193" builtinId="8" hidden="1"/>
    <cellStyle name="Link" xfId="29529" builtinId="8" hidden="1"/>
    <cellStyle name="Link" xfId="29705" builtinId="8" hidden="1"/>
    <cellStyle name="Link" xfId="29873" builtinId="8" hidden="1"/>
    <cellStyle name="Link" xfId="30385" builtinId="8" hidden="1"/>
    <cellStyle name="Link" xfId="30473" builtinId="8" hidden="1"/>
    <cellStyle name="Link" xfId="30553" builtinId="8" hidden="1"/>
    <cellStyle name="Link" xfId="30897" builtinId="8" hidden="1"/>
    <cellStyle name="Link" xfId="31065" builtinId="8" hidden="1"/>
    <cellStyle name="Link" xfId="31241" builtinId="8" hidden="1"/>
    <cellStyle name="Link" xfId="31497" builtinId="8" hidden="1"/>
    <cellStyle name="Link" xfId="31583" builtinId="8" hidden="1"/>
    <cellStyle name="Link" xfId="31587" builtinId="8" hidden="1"/>
    <cellStyle name="Link" xfId="31599" builtinId="8" hidden="1"/>
    <cellStyle name="Link" xfId="31605" builtinId="8" hidden="1"/>
    <cellStyle name="Link" xfId="31611" builtinId="8" hidden="1"/>
    <cellStyle name="Link" xfId="31629" builtinId="8" hidden="1"/>
    <cellStyle name="Link" xfId="31631" builtinId="8" hidden="1"/>
    <cellStyle name="Link" xfId="31643" builtinId="8" hidden="1"/>
    <cellStyle name="Link" xfId="31651" builtinId="8" hidden="1"/>
    <cellStyle name="Link" xfId="31661" builtinId="8" hidden="1"/>
    <cellStyle name="Link" xfId="31663" builtinId="8" hidden="1"/>
    <cellStyle name="Link" xfId="31683" builtinId="8" hidden="1"/>
    <cellStyle name="Link" xfId="31691" builtinId="8" hidden="1"/>
    <cellStyle name="Link" xfId="31693" builtinId="8" hidden="1"/>
    <cellStyle name="Link" xfId="31707" builtinId="8" hidden="1"/>
    <cellStyle name="Link" xfId="31711" builtinId="8" hidden="1"/>
    <cellStyle name="Link" xfId="31725" builtinId="8" hidden="1"/>
    <cellStyle name="Link" xfId="31743" builtinId="8" hidden="1"/>
    <cellStyle name="Link" xfId="31749" builtinId="8" hidden="1"/>
    <cellStyle name="Link" xfId="31755" builtinId="8" hidden="1"/>
    <cellStyle name="Link" xfId="31767" builtinId="8" hidden="1"/>
    <cellStyle name="Link" xfId="31771" builtinId="8" hidden="1"/>
    <cellStyle name="Link" xfId="31781" builtinId="8" hidden="1"/>
    <cellStyle name="Link" xfId="31797" builtinId="8" hidden="1"/>
    <cellStyle name="Link" xfId="31803" builtinId="8" hidden="1"/>
    <cellStyle name="Link" xfId="31811" builtinId="8" hidden="1"/>
    <cellStyle name="Link" xfId="31823" builtinId="8" hidden="1"/>
    <cellStyle name="Link" xfId="31829" builtinId="8" hidden="1"/>
    <cellStyle name="Link" xfId="31831" builtinId="8" hidden="1"/>
    <cellStyle name="Link" xfId="31851" builtinId="8" hidden="1"/>
    <cellStyle name="Link" xfId="31855" builtinId="8" hidden="1"/>
    <cellStyle name="Link" xfId="31863" builtinId="8" hidden="1"/>
    <cellStyle name="Link" xfId="31875" builtinId="8" hidden="1"/>
    <cellStyle name="Link" xfId="31885" builtinId="8" hidden="1"/>
    <cellStyle name="Link" xfId="31887" builtinId="8" hidden="1"/>
    <cellStyle name="Link" xfId="31907" builtinId="8" hidden="1"/>
    <cellStyle name="Link" xfId="31909" builtinId="8" hidden="1"/>
    <cellStyle name="Link" xfId="31917" builtinId="8" hidden="1"/>
    <cellStyle name="Link" xfId="31931" builtinId="8" hidden="1"/>
    <cellStyle name="Link" xfId="31947" builtinId="8" hidden="1"/>
    <cellStyle name="Link" xfId="31949" builtinId="8" hidden="1"/>
    <cellStyle name="Link" xfId="31967" builtinId="8" hidden="1"/>
    <cellStyle name="Link" xfId="31971" builtinId="8" hidden="1"/>
    <cellStyle name="Link" xfId="31979" builtinId="8" hidden="1"/>
    <cellStyle name="Link" xfId="31991" builtinId="8" hidden="1"/>
    <cellStyle name="Link" xfId="31995" builtinId="8" hidden="1"/>
    <cellStyle name="Link" xfId="32005" builtinId="8" hidden="1"/>
    <cellStyle name="Link" xfId="32013" builtinId="8" hidden="1"/>
    <cellStyle name="Link" xfId="32027" builtinId="8" hidden="1"/>
    <cellStyle name="Link" xfId="32031" builtinId="8" hidden="1"/>
    <cellStyle name="Link" xfId="32045" builtinId="8" hidden="1"/>
    <cellStyle name="Link" xfId="32053" builtinId="8" hidden="1"/>
    <cellStyle name="Link" xfId="32055" builtinId="8" hidden="1"/>
    <cellStyle name="Link" xfId="32069" builtinId="8" hidden="1"/>
    <cellStyle name="Link" xfId="32077" builtinId="8" hidden="1"/>
    <cellStyle name="Link" xfId="32087" builtinId="8" hidden="1"/>
    <cellStyle name="Link" xfId="32099" builtinId="8" hidden="1"/>
    <cellStyle name="Link" xfId="32107" builtinId="8" hidden="1"/>
    <cellStyle name="Link" xfId="32111" builtinId="8" hidden="1"/>
    <cellStyle name="Link" xfId="32127" builtinId="8" hidden="1"/>
    <cellStyle name="Link" xfId="32133" builtinId="8" hidden="1"/>
    <cellStyle name="Link" xfId="32139" builtinId="8" hidden="1"/>
    <cellStyle name="Link" xfId="32159" builtinId="8" hidden="1"/>
    <cellStyle name="Link" xfId="32165" builtinId="8" hidden="1"/>
    <cellStyle name="Link" xfId="32173" builtinId="8" hidden="1"/>
    <cellStyle name="Link" xfId="32191" builtinId="8" hidden="1"/>
    <cellStyle name="Link" xfId="32195" builtinId="8" hidden="1"/>
    <cellStyle name="Link" xfId="32197" builtinId="8" hidden="1"/>
    <cellStyle name="Link" xfId="32213" builtinId="8" hidden="1"/>
    <cellStyle name="Link" xfId="32220" builtinId="8" hidden="1"/>
    <cellStyle name="Link" xfId="32228" builtinId="8" hidden="1"/>
    <cellStyle name="Link" xfId="32238" builtinId="8" hidden="1"/>
    <cellStyle name="Link" xfId="32252" builtinId="8" hidden="1"/>
    <cellStyle name="Link" xfId="32256" builtinId="8" hidden="1"/>
    <cellStyle name="Link" xfId="32270" builtinId="8" hidden="1"/>
    <cellStyle name="Link" xfId="32272" builtinId="8" hidden="1"/>
    <cellStyle name="Link" xfId="32280" builtinId="8" hidden="1"/>
    <cellStyle name="Link" xfId="32294" builtinId="8" hidden="1"/>
    <cellStyle name="Link" xfId="32300" builtinId="8" hidden="1"/>
    <cellStyle name="Link" xfId="32312" builtinId="8" hidden="1"/>
    <cellStyle name="Link" xfId="32320" builtinId="8" hidden="1"/>
    <cellStyle name="Link" xfId="32332" builtinId="8" hidden="1"/>
    <cellStyle name="Link" xfId="32334" builtinId="8" hidden="1"/>
    <cellStyle name="Link" xfId="32348" builtinId="8" hidden="1"/>
    <cellStyle name="Link" xfId="32356" builtinId="8" hidden="1"/>
    <cellStyle name="Link" xfId="32364" builtinId="8" hidden="1"/>
    <cellStyle name="Link" xfId="32380" builtinId="8" hidden="1"/>
    <cellStyle name="Link" xfId="32390" builtinId="8" hidden="1"/>
    <cellStyle name="Link" xfId="32396" builtinId="8" hidden="1"/>
    <cellStyle name="Link" xfId="32408" builtinId="8" hidden="1"/>
    <cellStyle name="Link" xfId="32420" builtinId="8" hidden="1"/>
    <cellStyle name="Link" xfId="32422" builtinId="8" hidden="1"/>
    <cellStyle name="Link" xfId="32438" builtinId="8" hidden="1"/>
    <cellStyle name="Link" xfId="32440" builtinId="8" hidden="1"/>
    <cellStyle name="Link" xfId="32452" builtinId="8" hidden="1"/>
    <cellStyle name="Link" xfId="32464" builtinId="8" hidden="1"/>
    <cellStyle name="Link" xfId="32472" builtinId="8" hidden="1"/>
    <cellStyle name="Link" xfId="32482" builtinId="8" hidden="1"/>
    <cellStyle name="Link" xfId="32496" builtinId="8" hidden="1"/>
    <cellStyle name="Link" xfId="32498" builtinId="8" hidden="1"/>
    <cellStyle name="Link" xfId="32504" builtinId="8" hidden="1"/>
    <cellStyle name="Link" xfId="32518" builtinId="8" hidden="1"/>
    <cellStyle name="Link" xfId="32526" builtinId="8" hidden="1"/>
    <cellStyle name="Link" xfId="32536" builtinId="8" hidden="1"/>
    <cellStyle name="Link" xfId="32546" builtinId="8" hidden="1"/>
    <cellStyle name="Link" xfId="32558" builtinId="8" hidden="1"/>
    <cellStyle name="Link" xfId="32560" builtinId="8" hidden="1"/>
    <cellStyle name="Link" xfId="32574" builtinId="8" hidden="1"/>
    <cellStyle name="Link" xfId="32578" builtinId="8" hidden="1"/>
    <cellStyle name="Link" xfId="32594" builtinId="8" hidden="1"/>
    <cellStyle name="Link" xfId="32606" builtinId="8" hidden="1"/>
    <cellStyle name="Link" xfId="32616" builtinId="8" hidden="1"/>
    <cellStyle name="Link" xfId="32622" builtinId="8" hidden="1"/>
    <cellStyle name="Link" xfId="32634" builtinId="8" hidden="1"/>
    <cellStyle name="Link" xfId="32638" builtinId="8" hidden="1"/>
    <cellStyle name="Link" xfId="32648" builtinId="8" hidden="1"/>
    <cellStyle name="Link" xfId="32664" builtinId="8" hidden="1"/>
    <cellStyle name="Link" xfId="32666" builtinId="8" hidden="1"/>
    <cellStyle name="Link" xfId="32678" builtinId="8" hidden="1"/>
    <cellStyle name="Link" xfId="32686" builtinId="8" hidden="1"/>
    <cellStyle name="Link" xfId="32696" builtinId="8" hidden="1"/>
    <cellStyle name="Link" xfId="32698" builtinId="8" hidden="1"/>
    <cellStyle name="Link" xfId="32718" builtinId="8" hidden="1"/>
    <cellStyle name="Link" xfId="32722" builtinId="8" hidden="1"/>
    <cellStyle name="Link" xfId="32728" builtinId="8" hidden="1"/>
    <cellStyle name="Link" xfId="32742" builtinId="8" hidden="1"/>
    <cellStyle name="Link" xfId="32744" builtinId="8" hidden="1"/>
    <cellStyle name="Link" xfId="32754" builtinId="8" hidden="1"/>
    <cellStyle name="Link" xfId="32770" builtinId="8" hidden="1"/>
    <cellStyle name="Link" xfId="32776" builtinId="8" hidden="1"/>
    <cellStyle name="Link" xfId="32784" builtinId="8" hidden="1"/>
    <cellStyle name="Link" xfId="32798" builtinId="8" hidden="1"/>
    <cellStyle name="Link" xfId="32806" builtinId="8" hidden="1"/>
    <cellStyle name="Link" xfId="32818" builtinId="8" hidden="1"/>
    <cellStyle name="Link" xfId="32830" builtinId="8" hidden="1"/>
    <cellStyle name="Link" xfId="32838" builtinId="8" hidden="1"/>
    <cellStyle name="Link" xfId="32846" builtinId="8" hidden="1"/>
    <cellStyle name="Link" xfId="32858" builtinId="8" hidden="1"/>
    <cellStyle name="Link" xfId="32862" builtinId="8" hidden="1"/>
    <cellStyle name="Link" xfId="32866" builtinId="8" hidden="1"/>
    <cellStyle name="Link" xfId="32882" builtinId="8" hidden="1"/>
    <cellStyle name="Link" xfId="32890" builtinId="8" hidden="1"/>
    <cellStyle name="Link" xfId="32898" builtinId="8" hidden="1"/>
    <cellStyle name="Link" xfId="32910" builtinId="8" hidden="1"/>
    <cellStyle name="Link" xfId="32920" builtinId="8" hidden="1"/>
    <cellStyle name="Link" xfId="32922" builtinId="8" hidden="1"/>
    <cellStyle name="Link" xfId="32942" builtinId="8" hidden="1"/>
    <cellStyle name="Link" xfId="32944" builtinId="8" hidden="1"/>
    <cellStyle name="Link" xfId="32952" builtinId="8" hidden="1"/>
    <cellStyle name="Link" xfId="32966" builtinId="8" hidden="1"/>
    <cellStyle name="Link" xfId="32968" builtinId="8" hidden="1"/>
    <cellStyle name="Link" xfId="32978" builtinId="8" hidden="1"/>
    <cellStyle name="Link" xfId="32990" builtinId="8" hidden="1"/>
    <cellStyle name="Link" xfId="33000" builtinId="8" hidden="1"/>
    <cellStyle name="Link" xfId="33006" builtinId="8" hidden="1"/>
    <cellStyle name="Link" xfId="33026" builtinId="8" hidden="1"/>
    <cellStyle name="Link" xfId="33030" builtinId="8" hidden="1"/>
    <cellStyle name="Link" xfId="33040" builtinId="8" hidden="1"/>
    <cellStyle name="Link" xfId="33050" builtinId="8" hidden="1"/>
    <cellStyle name="Link" xfId="33062" builtinId="8" hidden="1"/>
    <cellStyle name="Link" xfId="33064" builtinId="8" hidden="1"/>
    <cellStyle name="Link" xfId="33080" builtinId="8" hidden="1"/>
    <cellStyle name="Link" xfId="33086" builtinId="8" hidden="1"/>
    <cellStyle name="Link" xfId="33090" builtinId="8" hidden="1"/>
    <cellStyle name="Link" xfId="33106" builtinId="8" hidden="1"/>
    <cellStyle name="Link" xfId="33112" builtinId="8" hidden="1"/>
    <cellStyle name="Link" xfId="33122" builtinId="8" hidden="1"/>
    <cellStyle name="Link" xfId="33134" builtinId="8" hidden="1"/>
    <cellStyle name="Link" xfId="33138" builtinId="8" hidden="1"/>
    <cellStyle name="Link" xfId="33146" builtinId="8" hidden="1"/>
    <cellStyle name="Link" xfId="33166" builtinId="8" hidden="1"/>
    <cellStyle name="Link" xfId="33168" builtinId="8" hidden="1"/>
    <cellStyle name="Link" xfId="33170" builtinId="8" hidden="1"/>
    <cellStyle name="Link" xfId="33186" builtinId="8" hidden="1"/>
    <cellStyle name="Link" xfId="33192" builtinId="8" hidden="1"/>
    <cellStyle name="Link" xfId="33200" builtinId="8" hidden="1"/>
    <cellStyle name="Link" xfId="33210" builtinId="8" hidden="1"/>
    <cellStyle name="Link" xfId="33224" builtinId="8" hidden="1"/>
    <cellStyle name="Link" xfId="33230" builtinId="8" hidden="1"/>
    <cellStyle name="Link" xfId="33246" builtinId="8" hidden="1"/>
    <cellStyle name="Link" xfId="33254" builtinId="8" hidden="1"/>
    <cellStyle name="Link" xfId="33262" builtinId="8" hidden="1"/>
    <cellStyle name="Link" xfId="33274" builtinId="8" hidden="1"/>
    <cellStyle name="Link" xfId="33286" builtinId="8" hidden="1"/>
    <cellStyle name="Link" xfId="33288" builtinId="8" hidden="1"/>
    <cellStyle name="Link" xfId="33304" builtinId="8" hidden="1"/>
    <cellStyle name="Link" xfId="33306" builtinId="8" hidden="1"/>
    <cellStyle name="Link" xfId="33314" builtinId="8" hidden="1"/>
    <cellStyle name="Link" xfId="33330" builtinId="8" hidden="1"/>
    <cellStyle name="Link" xfId="33336" builtinId="8" hidden="1"/>
    <cellStyle name="Link" xfId="33346" builtinId="8" hidden="1"/>
    <cellStyle name="Link" xfId="33352" builtinId="8" hidden="1"/>
    <cellStyle name="Link" xfId="33362" builtinId="8" hidden="1"/>
    <cellStyle name="Link" xfId="33368" builtinId="8" hidden="1"/>
    <cellStyle name="Link" xfId="33382" builtinId="8" hidden="1"/>
    <cellStyle name="Link" xfId="33392" builtinId="8" hidden="1"/>
    <cellStyle name="Link" xfId="33394" builtinId="8" hidden="1"/>
    <cellStyle name="Link" xfId="33410" builtinId="8" hidden="1"/>
    <cellStyle name="Link" xfId="33414" builtinId="8" hidden="1"/>
    <cellStyle name="Link" xfId="33424" builtinId="8" hidden="1"/>
    <cellStyle name="Link" xfId="33434" builtinId="8" hidden="1"/>
    <cellStyle name="Link" xfId="33446" builtinId="8" hidden="1"/>
    <cellStyle name="Link" xfId="33456" builtinId="8" hidden="1"/>
    <cellStyle name="Link" xfId="33470" builtinId="8" hidden="1"/>
    <cellStyle name="Link" xfId="33474" builtinId="8" hidden="1"/>
    <cellStyle name="Link" xfId="33486" builtinId="8" hidden="1"/>
    <cellStyle name="Link" xfId="33496" builtinId="8" hidden="1"/>
    <cellStyle name="Link" xfId="33506" builtinId="8" hidden="1"/>
    <cellStyle name="Link" xfId="33512" builtinId="8" hidden="1"/>
    <cellStyle name="Link" xfId="33528" builtinId="8" hidden="1"/>
    <cellStyle name="Link" xfId="33530" builtinId="8" hidden="1"/>
    <cellStyle name="Link" xfId="33534" builtinId="8" hidden="1"/>
    <cellStyle name="Link" xfId="33550" builtinId="8" hidden="1"/>
    <cellStyle name="Link" xfId="33560" builtinId="8" hidden="1"/>
    <cellStyle name="Link" xfId="33566" builtinId="8" hidden="1"/>
    <cellStyle name="Link" xfId="33576" builtinId="8" hidden="1"/>
    <cellStyle name="Link" xfId="33586" builtinId="8" hidden="1"/>
    <cellStyle name="Link" xfId="33592" builtinId="8" hidden="1"/>
    <cellStyle name="Link" xfId="33606" builtinId="8" hidden="1"/>
    <cellStyle name="Link" xfId="33608" builtinId="8" hidden="1"/>
    <cellStyle name="Link" xfId="33618" builtinId="8" hidden="1"/>
    <cellStyle name="Link" xfId="33634" builtinId="8" hidden="1"/>
    <cellStyle name="Link" xfId="33638" builtinId="8" hidden="1"/>
    <cellStyle name="Link" xfId="33648" builtinId="8" hidden="1"/>
    <cellStyle name="Link" xfId="33656" builtinId="8" hidden="1"/>
    <cellStyle name="Link" xfId="33672" builtinId="8" hidden="1"/>
    <cellStyle name="Link" xfId="33680" builtinId="8" hidden="1"/>
    <cellStyle name="Link" xfId="33694" builtinId="8" hidden="1"/>
    <cellStyle name="Link" xfId="33698" builtinId="8" hidden="1"/>
    <cellStyle name="Link" xfId="33710" builtinId="8" hidden="1"/>
    <cellStyle name="Link" xfId="33714" builtinId="8" hidden="1"/>
    <cellStyle name="Link" xfId="33730" builtinId="8" hidden="1"/>
    <cellStyle name="Link" xfId="33734" builtinId="8" hidden="1"/>
    <cellStyle name="Link" xfId="33746" builtinId="8" hidden="1"/>
    <cellStyle name="Link" xfId="33754" builtinId="8" hidden="1"/>
    <cellStyle name="Link" xfId="33758" builtinId="8" hidden="1"/>
    <cellStyle name="Link" xfId="33774" builtinId="8" hidden="1"/>
    <cellStyle name="Link" xfId="33776" builtinId="8" hidden="1"/>
    <cellStyle name="Link" xfId="33790" builtinId="8" hidden="1"/>
    <cellStyle name="Link" xfId="33800" builtinId="8" hidden="1"/>
    <cellStyle name="Link" xfId="33808" builtinId="8" hidden="1"/>
    <cellStyle name="Link" xfId="33816" builtinId="8" hidden="1"/>
    <cellStyle name="Link" xfId="33830" builtinId="8" hidden="1"/>
    <cellStyle name="Link" xfId="33832" builtinId="8" hidden="1"/>
    <cellStyle name="Link" xfId="33838" builtinId="8" hidden="1"/>
    <cellStyle name="Link" xfId="33854" builtinId="8" hidden="1"/>
    <cellStyle name="Link" xfId="33862" builtinId="8" hidden="1"/>
    <cellStyle name="Link" xfId="33870" builtinId="8" hidden="1"/>
    <cellStyle name="Link" xfId="33890" builtinId="8" hidden="1"/>
    <cellStyle name="Link" xfId="33894" builtinId="8" hidden="1"/>
    <cellStyle name="Link" xfId="33902" builtinId="8" hidden="1"/>
    <cellStyle name="Link" xfId="33914" builtinId="8" hidden="1"/>
    <cellStyle name="Link" xfId="33922" builtinId="8" hidden="1"/>
    <cellStyle name="Link" xfId="33928" builtinId="8" hidden="1"/>
    <cellStyle name="Link" xfId="33938" builtinId="8" hidden="1"/>
    <cellStyle name="Link" xfId="33950" builtinId="8" hidden="1"/>
    <cellStyle name="Link" xfId="33958" builtinId="8" hidden="1"/>
    <cellStyle name="Link" xfId="33970" builtinId="8" hidden="1"/>
    <cellStyle name="Link" xfId="33976" builtinId="8" hidden="1"/>
    <cellStyle name="Link" xfId="33982" builtinId="8" hidden="1"/>
    <cellStyle name="Link" xfId="33998" builtinId="8" hidden="1"/>
    <cellStyle name="Link" xfId="34000" builtinId="8" hidden="1"/>
    <cellStyle name="Link" xfId="34014" builtinId="8" hidden="1"/>
    <cellStyle name="Link" xfId="34022" builtinId="8" hidden="1"/>
    <cellStyle name="Link" xfId="34032" builtinId="8" hidden="1"/>
    <cellStyle name="Link" xfId="34034" builtinId="8" hidden="1"/>
    <cellStyle name="Link" xfId="34050" builtinId="8" hidden="1"/>
    <cellStyle name="Link" xfId="34056" builtinId="8" hidden="1"/>
    <cellStyle name="Link" xfId="34062" builtinId="8" hidden="1"/>
    <cellStyle name="Link" xfId="34078" builtinId="8" hidden="1"/>
    <cellStyle name="Link" xfId="34082" builtinId="8" hidden="1"/>
    <cellStyle name="Link" xfId="34094" builtinId="8" hidden="1"/>
    <cellStyle name="Link" xfId="34110" builtinId="8" hidden="1"/>
    <cellStyle name="Link" xfId="34118" builtinId="8" hidden="1"/>
    <cellStyle name="Link" xfId="34120" builtinId="8" hidden="1"/>
    <cellStyle name="Link" xfId="34138" builtinId="8" hidden="1"/>
    <cellStyle name="Link" xfId="34142" builtinId="8" hidden="1"/>
    <cellStyle name="Link" xfId="34152" builtinId="8" hidden="1"/>
    <cellStyle name="Link" xfId="34162" builtinId="8" hidden="1"/>
    <cellStyle name="Link" xfId="34170" builtinId="8" hidden="1"/>
    <cellStyle name="Link" xfId="34178" builtinId="8" hidden="1"/>
    <cellStyle name="Link" xfId="34194" builtinId="8" hidden="1"/>
    <cellStyle name="Link" xfId="34200" builtinId="8" hidden="1"/>
    <cellStyle name="Link" xfId="34202" builtinId="8" hidden="1"/>
    <cellStyle name="Link" xfId="34216" builtinId="8" hidden="1"/>
    <cellStyle name="Link" xfId="34224" builtinId="8" hidden="1"/>
    <cellStyle name="Link" xfId="34232" builtinId="8" hidden="1"/>
    <cellStyle name="Link" xfId="34246" builtinId="8" hidden="1"/>
    <cellStyle name="Link" xfId="34256" builtinId="8" hidden="1"/>
    <cellStyle name="Link" xfId="34258" builtinId="8" hidden="1"/>
    <cellStyle name="Link" xfId="34274" builtinId="8" hidden="1"/>
    <cellStyle name="Link" xfId="34278" builtinId="8" hidden="1"/>
    <cellStyle name="Link" xfId="34286" builtinId="8" hidden="1"/>
    <cellStyle name="Link" xfId="34302" builtinId="8" hidden="1"/>
    <cellStyle name="Link" xfId="34306" builtinId="8" hidden="1"/>
    <cellStyle name="Link" xfId="34320" builtinId="8" hidden="1"/>
    <cellStyle name="Link" xfId="34334" builtinId="8" hidden="1"/>
    <cellStyle name="Link" xfId="34318" builtinId="8" hidden="1"/>
    <cellStyle name="Link" xfId="34096" builtinId="8" hidden="1"/>
    <cellStyle name="Link" xfId="33666" builtinId="8" hidden="1"/>
    <cellStyle name="Link" xfId="33454" builtinId="8" hidden="1"/>
    <cellStyle name="Link" xfId="33232" builtinId="8" hidden="1"/>
    <cellStyle name="Link" xfId="32802" builtinId="8" hidden="1"/>
    <cellStyle name="Link" xfId="32584" builtinId="8" hidden="1"/>
    <cellStyle name="Link" xfId="32374" builtinId="8" hidden="1"/>
    <cellStyle name="Link" xfId="31935" builtinId="8" hidden="1"/>
    <cellStyle name="Link" xfId="31723" builtinId="8" hidden="1"/>
    <cellStyle name="Link" xfId="30041" builtinId="8" hidden="1"/>
    <cellStyle name="Link" xfId="20309" builtinId="8" hidden="1"/>
    <cellStyle name="Link" xfId="15445" builtinId="8" hidden="1"/>
    <cellStyle name="Link" xfId="5361" builtinId="8" hidden="1"/>
    <cellStyle name="Link" xfId="8049" builtinId="8" hidden="1"/>
    <cellStyle name="Link" xfId="8051" builtinId="8" hidden="1"/>
    <cellStyle name="Link" xfId="8055" builtinId="8" hidden="1"/>
    <cellStyle name="Link" xfId="8071" builtinId="8" hidden="1"/>
    <cellStyle name="Link" xfId="8077" builtinId="8" hidden="1"/>
    <cellStyle name="Link" xfId="8081" builtinId="8" hidden="1"/>
    <cellStyle name="Link" xfId="8095" builtinId="8" hidden="1"/>
    <cellStyle name="Link" xfId="8105" builtinId="8" hidden="1"/>
    <cellStyle name="Link" xfId="8107" builtinId="8" hidden="1"/>
    <cellStyle name="Link" xfId="8123" builtinId="8" hidden="1"/>
    <cellStyle name="Link" xfId="8125" builtinId="8" hidden="1"/>
    <cellStyle name="Link" xfId="8131" builtinId="8" hidden="1"/>
    <cellStyle name="Link" xfId="8145" builtinId="8" hidden="1"/>
    <cellStyle name="Link" xfId="8151" builtinId="8" hidden="1"/>
    <cellStyle name="Link" xfId="8159" builtinId="8" hidden="1"/>
    <cellStyle name="Link" xfId="8169" builtinId="8" hidden="1"/>
    <cellStyle name="Link" xfId="8177" builtinId="8" hidden="1"/>
    <cellStyle name="Link" xfId="8179" builtinId="8" hidden="1"/>
    <cellStyle name="Link" xfId="8195" builtinId="8" hidden="1"/>
    <cellStyle name="Link" xfId="8201" builtinId="8" hidden="1"/>
    <cellStyle name="Link" xfId="8205" builtinId="8" hidden="1"/>
    <cellStyle name="Link" xfId="8223" builtinId="8" hidden="1"/>
    <cellStyle name="Link" xfId="8233" builtinId="8" hidden="1"/>
    <cellStyle name="Link" xfId="8235" builtinId="8" hidden="1"/>
    <cellStyle name="Link" xfId="8251" builtinId="8" hidden="1"/>
    <cellStyle name="Link" xfId="8255" builtinId="8" hidden="1"/>
    <cellStyle name="Link" xfId="8259" builtinId="8" hidden="1"/>
    <cellStyle name="Link" xfId="8273" builtinId="8" hidden="1"/>
    <cellStyle name="Link" xfId="8279" builtinId="8" hidden="1"/>
    <cellStyle name="Link" xfId="8289" builtinId="8" hidden="1"/>
    <cellStyle name="Link" xfId="8299" builtinId="8" hidden="1"/>
    <cellStyle name="Link" xfId="8305" builtinId="8" hidden="1"/>
    <cellStyle name="Link" xfId="8315" builtinId="8" hidden="1"/>
    <cellStyle name="Link" xfId="8327" builtinId="8" hidden="1"/>
    <cellStyle name="Link" xfId="8329" builtinId="8" hidden="1"/>
    <cellStyle name="Link" xfId="8333" builtinId="8" hidden="1"/>
    <cellStyle name="Link" xfId="8347" builtinId="8" hidden="1"/>
    <cellStyle name="Link" xfId="8353" builtinId="8" hidden="1"/>
    <cellStyle name="Link" xfId="8363" builtinId="8" hidden="1"/>
    <cellStyle name="Link" xfId="8371" builtinId="8" hidden="1"/>
    <cellStyle name="Link" xfId="8381" builtinId="8" hidden="1"/>
    <cellStyle name="Link" xfId="8387" builtinId="8" hidden="1"/>
    <cellStyle name="Link" xfId="8399" builtinId="8" hidden="1"/>
    <cellStyle name="Link" xfId="8401" builtinId="8" hidden="1"/>
    <cellStyle name="Link" xfId="8411" builtinId="8" hidden="1"/>
    <cellStyle name="Link" xfId="8425" builtinId="8" hidden="1"/>
    <cellStyle name="Link" xfId="8427" builtinId="8" hidden="1"/>
    <cellStyle name="Link" xfId="8439" builtinId="8" hidden="1"/>
    <cellStyle name="Link" xfId="8445" builtinId="8" hidden="1"/>
    <cellStyle name="Link" xfId="8455" builtinId="8" hidden="1"/>
    <cellStyle name="Link" xfId="8461" builtinId="8" hidden="1"/>
    <cellStyle name="Link" xfId="8473" builtinId="8" hidden="1"/>
    <cellStyle name="Link" xfId="8479" builtinId="8" hidden="1"/>
    <cellStyle name="Link" xfId="8483" builtinId="8" hidden="1"/>
    <cellStyle name="Link" xfId="8497" builtinId="8" hidden="1"/>
    <cellStyle name="Link" xfId="8499" builtinId="8" hidden="1"/>
    <cellStyle name="Link" xfId="8511" builtinId="8" hidden="1"/>
    <cellStyle name="Link" xfId="8521" builtinId="8" hidden="1"/>
    <cellStyle name="Link" xfId="8527" builtinId="8" hidden="1"/>
    <cellStyle name="Link" xfId="8537" builtinId="8" hidden="1"/>
    <cellStyle name="Link" xfId="8547" builtinId="8" hidden="1"/>
    <cellStyle name="Link" xfId="8553" builtinId="8" hidden="1"/>
    <cellStyle name="Link" xfId="8557" builtinId="8" hidden="1"/>
    <cellStyle name="Link" xfId="8571" builtinId="8" hidden="1"/>
    <cellStyle name="Link" xfId="8575" builtinId="8" hidden="1"/>
    <cellStyle name="Link" xfId="8585" builtinId="8" hidden="1"/>
    <cellStyle name="Link" xfId="8593" builtinId="8" hidden="1"/>
    <cellStyle name="Link" xfId="8607" builtinId="8" hidden="1"/>
    <cellStyle name="Link" xfId="8611" builtinId="8" hidden="1"/>
    <cellStyle name="Link" xfId="8625" builtinId="8" hidden="1"/>
    <cellStyle name="Link" xfId="8635" builtinId="8" hidden="1"/>
    <cellStyle name="Link" xfId="8639" builtinId="8" hidden="1"/>
    <cellStyle name="Link" xfId="8649" builtinId="8" hidden="1"/>
    <cellStyle name="Link" xfId="8663" builtinId="8" hidden="1"/>
    <cellStyle name="Link" xfId="8665" builtinId="8" hidden="1"/>
    <cellStyle name="Link" xfId="8681" builtinId="8" hidden="1"/>
    <cellStyle name="Link" xfId="8683" builtinId="8" hidden="1"/>
    <cellStyle name="Link" xfId="8689" builtinId="8" hidden="1"/>
    <cellStyle name="Link" xfId="8703" builtinId="8" hidden="1"/>
    <cellStyle name="Link" xfId="8707" builtinId="8" hidden="1"/>
    <cellStyle name="Link" xfId="8717" builtinId="8" hidden="1"/>
    <cellStyle name="Link" xfId="8721" builtinId="8" hidden="1"/>
    <cellStyle name="Link" xfId="8735" builtinId="8" hidden="1"/>
    <cellStyle name="Link" xfId="8737" builtinId="8" hidden="1"/>
    <cellStyle name="Link" xfId="8753" builtinId="8" hidden="1"/>
    <cellStyle name="Link" xfId="8759" builtinId="8" hidden="1"/>
    <cellStyle name="Link" xfId="8763" builtinId="8" hidden="1"/>
    <cellStyle name="Link" xfId="8777" builtinId="8" hidden="1"/>
    <cellStyle name="Link" xfId="8781" builtinId="8" hidden="1"/>
    <cellStyle name="Link" xfId="8791" builtinId="8" hidden="1"/>
    <cellStyle name="Link" xfId="8801" builtinId="8" hidden="1"/>
    <cellStyle name="Link" xfId="8809" builtinId="8" hidden="1"/>
    <cellStyle name="Link" xfId="8813" builtinId="8" hidden="1"/>
    <cellStyle name="Link" xfId="8829" builtinId="8" hidden="1"/>
    <cellStyle name="Link" xfId="8831" builtinId="8" hidden="1"/>
    <cellStyle name="Link" xfId="8835" builtinId="8" hidden="1"/>
    <cellStyle name="Link" xfId="8849" builtinId="8" hidden="1"/>
    <cellStyle name="Link" xfId="8857" builtinId="8" hidden="1"/>
    <cellStyle name="Link" xfId="8863" builtinId="8" hidden="1"/>
    <cellStyle name="Link" xfId="8875" builtinId="8" hidden="1"/>
    <cellStyle name="Link" xfId="8883" builtinId="8" hidden="1"/>
    <cellStyle name="Link" xfId="8887" builtinId="8" hidden="1"/>
    <cellStyle name="Link" xfId="8903" builtinId="8" hidden="1"/>
    <cellStyle name="Link" xfId="8905" builtinId="8" hidden="1"/>
    <cellStyle name="Link" xfId="8911" builtinId="8" hidden="1"/>
    <cellStyle name="Link" xfId="8927" builtinId="8" hidden="1"/>
    <cellStyle name="Link" xfId="8929" builtinId="8" hidden="1"/>
    <cellStyle name="Link" xfId="8939" builtinId="8" hidden="1"/>
    <cellStyle name="Link" xfId="8947" builtinId="8" hidden="1"/>
    <cellStyle name="Link" xfId="8957" builtinId="8" hidden="1"/>
    <cellStyle name="Link" xfId="8959" builtinId="8" hidden="1"/>
    <cellStyle name="Link" xfId="8975" builtinId="8" hidden="1"/>
    <cellStyle name="Link" xfId="8983" builtinId="8" hidden="1"/>
    <cellStyle name="Link" xfId="8985" builtinId="8" hidden="1"/>
    <cellStyle name="Link" xfId="9001" builtinId="8" hidden="1"/>
    <cellStyle name="Link" xfId="9011" builtinId="8" hidden="1"/>
    <cellStyle name="Link" xfId="9015" builtinId="8" hidden="1"/>
    <cellStyle name="Link" xfId="9031" builtinId="8" hidden="1"/>
    <cellStyle name="Link" xfId="9037" builtinId="8" hidden="1"/>
    <cellStyle name="Link" xfId="9039" builtinId="8" hidden="1"/>
    <cellStyle name="Link" xfId="9055" builtinId="8" hidden="1"/>
    <cellStyle name="Link" xfId="9057" builtinId="8" hidden="1"/>
    <cellStyle name="Link" xfId="9069" builtinId="8" hidden="1"/>
    <cellStyle name="Link" xfId="9079" builtinId="8" hidden="1"/>
    <cellStyle name="Link" xfId="9085" builtinId="8" hidden="1"/>
    <cellStyle name="Link" xfId="9095" builtinId="8" hidden="1"/>
    <cellStyle name="Link" xfId="9105" builtinId="8" hidden="1"/>
    <cellStyle name="Link" xfId="9111" builtinId="8" hidden="1"/>
    <cellStyle name="Link" xfId="9113" builtinId="8" hidden="1"/>
    <cellStyle name="Link" xfId="9129" builtinId="8" hidden="1"/>
    <cellStyle name="Link" xfId="9133" builtinId="8" hidden="1"/>
    <cellStyle name="Link" xfId="9143" builtinId="8" hidden="1"/>
    <cellStyle name="Link" xfId="9151" builtinId="8" hidden="1"/>
    <cellStyle name="Link" xfId="9161" builtinId="8" hidden="1"/>
    <cellStyle name="Link" xfId="9167" builtinId="8" hidden="1"/>
    <cellStyle name="Link" xfId="9179" builtinId="8" hidden="1"/>
    <cellStyle name="Link" xfId="9183" builtinId="8" hidden="1"/>
    <cellStyle name="Link" xfId="9193" builtinId="8" hidden="1"/>
    <cellStyle name="Link" xfId="9203" builtinId="8" hidden="1"/>
    <cellStyle name="Link" xfId="9207" builtinId="8" hidden="1"/>
    <cellStyle name="Link" xfId="9219" builtinId="8" hidden="1"/>
    <cellStyle name="Link" xfId="9225" builtinId="8" hidden="1"/>
    <cellStyle name="Link" xfId="9233" builtinId="8" hidden="1"/>
    <cellStyle name="Link" xfId="9241" builtinId="8" hidden="1"/>
    <cellStyle name="Link" xfId="9251" builtinId="8" hidden="1"/>
    <cellStyle name="Link" xfId="9259" builtinId="8" hidden="1"/>
    <cellStyle name="Link" xfId="9265" builtinId="8" hidden="1"/>
    <cellStyle name="Link" xfId="9277" builtinId="8" hidden="1"/>
    <cellStyle name="Link" xfId="9279" builtinId="8" hidden="1"/>
    <cellStyle name="Link" xfId="9293" builtinId="8" hidden="1"/>
    <cellStyle name="Link" xfId="9303" builtinId="8" hidden="1"/>
    <cellStyle name="Link" xfId="9307" builtinId="8" hidden="1"/>
    <cellStyle name="Link" xfId="9315" builtinId="8" hidden="1"/>
    <cellStyle name="Link" xfId="9329" builtinId="8" hidden="1"/>
    <cellStyle name="Link" xfId="9331" builtinId="8" hidden="1"/>
    <cellStyle name="Link" xfId="9339" builtinId="8" hidden="1"/>
    <cellStyle name="Link" xfId="9351" builtinId="8" hidden="1"/>
    <cellStyle name="Link" xfId="9357" builtinId="8" hidden="1"/>
    <cellStyle name="Link" xfId="9367" builtinId="8" hidden="1"/>
    <cellStyle name="Link" xfId="9375" builtinId="8" hidden="1"/>
    <cellStyle name="Link" xfId="9387" builtinId="8" hidden="1"/>
    <cellStyle name="Link" xfId="9389" builtinId="8" hidden="1"/>
    <cellStyle name="Link" xfId="9405" builtinId="8" hidden="1"/>
    <cellStyle name="Link" xfId="9415" builtinId="8" hidden="1"/>
    <cellStyle name="Link" xfId="9421" builtinId="8" hidden="1"/>
    <cellStyle name="Link" xfId="9431" builtinId="8" hidden="1"/>
    <cellStyle name="Link" xfId="9441" builtinId="8" hidden="1"/>
    <cellStyle name="Link" xfId="9443" builtinId="8" hidden="1"/>
    <cellStyle name="Link" xfId="9459" builtinId="8" hidden="1"/>
    <cellStyle name="Link" xfId="9463" builtinId="8" hidden="1"/>
    <cellStyle name="Link" xfId="9469" builtinId="8" hidden="1"/>
    <cellStyle name="Link" xfId="9485" builtinId="8" hidden="1"/>
    <cellStyle name="Link" xfId="9487" builtinId="8" hidden="1"/>
    <cellStyle name="Link" xfId="9497" builtinId="8" hidden="1"/>
    <cellStyle name="Link" xfId="9503" builtinId="8" hidden="1"/>
    <cellStyle name="Link" xfId="9515" builtinId="8" hidden="1"/>
    <cellStyle name="Link" xfId="9517" builtinId="8" hidden="1"/>
    <cellStyle name="Link" xfId="9533" builtinId="8" hidden="1"/>
    <cellStyle name="Link" xfId="9539" builtinId="8" hidden="1"/>
    <cellStyle name="Link" xfId="9543" builtinId="8" hidden="1"/>
    <cellStyle name="Link" xfId="9559" builtinId="8" hidden="1"/>
    <cellStyle name="Link" xfId="9561" builtinId="8" hidden="1"/>
    <cellStyle name="Link" xfId="9569" builtinId="8" hidden="1"/>
    <cellStyle name="Link" xfId="9581" builtinId="8" hidden="1"/>
    <cellStyle name="Link" xfId="9587" builtinId="8" hidden="1"/>
    <cellStyle name="Link" xfId="9553" builtinId="8" hidden="1"/>
    <cellStyle name="Link" xfId="9457" builtinId="8" hidden="1"/>
    <cellStyle name="Link" xfId="9433" builtinId="8" hidden="1"/>
    <cellStyle name="Link" xfId="9407" builtinId="8" hidden="1"/>
    <cellStyle name="Link" xfId="9311" builtinId="8" hidden="1"/>
    <cellStyle name="Link" xfId="9261" builtinId="8" hidden="1"/>
    <cellStyle name="Link" xfId="9213" builtinId="8" hidden="1"/>
    <cellStyle name="Link" xfId="9139" builtinId="8" hidden="1"/>
    <cellStyle name="Link" xfId="9067" builtinId="8" hidden="1"/>
    <cellStyle name="Link" xfId="9041" builtinId="8" hidden="1"/>
    <cellStyle name="Link" xfId="8945" builtinId="8" hidden="1"/>
    <cellStyle name="Link" xfId="8921" builtinId="8" hidden="1"/>
    <cellStyle name="Link" xfId="8873" builtinId="8" hidden="1"/>
    <cellStyle name="Link" xfId="8775" builtinId="8" hidden="1"/>
    <cellStyle name="Link" xfId="8749" builtinId="8" hidden="1"/>
    <cellStyle name="Link" xfId="8675" builtinId="8" hidden="1"/>
    <cellStyle name="Link" xfId="8627" builtinId="8" hidden="1"/>
    <cellStyle name="Link" xfId="8555" builtinId="8" hidden="1"/>
    <cellStyle name="Link" xfId="8529" builtinId="8" hidden="1"/>
    <cellStyle name="Link" xfId="8433" builtinId="8" hidden="1"/>
    <cellStyle name="Link" xfId="8383" builtinId="8" hidden="1"/>
    <cellStyle name="Link" xfId="8361" builtinId="8" hidden="1"/>
    <cellStyle name="Link" xfId="8263" builtinId="8" hidden="1"/>
    <cellStyle name="Link" xfId="8237" builtinId="8" hidden="1"/>
    <cellStyle name="Link" xfId="8163" builtinId="8" hidden="1"/>
    <cellStyle name="Link" xfId="8043" builtinId="8" hidden="1"/>
    <cellStyle name="Link" xfId="7995" builtinId="8" hidden="1"/>
    <cellStyle name="Link" xfId="7969" builtinId="8" hidden="1"/>
    <cellStyle name="Link" xfId="8141" builtinId="8" hidden="1"/>
    <cellStyle name="Link" xfId="9403" builtinId="8" hidden="1"/>
    <cellStyle name="Link" xfId="9003" builtinId="8" hidden="1"/>
    <cellStyle name="Link" xfId="8217" builtinId="8" hidden="1"/>
    <cellStyle name="Link" xfId="7175" builtinId="8" hidden="1"/>
    <cellStyle name="Link" xfId="7177" builtinId="8" hidden="1"/>
    <cellStyle name="Link" xfId="7193" builtinId="8" hidden="1"/>
    <cellStyle name="Link" xfId="7199" builtinId="8" hidden="1"/>
    <cellStyle name="Link" xfId="7201" builtinId="8" hidden="1"/>
    <cellStyle name="Link" xfId="7217" builtinId="8" hidden="1"/>
    <cellStyle name="Link" xfId="7219" builtinId="8" hidden="1"/>
    <cellStyle name="Link" xfId="7229" builtinId="8" hidden="1"/>
    <cellStyle name="Link" xfId="7241" builtinId="8" hidden="1"/>
    <cellStyle name="Link" xfId="7247" builtinId="8" hidden="1"/>
    <cellStyle name="Link" xfId="7255" builtinId="8" hidden="1"/>
    <cellStyle name="Link" xfId="7267" builtinId="8" hidden="1"/>
    <cellStyle name="Link" xfId="7273" builtinId="8" hidden="1"/>
    <cellStyle name="Link" xfId="7275" builtinId="8" hidden="1"/>
    <cellStyle name="Link" xfId="7291" builtinId="8" hidden="1"/>
    <cellStyle name="Link" xfId="7295" builtinId="8" hidden="1"/>
    <cellStyle name="Link" xfId="7303" builtinId="8" hidden="1"/>
    <cellStyle name="Link" xfId="7313" builtinId="8" hidden="1"/>
    <cellStyle name="Link" xfId="7323" builtinId="8" hidden="1"/>
    <cellStyle name="Link" xfId="7327" builtinId="8" hidden="1"/>
    <cellStyle name="Link" xfId="7341" builtinId="8" hidden="1"/>
    <cellStyle name="Link" xfId="7345" builtinId="8" hidden="1"/>
    <cellStyle name="Link" xfId="7351" builtinId="8" hidden="1"/>
    <cellStyle name="Link" xfId="7367" builtinId="8" hidden="1"/>
    <cellStyle name="Link" xfId="7369" builtinId="8" hidden="1"/>
    <cellStyle name="Link" xfId="7377" builtinId="8" hidden="1"/>
    <cellStyle name="Link" xfId="7387" builtinId="8" hidden="1"/>
    <cellStyle name="Link" xfId="7395" builtinId="8" hidden="1"/>
    <cellStyle name="Link" xfId="7401" builtinId="8" hidden="1"/>
    <cellStyle name="Link" xfId="7415" builtinId="8" hidden="1"/>
    <cellStyle name="Link" xfId="7423" builtinId="8" hidden="1"/>
    <cellStyle name="Link" xfId="7437" builtinId="8" hidden="1"/>
    <cellStyle name="Link" xfId="7441" builtinId="8" hidden="1"/>
    <cellStyle name="Link" xfId="7451" builtinId="8" hidden="1"/>
    <cellStyle name="Link" xfId="7455" builtinId="8" hidden="1"/>
    <cellStyle name="Link" xfId="7469" builtinId="8" hidden="1"/>
    <cellStyle name="Link" xfId="7475" builtinId="8" hidden="1"/>
    <cellStyle name="Link" xfId="7479" builtinId="8" hidden="1"/>
    <cellStyle name="Link" xfId="7495" builtinId="8" hidden="1"/>
    <cellStyle name="Link" xfId="7497" builtinId="8" hidden="1"/>
    <cellStyle name="Link" xfId="7511" builtinId="8" hidden="1"/>
    <cellStyle name="Link" xfId="7519" builtinId="8" hidden="1"/>
    <cellStyle name="Link" xfId="7523" builtinId="8" hidden="1"/>
    <cellStyle name="Link" xfId="7533" builtinId="8" hidden="1"/>
    <cellStyle name="Link" xfId="7547" builtinId="8" hidden="1"/>
    <cellStyle name="Link" xfId="7549" builtinId="8" hidden="1"/>
    <cellStyle name="Link" xfId="7551" builtinId="8" hidden="1"/>
    <cellStyle name="Link" xfId="7567" builtinId="8" hidden="1"/>
    <cellStyle name="Link" xfId="7575" builtinId="8" hidden="1"/>
    <cellStyle name="Link" xfId="7583" builtinId="8" hidden="1"/>
    <cellStyle name="Link" xfId="7593" builtinId="8" hidden="1"/>
    <cellStyle name="Link" xfId="7601" builtinId="8" hidden="1"/>
    <cellStyle name="Link" xfId="7607" builtinId="8" hidden="1"/>
    <cellStyle name="Link" xfId="7619" builtinId="8" hidden="1"/>
    <cellStyle name="Link" xfId="7623" builtinId="8" hidden="1"/>
    <cellStyle name="Link" xfId="7631" builtinId="8" hidden="1"/>
    <cellStyle name="Link" xfId="7643" builtinId="8" hidden="1"/>
    <cellStyle name="Link" xfId="7647" builtinId="8" hidden="1"/>
    <cellStyle name="Link" xfId="7659" builtinId="8" hidden="1"/>
    <cellStyle name="Link" xfId="7665" builtinId="8" hidden="1"/>
    <cellStyle name="Link" xfId="7675" builtinId="8" hidden="1"/>
    <cellStyle name="Link" xfId="7679" builtinId="8" hidden="1"/>
    <cellStyle name="Link" xfId="7693" builtinId="8" hidden="1"/>
    <cellStyle name="Link" xfId="7697" builtinId="8" hidden="1"/>
    <cellStyle name="Link" xfId="7705" builtinId="8" hidden="1"/>
    <cellStyle name="Link" xfId="7715" builtinId="8" hidden="1"/>
    <cellStyle name="Link" xfId="7721" builtinId="8" hidden="1"/>
    <cellStyle name="Link" xfId="7731" builtinId="8" hidden="1"/>
    <cellStyle name="Link" xfId="7741" builtinId="8" hidden="1"/>
    <cellStyle name="Link" xfId="7747" builtinId="8" hidden="1"/>
    <cellStyle name="Link" xfId="7757" builtinId="8" hidden="1"/>
    <cellStyle name="Link" xfId="7769" builtinId="8" hidden="1"/>
    <cellStyle name="Link" xfId="7771" builtinId="8" hidden="1"/>
    <cellStyle name="Link" xfId="7777" builtinId="8" hidden="1"/>
    <cellStyle name="Link" xfId="7789" builtinId="8" hidden="1"/>
    <cellStyle name="Link" xfId="7795" builtinId="8" hidden="1"/>
    <cellStyle name="Link" xfId="7805" builtinId="8" hidden="1"/>
    <cellStyle name="Link" xfId="7815" builtinId="8" hidden="1"/>
    <cellStyle name="Link" xfId="7825" builtinId="8" hidden="1"/>
    <cellStyle name="Link" xfId="7831" builtinId="8" hidden="1"/>
    <cellStyle name="Link" xfId="7841" builtinId="8" hidden="1"/>
    <cellStyle name="Link" xfId="7843" builtinId="8" hidden="1"/>
    <cellStyle name="Link" xfId="7853" builtinId="8" hidden="1"/>
    <cellStyle name="Link" xfId="7867" builtinId="8" hidden="1"/>
    <cellStyle name="Link" xfId="7869" builtinId="8" hidden="1"/>
    <cellStyle name="Link" xfId="7881" builtinId="8" hidden="1"/>
    <cellStyle name="Link" xfId="7887" builtinId="8" hidden="1"/>
    <cellStyle name="Link" xfId="7899" builtinId="8" hidden="1"/>
    <cellStyle name="Link" xfId="7903" builtinId="8" hidden="1"/>
    <cellStyle name="Link" xfId="7915" builtinId="8" hidden="1"/>
    <cellStyle name="Link" xfId="7923" builtinId="8" hidden="1"/>
    <cellStyle name="Link" xfId="7927" builtinId="8" hidden="1"/>
    <cellStyle name="Link" xfId="7939" builtinId="8" hidden="1"/>
    <cellStyle name="Link" xfId="7943" builtinId="8" hidden="1"/>
    <cellStyle name="Link" xfId="7953" builtinId="8" hidden="1"/>
    <cellStyle name="Link" xfId="7963" builtinId="8" hidden="1"/>
    <cellStyle name="Link" xfId="7971" builtinId="8" hidden="1"/>
    <cellStyle name="Link" xfId="7979" builtinId="8" hidden="1"/>
    <cellStyle name="Link" xfId="7991" builtinId="8" hidden="1"/>
    <cellStyle name="Link" xfId="7997" builtinId="8" hidden="1"/>
    <cellStyle name="Link" xfId="7999" builtinId="8" hidden="1"/>
    <cellStyle name="Link" xfId="8013" builtinId="8" hidden="1"/>
    <cellStyle name="Link" xfId="8023" builtinId="8" hidden="1"/>
    <cellStyle name="Link" xfId="8027" builtinId="8" hidden="1"/>
    <cellStyle name="Link" xfId="8035" builtinId="8" hidden="1"/>
    <cellStyle name="Link" xfId="7421" builtinId="8" hidden="1"/>
    <cellStyle name="Link" xfId="6745" builtinId="8" hidden="1"/>
    <cellStyle name="Link" xfId="6755" builtinId="8" hidden="1"/>
    <cellStyle name="Link" xfId="6765" builtinId="8" hidden="1"/>
    <cellStyle name="Link" xfId="6769" builtinId="8" hidden="1"/>
    <cellStyle name="Link" xfId="6783" builtinId="8" hidden="1"/>
    <cellStyle name="Link" xfId="6787" builtinId="8" hidden="1"/>
    <cellStyle name="Link" xfId="6793" builtinId="8" hidden="1"/>
    <cellStyle name="Link" xfId="6809" builtinId="8" hidden="1"/>
    <cellStyle name="Link" xfId="6811" builtinId="8" hidden="1"/>
    <cellStyle name="Link" xfId="6819" builtinId="8" hidden="1"/>
    <cellStyle name="Link" xfId="6829" builtinId="8" hidden="1"/>
    <cellStyle name="Link" xfId="6839" builtinId="8" hidden="1"/>
    <cellStyle name="Link" xfId="6843" builtinId="8" hidden="1"/>
    <cellStyle name="Link" xfId="6857" builtinId="8" hidden="1"/>
    <cellStyle name="Link" xfId="6863" builtinId="8" hidden="1"/>
    <cellStyle name="Link" xfId="6865" builtinId="8" hidden="1"/>
    <cellStyle name="Link" xfId="6881" builtinId="8" hidden="1"/>
    <cellStyle name="Link" xfId="6883" builtinId="8" hidden="1"/>
    <cellStyle name="Link" xfId="6893" builtinId="8" hidden="1"/>
    <cellStyle name="Link" xfId="6907" builtinId="8" hidden="1"/>
    <cellStyle name="Link" xfId="6911" builtinId="8" hidden="1"/>
    <cellStyle name="Link" xfId="6919" builtinId="8" hidden="1"/>
    <cellStyle name="Link" xfId="6935" builtinId="8" hidden="1"/>
    <cellStyle name="Link" xfId="6937" builtinId="8" hidden="1"/>
    <cellStyle name="Link" xfId="6939" builtinId="8" hidden="1"/>
    <cellStyle name="Link" xfId="6955" builtinId="8" hidden="1"/>
    <cellStyle name="Link" xfId="6961" builtinId="8" hidden="1"/>
    <cellStyle name="Link" xfId="6967" builtinId="8" hidden="1"/>
    <cellStyle name="Link" xfId="6979" builtinId="8" hidden="1"/>
    <cellStyle name="Link" xfId="6989" builtinId="8" hidden="1"/>
    <cellStyle name="Link" xfId="6991" builtinId="8" hidden="1"/>
    <cellStyle name="Link" xfId="7007" builtinId="8" hidden="1"/>
    <cellStyle name="Link" xfId="7009" builtinId="8" hidden="1"/>
    <cellStyle name="Link" xfId="7017" builtinId="8" hidden="1"/>
    <cellStyle name="Link" xfId="7031" builtinId="8" hidden="1"/>
    <cellStyle name="Link" xfId="7035" builtinId="8" hidden="1"/>
    <cellStyle name="Link" xfId="7047" builtinId="8" hidden="1"/>
    <cellStyle name="Link" xfId="7053" builtinId="8" hidden="1"/>
    <cellStyle name="Link" xfId="7063" builtinId="8" hidden="1"/>
    <cellStyle name="Link" xfId="7065" builtinId="8" hidden="1"/>
    <cellStyle name="Link" xfId="7081" builtinId="8" hidden="1"/>
    <cellStyle name="Link" xfId="7085" builtinId="8" hidden="1"/>
    <cellStyle name="Link" xfId="7089" builtinId="8" hidden="1"/>
    <cellStyle name="Link" xfId="7103" builtinId="8" hidden="1"/>
    <cellStyle name="Link" xfId="7107" builtinId="8" hidden="1"/>
    <cellStyle name="Link" xfId="7119" builtinId="8" hidden="1"/>
    <cellStyle name="Link" xfId="7129" builtinId="8" hidden="1"/>
    <cellStyle name="Link" xfId="7135" builtinId="8" hidden="1"/>
    <cellStyle name="Link" xfId="7145" builtinId="8" hidden="1"/>
    <cellStyle name="Link" xfId="7155" builtinId="8" hidden="1"/>
    <cellStyle name="Link" xfId="7159" builtinId="8" hidden="1"/>
    <cellStyle name="Link" xfId="7163" builtinId="8" hidden="1"/>
    <cellStyle name="Link" xfId="6535" builtinId="8" hidden="1"/>
    <cellStyle name="Link" xfId="6543" builtinId="8" hidden="1"/>
    <cellStyle name="Link" xfId="6545" builtinId="8" hidden="1"/>
    <cellStyle name="Link" xfId="6561" builtinId="8" hidden="1"/>
    <cellStyle name="Link" xfId="6563" builtinId="8" hidden="1"/>
    <cellStyle name="Link" xfId="6571" builtinId="8" hidden="1"/>
    <cellStyle name="Link" xfId="6587" builtinId="8" hidden="1"/>
    <cellStyle name="Link" xfId="6589" builtinId="8" hidden="1"/>
    <cellStyle name="Link" xfId="6599" builtinId="8" hidden="1"/>
    <cellStyle name="Link" xfId="6607" builtinId="8" hidden="1"/>
    <cellStyle name="Link" xfId="6617" builtinId="8" hidden="1"/>
    <cellStyle name="Link" xfId="6619" builtinId="8" hidden="1"/>
    <cellStyle name="Link" xfId="6635" builtinId="8" hidden="1"/>
    <cellStyle name="Link" xfId="6641" builtinId="8" hidden="1"/>
    <cellStyle name="Link" xfId="6643" builtinId="8" hidden="1"/>
    <cellStyle name="Link" xfId="6659" builtinId="8" hidden="1"/>
    <cellStyle name="Link" xfId="6663" builtinId="8" hidden="1"/>
    <cellStyle name="Link" xfId="6671" builtinId="8" hidden="1"/>
    <cellStyle name="Link" xfId="6683" builtinId="8" hidden="1"/>
    <cellStyle name="Link" xfId="6689" builtinId="8" hidden="1"/>
    <cellStyle name="Link" xfId="6697" builtinId="8" hidden="1"/>
    <cellStyle name="Link" xfId="6711" builtinId="8" hidden="1"/>
    <cellStyle name="Link" xfId="6715" builtinId="8" hidden="1"/>
    <cellStyle name="Link" xfId="6717" builtinId="8" hidden="1"/>
    <cellStyle name="Link" xfId="6733" builtinId="8" hidden="1"/>
    <cellStyle name="Link" xfId="6737" builtinId="8" hidden="1"/>
    <cellStyle name="Link" xfId="6423" builtinId="8" hidden="1"/>
    <cellStyle name="Link" xfId="6435" builtinId="8" hidden="1"/>
    <cellStyle name="Link" xfId="6441" builtinId="8" hidden="1"/>
    <cellStyle name="Link" xfId="6449" builtinId="8" hidden="1"/>
    <cellStyle name="Link" xfId="6461" builtinId="8" hidden="1"/>
    <cellStyle name="Link" xfId="6467" builtinId="8" hidden="1"/>
    <cellStyle name="Link" xfId="6473" builtinId="8" hidden="1"/>
    <cellStyle name="Link" xfId="6489" builtinId="8" hidden="1"/>
    <cellStyle name="Link" xfId="6491" builtinId="8" hidden="1"/>
    <cellStyle name="Link" xfId="6495" builtinId="8" hidden="1"/>
    <cellStyle name="Link" xfId="6509" builtinId="8" hidden="1"/>
    <cellStyle name="Link" xfId="6515" builtinId="8" hidden="1"/>
    <cellStyle name="Link" xfId="6523" builtinId="8" hidden="1"/>
    <cellStyle name="Link" xfId="6377" builtinId="8" hidden="1"/>
    <cellStyle name="Link" xfId="6379" builtinId="8" hidden="1"/>
    <cellStyle name="Link" xfId="6381" builtinId="8" hidden="1"/>
    <cellStyle name="Link" xfId="6397" builtinId="8" hidden="1"/>
    <cellStyle name="Link" xfId="6403" builtinId="8" hidden="1"/>
    <cellStyle name="Link" xfId="6413" builtinId="8" hidden="1"/>
    <cellStyle name="Link" xfId="6343" builtinId="8" hidden="1"/>
    <cellStyle name="Link" xfId="6349" builtinId="8" hidden="1"/>
    <cellStyle name="Link" xfId="6353" builtinId="8" hidden="1"/>
    <cellStyle name="Link" xfId="6327" builtinId="8" hidden="1"/>
    <cellStyle name="Link" xfId="6339" builtinId="8" hidden="1"/>
    <cellStyle name="Link" xfId="6323" builtinId="8" hidden="1"/>
    <cellStyle name="Link" xfId="6321" builtinId="8" hidden="1"/>
    <cellStyle name="Link" xfId="6363" builtinId="8" hidden="1"/>
    <cellStyle name="Link" xfId="6417" builtinId="8" hidden="1"/>
    <cellStyle name="Link" xfId="6395" builtinId="8" hidden="1"/>
    <cellStyle name="Link" xfId="6367" builtinId="8" hidden="1"/>
    <cellStyle name="Link" xfId="6505" builtinId="8" hidden="1"/>
    <cellStyle name="Link" xfId="6477" builtinId="8" hidden="1"/>
    <cellStyle name="Link" xfId="6451" builtinId="8" hidden="1"/>
    <cellStyle name="Link" xfId="6431" builtinId="8" hidden="1"/>
    <cellStyle name="Link" xfId="6729" builtinId="8" hidden="1"/>
    <cellStyle name="Link" xfId="6699" builtinId="8" hidden="1"/>
    <cellStyle name="Link" xfId="6673" builtinId="8" hidden="1"/>
    <cellStyle name="Link" xfId="6655" builtinId="8" hidden="1"/>
    <cellStyle name="Link" xfId="6625" builtinId="8" hidden="1"/>
    <cellStyle name="Link" xfId="6601" builtinId="8" hidden="1"/>
    <cellStyle name="Link" xfId="6577" builtinId="8" hidden="1"/>
    <cellStyle name="Link" xfId="6551" builtinId="8" hidden="1"/>
    <cellStyle name="Link" xfId="6527" builtinId="8" hidden="1"/>
    <cellStyle name="Link" xfId="7147" builtinId="8" hidden="1"/>
    <cellStyle name="Link" xfId="7121" builtinId="8" hidden="1"/>
    <cellStyle name="Link" xfId="7101" builtinId="8" hidden="1"/>
    <cellStyle name="Link" xfId="7073" builtinId="8" hidden="1"/>
    <cellStyle name="Link" xfId="7049" builtinId="8" hidden="1"/>
    <cellStyle name="Link" xfId="7025" builtinId="8" hidden="1"/>
    <cellStyle name="Link" xfId="6999" builtinId="8" hidden="1"/>
    <cellStyle name="Link" xfId="6975" builtinId="8" hidden="1"/>
    <cellStyle name="Link" xfId="6953" builtinId="8" hidden="1"/>
    <cellStyle name="Link" xfId="6925" builtinId="8" hidden="1"/>
    <cellStyle name="Link" xfId="6899" builtinId="8" hidden="1"/>
    <cellStyle name="Link" xfId="6879" builtinId="8" hidden="1"/>
    <cellStyle name="Link" xfId="6851" builtinId="8" hidden="1"/>
    <cellStyle name="Link" xfId="6827" builtinId="8" hidden="1"/>
    <cellStyle name="Link" xfId="6801" builtinId="8" hidden="1"/>
    <cellStyle name="Link" xfId="6771" builtinId="8" hidden="1"/>
    <cellStyle name="Link" xfId="6753" builtinId="8" hidden="1"/>
    <cellStyle name="Link" xfId="8033" builtinId="8" hidden="1"/>
    <cellStyle name="Link" xfId="8009" builtinId="8" hidden="1"/>
    <cellStyle name="Link" xfId="7981" builtinId="8" hidden="1"/>
    <cellStyle name="Link" xfId="7959" builtinId="8" hidden="1"/>
    <cellStyle name="Link" xfId="7935" builtinId="8" hidden="1"/>
    <cellStyle name="Link" xfId="7907" builtinId="8" hidden="1"/>
    <cellStyle name="Link" xfId="7885" builtinId="8" hidden="1"/>
    <cellStyle name="Link" xfId="7859" builtinId="8" hidden="1"/>
    <cellStyle name="Link" xfId="7833" builtinId="8" hidden="1"/>
    <cellStyle name="Link" xfId="7811" builtinId="8" hidden="1"/>
    <cellStyle name="Link" xfId="7787" builtinId="8" hidden="1"/>
    <cellStyle name="Link" xfId="7759" builtinId="8" hidden="1"/>
    <cellStyle name="Link" xfId="7735" builtinId="8" hidden="1"/>
    <cellStyle name="Link" xfId="7713" builtinId="8" hidden="1"/>
    <cellStyle name="Link" xfId="7687" builtinId="8" hidden="1"/>
    <cellStyle name="Link" xfId="7661" builtinId="8" hidden="1"/>
    <cellStyle name="Link" xfId="7639" builtinId="8" hidden="1"/>
    <cellStyle name="Link" xfId="7611" builtinId="8" hidden="1"/>
    <cellStyle name="Link" xfId="7587" builtinId="8" hidden="1"/>
    <cellStyle name="Link" xfId="7565" builtinId="8" hidden="1"/>
    <cellStyle name="Link" xfId="7537" builtinId="8" hidden="1"/>
    <cellStyle name="Link" xfId="7513" builtinId="8" hidden="1"/>
    <cellStyle name="Link" xfId="7491" builtinId="8" hidden="1"/>
    <cellStyle name="Link" xfId="7465" builtinId="8" hidden="1"/>
    <cellStyle name="Link" xfId="7439" builtinId="8" hidden="1"/>
    <cellStyle name="Link" xfId="7405" builtinId="8" hidden="1"/>
    <cellStyle name="Link" xfId="7383" builtinId="8" hidden="1"/>
    <cellStyle name="Link" xfId="7357" builtinId="8" hidden="1"/>
    <cellStyle name="Link" xfId="7329" builtinId="8" hidden="1"/>
    <cellStyle name="Link" xfId="7309" builtinId="8" hidden="1"/>
    <cellStyle name="Link" xfId="7283" builtinId="8" hidden="1"/>
    <cellStyle name="Link" xfId="7257" builtinId="8" hidden="1"/>
    <cellStyle name="Link" xfId="7231" builtinId="8" hidden="1"/>
    <cellStyle name="Link" xfId="7211" builtinId="8" hidden="1"/>
    <cellStyle name="Link" xfId="7183" builtinId="8" hidden="1"/>
    <cellStyle name="Link" xfId="8609" builtinId="8" hidden="1"/>
    <cellStyle name="Link" xfId="7897" builtinId="8" hidden="1"/>
    <cellStyle name="Link" xfId="8091" builtinId="8" hidden="1"/>
    <cellStyle name="Link" xfId="8287" builtinId="8" hidden="1"/>
    <cellStyle name="Link" xfId="8481" builtinId="8" hidden="1"/>
    <cellStyle name="Link" xfId="8653" builtinId="8" hidden="1"/>
    <cellStyle name="Link" xfId="8823" builtinId="8" hidden="1"/>
    <cellStyle name="Link" xfId="9019" builtinId="8" hidden="1"/>
    <cellStyle name="Link" xfId="9165" builtinId="8" hidden="1"/>
    <cellStyle name="Link" xfId="9335" builtinId="8" hidden="1"/>
    <cellStyle name="Link" xfId="9531" builtinId="8" hidden="1"/>
    <cellStyle name="Link" xfId="9571" builtinId="8" hidden="1"/>
    <cellStyle name="Link" xfId="9551" builtinId="8" hidden="1"/>
    <cellStyle name="Link" xfId="9523" builtinId="8" hidden="1"/>
    <cellStyle name="Link" xfId="9499" builtinId="8" hidden="1"/>
    <cellStyle name="Link" xfId="9475" builtinId="8" hidden="1"/>
    <cellStyle name="Link" xfId="9449" builtinId="8" hidden="1"/>
    <cellStyle name="Link" xfId="9425" builtinId="8" hidden="1"/>
    <cellStyle name="Link" xfId="9393" builtinId="8" hidden="1"/>
    <cellStyle name="Link" xfId="9371" builtinId="8" hidden="1"/>
    <cellStyle name="Link" xfId="9347" builtinId="8" hidden="1"/>
    <cellStyle name="Link" xfId="9321" builtinId="8" hidden="1"/>
    <cellStyle name="Link" xfId="9295" builtinId="8" hidden="1"/>
    <cellStyle name="Link" xfId="9275" builtinId="8" hidden="1"/>
    <cellStyle name="Link" xfId="9247" builtinId="8" hidden="1"/>
    <cellStyle name="Link" xfId="9223" builtinId="8" hidden="1"/>
    <cellStyle name="Link" xfId="9197" builtinId="8" hidden="1"/>
    <cellStyle name="Link" xfId="9169" builtinId="8" hidden="1"/>
    <cellStyle name="Link" xfId="9149" builtinId="8" hidden="1"/>
    <cellStyle name="Link" xfId="9123" builtinId="8" hidden="1"/>
    <cellStyle name="Link" xfId="9097" builtinId="8" hidden="1"/>
    <cellStyle name="Link" xfId="9073" builtinId="8" hidden="1"/>
    <cellStyle name="Link" xfId="9051" builtinId="8" hidden="1"/>
    <cellStyle name="Link" xfId="9023" builtinId="8" hidden="1"/>
    <cellStyle name="Link" xfId="8995" builtinId="8" hidden="1"/>
    <cellStyle name="Link" xfId="8967" builtinId="8" hidden="1"/>
    <cellStyle name="Link" xfId="8941" builtinId="8" hidden="1"/>
    <cellStyle name="Link" xfId="8919" builtinId="8" hidden="1"/>
    <cellStyle name="Link" xfId="8891" builtinId="8" hidden="1"/>
    <cellStyle name="Link" xfId="8867" builtinId="8" hidden="1"/>
    <cellStyle name="Link" xfId="8845" builtinId="8" hidden="1"/>
    <cellStyle name="Link" xfId="8817" builtinId="8" hidden="1"/>
    <cellStyle name="Link" xfId="8793" builtinId="8" hidden="1"/>
    <cellStyle name="Link" xfId="8771" builtinId="8" hidden="1"/>
    <cellStyle name="Link" xfId="8745" builtinId="8" hidden="1"/>
    <cellStyle name="Link" xfId="8719" builtinId="8" hidden="1"/>
    <cellStyle name="Link" xfId="8695" builtinId="8" hidden="1"/>
    <cellStyle name="Link" xfId="8667" builtinId="8" hidden="1"/>
    <cellStyle name="Link" xfId="8647" builtinId="8" hidden="1"/>
    <cellStyle name="Link" xfId="8621" builtinId="8" hidden="1"/>
    <cellStyle name="Link" xfId="8591" builtinId="8" hidden="1"/>
    <cellStyle name="Link" xfId="8567" builtinId="8" hidden="1"/>
    <cellStyle name="Link" xfId="8539" builtinId="8" hidden="1"/>
    <cellStyle name="Link" xfId="8515" builtinId="8" hidden="1"/>
    <cellStyle name="Link" xfId="8493" builtinId="8" hidden="1"/>
    <cellStyle name="Link" xfId="8465" builtinId="8" hidden="1"/>
    <cellStyle name="Link" xfId="8443" builtinId="8" hidden="1"/>
    <cellStyle name="Link" xfId="8417" builtinId="8" hidden="1"/>
    <cellStyle name="Link" xfId="8391" builtinId="8" hidden="1"/>
    <cellStyle name="Link" xfId="8369" builtinId="8" hidden="1"/>
    <cellStyle name="Link" xfId="8345" builtinId="8" hidden="1"/>
    <cellStyle name="Link" xfId="8317" builtinId="8" hidden="1"/>
    <cellStyle name="Link" xfId="8291" builtinId="8" hidden="1"/>
    <cellStyle name="Link" xfId="8271" builtinId="8" hidden="1"/>
    <cellStyle name="Link" xfId="8243" builtinId="8" hidden="1"/>
    <cellStyle name="Link" xfId="8219" builtinId="8" hidden="1"/>
    <cellStyle name="Link" xfId="8187" builtinId="8" hidden="1"/>
    <cellStyle name="Link" xfId="8161" builtinId="8" hidden="1"/>
    <cellStyle name="Link" xfId="8137" builtinId="8" hidden="1"/>
    <cellStyle name="Link" xfId="8109" builtinId="8" hidden="1"/>
    <cellStyle name="Link" xfId="8089" builtinId="8" hidden="1"/>
    <cellStyle name="Link" xfId="8063" builtinId="8" hidden="1"/>
    <cellStyle name="Link" xfId="6727" builtinId="8" hidden="1"/>
    <cellStyle name="Link" xfId="25097" builtinId="8" hidden="1"/>
    <cellStyle name="Link" xfId="32151" builtinId="8" hidden="1"/>
    <cellStyle name="Link" xfId="33018" builtinId="8" hidden="1"/>
    <cellStyle name="Link" xfId="33880" builtinId="8" hidden="1"/>
    <cellStyle name="Link" xfId="34322" builtinId="8" hidden="1"/>
    <cellStyle name="Link" xfId="34290" builtinId="8" hidden="1"/>
    <cellStyle name="Link" xfId="34264" builtinId="8" hidden="1"/>
    <cellStyle name="Link" xfId="34242" builtinId="8" hidden="1"/>
    <cellStyle name="Link" xfId="34214" builtinId="8" hidden="1"/>
    <cellStyle name="Link" xfId="34184" builtinId="8" hidden="1"/>
    <cellStyle name="Link" xfId="34158" builtinId="8" hidden="1"/>
    <cellStyle name="Link" xfId="34136" builtinId="8" hidden="1"/>
    <cellStyle name="Link" xfId="34104" builtinId="8" hidden="1"/>
    <cellStyle name="Link" xfId="34074" builtinId="8" hidden="1"/>
    <cellStyle name="Link" xfId="34042" builtinId="8" hidden="1"/>
    <cellStyle name="Link" xfId="34018" builtinId="8" hidden="1"/>
    <cellStyle name="Link" xfId="33990" builtinId="8" hidden="1"/>
    <cellStyle name="Link" xfId="33960" builtinId="8" hidden="1"/>
    <cellStyle name="Link" xfId="33936" builtinId="8" hidden="1"/>
    <cellStyle name="Link" xfId="33912" builtinId="8" hidden="1"/>
    <cellStyle name="Link" xfId="33874" builtinId="8" hidden="1"/>
    <cellStyle name="Link" xfId="33850" builtinId="8" hidden="1"/>
    <cellStyle name="Link" xfId="33818" builtinId="8" hidden="1"/>
    <cellStyle name="Link" xfId="33794" builtinId="8" hidden="1"/>
    <cellStyle name="Link" xfId="33768" builtinId="8" hidden="1"/>
    <cellStyle name="Link" xfId="33742" builtinId="8" hidden="1"/>
    <cellStyle name="Link" xfId="33712" builtinId="8" hidden="1"/>
    <cellStyle name="Link" xfId="33688" builtinId="8" hidden="1"/>
    <cellStyle name="Link" xfId="33650" builtinId="8" hidden="1"/>
    <cellStyle name="Link" xfId="33626" builtinId="8" hidden="1"/>
    <cellStyle name="Link" xfId="33594" builtinId="8" hidden="1"/>
    <cellStyle name="Link" xfId="33574" builtinId="8" hidden="1"/>
    <cellStyle name="Link" xfId="33544" builtinId="8" hidden="1"/>
    <cellStyle name="Link" xfId="33518" builtinId="8" hidden="1"/>
    <cellStyle name="Link" xfId="33488" builtinId="8" hidden="1"/>
    <cellStyle name="Link" xfId="33466" builtinId="8" hidden="1"/>
    <cellStyle name="Link" xfId="33426" builtinId="8" hidden="1"/>
    <cellStyle name="Link" xfId="33406" builtinId="8" hidden="1"/>
    <cellStyle name="Link" xfId="33374" builtinId="8" hidden="1"/>
    <cellStyle name="Link" xfId="33350" builtinId="8" hidden="1"/>
    <cellStyle name="Link" xfId="33320" builtinId="8" hidden="1"/>
    <cellStyle name="Link" xfId="33294" builtinId="8" hidden="1"/>
    <cellStyle name="Link" xfId="33266" builtinId="8" hidden="1"/>
    <cellStyle name="Link" xfId="33242" builtinId="8" hidden="1"/>
    <cellStyle name="Link" xfId="33208" builtinId="8" hidden="1"/>
    <cellStyle name="Link" xfId="33182" builtinId="8" hidden="1"/>
    <cellStyle name="Link" xfId="33150" builtinId="8" hidden="1"/>
    <cellStyle name="Link" xfId="33126" builtinId="8" hidden="1"/>
    <cellStyle name="Link" xfId="33104" builtinId="8" hidden="1"/>
    <cellStyle name="Link" xfId="33072" builtinId="8" hidden="1"/>
    <cellStyle name="Link" xfId="33048" builtinId="8" hidden="1"/>
    <cellStyle name="Link" xfId="33010" builtinId="8" hidden="1"/>
    <cellStyle name="Link" xfId="32984" builtinId="8" hidden="1"/>
    <cellStyle name="Link" xfId="32958" builtinId="8" hidden="1"/>
    <cellStyle name="Link" xfId="32926" builtinId="8" hidden="1"/>
    <cellStyle name="Link" xfId="32904" builtinId="8" hidden="1"/>
    <cellStyle name="Link" xfId="32880" builtinId="8" hidden="1"/>
    <cellStyle name="Link" xfId="32848" builtinId="8" hidden="1"/>
    <cellStyle name="Link" xfId="32824" builtinId="8" hidden="1"/>
    <cellStyle name="Link" xfId="32786" builtinId="8" hidden="1"/>
    <cellStyle name="Link" xfId="32762" builtinId="8" hidden="1"/>
    <cellStyle name="Link" xfId="32738" builtinId="8" hidden="1"/>
    <cellStyle name="Link" xfId="32710" builtinId="8" hidden="1"/>
    <cellStyle name="Link" xfId="32680" builtinId="8" hidden="1"/>
    <cellStyle name="Link" xfId="32656" builtinId="8" hidden="1"/>
    <cellStyle name="Link" xfId="32624" builtinId="8" hidden="1"/>
    <cellStyle name="Link" xfId="32602" builtinId="8" hidden="1"/>
    <cellStyle name="Link" xfId="32562" builtinId="8" hidden="1"/>
    <cellStyle name="Link" xfId="32542" builtinId="8" hidden="1"/>
    <cellStyle name="Link" xfId="32514" builtinId="8" hidden="1"/>
    <cellStyle name="Link" xfId="32486" builtinId="8" hidden="1"/>
    <cellStyle name="Link" xfId="32456" builtinId="8" hidden="1"/>
    <cellStyle name="Link" xfId="32432" builtinId="8" hidden="1"/>
    <cellStyle name="Link" xfId="32400" builtinId="8" hidden="1"/>
    <cellStyle name="Link" xfId="32376" builtinId="8" hidden="1"/>
    <cellStyle name="Link" xfId="32342" builtinId="8" hidden="1"/>
    <cellStyle name="Link" xfId="32316" builtinId="8" hidden="1"/>
    <cellStyle name="Link" xfId="32288" builtinId="8" hidden="1"/>
    <cellStyle name="Link" xfId="32260" builtinId="8" hidden="1"/>
    <cellStyle name="Link" xfId="32236" builtinId="8" hidden="1"/>
    <cellStyle name="Link" xfId="32207" builtinId="8" hidden="1"/>
    <cellStyle name="Link" xfId="32175" builtinId="8" hidden="1"/>
    <cellStyle name="Link" xfId="32149" builtinId="8" hidden="1"/>
    <cellStyle name="Link" xfId="32117" builtinId="8" hidden="1"/>
    <cellStyle name="Link" xfId="32091" builtinId="8" hidden="1"/>
    <cellStyle name="Link" xfId="32067" builtinId="8" hidden="1"/>
    <cellStyle name="Link" xfId="32037" builtinId="8" hidden="1"/>
    <cellStyle name="Link" xfId="32011" builtinId="8" hidden="1"/>
    <cellStyle name="Link" xfId="31983" builtinId="8" hidden="1"/>
    <cellStyle name="Link" xfId="31951" builtinId="8" hidden="1"/>
    <cellStyle name="Link" xfId="31925" builtinId="8" hidden="1"/>
    <cellStyle name="Link" xfId="31893" builtinId="8" hidden="1"/>
    <cellStyle name="Link" xfId="31871" builtinId="8" hidden="1"/>
    <cellStyle name="Link" xfId="31843" builtinId="8" hidden="1"/>
    <cellStyle name="Link" xfId="31813" builtinId="8" hidden="1"/>
    <cellStyle name="Link" xfId="31787" builtinId="8" hidden="1"/>
    <cellStyle name="Link" xfId="31765" builtinId="8" hidden="1"/>
    <cellStyle name="Link" xfId="31735" builtinId="8" hidden="1"/>
    <cellStyle name="Link" xfId="31703" builtinId="8" hidden="1"/>
    <cellStyle name="Link" xfId="31671" builtinId="8" hidden="1"/>
    <cellStyle name="Link" xfId="31647" builtinId="8" hidden="1"/>
    <cellStyle name="Link" xfId="31621" builtinId="8" hidden="1"/>
    <cellStyle name="Link" xfId="31589" builtinId="8" hidden="1"/>
    <cellStyle name="Link" xfId="31409" builtinId="8" hidden="1"/>
    <cellStyle name="Link" xfId="30809" builtinId="8" hidden="1"/>
    <cellStyle name="Link" xfId="30129" builtinId="8" hidden="1"/>
    <cellStyle name="Link" xfId="29449" builtinId="8" hidden="1"/>
    <cellStyle name="Link" xfId="28761" builtinId="8" hidden="1"/>
    <cellStyle name="Link" xfId="28169" builtinId="8" hidden="1"/>
    <cellStyle name="Link" xfId="27657" builtinId="8" hidden="1"/>
    <cellStyle name="Link" xfId="26969" builtinId="8" hidden="1"/>
    <cellStyle name="Link" xfId="26377" builtinId="8" hidden="1"/>
    <cellStyle name="Link" xfId="25777" builtinId="8" hidden="1"/>
    <cellStyle name="Link" xfId="25009" builtinId="8" hidden="1"/>
    <cellStyle name="Link" xfId="24409" builtinId="8" hidden="1"/>
    <cellStyle name="Link" xfId="23729" builtinId="8" hidden="1"/>
    <cellStyle name="Link" xfId="23217" builtinId="8" hidden="1"/>
    <cellStyle name="Link" xfId="22617" builtinId="8" hidden="1"/>
    <cellStyle name="Link" xfId="21937" builtinId="8" hidden="1"/>
    <cellStyle name="Link" xfId="21337" builtinId="8" hidden="1"/>
    <cellStyle name="Link" xfId="20821" builtinId="8" hidden="1"/>
    <cellStyle name="Link" xfId="19973" builtinId="8" hidden="1"/>
    <cellStyle name="Link" xfId="19461" builtinId="8" hidden="1"/>
    <cellStyle name="Link" xfId="18773" builtinId="8" hidden="1"/>
    <cellStyle name="Link" xfId="18181" builtinId="8" hidden="1"/>
    <cellStyle name="Link" xfId="17581" builtinId="8" hidden="1"/>
    <cellStyle name="Link" xfId="16901" builtinId="8" hidden="1"/>
    <cellStyle name="Link" xfId="16389" builtinId="8" hidden="1"/>
    <cellStyle name="Link" xfId="15789" builtinId="8" hidden="1"/>
    <cellStyle name="Link" xfId="15021" builtinId="8" hidden="1"/>
    <cellStyle name="Link" xfId="14421" builtinId="8" hidden="1"/>
    <cellStyle name="Link" xfId="13741" builtinId="8" hidden="1"/>
    <cellStyle name="Link" xfId="13141" builtinId="8" hidden="1"/>
    <cellStyle name="Link" xfId="12629" builtinId="8" hidden="1"/>
    <cellStyle name="Link" xfId="11949" builtinId="8" hidden="1"/>
    <cellStyle name="Link" xfId="5143" builtinId="8" hidden="1"/>
    <cellStyle name="Link" xfId="5311" builtinId="8" hidden="1"/>
    <cellStyle name="Link" xfId="5531" builtinId="8" hidden="1"/>
    <cellStyle name="Link" xfId="5703" builtinId="8" hidden="1"/>
    <cellStyle name="Link" xfId="5897" builtinId="8" hidden="1"/>
    <cellStyle name="Link" xfId="6043" builtinId="8" hidden="1"/>
    <cellStyle name="Link" xfId="6215" builtinId="8" hidden="1"/>
    <cellStyle name="Link" xfId="6409" builtinId="8" hidden="1"/>
    <cellStyle name="Link" xfId="6579" builtinId="8" hidden="1"/>
    <cellStyle name="Link" xfId="6799" builtinId="8" hidden="1"/>
    <cellStyle name="Link" xfId="6971" builtinId="8" hidden="1"/>
    <cellStyle name="Link" xfId="7117" builtinId="8" hidden="1"/>
    <cellStyle name="Link" xfId="7311" builtinId="8" hidden="1"/>
    <cellStyle name="Link" xfId="7483" builtinId="8" hidden="1"/>
    <cellStyle name="Link" xfId="7651" builtinId="8" hidden="1"/>
    <cellStyle name="Link" xfId="7849" builtinId="8" hidden="1"/>
    <cellStyle name="Link" xfId="34640" builtinId="8" hidden="1"/>
    <cellStyle name="Link" xfId="35066" builtinId="8" hidden="1"/>
    <cellStyle name="Link" xfId="34108" builtinId="8" hidden="1"/>
    <cellStyle name="Link" xfId="32820" builtinId="8" hidden="1"/>
    <cellStyle name="Link" xfId="32266" builtinId="8" hidden="1"/>
    <cellStyle name="Link" xfId="29541" builtinId="8" hidden="1"/>
    <cellStyle name="Link" xfId="29963" builtinId="8" hidden="1"/>
    <cellStyle name="Link" xfId="30379" builtinId="8" hidden="1"/>
    <cellStyle name="Link" xfId="30795" builtinId="8" hidden="1"/>
    <cellStyle name="Link" xfId="31213" builtinId="8" hidden="1"/>
    <cellStyle name="Link" xfId="29855" builtinId="8" hidden="1"/>
    <cellStyle name="Link" xfId="28791" builtinId="8" hidden="1"/>
    <cellStyle name="Link" xfId="29205" builtinId="8" hidden="1"/>
    <cellStyle name="Link" xfId="28069" builtinId="8" hidden="1"/>
    <cellStyle name="Link" xfId="27723" builtinId="8" hidden="1"/>
    <cellStyle name="Link" xfId="27405" builtinId="8" hidden="1"/>
    <cellStyle name="Link" xfId="29237" builtinId="8" hidden="1"/>
    <cellStyle name="Link" xfId="31253" builtinId="8" hidden="1"/>
    <cellStyle name="Link" xfId="29989" builtinId="8" hidden="1"/>
    <cellStyle name="Link" xfId="32716" builtinId="8" hidden="1"/>
    <cellStyle name="Link" xfId="34674" builtinId="8" hidden="1"/>
    <cellStyle name="Link" xfId="34386" builtinId="8" hidden="1"/>
    <cellStyle name="Link" xfId="34462" builtinId="8" hidden="1"/>
    <cellStyle name="Link" xfId="34554" builtinId="8" hidden="1"/>
    <cellStyle name="Link" xfId="34630" builtinId="8" hidden="1"/>
    <cellStyle name="Link" xfId="34736" builtinId="8" hidden="1"/>
    <cellStyle name="Link" xfId="34814" builtinId="8" hidden="1"/>
    <cellStyle name="Link" xfId="34888" builtinId="8" hidden="1"/>
    <cellStyle name="Link" xfId="34982" builtinId="8" hidden="1"/>
    <cellStyle name="Link" xfId="35070" builtinId="8" hidden="1"/>
    <cellStyle name="Link" xfId="35124" builtinId="8" hidden="1"/>
    <cellStyle name="Link" xfId="34900" builtinId="8" hidden="1"/>
    <cellStyle name="Link" xfId="34580" builtinId="8" hidden="1"/>
    <cellStyle name="Link" xfId="34356" builtinId="8" hidden="1"/>
    <cellStyle name="Link" xfId="34124" builtinId="8" hidden="1"/>
    <cellStyle name="Link" xfId="33852" builtinId="8" hidden="1"/>
    <cellStyle name="Link" xfId="33580" builtinId="8" hidden="1"/>
    <cellStyle name="Link" xfId="33308" builtinId="8" hidden="1"/>
    <cellStyle name="Link" xfId="33076" builtinId="8" hidden="1"/>
    <cellStyle name="Link" xfId="32852" builtinId="8" hidden="1"/>
    <cellStyle name="Link" xfId="32532" builtinId="8" hidden="1"/>
    <cellStyle name="Link" xfId="32306" builtinId="8" hidden="1"/>
    <cellStyle name="Link" xfId="32025" builtinId="8" hidden="1"/>
    <cellStyle name="Link" xfId="31801" builtinId="8" hidden="1"/>
    <cellStyle name="Link" xfId="32780" builtinId="8" hidden="1"/>
    <cellStyle name="Link" xfId="34808" builtinId="8" hidden="1"/>
    <cellStyle name="Link" xfId="33670" builtinId="8" hidden="1"/>
    <cellStyle name="Link" xfId="32075" builtinId="8" hidden="1"/>
    <cellStyle name="Link" xfId="29461" builtinId="8" hidden="1"/>
    <cellStyle name="Link" xfId="29549" builtinId="8" hidden="1"/>
    <cellStyle name="Link" xfId="29621" builtinId="8" hidden="1"/>
    <cellStyle name="Link" xfId="29723" builtinId="8" hidden="1"/>
    <cellStyle name="Link" xfId="29797" builtinId="8" hidden="1"/>
    <cellStyle name="Link" xfId="29871" builtinId="8" hidden="1"/>
    <cellStyle name="Link" xfId="29957" builtinId="8" hidden="1"/>
    <cellStyle name="Link" xfId="30047" builtinId="8" hidden="1"/>
    <cellStyle name="Link" xfId="30135" builtinId="8" hidden="1"/>
    <cellStyle name="Link" xfId="30211" builtinId="8" hidden="1"/>
    <cellStyle name="Link" xfId="30283" builtinId="8" hidden="1"/>
    <cellStyle name="Link" xfId="30383" builtinId="8" hidden="1"/>
    <cellStyle name="Link" xfId="30459" builtinId="8" hidden="1"/>
    <cellStyle name="Link" xfId="30549" builtinId="8" hidden="1"/>
    <cellStyle name="Link" xfId="30635" builtinId="8" hidden="1"/>
    <cellStyle name="Link" xfId="30723" builtinId="8" hidden="1"/>
    <cellStyle name="Link" xfId="30797" builtinId="8" hidden="1"/>
    <cellStyle name="Link" xfId="30869" builtinId="8" hidden="1"/>
    <cellStyle name="Link" xfId="30971" builtinId="8" hidden="1"/>
    <cellStyle name="Link" xfId="31045" builtinId="8" hidden="1"/>
    <cellStyle name="Link" xfId="31135" builtinId="8" hidden="1"/>
    <cellStyle name="Link" xfId="31205" builtinId="8" hidden="1"/>
    <cellStyle name="Link" xfId="31309" builtinId="8" hidden="1"/>
    <cellStyle name="Link" xfId="31383" builtinId="8" hidden="1"/>
    <cellStyle name="Link" xfId="31459" builtinId="8" hidden="1"/>
    <cellStyle name="Link" xfId="31543" builtinId="8" hidden="1"/>
    <cellStyle name="Link" xfId="29741" builtinId="8" hidden="1"/>
    <cellStyle name="Link" xfId="28469" builtinId="8" hidden="1"/>
    <cellStyle name="Link" xfId="28543" builtinId="8" hidden="1"/>
    <cellStyle name="Link" xfId="28643" builtinId="8" hidden="1"/>
    <cellStyle name="Link" xfId="28715" builtinId="8" hidden="1"/>
    <cellStyle name="Link" xfId="28789" builtinId="8" hidden="1"/>
    <cellStyle name="Link" xfId="28875" builtinId="8" hidden="1"/>
    <cellStyle name="Link" xfId="28963" builtinId="8" hidden="1"/>
    <cellStyle name="Link" xfId="29047" builtinId="8" hidden="1"/>
    <cellStyle name="Link" xfId="29119" builtinId="8" hidden="1"/>
    <cellStyle name="Link" xfId="29195" builtinId="8" hidden="1"/>
    <cellStyle name="Link" xfId="29293" builtinId="8" hidden="1"/>
    <cellStyle name="Link" xfId="29365" builtinId="8" hidden="1"/>
    <cellStyle name="Link" xfId="27907" builtinId="8" hidden="1"/>
    <cellStyle name="Link" xfId="27979" builtinId="8" hidden="1"/>
    <cellStyle name="Link" xfId="28079" builtinId="8" hidden="1"/>
    <cellStyle name="Link" xfId="28151" builtinId="8" hidden="1"/>
    <cellStyle name="Link" xfId="28223" builtinId="8" hidden="1"/>
    <cellStyle name="Link" xfId="28323" builtinId="8" hidden="1"/>
    <cellStyle name="Link" xfId="28035" builtinId="8" hidden="1"/>
    <cellStyle name="Link" xfId="27727" builtinId="8" hidden="1"/>
    <cellStyle name="Link" xfId="27799" builtinId="8" hidden="1"/>
    <cellStyle name="Link" xfId="27531" builtinId="8" hidden="1"/>
    <cellStyle name="Link" xfId="27599" builtinId="8" hidden="1"/>
    <cellStyle name="Link" xfId="27487" builtinId="8" hidden="1"/>
    <cellStyle name="Link" xfId="27413" builtinId="8" hidden="1"/>
    <cellStyle name="Link" xfId="27415" builtinId="8" hidden="1"/>
    <cellStyle name="Link" xfId="27435" builtinId="8" hidden="1"/>
    <cellStyle name="Link" xfId="27503" builtinId="8" hidden="1"/>
    <cellStyle name="Link" xfId="27479" builtinId="8" hidden="1"/>
    <cellStyle name="Link" xfId="27631" builtinId="8" hidden="1"/>
    <cellStyle name="Link" xfId="27607" builtinId="8" hidden="1"/>
    <cellStyle name="Link" xfId="27579" builtinId="8" hidden="1"/>
    <cellStyle name="Link" xfId="27551" builtinId="8" hidden="1"/>
    <cellStyle name="Link" xfId="27523" builtinId="8" hidden="1"/>
    <cellStyle name="Link" xfId="27867" builtinId="8" hidden="1"/>
    <cellStyle name="Link" xfId="27845" builtinId="8" hidden="1"/>
    <cellStyle name="Link" xfId="27811" builtinId="8" hidden="1"/>
    <cellStyle name="Link" xfId="27789" builtinId="8" hidden="1"/>
    <cellStyle name="Link" xfId="27759" builtinId="8" hidden="1"/>
    <cellStyle name="Link" xfId="27735" builtinId="8" hidden="1"/>
    <cellStyle name="Link" xfId="27703" builtinId="8" hidden="1"/>
    <cellStyle name="Link" xfId="27679" builtinId="8" hidden="1"/>
    <cellStyle name="Link" xfId="27653" builtinId="8" hidden="1"/>
    <cellStyle name="Link" xfId="28375" builtinId="8" hidden="1"/>
    <cellStyle name="Link" xfId="28347" builtinId="8" hidden="1"/>
    <cellStyle name="Link" xfId="28319" builtinId="8" hidden="1"/>
    <cellStyle name="Link" xfId="28299" builtinId="8" hidden="1"/>
    <cellStyle name="Link" xfId="28261" builtinId="8" hidden="1"/>
    <cellStyle name="Link" xfId="28239" builtinId="8" hidden="1"/>
    <cellStyle name="Link" xfId="28215" builtinId="8" hidden="1"/>
    <cellStyle name="Link" xfId="28187" builtinId="8" hidden="1"/>
    <cellStyle name="Link" xfId="28159" builtinId="8" hidden="1"/>
    <cellStyle name="Link" xfId="28131" builtinId="8" hidden="1"/>
    <cellStyle name="Link" xfId="28107" builtinId="8" hidden="1"/>
    <cellStyle name="Link" xfId="28085" builtinId="8" hidden="1"/>
    <cellStyle name="Link" xfId="28047" builtinId="8" hidden="1"/>
    <cellStyle name="Link" xfId="28023" builtinId="8" hidden="1"/>
    <cellStyle name="Link" xfId="27995" builtinId="8" hidden="1"/>
    <cellStyle name="Link" xfId="27971" builtinId="8" hidden="1"/>
    <cellStyle name="Link" xfId="27939" builtinId="8" hidden="1"/>
    <cellStyle name="Link" xfId="27915" builtinId="8" hidden="1"/>
    <cellStyle name="Link" xfId="28491" builtinId="8" hidden="1"/>
    <cellStyle name="Link" xfId="29403" builtinId="8" hidden="1"/>
    <cellStyle name="Link" xfId="29375" builtinId="8" hidden="1"/>
    <cellStyle name="Link" xfId="29347" builtinId="8" hidden="1"/>
    <cellStyle name="Link" xfId="29325" builtinId="8" hidden="1"/>
    <cellStyle name="Link" xfId="29291" builtinId="8" hidden="1"/>
    <cellStyle name="Link" xfId="29269" builtinId="8" hidden="1"/>
    <cellStyle name="Link" xfId="29243" builtinId="8" hidden="1"/>
    <cellStyle name="Link" xfId="29215" builtinId="8" hidden="1"/>
    <cellStyle name="Link" xfId="29187" builtinId="8" hidden="1"/>
    <cellStyle name="Link" xfId="29155" builtinId="8" hidden="1"/>
    <cellStyle name="Link" xfId="29131" builtinId="8" hidden="1"/>
    <cellStyle name="Link" xfId="29109" builtinId="8" hidden="1"/>
    <cellStyle name="Link" xfId="29071" builtinId="8" hidden="1"/>
    <cellStyle name="Link" xfId="29051" builtinId="8" hidden="1"/>
    <cellStyle name="Link" xfId="29023" builtinId="8" hidden="1"/>
    <cellStyle name="Link" xfId="28995" builtinId="8" hidden="1"/>
    <cellStyle name="Link" xfId="28965" builtinId="8" hidden="1"/>
    <cellStyle name="Link" xfId="28939" builtinId="8" hidden="1"/>
    <cellStyle name="Link" xfId="28911" builtinId="8" hidden="1"/>
    <cellStyle name="Link" xfId="28879" builtinId="8" hidden="1"/>
    <cellStyle name="Link" xfId="28855" builtinId="8" hidden="1"/>
    <cellStyle name="Link" xfId="28827" builtinId="8" hidden="1"/>
    <cellStyle name="Link" xfId="28805" builtinId="8" hidden="1"/>
    <cellStyle name="Link" xfId="28771" builtinId="8" hidden="1"/>
    <cellStyle name="Link" xfId="28749" builtinId="8" hidden="1"/>
    <cellStyle name="Link" xfId="28725" builtinId="8" hidden="1"/>
    <cellStyle name="Link" xfId="28693" builtinId="8" hidden="1"/>
    <cellStyle name="Link" xfId="28663" builtinId="8" hidden="1"/>
    <cellStyle name="Link" xfId="28635" builtinId="8" hidden="1"/>
    <cellStyle name="Link" xfId="28611" builtinId="8" hidden="1"/>
    <cellStyle name="Link" xfId="28579" builtinId="8" hidden="1"/>
    <cellStyle name="Link" xfId="28555" builtinId="8" hidden="1"/>
    <cellStyle name="Link" xfId="28533" builtinId="8" hidden="1"/>
    <cellStyle name="Link" xfId="28503" builtinId="8" hidden="1"/>
    <cellStyle name="Link" xfId="28471" builtinId="8" hidden="1"/>
    <cellStyle name="Link" xfId="28443" builtinId="8" hidden="1"/>
    <cellStyle name="Link" xfId="28419" builtinId="8" hidden="1"/>
    <cellStyle name="Link" xfId="28395" builtinId="8" hidden="1"/>
    <cellStyle name="Link" xfId="30423" builtinId="8" hidden="1"/>
    <cellStyle name="Link" xfId="31221" builtinId="8" hidden="1"/>
    <cellStyle name="Link" xfId="31555" builtinId="8" hidden="1"/>
    <cellStyle name="Link" xfId="31533" builtinId="8" hidden="1"/>
    <cellStyle name="Link" xfId="31499" builtinId="8" hidden="1"/>
    <cellStyle name="Link" xfId="31477" builtinId="8" hidden="1"/>
    <cellStyle name="Link" xfId="31451" builtinId="8" hidden="1"/>
    <cellStyle name="Link" xfId="31415" builtinId="8" hidden="1"/>
    <cellStyle name="Link" xfId="31391" builtinId="8" hidden="1"/>
    <cellStyle name="Link" xfId="31363" builtinId="8" hidden="1"/>
    <cellStyle name="Link" xfId="31339" builtinId="8" hidden="1"/>
    <cellStyle name="Link" xfId="31301" builtinId="8" hidden="1"/>
    <cellStyle name="Link" xfId="31277" builtinId="8" hidden="1"/>
    <cellStyle name="Link" xfId="31255" builtinId="8" hidden="1"/>
    <cellStyle name="Link" xfId="31227" builtinId="8" hidden="1"/>
    <cellStyle name="Link" xfId="31195" builtinId="8" hidden="1"/>
    <cellStyle name="Link" xfId="31167" builtinId="8" hidden="1"/>
    <cellStyle name="Link" xfId="31141" builtinId="8" hidden="1"/>
    <cellStyle name="Link" xfId="31117" builtinId="8" hidden="1"/>
    <cellStyle name="Link" xfId="31083" builtinId="8" hidden="1"/>
    <cellStyle name="Link" xfId="31055" builtinId="8" hidden="1"/>
    <cellStyle name="Link" xfId="31029" builtinId="8" hidden="1"/>
    <cellStyle name="Link" xfId="30999" builtinId="8" hidden="1"/>
    <cellStyle name="Link" xfId="30967" builtinId="8" hidden="1"/>
    <cellStyle name="Link" xfId="30947" builtinId="8" hidden="1"/>
    <cellStyle name="Link" xfId="30923" builtinId="8" hidden="1"/>
    <cellStyle name="Link" xfId="30891" builtinId="8" hidden="1"/>
    <cellStyle name="Link" xfId="30861" builtinId="8" hidden="1"/>
    <cellStyle name="Link" xfId="30831" builtinId="8" hidden="1"/>
    <cellStyle name="Link" xfId="30807" builtinId="8" hidden="1"/>
    <cellStyle name="Link" xfId="30775" builtinId="8" hidden="1"/>
    <cellStyle name="Link" xfId="30747" builtinId="8" hidden="1"/>
    <cellStyle name="Link" xfId="30725" builtinId="8" hidden="1"/>
    <cellStyle name="Link" xfId="30699" builtinId="8" hidden="1"/>
    <cellStyle name="Link" xfId="30669" builtinId="8" hidden="1"/>
    <cellStyle name="Link" xfId="30637" builtinId="8" hidden="1"/>
    <cellStyle name="Link" xfId="30613" builtinId="8" hidden="1"/>
    <cellStyle name="Link" xfId="30581" builtinId="8" hidden="1"/>
    <cellStyle name="Link" xfId="30555" builtinId="8" hidden="1"/>
    <cellStyle name="Link" xfId="30527" builtinId="8" hidden="1"/>
    <cellStyle name="Link" xfId="30499" builtinId="8" hidden="1"/>
    <cellStyle name="Link" xfId="30469" builtinId="8" hidden="1"/>
    <cellStyle name="Link" xfId="30443" builtinId="8" hidden="1"/>
    <cellStyle name="Link" xfId="30415" builtinId="8" hidden="1"/>
    <cellStyle name="Link" xfId="30391" builtinId="8" hidden="1"/>
    <cellStyle name="Link" xfId="30359" builtinId="8" hidden="1"/>
    <cellStyle name="Link" xfId="30335" builtinId="8" hidden="1"/>
    <cellStyle name="Link" xfId="30303" builtinId="8" hidden="1"/>
    <cellStyle name="Link" xfId="30277" builtinId="8" hidden="1"/>
    <cellStyle name="Link" xfId="30245" builtinId="8" hidden="1"/>
    <cellStyle name="Link" xfId="30221" builtinId="8" hidden="1"/>
    <cellStyle name="Link" xfId="30199" builtinId="8" hidden="1"/>
    <cellStyle name="Link" xfId="30159" builtinId="8" hidden="1"/>
    <cellStyle name="Link" xfId="30139" builtinId="8" hidden="1"/>
    <cellStyle name="Link" xfId="30111" builtinId="8" hidden="1"/>
    <cellStyle name="Link" xfId="30085" builtinId="8" hidden="1"/>
    <cellStyle name="Link" xfId="30051" builtinId="8" hidden="1"/>
    <cellStyle name="Link" xfId="30027" builtinId="8" hidden="1"/>
    <cellStyle name="Link" xfId="29999" builtinId="8" hidden="1"/>
    <cellStyle name="Link" xfId="29973" builtinId="8" hidden="1"/>
    <cellStyle name="Link" xfId="29941" builtinId="8" hidden="1"/>
    <cellStyle name="Link" xfId="29911" builtinId="8" hidden="1"/>
    <cellStyle name="Link" xfId="29891" builtinId="8" hidden="1"/>
    <cellStyle name="Link" xfId="29867" builtinId="8" hidden="1"/>
    <cellStyle name="Link" xfId="29829" builtinId="8" hidden="1"/>
    <cellStyle name="Link" xfId="29805" builtinId="8" hidden="1"/>
    <cellStyle name="Link" xfId="29775" builtinId="8" hidden="1"/>
    <cellStyle name="Link" xfId="29749" builtinId="8" hidden="1"/>
    <cellStyle name="Link" xfId="29717" builtinId="8" hidden="1"/>
    <cellStyle name="Link" xfId="29691" builtinId="8" hidden="1"/>
    <cellStyle name="Link" xfId="29669" builtinId="8" hidden="1"/>
    <cellStyle name="Link" xfId="29635" builtinId="8" hidden="1"/>
    <cellStyle name="Link" xfId="29611" builtinId="8" hidden="1"/>
    <cellStyle name="Link" xfId="29581" builtinId="8" hidden="1"/>
    <cellStyle name="Link" xfId="29557" builtinId="8" hidden="1"/>
    <cellStyle name="Link" xfId="29525" builtinId="8" hidden="1"/>
    <cellStyle name="Link" xfId="29495" builtinId="8" hidden="1"/>
    <cellStyle name="Link" xfId="29471" builtinId="8" hidden="1"/>
    <cellStyle name="Link" xfId="29443" builtinId="8" hidden="1"/>
    <cellStyle name="Link" xfId="31675" builtinId="8" hidden="1"/>
    <cellStyle name="Link" xfId="32131" builtinId="8" hidden="1"/>
    <cellStyle name="Link" xfId="32474" builtinId="8" hidden="1"/>
    <cellStyle name="Link" xfId="33042" builtinId="8" hidden="1"/>
    <cellStyle name="Link" xfId="33384" builtinId="8" hidden="1"/>
    <cellStyle name="Link" xfId="33784" builtinId="8" hidden="1"/>
    <cellStyle name="Link" xfId="34238" builtinId="8" hidden="1"/>
    <cellStyle name="Link" xfId="34694" builtinId="8" hidden="1"/>
    <cellStyle name="Link" xfId="35150" builtinId="8" hidden="1"/>
    <cellStyle name="Link" xfId="33972" builtinId="8" hidden="1"/>
    <cellStyle name="Link" xfId="32948" builtinId="8" hidden="1"/>
    <cellStyle name="Link" xfId="31593" builtinId="8" hidden="1"/>
    <cellStyle name="Link" xfId="31657" builtinId="8" hidden="1"/>
    <cellStyle name="Link" xfId="31737" builtinId="8" hidden="1"/>
    <cellStyle name="Link" xfId="31825" builtinId="8" hidden="1"/>
    <cellStyle name="Link" xfId="31929" builtinId="8" hidden="1"/>
    <cellStyle name="Link" xfId="32009" builtinId="8" hidden="1"/>
    <cellStyle name="Link" xfId="32081" builtinId="8" hidden="1"/>
    <cellStyle name="Link" xfId="32185" builtinId="8" hidden="1"/>
    <cellStyle name="Link" xfId="32274" builtinId="8" hidden="1"/>
    <cellStyle name="Link" xfId="32362" builtinId="8" hidden="1"/>
    <cellStyle name="Link" xfId="32426" builtinId="8" hidden="1"/>
    <cellStyle name="Link" xfId="32540" builtinId="8" hidden="1"/>
    <cellStyle name="Link" xfId="32620" builtinId="8" hidden="1"/>
    <cellStyle name="Link" xfId="32692" builtinId="8" hidden="1"/>
    <cellStyle name="Link" xfId="32788" builtinId="8" hidden="1"/>
    <cellStyle name="Link" xfId="32876" builtinId="8" hidden="1"/>
    <cellStyle name="Link" xfId="32972" builtinId="8" hidden="1"/>
    <cellStyle name="Link" xfId="33044" builtinId="8" hidden="1"/>
    <cellStyle name="Link" xfId="33108" builtinId="8" hidden="1"/>
    <cellStyle name="Link" xfId="33228" builtinId="8" hidden="1"/>
    <cellStyle name="Link" xfId="33300" builtinId="8" hidden="1"/>
    <cellStyle name="Link" xfId="33388" builtinId="8" hidden="1"/>
    <cellStyle name="Link" xfId="33484" builtinId="8" hidden="1"/>
    <cellStyle name="Link" xfId="33564" builtinId="8" hidden="1"/>
    <cellStyle name="Link" xfId="33652" builtinId="8" hidden="1"/>
    <cellStyle name="Link" xfId="33724" builtinId="8" hidden="1"/>
    <cellStyle name="Link" xfId="33836" builtinId="8" hidden="1"/>
    <cellStyle name="Link" xfId="33908" builtinId="8" hidden="1"/>
    <cellStyle name="Link" xfId="34004" builtinId="8" hidden="1"/>
    <cellStyle name="Link" xfId="34068" builtinId="8" hidden="1"/>
    <cellStyle name="Link" xfId="34188" builtinId="8" hidden="1"/>
    <cellStyle name="Link" xfId="34252" builtinId="8" hidden="1"/>
    <cellStyle name="Link" xfId="34332" builtinId="8" hidden="1"/>
    <cellStyle name="Link" xfId="34420" builtinId="8" hidden="1"/>
    <cellStyle name="Link" xfId="34516" builtinId="8" hidden="1"/>
    <cellStyle name="Link" xfId="34604" builtinId="8" hidden="1"/>
    <cellStyle name="Link" xfId="34684" builtinId="8" hidden="1"/>
    <cellStyle name="Link" xfId="34780" builtinId="8" hidden="1"/>
    <cellStyle name="Link" xfId="34868" builtinId="8" hidden="1"/>
    <cellStyle name="Link" xfId="34932" builtinId="8" hidden="1"/>
    <cellStyle name="Link" xfId="35028" builtinId="8" hidden="1"/>
    <cellStyle name="Link" xfId="35116" builtinId="8" hidden="1"/>
    <cellStyle name="Link" xfId="35134" builtinId="8" hidden="1"/>
    <cellStyle name="Link" xfId="35110" builtinId="8" hidden="1"/>
    <cellStyle name="Link" xfId="35080" builtinId="8" hidden="1"/>
    <cellStyle name="Link" xfId="35048" builtinId="8" hidden="1"/>
    <cellStyle name="Link" xfId="35022" builtinId="8" hidden="1"/>
    <cellStyle name="Link" xfId="34992" builtinId="8" hidden="1"/>
    <cellStyle name="Link" xfId="34968" builtinId="8" hidden="1"/>
    <cellStyle name="Link" xfId="34930" builtinId="8" hidden="1"/>
    <cellStyle name="Link" xfId="34906" builtinId="8" hidden="1"/>
    <cellStyle name="Link" xfId="34882" builtinId="8" hidden="1"/>
    <cellStyle name="Link" xfId="34846" builtinId="8" hidden="1"/>
    <cellStyle name="Link" xfId="34822" builtinId="8" hidden="1"/>
    <cellStyle name="Link" xfId="34790" builtinId="8" hidden="1"/>
    <cellStyle name="Link" xfId="34766" builtinId="8" hidden="1"/>
    <cellStyle name="Link" xfId="34728" builtinId="8" hidden="1"/>
    <cellStyle name="Link" xfId="34704" builtinId="8" hidden="1"/>
    <cellStyle name="Link" xfId="34680" builtinId="8" hidden="1"/>
    <cellStyle name="Link" xfId="34650" builtinId="8" hidden="1"/>
    <cellStyle name="Link" xfId="34618" builtinId="8" hidden="1"/>
    <cellStyle name="Link" xfId="34590" builtinId="8" hidden="1"/>
    <cellStyle name="Link" xfId="34562" builtinId="8" hidden="1"/>
    <cellStyle name="Link" xfId="34536" builtinId="8" hidden="1"/>
    <cellStyle name="Link" xfId="34502" builtinId="8" hidden="1"/>
    <cellStyle name="Link" xfId="34478" builtinId="8" hidden="1"/>
    <cellStyle name="Link" xfId="34446" builtinId="8" hidden="1"/>
    <cellStyle name="Link" xfId="34416" builtinId="8" hidden="1"/>
    <cellStyle name="Link" xfId="34384" builtinId="8" hidden="1"/>
    <cellStyle name="Link" xfId="34362" builtinId="8" hidden="1"/>
    <cellStyle name="Link" xfId="34192" builtinId="8" hidden="1"/>
    <cellStyle name="Link" xfId="33538" builtinId="8" hidden="1"/>
    <cellStyle name="Link" xfId="32888" builtinId="8" hidden="1"/>
    <cellStyle name="Link" xfId="32248" builtinId="8" hidden="1"/>
    <cellStyle name="Link" xfId="31595" builtinId="8" hidden="1"/>
    <cellStyle name="Link" xfId="17325" builtinId="8" hidden="1"/>
    <cellStyle name="Link" xfId="7531" builtinId="8" hidden="1"/>
    <cellStyle name="Link" xfId="9283" builtinId="8" hidden="1"/>
    <cellStyle name="Link" xfId="8685" builtinId="8" hidden="1"/>
    <cellStyle name="Link" xfId="8099" builtinId="8" hidden="1"/>
    <cellStyle name="Link" xfId="7501" builtinId="8" hidden="1"/>
    <cellStyle name="Link" xfId="6903" builtinId="8" hidden="1"/>
    <cellStyle name="Link" xfId="6317" builtinId="8" hidden="1"/>
    <cellStyle name="Link" xfId="5719" builtinId="8" hidden="1"/>
    <cellStyle name="Link" xfId="5119" builtinId="8" hidden="1"/>
    <cellStyle name="Link" xfId="13477" builtinId="8" hidden="1"/>
    <cellStyle name="Link" xfId="15573" builtinId="8" hidden="1"/>
    <cellStyle name="Link" xfId="17677" builtinId="8" hidden="1"/>
    <cellStyle name="Link" xfId="19725" builtinId="8" hidden="1"/>
    <cellStyle name="Link" xfId="21817" builtinId="8" hidden="1"/>
    <cellStyle name="Link" xfId="23921" builtinId="8" hidden="1"/>
    <cellStyle name="Link" xfId="25969" builtinId="8" hidden="1"/>
    <cellStyle name="Link" xfId="28057" builtinId="8" hidden="1"/>
    <cellStyle name="Link" xfId="30161" builtinId="8" hidden="1"/>
    <cellStyle name="Link" xfId="10225" builtinId="8" hidden="1"/>
    <cellStyle name="Link" xfId="7669" builtinId="8" hidden="1"/>
    <cellStyle name="Link" xfId="3953" builtinId="8" hidden="1"/>
    <cellStyle name="Link" xfId="1769" builtinId="8" hidden="1"/>
    <cellStyle name="Link" xfId="535" builtinId="8" hidden="1"/>
    <cellStyle name="Link" xfId="11221" builtinId="8" hidden="1"/>
    <cellStyle name="Link" xfId="5671" builtinId="8" hidden="1"/>
    <cellStyle name="Link" xfId="31521" builtinId="8" hidden="1"/>
    <cellStyle name="Link" xfId="29021" builtinId="8" hidden="1"/>
    <cellStyle name="Link" xfId="20033" builtinId="8" hidden="1"/>
    <cellStyle name="Link" xfId="22133" builtinId="8" hidden="1"/>
    <cellStyle name="Link" xfId="24229" builtinId="8" hidden="1"/>
    <cellStyle name="Link" xfId="26277" builtinId="8" hidden="1"/>
    <cellStyle name="Link" xfId="20559" builtinId="8" hidden="1"/>
    <cellStyle name="Link" xfId="16547" builtinId="8" hidden="1"/>
    <cellStyle name="Link" xfId="18319" builtinId="8" hidden="1"/>
    <cellStyle name="Link" xfId="12489" builtinId="8" hidden="1"/>
    <cellStyle name="Link" xfId="11907" builtinId="8" hidden="1"/>
    <cellStyle name="Link" xfId="12147" builtinId="8" hidden="1"/>
    <cellStyle name="Link" xfId="12687" builtinId="8" hidden="1"/>
    <cellStyle name="Link" xfId="14495" builtinId="8" hidden="1"/>
    <cellStyle name="Link" xfId="13879" builtinId="8" hidden="1"/>
    <cellStyle name="Link" xfId="14991" builtinId="8" hidden="1"/>
    <cellStyle name="Link" xfId="18031" builtinId="8" hidden="1"/>
    <cellStyle name="Link" xfId="17393" builtinId="8" hidden="1"/>
    <cellStyle name="Link" xfId="16737" builtinId="8" hidden="1"/>
    <cellStyle name="Link" xfId="16087" builtinId="8" hidden="1"/>
    <cellStyle name="Link" xfId="15449" builtinId="8" hidden="1"/>
    <cellStyle name="Link" xfId="19001" builtinId="8" hidden="1"/>
    <cellStyle name="Link" xfId="23911" builtinId="8" hidden="1"/>
    <cellStyle name="Link" xfId="27213" builtinId="8" hidden="1"/>
    <cellStyle name="Link" xfId="26517" builtinId="8" hidden="1"/>
    <cellStyle name="Link" xfId="25819" builtinId="8" hidden="1"/>
    <cellStyle name="Link" xfId="25135" builtinId="8" hidden="1"/>
    <cellStyle name="Link" xfId="3827" builtinId="8" hidden="1"/>
    <cellStyle name="Link" xfId="3255" builtinId="8" hidden="1"/>
    <cellStyle name="Link" xfId="2709" builtinId="8" hidden="1"/>
    <cellStyle name="Link" xfId="6485" builtinId="8" hidden="1"/>
    <cellStyle name="Link" xfId="10645" builtinId="8" hidden="1"/>
    <cellStyle name="Link" xfId="11311" builtinId="8" hidden="1"/>
    <cellStyle name="Link" xfId="10707" builtinId="8" hidden="1"/>
    <cellStyle name="Link" xfId="10113" builtinId="8" hidden="1"/>
    <cellStyle name="Link" xfId="9529" builtinId="8" hidden="1"/>
    <cellStyle name="Link" xfId="8935" builtinId="8" hidden="1"/>
    <cellStyle name="Link" xfId="8331" builtinId="8" hidden="1"/>
    <cellStyle name="Link" xfId="7745" builtinId="8" hidden="1"/>
    <cellStyle name="Link" xfId="7143" builtinId="8" hidden="1"/>
    <cellStyle name="Link" xfId="6539" builtinId="8" hidden="1"/>
    <cellStyle name="Link" xfId="5953" builtinId="8" hidden="1"/>
    <cellStyle name="Link" xfId="5359" builtinId="8" hidden="1"/>
    <cellStyle name="Link" xfId="12669" builtinId="8" hidden="1"/>
    <cellStyle name="Link" xfId="14717" builtinId="8" hidden="1"/>
    <cellStyle name="Link" xfId="16829" builtinId="8" hidden="1"/>
    <cellStyle name="Link" xfId="18909" builtinId="8" hidden="1"/>
    <cellStyle name="Link" xfId="20957" builtinId="8" hidden="1"/>
    <cellStyle name="Link" xfId="23041" builtinId="8" hidden="1"/>
    <cellStyle name="Link" xfId="25185" builtinId="8" hidden="1"/>
    <cellStyle name="Link" xfId="27233" builtinId="8" hidden="1"/>
    <cellStyle name="Link" xfId="29313" builtinId="8" hidden="1"/>
    <cellStyle name="Link" xfId="31425" builtinId="8" hidden="1"/>
    <cellStyle name="Link" xfId="33476" builtinId="8" hidden="1"/>
    <cellStyle name="Link" xfId="35018" builtinId="8" hidden="1"/>
    <cellStyle name="Link" xfId="34326" builtinId="8" hidden="1"/>
    <cellStyle name="Link" xfId="33642" builtinId="8" hidden="1"/>
    <cellStyle name="Link" xfId="32938" builtinId="8" hidden="1"/>
    <cellStyle name="Link" xfId="32244" builtinId="8" hidden="1"/>
    <cellStyle name="Link" xfId="31559" builtinId="8" hidden="1"/>
    <cellStyle name="Link" xfId="30845" builtinId="8" hidden="1"/>
    <cellStyle name="Link" xfId="30151" builtinId="8" hidden="1"/>
    <cellStyle name="Link" xfId="29469" builtinId="8" hidden="1"/>
    <cellStyle name="Link" xfId="28775" builtinId="8" hidden="1"/>
    <cellStyle name="Link" xfId="28071" builtinId="8" hidden="1"/>
    <cellStyle name="Link" xfId="18451" builtinId="8" hidden="1"/>
    <cellStyle name="Link" xfId="18649" builtinId="8" hidden="1"/>
    <cellStyle name="Link" xfId="18847" builtinId="8" hidden="1"/>
    <cellStyle name="Link" xfId="19041" builtinId="8" hidden="1"/>
    <cellStyle name="Link" xfId="19243" builtinId="8" hidden="1"/>
    <cellStyle name="Link" xfId="19443" builtinId="8" hidden="1"/>
    <cellStyle name="Link" xfId="19639" builtinId="8" hidden="1"/>
    <cellStyle name="Link" xfId="19841" builtinId="8" hidden="1"/>
    <cellStyle name="Link" xfId="20039" builtinId="8" hidden="1"/>
    <cellStyle name="Link" xfId="20147" builtinId="8" hidden="1"/>
    <cellStyle name="Link" xfId="20115" builtinId="8" hidden="1"/>
    <cellStyle name="Link" xfId="20097" builtinId="8" hidden="1"/>
    <cellStyle name="Link" xfId="20063" builtinId="8" hidden="1"/>
    <cellStyle name="Link" xfId="20031" builtinId="8" hidden="1"/>
    <cellStyle name="Link" xfId="20007" builtinId="8" hidden="1"/>
    <cellStyle name="Link" xfId="19975" builtinId="8" hidden="1"/>
    <cellStyle name="Link" xfId="19951" builtinId="8" hidden="1"/>
    <cellStyle name="Link" xfId="19915" builtinId="8" hidden="1"/>
    <cellStyle name="Link" xfId="19891" builtinId="8" hidden="1"/>
    <cellStyle name="Link" xfId="19859" builtinId="8" hidden="1"/>
    <cellStyle name="Link" xfId="19835" builtinId="8" hidden="1"/>
    <cellStyle name="Link" xfId="19807" builtinId="8" hidden="1"/>
    <cellStyle name="Link" xfId="19779" builtinId="8" hidden="1"/>
    <cellStyle name="Link" xfId="19751" builtinId="8" hidden="1"/>
    <cellStyle name="Link" xfId="19721" builtinId="8" hidden="1"/>
    <cellStyle name="Link" xfId="19695" builtinId="8" hidden="1"/>
    <cellStyle name="Link" xfId="19665" builtinId="8" hidden="1"/>
    <cellStyle name="Link" xfId="19633" builtinId="8" hidden="1"/>
    <cellStyle name="Link" xfId="19611" builtinId="8" hidden="1"/>
    <cellStyle name="Link" xfId="19579" builtinId="8" hidden="1"/>
    <cellStyle name="Link" xfId="19553" builtinId="8" hidden="1"/>
    <cellStyle name="Link" xfId="19523" builtinId="8" hidden="1"/>
    <cellStyle name="Link" xfId="19499" builtinId="8" hidden="1"/>
    <cellStyle name="Link" xfId="19465" builtinId="8" hidden="1"/>
    <cellStyle name="Link" xfId="19433" builtinId="8" hidden="1"/>
    <cellStyle name="Link" xfId="19415" builtinId="8" hidden="1"/>
    <cellStyle name="Link" xfId="19379" builtinId="8" hidden="1"/>
    <cellStyle name="Link" xfId="19355" builtinId="8" hidden="1"/>
    <cellStyle name="Link" xfId="19323" builtinId="8" hidden="1"/>
    <cellStyle name="Link" xfId="19297" builtinId="8" hidden="1"/>
    <cellStyle name="Link" xfId="19267" builtinId="8" hidden="1"/>
    <cellStyle name="Link" xfId="19239" builtinId="8" hidden="1"/>
    <cellStyle name="Link" xfId="19209" builtinId="8" hidden="1"/>
    <cellStyle name="Link" xfId="19185" builtinId="8" hidden="1"/>
    <cellStyle name="Link" xfId="19159" builtinId="8" hidden="1"/>
    <cellStyle name="Link" xfId="19127" builtinId="8" hidden="1"/>
    <cellStyle name="Link" xfId="19099" builtinId="8" hidden="1"/>
    <cellStyle name="Link" xfId="19073" builtinId="8" hidden="1"/>
    <cellStyle name="Link" xfId="19039" builtinId="8" hidden="1"/>
    <cellStyle name="Link" xfId="19015" builtinId="8" hidden="1"/>
    <cellStyle name="Link" xfId="18983" builtinId="8" hidden="1"/>
    <cellStyle name="Link" xfId="18963" builtinId="8" hidden="1"/>
    <cellStyle name="Link" xfId="18929" builtinId="8" hidden="1"/>
    <cellStyle name="Link" xfId="18905" builtinId="8" hidden="1"/>
    <cellStyle name="Link" xfId="18871" builtinId="8" hidden="1"/>
    <cellStyle name="Link" xfId="18841" builtinId="8" hidden="1"/>
    <cellStyle name="Link" xfId="18817" builtinId="8" hidden="1"/>
    <cellStyle name="Link" xfId="18783" builtinId="8" hidden="1"/>
    <cellStyle name="Link" xfId="18761" builtinId="8" hidden="1"/>
    <cellStyle name="Link" xfId="18731" builtinId="8" hidden="1"/>
    <cellStyle name="Link" xfId="18707" builtinId="8" hidden="1"/>
    <cellStyle name="Link" xfId="18673" builtinId="8" hidden="1"/>
    <cellStyle name="Link" xfId="18647" builtinId="8" hidden="1"/>
    <cellStyle name="Link" xfId="18615" builtinId="8" hidden="1"/>
    <cellStyle name="Link" xfId="18587" builtinId="8" hidden="1"/>
    <cellStyle name="Link" xfId="18561" builtinId="8" hidden="1"/>
    <cellStyle name="Link" xfId="18537" builtinId="8" hidden="1"/>
    <cellStyle name="Link" xfId="18505" builtinId="8" hidden="1"/>
    <cellStyle name="Link" xfId="18479" builtinId="8" hidden="1"/>
    <cellStyle name="Link" xfId="27411" builtinId="8" hidden="1"/>
    <cellStyle name="Link" xfId="27495" builtinId="8" hidden="1"/>
    <cellStyle name="Link" xfId="27603" builtinId="8" hidden="1"/>
    <cellStyle name="Link" xfId="27687" builtinId="8" hidden="1"/>
    <cellStyle name="Link" xfId="27805" builtinId="8" hidden="1"/>
    <cellStyle name="Link" xfId="27879" builtinId="8" hidden="1"/>
    <cellStyle name="Link" xfId="27987" builtinId="8" hidden="1"/>
    <cellStyle name="Link" xfId="28103" builtinId="8" hidden="1"/>
    <cellStyle name="Link" xfId="28189" builtinId="8" hidden="1"/>
    <cellStyle name="Link" xfId="28307" builtinId="8" hidden="1"/>
    <cellStyle name="Link" xfId="28391" builtinId="8" hidden="1"/>
    <cellStyle name="Link" xfId="28499" builtinId="8" hidden="1"/>
    <cellStyle name="Link" xfId="28573" builtinId="8" hidden="1"/>
    <cellStyle name="Link" xfId="28691" builtinId="8" hidden="1"/>
    <cellStyle name="Link" xfId="28787" builtinId="8" hidden="1"/>
    <cellStyle name="Link" xfId="28883" builtinId="8" hidden="1"/>
    <cellStyle name="Link" xfId="28989" builtinId="8" hidden="1"/>
    <cellStyle name="Link" xfId="29085" builtinId="8" hidden="1"/>
    <cellStyle name="Link" xfId="29181" builtinId="8" hidden="1"/>
    <cellStyle name="Link" xfId="29287" builtinId="8" hidden="1"/>
    <cellStyle name="Link" xfId="29373" builtinId="8" hidden="1"/>
    <cellStyle name="Link" xfId="29479" builtinId="8" hidden="1"/>
    <cellStyle name="Link" xfId="29565" builtinId="8" hidden="1"/>
    <cellStyle name="Link" xfId="29683" builtinId="8" hidden="1"/>
    <cellStyle name="Link" xfId="29767" builtinId="8" hidden="1"/>
    <cellStyle name="Link" xfId="29885" builtinId="8" hidden="1"/>
    <cellStyle name="Link" xfId="29971" builtinId="8" hidden="1"/>
    <cellStyle name="Link" xfId="30077" builtinId="8" hidden="1"/>
    <cellStyle name="Link" xfId="30195" builtinId="8" hidden="1"/>
    <cellStyle name="Link" xfId="30269" builtinId="8" hidden="1"/>
    <cellStyle name="Link" xfId="30375" builtinId="8" hidden="1"/>
    <cellStyle name="Link" xfId="30461" builtinId="8" hidden="1"/>
    <cellStyle name="Link" xfId="30579" builtinId="8" hidden="1"/>
    <cellStyle name="Link" xfId="30663" builtinId="8" hidden="1"/>
    <cellStyle name="Link" xfId="30781" builtinId="8" hidden="1"/>
    <cellStyle name="Link" xfId="30877" builtinId="8" hidden="1"/>
    <cellStyle name="Link" xfId="30963" builtinId="8" hidden="1"/>
    <cellStyle name="Link" xfId="31059" builtinId="8" hidden="1"/>
    <cellStyle name="Link" xfId="31165" builtinId="8" hidden="1"/>
    <cellStyle name="Link" xfId="31261" builtinId="8" hidden="1"/>
    <cellStyle name="Link" xfId="31357" builtinId="8" hidden="1"/>
    <cellStyle name="Link" xfId="31463" builtinId="8" hidden="1"/>
    <cellStyle name="Link" xfId="31571" builtinId="8" hidden="1"/>
    <cellStyle name="Link" xfId="31645" builtinId="8" hidden="1"/>
    <cellStyle name="Link" xfId="31763" builtinId="8" hidden="1"/>
    <cellStyle name="Link" xfId="31847" builtinId="8" hidden="1"/>
    <cellStyle name="Link" xfId="31955" builtinId="8" hidden="1"/>
    <cellStyle name="Link" xfId="32039" builtinId="8" hidden="1"/>
    <cellStyle name="Link" xfId="32157" builtinId="8" hidden="1"/>
    <cellStyle name="Link" xfId="32276" builtinId="8" hidden="1"/>
    <cellStyle name="Link" xfId="32360" builtinId="8" hidden="1"/>
    <cellStyle name="Link" xfId="32470" builtinId="8" hidden="1"/>
    <cellStyle name="Link" xfId="32544" builtinId="8" hidden="1"/>
    <cellStyle name="Link" xfId="32662" builtinId="8" hidden="1"/>
    <cellStyle name="Link" xfId="32746" builtinId="8" hidden="1"/>
    <cellStyle name="Link" xfId="32854" builtinId="8" hidden="1"/>
    <cellStyle name="Link" xfId="32960" builtinId="8" hidden="1"/>
    <cellStyle name="Link" xfId="33056" builtinId="8" hidden="1"/>
    <cellStyle name="Link" xfId="33152" builtinId="8" hidden="1"/>
    <cellStyle name="Link" xfId="33238" builtinId="8" hidden="1"/>
    <cellStyle name="Link" xfId="33344" builtinId="8" hidden="1"/>
    <cellStyle name="Link" xfId="33440" builtinId="8" hidden="1"/>
    <cellStyle name="Link" xfId="33536" builtinId="8" hidden="1"/>
    <cellStyle name="Link" xfId="33654" builtinId="8" hidden="1"/>
    <cellStyle name="Link" xfId="33738" builtinId="8" hidden="1"/>
    <cellStyle name="Link" xfId="33856" builtinId="8" hidden="1"/>
    <cellStyle name="Link" xfId="33920" builtinId="8" hidden="1"/>
    <cellStyle name="Link" xfId="34038" builtinId="8" hidden="1"/>
    <cellStyle name="Link" xfId="34122" builtinId="8" hidden="1"/>
    <cellStyle name="Link" xfId="34240" builtinId="8" hidden="1"/>
    <cellStyle name="Link" xfId="34346" builtinId="8" hidden="1"/>
    <cellStyle name="Link" xfId="34432" builtinId="8" hidden="1"/>
    <cellStyle name="Link" xfId="34550" builtinId="8" hidden="1"/>
    <cellStyle name="Link" xfId="34634" builtinId="8" hidden="1"/>
    <cellStyle name="Link" xfId="34752" builtinId="8" hidden="1"/>
    <cellStyle name="Link" xfId="34816" builtinId="8" hidden="1"/>
    <cellStyle name="Link" xfId="34934" builtinId="8" hidden="1"/>
    <cellStyle name="Link" xfId="35030" builtinId="8" hidden="1"/>
    <cellStyle name="Link" xfId="35136" builtinId="8" hidden="1"/>
    <cellStyle name="Link" xfId="34916" builtinId="8" hidden="1"/>
    <cellStyle name="Link" xfId="34628" builtinId="8" hidden="1"/>
    <cellStyle name="Link" xfId="34308" builtinId="8" hidden="1"/>
    <cellStyle name="Link" xfId="34052" builtinId="8" hidden="1"/>
    <cellStyle name="Link" xfId="33764" builtinId="8" hidden="1"/>
    <cellStyle name="Link" xfId="33412" builtinId="8" hidden="1"/>
    <cellStyle name="Link" xfId="33156" builtinId="8" hidden="1"/>
    <cellStyle name="Link" xfId="32836" builtinId="8" hidden="1"/>
    <cellStyle name="Link" xfId="32580" builtinId="8" hidden="1"/>
    <cellStyle name="Link" xfId="32226" builtinId="8" hidden="1"/>
    <cellStyle name="Link" xfId="32001" builtinId="8" hidden="1"/>
    <cellStyle name="Link" xfId="31681" builtinId="8" hidden="1"/>
    <cellStyle name="Link" xfId="31329" builtinId="8" hidden="1"/>
    <cellStyle name="Link" xfId="31073" builtinId="8" hidden="1"/>
    <cellStyle name="Link" xfId="30721" builtinId="8" hidden="1"/>
    <cellStyle name="Link" xfId="30465" builtinId="8" hidden="1"/>
    <cellStyle name="Link" xfId="30145" builtinId="8" hidden="1"/>
    <cellStyle name="Link" xfId="29889" builtinId="8" hidden="1"/>
    <cellStyle name="Link" xfId="29537" builtinId="8" hidden="1"/>
    <cellStyle name="Link" xfId="29281" builtinId="8" hidden="1"/>
    <cellStyle name="Link" xfId="28993" builtinId="8" hidden="1"/>
    <cellStyle name="Link" xfId="28673" builtinId="8" hidden="1"/>
    <cellStyle name="Link" xfId="28385" builtinId="8" hidden="1"/>
    <cellStyle name="Link" xfId="28097" builtinId="8" hidden="1"/>
    <cellStyle name="Link" xfId="27777" builtinId="8" hidden="1"/>
    <cellStyle name="Link" xfId="27489" builtinId="8" hidden="1"/>
    <cellStyle name="Link" xfId="27137" builtinId="8" hidden="1"/>
    <cellStyle name="Link" xfId="26945" builtinId="8" hidden="1"/>
    <cellStyle name="Link" xfId="26593" builtinId="8" hidden="1"/>
    <cellStyle name="Link" xfId="26337" builtinId="8" hidden="1"/>
    <cellStyle name="Link" xfId="25985" builtinId="8" hidden="1"/>
    <cellStyle name="Link" xfId="25729" builtinId="8" hidden="1"/>
    <cellStyle name="Link" xfId="25409" builtinId="8" hidden="1"/>
    <cellStyle name="Link" xfId="25057" builtinId="8" hidden="1"/>
    <cellStyle name="Link" xfId="24833" builtinId="8" hidden="1"/>
    <cellStyle name="Link" xfId="24513" builtinId="8" hidden="1"/>
    <cellStyle name="Link" xfId="24257" builtinId="8" hidden="1"/>
    <cellStyle name="Link" xfId="23905" builtinId="8" hidden="1"/>
    <cellStyle name="Link" xfId="23649" builtinId="8" hidden="1"/>
    <cellStyle name="Link" xfId="23297" builtinId="8" hidden="1"/>
    <cellStyle name="Link" xfId="23009" builtinId="8" hidden="1"/>
    <cellStyle name="Link" xfId="22721" builtinId="8" hidden="1"/>
    <cellStyle name="Link" xfId="22465" builtinId="8" hidden="1"/>
    <cellStyle name="Link" xfId="22145" builtinId="8" hidden="1"/>
    <cellStyle name="Link" xfId="21857" builtinId="8" hidden="1"/>
    <cellStyle name="Link" xfId="21569" builtinId="8" hidden="1"/>
    <cellStyle name="Link" xfId="21249" builtinId="8" hidden="1"/>
    <cellStyle name="Link" xfId="20925" builtinId="8" hidden="1"/>
    <cellStyle name="Link" xfId="20669" builtinId="8" hidden="1"/>
    <cellStyle name="Link" xfId="20317" builtinId="8" hidden="1"/>
    <cellStyle name="Link" xfId="20093" builtinId="8" hidden="1"/>
    <cellStyle name="Link" xfId="19773" builtinId="8" hidden="1"/>
    <cellStyle name="Link" xfId="19517" builtinId="8" hidden="1"/>
    <cellStyle name="Link" xfId="19165" builtinId="8" hidden="1"/>
    <cellStyle name="Link" xfId="18813" builtinId="8" hidden="1"/>
    <cellStyle name="Link" xfId="18557" builtinId="8" hidden="1"/>
    <cellStyle name="Link" xfId="18237" builtinId="8" hidden="1"/>
    <cellStyle name="Link" xfId="18013" builtinId="8" hidden="1"/>
    <cellStyle name="Link" xfId="17661" builtinId="8" hidden="1"/>
    <cellStyle name="Link" xfId="17405" builtinId="8" hidden="1"/>
    <cellStyle name="Link" xfId="17085" builtinId="8" hidden="1"/>
    <cellStyle name="Link" xfId="16765" builtinId="8" hidden="1"/>
    <cellStyle name="Link" xfId="16477" builtinId="8" hidden="1"/>
    <cellStyle name="Link" xfId="16189" builtinId="8" hidden="1"/>
    <cellStyle name="Link" xfId="15869" builtinId="8" hidden="1"/>
    <cellStyle name="Link" xfId="15613" builtinId="8" hidden="1"/>
    <cellStyle name="Link" xfId="15325" builtinId="8" hidden="1"/>
    <cellStyle name="Link" xfId="15037" builtinId="8" hidden="1"/>
    <cellStyle name="Link" xfId="14685" builtinId="8" hidden="1"/>
    <cellStyle name="Link" xfId="14429" builtinId="8" hidden="1"/>
    <cellStyle name="Link" xfId="14077" builtinId="8" hidden="1"/>
    <cellStyle name="Link" xfId="13821" builtinId="8" hidden="1"/>
    <cellStyle name="Link" xfId="13501" builtinId="8" hidden="1"/>
    <cellStyle name="Link" xfId="13277" builtinId="8" hidden="1"/>
    <cellStyle name="Link" xfId="12925" builtinId="8" hidden="1"/>
    <cellStyle name="Link" xfId="12605" builtinId="8" hidden="1"/>
    <cellStyle name="Link" xfId="12349" builtinId="8" hidden="1"/>
    <cellStyle name="Link" xfId="11997" builtinId="8" hidden="1"/>
    <cellStyle name="Link" xfId="11741" builtinId="8" hidden="1"/>
    <cellStyle name="Link" xfId="5131" builtinId="8" hidden="1"/>
    <cellStyle name="Link" xfId="5185" builtinId="8" hidden="1"/>
    <cellStyle name="Link" xfId="5287" builtinId="8" hidden="1"/>
    <cellStyle name="Link" xfId="5369" builtinId="8" hidden="1"/>
    <cellStyle name="Link" xfId="5459" builtinId="8" hidden="1"/>
    <cellStyle name="Link" xfId="5543" builtinId="8" hidden="1"/>
    <cellStyle name="Link" xfId="5625" builtinId="8" hidden="1"/>
    <cellStyle name="Link" xfId="5715" builtinId="8" hidden="1"/>
    <cellStyle name="Link" xfId="5799" builtinId="8" hidden="1"/>
    <cellStyle name="Link" xfId="5871" builtinId="8" hidden="1"/>
    <cellStyle name="Link" xfId="5971" builtinId="8" hidden="1"/>
    <cellStyle name="Link" xfId="6045" builtinId="8" hidden="1"/>
    <cellStyle name="Link" xfId="6137" builtinId="8" hidden="1"/>
    <cellStyle name="Link" xfId="6209" builtinId="8" hidden="1"/>
    <cellStyle name="Link" xfId="6311" builtinId="8" hidden="1"/>
    <cellStyle name="Link" xfId="6383" builtinId="8" hidden="1"/>
    <cellStyle name="Link" xfId="6483" builtinId="8" hidden="1"/>
    <cellStyle name="Link" xfId="6575" builtinId="8" hidden="1"/>
    <cellStyle name="Link" xfId="6639" builtinId="8" hidden="1"/>
    <cellStyle name="Link" xfId="6739" builtinId="8" hidden="1"/>
    <cellStyle name="Link" xfId="6813" builtinId="8" hidden="1"/>
    <cellStyle name="Link" xfId="6905" builtinId="8" hidden="1"/>
    <cellStyle name="Link" xfId="6977" builtinId="8" hidden="1"/>
    <cellStyle name="Link" xfId="7079" builtinId="8" hidden="1"/>
    <cellStyle name="Link" xfId="7161" builtinId="8" hidden="1"/>
    <cellStyle name="Link" xfId="7233" builtinId="8" hidden="1"/>
    <cellStyle name="Link" xfId="7325" builtinId="8" hidden="1"/>
    <cellStyle name="Link" xfId="7407" builtinId="8" hidden="1"/>
    <cellStyle name="Link" xfId="7489" builtinId="8" hidden="1"/>
    <cellStyle name="Link" xfId="7581" builtinId="8" hidden="1"/>
    <cellStyle name="Link" xfId="7663" builtinId="8" hidden="1"/>
    <cellStyle name="Link" xfId="7763" builtinId="8" hidden="1"/>
    <cellStyle name="Link" xfId="7819" builtinId="8" hidden="1"/>
    <cellStyle name="Link" xfId="7919" builtinId="8" hidden="1"/>
    <cellStyle name="Link" xfId="7993" builtinId="8" hidden="1"/>
    <cellStyle name="Link" xfId="8093" builtinId="8" hidden="1"/>
    <cellStyle name="Link" xfId="8167" builtinId="8" hidden="1"/>
    <cellStyle name="Link" xfId="8257" builtinId="8" hidden="1"/>
    <cellStyle name="Link" xfId="8359" builtinId="8" hidden="1"/>
    <cellStyle name="Link" xfId="8431" builtinId="8" hidden="1"/>
    <cellStyle name="Link" xfId="8531" builtinId="8" hidden="1"/>
    <cellStyle name="Link" xfId="8587" builtinId="8" hidden="1"/>
    <cellStyle name="Link" xfId="8687" builtinId="8" hidden="1"/>
    <cellStyle name="Link" xfId="8761" builtinId="8" hidden="1"/>
    <cellStyle name="Link" xfId="8861" builtinId="8" hidden="1"/>
    <cellStyle name="Link" xfId="8943" builtinId="8" hidden="1"/>
    <cellStyle name="Link" xfId="9025" builtinId="8" hidden="1"/>
    <cellStyle name="Link" xfId="9117" builtinId="8" hidden="1"/>
    <cellStyle name="Link" xfId="9191" builtinId="8" hidden="1"/>
    <cellStyle name="Link" xfId="9273" builtinId="8" hidden="1"/>
    <cellStyle name="Link" xfId="9355" builtinId="8" hidden="1"/>
    <cellStyle name="Link" xfId="9447" builtinId="8" hidden="1"/>
    <cellStyle name="Link" xfId="9537" builtinId="8" hidden="1"/>
    <cellStyle name="Link" xfId="9611" builtinId="8" hidden="1"/>
    <cellStyle name="Link" xfId="9711" builtinId="8" hidden="1"/>
    <cellStyle name="Link" xfId="9775" builtinId="8" hidden="1"/>
    <cellStyle name="Link" xfId="9867" builtinId="8" hidden="1"/>
    <cellStyle name="Link" xfId="9939" builtinId="8" hidden="1"/>
    <cellStyle name="Link" xfId="10041" builtinId="8" hidden="1"/>
    <cellStyle name="Link" xfId="10141" builtinId="8" hidden="1"/>
    <cellStyle name="Link" xfId="10215" builtinId="8" hidden="1"/>
    <cellStyle name="Link" xfId="10305" builtinId="8" hidden="1"/>
    <cellStyle name="Link" xfId="10379" builtinId="8" hidden="1"/>
    <cellStyle name="Link" xfId="10479" builtinId="8" hidden="1"/>
    <cellStyle name="Link" xfId="10543" builtinId="8" hidden="1"/>
    <cellStyle name="Link" xfId="10635" builtinId="8" hidden="1"/>
    <cellStyle name="Link" xfId="10727" builtinId="8" hidden="1"/>
    <cellStyle name="Link" xfId="10809" builtinId="8" hidden="1"/>
    <cellStyle name="Link" xfId="10891" builtinId="8" hidden="1"/>
    <cellStyle name="Link" xfId="10983" builtinId="8" hidden="1"/>
    <cellStyle name="Link" xfId="11065" builtinId="8" hidden="1"/>
    <cellStyle name="Link" xfId="11137" builtinId="8" hidden="1"/>
    <cellStyle name="Link" xfId="11219" builtinId="8" hidden="1"/>
    <cellStyle name="Link" xfId="11321" builtinId="8" hidden="1"/>
    <cellStyle name="Link" xfId="11393" builtinId="8" hidden="1"/>
    <cellStyle name="Link" xfId="11495" builtinId="8" hidden="1"/>
    <cellStyle name="Link" xfId="11567" builtinId="8" hidden="1"/>
    <cellStyle name="Link" xfId="11659" builtinId="8" hidden="1"/>
    <cellStyle name="Link" xfId="11723" builtinId="8" hidden="1"/>
    <cellStyle name="Link" xfId="11157" builtinId="8" hidden="1"/>
    <cellStyle name="Link" xfId="10517" builtinId="8" hidden="1"/>
    <cellStyle name="Link" xfId="10005" builtinId="8" hidden="1"/>
    <cellStyle name="Link" xfId="9301" builtinId="8" hidden="1"/>
    <cellStyle name="Link" xfId="8789" builtinId="8" hidden="1"/>
    <cellStyle name="Link" xfId="8085" builtinId="8" hidden="1"/>
    <cellStyle name="Link" xfId="7573" builtinId="8" hidden="1"/>
    <cellStyle name="Link" xfId="6933" builtinId="8" hidden="1"/>
    <cellStyle name="Link" xfId="6421" builtinId="8" hidden="1"/>
    <cellStyle name="Link" xfId="5781" builtinId="8" hidden="1"/>
    <cellStyle name="Link" xfId="5205" builtinId="8" hidden="1"/>
    <cellStyle name="Link" xfId="2401" builtinId="8" hidden="1"/>
    <cellStyle name="Link" xfId="2487" builtinId="8" hidden="1"/>
    <cellStyle name="Link" xfId="2563" builtinId="8" hidden="1"/>
    <cellStyle name="Link" xfId="2641" builtinId="8" hidden="1"/>
    <cellStyle name="Link" xfId="2735" builtinId="8" hidden="1"/>
    <cellStyle name="Link" xfId="2795" builtinId="8" hidden="1"/>
    <cellStyle name="Link" xfId="2879" builtinId="8" hidden="1"/>
    <cellStyle name="Link" xfId="2947" builtinId="8" hidden="1"/>
    <cellStyle name="Link" xfId="3041" builtinId="8" hidden="1"/>
    <cellStyle name="Link" xfId="3111" builtinId="8" hidden="1"/>
    <cellStyle name="Link" xfId="3203" builtinId="8" hidden="1"/>
    <cellStyle name="Link" xfId="3289" builtinId="8" hidden="1"/>
    <cellStyle name="Link" xfId="3349" builtinId="8" hidden="1"/>
    <cellStyle name="Link" xfId="3443" builtinId="8" hidden="1"/>
    <cellStyle name="Link" xfId="3511" builtinId="8" hidden="1"/>
    <cellStyle name="Link" xfId="3597" builtinId="8" hidden="1"/>
    <cellStyle name="Link" xfId="3665" builtinId="8" hidden="1"/>
    <cellStyle name="Link" xfId="3759" builtinId="8" hidden="1"/>
    <cellStyle name="Link" xfId="3835" builtinId="8" hidden="1"/>
    <cellStyle name="Link" xfId="24549" builtinId="8" hidden="1"/>
    <cellStyle name="Link" xfId="24647" builtinId="8" hidden="1"/>
    <cellStyle name="Link" xfId="24747" builtinId="8" hidden="1"/>
    <cellStyle name="Link" xfId="24843" builtinId="8" hidden="1"/>
    <cellStyle name="Link" xfId="24941" builtinId="8" hidden="1"/>
    <cellStyle name="Link" xfId="25037" builtinId="8" hidden="1"/>
    <cellStyle name="Link" xfId="25151" builtinId="8" hidden="1"/>
    <cellStyle name="Link" xfId="25231" builtinId="8" hidden="1"/>
    <cellStyle name="Link" xfId="25347" builtinId="8" hidden="1"/>
    <cellStyle name="Link" xfId="25429" builtinId="8" hidden="1"/>
    <cellStyle name="Link" xfId="25541" builtinId="8" hidden="1"/>
    <cellStyle name="Link" xfId="25623" builtinId="8" hidden="1"/>
    <cellStyle name="Link" xfId="25735" builtinId="8" hidden="1"/>
    <cellStyle name="Link" xfId="25847" builtinId="8" hidden="1"/>
    <cellStyle name="Link" xfId="25931" builtinId="8" hidden="1"/>
    <cellStyle name="Link" xfId="26043" builtinId="8" hidden="1"/>
    <cellStyle name="Link" xfId="26125" builtinId="8" hidden="1"/>
    <cellStyle name="Link" xfId="26239" builtinId="8" hidden="1"/>
    <cellStyle name="Link" xfId="26319" builtinId="8" hidden="1"/>
    <cellStyle name="Link" xfId="26435" builtinId="8" hidden="1"/>
    <cellStyle name="Link" xfId="26531" builtinId="8" hidden="1"/>
    <cellStyle name="Link" xfId="26629" builtinId="8" hidden="1"/>
    <cellStyle name="Link" xfId="26725" builtinId="8" hidden="1"/>
    <cellStyle name="Link" xfId="26823" builtinId="8" hidden="1"/>
    <cellStyle name="Link" xfId="26923" builtinId="8" hidden="1"/>
    <cellStyle name="Link" xfId="27019" builtinId="8" hidden="1"/>
    <cellStyle name="Link" xfId="27117" builtinId="8" hidden="1"/>
    <cellStyle name="Link" xfId="27231" builtinId="8" hidden="1"/>
    <cellStyle name="Link" xfId="27311" builtinId="8" hidden="1"/>
    <cellStyle name="Link" xfId="27197" builtinId="8" hidden="1"/>
    <cellStyle name="Link" xfId="26643" builtinId="8" hidden="1"/>
    <cellStyle name="Link" xfId="25831" builtinId="8" hidden="1"/>
    <cellStyle name="Link" xfId="25277" builtinId="8" hidden="1"/>
    <cellStyle name="Link" xfId="24467" builtinId="8" hidden="1"/>
    <cellStyle name="Link" xfId="23677" builtinId="8" hidden="1"/>
    <cellStyle name="Link" xfId="23101" builtinId="8" hidden="1"/>
    <cellStyle name="Link" xfId="22311" builtinId="8" hidden="1"/>
    <cellStyle name="Link" xfId="21735" builtinId="8" hidden="1"/>
    <cellStyle name="Link" xfId="20943" builtinId="8" hidden="1"/>
    <cellStyle name="Link" xfId="20367" builtinId="8" hidden="1"/>
    <cellStyle name="Link" xfId="19577" builtinId="8" hidden="1"/>
    <cellStyle name="Link" xfId="18895" builtinId="8" hidden="1"/>
    <cellStyle name="Link" xfId="14903" builtinId="8" hidden="1"/>
    <cellStyle name="Link" xfId="14995" builtinId="8" hidden="1"/>
    <cellStyle name="Link" xfId="15087" builtinId="8" hidden="1"/>
    <cellStyle name="Link" xfId="15177" builtinId="8" hidden="1"/>
    <cellStyle name="Link" xfId="15267" builtinId="8" hidden="1"/>
    <cellStyle name="Link" xfId="15359" builtinId="8" hidden="1"/>
    <cellStyle name="Link" xfId="15465" builtinId="8" hidden="1"/>
    <cellStyle name="Link" xfId="15539" builtinId="8" hidden="1"/>
    <cellStyle name="Link" xfId="15647" builtinId="8" hidden="1"/>
    <cellStyle name="Link" xfId="15723" builtinId="8" hidden="1"/>
    <cellStyle name="Link" xfId="15827" builtinId="8" hidden="1"/>
    <cellStyle name="Link" xfId="15905" builtinId="8" hidden="1"/>
    <cellStyle name="Link" xfId="16009" builtinId="8" hidden="1"/>
    <cellStyle name="Link" xfId="16119" builtinId="8" hidden="1"/>
    <cellStyle name="Link" xfId="16193" builtinId="8" hidden="1"/>
    <cellStyle name="Link" xfId="16299" builtinId="8" hidden="1"/>
    <cellStyle name="Link" xfId="16375" builtinId="8" hidden="1"/>
    <cellStyle name="Link" xfId="16481" builtinId="8" hidden="1"/>
    <cellStyle name="Link" xfId="16555" builtinId="8" hidden="1"/>
    <cellStyle name="Link" xfId="16665" builtinId="8" hidden="1"/>
    <cellStyle name="Link" xfId="16755" builtinId="8" hidden="1"/>
    <cellStyle name="Link" xfId="16847" builtinId="8" hidden="1"/>
    <cellStyle name="Link" xfId="16937" builtinId="8" hidden="1"/>
    <cellStyle name="Link" xfId="17027" builtinId="8" hidden="1"/>
    <cellStyle name="Link" xfId="17119" builtinId="8" hidden="1"/>
    <cellStyle name="Link" xfId="17211" builtinId="8" hidden="1"/>
    <cellStyle name="Link" xfId="17303" builtinId="8" hidden="1"/>
    <cellStyle name="Link" xfId="17407" builtinId="8" hidden="1"/>
    <cellStyle name="Link" xfId="17483" builtinId="8" hidden="1"/>
    <cellStyle name="Link" xfId="17587" builtinId="8" hidden="1"/>
    <cellStyle name="Link" xfId="17665" builtinId="8" hidden="1"/>
    <cellStyle name="Link" xfId="17771" builtinId="8" hidden="1"/>
    <cellStyle name="Link" xfId="17847" builtinId="8" hidden="1"/>
    <cellStyle name="Link" xfId="17953" builtinId="8" hidden="1"/>
    <cellStyle name="Link" xfId="18057" builtinId="8" hidden="1"/>
    <cellStyle name="Link" xfId="18135" builtinId="8" hidden="1"/>
    <cellStyle name="Link" xfId="18241" builtinId="8" hidden="1"/>
    <cellStyle name="Link" xfId="18315" builtinId="8" hidden="1"/>
    <cellStyle name="Link" xfId="18423" builtinId="8" hidden="1"/>
    <cellStyle name="Link" xfId="17721" builtinId="8" hidden="1"/>
    <cellStyle name="Link" xfId="16143" builtinId="8" hidden="1"/>
    <cellStyle name="Link" xfId="13263" builtinId="8" hidden="1"/>
    <cellStyle name="Link" xfId="13351" builtinId="8" hidden="1"/>
    <cellStyle name="Link" xfId="13439" builtinId="8" hidden="1"/>
    <cellStyle name="Link" xfId="13527" builtinId="8" hidden="1"/>
    <cellStyle name="Link" xfId="13615" builtinId="8" hidden="1"/>
    <cellStyle name="Link" xfId="13703" builtinId="8" hidden="1"/>
    <cellStyle name="Link" xfId="13791" builtinId="8" hidden="1"/>
    <cellStyle name="Link" xfId="13895" builtinId="8" hidden="1"/>
    <cellStyle name="Link" xfId="13967" builtinId="8" hidden="1"/>
    <cellStyle name="Link" xfId="14071" builtinId="8" hidden="1"/>
    <cellStyle name="Link" xfId="14143" builtinId="8" hidden="1"/>
    <cellStyle name="Link" xfId="14247" builtinId="8" hidden="1"/>
    <cellStyle name="Link" xfId="14319" builtinId="8" hidden="1"/>
    <cellStyle name="Link" xfId="14423" builtinId="8" hidden="1"/>
    <cellStyle name="Link" xfId="14527" builtinId="8" hidden="1"/>
    <cellStyle name="Link" xfId="14599" builtinId="8" hidden="1"/>
    <cellStyle name="Link" xfId="14703" builtinId="8" hidden="1"/>
    <cellStyle name="Link" xfId="14775" builtinId="8" hidden="1"/>
    <cellStyle name="Link" xfId="14691" builtinId="8" hidden="1"/>
    <cellStyle name="Link" xfId="12513" builtinId="8" hidden="1"/>
    <cellStyle name="Link" xfId="12615" builtinId="8" hidden="1"/>
    <cellStyle name="Link" xfId="12699" builtinId="8" hidden="1"/>
    <cellStyle name="Link" xfId="12787" builtinId="8" hidden="1"/>
    <cellStyle name="Link" xfId="12873" builtinId="8" hidden="1"/>
    <cellStyle name="Link" xfId="12961" builtinId="8" hidden="1"/>
    <cellStyle name="Link" xfId="13047" builtinId="8" hidden="1"/>
    <cellStyle name="Link" xfId="13135" builtinId="8" hidden="1"/>
    <cellStyle name="Link" xfId="13219" builtinId="8" hidden="1"/>
    <cellStyle name="Link" xfId="12161" builtinId="8" hidden="1"/>
    <cellStyle name="Link" xfId="12235" builtinId="8" hidden="1"/>
    <cellStyle name="Link" xfId="12335" builtinId="8" hidden="1"/>
    <cellStyle name="Link" xfId="12407" builtinId="8" hidden="1"/>
    <cellStyle name="Link" xfId="11943" builtinId="8" hidden="1"/>
    <cellStyle name="Link" xfId="12015" builtinId="8" hidden="1"/>
    <cellStyle name="Link" xfId="11835" builtinId="8" hidden="1"/>
    <cellStyle name="Link" xfId="11799" builtinId="8" hidden="1"/>
    <cellStyle name="Link" xfId="11747" builtinId="8" hidden="1"/>
    <cellStyle name="Link" xfId="12019" builtinId="8" hidden="1"/>
    <cellStyle name="Link" xfId="12369" builtinId="8" hidden="1"/>
    <cellStyle name="Link" xfId="13225" builtinId="8" hidden="1"/>
    <cellStyle name="Link" xfId="13009" builtinId="8" hidden="1"/>
    <cellStyle name="Link" xfId="12705" builtinId="8" hidden="1"/>
    <cellStyle name="Link" xfId="14521" builtinId="8" hidden="1"/>
    <cellStyle name="Link" xfId="14619" builtinId="8" hidden="1"/>
    <cellStyle name="Link" xfId="14355" builtinId="8" hidden="1"/>
    <cellStyle name="Link" xfId="14089" builtinId="8" hidden="1"/>
    <cellStyle name="Link" xfId="13825" builtinId="8" hidden="1"/>
    <cellStyle name="Link" xfId="13561" builtinId="8" hidden="1"/>
    <cellStyle name="Link" xfId="13297" builtinId="8" hidden="1"/>
    <cellStyle name="Link" xfId="18415" builtinId="8" hidden="1"/>
    <cellStyle name="Link" xfId="18185" builtinId="8" hidden="1"/>
    <cellStyle name="Link" xfId="17867" builtinId="8" hidden="1"/>
    <cellStyle name="Link" xfId="17641" builtinId="8" hidden="1"/>
    <cellStyle name="Link" xfId="17321" builtinId="8" hidden="1"/>
    <cellStyle name="Link" xfId="17095" builtinId="8" hidden="1"/>
    <cellStyle name="Link" xfId="16775" builtinId="8" hidden="1"/>
    <cellStyle name="Link" xfId="16457" builtinId="8" hidden="1"/>
    <cellStyle name="Link" xfId="16231" builtinId="8" hidden="1"/>
    <cellStyle name="Link" xfId="15911" builtinId="8" hidden="1"/>
    <cellStyle name="Link" xfId="15683" builtinId="8" hidden="1"/>
    <cellStyle name="Link" xfId="15363" builtinId="8" hidden="1"/>
    <cellStyle name="Link" xfId="15137" builtinId="8" hidden="1"/>
    <cellStyle name="Link" xfId="18851" builtinId="8" hidden="1"/>
    <cellStyle name="Link" xfId="20899" builtinId="8" hidden="1"/>
    <cellStyle name="Link" xfId="22951" builtinId="8" hidden="1"/>
    <cellStyle name="Link" xfId="24999" builtinId="8" hidden="1"/>
    <cellStyle name="Link" xfId="27047" builtinId="8" hidden="1"/>
    <cellStyle name="Link" xfId="27157" builtinId="8" hidden="1"/>
    <cellStyle name="Link" xfId="26863" builtinId="8" hidden="1"/>
    <cellStyle name="Link" xfId="26571" builtinId="8" hidden="1"/>
    <cellStyle name="Link" xfId="26229" builtinId="8" hidden="1"/>
    <cellStyle name="Link" xfId="25987" builtinId="8" hidden="1"/>
    <cellStyle name="Link" xfId="25645" builtinId="8" hidden="1"/>
    <cellStyle name="Link" xfId="25399" builtinId="8" hidden="1"/>
    <cellStyle name="Link" xfId="25059" builtinId="8" hidden="1"/>
    <cellStyle name="Link" xfId="24815" builtinId="8" hidden="1"/>
    <cellStyle name="Link" xfId="24475" builtinId="8" hidden="1"/>
    <cellStyle name="Link" xfId="24133" builtinId="8" hidden="1"/>
    <cellStyle name="Link" xfId="23887" builtinId="8" hidden="1"/>
    <cellStyle name="Link" xfId="23547" builtinId="8" hidden="1"/>
    <cellStyle name="Link" xfId="23303" builtinId="8" hidden="1"/>
    <cellStyle name="Link" xfId="22963" builtinId="8" hidden="1"/>
    <cellStyle name="Link" xfId="22719" builtinId="8" hidden="1"/>
    <cellStyle name="Link" xfId="22379" builtinId="8" hidden="1"/>
    <cellStyle name="Link" xfId="22085" builtinId="8" hidden="1"/>
    <cellStyle name="Link" xfId="21791" builtinId="8" hidden="1"/>
    <cellStyle name="Link" xfId="21499" builtinId="8" hidden="1"/>
    <cellStyle name="Link" xfId="21203" builtinId="8" hidden="1"/>
    <cellStyle name="Link" xfId="20911" builtinId="8" hidden="1"/>
    <cellStyle name="Link" xfId="20617" builtinId="8" hidden="1"/>
    <cellStyle name="Link" xfId="20327" builtinId="8" hidden="1"/>
    <cellStyle name="Link" xfId="19985" builtinId="8" hidden="1"/>
    <cellStyle name="Link" xfId="19739" builtinId="8" hidden="1"/>
    <cellStyle name="Link" xfId="19399" builtinId="8" hidden="1"/>
    <cellStyle name="Link" xfId="19155" builtinId="8" hidden="1"/>
    <cellStyle name="Link" xfId="18815" builtinId="8" hidden="1"/>
    <cellStyle name="Link" xfId="18569" builtinId="8" hidden="1"/>
    <cellStyle name="Link" xfId="28167" builtinId="8" hidden="1"/>
    <cellStyle name="Link" xfId="29363" builtinId="8" hidden="1"/>
    <cellStyle name="Link" xfId="30215" builtinId="8" hidden="1"/>
    <cellStyle name="Link" xfId="31411" builtinId="8" hidden="1"/>
    <cellStyle name="Link" xfId="32264" builtinId="8" hidden="1"/>
    <cellStyle name="Link" xfId="33462" builtinId="8" hidden="1"/>
    <cellStyle name="Link" xfId="34314" builtinId="8" hidden="1"/>
    <cellStyle name="Link" xfId="34084" builtinId="8" hidden="1"/>
    <cellStyle name="Link" xfId="31009" builtinId="8" hidden="1"/>
    <cellStyle name="Link" xfId="27937" builtinId="8" hidden="1"/>
    <cellStyle name="Link" xfId="24865" builtinId="8" hidden="1"/>
    <cellStyle name="Link" xfId="21793" builtinId="8" hidden="1"/>
    <cellStyle name="Link" xfId="18717" builtinId="8" hidden="1"/>
    <cellStyle name="Link" xfId="15645" builtinId="8" hidden="1"/>
    <cellStyle name="Link" xfId="12573" builtinId="8" hidden="1"/>
    <cellStyle name="Link" xfId="5817" builtinId="8" hidden="1"/>
    <cellStyle name="Link" xfId="6547" builtinId="8" hidden="1"/>
    <cellStyle name="Link" xfId="7571" builtinId="8" hidden="1"/>
    <cellStyle name="Link" xfId="8303" builtinId="8" hidden="1"/>
    <cellStyle name="Link" xfId="9327" builtinId="8" hidden="1"/>
    <cellStyle name="Link" xfId="10059" builtinId="8" hidden="1"/>
    <cellStyle name="Link" xfId="11083" builtinId="8" hidden="1"/>
    <cellStyle name="Link" xfId="9173" builtinId="8" hidden="1"/>
    <cellStyle name="Link" xfId="2479" builtinId="8" hidden="1"/>
    <cellStyle name="Link" xfId="3435" builtinId="8" hidden="1"/>
    <cellStyle name="Link" xfId="4117" builtinId="8" hidden="1"/>
    <cellStyle name="Link" xfId="4421" builtinId="8" hidden="1"/>
    <cellStyle name="Link" xfId="1663" builtinId="8" hidden="1"/>
    <cellStyle name="Link" xfId="757" builtinId="8" hidden="1"/>
    <cellStyle name="Link" xfId="241" builtinId="8" hidden="1"/>
    <cellStyle name="Link" xfId="215" builtinId="8" hidden="1"/>
    <cellStyle name="Link" xfId="381" builtinId="8" hidden="1"/>
    <cellStyle name="Link" xfId="989" builtinId="8" hidden="1"/>
    <cellStyle name="Link" xfId="729" builtinId="8" hidden="1"/>
    <cellStyle name="Link" xfId="2297" builtinId="8" hidden="1"/>
    <cellStyle name="Link" xfId="2033" builtinId="8" hidden="1"/>
    <cellStyle name="Link" xfId="1725" builtinId="8" hidden="1"/>
    <cellStyle name="Link" xfId="1503" builtinId="8" hidden="1"/>
    <cellStyle name="Link" xfId="1197" builtinId="8" hidden="1"/>
    <cellStyle name="Link" xfId="4837" builtinId="8" hidden="1"/>
    <cellStyle name="Link" xfId="4727" builtinId="8" hidden="1"/>
    <cellStyle name="Link" xfId="4499" builtinId="8" hidden="1"/>
    <cellStyle name="Link" xfId="4181" builtinId="8" hidden="1"/>
    <cellStyle name="Link" xfId="3863" builtinId="8" hidden="1"/>
    <cellStyle name="Link" xfId="3635" builtinId="8" hidden="1"/>
    <cellStyle name="Link" xfId="3317" builtinId="8" hidden="1"/>
    <cellStyle name="Link" xfId="3089" builtinId="8" hidden="1"/>
    <cellStyle name="Link" xfId="2771" builtinId="8" hidden="1"/>
    <cellStyle name="Link" xfId="2543" builtinId="8" hidden="1"/>
    <cellStyle name="Link" xfId="5957" builtinId="8" hidden="1"/>
    <cellStyle name="Link" xfId="8005" builtinId="8" hidden="1"/>
    <cellStyle name="Link" xfId="10053" builtinId="8" hidden="1"/>
    <cellStyle name="Link" xfId="11689" builtinId="8" hidden="1"/>
    <cellStyle name="Link" xfId="11395" builtinId="8" hidden="1"/>
    <cellStyle name="Link" xfId="11103" builtinId="8" hidden="1"/>
    <cellStyle name="Link" xfId="10811" builtinId="8" hidden="1"/>
    <cellStyle name="Link" xfId="10519" builtinId="8" hidden="1"/>
    <cellStyle name="Link" xfId="10175" builtinId="8" hidden="1"/>
    <cellStyle name="Link" xfId="9933" builtinId="8" hidden="1"/>
    <cellStyle name="Link" xfId="9591" builtinId="8" hidden="1"/>
    <cellStyle name="Link" xfId="31337" builtinId="8" hidden="1"/>
    <cellStyle name="Link" xfId="30993" builtinId="8" hidden="1"/>
    <cellStyle name="Link" xfId="30745" builtinId="8" hidden="1"/>
    <cellStyle name="Link" xfId="30409" builtinId="8" hidden="1"/>
    <cellStyle name="Link" xfId="30065" builtinId="8" hidden="1"/>
    <cellStyle name="Link" xfId="29817" builtinId="8" hidden="1"/>
    <cellStyle name="Link" xfId="29481" builtinId="8" hidden="1"/>
    <cellStyle name="Link" xfId="29233" builtinId="8" hidden="1"/>
    <cellStyle name="Link" xfId="28889" builtinId="8" hidden="1"/>
    <cellStyle name="Link" xfId="28649" builtinId="8" hidden="1"/>
    <cellStyle name="Link" xfId="28305" builtinId="8" hidden="1"/>
    <cellStyle name="Link" xfId="28017" builtinId="8" hidden="1"/>
    <cellStyle name="Link" xfId="27721" builtinId="8" hidden="1"/>
    <cellStyle name="Link" xfId="27433" builtinId="8" hidden="1"/>
    <cellStyle name="Link" xfId="27129" builtinId="8" hidden="1"/>
    <cellStyle name="Link" xfId="26841" builtinId="8" hidden="1"/>
    <cellStyle name="Link" xfId="26553" builtinId="8" hidden="1"/>
    <cellStyle name="Link" xfId="26257" builtinId="8" hidden="1"/>
    <cellStyle name="Link" xfId="25913" builtinId="8" hidden="1"/>
    <cellStyle name="Link" xfId="25673" builtinId="8" hidden="1"/>
    <cellStyle name="Link" xfId="25329" builtinId="8" hidden="1"/>
    <cellStyle name="Link" xfId="25081" builtinId="8" hidden="1"/>
    <cellStyle name="Link" xfId="24745" builtinId="8" hidden="1"/>
    <cellStyle name="Link" xfId="24505" builtinId="8" hidden="1"/>
    <cellStyle name="Link" xfId="24169" builtinId="8" hidden="1"/>
    <cellStyle name="Link" xfId="23825" builtinId="8" hidden="1"/>
    <cellStyle name="Link" xfId="23577" builtinId="8" hidden="1"/>
    <cellStyle name="Link" xfId="23241" builtinId="8" hidden="1"/>
    <cellStyle name="Link" xfId="22993" builtinId="8" hidden="1"/>
    <cellStyle name="Link" xfId="22649" builtinId="8" hidden="1"/>
    <cellStyle name="Link" xfId="22409" builtinId="8" hidden="1"/>
    <cellStyle name="Link" xfId="22065" builtinId="8" hidden="1"/>
    <cellStyle name="Link" xfId="21777" builtinId="8" hidden="1"/>
    <cellStyle name="Link" xfId="21481" builtinId="8" hidden="1"/>
    <cellStyle name="Link" xfId="21189" builtinId="8" hidden="1"/>
    <cellStyle name="Link" xfId="20885" builtinId="8" hidden="1"/>
    <cellStyle name="Link" xfId="20597" builtinId="8" hidden="1"/>
    <cellStyle name="Link" xfId="20301" builtinId="8" hidden="1"/>
    <cellStyle name="Link" xfId="20013" builtinId="8" hidden="1"/>
    <cellStyle name="Link" xfId="19669" builtinId="8" hidden="1"/>
    <cellStyle name="Link" xfId="19429" builtinId="8" hidden="1"/>
    <cellStyle name="Link" xfId="19085" builtinId="8" hidden="1"/>
    <cellStyle name="Link" xfId="18837" builtinId="8" hidden="1"/>
    <cellStyle name="Link" xfId="18501" builtinId="8" hidden="1"/>
    <cellStyle name="Link" xfId="18253" builtinId="8" hidden="1"/>
    <cellStyle name="Link" xfId="17909" builtinId="8" hidden="1"/>
    <cellStyle name="Link" xfId="17573" builtinId="8" hidden="1"/>
    <cellStyle name="Link" xfId="17333" builtinId="8" hidden="1"/>
    <cellStyle name="Link" xfId="16997" builtinId="8" hidden="1"/>
    <cellStyle name="Link" xfId="16749" builtinId="8" hidden="1"/>
    <cellStyle name="Link" xfId="16405" builtinId="8" hidden="1"/>
    <cellStyle name="Link" xfId="16165" builtinId="8" hidden="1"/>
    <cellStyle name="Link" xfId="15821" builtinId="8" hidden="1"/>
    <cellStyle name="Link" xfId="15525" builtinId="8" hidden="1"/>
    <cellStyle name="Link" xfId="15237" builtinId="8" hidden="1"/>
    <cellStyle name="Link" xfId="14949" builtinId="8" hidden="1"/>
    <cellStyle name="Link" xfId="14645" builtinId="8" hidden="1"/>
    <cellStyle name="Link" xfId="14357" builtinId="8" hidden="1"/>
    <cellStyle name="Link" xfId="14061" builtinId="8" hidden="1"/>
    <cellStyle name="Link" xfId="13773" builtinId="8" hidden="1"/>
    <cellStyle name="Link" xfId="13429" builtinId="8" hidden="1"/>
    <cellStyle name="Link" xfId="13189" builtinId="8" hidden="1"/>
    <cellStyle name="Link" xfId="12845" builtinId="8" hidden="1"/>
    <cellStyle name="Link" xfId="12597" builtinId="8" hidden="1"/>
    <cellStyle name="Link" xfId="12261" builtinId="8" hidden="1"/>
    <cellStyle name="Link" xfId="12013" builtinId="8" hidden="1"/>
    <cellStyle name="Link" xfId="5051" builtinId="8" hidden="1"/>
    <cellStyle name="Link" xfId="5147" builtinId="8" hidden="1"/>
    <cellStyle name="Link" xfId="5217" builtinId="8" hidden="1"/>
    <cellStyle name="Link" xfId="5315" builtinId="8" hidden="1"/>
    <cellStyle name="Link" xfId="5383" builtinId="8" hidden="1"/>
    <cellStyle name="Link" xfId="5481" builtinId="8" hidden="1"/>
    <cellStyle name="Link" xfId="5549" builtinId="8" hidden="1"/>
    <cellStyle name="Link" xfId="5647" builtinId="8" hidden="1"/>
    <cellStyle name="Link" xfId="5731" builtinId="8" hidden="1"/>
    <cellStyle name="Link" xfId="5815" builtinId="8" hidden="1"/>
    <cellStyle name="Link" xfId="5901" builtinId="8" hidden="1"/>
    <cellStyle name="Link" xfId="5983" builtinId="8" hidden="1"/>
    <cellStyle name="Link" xfId="6065" builtinId="8" hidden="1"/>
    <cellStyle name="Link" xfId="6151" builtinId="8" hidden="1"/>
    <cellStyle name="Link" xfId="6233" builtinId="8" hidden="1"/>
    <cellStyle name="Link" xfId="6331" builtinId="8" hidden="1"/>
    <cellStyle name="Link" xfId="6399" builtinId="8" hidden="1"/>
    <cellStyle name="Link" xfId="6497" builtinId="8" hidden="1"/>
    <cellStyle name="Link" xfId="6569" builtinId="8" hidden="1"/>
    <cellStyle name="Link" xfId="6665" builtinId="8" hidden="1"/>
    <cellStyle name="Link" xfId="6735" builtinId="8" hidden="1"/>
    <cellStyle name="Link" xfId="6833" builtinId="8" hidden="1"/>
    <cellStyle name="Link" xfId="6929" builtinId="8" hidden="1"/>
    <cellStyle name="Link" xfId="7001" builtinId="8" hidden="1"/>
    <cellStyle name="Link" xfId="7099" builtinId="8" hidden="1"/>
    <cellStyle name="Link" xfId="7167" builtinId="8" hidden="1"/>
    <cellStyle name="Link" xfId="7265" builtinId="8" hidden="1"/>
    <cellStyle name="Link" xfId="7331" builtinId="8" hidden="1"/>
    <cellStyle name="Link" xfId="7431" builtinId="8" hidden="1"/>
    <cellStyle name="Link" xfId="7515" builtinId="8" hidden="1"/>
    <cellStyle name="Link" xfId="7597" builtinId="8" hidden="1"/>
    <cellStyle name="Link" xfId="7683" builtinId="8" hidden="1"/>
    <cellStyle name="Link" xfId="7767" builtinId="8" hidden="1"/>
    <cellStyle name="Link" xfId="7851" builtinId="8" hidden="1"/>
    <cellStyle name="Link" xfId="7933" builtinId="8" hidden="1"/>
    <cellStyle name="Link" xfId="8015" builtinId="8" hidden="1"/>
    <cellStyle name="Link" xfId="8113" builtinId="8" hidden="1"/>
    <cellStyle name="Link" xfId="8183" builtinId="8" hidden="1"/>
    <cellStyle name="Link" xfId="8281" builtinId="8" hidden="1"/>
    <cellStyle name="Link" xfId="8351" builtinId="8" hidden="1"/>
    <cellStyle name="Link" xfId="8447" builtinId="8" hidden="1"/>
    <cellStyle name="Link" xfId="8519" builtinId="8" hidden="1"/>
    <cellStyle name="Link" xfId="8617" builtinId="8" hidden="1"/>
    <cellStyle name="Link" xfId="8713" builtinId="8" hidden="1"/>
    <cellStyle name="Link" xfId="8783" builtinId="8" hidden="1"/>
    <cellStyle name="Link" xfId="8881" builtinId="8" hidden="1"/>
    <cellStyle name="Link" xfId="8951" builtinId="8" hidden="1"/>
    <cellStyle name="Link" xfId="9049" builtinId="8" hidden="1"/>
    <cellStyle name="Link" xfId="9119" builtinId="8" hidden="1"/>
    <cellStyle name="Link" xfId="9215" builtinId="8" hidden="1"/>
    <cellStyle name="Link" xfId="9297" builtinId="8" hidden="1"/>
    <cellStyle name="Link" xfId="9379" builtinId="8" hidden="1"/>
    <cellStyle name="Link" xfId="9467" builtinId="8" hidden="1"/>
    <cellStyle name="Link" xfId="9549" builtinId="8" hidden="1"/>
    <cellStyle name="Link" xfId="9287" builtinId="8" hidden="1"/>
    <cellStyle name="Link" xfId="8701" builtinId="8" hidden="1"/>
    <cellStyle name="Link" xfId="8115" builtinId="8" hidden="1"/>
    <cellStyle name="Link" xfId="7433" builtinId="8" hidden="1"/>
    <cellStyle name="Link" xfId="6945" builtinId="8" hidden="1"/>
    <cellStyle name="Link" xfId="6263" builtinId="8" hidden="1"/>
    <cellStyle name="Link" xfId="5775" builtinId="8" hidden="1"/>
    <cellStyle name="Link" xfId="5091" builtinId="8" hidden="1"/>
    <cellStyle name="Link" xfId="13229" builtinId="8" hidden="1"/>
    <cellStyle name="Link" xfId="15621" builtinId="8" hidden="1"/>
    <cellStyle name="Link" xfId="18005" builtinId="8" hidden="1"/>
    <cellStyle name="Link" xfId="19717" builtinId="8" hidden="1"/>
    <cellStyle name="Link" xfId="22105" builtinId="8" hidden="1"/>
    <cellStyle name="Link" xfId="23817" builtinId="8" hidden="1"/>
    <cellStyle name="Link" xfId="26201" builtinId="8" hidden="1"/>
    <cellStyle name="Link" xfId="27913" builtinId="8" hidden="1"/>
    <cellStyle name="Link" xfId="30297" builtinId="8" hidden="1"/>
    <cellStyle name="Link" xfId="31607" builtinId="8" hidden="1"/>
    <cellStyle name="Link" xfId="31701" builtinId="8" hidden="1"/>
    <cellStyle name="Link" xfId="31791" builtinId="8" hidden="1"/>
    <cellStyle name="Link" xfId="31883" builtinId="8" hidden="1"/>
    <cellStyle name="Link" xfId="31973" builtinId="8" hidden="1"/>
    <cellStyle name="Link" xfId="32063" builtinId="8" hidden="1"/>
    <cellStyle name="Link" xfId="32155" builtinId="8" hidden="1"/>
    <cellStyle name="Link" xfId="32262" builtinId="8" hidden="1"/>
    <cellStyle name="Link" xfId="32336" builtinId="8" hidden="1"/>
    <cellStyle name="Link" xfId="32444" builtinId="8" hidden="1"/>
    <cellStyle name="Link" xfId="32520" builtinId="8" hidden="1"/>
    <cellStyle name="Link" xfId="32626" builtinId="8" hidden="1"/>
    <cellStyle name="Link" xfId="32706" builtinId="8" hidden="1"/>
    <cellStyle name="Link" xfId="32808" builtinId="8" hidden="1"/>
    <cellStyle name="Link" xfId="32914" builtinId="8" hidden="1"/>
    <cellStyle name="Link" xfId="32994" builtinId="8" hidden="1"/>
    <cellStyle name="Link" xfId="33096" builtinId="8" hidden="1"/>
    <cellStyle name="Link" xfId="33176" builtinId="8" hidden="1"/>
    <cellStyle name="Link" xfId="33282" builtinId="8" hidden="1"/>
    <cellStyle name="Link" xfId="33358" builtinId="8" hidden="1"/>
    <cellStyle name="Link" xfId="33464" builtinId="8" hidden="1"/>
    <cellStyle name="Link" xfId="33552" builtinId="8" hidden="1"/>
    <cellStyle name="Link" xfId="33646" builtinId="8" hidden="1"/>
    <cellStyle name="Link" xfId="33736" builtinId="8" hidden="1"/>
    <cellStyle name="Link" xfId="33826" builtinId="8" hidden="1"/>
    <cellStyle name="Link" xfId="33918" builtinId="8" hidden="1"/>
    <cellStyle name="Link" xfId="34008" builtinId="8" hidden="1"/>
    <cellStyle name="Link" xfId="34098" builtinId="8" hidden="1"/>
    <cellStyle name="Link" xfId="34206" builtinId="8" hidden="1"/>
    <cellStyle name="Link" xfId="34280" builtinId="8" hidden="1"/>
    <cellStyle name="Link" xfId="20209" builtinId="8" hidden="1"/>
    <cellStyle name="Link" xfId="20307" builtinId="8" hidden="1"/>
    <cellStyle name="Link" xfId="20407" builtinId="8" hidden="1"/>
    <cellStyle name="Link" xfId="20505" builtinId="8" hidden="1"/>
    <cellStyle name="Link" xfId="20603" builtinId="8" hidden="1"/>
    <cellStyle name="Link" xfId="20705" builtinId="8" hidden="1"/>
    <cellStyle name="Link" xfId="20803" builtinId="8" hidden="1"/>
    <cellStyle name="Link" xfId="20903" builtinId="8" hidden="1"/>
    <cellStyle name="Link" xfId="21003" builtinId="8" hidden="1"/>
    <cellStyle name="Link" xfId="21103" builtinId="8" hidden="1"/>
    <cellStyle name="Link" xfId="21201" builtinId="8" hidden="1"/>
    <cellStyle name="Link" xfId="21307" builtinId="8" hidden="1"/>
    <cellStyle name="Link" xfId="21405" builtinId="8" hidden="1"/>
    <cellStyle name="Link" xfId="21503" builtinId="8" hidden="1"/>
    <cellStyle name="Link" xfId="21603" builtinId="8" hidden="1"/>
    <cellStyle name="Link" xfId="21701" builtinId="8" hidden="1"/>
    <cellStyle name="Link" xfId="21797" builtinId="8" hidden="1"/>
    <cellStyle name="Link" xfId="21899" builtinId="8" hidden="1"/>
    <cellStyle name="Link" xfId="21997" builtinId="8" hidden="1"/>
    <cellStyle name="Link" xfId="22093" builtinId="8" hidden="1"/>
    <cellStyle name="Link" xfId="22197" builtinId="8" hidden="1"/>
    <cellStyle name="Link" xfId="22295" builtinId="8" hidden="1"/>
    <cellStyle name="Link" xfId="22391" builtinId="8" hidden="1"/>
    <cellStyle name="Link" xfId="22493" builtinId="8" hidden="1"/>
    <cellStyle name="Link" xfId="22591" builtinId="8" hidden="1"/>
    <cellStyle name="Link" xfId="22687" builtinId="8" hidden="1"/>
    <cellStyle name="Link" xfId="22789" builtinId="8" hidden="1"/>
    <cellStyle name="Link" xfId="22885" builtinId="8" hidden="1"/>
    <cellStyle name="Link" xfId="22983" builtinId="8" hidden="1"/>
    <cellStyle name="Link" xfId="23091" builtinId="8" hidden="1"/>
    <cellStyle name="Link" xfId="23189" builtinId="8" hidden="1"/>
    <cellStyle name="Link" xfId="23285" builtinId="8" hidden="1"/>
    <cellStyle name="Link" xfId="23387" builtinId="8" hidden="1"/>
    <cellStyle name="Link" xfId="23483" builtinId="8" hidden="1"/>
    <cellStyle name="Link" xfId="23581" builtinId="8" hidden="1"/>
    <cellStyle name="Link" xfId="23685" builtinId="8" hidden="1"/>
    <cellStyle name="Link" xfId="23781" builtinId="8" hidden="1"/>
    <cellStyle name="Link" xfId="23879" builtinId="8" hidden="1"/>
    <cellStyle name="Link" xfId="23981" builtinId="8" hidden="1"/>
    <cellStyle name="Link" xfId="24077" builtinId="8" hidden="1"/>
    <cellStyle name="Link" xfId="24175" builtinId="8" hidden="1"/>
    <cellStyle name="Link" xfId="24277" builtinId="8" hidden="1"/>
    <cellStyle name="Link" xfId="24373" builtinId="8" hidden="1"/>
    <cellStyle name="Link" xfId="24471" builtinId="8" hidden="1"/>
    <cellStyle name="Link" xfId="24223" builtinId="8" hidden="1"/>
    <cellStyle name="Link" xfId="23541" builtinId="8" hidden="1"/>
    <cellStyle name="Link" xfId="22859" builtinId="8" hidden="1"/>
    <cellStyle name="Link" xfId="22143" builtinId="8" hidden="1"/>
    <cellStyle name="Link" xfId="21461" builtinId="8" hidden="1"/>
    <cellStyle name="Link" xfId="20775" builtinId="8" hidden="1"/>
    <cellStyle name="Link" xfId="20059" builtinId="8" hidden="1"/>
    <cellStyle name="Link" xfId="19377" builtinId="8" hidden="1"/>
    <cellStyle name="Link" xfId="18695" builtinId="8" hidden="1"/>
    <cellStyle name="Link" xfId="29043" builtinId="8" hidden="1"/>
    <cellStyle name="Link" xfId="31431" builtinId="8" hidden="1"/>
    <cellStyle name="Link" xfId="33824" builtinId="8" hidden="1"/>
    <cellStyle name="Link" xfId="31617" builtinId="8" hidden="1"/>
    <cellStyle name="Link" xfId="24449" builtinId="8" hidden="1"/>
    <cellStyle name="Link" xfId="17277" builtinId="8" hidden="1"/>
    <cellStyle name="Link" xfId="5587" builtinId="8" hidden="1"/>
    <cellStyle name="Link" xfId="7635" builtinId="8" hidden="1"/>
    <cellStyle name="Link" xfId="9683" builtinId="8" hidden="1"/>
    <cellStyle name="Link" xfId="11093" builtinId="8" hidden="1"/>
    <cellStyle name="Link" xfId="3451" builtinId="8" hidden="1"/>
    <cellStyle name="Link" xfId="3967" builtinId="8" hidden="1"/>
    <cellStyle name="Link" xfId="4053" builtinId="8" hidden="1"/>
    <cellStyle name="Link" xfId="4141" builtinId="8" hidden="1"/>
    <cellStyle name="Link" xfId="4223" builtinId="8" hidden="1"/>
    <cellStyle name="Link" xfId="4315" builtinId="8" hidden="1"/>
    <cellStyle name="Link" xfId="4401" builtinId="8" hidden="1"/>
    <cellStyle name="Link" xfId="4481" builtinId="8" hidden="1"/>
    <cellStyle name="Link" xfId="4573" builtinId="8" hidden="1"/>
    <cellStyle name="Link" xfId="4657" builtinId="8" hidden="1"/>
    <cellStyle name="Link" xfId="4745" builtinId="8" hidden="1"/>
    <cellStyle name="Link" xfId="4831" builtinId="8" hidden="1"/>
    <cellStyle name="Link" xfId="4915" builtinId="8" hidden="1"/>
    <cellStyle name="Link" xfId="5003" builtinId="8" hidden="1"/>
    <cellStyle name="Link" xfId="4197" builtinId="8" hidden="1"/>
    <cellStyle name="Link" xfId="2853" builtinId="8" hidden="1"/>
    <cellStyle name="Link" xfId="1181" builtinId="8" hidden="1"/>
    <cellStyle name="Link" xfId="1271" builtinId="8" hidden="1"/>
    <cellStyle name="Link" xfId="1353" builtinId="8" hidden="1"/>
    <cellStyle name="Link" xfId="1433" builtinId="8" hidden="1"/>
    <cellStyle name="Link" xfId="1521" builtinId="8" hidden="1"/>
    <cellStyle name="Link" xfId="1601" builtinId="8" hidden="1"/>
    <cellStyle name="Link" xfId="1685" builtinId="8" hidden="1"/>
    <cellStyle name="Link" xfId="1773" builtinId="8" hidden="1"/>
    <cellStyle name="Link" xfId="1855" builtinId="8" hidden="1"/>
    <cellStyle name="Link" xfId="1937" builtinId="8" hidden="1"/>
    <cellStyle name="Link" xfId="2019" builtinId="8" hidden="1"/>
    <cellStyle name="Link" xfId="2105" builtinId="8" hidden="1"/>
    <cellStyle name="Link" xfId="2185" builtinId="8" hidden="1"/>
    <cellStyle name="Link" xfId="2271" builtinId="8" hidden="1"/>
    <cellStyle name="Link" xfId="2149" builtinId="8" hidden="1"/>
    <cellStyle name="Link" xfId="605" builtinId="8" hidden="1"/>
    <cellStyle name="Link" xfId="693" builtinId="8" hidden="1"/>
    <cellStyle name="Link" xfId="771" builtinId="8" hidden="1"/>
    <cellStyle name="Link" xfId="855" builtinId="8" hidden="1"/>
    <cellStyle name="Link" xfId="939" builtinId="8" hidden="1"/>
    <cellStyle name="Link" xfId="1021" builtinId="8" hidden="1"/>
    <cellStyle name="Link" xfId="1101" builtinId="8" hidden="1"/>
    <cellStyle name="Link" xfId="313" builtinId="8" hidden="1"/>
    <cellStyle name="Link" xfId="397" builtinId="8" hidden="1"/>
    <cellStyle name="Link" xfId="475" builtinId="8" hidden="1"/>
    <cellStyle name="Link" xfId="139" builtinId="8" hidden="1"/>
    <cellStyle name="Link" xfId="219" builtinId="8" hidden="1"/>
    <cellStyle name="Link" xfId="91" builtinId="8" hidden="1"/>
    <cellStyle name="Link" xfId="17" builtinId="8" hidden="1"/>
    <cellStyle name="Link" xfId="73" builtinId="8" hidden="1"/>
    <cellStyle name="Link" xfId="455" builtinId="8" hidden="1"/>
    <cellStyle name="Link" xfId="1073" builtinId="8" hidden="1"/>
    <cellStyle name="Link" xfId="829" builtinId="8" hidden="1"/>
    <cellStyle name="Link" xfId="585" builtinId="8" hidden="1"/>
    <cellStyle name="Link" xfId="2151" builtinId="8" hidden="1"/>
    <cellStyle name="Link" xfId="1911" builtinId="8" hidden="1"/>
    <cellStyle name="Link" xfId="1671" builtinId="8" hidden="1"/>
    <cellStyle name="Link" xfId="1407" builtinId="8" hidden="1"/>
    <cellStyle name="Link" xfId="1159" builtinId="8" hidden="1"/>
    <cellStyle name="Link" xfId="4979" builtinId="8" hidden="1"/>
    <cellStyle name="Link" xfId="4715" builtinId="8" hidden="1"/>
    <cellStyle name="Link" xfId="4467" builtinId="8" hidden="1"/>
    <cellStyle name="Link" xfId="4203" builtinId="8" hidden="1"/>
    <cellStyle name="Link" xfId="3937" builtinId="8" hidden="1"/>
    <cellStyle name="Link" xfId="1033" builtinId="8" hidden="1"/>
    <cellStyle name="Link" xfId="725" builtinId="8" hidden="1"/>
    <cellStyle name="Link" xfId="1265" builtinId="8" hidden="1"/>
    <cellStyle name="Link" xfId="4071" builtinId="8" hidden="1"/>
    <cellStyle name="Link" xfId="10101" builtinId="8" hidden="1"/>
    <cellStyle name="Link" xfId="9445" builtinId="8" hidden="1"/>
    <cellStyle name="Link" xfId="8821" builtinId="8" hidden="1"/>
    <cellStyle name="Link" xfId="8229" builtinId="8" hidden="1"/>
    <cellStyle name="Link" xfId="7557" builtinId="8" hidden="1"/>
    <cellStyle name="Link" xfId="6949" builtinId="8" hidden="1"/>
    <cellStyle name="Link" xfId="6341" builtinId="8" hidden="1"/>
    <cellStyle name="Link" xfId="5685" builtinId="8" hidden="1"/>
    <cellStyle name="Link" xfId="5061" builtinId="8" hidden="1"/>
    <cellStyle name="Link" xfId="2423" builtinId="8" hidden="1"/>
    <cellStyle name="Link" xfId="2511" builtinId="8" hidden="1"/>
    <cellStyle name="Link" xfId="2593" builtinId="8" hidden="1"/>
    <cellStyle name="Link" xfId="2677" builtinId="8" hidden="1"/>
    <cellStyle name="Link" xfId="2763" builtinId="8" hidden="1"/>
    <cellStyle name="Link" xfId="2843" builtinId="8" hidden="1"/>
    <cellStyle name="Link" xfId="2927" builtinId="8" hidden="1"/>
    <cellStyle name="Link" xfId="3011" builtinId="8" hidden="1"/>
    <cellStyle name="Link" xfId="3095" builtinId="8" hidden="1"/>
    <cellStyle name="Link" xfId="3177" builtinId="8" hidden="1"/>
    <cellStyle name="Link" xfId="3261" builtinId="8" hidden="1"/>
    <cellStyle name="Link" xfId="3345" builtinId="8" hidden="1"/>
    <cellStyle name="Link" xfId="3427" builtinId="8" hidden="1"/>
    <cellStyle name="Link" xfId="3513" builtinId="8" hidden="1"/>
    <cellStyle name="Link" xfId="3595" builtinId="8" hidden="1"/>
    <cellStyle name="Link" xfId="3677" builtinId="8" hidden="1"/>
    <cellStyle name="Link" xfId="3763" builtinId="8" hidden="1"/>
    <cellStyle name="Link" xfId="3847" builtinId="8" hidden="1"/>
    <cellStyle name="Link" xfId="3037" builtinId="8" hidden="1"/>
    <cellStyle name="Link" xfId="10767" builtinId="8" hidden="1"/>
    <cellStyle name="Link" xfId="10857" builtinId="8" hidden="1"/>
    <cellStyle name="Link" xfId="10941" builtinId="8" hidden="1"/>
    <cellStyle name="Link" xfId="11033" builtinId="8" hidden="1"/>
    <cellStyle name="Link" xfId="11121" builtinId="8" hidden="1"/>
    <cellStyle name="Link" xfId="11207" builtinId="8" hidden="1"/>
    <cellStyle name="Link" xfId="11295" builtinId="8" hidden="1"/>
    <cellStyle name="Link" xfId="11387" builtinId="8" hidden="1"/>
    <cellStyle name="Link" xfId="11471" builtinId="8" hidden="1"/>
    <cellStyle name="Link" xfId="11561" builtinId="8" hidden="1"/>
    <cellStyle name="Link" xfId="11647" builtinId="8" hidden="1"/>
    <cellStyle name="Link" xfId="11735" builtinId="8" hidden="1"/>
    <cellStyle name="Link" xfId="11141" builtinId="8" hidden="1"/>
    <cellStyle name="Link" xfId="11097" builtinId="8" hidden="1"/>
    <cellStyle name="Link" xfId="10231" builtinId="8" hidden="1"/>
    <cellStyle name="Link" xfId="10327" builtinId="8" hidden="1"/>
    <cellStyle name="Link" xfId="10411" builtinId="8" hidden="1"/>
    <cellStyle name="Link" xfId="10495" builtinId="8" hidden="1"/>
    <cellStyle name="Link" xfId="10585" builtinId="8" hidden="1"/>
    <cellStyle name="Link" xfId="10669" builtinId="8" hidden="1"/>
    <cellStyle name="Link" xfId="9899" builtinId="8" hidden="1"/>
    <cellStyle name="Link" xfId="9987" builtinId="8" hidden="1"/>
    <cellStyle name="Link" xfId="10073" builtinId="8" hidden="1"/>
    <cellStyle name="Link" xfId="9735" builtinId="8" hidden="1"/>
    <cellStyle name="Link" xfId="9825" builtinId="8" hidden="1"/>
    <cellStyle name="Link" xfId="9697" builtinId="8" hidden="1"/>
    <cellStyle name="Link" xfId="9599" builtinId="8" hidden="1"/>
    <cellStyle name="Link" xfId="9789" builtinId="8" hidden="1"/>
    <cellStyle name="Link" xfId="9951" builtinId="8" hidden="1"/>
    <cellStyle name="Link" xfId="10547" builtinId="8" hidden="1"/>
    <cellStyle name="Link" xfId="10283" builtinId="8" hidden="1"/>
    <cellStyle name="Link" xfId="11397" builtinId="8" hidden="1"/>
    <cellStyle name="Link" xfId="11523" builtinId="8" hidden="1"/>
    <cellStyle name="Link" xfId="11259" builtinId="8" hidden="1"/>
    <cellStyle name="Link" xfId="10995" builtinId="8" hidden="1"/>
    <cellStyle name="Link" xfId="10731" builtinId="8" hidden="1"/>
    <cellStyle name="Link" xfId="3729" builtinId="8" hidden="1"/>
    <cellStyle name="Link" xfId="3479" builtinId="8" hidden="1"/>
    <cellStyle name="Link" xfId="3227" builtinId="8" hidden="1"/>
    <cellStyle name="Link" xfId="2977" builtinId="8" hidden="1"/>
    <cellStyle name="Link" xfId="2729" builtinId="8" hidden="1"/>
    <cellStyle name="Link" xfId="2477" builtinId="8" hidden="1"/>
    <cellStyle name="Link" xfId="5941" builtinId="8" hidden="1"/>
    <cellStyle name="Link" xfId="7813" builtinId="8" hidden="1"/>
    <cellStyle name="Link" xfId="9701" builtinId="8" hidden="1"/>
    <cellStyle name="Link" xfId="1793" builtinId="8" hidden="1"/>
    <cellStyle name="Link" xfId="4041" builtinId="8" hidden="1"/>
    <cellStyle name="Link" xfId="4825" builtinId="8" hidden="1"/>
    <cellStyle name="Link" xfId="1515" builtinId="8" hidden="1"/>
    <cellStyle name="Link" xfId="2265" builtinId="8" hidden="1"/>
    <cellStyle name="Link" xfId="301" builtinId="8" hidden="1"/>
    <cellStyle name="Link" xfId="35" builtinId="8" hidden="1"/>
    <cellStyle name="Link" xfId="525" builtinId="8" hidden="1"/>
    <cellStyle name="Link" xfId="281" builtinId="8" hidden="1"/>
    <cellStyle name="Link" xfId="907" builtinId="8" hidden="1"/>
    <cellStyle name="Link" xfId="657" builtinId="8" hidden="1"/>
    <cellStyle name="Link" xfId="2237" builtinId="8" hidden="1"/>
    <cellStyle name="Link" xfId="1987" builtinId="8" hidden="1"/>
    <cellStyle name="Link" xfId="1739" builtinId="8" hidden="1"/>
    <cellStyle name="Link" xfId="1485" builtinId="8" hidden="1"/>
    <cellStyle name="Link" xfId="1235" builtinId="8" hidden="1"/>
    <cellStyle name="Link" xfId="4709" builtinId="8" hidden="1"/>
    <cellStyle name="Link" xfId="4793" builtinId="8" hidden="1"/>
    <cellStyle name="Link" xfId="4537" builtinId="8" hidden="1"/>
    <cellStyle name="Link" xfId="4277" builtinId="8" hidden="1"/>
    <cellStyle name="Link" xfId="4019" builtinId="8" hidden="1"/>
    <cellStyle name="Link" xfId="10955" builtinId="8" hidden="1"/>
    <cellStyle name="Link" xfId="12861" builtinId="8" hidden="1"/>
    <cellStyle name="Link" xfId="34692" builtinId="8" hidden="1"/>
    <cellStyle name="Link" xfId="28019" builtinId="8" hidden="1"/>
    <cellStyle name="Link" xfId="20353" builtinId="8" hidden="1"/>
    <cellStyle name="Link" xfId="22435" builtinId="8" hidden="1"/>
    <cellStyle name="Link" xfId="24517" builtinId="8" hidden="1"/>
    <cellStyle name="Link" xfId="24237" builtinId="8" hidden="1"/>
    <cellStyle name="Link" xfId="23941" builtinId="8" hidden="1"/>
    <cellStyle name="Link" xfId="23643" builtinId="8" hidden="1"/>
    <cellStyle name="Link" xfId="23343" builtinId="8" hidden="1"/>
    <cellStyle name="Link" xfId="23045" builtinId="8" hidden="1"/>
    <cellStyle name="Link" xfId="22749" builtinId="8" hidden="1"/>
    <cellStyle name="Link" xfId="22453" builtinId="8" hidden="1"/>
    <cellStyle name="Link" xfId="22155" builtinId="8" hidden="1"/>
    <cellStyle name="Link" xfId="21859" builtinId="8" hidden="1"/>
    <cellStyle name="Link" xfId="21563" builtinId="8" hidden="1"/>
    <cellStyle name="Link" xfId="21261" builtinId="8" hidden="1"/>
    <cellStyle name="Link" xfId="20961" builtinId="8" hidden="1"/>
    <cellStyle name="Link" xfId="20663" builtinId="8" hidden="1"/>
    <cellStyle name="Link" xfId="20369" builtinId="8" hidden="1"/>
    <cellStyle name="Link" xfId="20073" builtinId="8" hidden="1"/>
    <cellStyle name="Link" xfId="19775" builtinId="8" hidden="1"/>
    <cellStyle name="Link" xfId="19479" builtinId="8" hidden="1"/>
    <cellStyle name="Link" xfId="19177" builtinId="8" hidden="1"/>
    <cellStyle name="Link" xfId="18881" builtinId="8" hidden="1"/>
    <cellStyle name="Link" xfId="18585" builtinId="8" hidden="1"/>
    <cellStyle name="Link" xfId="27965" builtinId="8" hidden="1"/>
    <cellStyle name="Link" xfId="28999" builtinId="8" hidden="1"/>
    <cellStyle name="Link" xfId="30035" builtinId="8" hidden="1"/>
    <cellStyle name="Link" xfId="31079" builtinId="8" hidden="1"/>
    <cellStyle name="Link" xfId="32125" builtinId="8" hidden="1"/>
    <cellStyle name="Link" xfId="33174" builtinId="8" hidden="1"/>
    <cellStyle name="Link" xfId="34208" builtinId="8" hidden="1"/>
    <cellStyle name="Link" xfId="34884" builtinId="8" hidden="1"/>
    <cellStyle name="Link" xfId="31745" builtinId="8" hidden="1"/>
    <cellStyle name="Link" xfId="28641" builtinId="8" hidden="1"/>
    <cellStyle name="Link" xfId="25537" builtinId="8" hidden="1"/>
    <cellStyle name="Link" xfId="22369" builtinId="8" hidden="1"/>
    <cellStyle name="Link" xfId="19261" builtinId="8" hidden="1"/>
    <cellStyle name="Link" xfId="16125" builtinId="8" hidden="1"/>
    <cellStyle name="Link" xfId="13021" builtinId="8" hidden="1"/>
    <cellStyle name="Link" xfId="5551" builtinId="8" hidden="1"/>
    <cellStyle name="Link" xfId="6447" builtinId="8" hidden="1"/>
    <cellStyle name="Link" xfId="7335" builtinId="8" hidden="1"/>
    <cellStyle name="Link" xfId="8239" builtinId="8" hidden="1"/>
    <cellStyle name="Link" xfId="9127" builtinId="8" hidden="1"/>
    <cellStyle name="Link" xfId="10013" builtinId="8" hidden="1"/>
    <cellStyle name="Link" xfId="10909" builtinId="8" hidden="1"/>
    <cellStyle name="Link" xfId="11349" builtinId="8" hidden="1"/>
    <cellStyle name="Link" xfId="5141" builtinId="8" hidden="1"/>
    <cellStyle name="Link" xfId="3169" builtinId="8" hidden="1"/>
    <cellStyle name="Link" xfId="24663" builtinId="8" hidden="1"/>
    <cellStyle name="Link" xfId="25701" builtinId="8" hidden="1"/>
    <cellStyle name="Link" xfId="26743" builtinId="8" hidden="1"/>
    <cellStyle name="Link" xfId="24701" builtinId="8" hidden="1"/>
    <cellStyle name="Link" xfId="15009" builtinId="8" hidden="1"/>
    <cellStyle name="Link" xfId="15983" builtinId="8" hidden="1"/>
    <cellStyle name="Link" xfId="16951" builtinId="8" hidden="1"/>
    <cellStyle name="Link" xfId="17921" builtinId="8" hidden="1"/>
    <cellStyle name="Link" xfId="13455" builtinId="8" hidden="1"/>
    <cellStyle name="Link" xfId="14393" builtinId="8" hidden="1"/>
    <cellStyle name="Link" xfId="12887" builtinId="8" hidden="1"/>
    <cellStyle name="Link" xfId="12087" builtinId="8" hidden="1"/>
    <cellStyle name="Link" xfId="14311" builtinId="8" hidden="1"/>
    <cellStyle name="Link" xfId="16865" builtinId="8" hidden="1"/>
    <cellStyle name="Link" xfId="25341" builtinId="8" hidden="1"/>
    <cellStyle name="Link" xfId="24571" builtinId="8" hidden="1"/>
    <cellStyle name="Link" xfId="21451" builtinId="8" hidden="1"/>
    <cellStyle name="Link" xfId="27827" builtinId="8" hidden="1"/>
    <cellStyle name="Link" xfId="24353" builtinId="8" hidden="1"/>
    <cellStyle name="Link" xfId="10791" builtinId="8" hidden="1"/>
    <cellStyle name="Link" xfId="337" builtinId="8" hidden="1"/>
    <cellStyle name="Link" xfId="4273" builtinId="8" hidden="1"/>
    <cellStyle name="Link" xfId="11639" builtinId="8" hidden="1"/>
    <cellStyle name="Link" xfId="30505" builtinId="8" hidden="1"/>
    <cellStyle name="Link" xfId="27377" builtinId="8" hidden="1"/>
    <cellStyle name="Link" xfId="24265" builtinId="8" hidden="1"/>
    <cellStyle name="Link" xfId="21133" builtinId="8" hidden="1"/>
    <cellStyle name="Link" xfId="18021" builtinId="8" hidden="1"/>
    <cellStyle name="Link" xfId="14893" builtinId="8" hidden="1"/>
    <cellStyle name="Link" xfId="11765" builtinId="8" hidden="1"/>
    <cellStyle name="Link" xfId="5913" builtinId="8" hidden="1"/>
    <cellStyle name="Link" xfId="6807" builtinId="8" hidden="1"/>
    <cellStyle name="Link" xfId="7695" builtinId="8" hidden="1"/>
    <cellStyle name="Link" xfId="8589" builtinId="8" hidden="1"/>
    <cellStyle name="Link" xfId="9479" builtinId="8" hidden="1"/>
    <cellStyle name="Link" xfId="14933" builtinId="8" hidden="1"/>
    <cellStyle name="Link" xfId="31807" builtinId="8" hidden="1"/>
    <cellStyle name="Link" xfId="32782" builtinId="8" hidden="1"/>
    <cellStyle name="Link" xfId="33752" builtinId="8" hidden="1"/>
    <cellStyle name="Link" xfId="34722" builtinId="8" hidden="1"/>
    <cellStyle name="Link" xfId="33532" builtinId="8" hidden="1"/>
    <cellStyle name="Link" xfId="31619" builtinId="8" hidden="1"/>
    <cellStyle name="Link" xfId="30357" builtinId="8" hidden="1"/>
    <cellStyle name="Link" xfId="31295" builtinId="8" hidden="1"/>
    <cellStyle name="Link" xfId="28975" builtinId="8" hidden="1"/>
    <cellStyle name="Link" xfId="28351" builtinId="8" hidden="1"/>
    <cellStyle name="Link" xfId="27639" builtinId="8" hidden="1"/>
    <cellStyle name="Link" xfId="27707" builtinId="8" hidden="1"/>
    <cellStyle name="Link" xfId="28155" builtinId="8" hidden="1"/>
    <cellStyle name="Link" xfId="29389" builtinId="8" hidden="1"/>
    <cellStyle name="Link" xfId="29083" builtinId="8" hidden="1"/>
    <cellStyle name="Link" xfId="28779" builtinId="8" hidden="1"/>
    <cellStyle name="Link" xfId="28463" builtinId="8" hidden="1"/>
    <cellStyle name="Link" xfId="31405" builtinId="8" hidden="1"/>
    <cellStyle name="Link" xfId="31093" builtinId="8" hidden="1"/>
    <cellStyle name="Link" xfId="30779" builtinId="8" hidden="1"/>
    <cellStyle name="Link" xfId="30467" builtinId="8" hidden="1"/>
    <cellStyle name="Link" xfId="30155" builtinId="8" hidden="1"/>
    <cellStyle name="Link" xfId="29837" builtinId="8" hidden="1"/>
    <cellStyle name="Link" xfId="29527" builtinId="8" hidden="1"/>
    <cellStyle name="Link" xfId="34750" builtinId="8" hidden="1"/>
    <cellStyle name="Link" xfId="32218" builtinId="8" hidden="1"/>
    <cellStyle name="Link" xfId="33196" builtinId="8" hidden="1"/>
    <cellStyle name="Link" xfId="34164" builtinId="8" hidden="1"/>
    <cellStyle name="Link" xfId="35132" builtinId="8" hidden="1"/>
    <cellStyle name="Link" xfId="34834" builtinId="8" hidden="1"/>
    <cellStyle name="Link" xfId="34512" builtinId="8" hidden="1"/>
    <cellStyle name="Link" xfId="34190" builtinId="8" hidden="1"/>
    <cellStyle name="Link" xfId="33864" builtinId="8" hidden="1"/>
    <cellStyle name="Link" xfId="33542" builtinId="8" hidden="1"/>
    <cellStyle name="Link" xfId="33218" builtinId="8" hidden="1"/>
    <cellStyle name="Link" xfId="32894" builtinId="8" hidden="1"/>
    <cellStyle name="Link" xfId="32570" builtinId="8" hidden="1"/>
    <cellStyle name="Link" xfId="32240" builtinId="8" hidden="1"/>
    <cellStyle name="Link" xfId="31919" builtinId="8" hidden="1"/>
    <cellStyle name="Link" xfId="31597" builtinId="8" hidden="1"/>
    <cellStyle name="Link" xfId="24753" builtinId="8" hidden="1"/>
    <cellStyle name="Link" xfId="17493" builtinId="8" hidden="1"/>
    <cellStyle name="Link" xfId="5457" builtinId="8" hidden="1"/>
    <cellStyle name="Link" xfId="7555" builtinId="8" hidden="1"/>
    <cellStyle name="Link" xfId="9585" builtinId="8" hidden="1"/>
    <cellStyle name="Link" xfId="9289" builtinId="8" hidden="1"/>
    <cellStyle name="Link" xfId="8987" builtinId="8" hidden="1"/>
    <cellStyle name="Link" xfId="8691" builtinId="8" hidden="1"/>
    <cellStyle name="Link" xfId="8397" builtinId="8" hidden="1"/>
    <cellStyle name="Link" xfId="8097" builtinId="8" hidden="1"/>
    <cellStyle name="Link" xfId="7803" builtinId="8" hidden="1"/>
    <cellStyle name="Link" xfId="7503" builtinId="8" hidden="1"/>
    <cellStyle name="Link" xfId="7203" builtinId="8" hidden="1"/>
    <cellStyle name="Link" xfId="6909" builtinId="8" hidden="1"/>
    <cellStyle name="Link" xfId="6615" builtinId="8" hidden="1"/>
    <cellStyle name="Link" xfId="6315" builtinId="8" hidden="1"/>
    <cellStyle name="Link" xfId="16663" builtinId="8" hidden="1"/>
    <cellStyle name="Link" xfId="16387" builtinId="8" hidden="1"/>
    <cellStyle name="Link" xfId="16115" builtinId="8" hidden="1"/>
    <cellStyle name="Link" xfId="15831" builtinId="8" hidden="1"/>
    <cellStyle name="Link" xfId="15559" builtinId="8" hidden="1"/>
    <cellStyle name="Link" xfId="15283" builtinId="8" hidden="1"/>
    <cellStyle name="Link" xfId="14987" builtinId="8" hidden="1"/>
    <cellStyle name="Link" xfId="19619" builtinId="8" hidden="1"/>
    <cellStyle name="Link" xfId="21671" builtinId="8" hidden="1"/>
    <cellStyle name="Link" xfId="23719" builtinId="8" hidden="1"/>
    <cellStyle name="Link" xfId="25853" builtinId="8" hidden="1"/>
    <cellStyle name="Link" xfId="27327" builtinId="8" hidden="1"/>
    <cellStyle name="Link" xfId="27035" builtinId="8" hidden="1"/>
    <cellStyle name="Link" xfId="26731" builtinId="8" hidden="1"/>
    <cellStyle name="Link" xfId="26437" builtinId="8" hidden="1"/>
    <cellStyle name="Link" xfId="26143" builtinId="8" hidden="1"/>
    <cellStyle name="Link" xfId="25851" builtinId="8" hidden="1"/>
    <cellStyle name="Link" xfId="25535" builtinId="8" hidden="1"/>
    <cellStyle name="Link" xfId="25243" builtinId="8" hidden="1"/>
    <cellStyle name="Link" xfId="24949" builtinId="8" hidden="1"/>
    <cellStyle name="Link" xfId="24645" builtinId="8" hidden="1"/>
    <cellStyle name="Link" xfId="24351" builtinId="8" hidden="1"/>
    <cellStyle name="Link" xfId="24059" builtinId="8" hidden="1"/>
    <cellStyle name="Link" xfId="23767" builtinId="8" hidden="1"/>
    <cellStyle name="Link" xfId="23461" builtinId="8" hidden="1"/>
    <cellStyle name="Link" xfId="23171" builtinId="8" hidden="1"/>
    <cellStyle name="Link" xfId="22877" builtinId="8" hidden="1"/>
    <cellStyle name="Link" xfId="22559" builtinId="8" hidden="1"/>
    <cellStyle name="Link" xfId="22267" builtinId="8" hidden="1"/>
    <cellStyle name="Link" xfId="21975" builtinId="8" hidden="1"/>
    <cellStyle name="Link" xfId="21683" builtinId="8" hidden="1"/>
    <cellStyle name="Link" xfId="21379" builtinId="8" hidden="1"/>
    <cellStyle name="Link" xfId="21081" builtinId="8" hidden="1"/>
    <cellStyle name="Link" xfId="20787" builtinId="8" hidden="1"/>
    <cellStyle name="Link" xfId="20483" builtinId="8" hidden="1"/>
    <cellStyle name="Link" xfId="20191" builtinId="8" hidden="1"/>
    <cellStyle name="Link" xfId="19899" builtinId="8" hidden="1"/>
    <cellStyle name="Link" xfId="19607" builtinId="8" hidden="1"/>
    <cellStyle name="Link" xfId="19289" builtinId="8" hidden="1"/>
    <cellStyle name="Link" xfId="18995" builtinId="8" hidden="1"/>
    <cellStyle name="Link" xfId="18705" builtinId="8" hidden="1"/>
    <cellStyle name="Link" xfId="27571" builtinId="8" hidden="1"/>
    <cellStyle name="Link" xfId="28595" builtinId="8" hidden="1"/>
    <cellStyle name="Link" xfId="29619" builtinId="8" hidden="1"/>
    <cellStyle name="Link" xfId="30643" builtinId="8" hidden="1"/>
    <cellStyle name="Link" xfId="31709" builtinId="8" hidden="1"/>
    <cellStyle name="Link" xfId="32736" builtinId="8" hidden="1"/>
    <cellStyle name="Link" xfId="33760" builtinId="8" hidden="1"/>
    <cellStyle name="Link" xfId="34870" builtinId="8" hidden="1"/>
    <cellStyle name="Link" xfId="32932" builtinId="8" hidden="1"/>
    <cellStyle name="Link" xfId="29857" builtinId="8" hidden="1"/>
    <cellStyle name="Link" xfId="26785" builtinId="8" hidden="1"/>
    <cellStyle name="Link" xfId="23585" builtinId="8" hidden="1"/>
    <cellStyle name="Link" xfId="20509" builtinId="8" hidden="1"/>
    <cellStyle name="Link" xfId="17437" builtinId="8" hidden="1"/>
    <cellStyle name="Link" xfId="14237" builtinId="8" hidden="1"/>
    <cellStyle name="Link" xfId="5195" builtinId="8" hidden="1"/>
    <cellStyle name="Link" xfId="6073" builtinId="8" hidden="1"/>
    <cellStyle name="Link" xfId="6951" builtinId="8" hidden="1"/>
    <cellStyle name="Link" xfId="7901" builtinId="8" hidden="1"/>
    <cellStyle name="Link" xfId="8779" builtinId="8" hidden="1"/>
    <cellStyle name="Link" xfId="9657" builtinId="8" hidden="1"/>
    <cellStyle name="Link" xfId="10571" builtinId="8" hidden="1"/>
    <cellStyle name="Link" xfId="11449" builtinId="8" hidden="1"/>
    <cellStyle name="Link" xfId="7637" builtinId="8" hidden="1"/>
    <cellStyle name="Link" xfId="2819" builtinId="8" hidden="1"/>
    <cellStyle name="Link" xfId="3673" builtinId="8" hidden="1"/>
    <cellStyle name="Link" xfId="4493" builtinId="8" hidden="1"/>
    <cellStyle name="Link" xfId="1233" builtinId="8" hidden="1"/>
    <cellStyle name="Link" xfId="2093" builtinId="8" hidden="1"/>
    <cellStyle name="Link" xfId="1049" builtinId="8" hidden="1"/>
    <cellStyle name="Link" xfId="63" builtinId="8" hidden="1"/>
    <cellStyle name="Link" xfId="541" builtinId="8" hidden="1"/>
    <cellStyle name="Link" xfId="741" builtinId="8" hidden="1"/>
    <cellStyle name="Link" xfId="883" builtinId="8" hidden="1"/>
    <cellStyle name="Link" xfId="623" builtinId="8" hidden="1"/>
    <cellStyle name="Link" xfId="2177" builtinId="8" hidden="1"/>
    <cellStyle name="Link" xfId="1913" builtinId="8" hidden="1"/>
    <cellStyle name="Link" xfId="1649" builtinId="8" hidden="1"/>
    <cellStyle name="Link" xfId="1385" builtinId="8" hidden="1"/>
    <cellStyle name="Link" xfId="2949" builtinId="8" hidden="1"/>
    <cellStyle name="Link" xfId="4897" builtinId="8" hidden="1"/>
    <cellStyle name="Link" xfId="4625" builtinId="8" hidden="1"/>
    <cellStyle name="Link" xfId="4341" builtinId="8" hidden="1"/>
    <cellStyle name="Link" xfId="4067" builtinId="8" hidden="1"/>
    <cellStyle name="Link" xfId="3795" builtinId="8" hidden="1"/>
    <cellStyle name="Link" xfId="3521" builtinId="8" hidden="1"/>
    <cellStyle name="Link" xfId="3235" builtinId="8" hidden="1"/>
    <cellStyle name="Link" xfId="2963" builtinId="8" hidden="1"/>
    <cellStyle name="Link" xfId="2689" builtinId="8" hidden="1"/>
    <cellStyle name="Link" xfId="2395" builtinId="8" hidden="1"/>
    <cellStyle name="Link" xfId="6725" builtinId="8" hidden="1"/>
    <cellStyle name="Link" xfId="8773" builtinId="8" hidden="1"/>
    <cellStyle name="Link" xfId="10821" builtinId="8" hidden="1"/>
    <cellStyle name="Link" xfId="11565" builtinId="8" hidden="1"/>
    <cellStyle name="Link" xfId="11273" builtinId="8" hidden="1"/>
    <cellStyle name="Link" xfId="10979" builtinId="8" hidden="1"/>
    <cellStyle name="Link" xfId="10675" builtinId="8" hidden="1"/>
    <cellStyle name="Link" xfId="10383" builtinId="8" hidden="1"/>
    <cellStyle name="Link" xfId="10091" builtinId="8" hidden="1"/>
    <cellStyle name="Link" xfId="9799" builtinId="8" hidden="1"/>
    <cellStyle name="Link" xfId="31465" builtinId="8" hidden="1"/>
    <cellStyle name="Link" xfId="31177" builtinId="8" hidden="1"/>
    <cellStyle name="Link" xfId="30873" builtinId="8" hidden="1"/>
    <cellStyle name="Link" xfId="30577" builtinId="8" hidden="1"/>
    <cellStyle name="Link" xfId="30281" builtinId="8" hidden="1"/>
    <cellStyle name="Link" xfId="29993" builtinId="8" hidden="1"/>
    <cellStyle name="Link" xfId="29689" builtinId="8" hidden="1"/>
    <cellStyle name="Link" xfId="29393" builtinId="8" hidden="1"/>
    <cellStyle name="Link" xfId="29097" builtinId="8" hidden="1"/>
    <cellStyle name="Link" xfId="28809" builtinId="8" hidden="1"/>
    <cellStyle name="Link" xfId="28489" builtinId="8" hidden="1"/>
    <cellStyle name="Link" xfId="28201" builtinId="8" hidden="1"/>
    <cellStyle name="Link" xfId="27897" builtinId="8" hidden="1"/>
    <cellStyle name="Link" xfId="27609" builtinId="8" hidden="1"/>
    <cellStyle name="Link" xfId="27305" builtinId="8" hidden="1"/>
    <cellStyle name="Link" xfId="27017" builtinId="8" hidden="1"/>
    <cellStyle name="Link" xfId="26729" builtinId="8" hidden="1"/>
    <cellStyle name="Link" xfId="26417" builtinId="8" hidden="1"/>
    <cellStyle name="Link" xfId="26129" builtinId="8" hidden="1"/>
    <cellStyle name="Link" xfId="25833" builtinId="8" hidden="1"/>
    <cellStyle name="Link" xfId="25545" builtinId="8" hidden="1"/>
    <cellStyle name="Link" xfId="25225" builtinId="8" hidden="1"/>
    <cellStyle name="Link" xfId="24937" builtinId="8" hidden="1"/>
    <cellStyle name="Link" xfId="24633" builtinId="8" hidden="1"/>
    <cellStyle name="Link" xfId="24337" builtinId="8" hidden="1"/>
    <cellStyle name="Link" xfId="24041" builtinId="8" hidden="1"/>
    <cellStyle name="Link" xfId="23753" builtinId="8" hidden="1"/>
    <cellStyle name="Link" xfId="23449" builtinId="8" hidden="1"/>
    <cellStyle name="Link" xfId="23153" builtinId="8" hidden="1"/>
    <cellStyle name="Link" xfId="22857" builtinId="8" hidden="1"/>
    <cellStyle name="Link" xfId="22569" builtinId="8" hidden="1"/>
    <cellStyle name="Link" xfId="22249" builtinId="8" hidden="1"/>
    <cellStyle name="Link" xfId="21961" builtinId="8" hidden="1"/>
    <cellStyle name="Link" xfId="21657" builtinId="8" hidden="1"/>
    <cellStyle name="Link" xfId="21369" builtinId="8" hidden="1"/>
    <cellStyle name="Link" xfId="21061" builtinId="8" hidden="1"/>
    <cellStyle name="Link" xfId="20773" builtinId="8" hidden="1"/>
    <cellStyle name="Link" xfId="20469" builtinId="8" hidden="1"/>
    <cellStyle name="Link" xfId="20173" builtinId="8" hidden="1"/>
    <cellStyle name="Link" xfId="19877" builtinId="8" hidden="1"/>
    <cellStyle name="Link" xfId="19589" builtinId="8" hidden="1"/>
    <cellStyle name="Link" xfId="19301" builtinId="8" hidden="1"/>
    <cellStyle name="Link" xfId="18981" builtinId="8" hidden="1"/>
    <cellStyle name="Link" xfId="18677" builtinId="8" hidden="1"/>
    <cellStyle name="Link" xfId="18389" builtinId="8" hidden="1"/>
    <cellStyle name="Link" xfId="18085" builtinId="8" hidden="1"/>
    <cellStyle name="Link" xfId="17797" builtinId="8" hidden="1"/>
    <cellStyle name="Link" xfId="17509" builtinId="8" hidden="1"/>
    <cellStyle name="Link" xfId="17205" builtinId="8" hidden="1"/>
    <cellStyle name="Link" xfId="16909" builtinId="8" hidden="1"/>
    <cellStyle name="Link" xfId="16613" builtinId="8" hidden="1"/>
    <cellStyle name="Link" xfId="16325" builtinId="8" hidden="1"/>
    <cellStyle name="Link" xfId="16005" builtinId="8" hidden="1"/>
    <cellStyle name="Link" xfId="15717" builtinId="8" hidden="1"/>
    <cellStyle name="Link" xfId="15413" builtinId="8" hidden="1"/>
    <cellStyle name="Link" xfId="15125" builtinId="8" hidden="1"/>
    <cellStyle name="Link" xfId="14821" builtinId="8" hidden="1"/>
    <cellStyle name="Link" xfId="14533" builtinId="8" hidden="1"/>
    <cellStyle name="Link" xfId="14229" builtinId="8" hidden="1"/>
    <cellStyle name="Link" xfId="13933" builtinId="8" hidden="1"/>
    <cellStyle name="Link" xfId="13637" builtinId="8" hidden="1"/>
    <cellStyle name="Link" xfId="13349" builtinId="8" hidden="1"/>
    <cellStyle name="Link" xfId="13045" builtinId="8" hidden="1"/>
    <cellStyle name="Link" xfId="12741" builtinId="8" hidden="1"/>
    <cellStyle name="Link" xfId="12437" builtinId="8" hidden="1"/>
    <cellStyle name="Link" xfId="12149" builtinId="8" hidden="1"/>
    <cellStyle name="Link" xfId="11845" builtinId="8" hidden="1"/>
    <cellStyle name="Link" xfId="5083" builtinId="8" hidden="1"/>
    <cellStyle name="Link" xfId="5169" builtinId="8" hidden="1"/>
    <cellStyle name="Link" xfId="5251" builtinId="8" hidden="1"/>
    <cellStyle name="Link" xfId="5339" builtinId="8" hidden="1"/>
    <cellStyle name="Link" xfId="5421" builtinId="8" hidden="1"/>
    <cellStyle name="Link" xfId="5503" builtinId="8" hidden="1"/>
    <cellStyle name="Link" xfId="5595" builtinId="8" hidden="1"/>
    <cellStyle name="Link" xfId="5681" builtinId="8" hidden="1"/>
    <cellStyle name="Link" xfId="5763" builtinId="8" hidden="1"/>
    <cellStyle name="Link" xfId="5847" builtinId="8" hidden="1"/>
    <cellStyle name="Link" xfId="5933" builtinId="8" hidden="1"/>
    <cellStyle name="Link" xfId="6015" builtinId="8" hidden="1"/>
    <cellStyle name="Link" xfId="6103" builtinId="8" hidden="1"/>
    <cellStyle name="Link" xfId="6187" builtinId="8" hidden="1"/>
    <cellStyle name="Link" xfId="6271" builtinId="8" hidden="1"/>
    <cellStyle name="Link" xfId="6001" builtinId="8" hidden="1"/>
    <cellStyle name="Link" xfId="5403" builtinId="8" hidden="1"/>
    <cellStyle name="Link" xfId="12517" builtinId="8" hidden="1"/>
    <cellStyle name="Link" xfId="14581" builtinId="8" hidden="1"/>
    <cellStyle name="Link" xfId="16677" builtinId="8" hidden="1"/>
    <cellStyle name="Link" xfId="18757" builtinId="8" hidden="1"/>
    <cellStyle name="Link" xfId="20837" builtinId="8" hidden="1"/>
    <cellStyle name="Link" xfId="22921" builtinId="8" hidden="1"/>
    <cellStyle name="Link" xfId="25001" builtinId="8" hidden="1"/>
    <cellStyle name="Link" xfId="27081" builtinId="8" hidden="1"/>
    <cellStyle name="Link" xfId="29161" builtinId="8" hidden="1"/>
    <cellStyle name="Link" xfId="31249" builtinId="8" hidden="1"/>
    <cellStyle name="Link" xfId="11335" builtinId="8" hidden="1"/>
    <cellStyle name="Link" xfId="3021" builtinId="8" hidden="1"/>
    <cellStyle name="Link" xfId="4967" builtinId="8" hidden="1"/>
    <cellStyle name="Link" xfId="937" builtinId="8" hidden="1"/>
    <cellStyle name="Link" xfId="4321" builtinId="8" hidden="1"/>
    <cellStyle name="Link" xfId="8559" builtinId="8" hidden="1"/>
    <cellStyle name="Link" xfId="21149" builtinId="8" hidden="1"/>
    <cellStyle name="Link" xfId="32522" builtinId="8" hidden="1"/>
    <cellStyle name="Link" xfId="19071" builtinId="8" hidden="1"/>
    <cellStyle name="Link" xfId="21143" builtinId="8" hidden="1"/>
    <cellStyle name="Link" xfId="23231" builtinId="8" hidden="1"/>
    <cellStyle name="Link" xfId="25315" builtinId="8" hidden="1"/>
    <cellStyle name="Link" xfId="27387" builtinId="8" hidden="1"/>
    <cellStyle name="Link" xfId="15615" builtinId="8" hidden="1"/>
    <cellStyle name="Link" xfId="16971" builtinId="8" hidden="1"/>
    <cellStyle name="Link" xfId="17055" builtinId="8" hidden="1"/>
    <cellStyle name="Link" xfId="17143" builtinId="8" hidden="1"/>
    <cellStyle name="Link" xfId="17227" builtinId="8" hidden="1"/>
    <cellStyle name="Link" xfId="17313" builtinId="8" hidden="1"/>
    <cellStyle name="Link" xfId="17399" builtinId="8" hidden="1"/>
    <cellStyle name="Link" xfId="17487" builtinId="8" hidden="1"/>
    <cellStyle name="Link" xfId="17577" builtinId="8" hidden="1"/>
    <cellStyle name="Link" xfId="17659" builtinId="8" hidden="1"/>
    <cellStyle name="Link" xfId="17747" builtinId="8" hidden="1"/>
    <cellStyle name="Link" xfId="17835" builtinId="8" hidden="1"/>
    <cellStyle name="Link" xfId="17919" builtinId="8" hidden="1"/>
    <cellStyle name="Link" xfId="18007" builtinId="8" hidden="1"/>
    <cellStyle name="Link" xfId="18091" builtinId="8" hidden="1"/>
    <cellStyle name="Link" xfId="18177" builtinId="8" hidden="1"/>
    <cellStyle name="Link" xfId="18263" builtinId="8" hidden="1"/>
    <cellStyle name="Link" xfId="18351" builtinId="8" hidden="1"/>
    <cellStyle name="Link" xfId="18433" builtinId="8" hidden="1"/>
    <cellStyle name="Link" xfId="17379" builtinId="8" hidden="1"/>
    <cellStyle name="Link" xfId="16057" builtinId="8" hidden="1"/>
    <cellStyle name="Link" xfId="13259" builtinId="8" hidden="1"/>
    <cellStyle name="Link" xfId="13345" builtinId="8" hidden="1"/>
    <cellStyle name="Link" xfId="13433" builtinId="8" hidden="1"/>
    <cellStyle name="Link" xfId="13515" builtinId="8" hidden="1"/>
    <cellStyle name="Link" xfId="13599" builtinId="8" hidden="1"/>
    <cellStyle name="Link" xfId="13681" builtinId="8" hidden="1"/>
    <cellStyle name="Link" xfId="13767" builtinId="8" hidden="1"/>
    <cellStyle name="Link" xfId="13847" builtinId="8" hidden="1"/>
    <cellStyle name="Link" xfId="13931" builtinId="8" hidden="1"/>
    <cellStyle name="Link" xfId="14017" builtinId="8" hidden="1"/>
    <cellStyle name="Link" xfId="14097" builtinId="8" hidden="1"/>
    <cellStyle name="Link" xfId="14183" builtinId="8" hidden="1"/>
    <cellStyle name="Link" xfId="14263" builtinId="8" hidden="1"/>
    <cellStyle name="Link" xfId="14345" builtinId="8" hidden="1"/>
    <cellStyle name="Link" xfId="14427" builtinId="8" hidden="1"/>
    <cellStyle name="Link" xfId="14513" builtinId="8" hidden="1"/>
    <cellStyle name="Link" xfId="14593" builtinId="8" hidden="1"/>
    <cellStyle name="Link" xfId="14681" builtinId="8" hidden="1"/>
    <cellStyle name="Link" xfId="14767" builtinId="8" hidden="1"/>
    <cellStyle name="Link" xfId="14851" builtinId="8" hidden="1"/>
    <cellStyle name="Link" xfId="12495" builtinId="8" hidden="1"/>
    <cellStyle name="Link" xfId="12579" builtinId="8" hidden="1"/>
    <cellStyle name="Link" xfId="12659" builtinId="8" hidden="1"/>
    <cellStyle name="Link" xfId="12743" builtinId="8" hidden="1"/>
    <cellStyle name="Link" xfId="12823" builtinId="8" hidden="1"/>
    <cellStyle name="Link" xfId="12907" builtinId="8" hidden="1"/>
    <cellStyle name="Link" xfId="12985" builtinId="8" hidden="1"/>
    <cellStyle name="Link" xfId="13067" builtinId="8" hidden="1"/>
    <cellStyle name="Link" xfId="13153" builtinId="8" hidden="1"/>
    <cellStyle name="Link" xfId="13231" builtinId="8" hidden="1"/>
    <cellStyle name="Link" xfId="12155" builtinId="8" hidden="1"/>
    <cellStyle name="Link" xfId="12239" builtinId="8" hidden="1"/>
    <cellStyle name="Link" xfId="12323" builtinId="8" hidden="1"/>
    <cellStyle name="Link" xfId="12403" builtinId="8" hidden="1"/>
    <cellStyle name="Link" xfId="12483" builtinId="8" hidden="1"/>
    <cellStyle name="Link" xfId="12003" builtinId="8" hidden="1"/>
    <cellStyle name="Link" xfId="12081" builtinId="8" hidden="1"/>
    <cellStyle name="Link" xfId="11887" builtinId="8" hidden="1"/>
    <cellStyle name="Link" xfId="11831" builtinId="8" hidden="1"/>
    <cellStyle name="Link" xfId="11923" builtinId="8" hidden="1"/>
    <cellStyle name="Link" xfId="11955" builtinId="8" hidden="1"/>
    <cellStyle name="Link" xfId="12273" builtinId="8" hidden="1"/>
    <cellStyle name="Link" xfId="13193" builtinId="8" hidden="1"/>
    <cellStyle name="Link" xfId="12945" builtinId="8" hidden="1"/>
    <cellStyle name="Link" xfId="12695" builtinId="8" hidden="1"/>
    <cellStyle name="Link" xfId="14179" builtinId="8" hidden="1"/>
    <cellStyle name="Link" xfId="14641" builtinId="8" hidden="1"/>
    <cellStyle name="Link" xfId="14377" builtinId="8" hidden="1"/>
    <cellStyle name="Link" xfId="14123" builtinId="8" hidden="1"/>
    <cellStyle name="Link" xfId="13881" builtinId="8" hidden="1"/>
    <cellStyle name="Link" xfId="13627" builtinId="8" hidden="1"/>
    <cellStyle name="Link" xfId="13375" builtinId="8" hidden="1"/>
    <cellStyle name="Link" xfId="16783" builtinId="8" hidden="1"/>
    <cellStyle name="Link" xfId="18299" builtinId="8" hidden="1"/>
    <cellStyle name="Link" xfId="18039" builtinId="8" hidden="1"/>
    <cellStyle name="Link" xfId="17787" builtinId="8" hidden="1"/>
    <cellStyle name="Link" xfId="17527" builtinId="8" hidden="1"/>
    <cellStyle name="Link" xfId="17265" builtinId="8" hidden="1"/>
    <cellStyle name="Link" xfId="17015" builtinId="8" hidden="1"/>
    <cellStyle name="Link" xfId="14155" builtinId="8" hidden="1"/>
    <cellStyle name="Link" xfId="12395" builtinId="8" hidden="1"/>
    <cellStyle name="Link" xfId="14755" builtinId="8" hidden="1"/>
    <cellStyle name="Link" xfId="13505" builtinId="8" hidden="1"/>
    <cellStyle name="Link" xfId="17655" builtinId="8" hidden="1"/>
    <cellStyle name="Link" xfId="25639" builtinId="8" hidden="1"/>
    <cellStyle name="Link" xfId="25021" builtinId="8" hidden="1"/>
    <cellStyle name="Link" xfId="24381" builtinId="8" hidden="1"/>
    <cellStyle name="Link" xfId="23763" builtinId="8" hidden="1"/>
    <cellStyle name="Link" xfId="23143" builtinId="8" hidden="1"/>
    <cellStyle name="Link" xfId="22503" builtinId="8" hidden="1"/>
    <cellStyle name="Link" xfId="21885" builtinId="8" hidden="1"/>
    <cellStyle name="Link" xfId="21222" builtinId="8" hidden="1"/>
    <cellStyle name="Link" xfId="20623" builtinId="8" hidden="1"/>
    <cellStyle name="Link" xfId="19983" builtinId="8" hidden="1"/>
    <cellStyle name="Link" xfId="19385" builtinId="8" hidden="1"/>
    <cellStyle name="Link" xfId="18723" builtinId="8" hidden="1"/>
    <cellStyle name="Link" xfId="14915" builtinId="8" hidden="1"/>
    <cellStyle name="Link" xfId="15003" builtinId="8" hidden="1"/>
    <cellStyle name="Link" xfId="15083" builtinId="8" hidden="1"/>
    <cellStyle name="Link" xfId="15169" builtinId="8" hidden="1"/>
    <cellStyle name="Link" xfId="15249" builtinId="8" hidden="1"/>
    <cellStyle name="Link" xfId="15337" builtinId="8" hidden="1"/>
    <cellStyle name="Link" xfId="15415" builtinId="8" hidden="1"/>
    <cellStyle name="Link" xfId="15505" builtinId="8" hidden="1"/>
    <cellStyle name="Link" xfId="15583" builtinId="8" hidden="1"/>
    <cellStyle name="Link" xfId="15667" builtinId="8" hidden="1"/>
    <cellStyle name="Link" xfId="15747" builtinId="8" hidden="1"/>
    <cellStyle name="Link" xfId="15835" builtinId="8" hidden="1"/>
    <cellStyle name="Link" xfId="15915" builtinId="8" hidden="1"/>
    <cellStyle name="Link" xfId="16003" builtinId="8" hidden="1"/>
    <cellStyle name="Link" xfId="16083" builtinId="8" hidden="1"/>
    <cellStyle name="Link" xfId="16169" builtinId="8" hidden="1"/>
    <cellStyle name="Link" xfId="16249" builtinId="8" hidden="1"/>
    <cellStyle name="Link" xfId="16337" builtinId="8" hidden="1"/>
    <cellStyle name="Link" xfId="16417" builtinId="8" hidden="1"/>
    <cellStyle name="Link" xfId="16505" builtinId="8" hidden="1"/>
    <cellStyle name="Link" xfId="16585" builtinId="8" hidden="1"/>
    <cellStyle name="Link" xfId="16671" builtinId="8" hidden="1"/>
    <cellStyle name="Link" xfId="16751" builtinId="8" hidden="1"/>
    <cellStyle name="Link" xfId="16839" builtinId="8" hidden="1"/>
    <cellStyle name="Link" xfId="16919" builtinId="8" hidden="1"/>
    <cellStyle name="Link" xfId="14983" builtinId="8" hidden="1"/>
    <cellStyle name="Link" xfId="26099" builtinId="8" hidden="1"/>
    <cellStyle name="Link" xfId="26183" builtinId="8" hidden="1"/>
    <cellStyle name="Link" xfId="26275" builtinId="8" hidden="1"/>
    <cellStyle name="Link" xfId="26359" builtinId="8" hidden="1"/>
    <cellStyle name="Link" xfId="26445" builtinId="8" hidden="1"/>
    <cellStyle name="Link" xfId="26539" builtinId="8" hidden="1"/>
    <cellStyle name="Link" xfId="26627" builtinId="8" hidden="1"/>
    <cellStyle name="Link" xfId="26715" builtinId="8" hidden="1"/>
    <cellStyle name="Link" xfId="26799" builtinId="8" hidden="1"/>
    <cellStyle name="Link" xfId="26893" builtinId="8" hidden="1"/>
    <cellStyle name="Link" xfId="26979" builtinId="8" hidden="1"/>
    <cellStyle name="Link" xfId="27063" builtinId="8" hidden="1"/>
    <cellStyle name="Link" xfId="27151" builtinId="8" hidden="1"/>
    <cellStyle name="Link" xfId="27245" builtinId="8" hidden="1"/>
    <cellStyle name="Link" xfId="27333" builtinId="8" hidden="1"/>
    <cellStyle name="Link" xfId="27261" builtinId="8" hidden="1"/>
    <cellStyle name="Link" xfId="26663" builtinId="8" hidden="1"/>
    <cellStyle name="Link" xfId="26003" builtinId="8" hidden="1"/>
    <cellStyle name="Link" xfId="25325" builtinId="8" hidden="1"/>
    <cellStyle name="Link" xfId="25415" builtinId="8" hidden="1"/>
    <cellStyle name="Link" xfId="25503" builtinId="8" hidden="1"/>
    <cellStyle name="Link" xfId="25591" builtinId="8" hidden="1"/>
    <cellStyle name="Link" xfId="25677" builtinId="8" hidden="1"/>
    <cellStyle name="Link" xfId="25763" builtinId="8" hidden="1"/>
    <cellStyle name="Link" xfId="25855" builtinId="8" hidden="1"/>
    <cellStyle name="Link" xfId="25941" builtinId="8" hidden="1"/>
    <cellStyle name="Link" xfId="26027" builtinId="8" hidden="1"/>
    <cellStyle name="Link" xfId="24967" builtinId="8" hidden="1"/>
    <cellStyle name="Link" xfId="25055" builtinId="8" hidden="1"/>
    <cellStyle name="Link" xfId="25141" builtinId="8" hidden="1"/>
    <cellStyle name="Link" xfId="25227" builtinId="8" hidden="1"/>
    <cellStyle name="Link" xfId="24751" builtinId="8" hidden="1"/>
    <cellStyle name="Link" xfId="24837" builtinId="8" hidden="1"/>
    <cellStyle name="Link" xfId="24643" builtinId="8" hidden="1"/>
    <cellStyle name="Link" xfId="24589" builtinId="8" hidden="1"/>
    <cellStyle name="Link" xfId="24539" builtinId="8" hidden="1"/>
    <cellStyle name="Link" xfId="24567" builtinId="8" hidden="1"/>
    <cellStyle name="Link" xfId="24605" builtinId="8" hidden="1"/>
    <cellStyle name="Link" xfId="24579" builtinId="8" hidden="1"/>
    <cellStyle name="Link" xfId="24691" builtinId="8" hidden="1"/>
    <cellStyle name="Link" xfId="24661" builtinId="8" hidden="1"/>
    <cellStyle name="Link" xfId="24635" builtinId="8" hidden="1"/>
    <cellStyle name="Link" xfId="24885" builtinId="8" hidden="1"/>
    <cellStyle name="Link" xfId="24855" builtinId="8" hidden="1"/>
    <cellStyle name="Link" xfId="24831" builtinId="8" hidden="1"/>
    <cellStyle name="Link" xfId="24799" builtinId="8" hidden="1"/>
    <cellStyle name="Link" xfId="24771" builtinId="8" hidden="1"/>
    <cellStyle name="Link" xfId="24739" builtinId="8" hidden="1"/>
    <cellStyle name="Link" xfId="25275" builtinId="8" hidden="1"/>
    <cellStyle name="Link" xfId="25245" builtinId="8" hidden="1"/>
    <cellStyle name="Link" xfId="25221" builtinId="8" hidden="1"/>
    <cellStyle name="Link" xfId="25189" builtinId="8" hidden="1"/>
    <cellStyle name="Link" xfId="25159" builtinId="8" hidden="1"/>
    <cellStyle name="Link" xfId="25131" builtinId="8" hidden="1"/>
    <cellStyle name="Link" xfId="25103" builtinId="8" hidden="1"/>
    <cellStyle name="Link" xfId="25075" builtinId="8" hidden="1"/>
    <cellStyle name="Link" xfId="25045" builtinId="8" hidden="1"/>
    <cellStyle name="Link" xfId="25015" builtinId="8" hidden="1"/>
    <cellStyle name="Link" xfId="24983" builtinId="8" hidden="1"/>
    <cellStyle name="Link" xfId="24959" builtinId="8" hidden="1"/>
    <cellStyle name="Link" xfId="24931" builtinId="8" hidden="1"/>
    <cellStyle name="Link" xfId="26039" builtinId="8" hidden="1"/>
    <cellStyle name="Link" xfId="26015" builtinId="8" hidden="1"/>
    <cellStyle name="Link" xfId="25989" builtinId="8" hidden="1"/>
    <cellStyle name="Link" xfId="25955" builtinId="8" hidden="1"/>
    <cellStyle name="Link" xfId="25927" builtinId="8" hidden="1"/>
    <cellStyle name="Link" xfId="25903" builtinId="8" hidden="1"/>
    <cellStyle name="Link" xfId="25869" builtinId="8" hidden="1"/>
    <cellStyle name="Link" xfId="25843" builtinId="8" hidden="1"/>
    <cellStyle name="Link" xfId="25813" builtinId="8" hidden="1"/>
    <cellStyle name="Link" xfId="25781" builtinId="8" hidden="1"/>
    <cellStyle name="Link" xfId="25757" builtinId="8" hidden="1"/>
    <cellStyle name="Link" xfId="25727" builtinId="8" hidden="1"/>
    <cellStyle name="Link" xfId="25695" builtinId="8" hidden="1"/>
    <cellStyle name="Link" xfId="25667" builtinId="8" hidden="1"/>
    <cellStyle name="Link" xfId="25643" builtinId="8" hidden="1"/>
    <cellStyle name="Link" xfId="25611" builtinId="8" hidden="1"/>
    <cellStyle name="Link" xfId="25581" builtinId="8" hidden="1"/>
    <cellStyle name="Link" xfId="25551" builtinId="8" hidden="1"/>
    <cellStyle name="Link" xfId="25519" builtinId="8" hidden="1"/>
    <cellStyle name="Link" xfId="25487" builtinId="8" hidden="1"/>
    <cellStyle name="Link" xfId="25463" builtinId="8" hidden="1"/>
    <cellStyle name="Link" xfId="25431" builtinId="8" hidden="1"/>
    <cellStyle name="Link" xfId="25403" builtinId="8" hidden="1"/>
    <cellStyle name="Link" xfId="25373" builtinId="8" hidden="1"/>
    <cellStyle name="Link" xfId="25343" builtinId="8" hidden="1"/>
    <cellStyle name="Link" xfId="25317" builtinId="8" hidden="1"/>
    <cellStyle name="Link" xfId="25287" builtinId="8" hidden="1"/>
    <cellStyle name="Link" xfId="26131" builtinId="8" hidden="1"/>
    <cellStyle name="Link" xfId="26087" builtinId="8" hidden="1"/>
    <cellStyle name="Link" xfId="26323" builtinId="8" hidden="1"/>
    <cellStyle name="Link" xfId="26557" builtinId="8" hidden="1"/>
    <cellStyle name="Link" xfId="26727" builtinId="8" hidden="1"/>
    <cellStyle name="Link" xfId="26919" builtinId="8" hidden="1"/>
    <cellStyle name="Link" xfId="27155" builtinId="8" hidden="1"/>
    <cellStyle name="Link" xfId="27347" builtinId="8" hidden="1"/>
    <cellStyle name="Link" xfId="27381" builtinId="8" hidden="1"/>
    <cellStyle name="Link" xfId="27349" builtinId="8" hidden="1"/>
    <cellStyle name="Link" xfId="27319" builtinId="8" hidden="1"/>
    <cellStyle name="Link" xfId="27293" builtinId="8" hidden="1"/>
    <cellStyle name="Link" xfId="27259" builtinId="8" hidden="1"/>
    <cellStyle name="Link" xfId="27227" builtinId="8" hidden="1"/>
    <cellStyle name="Link" xfId="27203" builtinId="8" hidden="1"/>
    <cellStyle name="Link" xfId="27171" builtinId="8" hidden="1"/>
    <cellStyle name="Link" xfId="27141" builtinId="8" hidden="1"/>
    <cellStyle name="Link" xfId="27115" builtinId="8" hidden="1"/>
    <cellStyle name="Link" xfId="27079" builtinId="8" hidden="1"/>
    <cellStyle name="Link" xfId="27055" builtinId="8" hidden="1"/>
    <cellStyle name="Link" xfId="27029" builtinId="8" hidden="1"/>
    <cellStyle name="Link" xfId="26995" builtinId="8" hidden="1"/>
    <cellStyle name="Link" xfId="26967" builtinId="8" hidden="1"/>
    <cellStyle name="Link" xfId="26943" builtinId="8" hidden="1"/>
    <cellStyle name="Link" xfId="26909" builtinId="8" hidden="1"/>
    <cellStyle name="Link" xfId="26879" builtinId="8" hidden="1"/>
    <cellStyle name="Link" xfId="26847" builtinId="8" hidden="1"/>
    <cellStyle name="Link" xfId="26819" builtinId="8" hidden="1"/>
    <cellStyle name="Link" xfId="26787" builtinId="8" hidden="1"/>
    <cellStyle name="Link" xfId="26763" builtinId="8" hidden="1"/>
    <cellStyle name="Link" xfId="26733" builtinId="8" hidden="1"/>
    <cellStyle name="Link" xfId="26701" builtinId="8" hidden="1"/>
    <cellStyle name="Link" xfId="26675" builtinId="8" hidden="1"/>
    <cellStyle name="Link" xfId="26639" builtinId="8" hidden="1"/>
    <cellStyle name="Link" xfId="26615" builtinId="8" hidden="1"/>
    <cellStyle name="Link" xfId="26589" builtinId="8" hidden="1"/>
    <cellStyle name="Link" xfId="26555" builtinId="8" hidden="1"/>
    <cellStyle name="Link" xfId="26525" builtinId="8" hidden="1"/>
    <cellStyle name="Link" xfId="26495" builtinId="8" hidden="1"/>
    <cellStyle name="Link" xfId="26463" builtinId="8" hidden="1"/>
    <cellStyle name="Link" xfId="26439" builtinId="8" hidden="1"/>
    <cellStyle name="Link" xfId="26411" builtinId="8" hidden="1"/>
    <cellStyle name="Link" xfId="26379" builtinId="8" hidden="1"/>
    <cellStyle name="Link" xfId="26349" builtinId="8" hidden="1"/>
    <cellStyle name="Link" xfId="26325" builtinId="8" hidden="1"/>
    <cellStyle name="Link" xfId="26293" builtinId="8" hidden="1"/>
    <cellStyle name="Link" xfId="26263" builtinId="8" hidden="1"/>
    <cellStyle name="Link" xfId="26235" builtinId="8" hidden="1"/>
    <cellStyle name="Link" xfId="26203" builtinId="8" hidden="1"/>
    <cellStyle name="Link" xfId="26171" builtinId="8" hidden="1"/>
    <cellStyle name="Link" xfId="26147" builtinId="8" hidden="1"/>
    <cellStyle name="Link" xfId="26115" builtinId="8" hidden="1"/>
    <cellStyle name="Link" xfId="26085" builtinId="8" hidden="1"/>
    <cellStyle name="Link" xfId="26055" builtinId="8" hidden="1"/>
    <cellStyle name="Link" xfId="21267" builtinId="8" hidden="1"/>
    <cellStyle name="Link" xfId="15305" builtinId="8" hidden="1"/>
    <cellStyle name="Link" xfId="16113" builtinId="8" hidden="1"/>
    <cellStyle name="Link" xfId="16939" builtinId="8" hidden="1"/>
    <cellStyle name="Link" xfId="16907" builtinId="8" hidden="1"/>
    <cellStyle name="Link" xfId="16883" builtinId="8" hidden="1"/>
    <cellStyle name="Link" xfId="16851" builtinId="8" hidden="1"/>
    <cellStyle name="Link" xfId="16827" builtinId="8" hidden="1"/>
    <cellStyle name="Link" xfId="16803" builtinId="8" hidden="1"/>
    <cellStyle name="Link" xfId="16771" builtinId="8" hidden="1"/>
    <cellStyle name="Link" xfId="16745" builtinId="8" hidden="1"/>
    <cellStyle name="Link" xfId="16715" builtinId="8" hidden="1"/>
    <cellStyle name="Link" xfId="16687" builtinId="8" hidden="1"/>
    <cellStyle name="Link" xfId="16659" builtinId="8" hidden="1"/>
    <cellStyle name="Link" xfId="16635" builtinId="8" hidden="1"/>
    <cellStyle name="Link" xfId="16607" builtinId="8" hidden="1"/>
    <cellStyle name="Link" xfId="16577" builtinId="8" hidden="1"/>
    <cellStyle name="Link" xfId="16551" builtinId="8" hidden="1"/>
    <cellStyle name="Link" xfId="16519" builtinId="8" hidden="1"/>
    <cellStyle name="Link" xfId="16495" builtinId="8" hidden="1"/>
    <cellStyle name="Link" xfId="16471" builtinId="8" hidden="1"/>
    <cellStyle name="Link" xfId="16431" builtinId="8" hidden="1"/>
    <cellStyle name="Link" xfId="16409" builtinId="8" hidden="1"/>
    <cellStyle name="Link" xfId="16383" builtinId="8" hidden="1"/>
    <cellStyle name="Link" xfId="16351" builtinId="8" hidden="1"/>
    <cellStyle name="Link" xfId="16327" builtinId="8" hidden="1"/>
    <cellStyle name="Link" xfId="16303" builtinId="8" hidden="1"/>
    <cellStyle name="Link" xfId="16265" builtinId="8" hidden="1"/>
    <cellStyle name="Link" xfId="16243" builtinId="8" hidden="1"/>
    <cellStyle name="Link" xfId="16215" builtinId="8" hidden="1"/>
    <cellStyle name="Link" xfId="16187" builtinId="8" hidden="1"/>
    <cellStyle name="Link" xfId="16159" builtinId="8" hidden="1"/>
    <cellStyle name="Link" xfId="16135" builtinId="8" hidden="1"/>
    <cellStyle name="Link" xfId="16097" builtinId="8" hidden="1"/>
    <cellStyle name="Link" xfId="16075" builtinId="8" hidden="1"/>
    <cellStyle name="Link" xfId="16049" builtinId="8" hidden="1"/>
    <cellStyle name="Link" xfId="16019" builtinId="8" hidden="1"/>
    <cellStyle name="Link" xfId="15993" builtinId="8" hidden="1"/>
    <cellStyle name="Link" xfId="15969" builtinId="8" hidden="1"/>
    <cellStyle name="Link" xfId="15931" builtinId="8" hidden="1"/>
    <cellStyle name="Link" xfId="15907" builtinId="8" hidden="1"/>
    <cellStyle name="Link" xfId="15881" builtinId="8" hidden="1"/>
    <cellStyle name="Link" xfId="15851" builtinId="8" hidden="1"/>
    <cellStyle name="Link" xfId="15825" builtinId="8" hidden="1"/>
    <cellStyle name="Link" xfId="15803" builtinId="8" hidden="1"/>
    <cellStyle name="Link" xfId="15767" builtinId="8" hidden="1"/>
    <cellStyle name="Link" xfId="15743" builtinId="8" hidden="1"/>
    <cellStyle name="Link" xfId="15713" builtinId="8" hidden="1"/>
    <cellStyle name="Link" xfId="15687" builtinId="8" hidden="1"/>
    <cellStyle name="Link" xfId="15657" builtinId="8" hidden="1"/>
    <cellStyle name="Link" xfId="15635" builtinId="8" hidden="1"/>
    <cellStyle name="Link" xfId="15599" builtinId="8" hidden="1"/>
    <cellStyle name="Link" xfId="15575" builtinId="8" hidden="1"/>
    <cellStyle name="Link" xfId="15551" builtinId="8" hidden="1"/>
    <cellStyle name="Link" xfId="15519" builtinId="8" hidden="1"/>
    <cellStyle name="Link" xfId="15491" builtinId="8" hidden="1"/>
    <cellStyle name="Link" xfId="15463" builtinId="8" hidden="1"/>
    <cellStyle name="Link" xfId="15431" builtinId="8" hidden="1"/>
    <cellStyle name="Link" xfId="15407" builtinId="8" hidden="1"/>
    <cellStyle name="Link" xfId="15383" builtinId="8" hidden="1"/>
    <cellStyle name="Link" xfId="15351" builtinId="8" hidden="1"/>
    <cellStyle name="Link" xfId="15323" builtinId="8" hidden="1"/>
    <cellStyle name="Link" xfId="15295" builtinId="8" hidden="1"/>
    <cellStyle name="Link" xfId="15265" builtinId="8" hidden="1"/>
    <cellStyle name="Link" xfId="15241" builtinId="8" hidden="1"/>
    <cellStyle name="Link" xfId="15215" builtinId="8" hidden="1"/>
    <cellStyle name="Link" xfId="15185" builtinId="8" hidden="1"/>
    <cellStyle name="Link" xfId="15155" builtinId="8" hidden="1"/>
    <cellStyle name="Link" xfId="15129" builtinId="8" hidden="1"/>
    <cellStyle name="Link" xfId="15097" builtinId="8" hidden="1"/>
    <cellStyle name="Link" xfId="15073" builtinId="8" hidden="1"/>
    <cellStyle name="Link" xfId="15049" builtinId="8" hidden="1"/>
    <cellStyle name="Link" xfId="15017" builtinId="8" hidden="1"/>
    <cellStyle name="Link" xfId="14993" builtinId="8" hidden="1"/>
    <cellStyle name="Link" xfId="14961" builtinId="8" hidden="1"/>
    <cellStyle name="Link" xfId="14929" builtinId="8" hidden="1"/>
    <cellStyle name="Link" xfId="14907" builtinId="8" hidden="1"/>
    <cellStyle name="Link" xfId="14881" builtinId="8" hidden="1"/>
    <cellStyle name="Link" xfId="18617" builtinId="8" hidden="1"/>
    <cellStyle name="Link" xfId="18809" builtinId="8" hidden="1"/>
    <cellStyle name="Link" xfId="19043" builtinId="8" hidden="1"/>
    <cellStyle name="Link" xfId="19257" builtinId="8" hidden="1"/>
    <cellStyle name="Link" xfId="19427" builtinId="8" hidden="1"/>
    <cellStyle name="Link" xfId="19641" builtinId="8" hidden="1"/>
    <cellStyle name="Link" xfId="19855" builtinId="8" hidden="1"/>
    <cellStyle name="Link" xfId="20089" builtinId="8" hidden="1"/>
    <cellStyle name="Link" xfId="20281" builtinId="8" hidden="1"/>
    <cellStyle name="Link" xfId="20515" builtinId="8" hidden="1"/>
    <cellStyle name="Link" xfId="20687" builtinId="8" hidden="1"/>
    <cellStyle name="Link" xfId="20879" builtinId="8" hidden="1"/>
    <cellStyle name="Link" xfId="21113" builtinId="8" hidden="1"/>
    <cellStyle name="Link" xfId="21351" builtinId="8" hidden="1"/>
    <cellStyle name="Link" xfId="21543" builtinId="8" hidden="1"/>
    <cellStyle name="Link" xfId="21779" builtinId="8" hidden="1"/>
    <cellStyle name="Link" xfId="21949" builtinId="8" hidden="1"/>
    <cellStyle name="Link" xfId="22141" builtinId="8" hidden="1"/>
    <cellStyle name="Link" xfId="22375" builtinId="8" hidden="1"/>
    <cellStyle name="Link" xfId="22589" builtinId="8" hidden="1"/>
    <cellStyle name="Link" xfId="22803" builtinId="8" hidden="1"/>
    <cellStyle name="Link" xfId="23015" builtinId="8" hidden="1"/>
    <cellStyle name="Link" xfId="23187" builtinId="8" hidden="1"/>
    <cellStyle name="Link" xfId="23399" builtinId="8" hidden="1"/>
    <cellStyle name="Link" xfId="23613" builtinId="8" hidden="1"/>
    <cellStyle name="Link" xfId="23847" builtinId="8" hidden="1"/>
    <cellStyle name="Link" xfId="24039" builtinId="8" hidden="1"/>
    <cellStyle name="Link" xfId="24275" builtinId="8" hidden="1"/>
    <cellStyle name="Link" xfId="24445" builtinId="8" hidden="1"/>
    <cellStyle name="Link" xfId="24637" builtinId="8" hidden="1"/>
    <cellStyle name="Link" xfId="24871" builtinId="8" hidden="1"/>
    <cellStyle name="Link" xfId="25107" builtinId="8" hidden="1"/>
    <cellStyle name="Link" xfId="25299" builtinId="8" hidden="1"/>
    <cellStyle name="Link" xfId="25533" builtinId="8" hidden="1"/>
    <cellStyle name="Link" xfId="25703" builtinId="8" hidden="1"/>
    <cellStyle name="Link" xfId="25895" builtinId="8" hidden="1"/>
    <cellStyle name="Link" xfId="17409" builtinId="8" hidden="1"/>
    <cellStyle name="Link" xfId="17815" builtinId="8" hidden="1"/>
    <cellStyle name="Link" xfId="18217" builtinId="8" hidden="1"/>
    <cellStyle name="Link" xfId="13271" builtinId="8" hidden="1"/>
    <cellStyle name="Link" xfId="13663" builtinId="8" hidden="1"/>
    <cellStyle name="Link" xfId="14051" builtinId="8" hidden="1"/>
    <cellStyle name="Link" xfId="14523" builtinId="8" hidden="1"/>
    <cellStyle name="Link" xfId="13583" builtinId="8" hidden="1"/>
    <cellStyle name="Link" xfId="12863" builtinId="8" hidden="1"/>
    <cellStyle name="Link" xfId="12167" builtinId="8" hidden="1"/>
    <cellStyle name="Link" xfId="11983" builtinId="8" hidden="1"/>
    <cellStyle name="Link" xfId="12083" builtinId="8" hidden="1"/>
    <cellStyle name="Link" xfId="14859" builtinId="8" hidden="1"/>
    <cellStyle name="Link" xfId="13683" builtinId="8" hidden="1"/>
    <cellStyle name="Link" xfId="17923" builtinId="8" hidden="1"/>
    <cellStyle name="Link" xfId="16969" builtinId="8" hidden="1"/>
    <cellStyle name="Link" xfId="17035" builtinId="8" hidden="1"/>
    <cellStyle name="Link" xfId="17115" builtinId="8" hidden="1"/>
    <cellStyle name="Link" xfId="17219" builtinId="8" hidden="1"/>
    <cellStyle name="Link" xfId="17299" builtinId="8" hidden="1"/>
    <cellStyle name="Link" xfId="17377" builtinId="8" hidden="1"/>
    <cellStyle name="Link" xfId="17481" builtinId="8" hidden="1"/>
    <cellStyle name="Link" xfId="17561" builtinId="8" hidden="1"/>
    <cellStyle name="Link" xfId="17627" builtinId="8" hidden="1"/>
    <cellStyle name="Link" xfId="17743" builtinId="8" hidden="1"/>
    <cellStyle name="Link" xfId="17811" builtinId="8" hidden="1"/>
    <cellStyle name="Link" xfId="17889" builtinId="8" hidden="1"/>
    <cellStyle name="Link" xfId="17993" builtinId="8" hidden="1"/>
    <cellStyle name="Link" xfId="18073" builtinId="8" hidden="1"/>
    <cellStyle name="Link" xfId="18153" builtinId="8" hidden="1"/>
    <cellStyle name="Link" xfId="18255" builtinId="8" hidden="1"/>
    <cellStyle name="Link" xfId="18335" builtinId="8" hidden="1"/>
    <cellStyle name="Link" xfId="18425" builtinId="8" hidden="1"/>
    <cellStyle name="Link" xfId="17465" builtinId="8" hidden="1"/>
    <cellStyle name="Link" xfId="16441" builtinId="8" hidden="1"/>
    <cellStyle name="Link" xfId="15075" builtinId="8" hidden="1"/>
    <cellStyle name="Link" xfId="13331" builtinId="8" hidden="1"/>
    <cellStyle name="Link" xfId="13407" builtinId="8" hidden="1"/>
    <cellStyle name="Link" xfId="13495" builtinId="8" hidden="1"/>
    <cellStyle name="Link" xfId="13585" builtinId="8" hidden="1"/>
    <cellStyle name="Link" xfId="13659" builtinId="8" hidden="1"/>
    <cellStyle name="Link" xfId="13747" builtinId="8" hidden="1"/>
    <cellStyle name="Link" xfId="13835" builtinId="8" hidden="1"/>
    <cellStyle name="Link" xfId="13903" builtinId="8" hidden="1"/>
    <cellStyle name="Link" xfId="13991" builtinId="8" hidden="1"/>
    <cellStyle name="Link" xfId="14079" builtinId="8" hidden="1"/>
    <cellStyle name="Link" xfId="14167" builtinId="8" hidden="1"/>
    <cellStyle name="Link" xfId="14243" builtinId="8" hidden="1"/>
    <cellStyle name="Link" xfId="14331" builtinId="8" hidden="1"/>
    <cellStyle name="Link" xfId="14419" builtinId="8" hidden="1"/>
    <cellStyle name="Link" xfId="14497" builtinId="8" hidden="1"/>
    <cellStyle name="Link" xfId="14585" builtinId="8" hidden="1"/>
    <cellStyle name="Link" xfId="14673" builtinId="8" hidden="1"/>
    <cellStyle name="Link" xfId="14739" builtinId="8" hidden="1"/>
    <cellStyle name="Link" xfId="14827" builtinId="8" hidden="1"/>
    <cellStyle name="Link" xfId="13497" builtinId="8" hidden="1"/>
    <cellStyle name="Link" xfId="12553" builtinId="8" hidden="1"/>
    <cellStyle name="Link" xfId="12641" builtinId="8" hidden="1"/>
    <cellStyle name="Link" xfId="12727" builtinId="8" hidden="1"/>
    <cellStyle name="Link" xfId="12803" builtinId="8" hidden="1"/>
    <cellStyle name="Link" xfId="12903" builtinId="8" hidden="1"/>
    <cellStyle name="Link" xfId="12977" builtinId="8" hidden="1"/>
    <cellStyle name="Link" xfId="13041" builtinId="8" hidden="1"/>
    <cellStyle name="Link" xfId="13151" builtinId="8" hidden="1"/>
    <cellStyle name="Link" xfId="13215" builtinId="8" hidden="1"/>
    <cellStyle name="Link" xfId="12131" builtinId="8" hidden="1"/>
    <cellStyle name="Link" xfId="12231" builtinId="8" hidden="1"/>
    <cellStyle name="Link" xfId="12305" builtinId="8" hidden="1"/>
    <cellStyle name="Link" xfId="12379" builtinId="8" hidden="1"/>
    <cellStyle name="Link" xfId="12475" builtinId="8" hidden="1"/>
    <cellStyle name="Link" xfId="11987" builtinId="8" hidden="1"/>
    <cellStyle name="Link" xfId="12051" builtinId="8" hidden="1"/>
    <cellStyle name="Link" xfId="11881" builtinId="8" hidden="1"/>
    <cellStyle name="Link" xfId="11807" builtinId="8" hidden="1"/>
    <cellStyle name="Link" xfId="11743" builtinId="8" hidden="1"/>
    <cellStyle name="Link" xfId="11775" builtinId="8" hidden="1"/>
    <cellStyle name="Link" xfId="11819" builtinId="8" hidden="1"/>
    <cellStyle name="Link" xfId="11791" builtinId="8" hidden="1"/>
    <cellStyle name="Link" xfId="11899" builtinId="8" hidden="1"/>
    <cellStyle name="Link" xfId="11875" builtinId="8" hidden="1"/>
    <cellStyle name="Link" xfId="11847" builtinId="8" hidden="1"/>
    <cellStyle name="Link" xfId="12097" builtinId="8" hidden="1"/>
    <cellStyle name="Link" xfId="12075" builtinId="8" hidden="1"/>
    <cellStyle name="Link" xfId="12047" builtinId="8" hidden="1"/>
    <cellStyle name="Link" xfId="12017" builtinId="8" hidden="1"/>
    <cellStyle name="Link" xfId="11993" builtinId="8" hidden="1"/>
    <cellStyle name="Link" xfId="11963" builtinId="8" hidden="1"/>
    <cellStyle name="Link" xfId="11937" builtinId="8" hidden="1"/>
    <cellStyle name="Link" xfId="12473" builtinId="8" hidden="1"/>
    <cellStyle name="Link" xfId="12447" builtinId="8" hidden="1"/>
    <cellStyle name="Link" xfId="12417" builtinId="8" hidden="1"/>
    <cellStyle name="Link" xfId="12387" builtinId="8" hidden="1"/>
    <cellStyle name="Link" xfId="12367" builtinId="8" hidden="1"/>
    <cellStyle name="Link" xfId="12339" builtinId="8" hidden="1"/>
    <cellStyle name="Link" xfId="12311" builtinId="8" hidden="1"/>
    <cellStyle name="Link" xfId="12287" builtinId="8" hidden="1"/>
    <cellStyle name="Link" xfId="12257" builtinId="8" hidden="1"/>
    <cellStyle name="Link" xfId="12227" builtinId="8" hidden="1"/>
    <cellStyle name="Link" xfId="12201" builtinId="8" hidden="1"/>
    <cellStyle name="Link" xfId="12171" builtinId="8" hidden="1"/>
    <cellStyle name="Link" xfId="12145" builtinId="8" hidden="1"/>
    <cellStyle name="Link" xfId="12123" builtinId="8" hidden="1"/>
    <cellStyle name="Link" xfId="13255" builtinId="8" hidden="1"/>
    <cellStyle name="Link" xfId="13223" builtinId="8" hidden="1"/>
    <cellStyle name="Link" xfId="13199" builtinId="8" hidden="1"/>
    <cellStyle name="Link" xfId="13167" builtinId="8" hidden="1"/>
    <cellStyle name="Link" xfId="13143" builtinId="8" hidden="1"/>
    <cellStyle name="Link" xfId="13115" builtinId="8" hidden="1"/>
    <cellStyle name="Link" xfId="13083" builtinId="8" hidden="1"/>
    <cellStyle name="Link" xfId="13057" builtinId="8" hidden="1"/>
    <cellStyle name="Link" xfId="13035" builtinId="8" hidden="1"/>
    <cellStyle name="Link" xfId="13001" builtinId="8" hidden="1"/>
    <cellStyle name="Link" xfId="12979" builtinId="8" hidden="1"/>
    <cellStyle name="Link" xfId="12953" builtinId="8" hidden="1"/>
    <cellStyle name="Link" xfId="12921" builtinId="8" hidden="1"/>
    <cellStyle name="Link" xfId="12895" builtinId="8" hidden="1"/>
    <cellStyle name="Link" xfId="12871" builtinId="8" hidden="1"/>
    <cellStyle name="Link" xfId="12839" builtinId="8" hidden="1"/>
    <cellStyle name="Link" xfId="12811" builtinId="8" hidden="1"/>
    <cellStyle name="Link" xfId="12791" builtinId="8" hidden="1"/>
    <cellStyle name="Link" xfId="12755" builtinId="8" hidden="1"/>
    <cellStyle name="Link" xfId="12735" builtinId="8" hidden="1"/>
    <cellStyle name="Link" xfId="12703" builtinId="8" hidden="1"/>
    <cellStyle name="Link" xfId="12675" builtinId="8" hidden="1"/>
    <cellStyle name="Link" xfId="12649" builtinId="8" hidden="1"/>
    <cellStyle name="Link" xfId="12623" builtinId="8" hidden="1"/>
    <cellStyle name="Link" xfId="12593" builtinId="8" hidden="1"/>
    <cellStyle name="Link" xfId="12569" builtinId="8" hidden="1"/>
    <cellStyle name="Link" xfId="12537" builtinId="8" hidden="1"/>
    <cellStyle name="Link" xfId="12507" builtinId="8" hidden="1"/>
    <cellStyle name="Link" xfId="12487" builtinId="8" hidden="1"/>
    <cellStyle name="Link" xfId="14095" builtinId="8" hidden="1"/>
    <cellStyle name="Link" xfId="14867" builtinId="8" hidden="1"/>
    <cellStyle name="Link" xfId="14841" builtinId="8" hidden="1"/>
    <cellStyle name="Link" xfId="14811" builtinId="8" hidden="1"/>
    <cellStyle name="Link" xfId="14783" builtinId="8" hidden="1"/>
    <cellStyle name="Link" xfId="14753" builtinId="8" hidden="1"/>
    <cellStyle name="Link" xfId="14727" builtinId="8" hidden="1"/>
    <cellStyle name="Link" xfId="14699" builtinId="8" hidden="1"/>
    <cellStyle name="Link" xfId="14667" builtinId="8" hidden="1"/>
    <cellStyle name="Link" xfId="14647" builtinId="8" hidden="1"/>
    <cellStyle name="Link" xfId="14617" builtinId="8" hidden="1"/>
    <cellStyle name="Link" xfId="14587" builtinId="8" hidden="1"/>
    <cellStyle name="Link" xfId="14561" builtinId="8" hidden="1"/>
    <cellStyle name="Link" xfId="14535" builtinId="8" hidden="1"/>
    <cellStyle name="Link" xfId="14503" builtinId="8" hidden="1"/>
    <cellStyle name="Link" xfId="14479" builtinId="8" hidden="1"/>
    <cellStyle name="Link" xfId="14449" builtinId="8" hidden="1"/>
    <cellStyle name="Link" xfId="14417" builtinId="8" hidden="1"/>
    <cellStyle name="Link" xfId="14395" builtinId="8" hidden="1"/>
    <cellStyle name="Link" xfId="14361" builtinId="8" hidden="1"/>
    <cellStyle name="Link" xfId="14337" builtinId="8" hidden="1"/>
    <cellStyle name="Link" xfId="14313" builtinId="8" hidden="1"/>
    <cellStyle name="Link" xfId="14281" builtinId="8" hidden="1"/>
    <cellStyle name="Link" xfId="14251" builtinId="8" hidden="1"/>
    <cellStyle name="Link" xfId="14227" builtinId="8" hidden="1"/>
    <cellStyle name="Link" xfId="14195" builtinId="8" hidden="1"/>
    <cellStyle name="Link" xfId="14169" builtinId="8" hidden="1"/>
    <cellStyle name="Link" xfId="14147" builtinId="8" hidden="1"/>
    <cellStyle name="Link" xfId="14111" builtinId="8" hidden="1"/>
    <cellStyle name="Link" xfId="14087" builtinId="8" hidden="1"/>
    <cellStyle name="Link" xfId="14063" builtinId="8" hidden="1"/>
    <cellStyle name="Link" xfId="14031" builtinId="8" hidden="1"/>
    <cellStyle name="Link" xfId="14003" builtinId="8" hidden="1"/>
    <cellStyle name="Link" xfId="13977" builtinId="8" hidden="1"/>
    <cellStyle name="Link" xfId="13945" builtinId="8" hidden="1"/>
    <cellStyle name="Link" xfId="13919" builtinId="8" hidden="1"/>
    <cellStyle name="Link" xfId="13889" builtinId="8" hidden="1"/>
    <cellStyle name="Link" xfId="13863" builtinId="8" hidden="1"/>
    <cellStyle name="Link" xfId="13841" builtinId="8" hidden="1"/>
    <cellStyle name="Link" xfId="13809" builtinId="8" hidden="1"/>
    <cellStyle name="Link" xfId="13779" builtinId="8" hidden="1"/>
    <cellStyle name="Link" xfId="13755" builtinId="8" hidden="1"/>
    <cellStyle name="Link" xfId="13723" builtinId="8" hidden="1"/>
    <cellStyle name="Link" xfId="13697" builtinId="8" hidden="1"/>
    <cellStyle name="Link" xfId="13671" builtinId="8" hidden="1"/>
    <cellStyle name="Link" xfId="13641" builtinId="8" hidden="1"/>
    <cellStyle name="Link" xfId="13611" builtinId="8" hidden="1"/>
    <cellStyle name="Link" xfId="13591" builtinId="8" hidden="1"/>
    <cellStyle name="Link" xfId="13559" builtinId="8" hidden="1"/>
    <cellStyle name="Link" xfId="13531" builtinId="8" hidden="1"/>
    <cellStyle name="Link" xfId="13503" builtinId="8" hidden="1"/>
    <cellStyle name="Link" xfId="13475" builtinId="8" hidden="1"/>
    <cellStyle name="Link" xfId="13447" builtinId="8" hidden="1"/>
    <cellStyle name="Link" xfId="13417" builtinId="8" hidden="1"/>
    <cellStyle name="Link" xfId="13391" builtinId="8" hidden="1"/>
    <cellStyle name="Link" xfId="13361" builtinId="8" hidden="1"/>
    <cellStyle name="Link" xfId="13335" builtinId="8" hidden="1"/>
    <cellStyle name="Link" xfId="13311" builtinId="8" hidden="1"/>
    <cellStyle name="Link" xfId="13281" builtinId="8" hidden="1"/>
    <cellStyle name="Link" xfId="14947" builtinId="8" hidden="1"/>
    <cellStyle name="Link" xfId="15331" builtinId="8" hidden="1"/>
    <cellStyle name="Link" xfId="15801" builtinId="8" hidden="1"/>
    <cellStyle name="Link" xfId="16227" builtinId="8" hidden="1"/>
    <cellStyle name="Link" xfId="16655" builtinId="8" hidden="1"/>
    <cellStyle name="Link" xfId="17167" builtinId="8" hidden="1"/>
    <cellStyle name="Link" xfId="17551" builtinId="8" hidden="1"/>
    <cellStyle name="Link" xfId="17891" builtinId="8" hidden="1"/>
    <cellStyle name="Link" xfId="18447" builtinId="8" hidden="1"/>
    <cellStyle name="Link" xfId="18427" builtinId="8" hidden="1"/>
    <cellStyle name="Link" xfId="18399" builtinId="8" hidden="1"/>
    <cellStyle name="Link" xfId="18367" builtinId="8" hidden="1"/>
    <cellStyle name="Link" xfId="18339" builtinId="8" hidden="1"/>
    <cellStyle name="Link" xfId="18313" builtinId="8" hidden="1"/>
    <cellStyle name="Link" xfId="18281" builtinId="8" hidden="1"/>
    <cellStyle name="Link" xfId="18251" builtinId="8" hidden="1"/>
    <cellStyle name="Link" xfId="18227" builtinId="8" hidden="1"/>
    <cellStyle name="Link" xfId="18193" builtinId="8" hidden="1"/>
    <cellStyle name="Link" xfId="18169" builtinId="8" hidden="1"/>
    <cellStyle name="Link" xfId="18143" builtinId="8" hidden="1"/>
    <cellStyle name="Link" xfId="18111" builtinId="8" hidden="1"/>
    <cellStyle name="Link" xfId="18081" builtinId="8" hidden="1"/>
    <cellStyle name="Link" xfId="18051" builtinId="8" hidden="1"/>
    <cellStyle name="Link" xfId="18023" builtinId="8" hidden="1"/>
    <cellStyle name="Link" xfId="17995" builtinId="8" hidden="1"/>
    <cellStyle name="Link" xfId="17963" builtinId="8" hidden="1"/>
    <cellStyle name="Link" xfId="17931" builtinId="8" hidden="1"/>
    <cellStyle name="Link" xfId="17911" builtinId="8" hidden="1"/>
    <cellStyle name="Link" xfId="17881" builtinId="8" hidden="1"/>
    <cellStyle name="Link" xfId="17851" builtinId="8" hidden="1"/>
    <cellStyle name="Link" xfId="17825" builtinId="8" hidden="1"/>
    <cellStyle name="Link" xfId="17793" builtinId="8" hidden="1"/>
    <cellStyle name="Link" xfId="17761" builtinId="8" hidden="1"/>
    <cellStyle name="Link" xfId="17737" builtinId="8" hidden="1"/>
    <cellStyle name="Link" xfId="17705" builtinId="8" hidden="1"/>
    <cellStyle name="Link" xfId="17675" builtinId="8" hidden="1"/>
    <cellStyle name="Link" xfId="17647" builtinId="8" hidden="1"/>
    <cellStyle name="Link" xfId="17623" builtinId="8" hidden="1"/>
    <cellStyle name="Link" xfId="17591" builtinId="8" hidden="1"/>
    <cellStyle name="Link" xfId="17563" builtinId="8" hidden="1"/>
    <cellStyle name="Link" xfId="17535" builtinId="8" hidden="1"/>
    <cellStyle name="Link" xfId="17505" builtinId="8" hidden="1"/>
    <cellStyle name="Link" xfId="17475" builtinId="8" hidden="1"/>
    <cellStyle name="Link" xfId="17449" builtinId="8" hidden="1"/>
    <cellStyle name="Link" xfId="17417" builtinId="8" hidden="1"/>
    <cellStyle name="Link" xfId="17387" builtinId="8" hidden="1"/>
    <cellStyle name="Link" xfId="17363" builtinId="8" hidden="1"/>
    <cellStyle name="Link" xfId="17335" builtinId="8" hidden="1"/>
    <cellStyle name="Link" xfId="17305" builtinId="8" hidden="1"/>
    <cellStyle name="Link" xfId="17279" builtinId="8" hidden="1"/>
    <cellStyle name="Link" xfId="17243" builtinId="8" hidden="1"/>
    <cellStyle name="Link" xfId="17217" builtinId="8" hidden="1"/>
    <cellStyle name="Link" xfId="17191" builtinId="8" hidden="1"/>
    <cellStyle name="Link" xfId="17155" builtinId="8" hidden="1"/>
    <cellStyle name="Link" xfId="17131" builtinId="8" hidden="1"/>
    <cellStyle name="Link" xfId="17107" builtinId="8" hidden="1"/>
    <cellStyle name="Link" xfId="17067" builtinId="8" hidden="1"/>
    <cellStyle name="Link" xfId="17047" builtinId="8" hidden="1"/>
    <cellStyle name="Link" xfId="17019" builtinId="8" hidden="1"/>
    <cellStyle name="Link" xfId="16985" builtinId="8" hidden="1"/>
    <cellStyle name="Link" xfId="16961" builtinId="8" hidden="1"/>
    <cellStyle name="Link" xfId="16707" builtinId="8" hidden="1"/>
    <cellStyle name="Link" xfId="15979" builtinId="8" hidden="1"/>
    <cellStyle name="Link" xfId="15377" builtinId="8" hidden="1"/>
    <cellStyle name="Link" xfId="19279" builtinId="8" hidden="1"/>
    <cellStyle name="Link" xfId="24743" builtinId="8" hidden="1"/>
    <cellStyle name="Link" xfId="27131" builtinId="8" hidden="1"/>
    <cellStyle name="Link" xfId="26485" builtinId="8" hidden="1"/>
    <cellStyle name="Link" xfId="25707" builtinId="8" hidden="1"/>
    <cellStyle name="Link" xfId="25047" builtinId="8" hidden="1"/>
    <cellStyle name="Link" xfId="24399" builtinId="8" hidden="1"/>
    <cellStyle name="Link" xfId="23621" builtinId="8" hidden="1"/>
    <cellStyle name="Link" xfId="22975" builtinId="8" hidden="1"/>
    <cellStyle name="Link" xfId="22317" builtinId="8" hidden="1"/>
    <cellStyle name="Link" xfId="21535" builtinId="8" hidden="1"/>
    <cellStyle name="Link" xfId="20887" builtinId="8" hidden="1"/>
    <cellStyle name="Link" xfId="20241" builtinId="8" hidden="1"/>
    <cellStyle name="Link" xfId="19459" builtinId="8" hidden="1"/>
    <cellStyle name="Link" xfId="18801" builtinId="8" hidden="1"/>
    <cellStyle name="Link" xfId="28423" builtinId="8" hidden="1"/>
    <cellStyle name="Link" xfId="31155" builtinId="8" hidden="1"/>
    <cellStyle name="Link" xfId="33418" builtinId="8" hidden="1"/>
    <cellStyle name="Link" xfId="33444" builtinId="8" hidden="1"/>
    <cellStyle name="Link" xfId="25249" builtinId="8" hidden="1"/>
    <cellStyle name="Link" xfId="18461" builtinId="8" hidden="1"/>
    <cellStyle name="Link" xfId="5049" builtinId="8" hidden="1"/>
    <cellStyle name="Link" xfId="7389" builtinId="8" hidden="1"/>
    <cellStyle name="Link" xfId="9363" builtinId="8" hidden="1"/>
    <cellStyle name="Link" xfId="11303" builtinId="8" hidden="1"/>
    <cellStyle name="Link" xfId="3229" builtinId="8" hidden="1"/>
    <cellStyle name="Link" xfId="4933" builtinId="8" hidden="1"/>
    <cellStyle name="Link" xfId="919" builtinId="8" hidden="1"/>
    <cellStyle name="Link" xfId="413" builtinId="8" hidden="1"/>
    <cellStyle name="Link" xfId="709" builtinId="8" hidden="1"/>
    <cellStyle name="Link" xfId="1955" builtinId="8" hidden="1"/>
    <cellStyle name="Link" xfId="1251" builtinId="8" hidden="1"/>
    <cellStyle name="Link" xfId="4717" builtinId="8" hidden="1"/>
    <cellStyle name="Link" xfId="4113" builtinId="8" hidden="1"/>
    <cellStyle name="Link" xfId="3385" builtinId="8" hidden="1"/>
    <cellStyle name="Link" xfId="2781" builtinId="8" hidden="1"/>
    <cellStyle name="Link" xfId="6389" builtinId="8" hidden="1"/>
    <cellStyle name="Link" xfId="11725" builtinId="8" hidden="1"/>
    <cellStyle name="Link" xfId="11079" builtinId="8" hidden="1"/>
    <cellStyle name="Link" xfId="10431" builtinId="8" hidden="1"/>
    <cellStyle name="Link" xfId="9651" builtinId="8" hidden="1"/>
    <cellStyle name="Link" xfId="30969" builtinId="8" hidden="1"/>
    <cellStyle name="Link" xfId="30329" builtinId="8" hidden="1"/>
    <cellStyle name="Link" xfId="29553" builtinId="8" hidden="1"/>
    <cellStyle name="Link" xfId="28905" builtinId="8" hidden="1"/>
    <cellStyle name="Link" xfId="28241" builtinId="8" hidden="1"/>
    <cellStyle name="Link" xfId="27465" builtinId="8" hidden="1"/>
    <cellStyle name="Link" xfId="26825" builtinId="8" hidden="1"/>
    <cellStyle name="Link" xfId="26169" builtinId="8" hidden="1"/>
    <cellStyle name="Link" xfId="25393" builtinId="8" hidden="1"/>
    <cellStyle name="Link" xfId="24729" builtinId="8" hidden="1"/>
    <cellStyle name="Link" xfId="24089" builtinId="8" hidden="1"/>
    <cellStyle name="Link" xfId="23313" builtinId="8" hidden="1"/>
    <cellStyle name="Link" xfId="22665" builtinId="8" hidden="1"/>
    <cellStyle name="Link" xfId="22001" builtinId="8" hidden="1"/>
    <cellStyle name="Link" xfId="21224" builtinId="8" hidden="1"/>
    <cellStyle name="Link" xfId="20581" builtinId="8" hidden="1"/>
    <cellStyle name="Link" xfId="19925" builtinId="8" hidden="1"/>
    <cellStyle name="Link" xfId="19149" builtinId="8" hidden="1"/>
    <cellStyle name="Link" xfId="18485" builtinId="8" hidden="1"/>
    <cellStyle name="Link" xfId="17845" builtinId="8" hidden="1"/>
    <cellStyle name="Link" xfId="17061" builtinId="8" hidden="1"/>
    <cellStyle name="Link" xfId="16421" builtinId="8" hidden="1"/>
    <cellStyle name="Link" xfId="15757" builtinId="8" hidden="1"/>
    <cellStyle name="Link" xfId="14981" builtinId="8" hidden="1"/>
    <cellStyle name="Link" xfId="14325" builtinId="8" hidden="1"/>
    <cellStyle name="Link" xfId="13685" builtinId="8" hidden="1"/>
    <cellStyle name="Link" xfId="12909" builtinId="8" hidden="1"/>
    <cellStyle name="Link" xfId="12245" builtinId="8" hidden="1"/>
    <cellStyle name="Link" xfId="5071" builtinId="8" hidden="1"/>
    <cellStyle name="Link" xfId="5293" builtinId="8" hidden="1"/>
    <cellStyle name="Link" xfId="5475" builtinId="8" hidden="1"/>
    <cellStyle name="Link" xfId="5665" builtinId="8" hidden="1"/>
    <cellStyle name="Link" xfId="5887" builtinId="8" hidden="1"/>
    <cellStyle name="Link" xfId="6075" builtinId="8" hidden="1"/>
    <cellStyle name="Link" xfId="6257" builtinId="8" hidden="1"/>
    <cellStyle name="Link" xfId="6285" builtinId="8" hidden="1"/>
    <cellStyle name="Link" xfId="6267" builtinId="8" hidden="1"/>
    <cellStyle name="Link" xfId="6235" builtinId="8" hidden="1"/>
    <cellStyle name="Link" xfId="6203" builtinId="8" hidden="1"/>
    <cellStyle name="Link" xfId="6175" builtinId="8" hidden="1"/>
    <cellStyle name="Link" xfId="6153" builtinId="8" hidden="1"/>
    <cellStyle name="Link" xfId="6121" builtinId="8" hidden="1"/>
    <cellStyle name="Link" xfId="6089" builtinId="8" hidden="1"/>
    <cellStyle name="Link" xfId="6061" builtinId="8" hidden="1"/>
    <cellStyle name="Link" xfId="6031" builtinId="8" hidden="1"/>
    <cellStyle name="Link" xfId="6007" builtinId="8" hidden="1"/>
    <cellStyle name="Link" xfId="5979" builtinId="8" hidden="1"/>
    <cellStyle name="Link" xfId="5949" builtinId="8" hidden="1"/>
    <cellStyle name="Link" xfId="5919" builtinId="8" hidden="1"/>
    <cellStyle name="Link" xfId="5895" builtinId="8" hidden="1"/>
    <cellStyle name="Link" xfId="5865" builtinId="8" hidden="1"/>
    <cellStyle name="Link" xfId="5837" builtinId="8" hidden="1"/>
    <cellStyle name="Link" xfId="5809" builtinId="8" hidden="1"/>
    <cellStyle name="Link" xfId="5783" builtinId="8" hidden="1"/>
    <cellStyle name="Link" xfId="5755" builtinId="8" hidden="1"/>
    <cellStyle name="Link" xfId="5723" builtinId="8" hidden="1"/>
    <cellStyle name="Link" xfId="5693" builtinId="8" hidden="1"/>
    <cellStyle name="Link" xfId="5667" builtinId="8" hidden="1"/>
    <cellStyle name="Link" xfId="5641" builtinId="8" hidden="1"/>
    <cellStyle name="Link" xfId="5611" builtinId="8" hidden="1"/>
    <cellStyle name="Link" xfId="5583" builtinId="8" hidden="1"/>
    <cellStyle name="Link" xfId="5559" builtinId="8" hidden="1"/>
    <cellStyle name="Link" xfId="5527" builtinId="8" hidden="1"/>
    <cellStyle name="Link" xfId="5499" builtinId="8" hidden="1"/>
    <cellStyle name="Link" xfId="5471" builtinId="8" hidden="1"/>
    <cellStyle name="Link" xfId="5437" builtinId="8" hidden="1"/>
    <cellStyle name="Link" xfId="5417" builtinId="8" hidden="1"/>
    <cellStyle name="Link" xfId="5389" builtinId="8" hidden="1"/>
    <cellStyle name="Link" xfId="5353" builtinId="8" hidden="1"/>
    <cellStyle name="Link" xfId="5325" builtinId="8" hidden="1"/>
    <cellStyle name="Link" xfId="5303" builtinId="8" hidden="1"/>
    <cellStyle name="Link" xfId="5271" builtinId="8" hidden="1"/>
    <cellStyle name="Link" xfId="5243" builtinId="8" hidden="1"/>
    <cellStyle name="Link" xfId="5211" builtinId="8" hidden="1"/>
    <cellStyle name="Link" xfId="5183" builtinId="8" hidden="1"/>
    <cellStyle name="Link" xfId="5155" builtinId="8" hidden="1"/>
    <cellStyle name="Link" xfId="5129" builtinId="8" hidden="1"/>
    <cellStyle name="Link" xfId="5099" builtinId="8" hidden="1"/>
    <cellStyle name="Link" xfId="5073" builtinId="8" hidden="1"/>
    <cellStyle name="Link" xfId="5047" builtinId="8" hidden="1"/>
    <cellStyle name="Link" xfId="11797" builtinId="8" hidden="1"/>
    <cellStyle name="Link" xfId="11893" builtinId="8" hidden="1"/>
    <cellStyle name="Link" xfId="11981" builtinId="8" hidden="1"/>
    <cellStyle name="Link" xfId="12085" builtinId="8" hidden="1"/>
    <cellStyle name="Link" xfId="12181" builtinId="8" hidden="1"/>
    <cellStyle name="Link" xfId="12277" builtinId="8" hidden="1"/>
    <cellStyle name="Link" xfId="12397" builtinId="8" hidden="1"/>
    <cellStyle name="Link" xfId="12485" builtinId="8" hidden="1"/>
    <cellStyle name="Link" xfId="12581" builtinId="8" hidden="1"/>
    <cellStyle name="Link" xfId="12685" builtinId="8" hidden="1"/>
    <cellStyle name="Link" xfId="12781" builtinId="8" hidden="1"/>
    <cellStyle name="Link" xfId="12869" builtinId="8" hidden="1"/>
    <cellStyle name="Link" xfId="12981" builtinId="8" hidden="1"/>
    <cellStyle name="Link" xfId="13077" builtinId="8" hidden="1"/>
    <cellStyle name="Link" xfId="13173" builtinId="8" hidden="1"/>
    <cellStyle name="Link" xfId="13269" builtinId="8" hidden="1"/>
    <cellStyle name="Link" xfId="13365" builtinId="8" hidden="1"/>
    <cellStyle name="Link" xfId="13461" builtinId="8" hidden="1"/>
    <cellStyle name="Link" xfId="13589" builtinId="8" hidden="1"/>
    <cellStyle name="Link" xfId="13669" builtinId="8" hidden="1"/>
    <cellStyle name="Link" xfId="13765" builtinId="8" hidden="1"/>
    <cellStyle name="Link" xfId="13877" builtinId="8" hidden="1"/>
    <cellStyle name="Link" xfId="13973" builtinId="8" hidden="1"/>
    <cellStyle name="Link" xfId="14053" builtinId="8" hidden="1"/>
    <cellStyle name="Link" xfId="14181" builtinId="8" hidden="1"/>
    <cellStyle name="Link" xfId="14277" builtinId="8" hidden="1"/>
    <cellStyle name="Link" xfId="14373" builtinId="8" hidden="1"/>
    <cellStyle name="Link" xfId="14477" builtinId="8" hidden="1"/>
    <cellStyle name="Link" xfId="14565" builtinId="8" hidden="1"/>
    <cellStyle name="Link" xfId="14661" builtinId="8" hidden="1"/>
    <cellStyle name="Link" xfId="14773" builtinId="8" hidden="1"/>
    <cellStyle name="Link" xfId="14869" builtinId="8" hidden="1"/>
    <cellStyle name="Link" xfId="14957" builtinId="8" hidden="1"/>
    <cellStyle name="Link" xfId="15061" builtinId="8" hidden="1"/>
    <cellStyle name="Link" xfId="15157" builtinId="8" hidden="1"/>
    <cellStyle name="Link" xfId="15253" builtinId="8" hidden="1"/>
    <cellStyle name="Link" xfId="15349" builtinId="8" hidden="1"/>
    <cellStyle name="Link" xfId="15461" builtinId="8" hidden="1"/>
    <cellStyle name="Link" xfId="15557" builtinId="8" hidden="1"/>
    <cellStyle name="Link" xfId="15661" builtinId="8" hidden="1"/>
    <cellStyle name="Link" xfId="15749" builtinId="8" hidden="1"/>
    <cellStyle name="Link" xfId="15845" builtinId="8" hidden="1"/>
    <cellStyle name="Link" xfId="15949" builtinId="8" hidden="1"/>
    <cellStyle name="Link" xfId="16053" builtinId="8" hidden="1"/>
    <cellStyle name="Link" xfId="16141" builtinId="8" hidden="1"/>
    <cellStyle name="Link" xfId="16245" builtinId="8" hidden="1"/>
    <cellStyle name="Link" xfId="16341" builtinId="8" hidden="1"/>
    <cellStyle name="Link" xfId="16437" builtinId="8" hidden="1"/>
    <cellStyle name="Link" xfId="16565" builtinId="8" hidden="1"/>
    <cellStyle name="Link" xfId="16629" builtinId="8" hidden="1"/>
    <cellStyle name="Link" xfId="16741" builtinId="8" hidden="1"/>
    <cellStyle name="Link" xfId="16853" builtinId="8" hidden="1"/>
    <cellStyle name="Link" xfId="16949" builtinId="8" hidden="1"/>
    <cellStyle name="Link" xfId="17029" builtinId="8" hidden="1"/>
    <cellStyle name="Link" xfId="17141" builtinId="8" hidden="1"/>
    <cellStyle name="Link" xfId="17253" builtinId="8" hidden="1"/>
    <cellStyle name="Link" xfId="17349" builtinId="8" hidden="1"/>
    <cellStyle name="Link" xfId="17445" builtinId="8" hidden="1"/>
    <cellStyle name="Link" xfId="17541" builtinId="8" hidden="1"/>
    <cellStyle name="Link" xfId="17637" builtinId="8" hidden="1"/>
    <cellStyle name="Link" xfId="17741" builtinId="8" hidden="1"/>
    <cellStyle name="Link" xfId="17829" builtinId="8" hidden="1"/>
    <cellStyle name="Link" xfId="17933" builtinId="8" hidden="1"/>
    <cellStyle name="Link" xfId="18037" builtinId="8" hidden="1"/>
    <cellStyle name="Link" xfId="18133" builtinId="8" hidden="1"/>
    <cellStyle name="Link" xfId="18221" builtinId="8" hidden="1"/>
    <cellStyle name="Link" xfId="18325" builtinId="8" hidden="1"/>
    <cellStyle name="Link" xfId="18421" builtinId="8" hidden="1"/>
    <cellStyle name="Link" xfId="18533" builtinId="8" hidden="1"/>
    <cellStyle name="Link" xfId="18637" builtinId="8" hidden="1"/>
    <cellStyle name="Link" xfId="18725" builtinId="8" hidden="1"/>
    <cellStyle name="Link" xfId="18821" builtinId="8" hidden="1"/>
    <cellStyle name="Link" xfId="18925" builtinId="8" hidden="1"/>
    <cellStyle name="Link" xfId="19021" builtinId="8" hidden="1"/>
    <cellStyle name="Link" xfId="19109" builtinId="8" hidden="1"/>
    <cellStyle name="Link" xfId="19221" builtinId="8" hidden="1"/>
    <cellStyle name="Link" xfId="19317" builtinId="8" hidden="1"/>
    <cellStyle name="Link" xfId="19413" builtinId="8" hidden="1"/>
    <cellStyle name="Link" xfId="19509" builtinId="8" hidden="1"/>
    <cellStyle name="Link" xfId="19605" builtinId="8" hidden="1"/>
    <cellStyle name="Link" xfId="19701" builtinId="8" hidden="1"/>
    <cellStyle name="Link" xfId="19829" builtinId="8" hidden="1"/>
    <cellStyle name="Link" xfId="19909" builtinId="8" hidden="1"/>
    <cellStyle name="Link" xfId="20005" builtinId="8" hidden="1"/>
    <cellStyle name="Link" xfId="20117" builtinId="8" hidden="1"/>
    <cellStyle name="Link" xfId="20213" builtinId="8" hidden="1"/>
    <cellStyle name="Link" xfId="20293" builtinId="8" hidden="1"/>
    <cellStyle name="Link" xfId="20421" builtinId="8" hidden="1"/>
    <cellStyle name="Link" xfId="20517" builtinId="8" hidden="1"/>
    <cellStyle name="Link" xfId="20613" builtinId="8" hidden="1"/>
    <cellStyle name="Link" xfId="20717" builtinId="8" hidden="1"/>
    <cellStyle name="Link" xfId="20805" builtinId="8" hidden="1"/>
    <cellStyle name="Link" xfId="20901" builtinId="8" hidden="1"/>
    <cellStyle name="Link" xfId="21013" builtinId="8" hidden="1"/>
    <cellStyle name="Link" xfId="21109" builtinId="8" hidden="1"/>
    <cellStyle name="Link" xfId="21197" builtinId="8" hidden="1"/>
    <cellStyle name="Link" xfId="21305" builtinId="8" hidden="1"/>
    <cellStyle name="Link" xfId="21401" builtinId="8" hidden="1"/>
    <cellStyle name="Link" xfId="21497" builtinId="8" hidden="1"/>
    <cellStyle name="Link" xfId="21609" builtinId="8" hidden="1"/>
    <cellStyle name="Link" xfId="21705" builtinId="8" hidden="1"/>
    <cellStyle name="Link" xfId="21801" builtinId="8" hidden="1"/>
    <cellStyle name="Link" xfId="21905" builtinId="8" hidden="1"/>
    <cellStyle name="Link" xfId="21993" builtinId="8" hidden="1"/>
    <cellStyle name="Link" xfId="22089" builtinId="8" hidden="1"/>
    <cellStyle name="Link" xfId="22201" builtinId="8" hidden="1"/>
    <cellStyle name="Link" xfId="22297" builtinId="8" hidden="1"/>
    <cellStyle name="Link" xfId="22385" builtinId="8" hidden="1"/>
    <cellStyle name="Link" xfId="22489" builtinId="8" hidden="1"/>
    <cellStyle name="Link" xfId="22585" builtinId="8" hidden="1"/>
    <cellStyle name="Link" xfId="22681" builtinId="8" hidden="1"/>
    <cellStyle name="Link" xfId="22809" builtinId="8" hidden="1"/>
    <cellStyle name="Link" xfId="22889" builtinId="8" hidden="1"/>
    <cellStyle name="Link" xfId="22985" builtinId="8" hidden="1"/>
    <cellStyle name="Link" xfId="23097" builtinId="8" hidden="1"/>
    <cellStyle name="Link" xfId="23193" builtinId="8" hidden="1"/>
    <cellStyle name="Link" xfId="23273" builtinId="8" hidden="1"/>
    <cellStyle name="Link" xfId="23401" builtinId="8" hidden="1"/>
    <cellStyle name="Link" xfId="23497" builtinId="8" hidden="1"/>
    <cellStyle name="Link" xfId="23593" builtinId="8" hidden="1"/>
    <cellStyle name="Link" xfId="23689" builtinId="8" hidden="1"/>
    <cellStyle name="Link" xfId="23785" builtinId="8" hidden="1"/>
    <cellStyle name="Link" xfId="23881" builtinId="8" hidden="1"/>
    <cellStyle name="Link" xfId="23993" builtinId="8" hidden="1"/>
    <cellStyle name="Link" xfId="24081" builtinId="8" hidden="1"/>
    <cellStyle name="Link" xfId="24177" builtinId="8" hidden="1"/>
    <cellStyle name="Link" xfId="24281" builtinId="8" hidden="1"/>
    <cellStyle name="Link" xfId="24377" builtinId="8" hidden="1"/>
    <cellStyle name="Link" xfId="24465" builtinId="8" hidden="1"/>
    <cellStyle name="Link" xfId="24569" builtinId="8" hidden="1"/>
    <cellStyle name="Link" xfId="24681" builtinId="8" hidden="1"/>
    <cellStyle name="Link" xfId="857" builtinId="8" hidden="1"/>
    <cellStyle name="Link" xfId="825" builtinId="8" hidden="1"/>
    <cellStyle name="Link" xfId="811" builtinId="8" hidden="1"/>
    <cellStyle name="Link" xfId="799" builtinId="8" hidden="1"/>
    <cellStyle name="Link" xfId="751" builtinId="8" hidden="1"/>
    <cellStyle name="Link" xfId="735" builtinId="8" hidden="1"/>
    <cellStyle name="Link" xfId="703" builtinId="8" hidden="1"/>
    <cellStyle name="Link" xfId="689" builtinId="8" hidden="1"/>
    <cellStyle name="Link" xfId="673" builtinId="8" hidden="1"/>
    <cellStyle name="Link" xfId="641" builtinId="8" hidden="1"/>
    <cellStyle name="Link" xfId="629" builtinId="8" hidden="1"/>
    <cellStyle name="Link" xfId="581" builtinId="8" hidden="1"/>
    <cellStyle name="Link" xfId="565" builtinId="8" hidden="1"/>
    <cellStyle name="Link" xfId="1445" builtinId="8" hidden="1"/>
    <cellStyle name="Link" xfId="2347" builtinId="8" hidden="1"/>
    <cellStyle name="Link" xfId="2333" builtinId="8" hidden="1"/>
    <cellStyle name="Link" xfId="2313" builtinId="8" hidden="1"/>
    <cellStyle name="Link" xfId="2285" builtinId="8" hidden="1"/>
    <cellStyle name="Link" xfId="2251" builtinId="8" hidden="1"/>
    <cellStyle name="Link" xfId="2223" builtinId="8" hidden="1"/>
    <cellStyle name="Link" xfId="2205" builtinId="8" hidden="1"/>
    <cellStyle name="Link" xfId="2189" builtinId="8" hidden="1"/>
    <cellStyle name="Link" xfId="2161" builtinId="8" hidden="1"/>
    <cellStyle name="Link" xfId="2139" builtinId="8" hidden="1"/>
    <cellStyle name="Link" xfId="2127" builtinId="8" hidden="1"/>
    <cellStyle name="Link" xfId="2079" builtinId="8" hidden="1"/>
    <cellStyle name="Link" xfId="2063" builtinId="8" hidden="1"/>
    <cellStyle name="Link" xfId="2037" builtinId="8" hidden="1"/>
    <cellStyle name="Link" xfId="2015" builtinId="8" hidden="1"/>
    <cellStyle name="Link" xfId="2003" builtinId="8" hidden="1"/>
    <cellStyle name="Link" xfId="1973" builtinId="8" hidden="1"/>
    <cellStyle name="Link" xfId="1953" builtinId="8" hidden="1"/>
    <cellStyle name="Link" xfId="1907" builtinId="8" hidden="1"/>
    <cellStyle name="Link" xfId="1891" builtinId="8" hidden="1"/>
    <cellStyle name="Link" xfId="1875" builtinId="8" hidden="1"/>
    <cellStyle name="Link" xfId="1843" builtinId="8" hidden="1"/>
    <cellStyle name="Link" xfId="1831" builtinId="8" hidden="1"/>
    <cellStyle name="Link" xfId="1815" builtinId="8" hidden="1"/>
    <cellStyle name="Link" xfId="1783" builtinId="8" hidden="1"/>
    <cellStyle name="Link" xfId="1751" builtinId="8" hidden="1"/>
    <cellStyle name="Link" xfId="1719" builtinId="8" hidden="1"/>
    <cellStyle name="Link" xfId="1707" builtinId="8" hidden="1"/>
    <cellStyle name="Link" xfId="1689" builtinId="8" hidden="1"/>
    <cellStyle name="Link" xfId="1657" builtinId="8" hidden="1"/>
    <cellStyle name="Link" xfId="1643" builtinId="8" hidden="1"/>
    <cellStyle name="Link" xfId="1627" builtinId="8" hidden="1"/>
    <cellStyle name="Link" xfId="1579" builtinId="8" hidden="1"/>
    <cellStyle name="Link" xfId="1565" builtinId="8" hidden="1"/>
    <cellStyle name="Link" xfId="1533" builtinId="8" hidden="1"/>
    <cellStyle name="Link" xfId="1519" builtinId="8" hidden="1"/>
    <cellStyle name="Link" xfId="1501" builtinId="8" hidden="1"/>
    <cellStyle name="Link" xfId="1469" builtinId="8" hidden="1"/>
    <cellStyle name="Link" xfId="1455" builtinId="8" hidden="1"/>
    <cellStyle name="Link" xfId="1409" builtinId="8" hidden="1"/>
    <cellStyle name="Link" xfId="1393" builtinId="8" hidden="1"/>
    <cellStyle name="Link" xfId="1375" builtinId="8" hidden="1"/>
    <cellStyle name="Link" xfId="1345" builtinId="8" hidden="1"/>
    <cellStyle name="Link" xfId="1331" builtinId="8" hidden="1"/>
    <cellStyle name="Link" xfId="1311" builtinId="8" hidden="1"/>
    <cellStyle name="Link" xfId="1281" builtinId="8" hidden="1"/>
    <cellStyle name="Link" xfId="1247" builtinId="8" hidden="1"/>
    <cellStyle name="Link" xfId="1221" builtinId="8" hidden="1"/>
    <cellStyle name="Link" xfId="1203" builtinId="8" hidden="1"/>
    <cellStyle name="Link" xfId="1187" builtinId="8" hidden="1"/>
    <cellStyle name="Link" xfId="1157" builtinId="8" hidden="1"/>
    <cellStyle name="Link" xfId="1139" builtinId="8" hidden="1"/>
    <cellStyle name="Link" xfId="2533" builtinId="8" hidden="1"/>
    <cellStyle name="Link" xfId="3237" builtinId="8" hidden="1"/>
    <cellStyle name="Link" xfId="3493" builtinId="8" hidden="1"/>
    <cellStyle name="Link" xfId="3941" builtinId="8" hidden="1"/>
    <cellStyle name="Link" xfId="4229" builtinId="8" hidden="1"/>
    <cellStyle name="Link" xfId="4453" builtinId="8" hidden="1"/>
    <cellStyle name="Link" xfId="4965" builtinId="8" hidden="1"/>
    <cellStyle name="Link" xfId="5019" builtinId="8" hidden="1"/>
    <cellStyle name="Link" xfId="4973" builtinId="8" hidden="1"/>
    <cellStyle name="Link" xfId="4957" builtinId="8" hidden="1"/>
    <cellStyle name="Link" xfId="4941" builtinId="8" hidden="1"/>
    <cellStyle name="Link" xfId="4907" builtinId="8" hidden="1"/>
    <cellStyle name="Link" xfId="4891" builtinId="8" hidden="1"/>
    <cellStyle name="Link" xfId="4879" builtinId="8" hidden="1"/>
    <cellStyle name="Link" xfId="4845" builtinId="8" hidden="1"/>
    <cellStyle name="Link" xfId="4813" builtinId="8" hidden="1"/>
    <cellStyle name="Link" xfId="4779" builtinId="8" hidden="1"/>
    <cellStyle name="Link" xfId="4763" builtinId="8" hidden="1"/>
    <cellStyle name="Link" xfId="4747" builtinId="8" hidden="1"/>
    <cellStyle name="Link" xfId="4713" builtinId="8" hidden="1"/>
    <cellStyle name="Link" xfId="4699" builtinId="8" hidden="1"/>
    <cellStyle name="Link" xfId="4685" builtinId="8" hidden="1"/>
    <cellStyle name="Link" xfId="4633" builtinId="8" hidden="1"/>
    <cellStyle name="Link" xfId="4619" builtinId="8" hidden="1"/>
    <cellStyle name="Link" xfId="4585" builtinId="8" hidden="1"/>
    <cellStyle name="Link" xfId="4571" builtinId="8" hidden="1"/>
    <cellStyle name="Link" xfId="4551" builtinId="8" hidden="1"/>
    <cellStyle name="Link" xfId="4521" builtinId="8" hidden="1"/>
    <cellStyle name="Link" xfId="4505" builtinId="8" hidden="1"/>
    <cellStyle name="Link" xfId="4457" builtinId="8" hidden="1"/>
    <cellStyle name="Link" xfId="4439" builtinId="8" hidden="1"/>
    <cellStyle name="Link" xfId="4423" builtinId="8" hidden="1"/>
    <cellStyle name="Link" xfId="4393" builtinId="8" hidden="1"/>
    <cellStyle name="Link" xfId="4377" builtinId="8" hidden="1"/>
    <cellStyle name="Link" xfId="4359" builtinId="8" hidden="1"/>
    <cellStyle name="Link" xfId="4327" builtinId="8" hidden="1"/>
    <cellStyle name="Link" xfId="4291" builtinId="8" hidden="1"/>
    <cellStyle name="Link" xfId="4265" builtinId="8" hidden="1"/>
    <cellStyle name="Link" xfId="4243" builtinId="8" hidden="1"/>
    <cellStyle name="Link" xfId="4231" builtinId="8" hidden="1"/>
    <cellStyle name="Link" xfId="4199" builtinId="8" hidden="1"/>
    <cellStyle name="Link" xfId="4179" builtinId="8" hidden="1"/>
    <cellStyle name="Link" xfId="4163" builtinId="8" hidden="1"/>
    <cellStyle name="Link" xfId="4115" builtinId="8" hidden="1"/>
    <cellStyle name="Link" xfId="4097" builtinId="8" hidden="1"/>
    <cellStyle name="Link" xfId="4063" builtinId="8" hidden="1"/>
    <cellStyle name="Link" xfId="4051" builtinId="8" hidden="1"/>
    <cellStyle name="Link" xfId="4035" builtinId="8" hidden="1"/>
    <cellStyle name="Link" xfId="4001" builtinId="8" hidden="1"/>
    <cellStyle name="Link" xfId="3985" builtinId="8" hidden="1"/>
    <cellStyle name="Link" xfId="3935" builtinId="8" hidden="1"/>
    <cellStyle name="Link" xfId="3923" builtinId="8" hidden="1"/>
    <cellStyle name="Link" xfId="3905" builtinId="8" hidden="1"/>
    <cellStyle name="Link" xfId="3273" builtinId="8" hidden="1"/>
    <cellStyle name="Link" xfId="2905" builtinId="8" hidden="1"/>
    <cellStyle name="Link" xfId="2539" builtinId="8" hidden="1"/>
    <cellStyle name="Link" xfId="9045" builtinId="8" hidden="1"/>
    <cellStyle name="Link" xfId="11347" builtinId="8" hidden="1"/>
    <cellStyle name="Link" xfId="10561" builtinId="8" hidden="1"/>
    <cellStyle name="Link" xfId="10177" builtinId="8" hidden="1"/>
    <cellStyle name="Link" xfId="9785" builtinId="8" hidden="1"/>
    <cellStyle name="Link" xfId="9007" builtinId="8" hidden="1"/>
    <cellStyle name="Link" xfId="8615" builtinId="8" hidden="1"/>
    <cellStyle name="Link" xfId="8221" builtinId="8" hidden="1"/>
    <cellStyle name="Link" xfId="7051" builtinId="8" hidden="1"/>
    <cellStyle name="Link" xfId="6667" builtinId="8" hidden="1"/>
    <cellStyle name="Link" xfId="5881" builtinId="8" hidden="1"/>
    <cellStyle name="Link" xfId="5497" builtinId="8" hidden="1"/>
    <cellStyle name="Link" xfId="5103" builtinId="8" hidden="1"/>
    <cellStyle name="Link" xfId="14205" builtinId="8" hidden="1"/>
    <cellStyle name="Link" xfId="15581" builtinId="8" hidden="1"/>
    <cellStyle name="Link" xfId="19677" builtinId="8" hidden="1"/>
    <cellStyle name="Link" xfId="21053" builtinId="8" hidden="1"/>
    <cellStyle name="Link" xfId="22401" builtinId="8" hidden="1"/>
    <cellStyle name="Link" xfId="25153" builtinId="8" hidden="1"/>
    <cellStyle name="Link" xfId="26497" builtinId="8" hidden="1"/>
    <cellStyle name="Link" xfId="27873" builtinId="8" hidden="1"/>
    <cellStyle name="Link" xfId="30593" builtinId="8" hidden="1"/>
    <cellStyle name="Link" xfId="33348" builtinId="8" hidden="1"/>
    <cellStyle name="Link" xfId="34848" builtinId="8" hidden="1"/>
    <cellStyle name="Link" xfId="34390" builtinId="8" hidden="1"/>
    <cellStyle name="Link" xfId="33942" builtinId="8" hidden="1"/>
    <cellStyle name="Link" xfId="33024" builtinId="8" hidden="1"/>
    <cellStyle name="Link" xfId="32576" builtinId="8" hidden="1"/>
    <cellStyle name="Link" xfId="32115" builtinId="8" hidden="1"/>
    <cellStyle name="Link" xfId="30749" builtinId="8" hidden="1"/>
    <cellStyle name="Link" xfId="30291" builtinId="8" hidden="1"/>
    <cellStyle name="Link" xfId="29383" builtinId="8" hidden="1"/>
    <cellStyle name="Link" xfId="28925" builtinId="8" hidden="1"/>
    <cellStyle name="Link" xfId="28477" builtinId="8" hidden="1"/>
    <cellStyle name="Link" xfId="27559" builtinId="8" hidden="1"/>
    <cellStyle name="Link" xfId="18529" builtinId="8" hidden="1"/>
    <cellStyle name="Link" xfId="18921" builtinId="8" hidden="1"/>
    <cellStyle name="Link" xfId="19051" builtinId="8" hidden="1"/>
    <cellStyle name="Link" xfId="19183" builtinId="8" hidden="1"/>
    <cellStyle name="Link" xfId="19441" builtinId="8" hidden="1"/>
    <cellStyle name="Link" xfId="19571" builtinId="8" hidden="1"/>
    <cellStyle name="Link" xfId="19699" builtinId="8" hidden="1"/>
    <cellStyle name="Link" xfId="19963" builtinId="8" hidden="1"/>
    <cellStyle name="Link" xfId="20223" builtinId="8" hidden="1"/>
    <cellStyle name="Link" xfId="20481" builtinId="8" hidden="1"/>
    <cellStyle name="Link" xfId="20611" builtinId="8" hidden="1"/>
    <cellStyle name="Link" xfId="20743" builtinId="8" hidden="1"/>
    <cellStyle name="Link" xfId="21001" builtinId="8" hidden="1"/>
    <cellStyle name="Link" xfId="21131" builtinId="8" hidden="1"/>
    <cellStyle name="Link" xfId="21263" builtinId="8" hidden="1"/>
    <cellStyle name="Link" xfId="21655" builtinId="8" hidden="1"/>
    <cellStyle name="Link" xfId="21787" builtinId="8" hidden="1"/>
    <cellStyle name="Link" xfId="22045" builtinId="8" hidden="1"/>
    <cellStyle name="Link" xfId="22175" builtinId="8" hidden="1"/>
    <cellStyle name="Link" xfId="22307" builtinId="8" hidden="1"/>
    <cellStyle name="Link" xfId="22565" builtinId="8" hidden="1"/>
    <cellStyle name="Link" xfId="22699" builtinId="8" hidden="1"/>
    <cellStyle name="Link" xfId="23087" builtinId="8" hidden="1"/>
    <cellStyle name="Link" xfId="23215" builtinId="8" hidden="1"/>
    <cellStyle name="Link" xfId="23347" builtinId="8" hidden="1"/>
    <cellStyle name="Link" xfId="23605" builtinId="8" hidden="1"/>
    <cellStyle name="Link" xfId="23735" builtinId="8" hidden="1"/>
    <cellStyle name="Link" xfId="23867" builtinId="8" hidden="1"/>
    <cellStyle name="Link" xfId="24127" builtinId="8" hidden="1"/>
    <cellStyle name="Link" xfId="24387" builtinId="8" hidden="1"/>
    <cellStyle name="Link" xfId="24515" builtinId="8" hidden="1"/>
    <cellStyle name="Link" xfId="24495" builtinId="8" hidden="1"/>
    <cellStyle name="Link" xfId="24477" builtinId="8" hidden="1"/>
    <cellStyle name="Link" xfId="24439" builtinId="8" hidden="1"/>
    <cellStyle name="Link" xfId="24421" builtinId="8" hidden="1"/>
    <cellStyle name="Link" xfId="24405" builtinId="8" hidden="1"/>
    <cellStyle name="Link" xfId="24347" builtinId="8" hidden="1"/>
    <cellStyle name="Link" xfId="24331" builtinId="8" hidden="1"/>
    <cellStyle name="Link" xfId="24293" builtinId="8" hidden="1"/>
    <cellStyle name="Link" xfId="24271" builtinId="8" hidden="1"/>
    <cellStyle name="Link" xfId="24251" builtinId="8" hidden="1"/>
    <cellStyle name="Link" xfId="24215" builtinId="8" hidden="1"/>
    <cellStyle name="Link" xfId="24199" builtinId="8" hidden="1"/>
    <cellStyle name="Link" xfId="24141" builtinId="8" hidden="1"/>
    <cellStyle name="Link" xfId="24123" builtinId="8" hidden="1"/>
    <cellStyle name="Link" xfId="24107" builtinId="8" hidden="1"/>
    <cellStyle name="Link" xfId="24069" builtinId="8" hidden="1"/>
    <cellStyle name="Link" xfId="24051" builtinId="8" hidden="1"/>
    <cellStyle name="Link" xfId="24031" builtinId="8" hidden="1"/>
    <cellStyle name="Link" xfId="23991" builtinId="8" hidden="1"/>
    <cellStyle name="Link" xfId="23957" builtinId="8" hidden="1"/>
    <cellStyle name="Link" xfId="23919" builtinId="8" hidden="1"/>
    <cellStyle name="Link" xfId="23903" builtinId="8" hidden="1"/>
    <cellStyle name="Link" xfId="23883" builtinId="8" hidden="1"/>
    <cellStyle name="Link" xfId="23845" builtinId="8" hidden="1"/>
    <cellStyle name="Link" xfId="23823" builtinId="8" hidden="1"/>
    <cellStyle name="Link" xfId="23811" builtinId="8" hidden="1"/>
    <cellStyle name="Link" xfId="23751" builtinId="8" hidden="1"/>
    <cellStyle name="Link" xfId="23733" builtinId="8" hidden="1"/>
    <cellStyle name="Link" xfId="23695" builtinId="8" hidden="1"/>
    <cellStyle name="Link" xfId="23679" builtinId="8" hidden="1"/>
    <cellStyle name="Link" xfId="23661" builtinId="8" hidden="1"/>
    <cellStyle name="Link" xfId="23623" builtinId="8" hidden="1"/>
    <cellStyle name="Link" xfId="23603" builtinId="8" hidden="1"/>
    <cellStyle name="Link" xfId="23551" builtinId="8" hidden="1"/>
    <cellStyle name="Link" xfId="23531" builtinId="8" hidden="1"/>
    <cellStyle name="Link" xfId="23515" builtinId="8" hidden="1"/>
    <cellStyle name="Link" xfId="23471" builtinId="8" hidden="1"/>
    <cellStyle name="Link" xfId="23455" builtinId="8" hidden="1"/>
    <cellStyle name="Link" xfId="23435" builtinId="8" hidden="1"/>
    <cellStyle name="Link" xfId="23397" builtinId="8" hidden="1"/>
    <cellStyle name="Link" xfId="23363" builtinId="8" hidden="1"/>
    <cellStyle name="Link" xfId="23325" builtinId="8" hidden="1"/>
    <cellStyle name="Link" xfId="23307" builtinId="8" hidden="1"/>
    <cellStyle name="Link" xfId="23287" builtinId="8" hidden="1"/>
    <cellStyle name="Link" xfId="23253" builtinId="8" hidden="1"/>
    <cellStyle name="Link" xfId="23235" builtinId="8" hidden="1"/>
    <cellStyle name="Link" xfId="23213" builtinId="8" hidden="1"/>
    <cellStyle name="Link" xfId="23159" builtinId="8" hidden="1"/>
    <cellStyle name="Link" xfId="23139" builtinId="8" hidden="1"/>
    <cellStyle name="Link" xfId="23103" builtinId="8" hidden="1"/>
    <cellStyle name="Link" xfId="23083" builtinId="8" hidden="1"/>
    <cellStyle name="Link" xfId="23067" builtinId="8" hidden="1"/>
    <cellStyle name="Link" xfId="23029" builtinId="8" hidden="1"/>
    <cellStyle name="Link" xfId="23007" builtinId="8" hidden="1"/>
    <cellStyle name="Link" xfId="22955" builtinId="8" hidden="1"/>
    <cellStyle name="Link" xfId="22935" builtinId="8" hidden="1"/>
    <cellStyle name="Link" xfId="22917" builtinId="8" hidden="1"/>
    <cellStyle name="Link" xfId="22879" builtinId="8" hidden="1"/>
    <cellStyle name="Link" xfId="22861" builtinId="8" hidden="1"/>
    <cellStyle name="Link" xfId="22843" builtinId="8" hidden="1"/>
    <cellStyle name="Link" xfId="22807" builtinId="8" hidden="1"/>
    <cellStyle name="Link" xfId="22771" builtinId="8" hidden="1"/>
    <cellStyle name="Link" xfId="22733" builtinId="8" hidden="1"/>
    <cellStyle name="Link" xfId="22711" builtinId="8" hidden="1"/>
    <cellStyle name="Link" xfId="22691" builtinId="8" hidden="1"/>
    <cellStyle name="Link" xfId="22655" builtinId="8" hidden="1"/>
    <cellStyle name="Link" xfId="22639" builtinId="8" hidden="1"/>
    <cellStyle name="Link" xfId="22619" builtinId="8" hidden="1"/>
    <cellStyle name="Link" xfId="22563" builtinId="8" hidden="1"/>
    <cellStyle name="Link" xfId="22543" builtinId="8" hidden="1"/>
    <cellStyle name="Link" xfId="22509" builtinId="8" hidden="1"/>
    <cellStyle name="Link" xfId="22491" builtinId="8" hidden="1"/>
    <cellStyle name="Link" xfId="22471" builtinId="8" hidden="1"/>
    <cellStyle name="Link" xfId="22431" builtinId="8" hidden="1"/>
    <cellStyle name="Link" xfId="22415" builtinId="8" hidden="1"/>
    <cellStyle name="Link" xfId="22359" builtinId="8" hidden="1"/>
    <cellStyle name="Link" xfId="22343" builtinId="8" hidden="1"/>
    <cellStyle name="Link" xfId="22323" builtinId="8" hidden="1"/>
    <cellStyle name="Link" xfId="22285" builtinId="8" hidden="1"/>
    <cellStyle name="Link" xfId="22263" builtinId="8" hidden="1"/>
    <cellStyle name="Link" xfId="22251" builtinId="8" hidden="1"/>
    <cellStyle name="Link" xfId="22213" builtinId="8" hidden="1"/>
    <cellStyle name="Link" xfId="22173" builtinId="8" hidden="1"/>
    <cellStyle name="Link" xfId="22135" builtinId="8" hidden="1"/>
    <cellStyle name="Link" xfId="22117" builtinId="8" hidden="1"/>
    <cellStyle name="Link" xfId="22101" builtinId="8" hidden="1"/>
    <cellStyle name="Link" xfId="22063" builtinId="8" hidden="1"/>
    <cellStyle name="Link" xfId="22043" builtinId="8" hidden="1"/>
    <cellStyle name="Link" xfId="22027" builtinId="8" hidden="1"/>
    <cellStyle name="Link" xfId="21967" builtinId="8" hidden="1"/>
    <cellStyle name="Link" xfId="21955" builtinId="8" hidden="1"/>
    <cellStyle name="Link" xfId="21911" builtinId="8" hidden="1"/>
    <cellStyle name="Link" xfId="21895" builtinId="8" hidden="1"/>
    <cellStyle name="Link" xfId="21875" builtinId="8" hidden="1"/>
    <cellStyle name="Link" xfId="21837" builtinId="8" hidden="1"/>
    <cellStyle name="Link" xfId="21823" builtinId="8" hidden="1"/>
    <cellStyle name="Link" xfId="21765" builtinId="8" hidden="1"/>
    <cellStyle name="Link" xfId="21747" builtinId="8" hidden="1"/>
    <cellStyle name="Link" xfId="21727" builtinId="8" hidden="1"/>
    <cellStyle name="Link" xfId="21691" builtinId="8" hidden="1"/>
    <cellStyle name="Link" xfId="21675" builtinId="8" hidden="1"/>
    <cellStyle name="Link" xfId="21653" builtinId="8" hidden="1"/>
    <cellStyle name="Link" xfId="21615" builtinId="8" hidden="1"/>
    <cellStyle name="Link" xfId="21579" builtinId="8" hidden="1"/>
    <cellStyle name="Link" xfId="21541" builtinId="8" hidden="1"/>
    <cellStyle name="Link" xfId="21519" builtinId="8" hidden="1"/>
    <cellStyle name="Link" xfId="21507" builtinId="8" hidden="1"/>
    <cellStyle name="Link" xfId="21469" builtinId="8" hidden="1"/>
    <cellStyle name="Link" xfId="21447" builtinId="8" hidden="1"/>
    <cellStyle name="Link" xfId="21431" builtinId="8" hidden="1"/>
    <cellStyle name="Link" xfId="21375" builtinId="8" hidden="1"/>
    <cellStyle name="Link" xfId="21357" builtinId="8" hidden="1"/>
    <cellStyle name="Link" xfId="21319" builtinId="8" hidden="1"/>
    <cellStyle name="Link" xfId="21301" builtinId="8" hidden="1"/>
    <cellStyle name="Link" xfId="21283" builtinId="8" hidden="1"/>
    <cellStyle name="Link" xfId="21247" builtinId="8" hidden="1"/>
    <cellStyle name="Link" xfId="21226" builtinId="8" hidden="1"/>
    <cellStyle name="Link" xfId="21169" builtinId="8" hidden="1"/>
    <cellStyle name="Link" xfId="21147" builtinId="8" hidden="1"/>
    <cellStyle name="Link" xfId="21127" builtinId="8" hidden="1"/>
    <cellStyle name="Link" xfId="21089" builtinId="8" hidden="1"/>
    <cellStyle name="Link" xfId="21075" builtinId="8" hidden="1"/>
    <cellStyle name="Link" xfId="21055" builtinId="8" hidden="1"/>
    <cellStyle name="Link" xfId="21017" builtinId="8" hidden="1"/>
    <cellStyle name="Link" xfId="20979" builtinId="8" hidden="1"/>
    <cellStyle name="Link" xfId="20945" builtinId="8" hidden="1"/>
    <cellStyle name="Link" xfId="20927" builtinId="8" hidden="1"/>
    <cellStyle name="Link" xfId="20907" builtinId="8" hidden="1"/>
    <cellStyle name="Link" xfId="20867" builtinId="8" hidden="1"/>
    <cellStyle name="Link" xfId="20851" builtinId="8" hidden="1"/>
    <cellStyle name="Link" xfId="20831" builtinId="8" hidden="1"/>
    <cellStyle name="Link" xfId="20779" builtinId="8" hidden="1"/>
    <cellStyle name="Link" xfId="20759" builtinId="8" hidden="1"/>
    <cellStyle name="Link" xfId="20721" builtinId="8" hidden="1"/>
    <cellStyle name="Link" xfId="20699" builtinId="8" hidden="1"/>
    <cellStyle name="Link" xfId="20683" builtinId="8" hidden="1"/>
    <cellStyle name="Link" xfId="20649" builtinId="8" hidden="1"/>
    <cellStyle name="Link" xfId="20627" builtinId="8" hidden="1"/>
    <cellStyle name="Link" xfId="20571" builtinId="8" hidden="1"/>
    <cellStyle name="Link" xfId="20553" builtinId="8" hidden="1"/>
    <cellStyle name="Link" xfId="20535" builtinId="8" hidden="1"/>
    <cellStyle name="Link" xfId="20499" builtinId="8" hidden="1"/>
    <cellStyle name="Link" xfId="20479" builtinId="8" hidden="1"/>
    <cellStyle name="Link" xfId="20463" builtinId="8" hidden="1"/>
    <cellStyle name="Link" xfId="20425" builtinId="8" hidden="1"/>
    <cellStyle name="Link" xfId="20391" builtinId="8" hidden="1"/>
    <cellStyle name="Link" xfId="20347" builtinId="8" hidden="1"/>
    <cellStyle name="Link" xfId="20331" builtinId="8" hidden="1"/>
    <cellStyle name="Link" xfId="20311" builtinId="8" hidden="1"/>
    <cellStyle name="Link" xfId="20273" builtinId="8" hidden="1"/>
    <cellStyle name="Link" xfId="20257" builtinId="8" hidden="1"/>
    <cellStyle name="Link" xfId="20235" builtinId="8" hidden="1"/>
    <cellStyle name="Link" xfId="20183" builtinId="8" hidden="1"/>
    <cellStyle name="Link" xfId="20163" builtinId="8" hidden="1"/>
    <cellStyle name="Link" xfId="20127" builtinId="8" hidden="1"/>
    <cellStyle name="Link" xfId="20107" builtinId="8" hidden="1"/>
    <cellStyle name="Link" xfId="20087" builtinId="8" hidden="1"/>
    <cellStyle name="Link" xfId="20051" builtinId="8" hidden="1"/>
    <cellStyle name="Link" xfId="20035" builtinId="8" hidden="1"/>
    <cellStyle name="Link" xfId="19977" builtinId="8" hidden="1"/>
    <cellStyle name="Link" xfId="19955" builtinId="8" hidden="1"/>
    <cellStyle name="Link" xfId="19943" builtinId="8" hidden="1"/>
    <cellStyle name="Link" xfId="19905" builtinId="8" hidden="1"/>
    <cellStyle name="Link" xfId="19883" builtinId="8" hidden="1"/>
    <cellStyle name="Link" xfId="19867" builtinId="8" hidden="1"/>
    <cellStyle name="Link" xfId="19827" builtinId="8" hidden="1"/>
    <cellStyle name="Link" xfId="19793" builtinId="8" hidden="1"/>
    <cellStyle name="Link" xfId="19755" builtinId="8" hidden="1"/>
    <cellStyle name="Link" xfId="19737" builtinId="8" hidden="1"/>
    <cellStyle name="Link" xfId="19719" builtinId="8" hidden="1"/>
    <cellStyle name="Link" xfId="19681" builtinId="8" hidden="1"/>
    <cellStyle name="Link" xfId="19659" builtinId="8" hidden="1"/>
    <cellStyle name="Link" xfId="19647" builtinId="8" hidden="1"/>
    <cellStyle name="Link" xfId="19587" builtinId="8" hidden="1"/>
    <cellStyle name="Link" xfId="19567" builtinId="8" hidden="1"/>
    <cellStyle name="Link" xfId="19529" builtinId="8" hidden="1"/>
    <cellStyle name="Link" xfId="19515" builtinId="8" hidden="1"/>
    <cellStyle name="Link" xfId="19495" builtinId="8" hidden="1"/>
    <cellStyle name="Link" xfId="19457" builtinId="8" hidden="1"/>
    <cellStyle name="Link" xfId="19439" builtinId="8" hidden="1"/>
    <cellStyle name="Link" xfId="19383" builtinId="8" hidden="1"/>
    <cellStyle name="Link" xfId="19367" builtinId="8" hidden="1"/>
    <cellStyle name="Link" xfId="19347" builtinId="8" hidden="1"/>
    <cellStyle name="Link" xfId="19307" builtinId="8" hidden="1"/>
    <cellStyle name="Link" xfId="19291" builtinId="8" hidden="1"/>
    <cellStyle name="Link" xfId="19271" builtinId="8" hidden="1"/>
    <cellStyle name="Link" xfId="19233" builtinId="8" hidden="1"/>
    <cellStyle name="Link" xfId="19199" builtinId="8" hidden="1"/>
    <cellStyle name="Link" xfId="19161" builtinId="8" hidden="1"/>
    <cellStyle name="Link" xfId="19139" builtinId="8" hidden="1"/>
    <cellStyle name="Link" xfId="19123" builtinId="8" hidden="1"/>
    <cellStyle name="Link" xfId="19089" builtinId="8" hidden="1"/>
    <cellStyle name="Link" xfId="19067" builtinId="8" hidden="1"/>
    <cellStyle name="Link" xfId="19049" builtinId="8" hidden="1"/>
    <cellStyle name="Link" xfId="18993" builtinId="8" hidden="1"/>
    <cellStyle name="Link" xfId="18975" builtinId="8" hidden="1"/>
    <cellStyle name="Link" xfId="18939" builtinId="8" hidden="1"/>
    <cellStyle name="Link" xfId="18919" builtinId="8" hidden="1"/>
    <cellStyle name="Link" xfId="18903" builtinId="8" hidden="1"/>
    <cellStyle name="Link" xfId="18865" builtinId="8" hidden="1"/>
    <cellStyle name="Link" xfId="18843" builtinId="8" hidden="1"/>
    <cellStyle name="Link" xfId="18785" builtinId="8" hidden="1"/>
    <cellStyle name="Link" xfId="18771" builtinId="8" hidden="1"/>
    <cellStyle name="Link" xfId="18751" builtinId="8" hidden="1"/>
    <cellStyle name="Link" xfId="18713" builtinId="8" hidden="1"/>
    <cellStyle name="Link" xfId="18697" builtinId="8" hidden="1"/>
    <cellStyle name="Link" xfId="18675" builtinId="8" hidden="1"/>
    <cellStyle name="Link" xfId="18641" builtinId="8" hidden="1"/>
    <cellStyle name="Link" xfId="18603" builtinId="8" hidden="1"/>
    <cellStyle name="Link" xfId="18567" builtinId="8" hidden="1"/>
    <cellStyle name="Link" xfId="18547" builtinId="8" hidden="1"/>
    <cellStyle name="Link" xfId="18527" builtinId="8" hidden="1"/>
    <cellStyle name="Link" xfId="18491" builtinId="8" hidden="1"/>
    <cellStyle name="Link" xfId="18475" builtinId="8" hidden="1"/>
    <cellStyle name="Link" xfId="18455" builtinId="8" hidden="1"/>
    <cellStyle name="Link" xfId="27581" builtinId="8" hidden="1"/>
    <cellStyle name="Link" xfId="27635" builtinId="8" hidden="1"/>
    <cellStyle name="Link" xfId="27763" builtinId="8" hidden="1"/>
    <cellStyle name="Link" xfId="27837" builtinId="8" hidden="1"/>
    <cellStyle name="Link" xfId="27891" builtinId="8" hidden="1"/>
    <cellStyle name="Link" xfId="28029" builtinId="8" hidden="1"/>
    <cellStyle name="Link" xfId="28093" builtinId="8" hidden="1"/>
    <cellStyle name="Link" xfId="28285" builtinId="8" hidden="1"/>
    <cellStyle name="Link" xfId="28349" builtinId="8" hidden="1"/>
    <cellStyle name="Link" xfId="28413" builtinId="8" hidden="1"/>
    <cellStyle name="Link" xfId="28541" builtinId="8" hidden="1"/>
    <cellStyle name="Link" xfId="28615" builtinId="8" hidden="1"/>
    <cellStyle name="Link" xfId="28669" builtinId="8" hidden="1"/>
    <cellStyle name="Link" xfId="28797" builtinId="8" hidden="1"/>
    <cellStyle name="Link" xfId="28947" builtinId="8" hidden="1"/>
    <cellStyle name="Link" xfId="29075" builtinId="8" hidden="1"/>
    <cellStyle name="Link" xfId="29127" builtinId="8" hidden="1"/>
    <cellStyle name="Link" xfId="29203" builtinId="8" hidden="1"/>
    <cellStyle name="Link" xfId="29331" builtinId="8" hidden="1"/>
    <cellStyle name="Link" xfId="29395" builtinId="8" hidden="1"/>
    <cellStyle name="Link" xfId="29459" builtinId="8" hidden="1"/>
    <cellStyle name="Link" xfId="29651" builtinId="8" hidden="1"/>
    <cellStyle name="Link" xfId="29715" builtinId="8" hidden="1"/>
    <cellStyle name="Link" xfId="29853" builtinId="8" hidden="1"/>
    <cellStyle name="Link" xfId="29907" builtinId="8" hidden="1"/>
    <cellStyle name="Link" xfId="29981" builtinId="8" hidden="1"/>
    <cellStyle name="Link" xfId="30109" builtinId="8" hidden="1"/>
    <cellStyle name="Link" xfId="30163" builtinId="8" hidden="1"/>
    <cellStyle name="Link" xfId="30365" builtinId="8" hidden="1"/>
    <cellStyle name="Link" xfId="30439" builtinId="8" hidden="1"/>
    <cellStyle name="Link" xfId="30493" builtinId="8" hidden="1"/>
    <cellStyle name="Link" xfId="30621" builtinId="8" hidden="1"/>
    <cellStyle name="Link" xfId="30695" builtinId="8" hidden="1"/>
    <cellStyle name="Link" xfId="30759" builtinId="8" hidden="1"/>
    <cellStyle name="Link" xfId="30887" builtinId="8" hidden="1"/>
    <cellStyle name="Link" xfId="31015" builtinId="8" hidden="1"/>
    <cellStyle name="Link" xfId="31143" builtinId="8" hidden="1"/>
    <cellStyle name="Link" xfId="31219" builtinId="8" hidden="1"/>
    <cellStyle name="Link" xfId="31271" builtinId="8" hidden="1"/>
    <cellStyle name="Link" xfId="31399" builtinId="8" hidden="1"/>
    <cellStyle name="Link" xfId="31475" builtinId="8" hidden="1"/>
    <cellStyle name="Link" xfId="31527" builtinId="8" hidden="1"/>
    <cellStyle name="Link" xfId="31731" builtinId="8" hidden="1"/>
    <cellStyle name="Link" xfId="31805" builtinId="8" hidden="1"/>
    <cellStyle name="Link" xfId="31933" builtinId="8" hidden="1"/>
    <cellStyle name="Link" xfId="31987" builtinId="8" hidden="1"/>
    <cellStyle name="Link" xfId="32061" builtinId="8" hidden="1"/>
    <cellStyle name="Link" xfId="32189" builtinId="8" hidden="1"/>
    <cellStyle name="Link" xfId="32254" builtinId="8" hidden="1"/>
    <cellStyle name="Link" xfId="32446" builtinId="8" hidden="1"/>
    <cellStyle name="Link" xfId="32512" builtinId="8" hidden="1"/>
    <cellStyle name="Link" xfId="32586" builtinId="8" hidden="1"/>
    <cellStyle name="Link" xfId="32714" builtinId="8" hidden="1"/>
    <cellStyle name="Link" xfId="32768" builtinId="8" hidden="1"/>
    <cellStyle name="Link" xfId="32842" builtinId="8" hidden="1"/>
    <cellStyle name="Link" xfId="32970" builtinId="8" hidden="1"/>
    <cellStyle name="Link" xfId="33098" builtinId="8" hidden="1"/>
    <cellStyle name="Link" xfId="33226" builtinId="8" hidden="1"/>
    <cellStyle name="Link" xfId="33302" builtinId="8" hidden="1"/>
    <cellStyle name="Link" xfId="33354" builtinId="8" hidden="1"/>
    <cellStyle name="Link" xfId="33494" builtinId="8" hidden="1"/>
    <cellStyle name="Link" xfId="33558" builtinId="8" hidden="1"/>
    <cellStyle name="Link" xfId="33622" builtinId="8" hidden="1"/>
    <cellStyle name="Link" xfId="33814" builtinId="8" hidden="1"/>
    <cellStyle name="Link" xfId="33878" builtinId="8" hidden="1"/>
    <cellStyle name="Link" xfId="34006" builtinId="8" hidden="1"/>
    <cellStyle name="Link" xfId="34080" builtinId="8" hidden="1"/>
    <cellStyle name="Link" xfId="34134" builtinId="8" hidden="1"/>
    <cellStyle name="Link" xfId="34262" builtinId="8" hidden="1"/>
    <cellStyle name="Link" xfId="34336" builtinId="8" hidden="1"/>
    <cellStyle name="Link" xfId="34538" builtinId="8" hidden="1"/>
    <cellStyle name="Link" xfId="34592" builtinId="8" hidden="1"/>
    <cellStyle name="Link" xfId="34666" builtinId="8" hidden="1"/>
    <cellStyle name="Link" xfId="34794" builtinId="8" hidden="1"/>
    <cellStyle name="Link" xfId="34858" builtinId="8" hidden="1"/>
    <cellStyle name="Link" xfId="34922" builtinId="8" hidden="1"/>
    <cellStyle name="Link" xfId="35050" builtinId="8" hidden="1"/>
    <cellStyle name="Link" xfId="35076" builtinId="8" hidden="1"/>
    <cellStyle name="Link" xfId="34660" builtinId="8" hidden="1"/>
    <cellStyle name="Link" xfId="34500" builtinId="8" hidden="1"/>
    <cellStyle name="Link" xfId="34276" builtinId="8" hidden="1"/>
    <cellStyle name="Link" xfId="33892" builtinId="8" hidden="1"/>
    <cellStyle name="Link" xfId="33732" builtinId="8" hidden="1"/>
    <cellStyle name="Link" xfId="33508" builtinId="8" hidden="1"/>
    <cellStyle name="Link" xfId="32900" builtinId="8" hidden="1"/>
    <cellStyle name="Link" xfId="32740" builtinId="8" hidden="1"/>
    <cellStyle name="Link" xfId="32354" builtinId="8" hidden="1"/>
    <cellStyle name="Link" xfId="32129" builtinId="8" hidden="1"/>
    <cellStyle name="Link" xfId="31937" builtinId="8" hidden="1"/>
    <cellStyle name="Link" xfId="31553" builtinId="8" hidden="1"/>
    <cellStyle name="Link" xfId="31361" builtinId="8" hidden="1"/>
    <cellStyle name="Link" xfId="30785" builtinId="8" hidden="1"/>
    <cellStyle name="Link" xfId="30561" builtinId="8" hidden="1"/>
    <cellStyle name="Link" xfId="30401" builtinId="8" hidden="1"/>
    <cellStyle name="Link" xfId="30017" builtinId="8" hidden="1"/>
    <cellStyle name="Link" xfId="29793" builtinId="8" hidden="1"/>
    <cellStyle name="Link" xfId="29633" builtinId="8" hidden="1"/>
    <cellStyle name="Link" xfId="29185" builtinId="8" hidden="1"/>
    <cellStyle name="Link" xfId="28801" builtinId="8" hidden="1"/>
    <cellStyle name="Link" xfId="28417" builtinId="8" hidden="1"/>
    <cellStyle name="Link" xfId="28257" builtinId="8" hidden="1"/>
    <cellStyle name="Link" xfId="28033" builtinId="8" hidden="1"/>
    <cellStyle name="Link" xfId="27649" builtinId="8" hidden="1"/>
    <cellStyle name="Link" xfId="27457" builtinId="8" hidden="1"/>
    <cellStyle name="Link" xfId="27265" builtinId="8" hidden="1"/>
    <cellStyle name="Link" xfId="26689" builtinId="8" hidden="1"/>
    <cellStyle name="Link" xfId="26465" builtinId="8" hidden="1"/>
    <cellStyle name="Link" xfId="26081" builtinId="8" hidden="1"/>
    <cellStyle name="Link" xfId="25921" builtinId="8" hidden="1"/>
    <cellStyle name="Link" xfId="25697" builtinId="8" hidden="1"/>
    <cellStyle name="Link" xfId="25313" builtinId="8" hidden="1"/>
    <cellStyle name="Link" xfId="25089" builtinId="8" hidden="1"/>
    <cellStyle name="Link" xfId="24545" builtinId="8" hidden="1"/>
    <cellStyle name="Link" xfId="24321" builtinId="8" hidden="1"/>
    <cellStyle name="Link" xfId="24161" builtinId="8" hidden="1"/>
    <cellStyle name="Link" xfId="23745" builtinId="8" hidden="1"/>
    <cellStyle name="Link" xfId="23553" builtinId="8" hidden="1"/>
    <cellStyle name="Link" xfId="23361" builtinId="8" hidden="1"/>
    <cellStyle name="Link" xfId="22977" builtinId="8" hidden="1"/>
    <cellStyle name="Link" xfId="22593" builtinId="8" hidden="1"/>
    <cellStyle name="Link" xfId="22209" builtinId="8" hidden="1"/>
    <cellStyle name="Link" xfId="21985" builtinId="8" hidden="1"/>
    <cellStyle name="Link" xfId="21825" builtinId="8" hidden="1"/>
    <cellStyle name="Link" xfId="21441" builtinId="8" hidden="1"/>
    <cellStyle name="Link" xfId="21213" builtinId="8" hidden="1"/>
    <cellStyle name="Link" xfId="20989" builtinId="8" hidden="1"/>
    <cellStyle name="Link" xfId="20445" builtinId="8" hidden="1"/>
    <cellStyle name="Link" xfId="20221" builtinId="8" hidden="1"/>
    <cellStyle name="Link" xfId="19837" builtinId="8" hidden="1"/>
    <cellStyle name="Link" xfId="19645" builtinId="8" hidden="1"/>
    <cellStyle name="Link" xfId="19453" builtinId="8" hidden="1"/>
    <cellStyle name="Link" xfId="19069" builtinId="8" hidden="1"/>
    <cellStyle name="Link" xfId="18877" builtinId="8" hidden="1"/>
    <cellStyle name="Link" xfId="18269" builtinId="8" hidden="1"/>
    <cellStyle name="Link" xfId="18109" builtinId="8" hidden="1"/>
    <cellStyle name="Link" xfId="17885" builtinId="8" hidden="1"/>
    <cellStyle name="Link" xfId="17501" builtinId="8" hidden="1"/>
    <cellStyle name="Link" xfId="17341" builtinId="8" hidden="1"/>
    <cellStyle name="Link" xfId="17117" builtinId="8" hidden="1"/>
    <cellStyle name="Link" xfId="16733" builtinId="8" hidden="1"/>
    <cellStyle name="Link" xfId="16349" builtinId="8" hidden="1"/>
    <cellStyle name="Link" xfId="15965" builtinId="8" hidden="1"/>
    <cellStyle name="Link" xfId="15741" builtinId="8" hidden="1"/>
    <cellStyle name="Link" xfId="15549" builtinId="8" hidden="1"/>
    <cellStyle name="Link" xfId="15165" builtinId="8" hidden="1"/>
    <cellStyle name="Link" xfId="14973" builtinId="8" hidden="1"/>
    <cellStyle name="Link" xfId="14781" builtinId="8" hidden="1"/>
    <cellStyle name="Link" xfId="14173" builtinId="8" hidden="1"/>
    <cellStyle name="Link" xfId="14013" builtinId="8" hidden="1"/>
    <cellStyle name="Link" xfId="13629" builtinId="8" hidden="1"/>
    <cellStyle name="Link" xfId="13405" builtinId="8" hidden="1"/>
    <cellStyle name="Link" xfId="13245" builtinId="8" hidden="1"/>
    <cellStyle name="Link" xfId="12797" builtinId="8" hidden="1"/>
    <cellStyle name="Link" xfId="12637" builtinId="8" hidden="1"/>
    <cellStyle name="Link" xfId="12029" builtinId="8" hidden="1"/>
    <cellStyle name="Link" xfId="11869" builtinId="8" hidden="1"/>
    <cellStyle name="Link" xfId="5057" builtinId="8" hidden="1"/>
    <cellStyle name="Link" xfId="5167" builtinId="8" hidden="1"/>
    <cellStyle name="Link" xfId="5223" builtinId="8" hidden="1"/>
    <cellStyle name="Link" xfId="5277" builtinId="8" hidden="1"/>
    <cellStyle name="Link" xfId="5387" builtinId="8" hidden="1"/>
    <cellStyle name="Link" xfId="5505" builtinId="8" hidden="1"/>
    <cellStyle name="Link" xfId="5615" builtinId="8" hidden="1"/>
    <cellStyle name="Link" xfId="5661" builtinId="8" hidden="1"/>
    <cellStyle name="Link" xfId="5725" builtinId="8" hidden="1"/>
    <cellStyle name="Link" xfId="5835" builtinId="8" hidden="1"/>
    <cellStyle name="Link" xfId="5899" builtinId="8" hidden="1"/>
    <cellStyle name="Link" xfId="5945" builtinId="8" hidden="1"/>
    <cellStyle name="Link" xfId="6119" builtinId="8" hidden="1"/>
    <cellStyle name="Link" xfId="6163" builtinId="8" hidden="1"/>
    <cellStyle name="Link" xfId="6283" builtinId="8" hidden="1"/>
    <cellStyle name="Link" xfId="6337" builtinId="8" hidden="1"/>
    <cellStyle name="Link" xfId="6393" builtinId="8" hidden="1"/>
    <cellStyle name="Link" xfId="6503" builtinId="8" hidden="1"/>
    <cellStyle name="Link" xfId="6557" builtinId="8" hidden="1"/>
    <cellStyle name="Link" xfId="6721" builtinId="8" hidden="1"/>
    <cellStyle name="Link" xfId="6785" builtinId="8" hidden="1"/>
    <cellStyle name="Link" xfId="6831" builtinId="8" hidden="1"/>
    <cellStyle name="Link" xfId="6941" builtinId="8" hidden="1"/>
    <cellStyle name="Link" xfId="7005" builtinId="8" hidden="1"/>
    <cellStyle name="Link" xfId="7069" builtinId="8" hidden="1"/>
    <cellStyle name="Link" xfId="7179" builtinId="8" hidden="1"/>
    <cellStyle name="Link" xfId="7289" builtinId="8" hidden="1"/>
    <cellStyle name="Link" xfId="7399" builtinId="8" hidden="1"/>
    <cellStyle name="Link" xfId="7453" builtinId="8" hidden="1"/>
    <cellStyle name="Link" xfId="7507" builtinId="8" hidden="1"/>
    <cellStyle name="Link" xfId="7617" builtinId="8" hidden="1"/>
    <cellStyle name="Link" xfId="7673" builtinId="8" hidden="1"/>
    <cellStyle name="Link" xfId="7727" builtinId="8" hidden="1"/>
    <cellStyle name="Link" xfId="7891" builtinId="8" hidden="1"/>
    <cellStyle name="Link" xfId="7955" builtinId="8" hidden="1"/>
    <cellStyle name="Link" xfId="8065" builtinId="8" hidden="1"/>
    <cellStyle name="Link" xfId="8111" builtinId="8" hidden="1"/>
    <cellStyle name="Link" xfId="8175" builtinId="8" hidden="1"/>
    <cellStyle name="Link" xfId="8285" builtinId="8" hidden="1"/>
    <cellStyle name="Link" xfId="8349" builtinId="8" hidden="1"/>
    <cellStyle name="Link" xfId="8505" builtinId="8" hidden="1"/>
    <cellStyle name="Link" xfId="8569" builtinId="8" hidden="1"/>
    <cellStyle name="Link" xfId="8623" builtinId="8" hidden="1"/>
    <cellStyle name="Link" xfId="8733" builtinId="8" hidden="1"/>
    <cellStyle name="Link" xfId="8787" builtinId="8" hidden="1"/>
    <cellStyle name="Link" xfId="8843" builtinId="8" hidden="1"/>
    <cellStyle name="Link" xfId="8953" builtinId="8" hidden="1"/>
    <cellStyle name="Link" xfId="9063" builtinId="8" hidden="1"/>
    <cellStyle name="Link" xfId="9171" builtinId="8" hidden="1"/>
    <cellStyle name="Link" xfId="9235" builtinId="8" hidden="1"/>
    <cellStyle name="Link" xfId="9281" builtinId="8" hidden="1"/>
    <cellStyle name="Link" xfId="9409" builtinId="8" hidden="1"/>
    <cellStyle name="Link" xfId="9455" builtinId="8" hidden="1"/>
    <cellStyle name="Link" xfId="9519" builtinId="8" hidden="1"/>
    <cellStyle name="Link" xfId="9675" builtinId="8" hidden="1"/>
    <cellStyle name="Link" xfId="9739" builtinId="8" hidden="1"/>
    <cellStyle name="Link" xfId="9849" builtinId="8" hidden="1"/>
    <cellStyle name="Link" xfId="9903" builtinId="8" hidden="1"/>
    <cellStyle name="Link" xfId="9959" builtinId="8" hidden="1"/>
    <cellStyle name="Link" xfId="10067" builtinId="8" hidden="1"/>
    <cellStyle name="Link" xfId="10123" builtinId="8" hidden="1"/>
    <cellStyle name="Link" xfId="10297" builtinId="8" hidden="1"/>
    <cellStyle name="Link" xfId="10343" builtinId="8" hidden="1"/>
    <cellStyle name="Link" xfId="10407" builtinId="8" hidden="1"/>
    <cellStyle name="Link" xfId="10515" builtinId="8" hidden="1"/>
    <cellStyle name="Link" xfId="10579" builtinId="8" hidden="1"/>
    <cellStyle name="Link" xfId="10625" builtinId="8" hidden="1"/>
    <cellStyle name="Link" xfId="10735" builtinId="8" hidden="1"/>
    <cellStyle name="Link" xfId="10845" builtinId="8" hidden="1"/>
    <cellStyle name="Link" xfId="10963" builtinId="8" hidden="1"/>
    <cellStyle name="Link" xfId="11019" builtinId="8" hidden="1"/>
    <cellStyle name="Link" xfId="11073" builtinId="8" hidden="1"/>
    <cellStyle name="Link" xfId="11183" builtinId="8" hidden="1"/>
    <cellStyle name="Link" xfId="11239" builtinId="8" hidden="1"/>
    <cellStyle name="Link" xfId="11293" builtinId="8" hidden="1"/>
    <cellStyle name="Link" xfId="11467" builtinId="8" hidden="1"/>
    <cellStyle name="Link" xfId="11513" builtinId="8" hidden="1"/>
    <cellStyle name="Link" xfId="11623" builtinId="8" hidden="1"/>
    <cellStyle name="Link" xfId="11687" builtinId="8" hidden="1"/>
    <cellStyle name="Link" xfId="11669" builtinId="8" hidden="1"/>
    <cellStyle name="Link" xfId="10901" builtinId="8" hidden="1"/>
    <cellStyle name="Link" xfId="10581" builtinId="8" hidden="1"/>
    <cellStyle name="Link" xfId="9365" builtinId="8" hidden="1"/>
    <cellStyle name="Link" xfId="8981" builtinId="8" hidden="1"/>
    <cellStyle name="Link" xfId="8597" builtinId="8" hidden="1"/>
    <cellStyle name="Link" xfId="7829" builtinId="8" hidden="1"/>
    <cellStyle name="Link" xfId="7445" builtinId="8" hidden="1"/>
    <cellStyle name="Link" xfId="7061" builtinId="8" hidden="1"/>
    <cellStyle name="Link" xfId="6229" builtinId="8" hidden="1"/>
    <cellStyle name="Link" xfId="5461" builtinId="8" hidden="1"/>
    <cellStyle name="Link" xfId="2393" builtinId="8" hidden="1"/>
    <cellStyle name="Link" xfId="2435" builtinId="8" hidden="1"/>
    <cellStyle name="Link" xfId="2495" builtinId="8" hidden="1"/>
    <cellStyle name="Link" xfId="2599" builtinId="8" hidden="1"/>
    <cellStyle name="Link" xfId="2657" builtinId="8" hidden="1"/>
    <cellStyle name="Link" xfId="2701" builtinId="8" hidden="1"/>
    <cellStyle name="Link" xfId="2863" builtinId="8" hidden="1"/>
    <cellStyle name="Link" xfId="2913" builtinId="8" hidden="1"/>
    <cellStyle name="Link" xfId="3017" builtinId="8" hidden="1"/>
    <cellStyle name="Link" xfId="3067" builtinId="8" hidden="1"/>
    <cellStyle name="Link" xfId="3119" builtinId="8" hidden="1"/>
    <cellStyle name="Link" xfId="3221" builtinId="8" hidden="1"/>
    <cellStyle name="Link" xfId="3281" builtinId="8" hidden="1"/>
    <cellStyle name="Link" xfId="3425" builtinId="8" hidden="1"/>
    <cellStyle name="Link" xfId="3485" builtinId="8" hidden="1"/>
    <cellStyle name="Link" xfId="3529" builtinId="8" hidden="1"/>
    <cellStyle name="Link" xfId="3647" builtinId="8" hidden="1"/>
    <cellStyle name="Link" xfId="3691" builtinId="8" hidden="1"/>
    <cellStyle name="Link" xfId="3751" builtinId="8" hidden="1"/>
    <cellStyle name="Link" xfId="3853" builtinId="8" hidden="1"/>
    <cellStyle name="Link" xfId="24599" builtinId="8" hidden="1"/>
    <cellStyle name="Link" xfId="24727" builtinId="8" hidden="1"/>
    <cellStyle name="Link" xfId="24795" builtinId="8" hidden="1"/>
    <cellStyle name="Link" xfId="24859" builtinId="8" hidden="1"/>
    <cellStyle name="Link" xfId="24989" builtinId="8" hidden="1"/>
    <cellStyle name="Link" xfId="25053" builtinId="8" hidden="1"/>
    <cellStyle name="Link" xfId="25117" builtinId="8" hidden="1"/>
    <cellStyle name="Link" xfId="25311" builtinId="8" hidden="1"/>
    <cellStyle name="Link" xfId="25379" builtinId="8" hidden="1"/>
    <cellStyle name="Link" xfId="25507" builtinId="8" hidden="1"/>
    <cellStyle name="Link" xfId="25573" builtinId="8" hidden="1"/>
    <cellStyle name="Link" xfId="25637" builtinId="8" hidden="1"/>
    <cellStyle name="Link" xfId="25771" builtinId="8" hidden="1"/>
    <cellStyle name="Link" xfId="25835" builtinId="8" hidden="1"/>
    <cellStyle name="Link" xfId="26029" builtinId="8" hidden="1"/>
    <cellStyle name="Link" xfId="26093" builtinId="8" hidden="1"/>
    <cellStyle name="Link" xfId="26159" builtinId="8" hidden="1"/>
    <cellStyle name="Link" xfId="26287" builtinId="8" hidden="1"/>
    <cellStyle name="Link" xfId="26355" builtinId="8" hidden="1"/>
    <cellStyle name="Link" xfId="26419" builtinId="8" hidden="1"/>
    <cellStyle name="Link" xfId="26549" builtinId="8" hidden="1"/>
    <cellStyle name="Link" xfId="26677" builtinId="8" hidden="1"/>
    <cellStyle name="Link" xfId="26807" builtinId="8" hidden="1"/>
    <cellStyle name="Link" xfId="26871" builtinId="8" hidden="1"/>
    <cellStyle name="Link" xfId="26939" builtinId="8" hidden="1"/>
    <cellStyle name="Link" xfId="27067" builtinId="8" hidden="1"/>
    <cellStyle name="Link" xfId="27135" builtinId="8" hidden="1"/>
    <cellStyle name="Link" xfId="27199" builtinId="8" hidden="1"/>
    <cellStyle name="Link" xfId="27395" builtinId="8" hidden="1"/>
    <cellStyle name="Link" xfId="26983" builtinId="8" hidden="1"/>
    <cellStyle name="Link" xfId="26067" builtinId="8" hidden="1"/>
    <cellStyle name="Link" xfId="25619" builtinId="8" hidden="1"/>
    <cellStyle name="Link" xfId="25149" builtinId="8" hidden="1"/>
    <cellStyle name="Link" xfId="24253" builtinId="8" hidden="1"/>
    <cellStyle name="Link" xfId="23783" builtinId="8" hidden="1"/>
    <cellStyle name="Link" xfId="22419" builtinId="8" hidden="1"/>
    <cellStyle name="Link" xfId="21971" builtinId="8" hidden="1"/>
    <cellStyle name="Link" xfId="21523" builtinId="8" hidden="1"/>
    <cellStyle name="Link" xfId="20601" builtinId="8" hidden="1"/>
    <cellStyle name="Link" xfId="20153" builtinId="8" hidden="1"/>
    <cellStyle name="Link" xfId="19683" builtinId="8" hidden="1"/>
    <cellStyle name="Link" xfId="18787" builtinId="8" hidden="1"/>
    <cellStyle name="Link" xfId="14951" builtinId="8" hidden="1"/>
    <cellStyle name="Link" xfId="15071" builtinId="8" hidden="1"/>
    <cellStyle name="Link" xfId="15131" builtinId="8" hidden="1"/>
    <cellStyle name="Link" xfId="15191" builtinId="8" hidden="1"/>
    <cellStyle name="Link" xfId="15313" builtinId="8" hidden="1"/>
    <cellStyle name="Link" xfId="15371" builtinId="8" hidden="1"/>
    <cellStyle name="Link" xfId="15435" builtinId="8" hidden="1"/>
    <cellStyle name="Link" xfId="15617" builtinId="8" hidden="1"/>
    <cellStyle name="Link" xfId="15679" builtinId="8" hidden="1"/>
    <cellStyle name="Link" xfId="15799" builtinId="8" hidden="1"/>
    <cellStyle name="Link" xfId="15859" builtinId="8" hidden="1"/>
    <cellStyle name="Link" xfId="15919" builtinId="8" hidden="1"/>
    <cellStyle name="Link" xfId="16041" builtinId="8" hidden="1"/>
    <cellStyle name="Link" xfId="16103" builtinId="8" hidden="1"/>
    <cellStyle name="Link" xfId="16283" builtinId="8" hidden="1"/>
    <cellStyle name="Link" xfId="16345" builtinId="8" hidden="1"/>
    <cellStyle name="Link" xfId="16407" builtinId="8" hidden="1"/>
    <cellStyle name="Link" xfId="16529" builtinId="8" hidden="1"/>
    <cellStyle name="Link" xfId="16587" builtinId="8" hidden="1"/>
    <cellStyle name="Link" xfId="16647" builtinId="8" hidden="1"/>
    <cellStyle name="Link" xfId="16769" builtinId="8" hidden="1"/>
    <cellStyle name="Link" xfId="16891" builtinId="8" hidden="1"/>
    <cellStyle name="Link" xfId="17011" builtinId="8" hidden="1"/>
    <cellStyle name="Link" xfId="17073" builtinId="8" hidden="1"/>
    <cellStyle name="Link" xfId="17135" builtinId="8" hidden="1"/>
    <cellStyle name="Link" xfId="17257" builtinId="8" hidden="1"/>
    <cellStyle name="Link" xfId="17315" builtinId="8" hidden="1"/>
    <cellStyle name="Link" xfId="17375" builtinId="8" hidden="1"/>
    <cellStyle name="Link" xfId="17559" builtinId="8" hidden="1"/>
    <cellStyle name="Link" xfId="17619" builtinId="8" hidden="1"/>
    <cellStyle name="Link" xfId="17739" builtinId="8" hidden="1"/>
    <cellStyle name="Link" xfId="17801" builtinId="8" hidden="1"/>
    <cellStyle name="Link" xfId="17863" builtinId="8" hidden="1"/>
    <cellStyle name="Link" xfId="17985" builtinId="8" hidden="1"/>
    <cellStyle name="Link" xfId="18043" builtinId="8" hidden="1"/>
    <cellStyle name="Link" xfId="18225" builtinId="8" hidden="1"/>
    <cellStyle name="Link" xfId="18287" builtinId="8" hidden="1"/>
    <cellStyle name="Link" xfId="18347" builtinId="8" hidden="1"/>
    <cellStyle name="Link" xfId="18191" builtinId="8" hidden="1"/>
    <cellStyle name="Link" xfId="17251" builtinId="8" hidden="1"/>
    <cellStyle name="Link" xfId="16355" builtinId="8" hidden="1"/>
    <cellStyle name="Link" xfId="13279" builtinId="8" hidden="1"/>
    <cellStyle name="Link" xfId="13393" builtinId="8" hidden="1"/>
    <cellStyle name="Link" xfId="13513" builtinId="8" hidden="1"/>
    <cellStyle name="Link" xfId="13569" builtinId="8" hidden="1"/>
    <cellStyle name="Link" xfId="13631" builtinId="8" hidden="1"/>
    <cellStyle name="Link" xfId="13745" builtinId="8" hidden="1"/>
    <cellStyle name="Link" xfId="13807" builtinId="8" hidden="1"/>
    <cellStyle name="Link" xfId="13865" builtinId="8" hidden="1"/>
    <cellStyle name="Link" xfId="14041" builtinId="8" hidden="1"/>
    <cellStyle name="Link" xfId="14099" builtinId="8" hidden="1"/>
    <cellStyle name="Link" xfId="14217" builtinId="8" hidden="1"/>
    <cellStyle name="Link" xfId="14275" builtinId="8" hidden="1"/>
    <cellStyle name="Link" xfId="14335" builtinId="8" hidden="1"/>
    <cellStyle name="Link" xfId="14451" builtinId="8" hidden="1"/>
    <cellStyle name="Link" xfId="14511" builtinId="8" hidden="1"/>
    <cellStyle name="Link" xfId="14687" builtinId="8" hidden="1"/>
    <cellStyle name="Link" xfId="14745" builtinId="8" hidden="1"/>
    <cellStyle name="Link" xfId="14803" builtinId="8" hidden="1"/>
    <cellStyle name="Link" xfId="13327" builtinId="8" hidden="1"/>
    <cellStyle name="Link" xfId="12539" builtinId="8" hidden="1"/>
    <cellStyle name="Link" xfId="12601" builtinId="8" hidden="1"/>
    <cellStyle name="Link" xfId="12713" builtinId="8" hidden="1"/>
    <cellStyle name="Link" xfId="12831" builtinId="8" hidden="1"/>
    <cellStyle name="Link" xfId="12947" builtinId="8" hidden="1"/>
    <cellStyle name="Link" xfId="13003" builtinId="8" hidden="1"/>
    <cellStyle name="Link" xfId="13059" builtinId="8" hidden="1"/>
    <cellStyle name="Link" xfId="13177" builtinId="8" hidden="1"/>
    <cellStyle name="Link" xfId="13233" builtinId="8" hidden="1"/>
    <cellStyle name="Link" xfId="12135" builtinId="8" hidden="1"/>
    <cellStyle name="Link" xfId="12307" builtinId="8" hidden="1"/>
    <cellStyle name="Link" xfId="12363" builtinId="8" hidden="1"/>
    <cellStyle name="Link" xfId="12479" builtinId="8" hidden="1"/>
    <cellStyle name="Link" xfId="11971" builtinId="8" hidden="1"/>
    <cellStyle name="Link" xfId="12027" builtinId="8" hidden="1"/>
    <cellStyle name="Link" xfId="11865" builtinId="8" hidden="1"/>
    <cellStyle name="Link" xfId="11921" builtinId="8" hidden="1"/>
    <cellStyle name="Link" xfId="12063" builtinId="8" hidden="1"/>
    <cellStyle name="Link" xfId="12455" builtinId="8" hidden="1"/>
    <cellStyle name="Link" xfId="12283" builtinId="8" hidden="1"/>
    <cellStyle name="Link" xfId="13097" builtinId="8" hidden="1"/>
    <cellStyle name="Link" xfId="12923" builtinId="8" hidden="1"/>
    <cellStyle name="Link" xfId="12751" builtinId="8" hidden="1"/>
    <cellStyle name="Link" xfId="14839" builtinId="8" hidden="1"/>
    <cellStyle name="Link" xfId="14487" builtinId="8" hidden="1"/>
    <cellStyle name="Link" xfId="14135" builtinId="8" hidden="1"/>
    <cellStyle name="Link" xfId="13959" builtinId="8" hidden="1"/>
    <cellStyle name="Link" xfId="13783" builtinId="8" hidden="1"/>
    <cellStyle name="Link" xfId="13431" builtinId="8" hidden="1"/>
    <cellStyle name="Link" xfId="14905" builtinId="8" hidden="1"/>
    <cellStyle name="Link" xfId="17635" builtinId="8" hidden="1"/>
    <cellStyle name="Link" xfId="17959" builtinId="8" hidden="1"/>
    <cellStyle name="Link" xfId="17777" builtinId="8" hidden="1"/>
    <cellStyle name="Link" xfId="17411" builtinId="8" hidden="1"/>
    <cellStyle name="Link" xfId="17231" builtinId="8" hidden="1"/>
    <cellStyle name="Link" xfId="17049" builtinId="8" hidden="1"/>
    <cellStyle name="Link" xfId="16683" builtinId="8" hidden="1"/>
    <cellStyle name="Link" xfId="16503" builtinId="8" hidden="1"/>
    <cellStyle name="Link" xfId="15955" builtinId="8" hidden="1"/>
    <cellStyle name="Link" xfId="15775" builtinId="8" hidden="1"/>
    <cellStyle name="Link" xfId="15593" builtinId="8" hidden="1"/>
    <cellStyle name="Link" xfId="15227" builtinId="8" hidden="1"/>
    <cellStyle name="Link" xfId="15047" builtinId="8" hidden="1"/>
    <cellStyle name="Link" xfId="18511" builtinId="8" hidden="1"/>
    <cellStyle name="Link" xfId="21245" builtinId="8" hidden="1"/>
    <cellStyle name="Link" xfId="23975" builtinId="8" hidden="1"/>
    <cellStyle name="Link" xfId="26707" builtinId="8" hidden="1"/>
    <cellStyle name="Link" xfId="27301" builtinId="8" hidden="1"/>
    <cellStyle name="Link" xfId="27107" builtinId="8" hidden="1"/>
    <cellStyle name="Link" xfId="26717" builtinId="8" hidden="1"/>
    <cellStyle name="Link" xfId="26523" builtinId="8" hidden="1"/>
    <cellStyle name="Link" xfId="26327" builtinId="8" hidden="1"/>
    <cellStyle name="Link" xfId="25741" builtinId="8" hidden="1"/>
    <cellStyle name="Link" xfId="25547" builtinId="8" hidden="1"/>
    <cellStyle name="Link" xfId="25157" builtinId="8" hidden="1"/>
    <cellStyle name="Link" xfId="24963" builtinId="8" hidden="1"/>
    <cellStyle name="Link" xfId="24767" builtinId="8" hidden="1"/>
    <cellStyle name="Link" xfId="24375" builtinId="8" hidden="1"/>
    <cellStyle name="Link" xfId="24181" builtinId="8" hidden="1"/>
    <cellStyle name="Link" xfId="23597" builtinId="8" hidden="1"/>
    <cellStyle name="Link" xfId="23403" builtinId="8" hidden="1"/>
    <cellStyle name="Link" xfId="23205" builtinId="8" hidden="1"/>
    <cellStyle name="Link" xfId="22815" builtinId="8" hidden="1"/>
    <cellStyle name="Link" xfId="22621" builtinId="8" hidden="1"/>
    <cellStyle name="Link" xfId="22427" builtinId="8" hidden="1"/>
    <cellStyle name="Link" xfId="22037" builtinId="8" hidden="1"/>
    <cellStyle name="Link" xfId="21645" builtinId="8" hidden="1"/>
    <cellStyle name="Link" xfId="21255" builtinId="8" hidden="1"/>
    <cellStyle name="Link" xfId="21057" builtinId="8" hidden="1"/>
    <cellStyle name="Link" xfId="20863" builtinId="8" hidden="1"/>
    <cellStyle name="Link" xfId="20471" builtinId="8" hidden="1"/>
    <cellStyle name="Link" xfId="20275" builtinId="8" hidden="1"/>
    <cellStyle name="Link" xfId="20081" builtinId="8" hidden="1"/>
    <cellStyle name="Link" xfId="19497" builtinId="8" hidden="1"/>
    <cellStyle name="Link" xfId="19303" builtinId="8" hidden="1"/>
    <cellStyle name="Link" xfId="18911" builtinId="8" hidden="1"/>
    <cellStyle name="Link" xfId="18715" builtinId="8" hidden="1"/>
    <cellStyle name="Link" xfId="18521" builtinId="8" hidden="1"/>
    <cellStyle name="Link" xfId="28509" builtinId="8" hidden="1"/>
    <cellStyle name="Link" xfId="29191" builtinId="8" hidden="1"/>
    <cellStyle name="Link" xfId="31239" builtinId="8" hidden="1"/>
    <cellStyle name="Link" xfId="31923" builtinId="8" hidden="1"/>
    <cellStyle name="Link" xfId="32608" builtinId="8" hidden="1"/>
    <cellStyle name="Link" xfId="33974" builtinId="8" hidden="1"/>
    <cellStyle name="Link" xfId="34656" builtinId="8" hidden="1"/>
    <cellStyle name="Link" xfId="34596" builtinId="8" hidden="1"/>
    <cellStyle name="Link" xfId="30497" builtinId="8" hidden="1"/>
    <cellStyle name="Link" xfId="26401" builtinId="8" hidden="1"/>
    <cellStyle name="Link" xfId="22305" builtinId="8" hidden="1"/>
    <cellStyle name="Link" xfId="20253" builtinId="8" hidden="1"/>
    <cellStyle name="Link" xfId="18205" builtinId="8" hidden="1"/>
    <cellStyle name="Link" xfId="14109" builtinId="8" hidden="1"/>
    <cellStyle name="Link" xfId="12061" builtinId="8" hidden="1"/>
    <cellStyle name="Link" xfId="5523" builtinId="8" hidden="1"/>
    <cellStyle name="Link" xfId="7279" builtinId="8" hidden="1"/>
    <cellStyle name="Link" xfId="7865" builtinId="8" hidden="1"/>
    <cellStyle name="Link" xfId="9035" builtinId="8" hidden="1"/>
    <cellStyle name="Link" xfId="9619" builtinId="8" hidden="1"/>
    <cellStyle name="Link" xfId="10205" builtinId="8" hidden="1"/>
    <cellStyle name="Link" xfId="11375" builtinId="8" hidden="1"/>
    <cellStyle name="Link" xfId="10197" builtinId="8" hidden="1"/>
    <cellStyle name="Link" xfId="3297" builtinId="8" hidden="1"/>
    <cellStyle name="Link" xfId="3843" builtinId="8" hidden="1"/>
    <cellStyle name="Link" xfId="4391" builtinId="8" hidden="1"/>
    <cellStyle name="Link" xfId="1399" builtinId="8" hidden="1"/>
    <cellStyle name="Link" xfId="1927" builtinId="8" hidden="1"/>
    <cellStyle name="Link" xfId="627" builtinId="8" hidden="1"/>
    <cellStyle name="Link" xfId="57" builtinId="8" hidden="1"/>
    <cellStyle name="Link" xfId="509" builtinId="8" hidden="1"/>
    <cellStyle name="Link" xfId="1035" builtinId="8" hidden="1"/>
    <cellStyle name="Link" xfId="859" builtinId="8" hidden="1"/>
    <cellStyle name="Link" xfId="687" builtinId="8" hidden="1"/>
    <cellStyle name="Link" xfId="2165" builtinId="8" hidden="1"/>
    <cellStyle name="Link" xfId="1989" builtinId="8" hidden="1"/>
    <cellStyle name="Link" xfId="1813" builtinId="8" hidden="1"/>
    <cellStyle name="Link" xfId="1285" builtinId="8" hidden="1"/>
    <cellStyle name="Link" xfId="2789" builtinId="8" hidden="1"/>
    <cellStyle name="Link" xfId="4819" builtinId="8" hidden="1"/>
    <cellStyle name="Link" xfId="4635" builtinId="8" hidden="1"/>
    <cellStyle name="Link" xfId="4455" builtinId="8" hidden="1"/>
    <cellStyle name="Link" xfId="4089" builtinId="8" hidden="1"/>
    <cellStyle name="Link" xfId="3907" builtinId="8" hidden="1"/>
    <cellStyle name="Link" xfId="3361" builtinId="8" hidden="1"/>
    <cellStyle name="Link" xfId="3181" builtinId="8" hidden="1"/>
    <cellStyle name="Link" xfId="2997" builtinId="8" hidden="1"/>
    <cellStyle name="Link" xfId="2635" builtinId="8" hidden="1"/>
    <cellStyle name="Link" xfId="2451" builtinId="8" hidden="1"/>
    <cellStyle name="Link" xfId="5621" builtinId="8" hidden="1"/>
    <cellStyle name="Link" xfId="8357" builtinId="8" hidden="1"/>
    <cellStyle name="Link" xfId="11077" builtinId="8" hidden="1"/>
    <cellStyle name="Link" xfId="11443" builtinId="8" hidden="1"/>
    <cellStyle name="Link" xfId="11249" builtinId="8" hidden="1"/>
    <cellStyle name="Link" xfId="11053" builtinId="8" hidden="1"/>
    <cellStyle name="Link" xfId="10665" builtinId="8" hidden="1"/>
    <cellStyle name="Link" xfId="10467" builtinId="8" hidden="1"/>
    <cellStyle name="Link" xfId="10273" builtinId="8" hidden="1"/>
    <cellStyle name="Link" xfId="9689" builtinId="8" hidden="1"/>
    <cellStyle name="Link" xfId="31473" builtinId="8" hidden="1"/>
    <cellStyle name="Link" xfId="31089" builtinId="8" hidden="1"/>
    <cellStyle name="Link" xfId="30889" builtinId="8" hidden="1"/>
    <cellStyle name="Link" xfId="30697" builtinId="8" hidden="1"/>
    <cellStyle name="Link" xfId="30313" builtinId="8" hidden="1"/>
    <cellStyle name="Link" xfId="30105" builtinId="8" hidden="1"/>
    <cellStyle name="Link" xfId="29521" builtinId="8" hidden="1"/>
    <cellStyle name="Link" xfId="29329" builtinId="8" hidden="1"/>
    <cellStyle name="Link" xfId="29137" builtinId="8" hidden="1"/>
    <cellStyle name="Link" xfId="28745" builtinId="8" hidden="1"/>
    <cellStyle name="Link" xfId="28553" builtinId="8" hidden="1"/>
    <cellStyle name="Link" xfId="28361" builtinId="8" hidden="1"/>
    <cellStyle name="Link" xfId="27961" builtinId="8" hidden="1"/>
    <cellStyle name="Link" xfId="27577" builtinId="8" hidden="1"/>
    <cellStyle name="Link" xfId="27185" builtinId="8" hidden="1"/>
    <cellStyle name="Link" xfId="26993" builtinId="8" hidden="1"/>
    <cellStyle name="Link" xfId="26793" builtinId="8" hidden="1"/>
    <cellStyle name="Link" xfId="26409" builtinId="8" hidden="1"/>
    <cellStyle name="Link" xfId="26217" builtinId="8" hidden="1"/>
    <cellStyle name="Link" xfId="26009" builtinId="8" hidden="1"/>
    <cellStyle name="Link" xfId="25425" builtinId="8" hidden="1"/>
    <cellStyle name="Link" xfId="25233" builtinId="8" hidden="1"/>
    <cellStyle name="Link" xfId="24849" builtinId="8" hidden="1"/>
    <cellStyle name="Link" xfId="24649" builtinId="8" hidden="1"/>
    <cellStyle name="Link" xfId="24457" builtinId="8" hidden="1"/>
    <cellStyle name="Link" xfId="24057" builtinId="8" hidden="1"/>
    <cellStyle name="Link" xfId="23865" builtinId="8" hidden="1"/>
    <cellStyle name="Link" xfId="23281" builtinId="8" hidden="1"/>
    <cellStyle name="Link" xfId="23089" builtinId="8" hidden="1"/>
    <cellStyle name="Link" xfId="22897" builtinId="8" hidden="1"/>
    <cellStyle name="Link" xfId="22505" builtinId="8" hidden="1"/>
    <cellStyle name="Link" xfId="22313" builtinId="8" hidden="1"/>
    <cellStyle name="Link" xfId="22121" builtinId="8" hidden="1"/>
    <cellStyle name="Link" xfId="21721" builtinId="8" hidden="1"/>
    <cellStyle name="Link" xfId="21329" builtinId="8" hidden="1"/>
    <cellStyle name="Link" xfId="20941" builtinId="8" hidden="1"/>
    <cellStyle name="Link" xfId="20749" builtinId="8" hidden="1"/>
    <cellStyle name="Link" xfId="20549" builtinId="8" hidden="1"/>
    <cellStyle name="Link" xfId="20165" builtinId="8" hidden="1"/>
    <cellStyle name="Link" xfId="19957" builtinId="8" hidden="1"/>
    <cellStyle name="Link" xfId="19765" builtinId="8" hidden="1"/>
    <cellStyle name="Link" xfId="19181" builtinId="8" hidden="1"/>
    <cellStyle name="Link" xfId="18989" builtinId="8" hidden="1"/>
    <cellStyle name="Link" xfId="18597" builtinId="8" hidden="1"/>
    <cellStyle name="Link" xfId="18405" builtinId="8" hidden="1"/>
    <cellStyle name="Link" xfId="18213" builtinId="8" hidden="1"/>
    <cellStyle name="Link" xfId="17813" builtinId="8" hidden="1"/>
    <cellStyle name="Link" xfId="17621" builtinId="8" hidden="1"/>
    <cellStyle name="Link" xfId="17037" builtinId="8" hidden="1"/>
    <cellStyle name="Link" xfId="16845" builtinId="8" hidden="1"/>
    <cellStyle name="Link" xfId="16653" builtinId="8" hidden="1"/>
    <cellStyle name="Link" xfId="16261" builtinId="8" hidden="1"/>
    <cellStyle name="Link" xfId="16069" builtinId="8" hidden="1"/>
    <cellStyle name="Link" xfId="15861" builtinId="8" hidden="1"/>
    <cellStyle name="Link" xfId="15477" builtinId="8" hidden="1"/>
    <cellStyle name="Link" xfId="15085" builtinId="8" hidden="1"/>
    <cellStyle name="Link" xfId="14701" builtinId="8" hidden="1"/>
    <cellStyle name="Link" xfId="14501" builtinId="8" hidden="1"/>
    <cellStyle name="Link" xfId="14309" builtinId="8" hidden="1"/>
    <cellStyle name="Link" xfId="13925" builtinId="8" hidden="1"/>
    <cellStyle name="Link" xfId="13717" builtinId="8" hidden="1"/>
    <cellStyle name="Link" xfId="13525" builtinId="8" hidden="1"/>
    <cellStyle name="Link" xfId="12941" builtinId="8" hidden="1"/>
    <cellStyle name="Link" xfId="12749" builtinId="8" hidden="1"/>
    <cellStyle name="Link" xfId="12357" builtinId="8" hidden="1"/>
    <cellStyle name="Link" xfId="12165" builtinId="8" hidden="1"/>
    <cellStyle name="Link" xfId="11973" builtinId="8" hidden="1"/>
    <cellStyle name="Link" xfId="5079" builtinId="8" hidden="1"/>
    <cellStyle name="Link" xfId="5133" builtinId="8" hidden="1"/>
    <cellStyle name="Link" xfId="5299" builtinId="8" hidden="1"/>
    <cellStyle name="Link" xfId="5355" builtinId="8" hidden="1"/>
    <cellStyle name="Link" xfId="5411" builtinId="8" hidden="1"/>
    <cellStyle name="Link" xfId="5521" builtinId="8" hidden="1"/>
    <cellStyle name="Link" xfId="5577" builtinId="8" hidden="1"/>
    <cellStyle name="Link" xfId="5635" builtinId="8" hidden="1"/>
    <cellStyle name="Link" xfId="5745" builtinId="8" hidden="1"/>
    <cellStyle name="Link" xfId="5857" builtinId="8" hidden="1"/>
    <cellStyle name="Link" xfId="5967" builtinId="8" hidden="1"/>
    <cellStyle name="Link" xfId="6025" builtinId="8" hidden="1"/>
    <cellStyle name="Link" xfId="6079" builtinId="8" hidden="1"/>
    <cellStyle name="Link" xfId="6193" builtinId="8" hidden="1"/>
    <cellStyle name="Link" xfId="6249" builtinId="8" hidden="1"/>
    <cellStyle name="Link" xfId="6303" builtinId="8" hidden="1"/>
    <cellStyle name="Link" xfId="6471" builtinId="8" hidden="1"/>
    <cellStyle name="Link" xfId="6525" builtinId="8" hidden="1"/>
    <cellStyle name="Link" xfId="6637" builtinId="8" hidden="1"/>
    <cellStyle name="Link" xfId="6691" builtinId="8" hidden="1"/>
    <cellStyle name="Link" xfId="6747" builtinId="8" hidden="1"/>
    <cellStyle name="Link" xfId="6861" builtinId="8" hidden="1"/>
    <cellStyle name="Link" xfId="6915" builtinId="8" hidden="1"/>
    <cellStyle name="Link" xfId="7083" builtinId="8" hidden="1"/>
    <cellStyle name="Link" xfId="7137" builtinId="8" hidden="1"/>
    <cellStyle name="Link" xfId="7195" builtinId="8" hidden="1"/>
    <cellStyle name="Link" xfId="7305" builtinId="8" hidden="1"/>
    <cellStyle name="Link" xfId="7363" builtinId="8" hidden="1"/>
    <cellStyle name="Link" xfId="7419" builtinId="8" hidden="1"/>
    <cellStyle name="Link" xfId="7529" builtinId="8" hidden="1"/>
    <cellStyle name="Link" xfId="7641" builtinId="8" hidden="1"/>
    <cellStyle name="Link" xfId="7753" builtinId="8" hidden="1"/>
    <cellStyle name="Link" xfId="7807" builtinId="8" hidden="1"/>
    <cellStyle name="Link" xfId="7863" builtinId="8" hidden="1"/>
    <cellStyle name="Link" xfId="7977" builtinId="8" hidden="1"/>
    <cellStyle name="Link" xfId="8031" builtinId="8" hidden="1"/>
    <cellStyle name="Link" xfId="8087" builtinId="8" hidden="1"/>
    <cellStyle name="Link" xfId="8253" builtinId="8" hidden="1"/>
    <cellStyle name="Link" xfId="8307" builtinId="8" hidden="1"/>
    <cellStyle name="Link" xfId="8419" builtinId="8" hidden="1"/>
    <cellStyle name="Link" xfId="8475" builtinId="8" hidden="1"/>
    <cellStyle name="Link" xfId="8535" builtinId="8" hidden="1"/>
    <cellStyle name="Link" xfId="8643" builtinId="8" hidden="1"/>
    <cellStyle name="Link" xfId="8699" builtinId="8" hidden="1"/>
    <cellStyle name="Link" xfId="8865" builtinId="8" hidden="1"/>
    <cellStyle name="Link" xfId="8923" builtinId="8" hidden="1"/>
    <cellStyle name="Link" xfId="8977" builtinId="8" hidden="1"/>
    <cellStyle name="Link" xfId="9087" builtinId="8" hidden="1"/>
    <cellStyle name="Link" xfId="9147" builtinId="8" hidden="1"/>
    <cellStyle name="Link" xfId="9201" builtinId="8" hidden="1"/>
    <cellStyle name="Link" xfId="9313" builtinId="8" hidden="1"/>
    <cellStyle name="Link" xfId="9423" builtinId="8" hidden="1"/>
    <cellStyle name="Link" xfId="9535" builtinId="8" hidden="1"/>
    <cellStyle name="Link" xfId="9579" builtinId="8" hidden="1"/>
    <cellStyle name="Link" xfId="9187" builtinId="8" hidden="1"/>
    <cellStyle name="Link" xfId="8409" builtinId="8" hidden="1"/>
    <cellStyle name="Link" xfId="8017" builtinId="8" hidden="1"/>
    <cellStyle name="Link" xfId="7629" builtinId="8" hidden="1"/>
    <cellStyle name="Link" xfId="6459" builtinId="8" hidden="1"/>
    <cellStyle name="Link" xfId="6067" builtinId="8" hidden="1"/>
    <cellStyle name="Link" xfId="5289" builtinId="8" hidden="1"/>
    <cellStyle name="Link" xfId="12205" builtinId="8" hidden="1"/>
    <cellStyle name="Link" xfId="13573" builtinId="8" hidden="1"/>
    <cellStyle name="Link" xfId="16301" builtinId="8" hidden="1"/>
    <cellStyle name="Link" xfId="17669" builtinId="8" hidden="1"/>
    <cellStyle name="Link" xfId="21769" builtinId="8" hidden="1"/>
    <cellStyle name="Link" xfId="23129" builtinId="8" hidden="1"/>
    <cellStyle name="Link" xfId="24497" builtinId="8" hidden="1"/>
    <cellStyle name="Link" xfId="27225" builtinId="8" hidden="1"/>
    <cellStyle name="Link" xfId="28593" builtinId="8" hidden="1"/>
    <cellStyle name="Link" xfId="29961" builtinId="8" hidden="1"/>
    <cellStyle name="Link" xfId="31627" builtinId="8" hidden="1"/>
    <cellStyle name="Link" xfId="31747" builtinId="8" hidden="1"/>
    <cellStyle name="Link" xfId="31867" builtinId="8" hidden="1"/>
    <cellStyle name="Link" xfId="31927" builtinId="8" hidden="1"/>
    <cellStyle name="Link" xfId="31989" builtinId="8" hidden="1"/>
    <cellStyle name="Link" xfId="32109" builtinId="8" hidden="1"/>
    <cellStyle name="Link" xfId="32171" builtinId="8" hidden="1"/>
    <cellStyle name="Link" xfId="32230" builtinId="8" hidden="1"/>
    <cellStyle name="Link" xfId="32412" builtinId="8" hidden="1"/>
    <cellStyle name="Link" xfId="32478" builtinId="8" hidden="1"/>
    <cellStyle name="Link" xfId="32600" builtinId="8" hidden="1"/>
    <cellStyle name="Link" xfId="32658" builtinId="8" hidden="1"/>
    <cellStyle name="Link" xfId="32720" builtinId="8" hidden="1"/>
    <cellStyle name="Link" xfId="32840" builtinId="8" hidden="1"/>
    <cellStyle name="Link" xfId="32902" builtinId="8" hidden="1"/>
    <cellStyle name="Link" xfId="33082" builtinId="8" hidden="1"/>
    <cellStyle name="Link" xfId="33144" builtinId="8" hidden="1"/>
    <cellStyle name="Link" xfId="33202" builtinId="8" hidden="1"/>
    <cellStyle name="Link" xfId="33326" builtinId="8" hidden="1"/>
    <cellStyle name="Link" xfId="33390" builtinId="8" hidden="1"/>
    <cellStyle name="Link" xfId="33448" builtinId="8" hidden="1"/>
    <cellStyle name="Link" xfId="33570" builtinId="8" hidden="1"/>
    <cellStyle name="Link" xfId="33690" builtinId="8" hidden="1"/>
    <cellStyle name="Link" xfId="33810" builtinId="8" hidden="1"/>
    <cellStyle name="Link" xfId="33872" builtinId="8" hidden="1"/>
    <cellStyle name="Link" xfId="33934" builtinId="8" hidden="1"/>
    <cellStyle name="Link" xfId="34054" builtinId="8" hidden="1"/>
    <cellStyle name="Link" xfId="34114" builtinId="8" hidden="1"/>
    <cellStyle name="Link" xfId="34174" builtinId="8" hidden="1"/>
    <cellStyle name="Link" xfId="34360" builtinId="8" hidden="1"/>
    <cellStyle name="Link" xfId="34418" builtinId="8" hidden="1"/>
    <cellStyle name="Link" xfId="34542" builtinId="8" hidden="1"/>
    <cellStyle name="Link" xfId="34600" builtinId="8" hidden="1"/>
    <cellStyle name="Link" xfId="34662" builtinId="8" hidden="1"/>
    <cellStyle name="Link" xfId="34782" builtinId="8" hidden="1"/>
    <cellStyle name="Link" xfId="34842" builtinId="8" hidden="1"/>
    <cellStyle name="Link" xfId="35024" builtinId="8" hidden="1"/>
    <cellStyle name="Link" xfId="35086" builtinId="8" hidden="1"/>
    <cellStyle name="Link" xfId="35144" builtinId="8" hidden="1"/>
    <cellStyle name="Link" xfId="34804" builtinId="8" hidden="1"/>
    <cellStyle name="Link" xfId="34620" builtinId="8" hidden="1"/>
    <cellStyle name="Link" xfId="34444" builtinId="8" hidden="1"/>
    <cellStyle name="Link" xfId="34076" builtinId="8" hidden="1"/>
    <cellStyle name="Link" xfId="33716" builtinId="8" hidden="1"/>
    <cellStyle name="Link" xfId="33356" builtinId="8" hidden="1"/>
    <cellStyle name="Link" xfId="33172" builtinId="8" hidden="1"/>
    <cellStyle name="Link" xfId="32988" builtinId="8" hidden="1"/>
    <cellStyle name="Link" xfId="32628" builtinId="8" hidden="1"/>
    <cellStyle name="Link" xfId="32442" builtinId="8" hidden="1"/>
    <cellStyle name="Link" xfId="32250" builtinId="8" hidden="1"/>
    <cellStyle name="Link" xfId="31705" builtinId="8" hidden="1"/>
    <cellStyle name="Link" xfId="32089" builtinId="8" hidden="1"/>
    <cellStyle name="Link" xfId="34352" builtinId="8" hidden="1"/>
    <cellStyle name="Link" xfId="33442" builtinId="8" hidden="1"/>
    <cellStyle name="Link" xfId="32530" builtinId="8" hidden="1"/>
    <cellStyle name="Link" xfId="29475" builtinId="8" hidden="1"/>
    <cellStyle name="Link" xfId="29535" builtinId="8" hidden="1"/>
    <cellStyle name="Link" xfId="29709" builtinId="8" hidden="1"/>
    <cellStyle name="Link" xfId="29771" builtinId="8" hidden="1"/>
    <cellStyle name="Link" xfId="29827" builtinId="8" hidden="1"/>
    <cellStyle name="Link" xfId="29943" builtinId="8" hidden="1"/>
    <cellStyle name="Link" xfId="30005" builtinId="8" hidden="1"/>
    <cellStyle name="Link" xfId="30061" builtinId="8" hidden="1"/>
    <cellStyle name="Link" xfId="30179" builtinId="8" hidden="1"/>
    <cellStyle name="Link" xfId="30295" builtinId="8" hidden="1"/>
    <cellStyle name="Link" xfId="30413" builtinId="8" hidden="1"/>
    <cellStyle name="Link" xfId="30475" builtinId="8" hidden="1"/>
    <cellStyle name="Link" xfId="30531" builtinId="8" hidden="1"/>
    <cellStyle name="Link" xfId="30647" builtinId="8" hidden="1"/>
    <cellStyle name="Link" xfId="30709" builtinId="8" hidden="1"/>
    <cellStyle name="Link" xfId="30767" builtinId="8" hidden="1"/>
    <cellStyle name="Link" xfId="30943" builtinId="8" hidden="1"/>
    <cellStyle name="Link" xfId="31003" builtinId="8" hidden="1"/>
    <cellStyle name="Link" xfId="31119" builtinId="8" hidden="1"/>
    <cellStyle name="Link" xfId="31179" builtinId="8" hidden="1"/>
    <cellStyle name="Link" xfId="31237" builtinId="8" hidden="1"/>
    <cellStyle name="Link" xfId="31355" builtinId="8" hidden="1"/>
    <cellStyle name="Link" xfId="31413" builtinId="8" hidden="1"/>
    <cellStyle name="Link" xfId="31107" builtinId="8" hidden="1"/>
    <cellStyle name="Link" xfId="28397" builtinId="8" hidden="1"/>
    <cellStyle name="Link" xfId="28453" builtinId="8" hidden="1"/>
    <cellStyle name="Link" xfId="28571" builtinId="8" hidden="1"/>
    <cellStyle name="Link" xfId="28629" builtinId="8" hidden="1"/>
    <cellStyle name="Link" xfId="28685" builtinId="8" hidden="1"/>
    <cellStyle name="Link" xfId="28803" builtinId="8" hidden="1"/>
    <cellStyle name="Link" xfId="28917" builtinId="8" hidden="1"/>
    <cellStyle name="Link" xfId="29035" builtinId="8" hidden="1"/>
    <cellStyle name="Link" xfId="29091" builtinId="8" hidden="1"/>
    <cellStyle name="Link" xfId="29147" builtinId="8" hidden="1"/>
    <cellStyle name="Link" xfId="29263" builtinId="8" hidden="1"/>
    <cellStyle name="Link" xfId="29323" builtinId="8" hidden="1"/>
    <cellStyle name="Link" xfId="29379" builtinId="8" hidden="1"/>
    <cellStyle name="Link" xfId="28005" builtinId="8" hidden="1"/>
    <cellStyle name="Link" xfId="28067" builtinId="8" hidden="1"/>
    <cellStyle name="Link" xfId="28181" builtinId="8" hidden="1"/>
    <cellStyle name="Link" xfId="28237" builtinId="8" hidden="1"/>
    <cellStyle name="Link" xfId="28293" builtinId="8" hidden="1"/>
    <cellStyle name="Link" xfId="27659" builtinId="8" hidden="1"/>
    <cellStyle name="Link" xfId="27715" builtinId="8" hidden="1"/>
    <cellStyle name="Link" xfId="27885" builtinId="8" hidden="1"/>
    <cellStyle name="Link" xfId="27573" builtinId="8" hidden="1"/>
    <cellStyle name="Link" xfId="27629" builtinId="8" hidden="1"/>
    <cellStyle name="Link" xfId="27419" builtinId="8" hidden="1"/>
    <cellStyle name="Link" xfId="27407" builtinId="8" hidden="1"/>
    <cellStyle name="Link" xfId="27459" builtinId="8" hidden="1"/>
    <cellStyle name="Link" xfId="27511" builtinId="8" hidden="1"/>
    <cellStyle name="Link" xfId="27477" builtinId="8" hidden="1"/>
    <cellStyle name="Link" xfId="27621" builtinId="8" hidden="1"/>
    <cellStyle name="Link" xfId="27605" builtinId="8" hidden="1"/>
    <cellStyle name="Link" xfId="27583" builtinId="8" hidden="1"/>
    <cellStyle name="Link" xfId="27547" builtinId="8" hidden="1"/>
    <cellStyle name="Link" xfId="27525" builtinId="8" hidden="1"/>
    <cellStyle name="Link" xfId="27877" builtinId="8" hidden="1"/>
    <cellStyle name="Link" xfId="27821" builtinId="8" hidden="1"/>
    <cellStyle name="Link" xfId="27803" builtinId="8" hidden="1"/>
    <cellStyle name="Link" xfId="27765" builtinId="8" hidden="1"/>
    <cellStyle name="Link" xfId="27747" builtinId="8" hidden="1"/>
    <cellStyle name="Link" xfId="27725" builtinId="8" hidden="1"/>
    <cellStyle name="Link" xfId="27691" builtinId="8" hidden="1"/>
    <cellStyle name="Link" xfId="27669" builtinId="8" hidden="1"/>
    <cellStyle name="Link" xfId="28363" builtinId="8" hidden="1"/>
    <cellStyle name="Link" xfId="28343" builtinId="8" hidden="1"/>
    <cellStyle name="Link" xfId="28325" builtinId="8" hidden="1"/>
    <cellStyle name="Link" xfId="28287" builtinId="8" hidden="1"/>
    <cellStyle name="Link" xfId="28269" builtinId="8" hidden="1"/>
    <cellStyle name="Link" xfId="28247" builtinId="8" hidden="1"/>
    <cellStyle name="Link" xfId="28213" builtinId="8" hidden="1"/>
    <cellStyle name="Link" xfId="28173" builtinId="8" hidden="1"/>
    <cellStyle name="Link" xfId="28133" builtinId="8" hidden="1"/>
    <cellStyle name="Link" xfId="28117" builtinId="8" hidden="1"/>
    <cellStyle name="Link" xfId="28099" builtinId="8" hidden="1"/>
    <cellStyle name="Link" xfId="28059" builtinId="8" hidden="1"/>
    <cellStyle name="Link" xfId="28043" builtinId="8" hidden="1"/>
    <cellStyle name="Link" xfId="28015" builtinId="8" hidden="1"/>
    <cellStyle name="Link" xfId="27959" builtinId="8" hidden="1"/>
    <cellStyle name="Link" xfId="27941" builtinId="8" hidden="1"/>
    <cellStyle name="Link" xfId="27903" builtinId="8" hidden="1"/>
    <cellStyle name="Link" xfId="28717" builtinId="8" hidden="1"/>
    <cellStyle name="Link" xfId="29413" builtinId="8" hidden="1"/>
    <cellStyle name="Link" xfId="29371" builtinId="8" hidden="1"/>
    <cellStyle name="Link" xfId="29355" builtinId="8" hidden="1"/>
    <cellStyle name="Link" xfId="29295" builtinId="8" hidden="1"/>
    <cellStyle name="Link" xfId="29275" builtinId="8" hidden="1"/>
    <cellStyle name="Link" xfId="29259" builtinId="8" hidden="1"/>
    <cellStyle name="Link" xfId="29219" builtinId="8" hidden="1"/>
    <cellStyle name="Link" xfId="29199" builtinId="8" hidden="1"/>
    <cellStyle name="Link" xfId="29183" builtinId="8" hidden="1"/>
    <cellStyle name="Link" xfId="29141" builtinId="8" hidden="1"/>
    <cellStyle name="Link" xfId="29101" builtinId="8" hidden="1"/>
    <cellStyle name="Link" xfId="29067" builtinId="8" hidden="1"/>
    <cellStyle name="Link" xfId="29045" builtinId="8" hidden="1"/>
    <cellStyle name="Link" xfId="29027" builtinId="8" hidden="1"/>
    <cellStyle name="Link" xfId="28987" builtinId="8" hidden="1"/>
    <cellStyle name="Link" xfId="28971" builtinId="8" hidden="1"/>
    <cellStyle name="Link" xfId="28951" builtinId="8" hidden="1"/>
    <cellStyle name="Link" xfId="28891" builtinId="8" hidden="1"/>
    <cellStyle name="Link" xfId="28869" builtinId="8" hidden="1"/>
    <cellStyle name="Link" xfId="28835" builtinId="8" hidden="1"/>
    <cellStyle name="Link" xfId="28813" builtinId="8" hidden="1"/>
    <cellStyle name="Link" xfId="28795" builtinId="8" hidden="1"/>
    <cellStyle name="Link" xfId="28757" builtinId="8" hidden="1"/>
    <cellStyle name="Link" xfId="28739" builtinId="8" hidden="1"/>
    <cellStyle name="Link" xfId="28677" builtinId="8" hidden="1"/>
    <cellStyle name="Link" xfId="28661" builtinId="8" hidden="1"/>
    <cellStyle name="Link" xfId="28639" builtinId="8" hidden="1"/>
    <cellStyle name="Link" xfId="28603" builtinId="8" hidden="1"/>
    <cellStyle name="Link" xfId="28581" builtinId="8" hidden="1"/>
    <cellStyle name="Link" xfId="28565" builtinId="8" hidden="1"/>
    <cellStyle name="Link" xfId="28525" builtinId="8" hidden="1"/>
    <cellStyle name="Link" xfId="28485" builtinId="8" hidden="1"/>
    <cellStyle name="Link" xfId="28447" builtinId="8" hidden="1"/>
    <cellStyle name="Link" xfId="28429" builtinId="8" hidden="1"/>
    <cellStyle name="Link" xfId="28407" builtinId="8" hidden="1"/>
    <cellStyle name="Link" xfId="30083" builtinId="8" hidden="1"/>
    <cellStyle name="Link" xfId="30765" builtinId="8" hidden="1"/>
    <cellStyle name="Link" xfId="31333" builtinId="8" hidden="1"/>
    <cellStyle name="Link" xfId="31523" builtinId="8" hidden="1"/>
    <cellStyle name="Link" xfId="31503" builtinId="8" hidden="1"/>
    <cellStyle name="Link" xfId="31467" builtinId="8" hidden="1"/>
    <cellStyle name="Link" xfId="31445" builtinId="8" hidden="1"/>
    <cellStyle name="Link" xfId="31423" builtinId="8" hidden="1"/>
    <cellStyle name="Link" xfId="31387" builtinId="8" hidden="1"/>
    <cellStyle name="Link" xfId="31365" builtinId="8" hidden="1"/>
    <cellStyle name="Link" xfId="31307" builtinId="8" hidden="1"/>
    <cellStyle name="Link" xfId="31287" builtinId="8" hidden="1"/>
    <cellStyle name="Link" xfId="31269" builtinId="8" hidden="1"/>
    <cellStyle name="Link" xfId="31231" builtinId="8" hidden="1"/>
    <cellStyle name="Link" xfId="31211" builtinId="8" hidden="1"/>
    <cellStyle name="Link" xfId="31189" builtinId="8" hidden="1"/>
    <cellStyle name="Link" xfId="31151" builtinId="8" hidden="1"/>
    <cellStyle name="Link" xfId="31115" builtinId="8" hidden="1"/>
    <cellStyle name="Link" xfId="31071" builtinId="8" hidden="1"/>
    <cellStyle name="Link" xfId="31053" builtinId="8" hidden="1"/>
    <cellStyle name="Link" xfId="31035" builtinId="8" hidden="1"/>
    <cellStyle name="Link" xfId="30997" builtinId="8" hidden="1"/>
    <cellStyle name="Link" xfId="30975" builtinId="8" hidden="1"/>
    <cellStyle name="Link" xfId="30955" builtinId="8" hidden="1"/>
    <cellStyle name="Link" xfId="30895" builtinId="8" hidden="1"/>
    <cellStyle name="Link" xfId="30875" builtinId="8" hidden="1"/>
    <cellStyle name="Link" xfId="30837" builtinId="8" hidden="1"/>
    <cellStyle name="Link" xfId="30819" builtinId="8" hidden="1"/>
    <cellStyle name="Link" xfId="30799" builtinId="8" hidden="1"/>
    <cellStyle name="Link" xfId="30757" builtinId="8" hidden="1"/>
    <cellStyle name="Link" xfId="30741" builtinId="8" hidden="1"/>
    <cellStyle name="Link" xfId="30683" builtinId="8" hidden="1"/>
    <cellStyle name="Link" xfId="30661" builtinId="8" hidden="1"/>
    <cellStyle name="Link" xfId="30639" builtinId="8" hidden="1"/>
    <cellStyle name="Link" xfId="30603" builtinId="8" hidden="1"/>
    <cellStyle name="Link" xfId="30583" builtinId="8" hidden="1"/>
    <cellStyle name="Link" xfId="30565" builtinId="8" hidden="1"/>
    <cellStyle name="Link" xfId="30523" builtinId="8" hidden="1"/>
    <cellStyle name="Link" xfId="30485" builtinId="8" hidden="1"/>
    <cellStyle name="Link" xfId="30447" builtinId="8" hidden="1"/>
    <cellStyle name="Link" xfId="30427" builtinId="8" hidden="1"/>
    <cellStyle name="Link" xfId="30405" builtinId="8" hidden="1"/>
    <cellStyle name="Link" xfId="30367" builtinId="8" hidden="1"/>
    <cellStyle name="Link" xfId="30349" builtinId="8" hidden="1"/>
    <cellStyle name="Link" xfId="30331" builtinId="8" hidden="1"/>
    <cellStyle name="Link" xfId="30271" builtinId="8" hidden="1"/>
    <cellStyle name="Link" xfId="30251" builtinId="8" hidden="1"/>
    <cellStyle name="Link" xfId="30213" builtinId="8" hidden="1"/>
    <cellStyle name="Link" xfId="30189" builtinId="8" hidden="1"/>
    <cellStyle name="Link" xfId="30171" builtinId="8" hidden="1"/>
    <cellStyle name="Link" xfId="30133" builtinId="8" hidden="1"/>
    <cellStyle name="Link" xfId="30115" builtinId="8" hidden="1"/>
    <cellStyle name="Link" xfId="30053" builtinId="8" hidden="1"/>
    <cellStyle name="Link" xfId="30037" builtinId="8" hidden="1"/>
    <cellStyle name="Link" xfId="30015" builtinId="8" hidden="1"/>
    <cellStyle name="Link" xfId="29979" builtinId="8" hidden="1"/>
    <cellStyle name="Link" xfId="29955" builtinId="8" hidden="1"/>
    <cellStyle name="Link" xfId="29935" builtinId="8" hidden="1"/>
    <cellStyle name="Link" xfId="29899" builtinId="8" hidden="1"/>
    <cellStyle name="Link" xfId="29861" builtinId="8" hidden="1"/>
    <cellStyle name="Link" xfId="29819" builtinId="8" hidden="1"/>
    <cellStyle name="Link" xfId="29803" builtinId="8" hidden="1"/>
    <cellStyle name="Link" xfId="29781" builtinId="8" hidden="1"/>
    <cellStyle name="Link" xfId="29743" builtinId="8" hidden="1"/>
    <cellStyle name="Link" xfId="29719" builtinId="8" hidden="1"/>
    <cellStyle name="Link" xfId="29701" builtinId="8" hidden="1"/>
    <cellStyle name="Link" xfId="29645" builtinId="8" hidden="1"/>
    <cellStyle name="Link" xfId="29623" builtinId="8" hidden="1"/>
    <cellStyle name="Link" xfId="29583" builtinId="8" hidden="1"/>
    <cellStyle name="Link" xfId="29567" builtinId="8" hidden="1"/>
    <cellStyle name="Link" xfId="29547" builtinId="8" hidden="1"/>
    <cellStyle name="Link" xfId="29507" builtinId="8" hidden="1"/>
    <cellStyle name="Link" xfId="29485" builtinId="8" hidden="1"/>
    <cellStyle name="Link" xfId="29429" builtinId="8" hidden="1"/>
    <cellStyle name="Link" xfId="31733" builtinId="8" hidden="1"/>
    <cellStyle name="Link" xfId="32015" builtinId="8" hidden="1"/>
    <cellStyle name="Link" xfId="32646" builtinId="8" hidden="1"/>
    <cellStyle name="Link" xfId="32930" builtinId="8" hidden="1"/>
    <cellStyle name="Link" xfId="33272" builtinId="8" hidden="1"/>
    <cellStyle name="Link" xfId="33840" builtinId="8" hidden="1"/>
    <cellStyle name="Link" xfId="34466" builtinId="8" hidden="1"/>
    <cellStyle name="Link" xfId="35090" builtinId="8" hidden="1"/>
    <cellStyle name="Link" xfId="34484" builtinId="8" hidden="1"/>
    <cellStyle name="Link" xfId="33628" builtinId="8" hidden="1"/>
    <cellStyle name="Link" xfId="31753" builtinId="8" hidden="1"/>
    <cellStyle name="Link" xfId="31609" builtinId="8" hidden="1"/>
    <cellStyle name="Link" xfId="31673" builtinId="8" hidden="1"/>
    <cellStyle name="Link" xfId="31857" builtinId="8" hidden="1"/>
    <cellStyle name="Link" xfId="31913" builtinId="8" hidden="1"/>
    <cellStyle name="Link" xfId="32041" builtinId="8" hidden="1"/>
    <cellStyle name="Link" xfId="32105" builtinId="8" hidden="1"/>
    <cellStyle name="Link" xfId="32153" builtinId="8" hidden="1"/>
    <cellStyle name="Link" xfId="32282" builtinId="8" hidden="1"/>
    <cellStyle name="Link" xfId="32338" builtinId="8" hidden="1"/>
    <cellStyle name="Link" xfId="32524" builtinId="8" hidden="1"/>
    <cellStyle name="Link" xfId="32588" builtinId="8" hidden="1"/>
    <cellStyle name="Link" xfId="32652" builtinId="8" hidden="1"/>
    <cellStyle name="Link" xfId="32764" builtinId="8" hidden="1"/>
    <cellStyle name="Link" xfId="32828" builtinId="8" hidden="1"/>
    <cellStyle name="Link" xfId="32884" builtinId="8" hidden="1"/>
    <cellStyle name="Link" xfId="33012" builtinId="8" hidden="1"/>
    <cellStyle name="Link" xfId="33140" builtinId="8" hidden="1"/>
    <cellStyle name="Link" xfId="33244" builtinId="8" hidden="1"/>
    <cellStyle name="Link" xfId="33324" builtinId="8" hidden="1"/>
    <cellStyle name="Link" xfId="33372" builtinId="8" hidden="1"/>
    <cellStyle name="Link" xfId="33500" builtinId="8" hidden="1"/>
    <cellStyle name="Link" xfId="33556" builtinId="8" hidden="1"/>
    <cellStyle name="Link" xfId="33612" builtinId="8" hidden="1"/>
    <cellStyle name="Link" xfId="33788" builtinId="8" hidden="1"/>
    <cellStyle name="Link" xfId="33868" builtinId="8" hidden="1"/>
    <cellStyle name="Link" xfId="33980" builtinId="8" hidden="1"/>
    <cellStyle name="Link" xfId="34044" builtinId="8" hidden="1"/>
    <cellStyle name="Link" xfId="34100" builtinId="8" hidden="1"/>
    <cellStyle name="Link" xfId="34228" builtinId="8" hidden="1"/>
    <cellStyle name="Link" xfId="34284" builtinId="8" hidden="1"/>
    <cellStyle name="Link" xfId="34460" builtinId="8" hidden="1"/>
    <cellStyle name="Link" xfId="34524" builtinId="8" hidden="1"/>
    <cellStyle name="Link" xfId="34588" builtinId="8" hidden="1"/>
    <cellStyle name="Link" xfId="34708" builtinId="8" hidden="1"/>
    <cellStyle name="Link" xfId="34772" builtinId="8" hidden="1"/>
    <cellStyle name="Link" xfId="34836" builtinId="8" hidden="1"/>
    <cellStyle name="Link" xfId="34956" builtinId="8" hidden="1"/>
    <cellStyle name="Link" xfId="35068" builtinId="8" hidden="1"/>
    <cellStyle name="Link" xfId="35138" builtinId="8" hidden="1"/>
    <cellStyle name="Link" xfId="35120" builtinId="8" hidden="1"/>
    <cellStyle name="Link" xfId="35098" builtinId="8" hidden="1"/>
    <cellStyle name="Link" xfId="35058" builtinId="8" hidden="1"/>
    <cellStyle name="Link" xfId="35038" builtinId="8" hidden="1"/>
    <cellStyle name="Link" xfId="35016" builtinId="8" hidden="1"/>
    <cellStyle name="Link" xfId="34958" builtinId="8" hidden="1"/>
    <cellStyle name="Link" xfId="34938" builtinId="8" hidden="1"/>
    <cellStyle name="Link" xfId="34896" builtinId="8" hidden="1"/>
    <cellStyle name="Link" xfId="34878" builtinId="8" hidden="1"/>
    <cellStyle name="Link" xfId="34854" builtinId="8" hidden="1"/>
    <cellStyle name="Link" xfId="34818" builtinId="8" hidden="1"/>
    <cellStyle name="Link" xfId="34792" builtinId="8" hidden="1"/>
    <cellStyle name="Link" xfId="34734" builtinId="8" hidden="1"/>
    <cellStyle name="Link" xfId="34714" builtinId="8" hidden="1"/>
    <cellStyle name="Link" xfId="34696" builtinId="8" hidden="1"/>
    <cellStyle name="Link" xfId="34654" builtinId="8" hidden="1"/>
    <cellStyle name="Link" xfId="34632" builtinId="8" hidden="1"/>
    <cellStyle name="Link" xfId="34610" builtinId="8" hidden="1"/>
    <cellStyle name="Link" xfId="34574" builtinId="8" hidden="1"/>
    <cellStyle name="Link" xfId="34534" builtinId="8" hidden="1"/>
    <cellStyle name="Link" xfId="34490" builtinId="8" hidden="1"/>
    <cellStyle name="Link" xfId="34472" builtinId="8" hidden="1"/>
    <cellStyle name="Link" xfId="34450" builtinId="8" hidden="1"/>
    <cellStyle name="Link" xfId="34414" builtinId="8" hidden="1"/>
    <cellStyle name="Link" xfId="34392" builtinId="8" hidden="1"/>
    <cellStyle name="Link" xfId="34370" builtinId="8" hidden="1"/>
    <cellStyle name="Link" xfId="34310" builtinId="8" hidden="1"/>
    <cellStyle name="Link" xfId="34288" builtinId="8" hidden="1"/>
    <cellStyle name="Link" xfId="34248" builtinId="8" hidden="1"/>
    <cellStyle name="Link" xfId="34226" builtinId="8" hidden="1"/>
    <cellStyle name="Link" xfId="34210" builtinId="8" hidden="1"/>
    <cellStyle name="Link" xfId="34168" builtinId="8" hidden="1"/>
    <cellStyle name="Link" xfId="34150" builtinId="8" hidden="1"/>
    <cellStyle name="Link" xfId="34088" builtinId="8" hidden="1"/>
    <cellStyle name="Link" xfId="34064" builtinId="8" hidden="1"/>
    <cellStyle name="Link" xfId="34046" builtinId="8" hidden="1"/>
    <cellStyle name="Link" xfId="34002" builtinId="8" hidden="1"/>
    <cellStyle name="Link" xfId="33986" builtinId="8" hidden="1"/>
    <cellStyle name="Link" xfId="33968" builtinId="8" hidden="1"/>
    <cellStyle name="Link" xfId="33926" builtinId="8" hidden="1"/>
    <cellStyle name="Link" xfId="33882" builtinId="8" hidden="1"/>
    <cellStyle name="Link" xfId="33848" builtinId="8" hidden="1"/>
    <cellStyle name="Link" xfId="33822" builtinId="8" hidden="1"/>
    <cellStyle name="Link" xfId="33806" builtinId="8" hidden="1"/>
    <cellStyle name="Link" xfId="33762" builtinId="8" hidden="1"/>
    <cellStyle name="Link" xfId="33744" builtinId="8" hidden="1"/>
    <cellStyle name="Link" xfId="33722" builtinId="8" hidden="1"/>
    <cellStyle name="Link" xfId="33662" builtinId="8" hidden="1"/>
    <cellStyle name="Link" xfId="33640" builtinId="8" hidden="1"/>
    <cellStyle name="Link" xfId="33602" builtinId="8" hidden="1"/>
    <cellStyle name="Link" xfId="33582" builtinId="8" hidden="1"/>
    <cellStyle name="Link" xfId="33562" builtinId="8" hidden="1"/>
    <cellStyle name="Link" xfId="33520" builtinId="8" hidden="1"/>
    <cellStyle name="Link" xfId="33502" builtinId="8" hidden="1"/>
    <cellStyle name="Link" xfId="33438" builtinId="8" hidden="1"/>
    <cellStyle name="Link" xfId="33422" builtinId="8" hidden="1"/>
    <cellStyle name="Link" xfId="33400" builtinId="8" hidden="1"/>
    <cellStyle name="Link" xfId="33360" builtinId="8" hidden="1"/>
    <cellStyle name="Link" xfId="33338" builtinId="8" hidden="1"/>
    <cellStyle name="Link" xfId="33318" builtinId="8" hidden="1"/>
    <cellStyle name="Link" xfId="33278" builtinId="8" hidden="1"/>
    <cellStyle name="Link" xfId="33240" builtinId="8" hidden="1"/>
    <cellStyle name="Link" xfId="33198" builtinId="8" hidden="1"/>
    <cellStyle name="Link" xfId="33178" builtinId="8" hidden="1"/>
    <cellStyle name="Link" xfId="33154" builtinId="8" hidden="1"/>
    <cellStyle name="Link" xfId="33118" builtinId="8" hidden="1"/>
    <cellStyle name="Link" xfId="33094" builtinId="8" hidden="1"/>
    <cellStyle name="Link" xfId="33074" builtinId="8" hidden="1"/>
    <cellStyle name="Link" xfId="33016" builtinId="8" hidden="1"/>
    <cellStyle name="Link" xfId="32998" builtinId="8" hidden="1"/>
    <cellStyle name="Link" xfId="32954" builtinId="8" hidden="1"/>
    <cellStyle name="Link" xfId="32936" builtinId="8" hidden="1"/>
    <cellStyle name="Link" xfId="32912" builtinId="8" hidden="1"/>
    <cellStyle name="Link" xfId="32878" builtinId="8" hidden="1"/>
    <cellStyle name="Link" xfId="32850" builtinId="8" hidden="1"/>
    <cellStyle name="Link" xfId="32792" builtinId="8" hidden="1"/>
    <cellStyle name="Link" xfId="32774" builtinId="8" hidden="1"/>
    <cellStyle name="Link" xfId="32752" builtinId="8" hidden="1"/>
    <cellStyle name="Link" xfId="32712" builtinId="8" hidden="1"/>
    <cellStyle name="Link" xfId="32690" builtinId="8" hidden="1"/>
    <cellStyle name="Link" xfId="32670" builtinId="8" hidden="1"/>
    <cellStyle name="Link" xfId="32632" builtinId="8" hidden="1"/>
    <cellStyle name="Link" xfId="32592" builtinId="8" hidden="1"/>
    <cellStyle name="Link" xfId="32550" builtinId="8" hidden="1"/>
    <cellStyle name="Link" xfId="32528" builtinId="8" hidden="1"/>
    <cellStyle name="Link" xfId="32510" builtinId="8" hidden="1"/>
    <cellStyle name="Link" xfId="32466" builtinId="8" hidden="1"/>
    <cellStyle name="Link" xfId="32448" builtinId="8" hidden="1"/>
    <cellStyle name="Link" xfId="32428" builtinId="8" hidden="1"/>
    <cellStyle name="Link" xfId="32366" builtinId="8" hidden="1"/>
    <cellStyle name="Link" xfId="32344" builtinId="8" hidden="1"/>
    <cellStyle name="Link" xfId="32304" builtinId="8" hidden="1"/>
    <cellStyle name="Link" xfId="32284" builtinId="8" hidden="1"/>
    <cellStyle name="Link" xfId="32268" builtinId="8" hidden="1"/>
    <cellStyle name="Link" xfId="32224" builtinId="8" hidden="1"/>
    <cellStyle name="Link" xfId="32205" builtinId="8" hidden="1"/>
    <cellStyle name="Link" xfId="32143" builtinId="8" hidden="1"/>
    <cellStyle name="Link" xfId="32119" builtinId="8" hidden="1"/>
    <cellStyle name="Link" xfId="32101" builtinId="8" hidden="1"/>
    <cellStyle name="Link" xfId="32059" builtinId="8" hidden="1"/>
    <cellStyle name="Link" xfId="32043" builtinId="8" hidden="1"/>
    <cellStyle name="Link" xfId="32023" builtinId="8" hidden="1"/>
    <cellStyle name="Link" xfId="31981" builtinId="8" hidden="1"/>
    <cellStyle name="Link" xfId="31939" builtinId="8" hidden="1"/>
    <cellStyle name="Link" xfId="31899" builtinId="8" hidden="1"/>
    <cellStyle name="Link" xfId="31877" builtinId="8" hidden="1"/>
    <cellStyle name="Link" xfId="31861" builtinId="8" hidden="1"/>
    <cellStyle name="Link" xfId="31819" builtinId="8" hidden="1"/>
    <cellStyle name="Link" xfId="31799" builtinId="8" hidden="1"/>
    <cellStyle name="Link" xfId="31779" builtinId="8" hidden="1"/>
    <cellStyle name="Link" xfId="31717" builtinId="8" hidden="1"/>
    <cellStyle name="Link" xfId="31695" builtinId="8" hidden="1"/>
    <cellStyle name="Link" xfId="31659" builtinId="8" hidden="1"/>
    <cellStyle name="Link" xfId="31637" builtinId="8" hidden="1"/>
    <cellStyle name="Link" xfId="31615" builtinId="8" hidden="1"/>
    <cellStyle name="Link" xfId="31575" builtinId="8" hidden="1"/>
    <cellStyle name="Link" xfId="31153" builtinId="8" hidden="1"/>
    <cellStyle name="Link" xfId="29785" builtinId="8" hidden="1"/>
    <cellStyle name="Link" xfId="29361" builtinId="8" hidden="1"/>
    <cellStyle name="Link" xfId="28849" builtinId="8" hidden="1"/>
    <cellStyle name="Link" xfId="27993" builtinId="8" hidden="1"/>
    <cellStyle name="Link" xfId="27481" builtinId="8" hidden="1"/>
    <cellStyle name="Link" xfId="27057" builtinId="8" hidden="1"/>
    <cellStyle name="Link" xfId="26121" builtinId="8" hidden="1"/>
    <cellStyle name="Link" xfId="25265" builtinId="8" hidden="1"/>
    <cellStyle name="Link" xfId="24329" builtinId="8" hidden="1"/>
    <cellStyle name="Link" xfId="23897" builtinId="8" hidden="1"/>
    <cellStyle name="Link" xfId="23385" builtinId="8" hidden="1"/>
    <cellStyle name="Link" xfId="22537" builtinId="8" hidden="1"/>
    <cellStyle name="Link" xfId="22025" builtinId="8" hidden="1"/>
    <cellStyle name="Link" xfId="21593" builtinId="8" hidden="1"/>
    <cellStyle name="Link" xfId="20229" builtinId="8" hidden="1"/>
    <cellStyle name="Link" xfId="19797" builtinId="8" hidden="1"/>
    <cellStyle name="Link" xfId="18861" builtinId="8" hidden="1"/>
    <cellStyle name="Link" xfId="18437" builtinId="8" hidden="1"/>
    <cellStyle name="Link" xfId="17925" builtinId="8" hidden="1"/>
    <cellStyle name="Link" xfId="17069" builtinId="8" hidden="1"/>
    <cellStyle name="Link" xfId="16557" builtinId="8" hidden="1"/>
    <cellStyle name="Link" xfId="15189" builtinId="8" hidden="1"/>
    <cellStyle name="Link" xfId="14765" builtinId="8" hidden="1"/>
    <cellStyle name="Link" xfId="14341" builtinId="8" hidden="1"/>
    <cellStyle name="Link" xfId="13397" builtinId="8" hidden="1"/>
    <cellStyle name="Link" xfId="12973" builtinId="8" hidden="1"/>
    <cellStyle name="Link" xfId="12461" builtinId="8" hidden="1"/>
    <cellStyle name="Link" xfId="5069" builtinId="8" hidden="1"/>
    <cellStyle name="Link" xfId="5337" builtinId="8" hidden="1"/>
    <cellStyle name="Link" xfId="5603" builtinId="8" hidden="1"/>
    <cellStyle name="Link" xfId="5727" builtinId="8" hidden="1"/>
    <cellStyle name="Link" xfId="5849" builtinId="8" hidden="1"/>
    <cellStyle name="Link" xfId="6115" builtinId="8" hidden="1"/>
    <cellStyle name="Link" xfId="6239" builtinId="8" hidden="1"/>
    <cellStyle name="Link" xfId="6385" builtinId="8" hidden="1"/>
    <cellStyle name="Link" xfId="6775" builtinId="8" hidden="1"/>
    <cellStyle name="Link" xfId="6897" builtinId="8" hidden="1"/>
    <cellStyle name="Link" xfId="7165" builtinId="8" hidden="1"/>
    <cellStyle name="Link" xfId="7287" builtinId="8" hidden="1"/>
    <cellStyle name="Link" xfId="7409" builtinId="8" hidden="1"/>
    <cellStyle name="Link" xfId="7677" builtinId="8" hidden="1"/>
    <cellStyle name="Link" xfId="7799" builtinId="8" hidden="1"/>
    <cellStyle name="Link" xfId="8189" builtinId="8" hidden="1"/>
    <cellStyle name="Link" xfId="8335" builtinId="8" hidden="1"/>
    <cellStyle name="Link" xfId="8457" builtinId="8" hidden="1"/>
    <cellStyle name="Link" xfId="8727" builtinId="8" hidden="1"/>
    <cellStyle name="Link" xfId="8847" builtinId="8" hidden="1"/>
    <cellStyle name="Link" xfId="8969" builtinId="8" hidden="1"/>
    <cellStyle name="Link" xfId="9239" builtinId="8" hidden="1"/>
    <cellStyle name="Link" xfId="9505" builtinId="8" hidden="1"/>
    <cellStyle name="Link" xfId="9567" builtinId="8" hidden="1"/>
    <cellStyle name="Link" xfId="9545" builtinId="8" hidden="1"/>
    <cellStyle name="Link" xfId="9527" builtinId="8" hidden="1"/>
    <cellStyle name="Link" xfId="9489" builtinId="8" hidden="1"/>
    <cellStyle name="Link" xfId="9471" builtinId="8" hidden="1"/>
    <cellStyle name="Link" xfId="9453" builtinId="8" hidden="1"/>
    <cellStyle name="Link" xfId="9399" builtinId="8" hidden="1"/>
    <cellStyle name="Link" xfId="9377" builtinId="8" hidden="1"/>
    <cellStyle name="Link" xfId="9343" builtinId="8" hidden="1"/>
    <cellStyle name="Link" xfId="9323" builtinId="8" hidden="1"/>
    <cellStyle name="Link" xfId="9305" builtinId="8" hidden="1"/>
    <cellStyle name="Link" xfId="9267" builtinId="8" hidden="1"/>
    <cellStyle name="Link" xfId="9249" builtinId="8" hidden="1"/>
    <cellStyle name="Link" xfId="9195" builtinId="8" hidden="1"/>
    <cellStyle name="Link" xfId="9177" builtinId="8" hidden="1"/>
    <cellStyle name="Link" xfId="9155" builtinId="8" hidden="1"/>
    <cellStyle name="Link" xfId="9121" builtinId="8" hidden="1"/>
    <cellStyle name="Link" xfId="9101" builtinId="8" hidden="1"/>
    <cellStyle name="Link" xfId="9083" builtinId="8" hidden="1"/>
    <cellStyle name="Link" xfId="9047" builtinId="8" hidden="1"/>
    <cellStyle name="Link" xfId="9009" builtinId="8" hidden="1"/>
    <cellStyle name="Link" xfId="8973" builtinId="8" hidden="1"/>
    <cellStyle name="Link" xfId="8955" builtinId="8" hidden="1"/>
    <cellStyle name="Link" xfId="8931" builtinId="8" hidden="1"/>
    <cellStyle name="Link" xfId="8899" builtinId="8" hidden="1"/>
    <cellStyle name="Link" xfId="8877" builtinId="8" hidden="1"/>
    <cellStyle name="Link" xfId="8859" builtinId="8" hidden="1"/>
    <cellStyle name="Link" xfId="8803" builtinId="8" hidden="1"/>
    <cellStyle name="Link" xfId="8785" builtinId="8" hidden="1"/>
    <cellStyle name="Link" xfId="8747" builtinId="8" hidden="1"/>
    <cellStyle name="Link" xfId="8731" builtinId="8" hidden="1"/>
    <cellStyle name="Link" xfId="8711" builtinId="8" hidden="1"/>
    <cellStyle name="Link" xfId="8673" builtinId="8" hidden="1"/>
    <cellStyle name="Link" xfId="8655" builtinId="8" hidden="1"/>
    <cellStyle name="Link" xfId="8599" builtinId="8" hidden="1"/>
    <cellStyle name="Link" xfId="8583" builtinId="8" hidden="1"/>
    <cellStyle name="Link" xfId="8563" builtinId="8" hidden="1"/>
    <cellStyle name="Link" xfId="8525" builtinId="8" hidden="1"/>
    <cellStyle name="Link" xfId="8509" builtinId="8" hidden="1"/>
    <cellStyle name="Link" xfId="8489" builtinId="8" hidden="1"/>
    <cellStyle name="Link" xfId="8451" builtinId="8" hidden="1"/>
    <cellStyle name="Link" xfId="8415" builtinId="8" hidden="1"/>
    <cellStyle name="Link" xfId="8375" builtinId="8" hidden="1"/>
    <cellStyle name="Link" xfId="8355" builtinId="8" hidden="1"/>
    <cellStyle name="Link" xfId="8343" builtinId="8" hidden="1"/>
    <cellStyle name="Link" xfId="8301" builtinId="8" hidden="1"/>
    <cellStyle name="Link" xfId="8283" builtinId="8" hidden="1"/>
    <cellStyle name="Link" xfId="8265" builtinId="8" hidden="1"/>
    <cellStyle name="Link" xfId="8207" builtinId="8" hidden="1"/>
    <cellStyle name="Link" xfId="8191" builtinId="8" hidden="1"/>
    <cellStyle name="Link" xfId="8153" builtinId="8" hidden="1"/>
    <cellStyle name="Link" xfId="8135" builtinId="8" hidden="1"/>
    <cellStyle name="Link" xfId="8119" builtinId="8" hidden="1"/>
    <cellStyle name="Link" xfId="8079" builtinId="8" hidden="1"/>
    <cellStyle name="Link" xfId="8061" builtinId="8" hidden="1"/>
    <cellStyle name="Link" xfId="8007" builtinId="8" hidden="1"/>
    <cellStyle name="Link" xfId="7985" builtinId="8" hidden="1"/>
    <cellStyle name="Link" xfId="7967" builtinId="8" hidden="1"/>
    <cellStyle name="Link" xfId="7931" builtinId="8" hidden="1"/>
    <cellStyle name="Link" xfId="7913" builtinId="8" hidden="1"/>
    <cellStyle name="Link" xfId="7895" builtinId="8" hidden="1"/>
    <cellStyle name="Link" xfId="7857" builtinId="8" hidden="1"/>
    <cellStyle name="Link" xfId="7817" builtinId="8" hidden="1"/>
    <cellStyle name="Link" xfId="7785" builtinId="8" hidden="1"/>
    <cellStyle name="Link" xfId="7761" builtinId="8" hidden="1"/>
    <cellStyle name="Link" xfId="7743" builtinId="8" hidden="1"/>
    <cellStyle name="Link" xfId="7707" builtinId="8" hidden="1"/>
    <cellStyle name="Link" xfId="7689" builtinId="8" hidden="1"/>
    <cellStyle name="Link" xfId="7671" builtinId="8" hidden="1"/>
    <cellStyle name="Link" xfId="7615" builtinId="8" hidden="1"/>
    <cellStyle name="Link" xfId="7595" builtinId="8" hidden="1"/>
    <cellStyle name="Link" xfId="7561" builtinId="8" hidden="1"/>
    <cellStyle name="Link" xfId="7539" builtinId="8" hidden="1"/>
    <cellStyle name="Link" xfId="7521" builtinId="8" hidden="1"/>
    <cellStyle name="Link" xfId="7485" builtinId="8" hidden="1"/>
    <cellStyle name="Link" xfId="7467" builtinId="8" hidden="1"/>
    <cellStyle name="Link" xfId="7411" builtinId="8" hidden="1"/>
    <cellStyle name="Link" xfId="7393" builtinId="8" hidden="1"/>
    <cellStyle name="Link" xfId="7373" builtinId="8" hidden="1"/>
    <cellStyle name="Link" xfId="7339" builtinId="8" hidden="1"/>
    <cellStyle name="Link" xfId="7319" builtinId="8" hidden="1"/>
    <cellStyle name="Link" xfId="7299" builtinId="8" hidden="1"/>
    <cellStyle name="Link" xfId="7259" builtinId="8" hidden="1"/>
    <cellStyle name="Link" xfId="7227" builtinId="8" hidden="1"/>
    <cellStyle name="Link" xfId="7185" builtinId="8" hidden="1"/>
    <cellStyle name="Link" xfId="7171" builtinId="8" hidden="1"/>
    <cellStyle name="Link" xfId="7149" builtinId="8" hidden="1"/>
    <cellStyle name="Link" xfId="7113" builtinId="8" hidden="1"/>
    <cellStyle name="Link" xfId="7095" builtinId="8" hidden="1"/>
    <cellStyle name="Link" xfId="7075" builtinId="8" hidden="1"/>
    <cellStyle name="Link" xfId="7021" builtinId="8" hidden="1"/>
    <cellStyle name="Link" xfId="7003" builtinId="8" hidden="1"/>
    <cellStyle name="Link" xfId="6963" builtinId="8" hidden="1"/>
    <cellStyle name="Link" xfId="6947" builtinId="8" hidden="1"/>
    <cellStyle name="Link" xfId="6927" builtinId="8" hidden="1"/>
    <cellStyle name="Link" xfId="6891" builtinId="8" hidden="1"/>
    <cellStyle name="Link" xfId="6871" builtinId="8" hidden="1"/>
    <cellStyle name="Link" xfId="6815" builtinId="8" hidden="1"/>
    <cellStyle name="Link" xfId="6797" builtinId="8" hidden="1"/>
    <cellStyle name="Link" xfId="6781" builtinId="8" hidden="1"/>
    <cellStyle name="Link" xfId="6743" builtinId="8" hidden="1"/>
    <cellStyle name="Link" xfId="6723" builtinId="8" hidden="1"/>
    <cellStyle name="Link" xfId="6705" builtinId="8" hidden="1"/>
    <cellStyle name="Link" xfId="6669" builtinId="8" hidden="1"/>
    <cellStyle name="Link" xfId="6633" builtinId="8" hidden="1"/>
    <cellStyle name="Link" xfId="6591" builtinId="8" hidden="1"/>
    <cellStyle name="Link" xfId="6573" builtinId="8" hidden="1"/>
    <cellStyle name="Link" xfId="6559" builtinId="8" hidden="1"/>
    <cellStyle name="Link" xfId="6519" builtinId="8" hidden="1"/>
    <cellStyle name="Link" xfId="6499" builtinId="8" hidden="1"/>
    <cellStyle name="Link" xfId="6479" builtinId="8" hidden="1"/>
    <cellStyle name="Link" xfId="6425" builtinId="8" hidden="1"/>
    <cellStyle name="Link" xfId="6407" builtinId="8" hidden="1"/>
    <cellStyle name="Link" xfId="6369" builtinId="8" hidden="1"/>
    <cellStyle name="Link" xfId="6351" builtinId="8" hidden="1"/>
    <cellStyle name="Link" xfId="6333" builtinId="8" hidden="1"/>
    <cellStyle name="Link" xfId="16923" builtinId="8" hidden="1"/>
    <cellStyle name="Link" xfId="16899" builtinId="8" hidden="1"/>
    <cellStyle name="Link" xfId="16855" builtinId="8" hidden="1"/>
    <cellStyle name="Link" xfId="16843" builtinId="8" hidden="1"/>
    <cellStyle name="Link" xfId="16809" builtinId="8" hidden="1"/>
    <cellStyle name="Link" xfId="16787" builtinId="8" hidden="1"/>
    <cellStyle name="Link" xfId="16763" builtinId="8" hidden="1"/>
    <cellStyle name="Link" xfId="16753" builtinId="8" hidden="1"/>
    <cellStyle name="Link" xfId="16719" builtinId="8" hidden="1"/>
    <cellStyle name="Link" xfId="16673" builtinId="8" hidden="1"/>
    <cellStyle name="Link" xfId="16649" builtinId="8" hidden="1"/>
    <cellStyle name="Link" xfId="16627" builtinId="8" hidden="1"/>
    <cellStyle name="Link" xfId="16617" builtinId="8" hidden="1"/>
    <cellStyle name="Link" xfId="16571" builtinId="8" hidden="1"/>
    <cellStyle name="Link" xfId="16559" builtinId="8" hidden="1"/>
    <cellStyle name="Link" xfId="16537" builtinId="8" hidden="1"/>
    <cellStyle name="Link" xfId="16491" builtinId="8" hidden="1"/>
    <cellStyle name="Link" xfId="16479" builtinId="8" hidden="1"/>
    <cellStyle name="Link" xfId="16433" builtinId="8" hidden="1"/>
    <cellStyle name="Link" xfId="16423" builtinId="8" hidden="1"/>
    <cellStyle name="Link" xfId="16401" builtinId="8" hidden="1"/>
    <cellStyle name="Link" xfId="16377" builtinId="8" hidden="1"/>
    <cellStyle name="Link" xfId="16353" builtinId="8" hidden="1"/>
    <cellStyle name="Link" xfId="16297" builtinId="8" hidden="1"/>
    <cellStyle name="Link" xfId="16287" builtinId="8" hidden="1"/>
    <cellStyle name="Link" xfId="16263" builtinId="8" hidden="1"/>
    <cellStyle name="Link" xfId="16241" builtinId="8" hidden="1"/>
    <cellStyle name="Link" xfId="16207" builtinId="8" hidden="1"/>
    <cellStyle name="Link" xfId="16195" builtinId="8" hidden="1"/>
    <cellStyle name="Link" xfId="16161" builtinId="8" hidden="1"/>
    <cellStyle name="Link" xfId="16127" builtinId="8" hidden="1"/>
    <cellStyle name="Link" xfId="16081" builtinId="8" hidden="1"/>
    <cellStyle name="Link" xfId="16071" builtinId="8" hidden="1"/>
    <cellStyle name="Link" xfId="16059" builtinId="8" hidden="1"/>
    <cellStyle name="Link" xfId="16025" builtinId="8" hidden="1"/>
    <cellStyle name="Link" xfId="16011" builtinId="8" hidden="1"/>
    <cellStyle name="Link" xfId="15991" builtinId="8" hidden="1"/>
    <cellStyle name="Link" xfId="15935" builtinId="8" hidden="1"/>
    <cellStyle name="Link" xfId="15921" builtinId="8" hidden="1"/>
    <cellStyle name="Link" xfId="15889" builtinId="8" hidden="1"/>
    <cellStyle name="Link" xfId="15875" builtinId="8" hidden="1"/>
    <cellStyle name="Link" xfId="15841" builtinId="8" hidden="1"/>
    <cellStyle name="Link" xfId="15809" builtinId="8" hidden="1"/>
    <cellStyle name="Link" xfId="15795" builtinId="8" hidden="1"/>
    <cellStyle name="Link" xfId="15751" builtinId="8" hidden="1"/>
    <cellStyle name="Link" xfId="15719" builtinId="8" hidden="1"/>
    <cellStyle name="Link" xfId="15705" builtinId="8" hidden="1"/>
    <cellStyle name="Link" xfId="15671" builtinId="8" hidden="1"/>
    <cellStyle name="Link" xfId="15659" builtinId="8" hidden="1"/>
    <cellStyle name="Link" xfId="15649" builtinId="8" hidden="1"/>
    <cellStyle name="Link" xfId="15603" builtinId="8" hidden="1"/>
    <cellStyle name="Link" xfId="15569" builtinId="8" hidden="1"/>
    <cellStyle name="Link" xfId="15535" builtinId="8" hidden="1"/>
    <cellStyle name="Link" xfId="15523" builtinId="8" hidden="1"/>
    <cellStyle name="Link" xfId="15513" builtinId="8" hidden="1"/>
    <cellStyle name="Link" xfId="15467" builtinId="8" hidden="1"/>
    <cellStyle name="Link" xfId="15443" builtinId="8" hidden="1"/>
    <cellStyle name="Link" xfId="15433" builtinId="8" hidden="1"/>
    <cellStyle name="Link" xfId="15387" builtinId="8" hidden="1"/>
    <cellStyle name="Link" xfId="15353" builtinId="8" hidden="1"/>
    <cellStyle name="Link" xfId="15329" builtinId="8" hidden="1"/>
    <cellStyle name="Link" xfId="15307" builtinId="8" hidden="1"/>
    <cellStyle name="Link" xfId="15297" builtinId="8" hidden="1"/>
    <cellStyle name="Link" xfId="15263" builtinId="8" hidden="1"/>
    <cellStyle name="Link" xfId="15239" builtinId="8" hidden="1"/>
    <cellStyle name="Link" xfId="15193" builtinId="8" hidden="1"/>
    <cellStyle name="Link" xfId="15171" builtinId="8" hidden="1"/>
    <cellStyle name="Link" xfId="15159" builtinId="8" hidden="1"/>
    <cellStyle name="Link" xfId="15113" builtinId="8" hidden="1"/>
    <cellStyle name="Link" xfId="15103" builtinId="8" hidden="1"/>
    <cellStyle name="Link" xfId="15081" builtinId="8" hidden="1"/>
    <cellStyle name="Link" xfId="15057" builtinId="8" hidden="1"/>
    <cellStyle name="Link" xfId="15023" builtinId="8" hidden="1"/>
    <cellStyle name="Link" xfId="14977" builtinId="8" hidden="1"/>
    <cellStyle name="Link" xfId="14967" builtinId="8" hidden="1"/>
    <cellStyle name="Link" xfId="14943" builtinId="8" hidden="1"/>
    <cellStyle name="Link" xfId="14921" builtinId="8" hidden="1"/>
    <cellStyle name="Link" xfId="14897" builtinId="8" hidden="1"/>
    <cellStyle name="Link" xfId="14875" builtinId="8" hidden="1"/>
    <cellStyle name="Link" xfId="18767" builtinId="8" hidden="1"/>
    <cellStyle name="Link" xfId="18937" builtinId="8" hidden="1"/>
    <cellStyle name="Link" xfId="19107" builtinId="8" hidden="1"/>
    <cellStyle name="Link" xfId="19363" builtinId="8" hidden="1"/>
    <cellStyle name="Link" xfId="19449" builtinId="8" hidden="1"/>
    <cellStyle name="Link" xfId="19705" builtinId="8" hidden="1"/>
    <cellStyle name="Link" xfId="19791" builtinId="8" hidden="1"/>
    <cellStyle name="Link" xfId="20303" builtinId="8" hidden="1"/>
    <cellStyle name="Link" xfId="20387" builtinId="8" hidden="1"/>
    <cellStyle name="Link" xfId="20473" builtinId="8" hidden="1"/>
    <cellStyle name="Link" xfId="20729" builtinId="8" hidden="1"/>
    <cellStyle name="Link" xfId="20815" builtinId="8" hidden="1"/>
    <cellStyle name="Link" xfId="20985" builtinId="8" hidden="1"/>
    <cellStyle name="Link" xfId="21331" builtinId="8" hidden="1"/>
    <cellStyle name="Link" xfId="21501" builtinId="8" hidden="1"/>
    <cellStyle name="Link" xfId="21757" builtinId="8" hidden="1"/>
    <cellStyle name="Link" xfId="21843" builtinId="8" hidden="1"/>
    <cellStyle name="Link" xfId="22099" builtinId="8" hidden="1"/>
    <cellStyle name="Link" xfId="22355" builtinId="8" hidden="1"/>
    <cellStyle name="Link" xfId="22439" builtinId="8" hidden="1"/>
    <cellStyle name="Link" xfId="22525" builtinId="8" hidden="1"/>
    <cellStyle name="Link" xfId="23037" builtinId="8" hidden="1"/>
    <cellStyle name="Link" xfId="23123" builtinId="8" hidden="1"/>
    <cellStyle name="Link" xfId="23379" builtinId="8" hidden="1"/>
    <cellStyle name="Link" xfId="23463" builtinId="8" hidden="1"/>
    <cellStyle name="Link" xfId="23549" builtinId="8" hidden="1"/>
    <cellStyle name="Link" xfId="23891" builtinId="8" hidden="1"/>
    <cellStyle name="Link" xfId="24061" builtinId="8" hidden="1"/>
    <cellStyle name="Link" xfId="24403" builtinId="8" hidden="1"/>
    <cellStyle name="Link" xfId="24487" builtinId="8" hidden="1"/>
    <cellStyle name="Link" xfId="24573" builtinId="8" hidden="1"/>
    <cellStyle name="Link" xfId="24915" builtinId="8" hidden="1"/>
    <cellStyle name="Link" xfId="25085" builtinId="8" hidden="1"/>
    <cellStyle name="Link" xfId="25171" builtinId="8" hidden="1"/>
    <cellStyle name="Link" xfId="25427" builtinId="8" hidden="1"/>
    <cellStyle name="Link" xfId="25767" builtinId="8" hidden="1"/>
    <cellStyle name="Link" xfId="25939" builtinId="8" hidden="1"/>
    <cellStyle name="Link" xfId="26109" builtinId="8" hidden="1"/>
    <cellStyle name="Link" xfId="26195" builtinId="8" hidden="1"/>
    <cellStyle name="Link" xfId="26451" builtinId="8" hidden="1"/>
    <cellStyle name="Link" xfId="26621" builtinId="8" hidden="1"/>
    <cellStyle name="Link" xfId="26791" builtinId="8" hidden="1"/>
    <cellStyle name="Link" xfId="27133" builtinId="8" hidden="1"/>
    <cellStyle name="Link" xfId="27219" builtinId="8" hidden="1"/>
    <cellStyle name="Link" xfId="27375" builtinId="8" hidden="1"/>
    <cellStyle name="Link" xfId="27363" builtinId="8" hidden="1"/>
    <cellStyle name="Link" xfId="27339" builtinId="8" hidden="1"/>
    <cellStyle name="Link" xfId="27315" builtinId="8" hidden="1"/>
    <cellStyle name="Link" xfId="27291" builtinId="8" hidden="1"/>
    <cellStyle name="Link" xfId="27229" builtinId="8" hidden="1"/>
    <cellStyle name="Link" xfId="27215" builtinId="8" hidden="1"/>
    <cellStyle name="Link" xfId="27191" builtinId="8" hidden="1"/>
    <cellStyle name="Link" xfId="27167" builtinId="8" hidden="1"/>
    <cellStyle name="Link" xfId="27143" builtinId="8" hidden="1"/>
    <cellStyle name="Link" xfId="27119" builtinId="8" hidden="1"/>
    <cellStyle name="Link" xfId="27083" builtinId="8" hidden="1"/>
    <cellStyle name="Link" xfId="27045" builtinId="8" hidden="1"/>
    <cellStyle name="Link" xfId="27021" builtinId="8" hidden="1"/>
    <cellStyle name="Link" xfId="26987" builtinId="8" hidden="1"/>
    <cellStyle name="Link" xfId="26973" builtinId="8" hidden="1"/>
    <cellStyle name="Link" xfId="26935" builtinId="8" hidden="1"/>
    <cellStyle name="Link" xfId="26925" builtinId="8" hidden="1"/>
    <cellStyle name="Link" xfId="26901" builtinId="8" hidden="1"/>
    <cellStyle name="Link" xfId="26839" builtinId="8" hidden="1"/>
    <cellStyle name="Link" xfId="26827" builtinId="8" hidden="1"/>
    <cellStyle name="Link" xfId="26789" builtinId="8" hidden="1"/>
    <cellStyle name="Link" xfId="26779" builtinId="8" hidden="1"/>
    <cellStyle name="Link" xfId="26755" builtinId="8" hidden="1"/>
    <cellStyle name="Link" xfId="26703" builtinId="8" hidden="1"/>
    <cellStyle name="Link" xfId="26693" builtinId="8" hidden="1"/>
    <cellStyle name="Link" xfId="26645" builtinId="8" hidden="1"/>
    <cellStyle name="Link" xfId="26631" builtinId="8" hidden="1"/>
    <cellStyle name="Link" xfId="26595" builtinId="8" hidden="1"/>
    <cellStyle name="Link" xfId="26559" builtinId="8" hidden="1"/>
    <cellStyle name="Link" xfId="26547" builtinId="8" hidden="1"/>
    <cellStyle name="Link" xfId="26533" builtinId="8" hidden="1"/>
    <cellStyle name="Link" xfId="26499" builtinId="8" hidden="1"/>
    <cellStyle name="Link" xfId="26447" builtinId="8" hidden="1"/>
    <cellStyle name="Link" xfId="26413" builtinId="8" hidden="1"/>
    <cellStyle name="Link" xfId="26399" builtinId="8" hidden="1"/>
    <cellStyle name="Link" xfId="26389" builtinId="8" hidden="1"/>
    <cellStyle name="Link" xfId="26339" builtinId="8" hidden="1"/>
    <cellStyle name="Link" xfId="26315" builtinId="8" hidden="1"/>
    <cellStyle name="Link" xfId="26303" builtinId="8" hidden="1"/>
    <cellStyle name="Link" xfId="26253" builtinId="8" hidden="1"/>
    <cellStyle name="Link" xfId="26243" builtinId="8" hidden="1"/>
    <cellStyle name="Link" xfId="26191" builtinId="8" hidden="1"/>
    <cellStyle name="Link" xfId="26167" builtinId="8" hidden="1"/>
    <cellStyle name="Link" xfId="26157" builtinId="8" hidden="1"/>
    <cellStyle name="Link" xfId="26119" builtinId="8" hidden="1"/>
    <cellStyle name="Link" xfId="26107" builtinId="8" hidden="1"/>
    <cellStyle name="Link" xfId="26047" builtinId="8" hidden="1"/>
    <cellStyle name="Link" xfId="26021" builtinId="8" hidden="1"/>
    <cellStyle name="Link" xfId="26011" builtinId="8" hidden="1"/>
    <cellStyle name="Link" xfId="25973" builtinId="8" hidden="1"/>
    <cellStyle name="Link" xfId="25949" builtinId="8" hidden="1"/>
    <cellStyle name="Link" xfId="25925" builtinId="8" hidden="1"/>
    <cellStyle name="Link" xfId="25901" builtinId="8" hidden="1"/>
    <cellStyle name="Link" xfId="25863" builtinId="8" hidden="1"/>
    <cellStyle name="Link" xfId="25815" builtinId="8" hidden="1"/>
    <cellStyle name="Link" xfId="25803" builtinId="8" hidden="1"/>
    <cellStyle name="Link" xfId="25779" builtinId="8" hidden="1"/>
    <cellStyle name="Link" xfId="25755" builtinId="8" hidden="1"/>
    <cellStyle name="Link" xfId="25731" builtinId="8" hidden="1"/>
    <cellStyle name="Link" xfId="25717" builtinId="8" hidden="1"/>
    <cellStyle name="Link" xfId="25655" builtinId="8" hidden="1"/>
    <cellStyle name="Link" xfId="25631" builtinId="8" hidden="1"/>
    <cellStyle name="Link" xfId="25607" builtinId="8" hidden="1"/>
    <cellStyle name="Link" xfId="25583" builtinId="8" hidden="1"/>
    <cellStyle name="Link" xfId="25559" builtinId="8" hidden="1"/>
    <cellStyle name="Link" xfId="25523" builtinId="8" hidden="1"/>
    <cellStyle name="Link" xfId="25509" builtinId="8" hidden="1"/>
    <cellStyle name="Link" xfId="25461" builtinId="8" hidden="1"/>
    <cellStyle name="Link" xfId="25423" builtinId="8" hidden="1"/>
    <cellStyle name="Link" xfId="25413" builtinId="8" hidden="1"/>
    <cellStyle name="Link" xfId="25375" builtinId="8" hidden="1"/>
    <cellStyle name="Link" xfId="25365" builtinId="8" hidden="1"/>
    <cellStyle name="Link" xfId="25339" builtinId="8" hidden="1"/>
    <cellStyle name="Link" xfId="25291" builtinId="8" hidden="1"/>
    <cellStyle name="Link" xfId="25267" builtinId="8" hidden="1"/>
    <cellStyle name="Link" xfId="25229" builtinId="8" hidden="1"/>
    <cellStyle name="Link" xfId="25219" builtinId="8" hidden="1"/>
    <cellStyle name="Link" xfId="25195" builtinId="8" hidden="1"/>
    <cellStyle name="Link" xfId="25143" builtinId="8" hidden="1"/>
    <cellStyle name="Link" xfId="25133" builtinId="8" hidden="1"/>
    <cellStyle name="Link" xfId="25119" builtinId="8" hidden="1"/>
    <cellStyle name="Link" xfId="25071" builtinId="8" hidden="1"/>
    <cellStyle name="Link" xfId="25035" builtinId="8" hidden="1"/>
    <cellStyle name="Link" xfId="24997" builtinId="8" hidden="1"/>
    <cellStyle name="Link" xfId="24987" builtinId="8" hidden="1"/>
    <cellStyle name="Link" xfId="24973" builtinId="8" hidden="1"/>
    <cellStyle name="Link" xfId="24939" builtinId="8" hidden="1"/>
    <cellStyle name="Link" xfId="24901" builtinId="8" hidden="1"/>
    <cellStyle name="Link" xfId="24853" builtinId="8" hidden="1"/>
    <cellStyle name="Link" xfId="24839" builtinId="8" hidden="1"/>
    <cellStyle name="Link" xfId="24827" builtinId="8" hidden="1"/>
    <cellStyle name="Link" xfId="24779" builtinId="8" hidden="1"/>
    <cellStyle name="Link" xfId="24755" builtinId="8" hidden="1"/>
    <cellStyle name="Link" xfId="24741" builtinId="8" hidden="1"/>
    <cellStyle name="Link" xfId="24707" builtinId="8" hidden="1"/>
    <cellStyle name="Link" xfId="24683" builtinId="8" hidden="1"/>
    <cellStyle name="Link" xfId="24631" builtinId="8" hidden="1"/>
    <cellStyle name="Link" xfId="24607" builtinId="8" hidden="1"/>
    <cellStyle name="Link" xfId="24597" builtinId="8" hidden="1"/>
    <cellStyle name="Link" xfId="24559" builtinId="8" hidden="1"/>
    <cellStyle name="Link" xfId="24547" builtinId="8" hidden="1"/>
    <cellStyle name="Link" xfId="24511" builtinId="8" hidden="1"/>
    <cellStyle name="Link" xfId="24461" builtinId="8" hidden="1"/>
    <cellStyle name="Link" xfId="24451" builtinId="8" hidden="1"/>
    <cellStyle name="Link" xfId="24413" builtinId="8" hidden="1"/>
    <cellStyle name="Link" xfId="24389" builtinId="8" hidden="1"/>
    <cellStyle name="Link" xfId="24365" builtinId="8" hidden="1"/>
    <cellStyle name="Link" xfId="24341" builtinId="8" hidden="1"/>
    <cellStyle name="Link" xfId="24315" builtinId="8" hidden="1"/>
    <cellStyle name="Link" xfId="24255" builtinId="8" hidden="1"/>
    <cellStyle name="Link" xfId="24243" builtinId="8" hidden="1"/>
    <cellStyle name="Link" xfId="24219" builtinId="8" hidden="1"/>
    <cellStyle name="Link" xfId="24195" builtinId="8" hidden="1"/>
    <cellStyle name="Link" xfId="24171" builtinId="8" hidden="1"/>
    <cellStyle name="Link" xfId="24157" builtinId="8" hidden="1"/>
    <cellStyle name="Link" xfId="24109" builtinId="8" hidden="1"/>
    <cellStyle name="Link" xfId="24071" builtinId="8" hidden="1"/>
    <cellStyle name="Link" xfId="24047" builtinId="8" hidden="1"/>
    <cellStyle name="Link" xfId="24023" builtinId="8" hidden="1"/>
    <cellStyle name="Link" xfId="23999" builtinId="8" hidden="1"/>
    <cellStyle name="Link" xfId="23963" builtinId="8" hidden="1"/>
    <cellStyle name="Link" xfId="23949" builtinId="8" hidden="1"/>
    <cellStyle name="Link" xfId="23925" builtinId="8" hidden="1"/>
    <cellStyle name="Link" xfId="23863" builtinId="8" hidden="1"/>
    <cellStyle name="Link" xfId="23853" builtinId="8" hidden="1"/>
    <cellStyle name="Link" xfId="23815" builtinId="8" hidden="1"/>
    <cellStyle name="Link" xfId="23803" builtinId="8" hidden="1"/>
    <cellStyle name="Link" xfId="23779" builtinId="8" hidden="1"/>
    <cellStyle name="Link" xfId="23731" builtinId="8" hidden="1"/>
    <cellStyle name="Link" xfId="23717" builtinId="8" hidden="1"/>
    <cellStyle name="Link" xfId="23669" builtinId="8" hidden="1"/>
    <cellStyle name="Link" xfId="23659" builtinId="8" hidden="1"/>
    <cellStyle name="Link" xfId="23631" builtinId="8" hidden="1"/>
    <cellStyle name="Link" xfId="23583" builtinId="8" hidden="1"/>
    <cellStyle name="Link" xfId="23573" builtinId="8" hidden="1"/>
    <cellStyle name="Link" xfId="23559" builtinId="8" hidden="1"/>
    <cellStyle name="Link" xfId="23523" builtinId="8" hidden="1"/>
    <cellStyle name="Link" xfId="23475" builtinId="8" hidden="1"/>
    <cellStyle name="Link" xfId="23437" builtinId="8" hidden="1"/>
    <cellStyle name="Link" xfId="23427" builtinId="8" hidden="1"/>
    <cellStyle name="Link" xfId="23413" builtinId="8" hidden="1"/>
    <cellStyle name="Link" xfId="23375" builtinId="8" hidden="1"/>
    <cellStyle name="Link" xfId="23341" builtinId="8" hidden="1"/>
    <cellStyle name="Link" xfId="23327" builtinId="8" hidden="1"/>
    <cellStyle name="Link" xfId="23279" builtinId="8" hidden="1"/>
    <cellStyle name="Link" xfId="23267" builtinId="8" hidden="1"/>
    <cellStyle name="Link" xfId="23219" builtinId="8" hidden="1"/>
    <cellStyle name="Link" xfId="23195" builtinId="8" hidden="1"/>
    <cellStyle name="Link" xfId="23181" builtinId="8" hidden="1"/>
    <cellStyle name="Link" xfId="23147" builtinId="8" hidden="1"/>
    <cellStyle name="Link" xfId="23133" builtinId="8" hidden="1"/>
    <cellStyle name="Link" xfId="23071" builtinId="8" hidden="1"/>
    <cellStyle name="Link" xfId="23047" builtinId="8" hidden="1"/>
    <cellStyle name="Link" xfId="23035" builtinId="8" hidden="1"/>
    <cellStyle name="Link" xfId="22999" builtinId="8" hidden="1"/>
    <cellStyle name="Link" xfId="22987" builtinId="8" hidden="1"/>
    <cellStyle name="Link" xfId="22949" builtinId="8" hidden="1"/>
    <cellStyle name="Link" xfId="22925" builtinId="8" hidden="1"/>
    <cellStyle name="Link" xfId="22891" builtinId="8" hidden="1"/>
    <cellStyle name="Link" xfId="22853" builtinId="8" hidden="1"/>
    <cellStyle name="Link" xfId="22829" builtinId="8" hidden="1"/>
    <cellStyle name="Link" xfId="22805" builtinId="8" hidden="1"/>
    <cellStyle name="Link" xfId="22779" builtinId="8" hidden="1"/>
    <cellStyle name="Link" xfId="22755" builtinId="8" hidden="1"/>
    <cellStyle name="Link" xfId="22743" builtinId="8" hidden="1"/>
    <cellStyle name="Link" xfId="22683" builtinId="8" hidden="1"/>
    <cellStyle name="Link" xfId="22659" builtinId="8" hidden="1"/>
    <cellStyle name="Link" xfId="22635" builtinId="8" hidden="1"/>
    <cellStyle name="Link" xfId="22607" builtinId="8" hidden="1"/>
    <cellStyle name="Link" xfId="22597" builtinId="8" hidden="1"/>
    <cellStyle name="Link" xfId="22549" builtinId="8" hidden="1"/>
    <cellStyle name="Link" xfId="22535" builtinId="8" hidden="1"/>
    <cellStyle name="Link" xfId="22487" builtinId="8" hidden="1"/>
    <cellStyle name="Link" xfId="22463" builtinId="8" hidden="1"/>
    <cellStyle name="Link" xfId="22437" builtinId="8" hidden="1"/>
    <cellStyle name="Link" xfId="22403" builtinId="8" hidden="1"/>
    <cellStyle name="Link" xfId="22389" builtinId="8" hidden="1"/>
    <cellStyle name="Link" xfId="22365" builtinId="8" hidden="1"/>
    <cellStyle name="Link" xfId="22341" builtinId="8" hidden="1"/>
    <cellStyle name="Link" xfId="22293" builtinId="8" hidden="1"/>
    <cellStyle name="Link" xfId="22255" builtinId="8" hidden="1"/>
    <cellStyle name="Link" xfId="22243" builtinId="8" hidden="1"/>
    <cellStyle name="Link" xfId="22219" builtinId="8" hidden="1"/>
    <cellStyle name="Link" xfId="22171" builtinId="8" hidden="1"/>
    <cellStyle name="Link" xfId="22157" builtinId="8" hidden="1"/>
    <cellStyle name="Link" xfId="22147" builtinId="8" hidden="1"/>
    <cellStyle name="Link" xfId="22095" builtinId="8" hidden="1"/>
    <cellStyle name="Link" xfId="22071" builtinId="8" hidden="1"/>
    <cellStyle name="Link" xfId="22023" builtinId="8" hidden="1"/>
    <cellStyle name="Link" xfId="22011" builtinId="8" hidden="1"/>
    <cellStyle name="Link" xfId="21999" builtinId="8" hidden="1"/>
    <cellStyle name="Link" xfId="21963" builtinId="8" hidden="1"/>
    <cellStyle name="Link" xfId="21951" builtinId="8" hidden="1"/>
    <cellStyle name="Link" xfId="21877" builtinId="8" hidden="1"/>
    <cellStyle name="Link" xfId="21867" builtinId="8" hidden="1"/>
    <cellStyle name="Link" xfId="21853" builtinId="8" hidden="1"/>
    <cellStyle name="Link" xfId="21815" builtinId="8" hidden="1"/>
    <cellStyle name="Link" xfId="21781" builtinId="8" hidden="1"/>
    <cellStyle name="Link" xfId="21767" builtinId="8" hidden="1"/>
    <cellStyle name="Link" xfId="21731" builtinId="8" hidden="1"/>
    <cellStyle name="Link" xfId="21707" builtinId="8" hidden="1"/>
    <cellStyle name="Link" xfId="21659" builtinId="8" hidden="1"/>
    <cellStyle name="Link" xfId="21635" builtinId="8" hidden="1"/>
    <cellStyle name="Link" xfId="21621" builtinId="8" hidden="1"/>
    <cellStyle name="Link" xfId="21583" builtinId="8" hidden="1"/>
    <cellStyle name="Link" xfId="21573" builtinId="8" hidden="1"/>
    <cellStyle name="Link" xfId="21559" builtinId="8" hidden="1"/>
    <cellStyle name="Link" xfId="21487" builtinId="8" hidden="1"/>
    <cellStyle name="Link" xfId="21475" builtinId="8" hidden="1"/>
    <cellStyle name="Link" xfId="21439" builtinId="8" hidden="1"/>
    <cellStyle name="Link" xfId="21427" builtinId="8" hidden="1"/>
    <cellStyle name="Link" xfId="21389" builtinId="8" hidden="1"/>
    <cellStyle name="Link" xfId="21365" builtinId="8" hidden="1"/>
    <cellStyle name="Link" xfId="21341" builtinId="8" hidden="1"/>
    <cellStyle name="Link" xfId="21293" builtinId="8" hidden="1"/>
    <cellStyle name="Link" xfId="21269" builtinId="8" hidden="1"/>
    <cellStyle name="Link" xfId="21243" builtinId="8" hidden="1"/>
    <cellStyle name="Link" xfId="21215" builtinId="8" hidden="1"/>
    <cellStyle name="Link" xfId="21191" builtinId="8" hidden="1"/>
    <cellStyle name="Link" xfId="21179" builtinId="8" hidden="1"/>
    <cellStyle name="Link" xfId="21129" builtinId="8" hidden="1"/>
    <cellStyle name="Link" xfId="21095" builtinId="8" hidden="1"/>
    <cellStyle name="Link" xfId="21067" builtinId="8" hidden="1"/>
    <cellStyle name="Link" xfId="21043" builtinId="8" hidden="1"/>
    <cellStyle name="Link" xfId="21033" builtinId="8" hidden="1"/>
    <cellStyle name="Link" xfId="20983" builtinId="8" hidden="1"/>
    <cellStyle name="Link" xfId="20971" builtinId="8" hidden="1"/>
    <cellStyle name="Link" xfId="20947" builtinId="8" hidden="1"/>
    <cellStyle name="Link" xfId="20897" builtinId="8" hidden="1"/>
    <cellStyle name="Link" xfId="20873" builtinId="8" hidden="1"/>
    <cellStyle name="Link" xfId="20839" builtinId="8" hidden="1"/>
    <cellStyle name="Link" xfId="20825" builtinId="8" hidden="1"/>
    <cellStyle name="Link" xfId="20801" builtinId="8" hidden="1"/>
    <cellStyle name="Link" xfId="20777" builtinId="8" hidden="1"/>
    <cellStyle name="Link" xfId="20739" builtinId="8" hidden="1"/>
    <cellStyle name="Link" xfId="20691" builtinId="8" hidden="1"/>
    <cellStyle name="Link" xfId="20679" builtinId="8" hidden="1"/>
    <cellStyle name="Link" xfId="20655" builtinId="8" hidden="1"/>
    <cellStyle name="Link" xfId="20607" builtinId="8" hidden="1"/>
    <cellStyle name="Link" xfId="20593" builtinId="8" hidden="1"/>
    <cellStyle name="Link" xfId="20583" builtinId="8" hidden="1"/>
    <cellStyle name="Link" xfId="20545" builtinId="8" hidden="1"/>
    <cellStyle name="Link" xfId="20507" builtinId="8" hidden="1"/>
    <cellStyle name="Link" xfId="20459" builtinId="8" hidden="1"/>
    <cellStyle name="Link" xfId="20447" builtinId="8" hidden="1"/>
    <cellStyle name="Link" xfId="20435" builtinId="8" hidden="1"/>
    <cellStyle name="Link" xfId="20399" builtinId="8" hidden="1"/>
    <cellStyle name="Link" xfId="20385" builtinId="8" hidden="1"/>
    <cellStyle name="Link" xfId="20351" builtinId="8" hidden="1"/>
    <cellStyle name="Link" xfId="20299" builtinId="8" hidden="1"/>
    <cellStyle name="Link" xfId="20289" builtinId="8" hidden="1"/>
    <cellStyle name="Link" xfId="20251" builtinId="8" hidden="1"/>
    <cellStyle name="Link" xfId="20215" builtinId="8" hidden="1"/>
    <cellStyle name="Link" xfId="20203" builtinId="8" hidden="1"/>
    <cellStyle name="Link" xfId="20167" builtinId="8" hidden="1"/>
    <cellStyle name="Link" xfId="20155" builtinId="8" hidden="1"/>
    <cellStyle name="Link" xfId="20095" builtinId="8" hidden="1"/>
    <cellStyle name="Link" xfId="20071" builtinId="8" hidden="1"/>
    <cellStyle name="Link" xfId="20057" builtinId="8" hidden="1"/>
    <cellStyle name="Link" xfId="20019" builtinId="8" hidden="1"/>
    <cellStyle name="Link" xfId="20009" builtinId="8" hidden="1"/>
    <cellStyle name="Link" xfId="19995" builtinId="8" hidden="1"/>
    <cellStyle name="Link" xfId="19947" builtinId="8" hidden="1"/>
    <cellStyle name="Link" xfId="19911" builtinId="8" hidden="1"/>
    <cellStyle name="Link" xfId="19873" builtinId="8" hidden="1"/>
    <cellStyle name="Link" xfId="19863" builtinId="8" hidden="1"/>
    <cellStyle name="Link" xfId="19825" builtinId="8" hidden="1"/>
    <cellStyle name="Link" xfId="19801" builtinId="8" hidden="1"/>
    <cellStyle name="Link" xfId="19777" builtinId="8" hidden="1"/>
    <cellStyle name="Link" xfId="19763" builtinId="8" hidden="1"/>
    <cellStyle name="Link" xfId="19703" builtinId="8" hidden="1"/>
    <cellStyle name="Link" xfId="19679" builtinId="8" hidden="1"/>
    <cellStyle name="Link" xfId="19655" builtinId="8" hidden="1"/>
    <cellStyle name="Link" xfId="19631" builtinId="8" hidden="1"/>
    <cellStyle name="Link" xfId="19617" builtinId="8" hidden="1"/>
    <cellStyle name="Link" xfId="19569" builtinId="8" hidden="1"/>
    <cellStyle name="Link" xfId="19559" builtinId="8" hidden="1"/>
    <cellStyle name="Link" xfId="19507" builtinId="8" hidden="1"/>
    <cellStyle name="Link" xfId="19483" builtinId="8" hidden="1"/>
    <cellStyle name="Link" xfId="19473" builtinId="8" hidden="1"/>
    <cellStyle name="Link" xfId="19423" builtinId="8" hidden="1"/>
    <cellStyle name="Link" xfId="19411" builtinId="8" hidden="1"/>
    <cellStyle name="Link" xfId="19387" builtinId="8" hidden="1"/>
    <cellStyle name="Link" xfId="19361" builtinId="8" hidden="1"/>
    <cellStyle name="Link" xfId="19313" builtinId="8" hidden="1"/>
    <cellStyle name="Link" xfId="19275" builtinId="8" hidden="1"/>
    <cellStyle name="Link" xfId="19265" builtinId="8" hidden="1"/>
    <cellStyle name="Link" xfId="19241" builtinId="8" hidden="1"/>
    <cellStyle name="Link" xfId="19217" builtinId="8" hidden="1"/>
    <cellStyle name="Link" xfId="19179" builtinId="8" hidden="1"/>
    <cellStyle name="Link" xfId="19167" builtinId="8" hidden="1"/>
    <cellStyle name="Link" xfId="19119" builtinId="8" hidden="1"/>
    <cellStyle name="Link" xfId="19095" builtinId="8" hidden="1"/>
    <cellStyle name="Link" xfId="19047" builtinId="8" hidden="1"/>
    <cellStyle name="Link" xfId="19033" builtinId="8" hidden="1"/>
    <cellStyle name="Link" xfId="19019" builtinId="8" hidden="1"/>
    <cellStyle name="Link" xfId="18985" builtinId="8" hidden="1"/>
    <cellStyle name="Link" xfId="18971" builtinId="8" hidden="1"/>
    <cellStyle name="Link" xfId="18899" builtinId="8" hidden="1"/>
    <cellStyle name="Link" xfId="18887" builtinId="8" hidden="1"/>
    <cellStyle name="Link" xfId="18875" builtinId="8" hidden="1"/>
    <cellStyle name="Link" xfId="18839" builtinId="8" hidden="1"/>
    <cellStyle name="Link" xfId="18825" builtinId="8" hidden="1"/>
    <cellStyle name="Link" xfId="18791" builtinId="8" hidden="1"/>
    <cellStyle name="Link" xfId="18753" builtinId="8" hidden="1"/>
    <cellStyle name="Link" xfId="18729" builtinId="8" hidden="1"/>
    <cellStyle name="Link" xfId="18691" builtinId="8" hidden="1"/>
    <cellStyle name="Link" xfId="18655" builtinId="8" hidden="1"/>
    <cellStyle name="Link" xfId="18643" builtinId="8" hidden="1"/>
    <cellStyle name="Link" xfId="18607" builtinId="8" hidden="1"/>
    <cellStyle name="Link" xfId="18593" builtinId="8" hidden="1"/>
    <cellStyle name="Link" xfId="18583" builtinId="8" hidden="1"/>
    <cellStyle name="Link" xfId="18507" builtinId="8" hidden="1"/>
    <cellStyle name="Link" xfId="18497" builtinId="8" hidden="1"/>
    <cellStyle name="Link" xfId="18459" builtinId="8" hidden="1"/>
    <cellStyle name="Link" xfId="27399" builtinId="8" hidden="1"/>
    <cellStyle name="Link" xfId="27443" builtinId="8" hidden="1"/>
    <cellStyle name="Link" xfId="27613" builtinId="8" hidden="1"/>
    <cellStyle name="Link" xfId="27699" builtinId="8" hidden="1"/>
    <cellStyle name="Link" xfId="27869" builtinId="8" hidden="1"/>
    <cellStyle name="Link" xfId="27911" builtinId="8" hidden="1"/>
    <cellStyle name="Link" xfId="28039" builtinId="8" hidden="1"/>
    <cellStyle name="Link" xfId="28125" builtinId="8" hidden="1"/>
    <cellStyle name="Link" xfId="28211" builtinId="8" hidden="1"/>
    <cellStyle name="Link" xfId="28253" builtinId="8" hidden="1"/>
    <cellStyle name="Link" xfId="28381" builtinId="8" hidden="1"/>
    <cellStyle name="Link" xfId="28551" builtinId="8" hidden="1"/>
    <cellStyle name="Link" xfId="28637" builtinId="8" hidden="1"/>
    <cellStyle name="Link" xfId="28723" builtinId="8" hidden="1"/>
    <cellStyle name="Link" xfId="28765" builtinId="8" hidden="1"/>
    <cellStyle name="Link" xfId="28935" builtinId="8" hidden="1"/>
    <cellStyle name="Link" xfId="28979" builtinId="8" hidden="1"/>
    <cellStyle name="Link" xfId="29063" builtinId="8" hidden="1"/>
    <cellStyle name="Link" xfId="29235" builtinId="8" hidden="1"/>
    <cellStyle name="Link" xfId="29277" builtinId="8" hidden="1"/>
    <cellStyle name="Link" xfId="29447" builtinId="8" hidden="1"/>
    <cellStyle name="Link" xfId="29491" builtinId="8" hidden="1"/>
    <cellStyle name="Link" xfId="29575" builtinId="8" hidden="1"/>
    <cellStyle name="Link" xfId="29661" builtinId="8" hidden="1"/>
    <cellStyle name="Link" xfId="29747" builtinId="8" hidden="1"/>
    <cellStyle name="Link" xfId="29959" builtinId="8" hidden="1"/>
    <cellStyle name="Link" xfId="30003" builtinId="8" hidden="1"/>
    <cellStyle name="Link" xfId="30087" builtinId="8" hidden="1"/>
    <cellStyle name="Link" xfId="30173" builtinId="8" hidden="1"/>
    <cellStyle name="Link" xfId="30301" builtinId="8" hidden="1"/>
    <cellStyle name="Link" xfId="30343" builtinId="8" hidden="1"/>
    <cellStyle name="Link" xfId="30471" builtinId="8" hidden="1"/>
    <cellStyle name="Link" xfId="30599" builtinId="8" hidden="1"/>
    <cellStyle name="Link" xfId="30771" builtinId="8" hidden="1"/>
    <cellStyle name="Link" xfId="30813" builtinId="8" hidden="1"/>
    <cellStyle name="Link" xfId="30855" builtinId="8" hidden="1"/>
    <cellStyle name="Link" xfId="30983" builtinId="8" hidden="1"/>
    <cellStyle name="Link" xfId="31027" builtinId="8" hidden="1"/>
    <cellStyle name="Link" xfId="31111" builtinId="8" hidden="1"/>
    <cellStyle name="Link" xfId="31325" builtinId="8" hidden="1"/>
    <cellStyle name="Link" xfId="31367" builtinId="8" hidden="1"/>
    <cellStyle name="Link" xfId="31495" builtinId="8" hidden="1"/>
    <cellStyle name="Link" xfId="31539" builtinId="8" hidden="1"/>
    <cellStyle name="Link" xfId="31667" builtinId="8" hidden="1"/>
    <cellStyle name="Link" xfId="31795" builtinId="8" hidden="1"/>
    <cellStyle name="Link" xfId="31837" builtinId="8" hidden="1"/>
    <cellStyle name="Link" xfId="32007" builtinId="8" hidden="1"/>
    <cellStyle name="Link" xfId="32135" builtinId="8" hidden="1"/>
    <cellStyle name="Link" xfId="32179" builtinId="8" hidden="1"/>
    <cellStyle name="Link" xfId="32308" builtinId="8" hidden="1"/>
    <cellStyle name="Link" xfId="32350" builtinId="8" hidden="1"/>
    <cellStyle name="Link" xfId="32392" builtinId="8" hidden="1"/>
    <cellStyle name="Link" xfId="32566" builtinId="8" hidden="1"/>
    <cellStyle name="Link" xfId="32694" builtinId="8" hidden="1"/>
    <cellStyle name="Link" xfId="32822" builtinId="8" hidden="1"/>
    <cellStyle name="Link" xfId="32864" builtinId="8" hidden="1"/>
    <cellStyle name="Link" xfId="32906" builtinId="8" hidden="1"/>
    <cellStyle name="Link" xfId="33078" builtinId="8" hidden="1"/>
    <cellStyle name="Link" xfId="33162" builtinId="8" hidden="1"/>
    <cellStyle name="Link" xfId="33206" builtinId="8" hidden="1"/>
    <cellStyle name="Link" xfId="33376" builtinId="8" hidden="1"/>
    <cellStyle name="Link" xfId="33504" builtinId="8" hidden="1"/>
    <cellStyle name="Link" xfId="33590" builtinId="8" hidden="1"/>
    <cellStyle name="Link" xfId="33674" builtinId="8" hidden="1"/>
    <cellStyle name="Link" xfId="33718" builtinId="8" hidden="1"/>
    <cellStyle name="Link" xfId="33846" builtinId="8" hidden="1"/>
    <cellStyle name="Link" xfId="33930" builtinId="8" hidden="1"/>
    <cellStyle name="Link" xfId="34102" builtinId="8" hidden="1"/>
    <cellStyle name="Link" xfId="34186" builtinId="8" hidden="1"/>
    <cellStyle name="Link" xfId="34230" builtinId="8" hidden="1"/>
    <cellStyle name="Link" xfId="34400" builtinId="8" hidden="1"/>
    <cellStyle name="Link" xfId="34442" builtinId="8" hidden="1"/>
    <cellStyle name="Link" xfId="34528" builtinId="8" hidden="1"/>
    <cellStyle name="Link" xfId="34614" builtinId="8" hidden="1"/>
    <cellStyle name="Link" xfId="34742" builtinId="8" hidden="1"/>
    <cellStyle name="Link" xfId="34912" builtinId="8" hidden="1"/>
    <cellStyle name="Link" xfId="34954" builtinId="8" hidden="1"/>
    <cellStyle name="Link" xfId="35040" builtinId="8" hidden="1"/>
    <cellStyle name="Link" xfId="35126" builtinId="8" hidden="1"/>
    <cellStyle name="Link" xfId="34980" builtinId="8" hidden="1"/>
    <cellStyle name="Link" xfId="34724" builtinId="8" hidden="1"/>
    <cellStyle name="Link" xfId="34212" builtinId="8" hidden="1"/>
    <cellStyle name="Link" xfId="33956" builtinId="8" hidden="1"/>
    <cellStyle name="Link" xfId="33700" builtinId="8" hidden="1"/>
    <cellStyle name="Link" xfId="33316" builtinId="8" hidden="1"/>
    <cellStyle name="Link" xfId="33188" builtinId="8" hidden="1"/>
    <cellStyle name="Link" xfId="32804" builtinId="8" hidden="1"/>
    <cellStyle name="Link" xfId="32676" builtinId="8" hidden="1"/>
    <cellStyle name="Link" xfId="31905" builtinId="8" hidden="1"/>
    <cellStyle name="Link" xfId="31777" builtinId="8" hidden="1"/>
    <cellStyle name="Link" xfId="31649" builtinId="8" hidden="1"/>
    <cellStyle name="Link" xfId="31265" builtinId="8" hidden="1"/>
    <cellStyle name="Link" xfId="31137" builtinId="8" hidden="1"/>
    <cellStyle name="Link" xfId="30881" builtinId="8" hidden="1"/>
    <cellStyle name="Link" xfId="30369" builtinId="8" hidden="1"/>
    <cellStyle name="Link" xfId="30113" builtinId="8" hidden="1"/>
    <cellStyle name="Link" xfId="29729" builtinId="8" hidden="1"/>
    <cellStyle name="Link" xfId="29601" builtinId="8" hidden="1"/>
    <cellStyle name="Link" xfId="29217" builtinId="8" hidden="1"/>
    <cellStyle name="Link" xfId="28833" builtinId="8" hidden="1"/>
    <cellStyle name="Link" xfId="28705" builtinId="8" hidden="1"/>
    <cellStyle name="Link" xfId="28577" builtinId="8" hidden="1"/>
    <cellStyle name="Link" xfId="27809" builtinId="8" hidden="1"/>
    <cellStyle name="Link" xfId="27681" builtinId="8" hidden="1"/>
    <cellStyle name="Link" xfId="27297" builtinId="8" hidden="1"/>
    <cellStyle name="Link" xfId="27169" builtinId="8" hidden="1"/>
    <cellStyle name="Link" xfId="27041" builtinId="8" hidden="1"/>
    <cellStyle name="Link" xfId="26529" builtinId="8" hidden="1"/>
    <cellStyle name="Link" xfId="26273" builtinId="8" hidden="1"/>
    <cellStyle name="Link" xfId="25761" builtinId="8" hidden="1"/>
    <cellStyle name="Link" xfId="25633" builtinId="8" hidden="1"/>
    <cellStyle name="Link" xfId="25505" builtinId="8" hidden="1"/>
    <cellStyle name="Link" xfId="24993" builtinId="8" hidden="1"/>
    <cellStyle name="Link" xfId="24737" builtinId="8" hidden="1"/>
    <cellStyle name="Link" xfId="24609" builtinId="8" hidden="1"/>
    <cellStyle name="Link" xfId="24225" builtinId="8" hidden="1"/>
    <cellStyle name="Link" xfId="23713" builtinId="8" hidden="1"/>
    <cellStyle name="Link" xfId="23457" builtinId="8" hidden="1"/>
    <cellStyle name="Link" xfId="23201" builtinId="8" hidden="1"/>
    <cellStyle name="Link" xfId="23073" builtinId="8" hidden="1"/>
    <cellStyle name="Link" xfId="22689" builtinId="8" hidden="1"/>
    <cellStyle name="Link" xfId="22433" builtinId="8" hidden="1"/>
    <cellStyle name="Link" xfId="22177" builtinId="8" hidden="1"/>
    <cellStyle name="Link" xfId="21665" builtinId="8" hidden="1"/>
    <cellStyle name="Link" xfId="21537" builtinId="8" hidden="1"/>
    <cellStyle name="Link" xfId="21021" builtinId="8" hidden="1"/>
    <cellStyle name="Link" xfId="20893" builtinId="8" hidden="1"/>
    <cellStyle name="Link" xfId="20637" builtinId="8" hidden="1"/>
    <cellStyle name="Link" xfId="20381" builtinId="8" hidden="1"/>
    <cellStyle name="Link" xfId="20125" builtinId="8" hidden="1"/>
    <cellStyle name="Link" xfId="19485" builtinId="8" hidden="1"/>
    <cellStyle name="Link" xfId="19357" builtinId="8" hidden="1"/>
    <cellStyle name="Link" xfId="19101" builtinId="8" hidden="1"/>
    <cellStyle name="Link" xfId="18845" builtinId="8" hidden="1"/>
    <cellStyle name="Link" xfId="18589" builtinId="8" hidden="1"/>
    <cellStyle name="Link" xfId="18333" builtinId="8" hidden="1"/>
    <cellStyle name="Link" xfId="17949" builtinId="8" hidden="1"/>
    <cellStyle name="Link" xfId="17565" builtinId="8" hidden="1"/>
    <cellStyle name="Link" xfId="17309" builtinId="8" hidden="1"/>
    <cellStyle name="Link" xfId="16925" builtinId="8" hidden="1"/>
    <cellStyle name="Link" xfId="16797" builtinId="8" hidden="1"/>
    <cellStyle name="Link" xfId="16413" builtinId="8" hidden="1"/>
    <cellStyle name="Link" xfId="16285" builtinId="8" hidden="1"/>
    <cellStyle name="Link" xfId="16029" builtinId="8" hidden="1"/>
    <cellStyle name="Link" xfId="15389" builtinId="8" hidden="1"/>
    <cellStyle name="Link" xfId="15261" builtinId="8" hidden="1"/>
    <cellStyle name="Link" xfId="14877" builtinId="8" hidden="1"/>
    <cellStyle name="Link" xfId="14749" builtinId="8" hidden="1"/>
    <cellStyle name="Link" xfId="14493" builtinId="8" hidden="1"/>
    <cellStyle name="Link" xfId="13981" builtinId="8" hidden="1"/>
    <cellStyle name="Link" xfId="13853" builtinId="8" hidden="1"/>
    <cellStyle name="Link" xfId="13341" builtinId="8" hidden="1"/>
    <cellStyle name="Link" xfId="13213" builtinId="8" hidden="1"/>
    <cellStyle name="Link" xfId="12829" builtinId="8" hidden="1"/>
    <cellStyle name="Link" xfId="12445" builtinId="8" hidden="1"/>
    <cellStyle name="Link" xfId="12317" builtinId="8" hidden="1"/>
    <cellStyle name="Link" xfId="12189" builtinId="8" hidden="1"/>
    <cellStyle name="Link" xfId="11805" builtinId="8" hidden="1"/>
    <cellStyle name="Link" xfId="5159" builtinId="8" hidden="1"/>
    <cellStyle name="Link" xfId="5267" builtinId="8" hidden="1"/>
    <cellStyle name="Link" xfId="5305" builtinId="8" hidden="1"/>
    <cellStyle name="Link" xfId="5341" builtinId="8" hidden="1"/>
    <cellStyle name="Link" xfId="5487" builtinId="8" hidden="1"/>
    <cellStyle name="Link" xfId="5561" builtinId="8" hidden="1"/>
    <cellStyle name="Link" xfId="5597" builtinId="8" hidden="1"/>
    <cellStyle name="Link" xfId="5743" builtinId="8" hidden="1"/>
    <cellStyle name="Link" xfId="5779" builtinId="8" hidden="1"/>
    <cellStyle name="Link" xfId="5927" builtinId="8" hidden="1"/>
    <cellStyle name="Link" xfId="5999" builtinId="8" hidden="1"/>
    <cellStyle name="Link" xfId="6035" builtinId="8" hidden="1"/>
    <cellStyle name="Link" xfId="6145" builtinId="8" hidden="1"/>
    <cellStyle name="Link" xfId="6183" builtinId="8" hidden="1"/>
    <cellStyle name="Link" xfId="6365" builtinId="8" hidden="1"/>
    <cellStyle name="Link" xfId="6439" builtinId="8" hidden="1"/>
    <cellStyle name="Link" xfId="6475" builtinId="8" hidden="1"/>
    <cellStyle name="Link" xfId="6585" builtinId="8" hidden="1"/>
    <cellStyle name="Link" xfId="6657" builtinId="8" hidden="1"/>
    <cellStyle name="Link" xfId="6731" builtinId="8" hidden="1"/>
    <cellStyle name="Link" xfId="6803" builtinId="8" hidden="1"/>
    <cellStyle name="Link" xfId="6913" builtinId="8" hidden="1"/>
    <cellStyle name="Link" xfId="7059" builtinId="8" hidden="1"/>
    <cellStyle name="Link" xfId="7097" builtinId="8" hidden="1"/>
    <cellStyle name="Link" xfId="7169" builtinId="8" hidden="1"/>
    <cellStyle name="Link" xfId="7243" builtinId="8" hidden="1"/>
    <cellStyle name="Link" xfId="7315" builtinId="8" hidden="1"/>
    <cellStyle name="Link" xfId="7353" builtinId="8" hidden="1"/>
    <cellStyle name="Link" xfId="7535" builtinId="8" hidden="1"/>
    <cellStyle name="Link" xfId="7609" builtinId="8" hidden="1"/>
    <cellStyle name="Link" xfId="7681" builtinId="8" hidden="1"/>
    <cellStyle name="Link" xfId="7755" builtinId="8" hidden="1"/>
    <cellStyle name="Link" xfId="7827" builtinId="8" hidden="1"/>
    <cellStyle name="Link" xfId="7937" builtinId="8" hidden="1"/>
    <cellStyle name="Link" xfId="7975" builtinId="8" hidden="1"/>
    <cellStyle name="Link" xfId="8121" builtinId="8" hidden="1"/>
    <cellStyle name="Link" xfId="8231" builtinId="8" hidden="1"/>
    <cellStyle name="Link" xfId="8267" builtinId="8" hidden="1"/>
    <cellStyle name="Link" xfId="8377" builtinId="8" hidden="1"/>
    <cellStyle name="Link" xfId="8413" builtinId="8" hidden="1"/>
    <cellStyle name="Link" xfId="8487" builtinId="8" hidden="1"/>
    <cellStyle name="Link" xfId="8633" builtinId="8" hidden="1"/>
    <cellStyle name="Link" xfId="8705" builtinId="8" hidden="1"/>
    <cellStyle name="Link" xfId="8815" builtinId="8" hidden="1"/>
    <cellStyle name="Link" xfId="8851" builtinId="8" hidden="1"/>
    <cellStyle name="Link" xfId="8925" builtinId="8" hidden="1"/>
    <cellStyle name="Link" xfId="9071" builtinId="8" hidden="1"/>
    <cellStyle name="Link" xfId="9107" builtinId="8" hidden="1"/>
    <cellStyle name="Link" xfId="9145" builtinId="8" hidden="1"/>
    <cellStyle name="Link" xfId="9291" builtinId="8" hidden="1"/>
    <cellStyle name="Link" xfId="9401" builtinId="8" hidden="1"/>
    <cellStyle name="Link" xfId="9511" builtinId="8" hidden="1"/>
    <cellStyle name="Link" xfId="9547" builtinId="8" hidden="1"/>
    <cellStyle name="Link" xfId="9583" builtinId="8" hidden="1"/>
    <cellStyle name="Link" xfId="9693" builtinId="8" hidden="1"/>
    <cellStyle name="Link" xfId="9803" builtinId="8" hidden="1"/>
    <cellStyle name="Link" xfId="9949" builtinId="8" hidden="1"/>
    <cellStyle name="Link" xfId="9985" builtinId="8" hidden="1"/>
    <cellStyle name="Link" xfId="10023" builtinId="8" hidden="1"/>
    <cellStyle name="Link" xfId="10169" builtinId="8" hidden="1"/>
    <cellStyle name="Link" xfId="10241" builtinId="8" hidden="1"/>
    <cellStyle name="Link" xfId="10279" builtinId="8" hidden="1"/>
    <cellStyle name="Link" xfId="10387" builtinId="8" hidden="1"/>
    <cellStyle name="Link" xfId="10461" builtinId="8" hidden="1"/>
    <cellStyle name="Link" xfId="10607" builtinId="8" hidden="1"/>
    <cellStyle name="Link" xfId="10681" builtinId="8" hidden="1"/>
    <cellStyle name="Link" xfId="10717" builtinId="8" hidden="1"/>
    <cellStyle name="Link" xfId="10827" builtinId="8" hidden="1"/>
    <cellStyle name="Link" xfId="10863" builtinId="8" hidden="1"/>
    <cellStyle name="Link" xfId="10973" builtinId="8" hidden="1"/>
    <cellStyle name="Link" xfId="11119" builtinId="8" hidden="1"/>
    <cellStyle name="Link" xfId="11155" builtinId="8" hidden="1"/>
    <cellStyle name="Link" xfId="11265" builtinId="8" hidden="1"/>
    <cellStyle name="Link" xfId="11339" builtinId="8" hidden="1"/>
    <cellStyle name="Link" xfId="11411" builtinId="8" hidden="1"/>
    <cellStyle name="Link" xfId="11485" builtinId="8" hidden="1"/>
    <cellStyle name="Link" xfId="11559" builtinId="8" hidden="1"/>
    <cellStyle name="Link" xfId="11733" builtinId="8" hidden="1"/>
    <cellStyle name="Link" xfId="11477" builtinId="8" hidden="1"/>
    <cellStyle name="Link" xfId="10965" builtinId="8" hidden="1"/>
    <cellStyle name="Link" xfId="10453" builtinId="8" hidden="1"/>
    <cellStyle name="Link" xfId="9941" builtinId="8" hidden="1"/>
    <cellStyle name="Link" xfId="9685" builtinId="8" hidden="1"/>
    <cellStyle name="Link" xfId="8661" builtinId="8" hidden="1"/>
    <cellStyle name="Link" xfId="7893" builtinId="8" hidden="1"/>
    <cellStyle name="Link" xfId="7381" builtinId="8" hidden="1"/>
    <cellStyle name="Link" xfId="6869" builtinId="8" hidden="1"/>
    <cellStyle name="Link" xfId="6357" builtinId="8" hidden="1"/>
    <cellStyle name="Link" xfId="5589" builtinId="8" hidden="1"/>
    <cellStyle name="Link" xfId="5333" builtinId="8" hidden="1"/>
    <cellStyle name="Link" xfId="2377" builtinId="8" hidden="1"/>
    <cellStyle name="Link" xfId="2547" builtinId="8" hidden="1"/>
    <cellStyle name="Link" xfId="2581" builtinId="8" hidden="1"/>
    <cellStyle name="Link" xfId="2683" builtinId="8" hidden="1"/>
    <cellStyle name="Link" xfId="2717" builtinId="8" hidden="1"/>
    <cellStyle name="Link" xfId="2785" builtinId="8" hidden="1"/>
    <cellStyle name="Link" xfId="2923" builtinId="8" hidden="1"/>
    <cellStyle name="Link" xfId="2957" builtinId="8" hidden="1"/>
    <cellStyle name="Link" xfId="3093" builtinId="8" hidden="1"/>
    <cellStyle name="Link" xfId="3127" builtinId="8" hidden="1"/>
    <cellStyle name="Link" xfId="3195" builtinId="8" hidden="1"/>
    <cellStyle name="Link" xfId="3331" builtinId="8" hidden="1"/>
    <cellStyle name="Link" xfId="3367" builtinId="8" hidden="1"/>
    <cellStyle name="Link" xfId="3401" builtinId="8" hidden="1"/>
    <cellStyle name="Link" xfId="3503" builtinId="8" hidden="1"/>
    <cellStyle name="Link" xfId="3639" builtinId="8" hidden="1"/>
    <cellStyle name="Link" xfId="3741" builtinId="8" hidden="1"/>
    <cellStyle name="Link" xfId="3775" builtinId="8" hidden="1"/>
    <cellStyle name="Link" xfId="3809" builtinId="8" hidden="1"/>
    <cellStyle name="Link" xfId="3913" builtinId="8" hidden="1"/>
    <cellStyle name="Link" xfId="4015" builtinId="8" hidden="1"/>
    <cellStyle name="Link" xfId="4049" builtinId="8" hidden="1"/>
    <cellStyle name="Link" xfId="4185" builtinId="8" hidden="1"/>
    <cellStyle name="Link" xfId="4219" builtinId="8" hidden="1"/>
    <cellStyle name="Link" xfId="4355" builtinId="8" hidden="1"/>
    <cellStyle name="Link" xfId="4425" builtinId="8" hidden="1"/>
    <cellStyle name="Link" xfId="4459" builtinId="8" hidden="1"/>
    <cellStyle name="Link" xfId="4561" builtinId="8" hidden="1"/>
    <cellStyle name="Link" xfId="4595" builtinId="8" hidden="1"/>
    <cellStyle name="Link" xfId="4765" builtinId="8" hidden="1"/>
    <cellStyle name="Link" xfId="4833" builtinId="8" hidden="1"/>
    <cellStyle name="Link" xfId="4867" builtinId="8" hidden="1"/>
    <cellStyle name="Link" xfId="4971" builtinId="8" hidden="1"/>
    <cellStyle name="Link" xfId="5005" builtinId="8" hidden="1"/>
    <cellStyle name="Link" xfId="3909" builtinId="8" hidden="1"/>
    <cellStyle name="Link" xfId="2885" builtinId="8" hidden="1"/>
    <cellStyle name="Link" xfId="1201" builtinId="8" hidden="1"/>
    <cellStyle name="Link" xfId="1299" builtinId="8" hidden="1"/>
    <cellStyle name="Link" xfId="1365" builtinId="8" hidden="1"/>
    <cellStyle name="Link" xfId="1431" builtinId="8" hidden="1"/>
    <cellStyle name="Link" xfId="1497" builtinId="8" hidden="1"/>
    <cellStyle name="Link" xfId="1563" builtinId="8" hidden="1"/>
    <cellStyle name="Link" xfId="1597" builtinId="8" hidden="1"/>
    <cellStyle name="Link" xfId="1761" builtinId="8" hidden="1"/>
    <cellStyle name="Link" xfId="1827" builtinId="8" hidden="1"/>
    <cellStyle name="Link" xfId="1895" builtinId="8" hidden="1"/>
    <cellStyle name="Link" xfId="1961" builtinId="8" hidden="1"/>
    <cellStyle name="Link" xfId="1993" builtinId="8" hidden="1"/>
    <cellStyle name="Link" xfId="2125" builtinId="8" hidden="1"/>
    <cellStyle name="Link" xfId="2159" builtinId="8" hidden="1"/>
    <cellStyle name="Link" xfId="2291" builtinId="8" hidden="1"/>
    <cellStyle name="Link" xfId="2085" builtinId="8" hidden="1"/>
    <cellStyle name="Link" xfId="593" builtinId="8" hidden="1"/>
    <cellStyle name="Link" xfId="691" builtinId="8" hidden="1"/>
    <cellStyle name="Link" xfId="723" builtinId="8" hidden="1"/>
    <cellStyle name="Link" xfId="789" builtinId="8" hidden="1"/>
    <cellStyle name="Link" xfId="853" builtinId="8" hidden="1"/>
    <cellStyle name="Link" xfId="983" builtinId="8" hidden="1"/>
    <cellStyle name="Link" xfId="1081" builtinId="8" hidden="1"/>
    <cellStyle name="Link" xfId="1113" builtinId="8" hidden="1"/>
    <cellStyle name="Link" xfId="309" builtinId="8" hidden="1"/>
    <cellStyle name="Link" xfId="439" builtinId="8" hidden="1"/>
    <cellStyle name="Link" xfId="471" builtinId="8" hidden="1"/>
    <cellStyle name="Link" xfId="503" builtinId="8" hidden="1"/>
    <cellStyle name="Link" xfId="209" builtinId="8" hidden="1"/>
    <cellStyle name="Link" xfId="273" builtinId="8" hidden="1"/>
    <cellStyle name="Link" xfId="11" builtinId="8" hidden="1"/>
    <cellStyle name="Link" xfId="5" builtinId="8" hidden="1"/>
    <cellStyle name="Link" xfId="33" builtinId="8" hidden="1"/>
    <cellStyle name="Link" xfId="53" builtinId="8" hidden="1"/>
    <cellStyle name="Link" xfId="43" builtinId="8" hidden="1"/>
    <cellStyle name="Link" xfId="83" builtinId="8" hidden="1"/>
    <cellStyle name="Link" xfId="71" builtinId="8" hidden="1"/>
    <cellStyle name="Link" xfId="269" builtinId="8" hidden="1"/>
    <cellStyle name="Link" xfId="237" builtinId="8" hidden="1"/>
    <cellStyle name="Link" xfId="205" builtinId="8" hidden="1"/>
    <cellStyle name="Link" xfId="195" builtinId="8" hidden="1"/>
    <cellStyle name="Link" xfId="163" builtinId="8" hidden="1"/>
    <cellStyle name="Link" xfId="141" builtinId="8" hidden="1"/>
    <cellStyle name="Link" xfId="521" builtinId="8" hidden="1"/>
    <cellStyle name="Link" xfId="499" builtinId="8" hidden="1"/>
    <cellStyle name="Link" xfId="489" builtinId="8" hidden="1"/>
    <cellStyle name="Link" xfId="457" builtinId="8" hidden="1"/>
    <cellStyle name="Link" xfId="445" builtinId="8" hidden="1"/>
    <cellStyle name="Link" xfId="435" builtinId="8" hidden="1"/>
    <cellStyle name="Link" xfId="371" builtinId="8" hidden="1"/>
    <cellStyle name="Link" xfId="361" builtinId="8" hidden="1"/>
    <cellStyle name="Link" xfId="327" builtinId="8" hidden="1"/>
    <cellStyle name="Link" xfId="315" builtinId="8" hidden="1"/>
    <cellStyle name="Link" xfId="283" builtinId="8" hidden="1"/>
    <cellStyle name="Link" xfId="1133" builtinId="8" hidden="1"/>
    <cellStyle name="Link" xfId="1109" builtinId="8" hidden="1"/>
    <cellStyle name="Link" xfId="1067" builtinId="8" hidden="1"/>
    <cellStyle name="Link" xfId="1045" builtinId="8" hidden="1"/>
    <cellStyle name="Link" xfId="1023" builtinId="8" hidden="1"/>
    <cellStyle name="Link" xfId="1003" builtinId="8" hidden="1"/>
    <cellStyle name="Link" xfId="979" builtinId="8" hidden="1"/>
    <cellStyle name="Link" xfId="969" builtinId="8" hidden="1"/>
    <cellStyle name="Link" xfId="925" builtinId="8" hidden="1"/>
    <cellStyle name="Link" xfId="893" builtinId="8" hidden="1"/>
    <cellStyle name="Link" xfId="873" builtinId="8" hidden="1"/>
    <cellStyle name="Link" xfId="849" builtinId="8" hidden="1"/>
    <cellStyle name="Link" xfId="839" builtinId="8" hidden="1"/>
    <cellStyle name="Link" xfId="795" builtinId="8" hidden="1"/>
    <cellStyle name="Link" xfId="785" builtinId="8" hidden="1"/>
    <cellStyle name="Link" xfId="763" builtinId="8" hidden="1"/>
    <cellStyle name="Link" xfId="719" builtinId="8" hidden="1"/>
    <cellStyle name="Link" xfId="697" builtinId="8" hidden="1"/>
    <cellStyle name="Link" xfId="665" builtinId="8" hidden="1"/>
    <cellStyle name="Link" xfId="655" builtinId="8" hidden="1"/>
    <cellStyle name="Link" xfId="633" builtinId="8" hidden="1"/>
    <cellStyle name="Link" xfId="611" builtinId="8" hidden="1"/>
    <cellStyle name="Link" xfId="579" builtinId="8" hidden="1"/>
    <cellStyle name="Link" xfId="1893" builtinId="8" hidden="1"/>
    <cellStyle name="Link" xfId="2213" builtinId="8" hidden="1"/>
    <cellStyle name="Link" xfId="2329" builtinId="8" hidden="1"/>
    <cellStyle name="Link" xfId="2287" builtinId="8" hidden="1"/>
    <cellStyle name="Link" xfId="2275" builtinId="8" hidden="1"/>
    <cellStyle name="Link" xfId="2263" builtinId="8" hidden="1"/>
    <cellStyle name="Link" xfId="2231" builtinId="8" hidden="1"/>
    <cellStyle name="Link" xfId="2197" builtinId="8" hidden="1"/>
    <cellStyle name="Link" xfId="2155" builtinId="8" hidden="1"/>
    <cellStyle name="Link" xfId="2143" builtinId="8" hidden="1"/>
    <cellStyle name="Link" xfId="2131" builtinId="8" hidden="1"/>
    <cellStyle name="Link" xfId="2099" builtinId="8" hidden="1"/>
    <cellStyle name="Link" xfId="2089" builtinId="8" hidden="1"/>
    <cellStyle name="Link" xfId="2055" builtinId="8" hidden="1"/>
    <cellStyle name="Link" xfId="2011" builtinId="8" hidden="1"/>
    <cellStyle name="Link" xfId="1999" builtinId="8" hidden="1"/>
    <cellStyle name="Link" xfId="1967" builtinId="8" hidden="1"/>
    <cellStyle name="Link" xfId="1933" builtinId="8" hidden="1"/>
    <cellStyle name="Link" xfId="1923" builtinId="8" hidden="1"/>
    <cellStyle name="Link" xfId="1889" builtinId="8" hidden="1"/>
    <cellStyle name="Link" xfId="1879" builtinId="8" hidden="1"/>
    <cellStyle name="Link" xfId="1823" builtinId="8" hidden="1"/>
    <cellStyle name="Link" xfId="1801" builtinId="8" hidden="1"/>
    <cellStyle name="Link" xfId="1791" builtinId="8" hidden="1"/>
    <cellStyle name="Link" xfId="1757" builtinId="8" hidden="1"/>
    <cellStyle name="Link" xfId="1747" builtinId="8" hidden="1"/>
    <cellStyle name="Link" xfId="1735" builtinId="8" hidden="1"/>
    <cellStyle name="Link" xfId="1691" builtinId="8" hidden="1"/>
    <cellStyle name="Link" xfId="1659" builtinId="8" hidden="1"/>
    <cellStyle name="Link" xfId="1625" builtinId="8" hidden="1"/>
    <cellStyle name="Link" xfId="1615" builtinId="8" hidden="1"/>
    <cellStyle name="Link" xfId="1583" builtinId="8" hidden="1"/>
    <cellStyle name="Link" xfId="1559" builtinId="8" hidden="1"/>
    <cellStyle name="Link" xfId="1537" builtinId="8" hidden="1"/>
    <cellStyle name="Link" xfId="1527" builtinId="8" hidden="1"/>
    <cellStyle name="Link" xfId="1471" builtinId="8" hidden="1"/>
    <cellStyle name="Link" xfId="1451" builtinId="8" hidden="1"/>
    <cellStyle name="Link" xfId="1427" builtinId="8" hidden="1"/>
    <cellStyle name="Link" xfId="1405" builtinId="8" hidden="1"/>
    <cellStyle name="Link" xfId="1395" builtinId="8" hidden="1"/>
    <cellStyle name="Link" xfId="1351" builtinId="8" hidden="1"/>
    <cellStyle name="Link" xfId="1339" builtinId="8" hidden="1"/>
    <cellStyle name="Link" xfId="1295" builtinId="8" hidden="1"/>
    <cellStyle name="Link" xfId="1273" builtinId="8" hidden="1"/>
    <cellStyle name="Link" xfId="1263" builtinId="8" hidden="1"/>
    <cellStyle name="Link" xfId="1219" builtinId="8" hidden="1"/>
    <cellStyle name="Link" xfId="1207" builtinId="8" hidden="1"/>
    <cellStyle name="Link" xfId="1185" builtinId="8" hidden="1"/>
    <cellStyle name="Link" xfId="1163" builtinId="8" hidden="1"/>
    <cellStyle name="Link" xfId="2597" builtinId="8" hidden="1"/>
    <cellStyle name="Link" xfId="3109" builtinId="8" hidden="1"/>
    <cellStyle name="Link" xfId="3301" builtinId="8" hidden="1"/>
    <cellStyle name="Link" xfId="3621" builtinId="8" hidden="1"/>
    <cellStyle name="Link" xfId="3973" builtinId="8" hidden="1"/>
    <cellStyle name="Link" xfId="4485" builtinId="8" hidden="1"/>
    <cellStyle name="Link" xfId="4645" builtinId="8" hidden="1"/>
    <cellStyle name="Link" xfId="5011" builtinId="8" hidden="1"/>
    <cellStyle name="Link" xfId="4989" builtinId="8" hidden="1"/>
    <cellStyle name="Link" xfId="4943" builtinId="8" hidden="1"/>
    <cellStyle name="Link" xfId="4931" builtinId="8" hidden="1"/>
    <cellStyle name="Link" xfId="4921" builtinId="8" hidden="1"/>
    <cellStyle name="Link" xfId="4887" builtinId="8" hidden="1"/>
    <cellStyle name="Link" xfId="4875" builtinId="8" hidden="1"/>
    <cellStyle name="Link" xfId="4807" builtinId="8" hidden="1"/>
    <cellStyle name="Link" xfId="4795" builtinId="8" hidden="1"/>
    <cellStyle name="Link" xfId="4785" builtinId="8" hidden="1"/>
    <cellStyle name="Link" xfId="4751" builtinId="8" hidden="1"/>
    <cellStyle name="Link" xfId="4737" builtinId="8" hidden="1"/>
    <cellStyle name="Link" xfId="4703" builtinId="8" hidden="1"/>
    <cellStyle name="Link" xfId="4669" builtinId="8" hidden="1"/>
    <cellStyle name="Link" xfId="4649" builtinId="8" hidden="1"/>
    <cellStyle name="Link" xfId="4615" builtinId="8" hidden="1"/>
    <cellStyle name="Link" xfId="4579" builtinId="8" hidden="1"/>
    <cellStyle name="Link" xfId="4567" builtinId="8" hidden="1"/>
    <cellStyle name="Link" xfId="4533" builtinId="8" hidden="1"/>
    <cellStyle name="Link" xfId="4523" builtinId="8" hidden="1"/>
    <cellStyle name="Link" xfId="4511" builtinId="8" hidden="1"/>
    <cellStyle name="Link" xfId="4443" builtinId="8" hidden="1"/>
    <cellStyle name="Link" xfId="4431" builtinId="8" hidden="1"/>
    <cellStyle name="Link" xfId="4397" builtinId="8" hidden="1"/>
    <cellStyle name="Link" xfId="4385" builtinId="8" hidden="1"/>
    <cellStyle name="Link" xfId="4375" builtinId="8" hidden="1"/>
    <cellStyle name="Link" xfId="4329" builtinId="8" hidden="1"/>
    <cellStyle name="Link" xfId="4307" builtinId="8" hidden="1"/>
    <cellStyle name="Link" xfId="4259" builtinId="8" hidden="1"/>
    <cellStyle name="Link" xfId="4249" builtinId="8" hidden="1"/>
    <cellStyle name="Link" xfId="4215" builtinId="8" hidden="1"/>
    <cellStyle name="Link" xfId="4191" builtinId="8" hidden="1"/>
    <cellStyle name="Link" xfId="4171" builtinId="8" hidden="1"/>
    <cellStyle name="Link" xfId="4157" builtinId="8" hidden="1"/>
    <cellStyle name="Link" xfId="4123" builtinId="8" hidden="1"/>
    <cellStyle name="Link" xfId="4079" builtinId="8" hidden="1"/>
    <cellStyle name="Link" xfId="4055" builtinId="8" hidden="1"/>
    <cellStyle name="Link" xfId="4033" builtinId="8" hidden="1"/>
    <cellStyle name="Link" xfId="4021" builtinId="8" hidden="1"/>
    <cellStyle name="Link" xfId="3977" builtinId="8" hidden="1"/>
    <cellStyle name="Link" xfId="3965" builtinId="8" hidden="1"/>
    <cellStyle name="Link" xfId="3943" builtinId="8" hidden="1"/>
    <cellStyle name="Link" xfId="3897" builtinId="8" hidden="1"/>
    <cellStyle name="Link" xfId="3885" builtinId="8" hidden="1"/>
    <cellStyle name="Link" xfId="3839" builtinId="8" hidden="1"/>
    <cellStyle name="Link" xfId="3829" builtinId="8" hidden="1"/>
    <cellStyle name="Link" xfId="3805" builtinId="8" hidden="1"/>
    <cellStyle name="Link" xfId="3783" builtinId="8" hidden="1"/>
    <cellStyle name="Link" xfId="3761" builtinId="8" hidden="1"/>
    <cellStyle name="Link" xfId="3703" builtinId="8" hidden="1"/>
    <cellStyle name="Link" xfId="3693" builtinId="8" hidden="1"/>
    <cellStyle name="Link" xfId="3669" builtinId="8" hidden="1"/>
    <cellStyle name="Link" xfId="3645" builtinId="8" hidden="1"/>
    <cellStyle name="Link" xfId="3611" builtinId="8" hidden="1"/>
    <cellStyle name="Link" xfId="3601" builtinId="8" hidden="1"/>
    <cellStyle name="Link" xfId="3567" builtinId="8" hidden="1"/>
    <cellStyle name="Link" xfId="3533" builtinId="8" hidden="1"/>
    <cellStyle name="Link" xfId="3487" builtinId="8" hidden="1"/>
    <cellStyle name="Link" xfId="3475" builtinId="8" hidden="1"/>
    <cellStyle name="Link" xfId="3465" builtinId="8" hidden="1"/>
    <cellStyle name="Link" xfId="3431" builtinId="8" hidden="1"/>
    <cellStyle name="Link" xfId="3419" builtinId="8" hidden="1"/>
    <cellStyle name="Link" xfId="3395" builtinId="8" hidden="1"/>
    <cellStyle name="Link" xfId="3339" builtinId="8" hidden="1"/>
    <cellStyle name="Link" xfId="3327" builtinId="8" hidden="1"/>
    <cellStyle name="Link" xfId="3293" builtinId="8" hidden="1"/>
    <cellStyle name="Link" xfId="3283" builtinId="8" hidden="1"/>
    <cellStyle name="Link" xfId="3249" builtinId="8" hidden="1"/>
    <cellStyle name="Link" xfId="3215" builtinId="8" hidden="1"/>
    <cellStyle name="Link" xfId="3201" builtinId="8" hidden="1"/>
    <cellStyle name="Link" xfId="3157" builtinId="8" hidden="1"/>
    <cellStyle name="Link" xfId="3123" builtinId="8" hidden="1"/>
    <cellStyle name="Link" xfId="3113" builtinId="8" hidden="1"/>
    <cellStyle name="Link" xfId="3079" builtinId="8" hidden="1"/>
    <cellStyle name="Link" xfId="3065" builtinId="8" hidden="1"/>
    <cellStyle name="Link" xfId="3055" builtinId="8" hidden="1"/>
    <cellStyle name="Link" xfId="3009" builtinId="8" hidden="1"/>
    <cellStyle name="Link" xfId="2975" builtinId="8" hidden="1"/>
    <cellStyle name="Link" xfId="2941" builtinId="8" hidden="1"/>
    <cellStyle name="Link" xfId="2929" builtinId="8" hidden="1"/>
    <cellStyle name="Link" xfId="2919" builtinId="8" hidden="1"/>
    <cellStyle name="Link" xfId="2873" builtinId="8" hidden="1"/>
    <cellStyle name="Link" xfId="2849" builtinId="8" hidden="1"/>
    <cellStyle name="Link" xfId="2839" builtinId="8" hidden="1"/>
    <cellStyle name="Link" xfId="2793" builtinId="8" hidden="1"/>
    <cellStyle name="Link" xfId="2759" builtinId="8" hidden="1"/>
    <cellStyle name="Link" xfId="2737" builtinId="8" hidden="1"/>
    <cellStyle name="Link" xfId="2713" builtinId="8" hidden="1"/>
    <cellStyle name="Link" xfId="2703" builtinId="8" hidden="1"/>
    <cellStyle name="Link" xfId="2669" builtinId="8" hidden="1"/>
    <cellStyle name="Link" xfId="2645" builtinId="8" hidden="1"/>
    <cellStyle name="Link" xfId="2601" builtinId="8" hidden="1"/>
    <cellStyle name="Link" xfId="2577" builtinId="8" hidden="1"/>
    <cellStyle name="Link" xfId="2567" builtinId="8" hidden="1"/>
    <cellStyle name="Link" xfId="2519" builtinId="8" hidden="1"/>
    <cellStyle name="Link" xfId="2509" builtinId="8" hidden="1"/>
    <cellStyle name="Link" xfId="2485" builtinId="8" hidden="1"/>
    <cellStyle name="Link" xfId="2463" builtinId="8" hidden="1"/>
    <cellStyle name="Link" xfId="2429" builtinId="8" hidden="1"/>
    <cellStyle name="Link" xfId="2383" builtinId="8" hidden="1"/>
    <cellStyle name="Link" xfId="2371" builtinId="8" hidden="1"/>
    <cellStyle name="Link" xfId="2349" builtinId="8" hidden="1"/>
    <cellStyle name="Link" xfId="5189" builtinId="8" hidden="1"/>
    <cellStyle name="Link" xfId="5365" builtinId="8" hidden="1"/>
    <cellStyle name="Link" xfId="5541" builtinId="8" hidden="1"/>
    <cellStyle name="Link" xfId="5877" builtinId="8" hidden="1"/>
    <cellStyle name="Link" xfId="6053" builtinId="8" hidden="1"/>
    <cellStyle name="Link" xfId="6213" builtinId="8" hidden="1"/>
    <cellStyle name="Link" xfId="6469" builtinId="8" hidden="1"/>
    <cellStyle name="Link" xfId="6565" builtinId="8" hidden="1"/>
    <cellStyle name="Link" xfId="6821" builtinId="8" hidden="1"/>
    <cellStyle name="Link" xfId="6901" builtinId="8" hidden="1"/>
    <cellStyle name="Link" xfId="7413" builtinId="8" hidden="1"/>
    <cellStyle name="Link" xfId="7493" builtinId="8" hidden="1"/>
    <cellStyle name="Link" xfId="7589" builtinId="8" hidden="1"/>
    <cellStyle name="Link" xfId="7845" builtinId="8" hidden="1"/>
    <cellStyle name="Link" xfId="7925" builtinId="8" hidden="1"/>
    <cellStyle name="Link" xfId="8101" builtinId="8" hidden="1"/>
    <cellStyle name="Link" xfId="8437" builtinId="8" hidden="1"/>
    <cellStyle name="Link" xfId="8613" builtinId="8" hidden="1"/>
    <cellStyle name="Link" xfId="8869" builtinId="8" hidden="1"/>
    <cellStyle name="Link" xfId="8949" builtinId="8" hidden="1"/>
    <cellStyle name="Link" xfId="9205" builtinId="8" hidden="1"/>
    <cellStyle name="Link" xfId="9461" builtinId="8" hidden="1"/>
    <cellStyle name="Link" xfId="9541" builtinId="8" hidden="1"/>
    <cellStyle name="Link" xfId="9637" builtinId="8" hidden="1"/>
    <cellStyle name="Link" xfId="10149" builtinId="8" hidden="1"/>
    <cellStyle name="Link" xfId="10229" builtinId="8" hidden="1"/>
    <cellStyle name="Link" xfId="10485" builtinId="8" hidden="1"/>
    <cellStyle name="Link" xfId="10565" builtinId="8" hidden="1"/>
    <cellStyle name="Link" xfId="10661" builtinId="8" hidden="1"/>
    <cellStyle name="Link" xfId="10997" builtinId="8" hidden="1"/>
    <cellStyle name="Link" xfId="11173" builtinId="8" hidden="1"/>
    <cellStyle name="Link" xfId="11509" builtinId="8" hidden="1"/>
    <cellStyle name="Link" xfId="11589" builtinId="8" hidden="1"/>
    <cellStyle name="Link" xfId="11685" builtinId="8" hidden="1"/>
    <cellStyle name="Link" xfId="11699" builtinId="8" hidden="1"/>
    <cellStyle name="Link" xfId="11675" builtinId="8" hidden="1"/>
    <cellStyle name="Link" xfId="11663" builtinId="8" hidden="1"/>
    <cellStyle name="Link" xfId="11627" builtinId="8" hidden="1"/>
    <cellStyle name="Link" xfId="11579" builtinId="8" hidden="1"/>
    <cellStyle name="Link" xfId="11553" builtinId="8" hidden="1"/>
    <cellStyle name="Link" xfId="11529" builtinId="8" hidden="1"/>
    <cellStyle name="Link" xfId="11517" builtinId="8" hidden="1"/>
    <cellStyle name="Link" xfId="11481" builtinId="8" hidden="1"/>
    <cellStyle name="Link" xfId="11455" builtinId="8" hidden="1"/>
    <cellStyle name="Link" xfId="11433" builtinId="8" hidden="1"/>
    <cellStyle name="Link" xfId="11383" builtinId="8" hidden="1"/>
    <cellStyle name="Link" xfId="11371" builtinId="8" hidden="1"/>
    <cellStyle name="Link" xfId="11323" builtinId="8" hidden="1"/>
    <cellStyle name="Link" xfId="11309" builtinId="8" hidden="1"/>
    <cellStyle name="Link" xfId="11287" builtinId="8" hidden="1"/>
    <cellStyle name="Link" xfId="11261" builtinId="8" hidden="1"/>
    <cellStyle name="Link" xfId="11235" builtinId="8" hidden="1"/>
    <cellStyle name="Link" xfId="11177" builtinId="8" hidden="1"/>
    <cellStyle name="Link" xfId="11163" builtinId="8" hidden="1"/>
    <cellStyle name="Link" xfId="11139" builtinId="8" hidden="1"/>
    <cellStyle name="Link" xfId="11115" builtinId="8" hidden="1"/>
    <cellStyle name="Link" xfId="11089" builtinId="8" hidden="1"/>
    <cellStyle name="Link" xfId="11067" builtinId="8" hidden="1"/>
    <cellStyle name="Link" xfId="11031" builtinId="8" hidden="1"/>
    <cellStyle name="Link" xfId="10993" builtinId="8" hidden="1"/>
    <cellStyle name="Link" xfId="10969" builtinId="8" hidden="1"/>
    <cellStyle name="Link" xfId="10931" builtinId="8" hidden="1"/>
    <cellStyle name="Link" xfId="10921" builtinId="8" hidden="1"/>
    <cellStyle name="Link" xfId="10883" builtinId="8" hidden="1"/>
    <cellStyle name="Link" xfId="10871" builtinId="8" hidden="1"/>
    <cellStyle name="Link" xfId="10847" builtinId="8" hidden="1"/>
    <cellStyle name="Link" xfId="10785" builtinId="8" hidden="1"/>
    <cellStyle name="Link" xfId="10775" builtinId="8" hidden="1"/>
    <cellStyle name="Link" xfId="10737" builtinId="8" hidden="1"/>
    <cellStyle name="Link" xfId="10723" builtinId="8" hidden="1"/>
    <cellStyle name="Link" xfId="10701" builtinId="8" hidden="1"/>
    <cellStyle name="Link" xfId="10651" builtinId="8" hidden="1"/>
    <cellStyle name="Link" xfId="10639" builtinId="8" hidden="1"/>
    <cellStyle name="Link" xfId="10591" builtinId="8" hidden="1"/>
    <cellStyle name="Link" xfId="10577" builtinId="8" hidden="1"/>
    <cellStyle name="Link" xfId="10541" builtinId="8" hidden="1"/>
    <cellStyle name="Link" xfId="10505" builtinId="8" hidden="1"/>
    <cellStyle name="Link" xfId="10493" builtinId="8" hidden="1"/>
    <cellStyle name="Link" xfId="10481" builtinId="8" hidden="1"/>
    <cellStyle name="Link" xfId="10445" builtinId="8" hidden="1"/>
    <cellStyle name="Link" xfId="10395" builtinId="8" hidden="1"/>
    <cellStyle name="Link" xfId="10359" builtinId="8" hidden="1"/>
    <cellStyle name="Link" xfId="10347" builtinId="8" hidden="1"/>
    <cellStyle name="Link" xfId="10335" builtinId="8" hidden="1"/>
    <cellStyle name="Link" xfId="10285" builtinId="8" hidden="1"/>
    <cellStyle name="Link" xfId="10263" builtinId="8" hidden="1"/>
    <cellStyle name="Link" xfId="10249" builtinId="8" hidden="1"/>
    <cellStyle name="Link" xfId="10201" builtinId="8" hidden="1"/>
    <cellStyle name="Link" xfId="10189" builtinId="8" hidden="1"/>
    <cellStyle name="Link" xfId="10139" builtinId="8" hidden="1"/>
    <cellStyle name="Link" xfId="10115" builtinId="8" hidden="1"/>
    <cellStyle name="Link" xfId="10103" builtinId="8" hidden="1"/>
    <cellStyle name="Link" xfId="10065" builtinId="8" hidden="1"/>
    <cellStyle name="Link" xfId="10055" builtinId="8" hidden="1"/>
    <cellStyle name="Link" xfId="9993" builtinId="8" hidden="1"/>
    <cellStyle name="Link" xfId="9969" builtinId="8" hidden="1"/>
    <cellStyle name="Link" xfId="9955" builtinId="8" hidden="1"/>
    <cellStyle name="Link" xfId="9919" builtinId="8" hidden="1"/>
    <cellStyle name="Link" xfId="9897" builtinId="8" hidden="1"/>
    <cellStyle name="Link" xfId="9871" builtinId="8" hidden="1"/>
    <cellStyle name="Link" xfId="9847" builtinId="8" hidden="1"/>
    <cellStyle name="Link" xfId="9809" builtinId="8" hidden="1"/>
    <cellStyle name="Link" xfId="9761" builtinId="8" hidden="1"/>
    <cellStyle name="Link" xfId="9751" builtinId="8" hidden="1"/>
    <cellStyle name="Link" xfId="9725" builtinId="8" hidden="1"/>
    <cellStyle name="Link" xfId="9699" builtinId="8" hidden="1"/>
    <cellStyle name="Link" xfId="9677" builtinId="8" hidden="1"/>
    <cellStyle name="Link" xfId="9663" builtinId="8" hidden="1"/>
    <cellStyle name="Link" xfId="9603" builtinId="8" hidden="1"/>
    <cellStyle name="Link" xfId="31561" builtinId="8" hidden="1"/>
    <cellStyle name="Link" xfId="31537" builtinId="8" hidden="1"/>
    <cellStyle name="Link" xfId="31513" builtinId="8" hidden="1"/>
    <cellStyle name="Link" xfId="31481" builtinId="8" hidden="1"/>
    <cellStyle name="Link" xfId="31449" builtinId="8" hidden="1"/>
    <cellStyle name="Link" xfId="31441" builtinId="8" hidden="1"/>
    <cellStyle name="Link" xfId="31385" builtinId="8" hidden="1"/>
    <cellStyle name="Link" xfId="31353" builtinId="8" hidden="1"/>
    <cellStyle name="Link" xfId="31345" builtinId="8" hidden="1"/>
    <cellStyle name="Link" xfId="31305" builtinId="8" hidden="1"/>
    <cellStyle name="Link" xfId="31289" builtinId="8" hidden="1"/>
    <cellStyle name="Link" xfId="31273" builtinId="8" hidden="1"/>
    <cellStyle name="Link" xfId="31217" builtinId="8" hidden="1"/>
    <cellStyle name="Link" xfId="31193" builtinId="8" hidden="1"/>
    <cellStyle name="Link" xfId="31161" builtinId="8" hidden="1"/>
    <cellStyle name="Link" xfId="31145" builtinId="8" hidden="1"/>
    <cellStyle name="Link" xfId="31121" builtinId="8" hidden="1"/>
    <cellStyle name="Link" xfId="31081" builtinId="8" hidden="1"/>
    <cellStyle name="Link" xfId="31057" builtinId="8" hidden="1"/>
    <cellStyle name="Link" xfId="31049" builtinId="8" hidden="1"/>
    <cellStyle name="Link" xfId="31001" builtinId="8" hidden="1"/>
    <cellStyle name="Link" xfId="30961" builtinId="8" hidden="1"/>
    <cellStyle name="Link" xfId="30929" builtinId="8" hidden="1"/>
    <cellStyle name="Link" xfId="30921" builtinId="8" hidden="1"/>
    <cellStyle name="Link" xfId="30905" builtinId="8" hidden="1"/>
    <cellStyle name="Link" xfId="30865" builtinId="8" hidden="1"/>
    <cellStyle name="Link" xfId="30833" builtinId="8" hidden="1"/>
    <cellStyle name="Link" xfId="30777" builtinId="8" hidden="1"/>
    <cellStyle name="Link" xfId="30769" builtinId="8" hidden="1"/>
    <cellStyle name="Link" xfId="30761" builtinId="8" hidden="1"/>
    <cellStyle name="Link" xfId="30705" builtinId="8" hidden="1"/>
    <cellStyle name="Link" xfId="30681" builtinId="8" hidden="1"/>
    <cellStyle name="Link" xfId="30673" builtinId="8" hidden="1"/>
    <cellStyle name="Link" xfId="30633" builtinId="8" hidden="1"/>
    <cellStyle name="Link" xfId="30609" builtinId="8" hidden="1"/>
    <cellStyle name="Link" xfId="30569" builtinId="8" hidden="1"/>
    <cellStyle name="Link" xfId="30537" builtinId="8" hidden="1"/>
    <cellStyle name="Link" xfId="30521" builtinId="8" hidden="1"/>
    <cellStyle name="Link" xfId="30489" builtinId="8" hidden="1"/>
    <cellStyle name="Link" xfId="30481" builtinId="8" hidden="1"/>
    <cellStyle name="Link" xfId="30441" builtinId="8" hidden="1"/>
    <cellStyle name="Link" xfId="30393" builtinId="8" hidden="1"/>
    <cellStyle name="Link" xfId="30377" builtinId="8" hidden="1"/>
    <cellStyle name="Link" xfId="30345" builtinId="8" hidden="1"/>
    <cellStyle name="Link" xfId="30321" builtinId="8" hidden="1"/>
    <cellStyle name="Link" xfId="30289" builtinId="8" hidden="1"/>
    <cellStyle name="Link" xfId="30265" builtinId="8" hidden="1"/>
    <cellStyle name="Link" xfId="30249" builtinId="8" hidden="1"/>
    <cellStyle name="Link" xfId="30185" builtinId="8" hidden="1"/>
    <cellStyle name="Link" xfId="30169" builtinId="8" hidden="1"/>
    <cellStyle name="Link" xfId="30153" builtinId="8" hidden="1"/>
    <cellStyle name="Link" xfId="30121" builtinId="8" hidden="1"/>
    <cellStyle name="Link" xfId="30097" builtinId="8" hidden="1"/>
    <cellStyle name="Link" xfId="30089" builtinId="8" hidden="1"/>
    <cellStyle name="Link" xfId="30033" builtinId="8" hidden="1"/>
    <cellStyle name="Link" xfId="30001" builtinId="8" hidden="1"/>
    <cellStyle name="Link" xfId="29977" builtinId="8" hidden="1"/>
    <cellStyle name="Link" xfId="29945" builtinId="8" hidden="1"/>
    <cellStyle name="Link" xfId="29929" builtinId="8" hidden="1"/>
    <cellStyle name="Link" xfId="29897" builtinId="8" hidden="1"/>
    <cellStyle name="Link" xfId="29881" builtinId="8" hidden="1"/>
    <cellStyle name="Link" xfId="29849" builtinId="8" hidden="1"/>
    <cellStyle name="Link" xfId="29801" builtinId="8" hidden="1"/>
    <cellStyle name="Link" xfId="29777" builtinId="8" hidden="1"/>
    <cellStyle name="Link" xfId="29745" builtinId="8" hidden="1"/>
    <cellStyle name="Link" xfId="29737" builtinId="8" hidden="1"/>
    <cellStyle name="Link" xfId="29713" builtinId="8" hidden="1"/>
    <cellStyle name="Link" xfId="29657" builtinId="8" hidden="1"/>
    <cellStyle name="Link" xfId="29649" builtinId="8" hidden="1"/>
    <cellStyle name="Link" xfId="29593" builtinId="8" hidden="1"/>
    <cellStyle name="Link" xfId="29585" builtinId="8" hidden="1"/>
    <cellStyle name="Link" xfId="29561" builtinId="8" hidden="1"/>
    <cellStyle name="Link" xfId="29513" builtinId="8" hidden="1"/>
    <cellStyle name="Link" xfId="29497" builtinId="8" hidden="1"/>
    <cellStyle name="Link" xfId="29489" builtinId="8" hidden="1"/>
    <cellStyle name="Link" xfId="29457" builtinId="8" hidden="1"/>
    <cellStyle name="Link" xfId="29401" builtinId="8" hidden="1"/>
    <cellStyle name="Link" xfId="29369" builtinId="8" hidden="1"/>
    <cellStyle name="Link" xfId="29353" builtinId="8" hidden="1"/>
    <cellStyle name="Link" xfId="29337" builtinId="8" hidden="1"/>
    <cellStyle name="Link" xfId="29305" builtinId="8" hidden="1"/>
    <cellStyle name="Link" xfId="29265" builtinId="8" hidden="1"/>
    <cellStyle name="Link" xfId="29257" builtinId="8" hidden="1"/>
    <cellStyle name="Link" xfId="29209" builtinId="8" hidden="1"/>
    <cellStyle name="Link" xfId="29201" builtinId="8" hidden="1"/>
    <cellStyle name="Link" xfId="29145" builtinId="8" hidden="1"/>
    <cellStyle name="Link" xfId="29129" builtinId="8" hidden="1"/>
    <cellStyle name="Link" xfId="29113" builtinId="8" hidden="1"/>
    <cellStyle name="Link" xfId="29073" builtinId="8" hidden="1"/>
    <cellStyle name="Link" xfId="29065" builtinId="8" hidden="1"/>
    <cellStyle name="Link" xfId="29001" builtinId="8" hidden="1"/>
    <cellStyle name="Link" xfId="28977" builtinId="8" hidden="1"/>
    <cellStyle name="Link" xfId="28969" builtinId="8" hidden="1"/>
    <cellStyle name="Link" xfId="28921" builtinId="8" hidden="1"/>
    <cellStyle name="Link" xfId="28913" builtinId="8" hidden="1"/>
    <cellStyle name="Link" xfId="28881" builtinId="8" hidden="1"/>
    <cellStyle name="Link" xfId="28857" builtinId="8" hidden="1"/>
    <cellStyle name="Link" xfId="28817" builtinId="8" hidden="1"/>
    <cellStyle name="Link" xfId="28785" builtinId="8" hidden="1"/>
    <cellStyle name="Link" xfId="28753" builtinId="8" hidden="1"/>
    <cellStyle name="Link" xfId="28729" builtinId="8" hidden="1"/>
    <cellStyle name="Link" xfId="28713" builtinId="8" hidden="1"/>
    <cellStyle name="Link" xfId="28689" builtinId="8" hidden="1"/>
    <cellStyle name="Link" xfId="28665" builtinId="8" hidden="1"/>
    <cellStyle name="Link" xfId="28617" builtinId="8" hidden="1"/>
    <cellStyle name="Link" xfId="28585" builtinId="8" hidden="1"/>
    <cellStyle name="Link" xfId="28561" builtinId="8" hidden="1"/>
    <cellStyle name="Link" xfId="28537" builtinId="8" hidden="1"/>
    <cellStyle name="Link" xfId="28529" builtinId="8" hidden="1"/>
    <cellStyle name="Link" xfId="28473" builtinId="8" hidden="1"/>
    <cellStyle name="Link" xfId="28465" builtinId="8" hidden="1"/>
    <cellStyle name="Link" xfId="28409" builtinId="8" hidden="1"/>
    <cellStyle name="Link" xfId="28393" builtinId="8" hidden="1"/>
    <cellStyle name="Link" xfId="28369" builtinId="8" hidden="1"/>
    <cellStyle name="Link" xfId="28329" builtinId="8" hidden="1"/>
    <cellStyle name="Link" xfId="28313" builtinId="8" hidden="1"/>
    <cellStyle name="Link" xfId="28297" builtinId="8" hidden="1"/>
    <cellStyle name="Link" xfId="28273" builtinId="8" hidden="1"/>
    <cellStyle name="Link" xfId="28217" builtinId="8" hidden="1"/>
    <cellStyle name="Link" xfId="28185" builtinId="8" hidden="1"/>
    <cellStyle name="Link" xfId="28177" builtinId="8" hidden="1"/>
    <cellStyle name="Link" xfId="28145" builtinId="8" hidden="1"/>
    <cellStyle name="Link" xfId="28105" builtinId="8" hidden="1"/>
    <cellStyle name="Link" xfId="28089" builtinId="8" hidden="1"/>
    <cellStyle name="Link" xfId="28073" builtinId="8" hidden="1"/>
    <cellStyle name="Link" xfId="28025" builtinId="8" hidden="1"/>
    <cellStyle name="Link" xfId="28009" builtinId="8" hidden="1"/>
    <cellStyle name="Link" xfId="27953" builtinId="8" hidden="1"/>
    <cellStyle name="Link" xfId="27945" builtinId="8" hidden="1"/>
    <cellStyle name="Link" xfId="27929" builtinId="8" hidden="1"/>
    <cellStyle name="Link" xfId="27889" builtinId="8" hidden="1"/>
    <cellStyle name="Link" xfId="27881" builtinId="8" hidden="1"/>
    <cellStyle name="Link" xfId="27801" builtinId="8" hidden="1"/>
    <cellStyle name="Link" xfId="27793" builtinId="8" hidden="1"/>
    <cellStyle name="Link" xfId="27785" builtinId="8" hidden="1"/>
    <cellStyle name="Link" xfId="27753" builtinId="8" hidden="1"/>
    <cellStyle name="Link" xfId="27705" builtinId="8" hidden="1"/>
    <cellStyle name="Link" xfId="27697" builtinId="8" hidden="1"/>
    <cellStyle name="Link" xfId="27665" builtinId="8" hidden="1"/>
    <cellStyle name="Link" xfId="27633" builtinId="8" hidden="1"/>
    <cellStyle name="Link" xfId="27593" builtinId="8" hidden="1"/>
    <cellStyle name="Link" xfId="27561" builtinId="8" hidden="1"/>
    <cellStyle name="Link" xfId="27545" builtinId="8" hidden="1"/>
    <cellStyle name="Link" xfId="27513" builtinId="8" hidden="1"/>
    <cellStyle name="Link" xfId="27505" builtinId="8" hidden="1"/>
    <cellStyle name="Link" xfId="27497" builtinId="8" hidden="1"/>
    <cellStyle name="Link" xfId="27417" builtinId="8" hidden="1"/>
    <cellStyle name="Link" xfId="27409" builtinId="8" hidden="1"/>
    <cellStyle name="Link" xfId="27369" builtinId="8" hidden="1"/>
    <cellStyle name="Link" xfId="27353" builtinId="8" hidden="1"/>
    <cellStyle name="Link" xfId="27321" builtinId="8" hidden="1"/>
    <cellStyle name="Link" xfId="27289" builtinId="8" hidden="1"/>
    <cellStyle name="Link" xfId="27273" builtinId="8" hidden="1"/>
    <cellStyle name="Link" xfId="27217" builtinId="8" hidden="1"/>
    <cellStyle name="Link" xfId="27193" builtinId="8" hidden="1"/>
    <cellStyle name="Link" xfId="27177" builtinId="8" hidden="1"/>
    <cellStyle name="Link" xfId="27153" builtinId="8" hidden="1"/>
    <cellStyle name="Link" xfId="27121" builtinId="8" hidden="1"/>
    <cellStyle name="Link" xfId="27113" builtinId="8" hidden="1"/>
    <cellStyle name="Link" xfId="27065" builtinId="8" hidden="1"/>
    <cellStyle name="Link" xfId="27025" builtinId="8" hidden="1"/>
    <cellStyle name="Link" xfId="27001" builtinId="8" hidden="1"/>
    <cellStyle name="Link" xfId="26985" builtinId="8" hidden="1"/>
    <cellStyle name="Link" xfId="26961" builtinId="8" hidden="1"/>
    <cellStyle name="Link" xfId="26921" builtinId="8" hidden="1"/>
    <cellStyle name="Link" xfId="26905" builtinId="8" hidden="1"/>
    <cellStyle name="Link" xfId="26873" builtinId="8" hidden="1"/>
    <cellStyle name="Link" xfId="26833" builtinId="8" hidden="1"/>
    <cellStyle name="Link" xfId="26809" builtinId="8" hidden="1"/>
    <cellStyle name="Link" xfId="26769" builtinId="8" hidden="1"/>
    <cellStyle name="Link" xfId="26761" builtinId="8" hidden="1"/>
    <cellStyle name="Link" xfId="26737" builtinId="8" hidden="1"/>
    <cellStyle name="Link" xfId="26705" builtinId="8" hidden="1"/>
    <cellStyle name="Link" xfId="26673" builtinId="8" hidden="1"/>
    <cellStyle name="Link" xfId="26617" builtinId="8" hidden="1"/>
    <cellStyle name="Link" xfId="26609" builtinId="8" hidden="1"/>
    <cellStyle name="Link" xfId="26585" builtinId="8" hidden="1"/>
    <cellStyle name="Link" xfId="26537" builtinId="8" hidden="1"/>
    <cellStyle name="Link" xfId="26521" builtinId="8" hidden="1"/>
    <cellStyle name="Link" xfId="26513" builtinId="8" hidden="1"/>
    <cellStyle name="Link" xfId="26481" builtinId="8" hidden="1"/>
    <cellStyle name="Link" xfId="26441" builtinId="8" hidden="1"/>
    <cellStyle name="Link" xfId="26393" builtinId="8" hidden="1"/>
    <cellStyle name="Link" xfId="26385" builtinId="8" hidden="1"/>
    <cellStyle name="Link" xfId="26361" builtinId="8" hidden="1"/>
    <cellStyle name="Link" xfId="26329" builtinId="8" hidden="1"/>
    <cellStyle name="Link" xfId="26321" builtinId="8" hidden="1"/>
    <cellStyle name="Link" xfId="26281" builtinId="8" hidden="1"/>
    <cellStyle name="Link" xfId="26233" builtinId="8" hidden="1"/>
    <cellStyle name="Link" xfId="26225" builtinId="8" hidden="1"/>
    <cellStyle name="Link" xfId="26185" builtinId="8" hidden="1"/>
    <cellStyle name="Link" xfId="26153" builtinId="8" hidden="1"/>
    <cellStyle name="Link" xfId="26137" builtinId="8" hidden="1"/>
    <cellStyle name="Link" xfId="26097" builtinId="8" hidden="1"/>
    <cellStyle name="Link" xfId="26089" builtinId="8" hidden="1"/>
    <cellStyle name="Link" xfId="26025" builtinId="8" hidden="1"/>
    <cellStyle name="Link" xfId="26001" builtinId="8" hidden="1"/>
    <cellStyle name="Link" xfId="25993" builtinId="8" hidden="1"/>
    <cellStyle name="Link" xfId="25961" builtinId="8" hidden="1"/>
    <cellStyle name="Link" xfId="25937" builtinId="8" hidden="1"/>
    <cellStyle name="Link" xfId="25929" builtinId="8" hidden="1"/>
    <cellStyle name="Link" xfId="25881" builtinId="8" hidden="1"/>
    <cellStyle name="Link" xfId="25841" builtinId="8" hidden="1"/>
    <cellStyle name="Link" xfId="25809" builtinId="8" hidden="1"/>
    <cellStyle name="Link" xfId="25801" builtinId="8" hidden="1"/>
    <cellStyle name="Link" xfId="25753" builtinId="8" hidden="1"/>
    <cellStyle name="Link" xfId="25737" builtinId="8" hidden="1"/>
    <cellStyle name="Link" xfId="25713" builtinId="8" hidden="1"/>
    <cellStyle name="Link" xfId="25705" builtinId="8" hidden="1"/>
    <cellStyle name="Link" xfId="25641" builtinId="8" hidden="1"/>
    <cellStyle name="Link" xfId="25617" builtinId="8" hidden="1"/>
    <cellStyle name="Link" xfId="25585" builtinId="8" hidden="1"/>
    <cellStyle name="Link" xfId="25561" builtinId="8" hidden="1"/>
    <cellStyle name="Link" xfId="25553" builtinId="8" hidden="1"/>
    <cellStyle name="Link" xfId="25497" builtinId="8" hidden="1"/>
    <cellStyle name="Link" xfId="25489" builtinId="8" hidden="1"/>
    <cellStyle name="Link" xfId="25449" builtinId="8" hidden="1"/>
    <cellStyle name="Link" xfId="25417" builtinId="8" hidden="1"/>
    <cellStyle name="Link" xfId="25401" builtinId="8" hidden="1"/>
    <cellStyle name="Link" xfId="25361" builtinId="8" hidden="1"/>
    <cellStyle name="Link" xfId="25337" builtinId="8" hidden="1"/>
    <cellStyle name="Link" xfId="25321" builtinId="8" hidden="1"/>
    <cellStyle name="Link" xfId="25297" builtinId="8" hidden="1"/>
    <cellStyle name="Link" xfId="25241" builtinId="8" hidden="1"/>
    <cellStyle name="Link" xfId="25209" builtinId="8" hidden="1"/>
    <cellStyle name="Link" xfId="25201" builtinId="8" hidden="1"/>
    <cellStyle name="Link" xfId="25169" builtinId="8" hidden="1"/>
    <cellStyle name="Link" xfId="25145" builtinId="8" hidden="1"/>
    <cellStyle name="Link" xfId="25113" builtinId="8" hidden="1"/>
    <cellStyle name="Link" xfId="25105" builtinId="8" hidden="1"/>
    <cellStyle name="Link" xfId="25049" builtinId="8" hidden="1"/>
    <cellStyle name="Link" xfId="25033" builtinId="8" hidden="1"/>
    <cellStyle name="Link" xfId="24977" builtinId="8" hidden="1"/>
    <cellStyle name="Link" xfId="24969" builtinId="8" hidden="1"/>
    <cellStyle name="Link" xfId="24953" builtinId="8" hidden="1"/>
    <cellStyle name="Link" xfId="24913" builtinId="8" hidden="1"/>
    <cellStyle name="Link" xfId="24905" builtinId="8" hidden="1"/>
    <cellStyle name="Link" xfId="24825" builtinId="8" hidden="1"/>
    <cellStyle name="Link" xfId="24817" builtinId="8" hidden="1"/>
    <cellStyle name="Link" xfId="24809" builtinId="8" hidden="1"/>
    <cellStyle name="Link" xfId="24777" builtinId="8" hidden="1"/>
    <cellStyle name="Link" xfId="24761" builtinId="8" hidden="1"/>
    <cellStyle name="Link" xfId="24721" builtinId="8" hidden="1"/>
    <cellStyle name="Link" xfId="24881" builtinId="8" hidden="1"/>
    <cellStyle name="Link" xfId="25065" builtinId="8" hidden="1"/>
    <cellStyle name="Link" xfId="25273" builtinId="8" hidden="1"/>
    <cellStyle name="Link" xfId="25465" builtinId="8" hidden="1"/>
    <cellStyle name="Link" xfId="25657" builtinId="8" hidden="1"/>
    <cellStyle name="Link" xfId="25849" builtinId="8" hidden="1"/>
    <cellStyle name="Link" xfId="26073" builtinId="8" hidden="1"/>
    <cellStyle name="Link" xfId="26249" builtinId="8" hidden="1"/>
    <cellStyle name="Link" xfId="26473" builtinId="8" hidden="1"/>
    <cellStyle name="Link" xfId="26665" builtinId="8" hidden="1"/>
    <cellStyle name="Link" xfId="26857" builtinId="8" hidden="1"/>
    <cellStyle name="Link" xfId="27049" builtinId="8" hidden="1"/>
    <cellStyle name="Link" xfId="27257" builtinId="8" hidden="1"/>
    <cellStyle name="Link" xfId="27441" builtinId="8" hidden="1"/>
    <cellStyle name="Link" xfId="27641" builtinId="8" hidden="1"/>
    <cellStyle name="Link" xfId="27849" builtinId="8" hidden="1"/>
    <cellStyle name="Link" xfId="28041" builtinId="8" hidden="1"/>
    <cellStyle name="Link" xfId="28233" builtinId="8" hidden="1"/>
    <cellStyle name="Link" xfId="28441" builtinId="8" hidden="1"/>
    <cellStyle name="Link" xfId="28625" builtinId="8" hidden="1"/>
    <cellStyle name="Link" xfId="28825" builtinId="8" hidden="1"/>
    <cellStyle name="Link" xfId="29049" builtinId="8" hidden="1"/>
    <cellStyle name="Link" xfId="29225" builtinId="8" hidden="1"/>
    <cellStyle name="Link" xfId="29433" builtinId="8" hidden="1"/>
    <cellStyle name="Link" xfId="29641" builtinId="8" hidden="1"/>
    <cellStyle name="Link" xfId="29833" builtinId="8" hidden="1"/>
    <cellStyle name="Link" xfId="30025" builtinId="8" hidden="1"/>
    <cellStyle name="Link" xfId="30233" builtinId="8" hidden="1"/>
    <cellStyle name="Link" xfId="30417" builtinId="8" hidden="1"/>
    <cellStyle name="Link" xfId="30617" builtinId="8" hidden="1"/>
    <cellStyle name="Link" xfId="30825" builtinId="8" hidden="1"/>
    <cellStyle name="Link" xfId="31017" builtinId="8" hidden="1"/>
    <cellStyle name="Link" xfId="31209" builtinId="8" hidden="1"/>
    <cellStyle name="Link" xfId="31417" builtinId="8" hidden="1"/>
    <cellStyle name="Link" xfId="9615" builtinId="8" hidden="1"/>
    <cellStyle name="Link" xfId="9823" builtinId="8" hidden="1"/>
    <cellStyle name="Link" xfId="10017" builtinId="8" hidden="1"/>
    <cellStyle name="Link" xfId="10211" builtinId="8" hidden="1"/>
    <cellStyle name="Link" xfId="10409" builtinId="8" hidden="1"/>
    <cellStyle name="Link" xfId="10627" builtinId="8" hidden="1"/>
    <cellStyle name="Link" xfId="10797" builtinId="8" hidden="1"/>
    <cellStyle name="Link" xfId="11017" builtinId="8" hidden="1"/>
    <cellStyle name="Link" xfId="11225" builtinId="8" hidden="1"/>
    <cellStyle name="Link" xfId="11407" builtinId="8" hidden="1"/>
    <cellStyle name="Link" xfId="11615" builtinId="8" hidden="1"/>
    <cellStyle name="Link" xfId="11253" builtinId="8" hidden="1"/>
    <cellStyle name="Link" xfId="9893" builtinId="8" hidden="1"/>
    <cellStyle name="Link" xfId="8517" builtinId="8" hidden="1"/>
    <cellStyle name="Link" xfId="7077" builtinId="8" hidden="1"/>
    <cellStyle name="Link" xfId="5797" builtinId="8" hidden="1"/>
    <cellStyle name="Link" xfId="2441" builtinId="8" hidden="1"/>
    <cellStyle name="Link" xfId="2621" builtinId="8" hidden="1"/>
    <cellStyle name="Link" xfId="2805" builtinId="8" hidden="1"/>
    <cellStyle name="Link" xfId="2987" builtinId="8" hidden="1"/>
    <cellStyle name="Link" xfId="3191" builtinId="8" hidden="1"/>
    <cellStyle name="Link" xfId="3351" builtinId="8" hidden="1"/>
    <cellStyle name="Link" xfId="3555" builtinId="8" hidden="1"/>
    <cellStyle name="Link" xfId="3737" builtinId="8" hidden="1"/>
    <cellStyle name="Link" xfId="3919" builtinId="8" hidden="1"/>
    <cellStyle name="Link" xfId="4103" builtinId="8" hidden="1"/>
    <cellStyle name="Link" xfId="4295" builtinId="8" hidden="1"/>
    <cellStyle name="Link" xfId="4465" builtinId="8" hidden="1"/>
    <cellStyle name="Link" xfId="4659" builtinId="8" hidden="1"/>
    <cellStyle name="Link" xfId="4853" builtinId="8" hidden="1"/>
    <cellStyle name="Link" xfId="5023" builtinId="8" hidden="1"/>
    <cellStyle name="Link" xfId="1141" builtinId="8" hidden="1"/>
    <cellStyle name="Link" xfId="1319" builtinId="8" hidden="1"/>
    <cellStyle name="Link" xfId="1493" builtinId="8" hidden="1"/>
    <cellStyle name="Link" xfId="1669" builtinId="8" hidden="1"/>
    <cellStyle name="Link" xfId="1867" builtinId="8" hidden="1"/>
    <cellStyle name="Link" xfId="2023" builtinId="8" hidden="1"/>
    <cellStyle name="Link" xfId="2221" builtinId="8" hidden="1"/>
    <cellStyle name="Link" xfId="567" builtinId="8" hidden="1"/>
    <cellStyle name="Link" xfId="743" builtinId="8" hidden="1"/>
    <cellStyle name="Link" xfId="915" builtinId="8" hidden="1"/>
    <cellStyle name="Link" xfId="1099" builtinId="8" hidden="1"/>
    <cellStyle name="Link" xfId="393" builtinId="8" hidden="1"/>
    <cellStyle name="Link" xfId="151" builtinId="8" hidden="1"/>
    <cellStyle name="Link" xfId="115" builtinId="8" hidden="1"/>
    <cellStyle name="Link" xfId="177" builtinId="8" hidden="1"/>
    <cellStyle name="Link" xfId="951" builtinId="8" hidden="1"/>
    <cellStyle name="Link" xfId="2225" builtinId="8" hidden="1"/>
    <cellStyle name="Link" xfId="1729" builtinId="8" hidden="1"/>
    <cellStyle name="Link" xfId="1167" builtinId="8" hidden="1"/>
    <cellStyle name="Link" xfId="4629" builtinId="8" hidden="1"/>
    <cellStyle name="Link" xfId="4151" builtinId="8" hidden="1"/>
    <cellStyle name="Link" xfId="3537" builtinId="8" hidden="1"/>
    <cellStyle name="Link" xfId="2991" builtinId="8" hidden="1"/>
    <cellStyle name="Link" xfId="2445" builtinId="8" hidden="1"/>
    <cellStyle name="Link" xfId="8405" builtinId="8" hidden="1"/>
    <cellStyle name="Link" xfId="11595" builtinId="8" hidden="1"/>
    <cellStyle name="Link" xfId="11047" builtinId="8" hidden="1"/>
    <cellStyle name="Link" xfId="10425" builtinId="8" hidden="1"/>
    <cellStyle name="Link" xfId="9839" builtinId="8" hidden="1"/>
    <cellStyle name="Link" xfId="9255" builtinId="8" hidden="1"/>
    <cellStyle name="Link" xfId="8669" builtinId="8" hidden="1"/>
    <cellStyle name="Link" xfId="8047" builtinId="8" hidden="1"/>
    <cellStyle name="Link" xfId="7499" builtinId="8" hidden="1"/>
    <cellStyle name="Link" xfId="6877" builtinId="8" hidden="1"/>
    <cellStyle name="Link" xfId="6291" builtinId="8" hidden="1"/>
    <cellStyle name="Link" xfId="5707" builtinId="8" hidden="1"/>
    <cellStyle name="Link" xfId="5121" builtinId="8" hidden="1"/>
    <cellStyle name="Link" xfId="13725" builtinId="8" hidden="1"/>
    <cellStyle name="Link" xfId="15517" builtinId="8" hidden="1"/>
    <cellStyle name="Link" xfId="17821" builtinId="8" hidden="1"/>
    <cellStyle name="Link" xfId="19997" builtinId="8" hidden="1"/>
    <cellStyle name="Link" xfId="21921" builtinId="8" hidden="1"/>
    <cellStyle name="Link" xfId="24097" builtinId="8" hidden="1"/>
    <cellStyle name="Link" xfId="26145" builtinId="8" hidden="1"/>
    <cellStyle name="Link" xfId="28193" builtinId="8" hidden="1"/>
    <cellStyle name="Link" xfId="30241" builtinId="8" hidden="1"/>
    <cellStyle name="Link" xfId="32418" builtinId="8" hidden="1"/>
    <cellStyle name="Link" xfId="34340" builtinId="8" hidden="1"/>
    <cellStyle name="Link" xfId="34698" builtinId="8" hidden="1"/>
    <cellStyle name="Link" xfId="34016" builtinId="8" hidden="1"/>
    <cellStyle name="Link" xfId="33334" builtinId="8" hidden="1"/>
    <cellStyle name="Link" xfId="32650" builtinId="8" hidden="1"/>
    <cellStyle name="Link" xfId="31879" builtinId="8" hidden="1"/>
    <cellStyle name="Link" xfId="31283" builtinId="8" hidden="1"/>
    <cellStyle name="Link" xfId="30515" builtinId="8" hidden="1"/>
    <cellStyle name="Link" xfId="29831" builtinId="8" hidden="1"/>
    <cellStyle name="Link" xfId="29149" builtinId="8" hidden="1"/>
    <cellStyle name="Link" xfId="28467" builtinId="8" hidden="1"/>
    <cellStyle name="Link" xfId="27741" builtinId="8" hidden="1"/>
    <cellStyle name="Link" xfId="18535" builtinId="8" hidden="1"/>
    <cellStyle name="Link" xfId="18739" builtinId="8" hidden="1"/>
    <cellStyle name="Link" xfId="18947" builtinId="8" hidden="1"/>
    <cellStyle name="Link" xfId="19131" builtinId="8" hidden="1"/>
    <cellStyle name="Link" xfId="19337" builtinId="8" hidden="1"/>
    <cellStyle name="Link" xfId="19531" builtinId="8" hidden="1"/>
    <cellStyle name="Link" xfId="19729" builtinId="8" hidden="1"/>
    <cellStyle name="Link" xfId="19923" builtinId="8" hidden="1"/>
    <cellStyle name="Link" xfId="20143" builtinId="8" hidden="1"/>
    <cellStyle name="Link" xfId="20313" builtinId="8" hidden="1"/>
    <cellStyle name="Link" xfId="20531" builtinId="8" hidden="1"/>
    <cellStyle name="Link" xfId="20727" builtinId="8" hidden="1"/>
    <cellStyle name="Link" xfId="20923" builtinId="8" hidden="1"/>
    <cellStyle name="Link" xfId="21119" builtinId="8" hidden="1"/>
    <cellStyle name="Link" xfId="21327" builtinId="8" hidden="1"/>
    <cellStyle name="Link" xfId="21511" builtinId="8" hidden="1"/>
    <cellStyle name="Link" xfId="21719" builtinId="8" hidden="1"/>
    <cellStyle name="Link" xfId="21915" builtinId="8" hidden="1"/>
    <cellStyle name="Link" xfId="22109" builtinId="8" hidden="1"/>
    <cellStyle name="Link" xfId="22303" builtinId="8" hidden="1"/>
    <cellStyle name="Link" xfId="22511" builtinId="8" hidden="1"/>
    <cellStyle name="Link" xfId="22693" builtinId="8" hidden="1"/>
    <cellStyle name="Link" xfId="22901" builtinId="8" hidden="1"/>
    <cellStyle name="Link" xfId="23119" builtinId="8" hidden="1"/>
    <cellStyle name="Link" xfId="23291" builtinId="8" hidden="1"/>
    <cellStyle name="Link" xfId="23511" builtinId="8" hidden="1"/>
    <cellStyle name="Link" xfId="23707" builtinId="8" hidden="1"/>
    <cellStyle name="Link" xfId="23901" builtinId="8" hidden="1"/>
    <cellStyle name="Link" xfId="24095" builtinId="8" hidden="1"/>
    <cellStyle name="Link" xfId="24303" builtinId="8" hidden="1"/>
    <cellStyle name="Link" xfId="24485" builtinId="8" hidden="1"/>
    <cellStyle name="Link" xfId="24693" builtinId="8" hidden="1"/>
    <cellStyle name="Link" xfId="24887" builtinId="8" hidden="1"/>
    <cellStyle name="Link" xfId="25083" builtinId="8" hidden="1"/>
    <cellStyle name="Link" xfId="25279" builtinId="8" hidden="1"/>
    <cellStyle name="Link" xfId="25485" builtinId="8" hidden="1"/>
    <cellStyle name="Link" xfId="25669" builtinId="8" hidden="1"/>
    <cellStyle name="Link" xfId="25877" builtinId="8" hidden="1"/>
    <cellStyle name="Link" xfId="26071" builtinId="8" hidden="1"/>
    <cellStyle name="Link" xfId="26267" builtinId="8" hidden="1"/>
    <cellStyle name="Link" xfId="26461" builtinId="8" hidden="1"/>
    <cellStyle name="Link" xfId="26679" builtinId="8" hidden="1"/>
    <cellStyle name="Link" xfId="26851" builtinId="8" hidden="1"/>
    <cellStyle name="Link" xfId="27071" builtinId="8" hidden="1"/>
    <cellStyle name="Link" xfId="27277" builtinId="8" hidden="1"/>
    <cellStyle name="Link" xfId="26963" builtinId="8" hidden="1"/>
    <cellStyle name="Link" xfId="25511" builtinId="8" hidden="1"/>
    <cellStyle name="Link" xfId="24147" builtinId="8" hidden="1"/>
    <cellStyle name="Link" xfId="22781" builtinId="8" hidden="1"/>
    <cellStyle name="Link" xfId="21415" builtinId="8" hidden="1"/>
    <cellStyle name="Link" xfId="19961" builtinId="8" hidden="1"/>
    <cellStyle name="Link" xfId="18681" builtinId="8" hidden="1"/>
    <cellStyle name="Link" xfId="15035" builtinId="8" hidden="1"/>
    <cellStyle name="Link" xfId="15217" builtinId="8" hidden="1"/>
    <cellStyle name="Link" xfId="15399" builtinId="8" hidden="1"/>
    <cellStyle name="Link" xfId="15579" builtinId="8" hidden="1"/>
    <cellStyle name="Link" xfId="15785" builtinId="8" hidden="1"/>
    <cellStyle name="Link" xfId="15945" builtinId="8" hidden="1"/>
    <cellStyle name="Link" xfId="16151" builtinId="8" hidden="1"/>
    <cellStyle name="Link" xfId="16331" builtinId="8" hidden="1"/>
    <cellStyle name="Link" xfId="16513" builtinId="8" hidden="1"/>
    <cellStyle name="Link" xfId="16695" builtinId="8" hidden="1"/>
    <cellStyle name="Link" xfId="16889" builtinId="8" hidden="1"/>
    <cellStyle name="Link" xfId="6445" builtinId="8" hidden="1"/>
    <cellStyle name="Link" xfId="6647" builtinId="8" hidden="1"/>
    <cellStyle name="Link" xfId="6855" builtinId="8" hidden="1"/>
    <cellStyle name="Link" xfId="7037" builtinId="8" hidden="1"/>
    <cellStyle name="Link" xfId="7245" builtinId="8" hidden="1"/>
    <cellStyle name="Link" xfId="7449" builtinId="8" hidden="1"/>
    <cellStyle name="Link" xfId="7633" builtinId="8" hidden="1"/>
    <cellStyle name="Link" xfId="7839" builtinId="8" hidden="1"/>
    <cellStyle name="Link" xfId="8041" builtinId="8" hidden="1"/>
    <cellStyle name="Link" xfId="8227" builtinId="8" hidden="1"/>
    <cellStyle name="Link" xfId="8429" builtinId="8" hidden="1"/>
    <cellStyle name="Link" xfId="8637" builtinId="8" hidden="1"/>
    <cellStyle name="Link" xfId="8819" builtinId="8" hidden="1"/>
    <cellStyle name="Link" xfId="9027" builtinId="8" hidden="1"/>
    <cellStyle name="Link" xfId="9231" builtinId="8" hidden="1"/>
    <cellStyle name="Link" xfId="9417" builtinId="8" hidden="1"/>
    <cellStyle name="Link" xfId="9359" builtinId="8" hidden="1"/>
    <cellStyle name="Link" xfId="7945" builtinId="8" hidden="1"/>
    <cellStyle name="Link" xfId="6627" builtinId="8" hidden="1"/>
    <cellStyle name="Link" xfId="5215" builtinId="8" hidden="1"/>
    <cellStyle name="Link" xfId="16133" builtinId="8" hidden="1"/>
    <cellStyle name="Link" xfId="20653" builtinId="8" hidden="1"/>
    <cellStyle name="Link" xfId="25689" builtinId="8" hidden="1"/>
    <cellStyle name="Link" xfId="30729" builtinId="8" hidden="1"/>
    <cellStyle name="Link" xfId="31739" builtinId="8" hidden="1"/>
    <cellStyle name="Link" xfId="31963" builtinId="8" hidden="1"/>
    <cellStyle name="Link" xfId="32181" builtinId="8" hidden="1"/>
    <cellStyle name="Link" xfId="32388" builtinId="8" hidden="1"/>
    <cellStyle name="Link" xfId="32610" builtinId="8" hidden="1"/>
    <cellStyle name="Link" xfId="32834" builtinId="8" hidden="1"/>
    <cellStyle name="Link" xfId="33032" builtinId="8" hidden="1"/>
    <cellStyle name="Link" xfId="33256" builtinId="8" hidden="1"/>
    <cellStyle name="Link" xfId="33480" builtinId="8" hidden="1"/>
    <cellStyle name="Link" xfId="33682" builtinId="8" hidden="1"/>
    <cellStyle name="Link" xfId="33906" builtinId="8" hidden="1"/>
    <cellStyle name="Link" xfId="34128" builtinId="8" hidden="1"/>
    <cellStyle name="Link" xfId="34330" builtinId="8" hidden="1"/>
    <cellStyle name="Link" xfId="34552" builtinId="8" hidden="1"/>
    <cellStyle name="Link" xfId="34776" builtinId="8" hidden="1"/>
    <cellStyle name="Link" xfId="34974" builtinId="8" hidden="1"/>
    <cellStyle name="Link" xfId="35020" builtinId="8" hidden="1"/>
    <cellStyle name="Link" xfId="34348" builtinId="8" hidden="1"/>
    <cellStyle name="Link" xfId="33740" builtinId="8" hidden="1"/>
    <cellStyle name="Link" xfId="33068" builtinId="8" hidden="1"/>
    <cellStyle name="Link" xfId="32402" builtinId="8" hidden="1"/>
    <cellStyle name="Link" xfId="31793" builtinId="8" hidden="1"/>
    <cellStyle name="Link" xfId="34182" builtinId="8" hidden="1"/>
    <cellStyle name="Link" xfId="29467" builtinId="8" hidden="1"/>
    <cellStyle name="Link" xfId="29663" builtinId="8" hidden="1"/>
    <cellStyle name="Link" xfId="29879" builtinId="8" hidden="1"/>
    <cellStyle name="Link" xfId="30095" builtinId="8" hidden="1"/>
    <cellStyle name="Link" xfId="30287" builtinId="8" hidden="1"/>
    <cellStyle name="Link" xfId="30507" builtinId="8" hidden="1"/>
    <cellStyle name="Link" xfId="30719" builtinId="8" hidden="1"/>
    <cellStyle name="Link" xfId="30917" builtinId="8" hidden="1"/>
    <cellStyle name="Link" xfId="31131" builtinId="8" hidden="1"/>
    <cellStyle name="Link" xfId="31349" builtinId="8" hidden="1"/>
    <cellStyle name="Link" xfId="31541" builtinId="8" hidden="1"/>
    <cellStyle name="Link" xfId="28507" builtinId="8" hidden="1"/>
    <cellStyle name="Link" xfId="28719" builtinId="8" hidden="1"/>
    <cellStyle name="Link" xfId="28909" builtinId="8" hidden="1"/>
    <cellStyle name="Link" xfId="29123" builtinId="8" hidden="1"/>
    <cellStyle name="Link" xfId="29333" builtinId="8" hidden="1"/>
    <cellStyle name="Link" xfId="27981" builtinId="8" hidden="1"/>
    <cellStyle name="Link" xfId="28191" builtinId="8" hidden="1"/>
    <cellStyle name="Link" xfId="27651" builtinId="8" hidden="1"/>
    <cellStyle name="Link" xfId="27839" builtinId="8" hidden="1"/>
    <cellStyle name="Link" xfId="27493" builtinId="8" hidden="1"/>
    <cellStyle name="Link" xfId="27771" builtinId="8" hidden="1"/>
    <cellStyle name="Link" xfId="27949" builtinId="8" hidden="1"/>
    <cellStyle name="Link" xfId="28859" builtinId="8" hidden="1"/>
    <cellStyle name="Link" xfId="31471" builtinId="8" hidden="1"/>
    <cellStyle name="Link" xfId="30885" builtinId="8" hidden="1"/>
    <cellStyle name="Link" xfId="30239" builtinId="8" hidden="1"/>
    <cellStyle name="Link" xfId="29591" builtinId="8" hidden="1"/>
    <cellStyle name="Link" xfId="31889" builtinId="8" hidden="1"/>
    <cellStyle name="Link" xfId="33900" builtinId="8" hidden="1"/>
    <cellStyle name="Link" xfId="34904" builtinId="8" hidden="1"/>
    <cellStyle name="Link" xfId="34298" builtinId="8" hidden="1"/>
    <cellStyle name="Link" xfId="33630" builtinId="8" hidden="1"/>
    <cellStyle name="Link" xfId="32962" builtinId="8" hidden="1"/>
    <cellStyle name="Link" xfId="32352" builtinId="8" hidden="1"/>
    <cellStyle name="Link" xfId="31685" builtinId="8" hidden="1"/>
    <cellStyle name="Link" xfId="19029" builtinId="8" hidden="1"/>
    <cellStyle name="Link" xfId="6847" builtinId="8" hidden="1"/>
    <cellStyle name="Link" xfId="9369" builtinId="8" hidden="1"/>
    <cellStyle name="Link" xfId="8755" builtinId="8" hidden="1"/>
    <cellStyle name="Link" xfId="8199" builtinId="8" hidden="1"/>
    <cellStyle name="Link" xfId="7585" builtinId="8" hidden="1"/>
    <cellStyle name="Link" xfId="6973" builtinId="8" hidden="1"/>
    <cellStyle name="Link" xfId="6415" builtinId="8" hidden="1"/>
    <cellStyle name="Link" xfId="5803" builtinId="8" hidden="1"/>
    <cellStyle name="Link" xfId="5187" builtinId="8" hidden="1"/>
    <cellStyle name="Link" xfId="13133" builtinId="8" hidden="1"/>
    <cellStyle name="Link" xfId="15285" builtinId="8" hidden="1"/>
    <cellStyle name="Link" xfId="17429" builtinId="8" hidden="1"/>
    <cellStyle name="Link" xfId="19381" builtinId="8" hidden="1"/>
    <cellStyle name="Link" xfId="21529" builtinId="8" hidden="1"/>
    <cellStyle name="Link" xfId="23673" builtinId="8" hidden="1"/>
    <cellStyle name="Link" xfId="25625" builtinId="8" hidden="1"/>
    <cellStyle name="Link" xfId="27769" builtinId="8" hidden="1"/>
    <cellStyle name="Link" xfId="29913" builtinId="8" hidden="1"/>
    <cellStyle name="Link" xfId="9883" builtinId="8" hidden="1"/>
    <cellStyle name="Link" xfId="9717" builtinId="8" hidden="1"/>
    <cellStyle name="Link" xfId="3727" builtinId="8" hidden="1"/>
    <cellStyle name="Link" xfId="1461" builtinId="8" hidden="1"/>
    <cellStyle name="Link" xfId="259" builtinId="8" hidden="1"/>
    <cellStyle name="Link" xfId="6101" builtinId="8" hidden="1"/>
    <cellStyle name="Link" xfId="6695" builtinId="8" hidden="1"/>
    <cellStyle name="Link" xfId="28449" builtinId="8" hidden="1"/>
    <cellStyle name="Link" xfId="29875" builtinId="8" hidden="1"/>
    <cellStyle name="Link" xfId="19691" builtinId="8" hidden="1"/>
    <cellStyle name="Link" xfId="21839" builtinId="8" hidden="1"/>
    <cellStyle name="Link" xfId="23987" builtinId="8" hidden="1"/>
    <cellStyle name="Link" xfId="25935" builtinId="8" hidden="1"/>
    <cellStyle name="Link" xfId="22611" builtinId="8" hidden="1"/>
    <cellStyle name="Link" xfId="16321" builtinId="8" hidden="1"/>
    <cellStyle name="Link" xfId="18139" builtinId="8" hidden="1"/>
    <cellStyle name="Link" xfId="14663" builtinId="8" hidden="1"/>
    <cellStyle name="Link" xfId="11771" builtinId="8" hidden="1"/>
    <cellStyle name="Link" xfId="12249" builtinId="8" hidden="1"/>
    <cellStyle name="Link" xfId="12775" builtinId="8" hidden="1"/>
    <cellStyle name="Link" xfId="14569" builtinId="8" hidden="1"/>
    <cellStyle name="Link" xfId="13983" builtinId="8" hidden="1"/>
    <cellStyle name="Link" xfId="13337" builtinId="8" hidden="1"/>
    <cellStyle name="Link" xfId="18103" builtinId="8" hidden="1"/>
    <cellStyle name="Link" xfId="17497" builtinId="8" hidden="1"/>
    <cellStyle name="Link" xfId="16831" builtinId="8" hidden="1"/>
    <cellStyle name="Link" xfId="16163" builtinId="8" hidden="1"/>
    <cellStyle name="Link" xfId="15555" builtinId="8" hidden="1"/>
    <cellStyle name="Link" xfId="14889" builtinId="8" hidden="1"/>
    <cellStyle name="Link" xfId="23335" builtinId="8" hidden="1"/>
    <cellStyle name="Link" xfId="27331" builtinId="8" hidden="1"/>
    <cellStyle name="Link" xfId="26613" builtinId="8" hidden="1"/>
    <cellStyle name="Link" xfId="25899" builtinId="8" hidden="1"/>
    <cellStyle name="Link" xfId="25247" builtinId="8" hidden="1"/>
    <cellStyle name="Link" xfId="24533" builtinId="8" hidden="1"/>
    <cellStyle name="Link" xfId="3323" builtinId="8" hidden="1"/>
    <cellStyle name="Link" xfId="2803" builtinId="8" hidden="1"/>
    <cellStyle name="Link" xfId="5909" builtinId="8" hidden="1"/>
    <cellStyle name="Link" xfId="10133" builtinId="8" hidden="1"/>
    <cellStyle name="Link" xfId="11403" builtinId="8" hidden="1"/>
    <cellStyle name="Link" xfId="10799" builtinId="8" hidden="1"/>
    <cellStyle name="Link" xfId="10187" builtinId="8" hidden="1"/>
    <cellStyle name="Link" xfId="9629" builtinId="8" hidden="1"/>
    <cellStyle name="Link" xfId="9017" builtinId="8" hidden="1"/>
    <cellStyle name="Link" xfId="8395" builtinId="8" hidden="1"/>
    <cellStyle name="Link" xfId="7847" builtinId="8" hidden="1"/>
    <cellStyle name="Link" xfId="7225" builtinId="8" hidden="1"/>
    <cellStyle name="Link" xfId="6611" builtinId="8" hidden="1"/>
    <cellStyle name="Link" xfId="6055" builtinId="8" hidden="1"/>
    <cellStyle name="Link" xfId="5441" builtinId="8" hidden="1"/>
    <cellStyle name="Link" xfId="12413" builtinId="8" hidden="1"/>
    <cellStyle name="Link" xfId="14397" builtinId="8" hidden="1"/>
    <cellStyle name="Link" xfId="16509" builtinId="8" hidden="1"/>
    <cellStyle name="Link" xfId="18685" builtinId="8" hidden="1"/>
    <cellStyle name="Link" xfId="20605" builtinId="8" hidden="1"/>
    <cellStyle name="Link" xfId="22785" builtinId="8" hidden="1"/>
    <cellStyle name="Link" xfId="24929" builtinId="8" hidden="1"/>
    <cellStyle name="Link" xfId="26881" builtinId="8" hidden="1"/>
    <cellStyle name="Link" xfId="29025" builtinId="8" hidden="1"/>
    <cellStyle name="Link" xfId="31169" builtinId="8" hidden="1"/>
    <cellStyle name="Link" xfId="33124" builtinId="8" hidden="1"/>
    <cellStyle name="Link" xfId="35114" builtinId="8" hidden="1"/>
    <cellStyle name="Link" xfId="34410" builtinId="8" hidden="1"/>
    <cellStyle name="Link" xfId="33750" builtinId="8" hidden="1"/>
    <cellStyle name="Link" xfId="33046" builtinId="8" hidden="1"/>
    <cellStyle name="Link" xfId="32318" builtinId="8" hidden="1"/>
    <cellStyle name="Link" xfId="31677" builtinId="8" hidden="1"/>
    <cellStyle name="Link" xfId="30951" builtinId="8" hidden="1"/>
    <cellStyle name="Link" xfId="30237" builtinId="8" hidden="1"/>
    <cellStyle name="Link" xfId="29587" builtinId="8" hidden="1"/>
    <cellStyle name="Link" xfId="28871" builtinId="8" hidden="1"/>
    <cellStyle name="Link" xfId="28157" builtinId="8" hidden="1"/>
    <cellStyle name="Link" xfId="27507" builtinId="8" hidden="1"/>
    <cellStyle name="Link" xfId="18623" builtinId="8" hidden="1"/>
    <cellStyle name="Link" xfId="18827" builtinId="8" hidden="1"/>
    <cellStyle name="Link" xfId="19011" builtinId="8" hidden="1"/>
    <cellStyle name="Link" xfId="19219" builtinId="8" hidden="1"/>
    <cellStyle name="Link" xfId="19419" builtinId="8" hidden="1"/>
    <cellStyle name="Link" xfId="19609" builtinId="8" hidden="1"/>
    <cellStyle name="Link" xfId="19809" builtinId="8" hidden="1"/>
    <cellStyle name="Link" xfId="20015" builtinId="8" hidden="1"/>
    <cellStyle name="Link" xfId="20201" builtinId="8" hidden="1"/>
    <cellStyle name="Link" xfId="20403" builtinId="8" hidden="1"/>
    <cellStyle name="Link" xfId="20609" builtinId="8" hidden="1"/>
    <cellStyle name="Link" xfId="20795" builtinId="8" hidden="1"/>
    <cellStyle name="Link" xfId="20999" builtinId="8" hidden="1"/>
    <cellStyle name="Link" xfId="21207" builtinId="8" hidden="1"/>
    <cellStyle name="Link" xfId="21391" builtinId="8" hidden="1"/>
    <cellStyle name="Link" xfId="21599" builtinId="8" hidden="1"/>
    <cellStyle name="Link" xfId="21803" builtinId="8" hidden="1"/>
    <cellStyle name="Link" xfId="21989" builtinId="8" hidden="1"/>
    <cellStyle name="Link" xfId="22191" builtinId="8" hidden="1"/>
    <cellStyle name="Link" xfId="22395" builtinId="8" hidden="1"/>
    <cellStyle name="Link" xfId="22581" builtinId="8" hidden="1"/>
    <cellStyle name="Link" xfId="22787" builtinId="8" hidden="1"/>
    <cellStyle name="Link" xfId="22991" builtinId="8" hidden="1"/>
    <cellStyle name="Link" xfId="23175" builtinId="8" hidden="1"/>
    <cellStyle name="Link" xfId="23383" builtinId="8" hidden="1"/>
    <cellStyle name="Link" xfId="23587" builtinId="8" hidden="1"/>
    <cellStyle name="Link" xfId="23773" builtinId="8" hidden="1"/>
    <cellStyle name="Link" xfId="23979" builtinId="8" hidden="1"/>
    <cellStyle name="Link" xfId="24179" builtinId="8" hidden="1"/>
    <cellStyle name="Link" xfId="24367" builtinId="8" hidden="1"/>
    <cellStyle name="Link" xfId="24259" builtinId="8" hidden="1"/>
    <cellStyle name="Link" xfId="22827" builtinId="8" hidden="1"/>
    <cellStyle name="Link" xfId="21527" builtinId="8" hidden="1"/>
    <cellStyle name="Link" xfId="20091" builtinId="8" hidden="1"/>
    <cellStyle name="Link" xfId="18663" builtinId="8" hidden="1"/>
    <cellStyle name="Link" xfId="31207" builtinId="8" hidden="1"/>
    <cellStyle name="Link" xfId="31969" builtinId="8" hidden="1"/>
    <cellStyle name="Link" xfId="16957" builtinId="8" hidden="1"/>
    <cellStyle name="Link" xfId="7443" builtinId="8" hidden="1"/>
    <cellStyle name="Link" xfId="11731" builtinId="8" hidden="1"/>
    <cellStyle name="Link" xfId="3969" builtinId="8" hidden="1"/>
    <cellStyle name="Link" xfId="4131" builtinId="8" hidden="1"/>
    <cellStyle name="Link" xfId="4309" builtinId="8" hidden="1"/>
    <cellStyle name="Link" xfId="4487" builtinId="8" hidden="1"/>
    <cellStyle name="Link" xfId="4651" builtinId="8" hidden="1"/>
    <cellStyle name="Link" xfId="4827" builtinId="8" hidden="1"/>
    <cellStyle name="Link" xfId="5007" builtinId="8" hidden="1"/>
    <cellStyle name="Link" xfId="2981" builtinId="8" hidden="1"/>
    <cellStyle name="Link" xfId="1269" builtinId="8" hidden="1"/>
    <cellStyle name="Link" xfId="1435" builtinId="8" hidden="1"/>
    <cellStyle name="Link" xfId="1595" builtinId="8" hidden="1"/>
    <cellStyle name="Link" xfId="1767" builtinId="8" hidden="1"/>
    <cellStyle name="Link" xfId="1939" builtinId="8" hidden="1"/>
    <cellStyle name="Link" xfId="2097" builtinId="8" hidden="1"/>
    <cellStyle name="Link" xfId="2269" builtinId="8" hidden="1"/>
    <cellStyle name="Link" xfId="615" builtinId="8" hidden="1"/>
    <cellStyle name="Link" xfId="767" builtinId="8" hidden="1"/>
    <cellStyle name="Link" xfId="885" builtinId="8" hidden="1"/>
    <cellStyle name="Link" xfId="891" builtinId="8" hidden="1"/>
    <cellStyle name="Link" xfId="901" builtinId="8" hidden="1"/>
    <cellStyle name="Link" xfId="909" builtinId="8" hidden="1"/>
    <cellStyle name="Link" xfId="913" builtinId="8" hidden="1"/>
    <cellStyle name="Link" xfId="923" builtinId="8" hidden="1"/>
    <cellStyle name="Link" xfId="929" builtinId="8" hidden="1"/>
    <cellStyle name="Link" xfId="931" builtinId="8" hidden="1"/>
    <cellStyle name="Link" xfId="941" builtinId="8" hidden="1"/>
    <cellStyle name="Link" xfId="945" builtinId="8" hidden="1"/>
    <cellStyle name="Link" xfId="963" builtinId="8" hidden="1"/>
    <cellStyle name="Link" xfId="971" builtinId="8" hidden="1"/>
    <cellStyle name="Link" xfId="973" builtinId="8" hidden="1"/>
    <cellStyle name="Link" xfId="985" builtinId="8" hidden="1"/>
    <cellStyle name="Link" xfId="987" builtinId="8" hidden="1"/>
    <cellStyle name="Link" xfId="993" builtinId="8" hidden="1"/>
    <cellStyle name="Link" xfId="1005" builtinId="8" hidden="1"/>
    <cellStyle name="Link" xfId="1007" builtinId="8" hidden="1"/>
    <cellStyle name="Link" xfId="1019" builtinId="8" hidden="1"/>
    <cellStyle name="Link" xfId="1027" builtinId="8" hidden="1"/>
    <cellStyle name="Link" xfId="1031" builtinId="8" hidden="1"/>
    <cellStyle name="Link" xfId="1037" builtinId="8" hidden="1"/>
    <cellStyle name="Link" xfId="1047" builtinId="8" hidden="1"/>
    <cellStyle name="Link" xfId="1051" builtinId="8" hidden="1"/>
    <cellStyle name="Link" xfId="1053" builtinId="8" hidden="1"/>
    <cellStyle name="Link" xfId="1069" builtinId="8" hidden="1"/>
    <cellStyle name="Link" xfId="1079" builtinId="8" hidden="1"/>
    <cellStyle name="Link" xfId="1085" builtinId="8" hidden="1"/>
    <cellStyle name="Link" xfId="1093" builtinId="8" hidden="1"/>
    <cellStyle name="Link" xfId="1095" builtinId="8" hidden="1"/>
    <cellStyle name="Link" xfId="1107" builtinId="8" hidden="1"/>
    <cellStyle name="Link" xfId="1111" builtinId="8" hidden="1"/>
    <cellStyle name="Link" xfId="1115" builtinId="8" hidden="1"/>
    <cellStyle name="Link" xfId="1127" builtinId="8" hidden="1"/>
    <cellStyle name="Link" xfId="1135" builtinId="8" hidden="1"/>
    <cellStyle name="Link" xfId="869" builtinId="8" hidden="1"/>
    <cellStyle name="Link" xfId="279" builtinId="8" hidden="1"/>
    <cellStyle name="Link" xfId="287" builtinId="8" hidden="1"/>
    <cellStyle name="Link" xfId="289" builtinId="8" hidden="1"/>
    <cellStyle name="Link" xfId="299" builtinId="8" hidden="1"/>
    <cellStyle name="Link" xfId="307" builtinId="8" hidden="1"/>
    <cellStyle name="Link" xfId="321" builtinId="8" hidden="1"/>
    <cellStyle name="Link" xfId="323" builtinId="8" hidden="1"/>
    <cellStyle name="Link" xfId="331" builtinId="8" hidden="1"/>
    <cellStyle name="Link" xfId="339" builtinId="8" hidden="1"/>
    <cellStyle name="Link" xfId="345" builtinId="8" hidden="1"/>
    <cellStyle name="Link" xfId="351" builtinId="8" hidden="1"/>
    <cellStyle name="Link" xfId="363" builtinId="8" hidden="1"/>
    <cellStyle name="Link" xfId="365" builtinId="8" hidden="1"/>
    <cellStyle name="Link" xfId="369" builtinId="8" hidden="1"/>
    <cellStyle name="Link" xfId="385" builtinId="8" hidden="1"/>
    <cellStyle name="Link" xfId="387" builtinId="8" hidden="1"/>
    <cellStyle name="Link" xfId="395" builtinId="8" hidden="1"/>
    <cellStyle name="Link" xfId="401" builtinId="8" hidden="1"/>
    <cellStyle name="Link" xfId="409" builtinId="8" hidden="1"/>
    <cellStyle name="Link" xfId="421" builtinId="8" hidden="1"/>
    <cellStyle name="Link" xfId="427" builtinId="8" hidden="1"/>
    <cellStyle name="Link" xfId="429" builtinId="8" hidden="1"/>
    <cellStyle name="Link" xfId="443" builtinId="8" hidden="1"/>
    <cellStyle name="Link" xfId="449" builtinId="8" hidden="1"/>
    <cellStyle name="Link" xfId="453" builtinId="8" hidden="1"/>
    <cellStyle name="Link" xfId="461" builtinId="8" hidden="1"/>
    <cellStyle name="Link" xfId="469" builtinId="8" hidden="1"/>
    <cellStyle name="Link" xfId="473" builtinId="8" hidden="1"/>
    <cellStyle name="Link" xfId="483" builtinId="8" hidden="1"/>
    <cellStyle name="Link" xfId="485" builtinId="8" hidden="1"/>
    <cellStyle name="Link" xfId="493" builtinId="8" hidden="1"/>
    <cellStyle name="Link" xfId="505" builtinId="8" hidden="1"/>
    <cellStyle name="Link" xfId="507" builtinId="8" hidden="1"/>
    <cellStyle name="Link" xfId="515" builtinId="8" hidden="1"/>
    <cellStyle name="Link" xfId="529" builtinId="8" hidden="1"/>
    <cellStyle name="Link" xfId="533" builtinId="8" hidden="1"/>
    <cellStyle name="Link" xfId="545" builtinId="8" hidden="1"/>
    <cellStyle name="Link" xfId="549" builtinId="8" hidden="1"/>
    <cellStyle name="Link" xfId="555" builtinId="8" hidden="1"/>
    <cellStyle name="Link" xfId="143" builtinId="8" hidden="1"/>
    <cellStyle name="Link" xfId="147" builtinId="8" hidden="1"/>
    <cellStyle name="Link" xfId="155" builtinId="8" hidden="1"/>
    <cellStyle name="Link" xfId="159" builtinId="8" hidden="1"/>
    <cellStyle name="Link" xfId="167" builtinId="8" hidden="1"/>
    <cellStyle name="Link" xfId="171" builtinId="8" hidden="1"/>
    <cellStyle name="Link" xfId="187" builtinId="8" hidden="1"/>
    <cellStyle name="Link" xfId="189" builtinId="8" hidden="1"/>
    <cellStyle name="Link" xfId="191" builtinId="8" hidden="1"/>
    <cellStyle name="Link" xfId="203" builtinId="8" hidden="1"/>
    <cellStyle name="Link" xfId="213" builtinId="8" hidden="1"/>
    <cellStyle name="Link" xfId="221" builtinId="8" hidden="1"/>
    <cellStyle name="Link" xfId="229" builtinId="8" hidden="1"/>
    <cellStyle name="Link" xfId="231" builtinId="8" hidden="1"/>
    <cellStyle name="Link" xfId="245" builtinId="8" hidden="1"/>
    <cellStyle name="Link" xfId="251" builtinId="8" hidden="1"/>
    <cellStyle name="Link" xfId="253" builtinId="8" hidden="1"/>
    <cellStyle name="Link" xfId="263" builtinId="8" hidden="1"/>
    <cellStyle name="Link" xfId="267" builtinId="8" hidden="1"/>
    <cellStyle name="Link" xfId="275" builtinId="8" hidden="1"/>
    <cellStyle name="Link" xfId="75" builtinId="8" hidden="1"/>
    <cellStyle name="Link" xfId="79" builtinId="8" hidden="1"/>
    <cellStyle name="Link" xfId="85" builtinId="8" hidden="1"/>
    <cellStyle name="Link" xfId="99" builtinId="8" hidden="1"/>
    <cellStyle name="Link" xfId="101" builtinId="8" hidden="1"/>
    <cellStyle name="Link" xfId="117" builtinId="8" hidden="1"/>
    <cellStyle name="Link" xfId="119" builtinId="8" hidden="1"/>
    <cellStyle name="Link" xfId="127" builtinId="8" hidden="1"/>
    <cellStyle name="Link" xfId="133" builtinId="8" hidden="1"/>
    <cellStyle name="Link" xfId="37" builtinId="8" hidden="1"/>
    <cellStyle name="Link" xfId="45" builtinId="8" hidden="1"/>
    <cellStyle name="Link" xfId="55" builtinId="8" hidden="1"/>
    <cellStyle name="Link" xfId="59" builtinId="8" hidden="1"/>
    <cellStyle name="Link" xfId="61" builtinId="8" hidden="1"/>
    <cellStyle name="Link" xfId="19" builtinId="8" hidden="1"/>
    <cellStyle name="Link" xfId="25" builtinId="8" hidden="1"/>
    <cellStyle name="Link" xfId="31" builtinId="8" hidden="1"/>
    <cellStyle name="Link" xfId="13" builtinId="8" hidden="1"/>
    <cellStyle name="Link" xfId="1" builtinId="8" hidden="1"/>
    <cellStyle name="Link" xfId="7" builtinId="8" hidden="1"/>
    <cellStyle name="Link" xfId="49" builtinId="8" hidden="1"/>
    <cellStyle name="Link" xfId="41" builtinId="8" hidden="1"/>
    <cellStyle name="Link" xfId="113" builtinId="8" hidden="1"/>
    <cellStyle name="Link" xfId="105" builtinId="8" hidden="1"/>
    <cellStyle name="Link" xfId="81" builtinId="8" hidden="1"/>
    <cellStyle name="Link" xfId="265" builtinId="8" hidden="1"/>
    <cellStyle name="Link" xfId="233" builtinId="8" hidden="1"/>
    <cellStyle name="Link" xfId="225" builtinId="8" hidden="1"/>
    <cellStyle name="Link" xfId="193" builtinId="8" hidden="1"/>
    <cellStyle name="Link" xfId="185" builtinId="8" hidden="1"/>
    <cellStyle name="Link" xfId="169" builtinId="8" hidden="1"/>
    <cellStyle name="Link" xfId="357" builtinId="8" hidden="1"/>
    <cellStyle name="Link" xfId="551" builtinId="8" hidden="1"/>
    <cellStyle name="Link" xfId="527" builtinId="8" hidden="1"/>
    <cellStyle name="Link" xfId="495" builtinId="8" hidden="1"/>
    <cellStyle name="Link" xfId="463" builtinId="8" hidden="1"/>
    <cellStyle name="Link" xfId="431" builtinId="8" hidden="1"/>
    <cellStyle name="Link" xfId="423" builtinId="8" hidden="1"/>
    <cellStyle name="Link" xfId="415" builtinId="8" hidden="1"/>
    <cellStyle name="Link" xfId="383" builtinId="8" hidden="1"/>
    <cellStyle name="Link" xfId="367" builtinId="8" hidden="1"/>
    <cellStyle name="Link" xfId="349" builtinId="8" hidden="1"/>
    <cellStyle name="Link" xfId="317" builtinId="8" hidden="1"/>
    <cellStyle name="Link" xfId="293" builtinId="8" hidden="1"/>
    <cellStyle name="Link" xfId="285" builtinId="8" hidden="1"/>
    <cellStyle name="Link" xfId="1121" builtinId="8" hidden="1"/>
    <cellStyle name="Link" xfId="1105" builtinId="8" hidden="1"/>
    <cellStyle name="Link" xfId="1097" builtinId="8" hidden="1"/>
    <cellStyle name="Link" xfId="1065" builtinId="8" hidden="1"/>
    <cellStyle name="Link" xfId="1057" builtinId="8" hidden="1"/>
    <cellStyle name="Link" xfId="1001" builtinId="8" hidden="1"/>
    <cellStyle name="Link" xfId="975" builtinId="8" hidden="1"/>
    <cellStyle name="Link" xfId="967" builtinId="8" hidden="1"/>
    <cellStyle name="Link" xfId="935" builtinId="8" hidden="1"/>
    <cellStyle name="Link" xfId="927" builtinId="8" hidden="1"/>
    <cellStyle name="Link" xfId="911" builtinId="8" hidden="1"/>
    <cellStyle name="Link" xfId="879" builtinId="8" hidden="1"/>
    <cellStyle name="Link" xfId="871" builtinId="8" hidden="1"/>
    <cellStyle name="Link" xfId="837" builtinId="8" hidden="1"/>
    <cellStyle name="Link" xfId="813" builtinId="8" hidden="1"/>
    <cellStyle name="Link" xfId="797" builtinId="8" hidden="1"/>
    <cellStyle name="Link" xfId="781" builtinId="8" hidden="1"/>
    <cellStyle name="Link" xfId="749" builtinId="8" hidden="1"/>
    <cellStyle name="Link" xfId="739" builtinId="8" hidden="1"/>
    <cellStyle name="Link" xfId="731" builtinId="8" hidden="1"/>
    <cellStyle name="Link" xfId="675" builtinId="8" hidden="1"/>
    <cellStyle name="Link" xfId="651" builtinId="8" hidden="1"/>
    <cellStyle name="Link" xfId="635" builtinId="8" hidden="1"/>
    <cellStyle name="Link" xfId="609" builtinId="8" hidden="1"/>
    <cellStyle name="Link" xfId="601" builtinId="8" hidden="1"/>
    <cellStyle name="Link" xfId="569" builtinId="8" hidden="1"/>
    <cellStyle name="Link" xfId="1317" builtinId="8" hidden="1"/>
    <cellStyle name="Link" xfId="1573" builtinId="8" hidden="1"/>
    <cellStyle name="Link" xfId="2331" builtinId="8" hidden="1"/>
    <cellStyle name="Link" xfId="2315" builtinId="8" hidden="1"/>
    <cellStyle name="Link" xfId="2299" builtinId="8" hidden="1"/>
    <cellStyle name="Link" xfId="2273" builtinId="8" hidden="1"/>
    <cellStyle name="Link" xfId="2249" builtinId="8" hidden="1"/>
    <cellStyle name="Link" xfId="2241" builtinId="8" hidden="1"/>
    <cellStyle name="Link" xfId="2207" builtinId="8" hidden="1"/>
    <cellStyle name="Link" xfId="2183" builtinId="8" hidden="1"/>
    <cellStyle name="Link" xfId="2141" builtinId="8" hidden="1"/>
    <cellStyle name="Link" xfId="2133" builtinId="8" hidden="1"/>
    <cellStyle name="Link" xfId="2109" builtinId="8" hidden="1"/>
    <cellStyle name="Link" xfId="2083" builtinId="8" hidden="1"/>
    <cellStyle name="Link" xfId="2067" builtinId="8" hidden="1"/>
    <cellStyle name="Link" xfId="2051" builtinId="8" hidden="1"/>
    <cellStyle name="Link" xfId="2017" builtinId="8" hidden="1"/>
    <cellStyle name="Link" xfId="2009" builtinId="8" hidden="1"/>
    <cellStyle name="Link" xfId="2001" builtinId="8" hidden="1"/>
    <cellStyle name="Link" xfId="1951" builtinId="8" hidden="1"/>
    <cellStyle name="Link" xfId="1943" builtinId="8" hidden="1"/>
    <cellStyle name="Link" xfId="1919" builtinId="8" hidden="1"/>
    <cellStyle name="Link" xfId="1903" builtinId="8" hidden="1"/>
    <cellStyle name="Link" xfId="1877" builtinId="8" hidden="1"/>
    <cellStyle name="Link" xfId="1837" builtinId="8" hidden="1"/>
    <cellStyle name="Link" xfId="1819" builtinId="8" hidden="1"/>
    <cellStyle name="Link" xfId="1803" builtinId="8" hidden="1"/>
    <cellStyle name="Link" xfId="1771" builtinId="8" hidden="1"/>
    <cellStyle name="Link" xfId="1753" builtinId="8" hidden="1"/>
    <cellStyle name="Link" xfId="1737" builtinId="8" hidden="1"/>
    <cellStyle name="Link" xfId="1713" builtinId="8" hidden="1"/>
    <cellStyle name="Link" xfId="1687" builtinId="8" hidden="1"/>
    <cellStyle name="Link" xfId="1679" builtinId="8" hidden="1"/>
    <cellStyle name="Link" xfId="1647" builtinId="8" hidden="1"/>
    <cellStyle name="Link" xfId="1621" builtinId="8" hidden="1"/>
    <cellStyle name="Link" xfId="1613" builtinId="8" hidden="1"/>
    <cellStyle name="Link" xfId="1581" builtinId="8" hidden="1"/>
    <cellStyle name="Link" xfId="1571" builtinId="8" hidden="1"/>
    <cellStyle name="Link" xfId="1547" builtinId="8" hidden="1"/>
    <cellStyle name="Link" xfId="1505" builtinId="8" hidden="1"/>
    <cellStyle name="Link" xfId="1489" builtinId="8" hidden="1"/>
    <cellStyle name="Link" xfId="1449" builtinId="8" hidden="1"/>
    <cellStyle name="Link" xfId="1439" builtinId="8" hidden="1"/>
    <cellStyle name="Link" xfId="1423" builtinId="8" hidden="1"/>
    <cellStyle name="Link" xfId="1391" builtinId="8" hidden="1"/>
    <cellStyle name="Link" xfId="1383" builtinId="8" hidden="1"/>
    <cellStyle name="Link" xfId="1357" builtinId="8" hidden="1"/>
    <cellStyle name="Link" xfId="1341" builtinId="8" hidden="1"/>
    <cellStyle name="Link" xfId="1315" builtinId="8" hidden="1"/>
    <cellStyle name="Link" xfId="1307" builtinId="8" hidden="1"/>
    <cellStyle name="Link" xfId="1259" builtinId="8" hidden="1"/>
    <cellStyle name="Link" xfId="1249" builtinId="8" hidden="1"/>
    <cellStyle name="Link" xfId="1241" builtinId="8" hidden="1"/>
    <cellStyle name="Link" xfId="1209" builtinId="8" hidden="1"/>
    <cellStyle name="Link" xfId="1175" builtinId="8" hidden="1"/>
    <cellStyle name="Link" xfId="1151" builtinId="8" hidden="1"/>
    <cellStyle name="Link" xfId="2501" builtinId="8" hidden="1"/>
    <cellStyle name="Link" xfId="2629" builtinId="8" hidden="1"/>
    <cellStyle name="Link" xfId="3269" builtinId="8" hidden="1"/>
    <cellStyle name="Link" xfId="3525" builtinId="8" hidden="1"/>
    <cellStyle name="Link" xfId="3653" builtinId="8" hidden="1"/>
    <cellStyle name="Link" xfId="4165" builtinId="8" hidden="1"/>
    <cellStyle name="Link" xfId="4293" builtinId="8" hidden="1"/>
    <cellStyle name="Link" xfId="4677" builtinId="8" hidden="1"/>
    <cellStyle name="Link" xfId="5031" builtinId="8" hidden="1"/>
    <cellStyle name="Link" xfId="5013" builtinId="8" hidden="1"/>
    <cellStyle name="Link" xfId="4987" builtinId="8" hidden="1"/>
    <cellStyle name="Link" xfId="4953" builtinId="8" hidden="1"/>
    <cellStyle name="Link" xfId="4945" builtinId="8" hidden="1"/>
    <cellStyle name="Link" xfId="4893" builtinId="8" hidden="1"/>
    <cellStyle name="Link" xfId="4885" builtinId="8" hidden="1"/>
    <cellStyle name="Link" xfId="4859" builtinId="8" hidden="1"/>
    <cellStyle name="Link" xfId="4843" builtinId="8" hidden="1"/>
    <cellStyle name="Link" xfId="4809" builtinId="8" hidden="1"/>
    <cellStyle name="Link" xfId="4791" builtinId="8" hidden="1"/>
    <cellStyle name="Link" xfId="4757" builtinId="8" hidden="1"/>
    <cellStyle name="Link" xfId="4749" builtinId="8" hidden="1"/>
    <cellStyle name="Link" xfId="4739" builtinId="8" hidden="1"/>
    <cellStyle name="Link" xfId="4705" builtinId="8" hidden="1"/>
    <cellStyle name="Link" xfId="4689" builtinId="8" hidden="1"/>
    <cellStyle name="Link" xfId="4671" builtinId="8" hidden="1"/>
    <cellStyle name="Link" xfId="4647" builtinId="8" hidden="1"/>
    <cellStyle name="Link" xfId="4611" builtinId="8" hidden="1"/>
    <cellStyle name="Link" xfId="4603" builtinId="8" hidden="1"/>
    <cellStyle name="Link" xfId="4553" builtinId="8" hidden="1"/>
    <cellStyle name="Link" xfId="4543" builtinId="8" hidden="1"/>
    <cellStyle name="Link" xfId="4509" builtinId="8" hidden="1"/>
    <cellStyle name="Link" xfId="4501" builtinId="8" hidden="1"/>
    <cellStyle name="Link" xfId="4475" builtinId="8" hidden="1"/>
    <cellStyle name="Link" xfId="4441" builtinId="8" hidden="1"/>
    <cellStyle name="Link" xfId="4415" builtinId="8" hidden="1"/>
    <cellStyle name="Link" xfId="4407" builtinId="8" hidden="1"/>
    <cellStyle name="Link" xfId="4373" builtinId="8" hidden="1"/>
    <cellStyle name="Link" xfId="4365" builtinId="8" hidden="1"/>
    <cellStyle name="Link" xfId="4347" builtinId="8" hidden="1"/>
    <cellStyle name="Link" xfId="4313" builtinId="8" hidden="1"/>
    <cellStyle name="Link" xfId="4305" builtinId="8" hidden="1"/>
    <cellStyle name="Link" xfId="4279" builtinId="8" hidden="1"/>
    <cellStyle name="Link" xfId="4245" builtinId="8" hidden="1"/>
    <cellStyle name="Link" xfId="4211" builtinId="8" hidden="1"/>
    <cellStyle name="Link" xfId="4177" builtinId="8" hidden="1"/>
    <cellStyle name="Link" xfId="4169" builtinId="8" hidden="1"/>
    <cellStyle name="Link" xfId="4159" builtinId="8" hidden="1"/>
    <cellStyle name="Link" xfId="4125" builtinId="8" hidden="1"/>
    <cellStyle name="Link" xfId="4109" builtinId="8" hidden="1"/>
    <cellStyle name="Link" xfId="4075" builtinId="8" hidden="1"/>
    <cellStyle name="Link" xfId="4057" builtinId="8" hidden="1"/>
    <cellStyle name="Link" xfId="4031" builtinId="8" hidden="1"/>
    <cellStyle name="Link" xfId="4023" builtinId="8" hidden="1"/>
    <cellStyle name="Link" xfId="3989" builtinId="8" hidden="1"/>
    <cellStyle name="Link" xfId="3971" builtinId="8" hidden="1"/>
    <cellStyle name="Link" xfId="3963" builtinId="8" hidden="1"/>
    <cellStyle name="Link" xfId="3929" builtinId="8" hidden="1"/>
    <cellStyle name="Link" xfId="3921" builtinId="8" hidden="1"/>
    <cellStyle name="Link" xfId="4271" builtinId="8" hidden="1"/>
    <cellStyle name="Link" xfId="4637" builtinId="8" hidden="1"/>
    <cellStyle name="Link" xfId="4817" builtinId="8" hidden="1"/>
    <cellStyle name="Link" xfId="1283" builtinId="8" hidden="1"/>
    <cellStyle name="Link" xfId="1457" builtinId="8" hidden="1"/>
    <cellStyle name="Link" xfId="1639" builtinId="8" hidden="1"/>
    <cellStyle name="Link" xfId="2167" builtinId="8" hidden="1"/>
    <cellStyle name="Link" xfId="2339" builtinId="8" hidden="1"/>
    <cellStyle name="Link" xfId="861" builtinId="8" hidden="1"/>
    <cellStyle name="Link" xfId="333" builtinId="8" hidden="1"/>
    <cellStyle name="Link" xfId="257" builtinId="8" hidden="1"/>
    <cellStyle name="Link" xfId="3" builtinId="8" hidden="1"/>
    <cellStyle name="Link" xfId="239" builtinId="8" hidden="1"/>
    <cellStyle name="Link" xfId="181" builtinId="8" hidden="1"/>
    <cellStyle name="Link" xfId="547" builtinId="8" hidden="1"/>
    <cellStyle name="Link" xfId="319" builtinId="8" hidden="1"/>
    <cellStyle name="Link" xfId="1071" builtinId="8" hidden="1"/>
    <cellStyle name="Link" xfId="955" builtinId="8" hidden="1"/>
    <cellStyle name="Link" xfId="841" builtinId="8" hidden="1"/>
    <cellStyle name="Link" xfId="783" builtinId="8" hidden="1"/>
    <cellStyle name="Link" xfId="607" builtinId="8" hidden="1"/>
    <cellStyle name="Link" xfId="1381" builtinId="8" hidden="1"/>
    <cellStyle name="Link" xfId="2321" builtinId="8" hidden="1"/>
    <cellStyle name="Link" xfId="2145" builtinId="8" hidden="1"/>
    <cellStyle name="Link" xfId="2087" builtinId="8" hidden="1"/>
    <cellStyle name="Link" xfId="1971" builtinId="8" hidden="1"/>
    <cellStyle name="Link" xfId="1851" builtinId="8" hidden="1"/>
    <cellStyle name="Link" xfId="1733" builtinId="8" hidden="1"/>
    <cellStyle name="Link" xfId="1675" builtinId="8" hidden="1"/>
    <cellStyle name="Link" xfId="1499" builtinId="8" hidden="1"/>
    <cellStyle name="Link" xfId="1379" builtinId="8" hidden="1"/>
    <cellStyle name="Link" xfId="1205" builtinId="8" hidden="1"/>
    <cellStyle name="Link" xfId="1147" builtinId="8" hidden="1"/>
    <cellStyle name="Link" xfId="4005" builtinId="8" hidden="1"/>
    <cellStyle name="Link" xfId="4981" builtinId="8" hidden="1"/>
    <cellStyle name="Link" xfId="4857" builtinId="8" hidden="1"/>
    <cellStyle name="Link" xfId="4797" builtinId="8" hidden="1"/>
    <cellStyle name="Link" xfId="4617" builtinId="8" hidden="1"/>
    <cellStyle name="Link" xfId="4555" builtinId="8" hidden="1"/>
    <cellStyle name="Link" xfId="4495" builtinId="8" hidden="1"/>
    <cellStyle name="Link" xfId="4311" builtinId="8" hidden="1"/>
    <cellStyle name="Link" xfId="4251" builtinId="8" hidden="1"/>
    <cellStyle name="Link" xfId="4129" builtinId="8" hidden="1"/>
    <cellStyle name="Link" xfId="4009" builtinId="8" hidden="1"/>
    <cellStyle name="Link" xfId="10613" builtinId="8" hidden="1"/>
    <cellStyle name="Link" xfId="10501" builtinId="8" hidden="1"/>
    <cellStyle name="Link" xfId="10469" builtinId="8" hidden="1"/>
    <cellStyle name="Link" xfId="10437" builtinId="8" hidden="1"/>
    <cellStyle name="Link" xfId="10357" builtinId="8" hidden="1"/>
    <cellStyle name="Link" xfId="10341" builtinId="8" hidden="1"/>
    <cellStyle name="Link" xfId="10277" builtinId="8" hidden="1"/>
    <cellStyle name="Link" xfId="10213" builtinId="8" hidden="1"/>
    <cellStyle name="Link" xfId="10165" builtinId="8" hidden="1"/>
    <cellStyle name="Link" xfId="10117" builtinId="8" hidden="1"/>
    <cellStyle name="Link" xfId="10037" builtinId="8" hidden="1"/>
    <cellStyle name="Link" xfId="10021" builtinId="8" hidden="1"/>
    <cellStyle name="Link" xfId="9989" builtinId="8" hidden="1"/>
    <cellStyle name="Link" xfId="9909" builtinId="8" hidden="1"/>
    <cellStyle name="Link" xfId="9845" builtinId="8" hidden="1"/>
    <cellStyle name="Link" xfId="9781" builtinId="8" hidden="1"/>
    <cellStyle name="Link" xfId="9669" builtinId="8" hidden="1"/>
    <cellStyle name="Link" xfId="9653" builtinId="8" hidden="1"/>
    <cellStyle name="Link" xfId="9573" builtinId="8" hidden="1"/>
    <cellStyle name="Link" xfId="9525" builtinId="8" hidden="1"/>
    <cellStyle name="Link" xfId="9509" builtinId="8" hidden="1"/>
    <cellStyle name="Link" xfId="9413" builtinId="8" hidden="1"/>
    <cellStyle name="Link" xfId="9397" builtinId="8" hidden="1"/>
    <cellStyle name="Link" xfId="9333" builtinId="8" hidden="1"/>
    <cellStyle name="Link" xfId="9269" builtinId="8" hidden="1"/>
    <cellStyle name="Link" xfId="9221" builtinId="8" hidden="1"/>
    <cellStyle name="Link" xfId="9189" builtinId="8" hidden="1"/>
    <cellStyle name="Link" xfId="9093" builtinId="8" hidden="1"/>
    <cellStyle name="Link" xfId="9077" builtinId="8" hidden="1"/>
    <cellStyle name="Link" xfId="9061" builtinId="8" hidden="1"/>
    <cellStyle name="Link" xfId="8933" builtinId="8" hidden="1"/>
    <cellStyle name="Link" xfId="8837" builtinId="8" hidden="1"/>
    <cellStyle name="Link" xfId="8805" builtinId="8" hidden="1"/>
    <cellStyle name="Link" xfId="8741" builtinId="8" hidden="1"/>
    <cellStyle name="Link" xfId="8709" builtinId="8" hidden="1"/>
    <cellStyle name="Link" xfId="8629" builtinId="8" hidden="1"/>
    <cellStyle name="Link" xfId="8581" builtinId="8" hidden="1"/>
    <cellStyle name="Link" xfId="8565" builtinId="8" hidden="1"/>
    <cellStyle name="Link" xfId="8485" builtinId="8" hidden="1"/>
    <cellStyle name="Link" xfId="8453" builtinId="8" hidden="1"/>
    <cellStyle name="Link" xfId="8389" builtinId="8" hidden="1"/>
    <cellStyle name="Link" xfId="8325" builtinId="8" hidden="1"/>
    <cellStyle name="Link" xfId="8293" builtinId="8" hidden="1"/>
    <cellStyle name="Link" xfId="8245" builtinId="8" hidden="1"/>
    <cellStyle name="Link" xfId="8165" builtinId="8" hidden="1"/>
    <cellStyle name="Link" xfId="8133" builtinId="8" hidden="1"/>
    <cellStyle name="Link" xfId="7989" builtinId="8" hidden="1"/>
    <cellStyle name="Link" xfId="7973" builtinId="8" hidden="1"/>
    <cellStyle name="Link" xfId="7909" builtinId="8" hidden="1"/>
    <cellStyle name="Link" xfId="7861" builtinId="8" hidden="1"/>
    <cellStyle name="Link" xfId="7797" builtinId="8" hidden="1"/>
    <cellStyle name="Link" xfId="7781" builtinId="8" hidden="1"/>
    <cellStyle name="Link" xfId="7685" builtinId="8" hidden="1"/>
    <cellStyle name="Link" xfId="7653" builtinId="8" hidden="1"/>
    <cellStyle name="Link" xfId="7621" builtinId="8" hidden="1"/>
    <cellStyle name="Link" xfId="7541" builtinId="8" hidden="1"/>
    <cellStyle name="Link" xfId="7525" builtinId="8" hidden="1"/>
    <cellStyle name="Link" xfId="7461" builtinId="8" hidden="1"/>
    <cellStyle name="Link" xfId="7397" builtinId="8" hidden="1"/>
    <cellStyle name="Link" xfId="7349" builtinId="8" hidden="1"/>
    <cellStyle name="Link" xfId="7301" builtinId="8" hidden="1"/>
    <cellStyle name="Link" xfId="7205" builtinId="8" hidden="1"/>
    <cellStyle name="Link" xfId="7173" builtinId="8" hidden="1"/>
    <cellStyle name="Link" xfId="7045" builtinId="8" hidden="1"/>
    <cellStyle name="Link" xfId="7029" builtinId="8" hidden="1"/>
    <cellStyle name="Link" xfId="6965" builtinId="8" hidden="1"/>
    <cellStyle name="Link" xfId="6917" builtinId="8" hidden="1"/>
    <cellStyle name="Link" xfId="6853" builtinId="8" hidden="1"/>
    <cellStyle name="Link" xfId="6837" builtinId="8" hidden="1"/>
    <cellStyle name="Link" xfId="6757" builtinId="8" hidden="1"/>
    <cellStyle name="Link" xfId="6709" builtinId="8" hidden="1"/>
    <cellStyle name="Link" xfId="6693" builtinId="8" hidden="1"/>
    <cellStyle name="Link" xfId="6597" builtinId="8" hidden="1"/>
    <cellStyle name="Link" xfId="6581" builtinId="8" hidden="1"/>
    <cellStyle name="Link" xfId="6517" builtinId="8" hidden="1"/>
    <cellStyle name="Link" xfId="6453" builtinId="8" hidden="1"/>
    <cellStyle name="Link" xfId="6373" builtinId="8" hidden="1"/>
    <cellStyle name="Link" xfId="6277" builtinId="8" hidden="1"/>
    <cellStyle name="Link" xfId="6261" builtinId="8" hidden="1"/>
    <cellStyle name="Link" xfId="6197" builtinId="8" hidden="1"/>
    <cellStyle name="Link" xfId="6117" builtinId="8" hidden="1"/>
    <cellStyle name="Link" xfId="6085" builtinId="8" hidden="1"/>
    <cellStyle name="Link" xfId="6021" builtinId="8" hidden="1"/>
    <cellStyle name="Link" xfId="5989" builtinId="8" hidden="1"/>
    <cellStyle name="Link" xfId="5925" builtinId="8" hidden="1"/>
    <cellStyle name="Link" xfId="5893" builtinId="8" hidden="1"/>
    <cellStyle name="Link" xfId="5813" builtinId="8" hidden="1"/>
    <cellStyle name="Link" xfId="5765" builtinId="8" hidden="1"/>
    <cellStyle name="Link" xfId="5749" builtinId="8" hidden="1"/>
    <cellStyle name="Link" xfId="5669" builtinId="8" hidden="1"/>
    <cellStyle name="Link" xfId="5637" builtinId="8" hidden="1"/>
    <cellStyle name="Link" xfId="5509" builtinId="8" hidden="1"/>
    <cellStyle name="Link" xfId="5477" builtinId="8" hidden="1"/>
    <cellStyle name="Link" xfId="5429" builtinId="8" hidden="1"/>
    <cellStyle name="Link" xfId="5349" builtinId="8" hidden="1"/>
    <cellStyle name="Link" xfId="5301" builtinId="8" hidden="1"/>
    <cellStyle name="Link" xfId="5253" builtinId="8" hidden="1"/>
    <cellStyle name="Link" xfId="5173" builtinId="8" hidden="1"/>
    <cellStyle name="Link" xfId="5157" builtinId="8" hidden="1"/>
    <cellStyle name="Link" xfId="5093" builtinId="8" hidden="1"/>
    <cellStyle name="Link" xfId="5045" builtinId="8" hidden="1"/>
    <cellStyle name="Link" xfId="2355" builtinId="8" hidden="1"/>
    <cellStyle name="Link" xfId="2357" builtinId="8" hidden="1"/>
    <cellStyle name="Link" xfId="2369" builtinId="8" hidden="1"/>
    <cellStyle name="Link" xfId="2375" builtinId="8" hidden="1"/>
    <cellStyle name="Link" xfId="2379" builtinId="8" hidden="1"/>
    <cellStyle name="Link" xfId="2391" builtinId="8" hidden="1"/>
    <cellStyle name="Link" xfId="2399" builtinId="8" hidden="1"/>
    <cellStyle name="Link" xfId="2409" builtinId="8" hidden="1"/>
    <cellStyle name="Link" xfId="2415" builtinId="8" hidden="1"/>
    <cellStyle name="Link" xfId="2421" builtinId="8" hidden="1"/>
    <cellStyle name="Link" xfId="2433" builtinId="8" hidden="1"/>
    <cellStyle name="Link" xfId="2439" builtinId="8" hidden="1"/>
    <cellStyle name="Link" xfId="2443" builtinId="8" hidden="1"/>
    <cellStyle name="Link" xfId="2455" builtinId="8" hidden="1"/>
    <cellStyle name="Link" xfId="2457" builtinId="8" hidden="1"/>
    <cellStyle name="Link" xfId="2465" builtinId="8" hidden="1"/>
    <cellStyle name="Link" xfId="2473" builtinId="8" hidden="1"/>
    <cellStyle name="Link" xfId="2481" builtinId="8" hidden="1"/>
    <cellStyle name="Link" xfId="2483" builtinId="8" hidden="1"/>
    <cellStyle name="Link" xfId="2493" builtinId="8" hidden="1"/>
    <cellStyle name="Link" xfId="2503" builtinId="8" hidden="1"/>
    <cellStyle name="Link" xfId="2515" builtinId="8" hidden="1"/>
    <cellStyle name="Link" xfId="2517" builtinId="8" hidden="1"/>
    <cellStyle name="Link" xfId="2525" builtinId="8" hidden="1"/>
    <cellStyle name="Link" xfId="2535" builtinId="8" hidden="1"/>
    <cellStyle name="Link" xfId="2541" builtinId="8" hidden="1"/>
    <cellStyle name="Link" xfId="2545" builtinId="8" hidden="1"/>
    <cellStyle name="Link" xfId="2559" builtinId="8" hidden="1"/>
    <cellStyle name="Link" xfId="2561" builtinId="8" hidden="1"/>
    <cellStyle name="Link" xfId="2569" builtinId="8" hidden="1"/>
    <cellStyle name="Link" xfId="2579" builtinId="8" hidden="1"/>
    <cellStyle name="Link" xfId="2583" builtinId="8" hidden="1"/>
    <cellStyle name="Link" xfId="2591" builtinId="8" hidden="1"/>
    <cellStyle name="Link" xfId="2595" builtinId="8" hidden="1"/>
    <cellStyle name="Link" xfId="2605" builtinId="8" hidden="1"/>
    <cellStyle name="Link" xfId="2619" builtinId="8" hidden="1"/>
    <cellStyle name="Link" xfId="2625" builtinId="8" hidden="1"/>
    <cellStyle name="Link" xfId="2627" builtinId="8" hidden="1"/>
    <cellStyle name="Link" xfId="2639" builtinId="8" hidden="1"/>
    <cellStyle name="Link" xfId="2643" builtinId="8" hidden="1"/>
    <cellStyle name="Link" xfId="2651" builtinId="8" hidden="1"/>
    <cellStyle name="Link" xfId="2659" builtinId="8" hidden="1"/>
    <cellStyle name="Link" xfId="2665" builtinId="8" hidden="1"/>
    <cellStyle name="Link" xfId="2671" builtinId="8" hidden="1"/>
    <cellStyle name="Link" xfId="2685" builtinId="8" hidden="1"/>
    <cellStyle name="Link" xfId="2687" builtinId="8" hidden="1"/>
    <cellStyle name="Link" xfId="2695" builtinId="8" hidden="1"/>
    <cellStyle name="Link" xfId="2705" builtinId="8" hidden="1"/>
    <cellStyle name="Link" xfId="2707" builtinId="8" hidden="1"/>
    <cellStyle name="Link" xfId="2715" builtinId="8" hidden="1"/>
    <cellStyle name="Link" xfId="2731" builtinId="8" hidden="1"/>
    <cellStyle name="Link" xfId="2733" builtinId="8" hidden="1"/>
    <cellStyle name="Link" xfId="2745" builtinId="8" hidden="1"/>
    <cellStyle name="Link" xfId="2749" builtinId="8" hidden="1"/>
    <cellStyle name="Link" xfId="2753" builtinId="8" hidden="1"/>
    <cellStyle name="Link" xfId="2765" builtinId="8" hidden="1"/>
    <cellStyle name="Link" xfId="2767" builtinId="8" hidden="1"/>
    <cellStyle name="Link" xfId="2775" builtinId="8" hidden="1"/>
    <cellStyle name="Link" xfId="2783" builtinId="8" hidden="1"/>
    <cellStyle name="Link" xfId="2791" builtinId="8" hidden="1"/>
    <cellStyle name="Link" xfId="2799" builtinId="8" hidden="1"/>
    <cellStyle name="Link" xfId="2809" builtinId="8" hidden="1"/>
    <cellStyle name="Link" xfId="2813" builtinId="8" hidden="1"/>
    <cellStyle name="Link" xfId="2817" builtinId="8" hidden="1"/>
    <cellStyle name="Link" xfId="2831" builtinId="8" hidden="1"/>
    <cellStyle name="Link" xfId="2841" builtinId="8" hidden="1"/>
    <cellStyle name="Link" xfId="2847" builtinId="8" hidden="1"/>
    <cellStyle name="Link" xfId="2857" builtinId="8" hidden="1"/>
    <cellStyle name="Link" xfId="2859" builtinId="8" hidden="1"/>
    <cellStyle name="Link" xfId="2869" builtinId="8" hidden="1"/>
    <cellStyle name="Link" xfId="2875" builtinId="8" hidden="1"/>
    <cellStyle name="Link" xfId="2877" builtinId="8" hidden="1"/>
    <cellStyle name="Link" xfId="2891" builtinId="8" hidden="1"/>
    <cellStyle name="Link" xfId="2893" builtinId="8" hidden="1"/>
    <cellStyle name="Link" xfId="2901" builtinId="8" hidden="1"/>
    <cellStyle name="Link" xfId="2909" builtinId="8" hidden="1"/>
    <cellStyle name="Link" xfId="2921" builtinId="8" hidden="1"/>
    <cellStyle name="Link" xfId="2925" builtinId="8" hidden="1"/>
    <cellStyle name="Link" xfId="2935" builtinId="8" hidden="1"/>
    <cellStyle name="Link" xfId="2937" builtinId="8" hidden="1"/>
    <cellStyle name="Link" xfId="2955" builtinId="8" hidden="1"/>
    <cellStyle name="Link" xfId="2959" builtinId="8" hidden="1"/>
    <cellStyle name="Link" xfId="2967" builtinId="8" hidden="1"/>
    <cellStyle name="Link" xfId="2971" builtinId="8" hidden="1"/>
    <cellStyle name="Link" xfId="2979" builtinId="8" hidden="1"/>
    <cellStyle name="Link" xfId="2985" builtinId="8" hidden="1"/>
    <cellStyle name="Link" xfId="2995" builtinId="8" hidden="1"/>
    <cellStyle name="Link" xfId="3001" builtinId="8" hidden="1"/>
    <cellStyle name="Link" xfId="3003" builtinId="8" hidden="1"/>
    <cellStyle name="Link" xfId="3015" builtinId="8" hidden="1"/>
    <cellStyle name="Link" xfId="3019" builtinId="8" hidden="1"/>
    <cellStyle name="Link" xfId="3027" builtinId="8" hidden="1"/>
    <cellStyle name="Link" xfId="3035" builtinId="8" hidden="1"/>
    <cellStyle name="Link" xfId="3047" builtinId="8" hidden="1"/>
    <cellStyle name="Link" xfId="3049" builtinId="8" hidden="1"/>
    <cellStyle name="Link" xfId="3063" builtinId="8" hidden="1"/>
    <cellStyle name="Link" xfId="3069" builtinId="8" hidden="1"/>
    <cellStyle name="Link" xfId="3081" builtinId="8" hidden="1"/>
    <cellStyle name="Link" xfId="3083" builtinId="8" hidden="1"/>
    <cellStyle name="Link" xfId="3091" builtinId="8" hidden="1"/>
    <cellStyle name="Link" xfId="3097" builtinId="8" hidden="1"/>
    <cellStyle name="Link" xfId="3105" builtinId="8" hidden="1"/>
    <cellStyle name="Link" xfId="3107" builtinId="8" hidden="1"/>
    <cellStyle name="Link" xfId="3121" builtinId="8" hidden="1"/>
    <cellStyle name="Link" xfId="3125" builtinId="8" hidden="1"/>
    <cellStyle name="Link" xfId="3129" builtinId="8" hidden="1"/>
    <cellStyle name="Link" xfId="3139" builtinId="8" hidden="1"/>
    <cellStyle name="Link" xfId="3143" builtinId="8" hidden="1"/>
    <cellStyle name="Link" xfId="3151" builtinId="8" hidden="1"/>
    <cellStyle name="Link" xfId="3163" builtinId="8" hidden="1"/>
    <cellStyle name="Link" xfId="3175" builtinId="8" hidden="1"/>
    <cellStyle name="Link" xfId="3185" builtinId="8" hidden="1"/>
    <cellStyle name="Link" xfId="3189" builtinId="8" hidden="1"/>
    <cellStyle name="Link" xfId="3193" builtinId="8" hidden="1"/>
    <cellStyle name="Link" xfId="3207" builtinId="8" hidden="1"/>
    <cellStyle name="Link" xfId="3209" builtinId="8" hidden="1"/>
    <cellStyle name="Link" xfId="3217" builtinId="8" hidden="1"/>
    <cellStyle name="Link" xfId="3223" builtinId="8" hidden="1"/>
    <cellStyle name="Link" xfId="3231" builtinId="8" hidden="1"/>
    <cellStyle name="Link" xfId="3233" builtinId="8" hidden="1"/>
    <cellStyle name="Link" xfId="3245" builtinId="8" hidden="1"/>
    <cellStyle name="Link" xfId="3251" builtinId="8" hidden="1"/>
    <cellStyle name="Link" xfId="3253" builtinId="8" hidden="1"/>
    <cellStyle name="Link" xfId="3265" builtinId="8" hidden="1"/>
    <cellStyle name="Link" xfId="3267" builtinId="8" hidden="1"/>
    <cellStyle name="Link" xfId="3287" builtinId="8" hidden="1"/>
    <cellStyle name="Link" xfId="3295" builtinId="8" hidden="1"/>
    <cellStyle name="Link" xfId="3299" builtinId="8" hidden="1"/>
    <cellStyle name="Link" xfId="3311" builtinId="8" hidden="1"/>
    <cellStyle name="Link" xfId="3313" builtinId="8" hidden="1"/>
    <cellStyle name="Link" xfId="3319" builtinId="8" hidden="1"/>
    <cellStyle name="Link" xfId="3329" builtinId="8" hidden="1"/>
    <cellStyle name="Link" xfId="3335" builtinId="8" hidden="1"/>
    <cellStyle name="Link" xfId="3343" builtinId="8" hidden="1"/>
    <cellStyle name="Link" xfId="3347" builtinId="8" hidden="1"/>
    <cellStyle name="Link" xfId="3355" builtinId="8" hidden="1"/>
    <cellStyle name="Link" xfId="3359" builtinId="8" hidden="1"/>
    <cellStyle name="Link" xfId="3371" builtinId="8" hidden="1"/>
    <cellStyle name="Link" xfId="3377" builtinId="8" hidden="1"/>
    <cellStyle name="Link" xfId="3379" builtinId="8" hidden="1"/>
    <cellStyle name="Link" xfId="3393" builtinId="8" hidden="1"/>
    <cellStyle name="Link" xfId="3405" builtinId="8" hidden="1"/>
    <cellStyle name="Link" xfId="3413" builtinId="8" hidden="1"/>
    <cellStyle name="Link" xfId="3421" builtinId="8" hidden="1"/>
    <cellStyle name="Link" xfId="3423" builtinId="8" hidden="1"/>
    <cellStyle name="Link" xfId="3437" builtinId="8" hidden="1"/>
    <cellStyle name="Link" xfId="3439" builtinId="8" hidden="1"/>
    <cellStyle name="Link" xfId="3445" builtinId="8" hidden="1"/>
    <cellStyle name="Link" xfId="3455" builtinId="8" hidden="1"/>
    <cellStyle name="Link" xfId="3457" builtinId="8" hidden="1"/>
    <cellStyle name="Link" xfId="3467" builtinId="8" hidden="1"/>
    <cellStyle name="Link" xfId="3473" builtinId="8" hidden="1"/>
    <cellStyle name="Link" xfId="3481" builtinId="8" hidden="1"/>
    <cellStyle name="Link" xfId="3483" builtinId="8" hidden="1"/>
    <cellStyle name="Link" xfId="3497" builtinId="8" hidden="1"/>
    <cellStyle name="Link" xfId="3505" builtinId="8" hidden="1"/>
    <cellStyle name="Link" xfId="3515" builtinId="8" hidden="1"/>
    <cellStyle name="Link" xfId="3517" builtinId="8" hidden="1"/>
    <cellStyle name="Link" xfId="3531" builtinId="8" hidden="1"/>
    <cellStyle name="Link" xfId="3539" builtinId="8" hidden="1"/>
    <cellStyle name="Link" xfId="3547" builtinId="8" hidden="1"/>
    <cellStyle name="Link" xfId="3549" builtinId="8" hidden="1"/>
    <cellStyle name="Link" xfId="3561" builtinId="8" hidden="1"/>
    <cellStyle name="Link" xfId="3565" builtinId="8" hidden="1"/>
    <cellStyle name="Link" xfId="3569" builtinId="8" hidden="1"/>
    <cellStyle name="Link" xfId="3581" builtinId="8" hidden="1"/>
    <cellStyle name="Link" xfId="3583" builtinId="8" hidden="1"/>
    <cellStyle name="Link" xfId="3593" builtinId="8" hidden="1"/>
    <cellStyle name="Link" xfId="3599" builtinId="8" hidden="1"/>
    <cellStyle name="Link" xfId="3607" builtinId="8" hidden="1"/>
    <cellStyle name="Link" xfId="3619" builtinId="8" hidden="1"/>
    <cellStyle name="Link" xfId="3627" builtinId="8" hidden="1"/>
    <cellStyle name="Link" xfId="3629" builtinId="8" hidden="1"/>
    <cellStyle name="Link" xfId="3641" builtinId="8" hidden="1"/>
    <cellStyle name="Link" xfId="3649" builtinId="8" hidden="1"/>
    <cellStyle name="Link" xfId="3655" builtinId="8" hidden="1"/>
    <cellStyle name="Link" xfId="3663" builtinId="8" hidden="1"/>
    <cellStyle name="Link" xfId="3671" builtinId="8" hidden="1"/>
    <cellStyle name="Link" xfId="3675" builtinId="8" hidden="1"/>
    <cellStyle name="Link" xfId="3687" builtinId="8" hidden="1"/>
    <cellStyle name="Link" xfId="3689" builtinId="8" hidden="1"/>
    <cellStyle name="Link" xfId="3695" builtinId="8" hidden="1"/>
    <cellStyle name="Link" xfId="3705" builtinId="8" hidden="1"/>
    <cellStyle name="Link" xfId="3709" builtinId="8" hidden="1"/>
    <cellStyle name="Link" xfId="3719" builtinId="8" hidden="1"/>
    <cellStyle name="Link" xfId="3731" builtinId="8" hidden="1"/>
    <cellStyle name="Link" xfId="3735" builtinId="8" hidden="1"/>
    <cellStyle name="Link" xfId="3745" builtinId="8" hidden="1"/>
    <cellStyle name="Link" xfId="3753" builtinId="8" hidden="1"/>
    <cellStyle name="Link" xfId="3755" builtinId="8" hidden="1"/>
    <cellStyle name="Link" xfId="3769" builtinId="8" hidden="1"/>
    <cellStyle name="Link" xfId="3773" builtinId="8" hidden="1"/>
    <cellStyle name="Link" xfId="3779" builtinId="8" hidden="1"/>
    <cellStyle name="Link" xfId="3789" builtinId="8" hidden="1"/>
    <cellStyle name="Link" xfId="3797" builtinId="8" hidden="1"/>
    <cellStyle name="Link" xfId="3799" builtinId="8" hidden="1"/>
    <cellStyle name="Link" xfId="3811" builtinId="8" hidden="1"/>
    <cellStyle name="Link" xfId="3815" builtinId="8" hidden="1"/>
    <cellStyle name="Link" xfId="3821" builtinId="8" hidden="1"/>
    <cellStyle name="Link" xfId="3831" builtinId="8" hidden="1"/>
    <cellStyle name="Link" xfId="3841" builtinId="8" hidden="1"/>
    <cellStyle name="Link" xfId="3849" builtinId="8" hidden="1"/>
    <cellStyle name="Link" xfId="3857" builtinId="8" hidden="1"/>
    <cellStyle name="Link" xfId="3859" builtinId="8" hidden="1"/>
    <cellStyle name="Link" xfId="3871" builtinId="8" hidden="1"/>
    <cellStyle name="Link" xfId="3875" builtinId="8" hidden="1"/>
    <cellStyle name="Link" xfId="3881" builtinId="8" hidden="1"/>
    <cellStyle name="Link" xfId="3893" builtinId="8" hidden="1"/>
    <cellStyle name="Link" xfId="3899" builtinId="8" hidden="1"/>
    <cellStyle name="Link" xfId="3765" builtinId="8" hidden="1"/>
    <cellStyle name="Link" xfId="3523" builtinId="8" hidden="1"/>
    <cellStyle name="Link" xfId="3279" builtinId="8" hidden="1"/>
    <cellStyle name="Link" xfId="3159" builtinId="8" hidden="1"/>
    <cellStyle name="Link" xfId="2797" builtinId="8" hidden="1"/>
    <cellStyle name="Link" xfId="2673" builtinId="8" hidden="1"/>
    <cellStyle name="Link" xfId="6245" builtinId="8" hidden="1"/>
    <cellStyle name="Link" xfId="7141" builtinId="8" hidden="1"/>
    <cellStyle name="Link" xfId="8965" builtinId="8" hidden="1"/>
    <cellStyle name="Link" xfId="10729" builtinId="8" hidden="1"/>
    <cellStyle name="Link" xfId="10733" builtinId="8" hidden="1"/>
    <cellStyle name="Link" xfId="10739" builtinId="8" hidden="1"/>
    <cellStyle name="Link" xfId="10751" builtinId="8" hidden="1"/>
    <cellStyle name="Link" xfId="10755" builtinId="8" hidden="1"/>
    <cellStyle name="Link" xfId="10759" builtinId="8" hidden="1"/>
    <cellStyle name="Link" xfId="10769" builtinId="8" hidden="1"/>
    <cellStyle name="Link" xfId="10777" builtinId="8" hidden="1"/>
    <cellStyle name="Link" xfId="10783" builtinId="8" hidden="1"/>
    <cellStyle name="Link" xfId="10793" builtinId="8" hidden="1"/>
    <cellStyle name="Link" xfId="10801" builtinId="8" hidden="1"/>
    <cellStyle name="Link" xfId="10803" builtinId="8" hidden="1"/>
    <cellStyle name="Link" xfId="10819" builtinId="8" hidden="1"/>
    <cellStyle name="Link" xfId="10825" builtinId="8" hidden="1"/>
    <cellStyle name="Link" xfId="10841" builtinId="8" hidden="1"/>
    <cellStyle name="Link" xfId="10843" builtinId="8" hidden="1"/>
    <cellStyle name="Link" xfId="10851" builtinId="8" hidden="1"/>
    <cellStyle name="Link" xfId="10861" builtinId="8" hidden="1"/>
    <cellStyle name="Link" xfId="10867" builtinId="8" hidden="1"/>
    <cellStyle name="Link" xfId="10875" builtinId="8" hidden="1"/>
    <cellStyle name="Link" xfId="10887" builtinId="8" hidden="1"/>
    <cellStyle name="Link" xfId="10889" builtinId="8" hidden="1"/>
    <cellStyle name="Link" xfId="10893" builtinId="8" hidden="1"/>
    <cellStyle name="Link" xfId="10905" builtinId="8" hidden="1"/>
    <cellStyle name="Link" xfId="10911" builtinId="8" hidden="1"/>
    <cellStyle name="Link" xfId="10915" builtinId="8" hidden="1"/>
    <cellStyle name="Link" xfId="10925" builtinId="8" hidden="1"/>
    <cellStyle name="Link" xfId="10939" builtinId="8" hidden="1"/>
    <cellStyle name="Link" xfId="10951" builtinId="8" hidden="1"/>
    <cellStyle name="Link" xfId="10953" builtinId="8" hidden="1"/>
    <cellStyle name="Link" xfId="10959" builtinId="8" hidden="1"/>
    <cellStyle name="Link" xfId="10971" builtinId="8" hidden="1"/>
    <cellStyle name="Link" xfId="10975" builtinId="8" hidden="1"/>
    <cellStyle name="Link" xfId="10985" builtinId="8" hidden="1"/>
    <cellStyle name="Link" xfId="10989" builtinId="8" hidden="1"/>
    <cellStyle name="Link" xfId="10999" builtinId="8" hidden="1"/>
    <cellStyle name="Link" xfId="11003" builtinId="8" hidden="1"/>
    <cellStyle name="Link" xfId="11015" builtinId="8" hidden="1"/>
    <cellStyle name="Link" xfId="11021" builtinId="8" hidden="1"/>
    <cellStyle name="Link" xfId="11023" builtinId="8" hidden="1"/>
    <cellStyle name="Link" xfId="11035" builtinId="8" hidden="1"/>
    <cellStyle name="Link" xfId="11039" builtinId="8" hidden="1"/>
    <cellStyle name="Link" xfId="11057" builtinId="8" hidden="1"/>
    <cellStyle name="Link" xfId="11063" builtinId="8" hidden="1"/>
    <cellStyle name="Link" xfId="11069" builtinId="8" hidden="1"/>
    <cellStyle name="Link" xfId="11081" builtinId="8" hidden="1"/>
    <cellStyle name="Link" xfId="11085" builtinId="8" hidden="1"/>
    <cellStyle name="Link" xfId="11087" builtinId="8" hidden="1"/>
    <cellStyle name="Link" xfId="11105" builtinId="8" hidden="1"/>
    <cellStyle name="Link" xfId="11107" builtinId="8" hidden="1"/>
    <cellStyle name="Link" xfId="11117" builtinId="8" hidden="1"/>
    <cellStyle name="Link" xfId="11123" builtinId="8" hidden="1"/>
    <cellStyle name="Link" xfId="11133" builtinId="8" hidden="1"/>
    <cellStyle name="Link" xfId="11135" builtinId="8" hidden="1"/>
    <cellStyle name="Link" xfId="11149" builtinId="8" hidden="1"/>
    <cellStyle name="Link" xfId="11153" builtinId="8" hidden="1"/>
    <cellStyle name="Link" xfId="11159" builtinId="8" hidden="1"/>
    <cellStyle name="Link" xfId="11171" builtinId="8" hidden="1"/>
    <cellStyle name="Link" xfId="11181" builtinId="8" hidden="1"/>
    <cellStyle name="Link" xfId="11191" builtinId="8" hidden="1"/>
    <cellStyle name="Link" xfId="11197" builtinId="8" hidden="1"/>
    <cellStyle name="Link" xfId="11203" builtinId="8" hidden="1"/>
    <cellStyle name="Link" xfId="11215" builtinId="8" hidden="1"/>
    <cellStyle name="Link" xfId="11217" builtinId="8" hidden="1"/>
    <cellStyle name="Link" xfId="11223" builtinId="8" hidden="1"/>
    <cellStyle name="Link" xfId="11233" builtinId="8" hidden="1"/>
    <cellStyle name="Link" xfId="11241" builtinId="8" hidden="1"/>
    <cellStyle name="Link" xfId="11245" builtinId="8" hidden="1"/>
    <cellStyle name="Link" xfId="11255" builtinId="8" hidden="1"/>
    <cellStyle name="Link" xfId="11263" builtinId="8" hidden="1"/>
    <cellStyle name="Link" xfId="11267" builtinId="8" hidden="1"/>
    <cellStyle name="Link" xfId="11279" builtinId="8" hidden="1"/>
    <cellStyle name="Link" xfId="11289" builtinId="8" hidden="1"/>
    <cellStyle name="Link" xfId="11299" builtinId="8" hidden="1"/>
    <cellStyle name="Link" xfId="11305" builtinId="8" hidden="1"/>
    <cellStyle name="Link" xfId="11313" builtinId="8" hidden="1"/>
    <cellStyle name="Link" xfId="11319" builtinId="8" hidden="1"/>
    <cellStyle name="Link" xfId="11327" builtinId="8" hidden="1"/>
    <cellStyle name="Link" xfId="11331" builtinId="8" hidden="1"/>
    <cellStyle name="Link" xfId="11343" builtinId="8" hidden="1"/>
    <cellStyle name="Link" xfId="11351" builtinId="8" hidden="1"/>
    <cellStyle name="Link" xfId="11353" builtinId="8" hidden="1"/>
    <cellStyle name="Link" xfId="11369" builtinId="8" hidden="1"/>
    <cellStyle name="Link" xfId="11373" builtinId="8" hidden="1"/>
    <cellStyle name="Link" xfId="11379" builtinId="8" hidden="1"/>
    <cellStyle name="Link" xfId="11389" builtinId="8" hidden="1"/>
    <cellStyle name="Link" xfId="11399" builtinId="8" hidden="1"/>
    <cellStyle name="Link" xfId="11415" builtinId="8" hidden="1"/>
    <cellStyle name="Link" xfId="11417" builtinId="8" hidden="1"/>
    <cellStyle name="Link" xfId="11423" builtinId="8" hidden="1"/>
    <cellStyle name="Link" xfId="11435" builtinId="8" hidden="1"/>
    <cellStyle name="Link" xfId="11437" builtinId="8" hidden="1"/>
    <cellStyle name="Link" xfId="11447" builtinId="8" hidden="1"/>
    <cellStyle name="Link" xfId="11453" builtinId="8" hidden="1"/>
    <cellStyle name="Link" xfId="11463" builtinId="8" hidden="1"/>
    <cellStyle name="Link" xfId="11465" builtinId="8" hidden="1"/>
    <cellStyle name="Link" xfId="11479" builtinId="8" hidden="1"/>
    <cellStyle name="Link" xfId="11483" builtinId="8" hidden="1"/>
    <cellStyle name="Link" xfId="11487" builtinId="8" hidden="1"/>
    <cellStyle name="Link" xfId="11499" builtinId="8" hidden="1"/>
    <cellStyle name="Link" xfId="11501" builtinId="8" hidden="1"/>
    <cellStyle name="Link" xfId="11511" builtinId="8" hidden="1"/>
    <cellStyle name="Link" xfId="11527" builtinId="8" hidden="1"/>
    <cellStyle name="Link" xfId="11533" builtinId="8" hidden="1"/>
    <cellStyle name="Link" xfId="11545" builtinId="8" hidden="1"/>
    <cellStyle name="Link" xfId="11547" builtinId="8" hidden="1"/>
    <cellStyle name="Link" xfId="11551" builtinId="8" hidden="1"/>
    <cellStyle name="Link" xfId="11563" builtinId="8" hidden="1"/>
    <cellStyle name="Link" xfId="11569" builtinId="8" hidden="1"/>
    <cellStyle name="Link" xfId="11575" builtinId="8" hidden="1"/>
    <cellStyle name="Link" xfId="11583" builtinId="8" hidden="1"/>
    <cellStyle name="Link" xfId="11593" builtinId="8" hidden="1"/>
    <cellStyle name="Link" xfId="11597" builtinId="8" hidden="1"/>
    <cellStyle name="Link" xfId="11609" builtinId="8" hidden="1"/>
    <cellStyle name="Link" xfId="11611" builtinId="8" hidden="1"/>
    <cellStyle name="Link" xfId="11619" builtinId="8" hidden="1"/>
    <cellStyle name="Link" xfId="11633" builtinId="8" hidden="1"/>
    <cellStyle name="Link" xfId="11645" builtinId="8" hidden="1"/>
    <cellStyle name="Link" xfId="11655" builtinId="8" hidden="1"/>
    <cellStyle name="Link" xfId="11661" builtinId="8" hidden="1"/>
    <cellStyle name="Link" xfId="11665" builtinId="8" hidden="1"/>
    <cellStyle name="Link" xfId="11679" builtinId="8" hidden="1"/>
    <cellStyle name="Link" xfId="11681" builtinId="8" hidden="1"/>
    <cellStyle name="Link" xfId="11683" builtinId="8" hidden="1"/>
    <cellStyle name="Link" xfId="11697" builtinId="8" hidden="1"/>
    <cellStyle name="Link" xfId="11703" builtinId="8" hidden="1"/>
    <cellStyle name="Link" xfId="11709" builtinId="8" hidden="1"/>
    <cellStyle name="Link" xfId="11719" builtinId="8" hidden="1"/>
    <cellStyle name="Link" xfId="11727" builtinId="8" hidden="1"/>
    <cellStyle name="Link" xfId="11729" builtinId="8" hidden="1"/>
    <cellStyle name="Link" xfId="11717" builtinId="8" hidden="1"/>
    <cellStyle name="Link" xfId="11701" builtinId="8" hidden="1"/>
    <cellStyle name="Link" xfId="11573" builtinId="8" hidden="1"/>
    <cellStyle name="Link" xfId="11557" builtinId="8" hidden="1"/>
    <cellStyle name="Link" xfId="11493" builtinId="8" hidden="1"/>
    <cellStyle name="Link" xfId="11445" builtinId="8" hidden="1"/>
    <cellStyle name="Link" xfId="11381" builtinId="8" hidden="1"/>
    <cellStyle name="Link" xfId="11365" builtinId="8" hidden="1"/>
    <cellStyle name="Link" xfId="11269" builtinId="8" hidden="1"/>
    <cellStyle name="Link" xfId="11237" builtinId="8" hidden="1"/>
    <cellStyle name="Link" xfId="11205" builtinId="8" hidden="1"/>
    <cellStyle name="Link" xfId="11125" builtinId="8" hidden="1"/>
    <cellStyle name="Link" xfId="11109" builtinId="8" hidden="1"/>
    <cellStyle name="Link" xfId="11045" builtinId="8" hidden="1"/>
    <cellStyle name="Link" xfId="10981" builtinId="8" hidden="1"/>
    <cellStyle name="Link" xfId="10933" builtinId="8" hidden="1"/>
    <cellStyle name="Link" xfId="10885" builtinId="8" hidden="1"/>
    <cellStyle name="Link" xfId="10757" builtinId="8" hidden="1"/>
    <cellStyle name="Link" xfId="10725" builtinId="8" hidden="1"/>
    <cellStyle name="Link" xfId="10629" builtinId="8" hidden="1"/>
    <cellStyle name="Link" xfId="10789" builtinId="8" hidden="1"/>
    <cellStyle name="Link" xfId="11355" builtinId="8" hidden="1"/>
    <cellStyle name="Link" xfId="10839" builtinId="8" hidden="1"/>
    <cellStyle name="Link" xfId="10157" builtinId="8" hidden="1"/>
    <cellStyle name="Link" xfId="10161" builtinId="8" hidden="1"/>
    <cellStyle name="Link" xfId="10173" builtinId="8" hidden="1"/>
    <cellStyle name="Link" xfId="10179" builtinId="8" hidden="1"/>
    <cellStyle name="Link" xfId="10183" builtinId="8" hidden="1"/>
    <cellStyle name="Link" xfId="10193" builtinId="8" hidden="1"/>
    <cellStyle name="Link" xfId="10199" builtinId="8" hidden="1"/>
    <cellStyle name="Link" xfId="10207" builtinId="8" hidden="1"/>
    <cellStyle name="Link" xfId="10217" builtinId="8" hidden="1"/>
    <cellStyle name="Link" xfId="10227" builtinId="8" hidden="1"/>
    <cellStyle name="Link" xfId="10239" builtinId="8" hidden="1"/>
    <cellStyle name="Link" xfId="10243" builtinId="8" hidden="1"/>
    <cellStyle name="Link" xfId="10247" builtinId="8" hidden="1"/>
    <cellStyle name="Link" xfId="10257" builtinId="8" hidden="1"/>
    <cellStyle name="Link" xfId="10265" builtinId="8" hidden="1"/>
    <cellStyle name="Link" xfId="10271" builtinId="8" hidden="1"/>
    <cellStyle name="Link" xfId="10281" builtinId="8" hidden="1"/>
    <cellStyle name="Link" xfId="10289" builtinId="8" hidden="1"/>
    <cellStyle name="Link" xfId="10291" builtinId="8" hidden="1"/>
    <cellStyle name="Link" xfId="10303" builtinId="8" hidden="1"/>
    <cellStyle name="Link" xfId="10307" builtinId="8" hidden="1"/>
    <cellStyle name="Link" xfId="10313" builtinId="8" hidden="1"/>
    <cellStyle name="Link" xfId="10329" builtinId="8" hidden="1"/>
    <cellStyle name="Link" xfId="10331" builtinId="8" hidden="1"/>
    <cellStyle name="Link" xfId="10349" builtinId="8" hidden="1"/>
    <cellStyle name="Link" xfId="10355" builtinId="8" hidden="1"/>
    <cellStyle name="Link" xfId="10363" builtinId="8" hidden="1"/>
    <cellStyle name="Link" xfId="10375" builtinId="8" hidden="1"/>
    <cellStyle name="Link" xfId="10377" builtinId="8" hidden="1"/>
    <cellStyle name="Link" xfId="10381" builtinId="8" hidden="1"/>
    <cellStyle name="Link" xfId="10393" builtinId="8" hidden="1"/>
    <cellStyle name="Link" xfId="10399" builtinId="8" hidden="1"/>
    <cellStyle name="Link" xfId="10403" builtinId="8" hidden="1"/>
    <cellStyle name="Link" xfId="10413" builtinId="8" hidden="1"/>
    <cellStyle name="Link" xfId="10423" builtinId="8" hidden="1"/>
    <cellStyle name="Link" xfId="10427" builtinId="8" hidden="1"/>
    <cellStyle name="Link" xfId="10439" builtinId="8" hidden="1"/>
    <cellStyle name="Link" xfId="10441" builtinId="8" hidden="1"/>
    <cellStyle name="Link" xfId="10447" builtinId="8" hidden="1"/>
    <cellStyle name="Link" xfId="10463" builtinId="8" hidden="1"/>
    <cellStyle name="Link" xfId="10473" builtinId="8" hidden="1"/>
    <cellStyle name="Link" xfId="10477" builtinId="8" hidden="1"/>
    <cellStyle name="Link" xfId="10487" builtinId="8" hidden="1"/>
    <cellStyle name="Link" xfId="10491" builtinId="8" hidden="1"/>
    <cellStyle name="Link" xfId="10503" builtinId="8" hidden="1"/>
    <cellStyle name="Link" xfId="10509" builtinId="8" hidden="1"/>
    <cellStyle name="Link" xfId="10511" builtinId="8" hidden="1"/>
    <cellStyle name="Link" xfId="10523" builtinId="8" hidden="1"/>
    <cellStyle name="Link" xfId="10527" builtinId="8" hidden="1"/>
    <cellStyle name="Link" xfId="10537" builtinId="8" hidden="1"/>
    <cellStyle name="Link" xfId="10545" builtinId="8" hidden="1"/>
    <cellStyle name="Link" xfId="10551" builtinId="8" hidden="1"/>
    <cellStyle name="Link" xfId="10557" builtinId="8" hidden="1"/>
    <cellStyle name="Link" xfId="10569" builtinId="8" hidden="1"/>
    <cellStyle name="Link" xfId="10575" builtinId="8" hidden="1"/>
    <cellStyle name="Link" xfId="10587" builtinId="8" hidden="1"/>
    <cellStyle name="Link" xfId="10593" builtinId="8" hidden="1"/>
    <cellStyle name="Link" xfId="10601" builtinId="8" hidden="1"/>
    <cellStyle name="Link" xfId="10609" builtinId="8" hidden="1"/>
    <cellStyle name="Link" xfId="10619" builtinId="8" hidden="1"/>
    <cellStyle name="Link" xfId="10621" builtinId="8" hidden="1"/>
    <cellStyle name="Link" xfId="10633" builtinId="8" hidden="1"/>
    <cellStyle name="Link" xfId="10637" builtinId="8" hidden="1"/>
    <cellStyle name="Link" xfId="10641" builtinId="8" hidden="1"/>
    <cellStyle name="Link" xfId="10655" builtinId="8" hidden="1"/>
    <cellStyle name="Link" xfId="10657" builtinId="8" hidden="1"/>
    <cellStyle name="Link" xfId="10667" builtinId="8" hidden="1"/>
    <cellStyle name="Link" xfId="10673" builtinId="8" hidden="1"/>
    <cellStyle name="Link" xfId="10683" builtinId="8" hidden="1"/>
    <cellStyle name="Link" xfId="10697" builtinId="8" hidden="1"/>
    <cellStyle name="Link" xfId="10703" builtinId="8" hidden="1"/>
    <cellStyle name="Link" xfId="10705" builtinId="8" hidden="1"/>
    <cellStyle name="Link" xfId="10719" builtinId="8" hidden="1"/>
    <cellStyle name="Link" xfId="10721" builtinId="8" hidden="1"/>
    <cellStyle name="Link" xfId="9873" builtinId="8" hidden="1"/>
    <cellStyle name="Link" xfId="9881" builtinId="8" hidden="1"/>
    <cellStyle name="Link" xfId="9889" builtinId="8" hidden="1"/>
    <cellStyle name="Link" xfId="9891" builtinId="8" hidden="1"/>
    <cellStyle name="Link" xfId="9905" builtinId="8" hidden="1"/>
    <cellStyle name="Link" xfId="9911" builtinId="8" hidden="1"/>
    <cellStyle name="Link" xfId="9915" builtinId="8" hidden="1"/>
    <cellStyle name="Link" xfId="9927" builtinId="8" hidden="1"/>
    <cellStyle name="Link" xfId="9929" builtinId="8" hidden="1"/>
    <cellStyle name="Link" xfId="9937" builtinId="8" hidden="1"/>
    <cellStyle name="Link" xfId="9953" builtinId="8" hidden="1"/>
    <cellStyle name="Link" xfId="9961" builtinId="8" hidden="1"/>
    <cellStyle name="Link" xfId="9971" builtinId="8" hidden="1"/>
    <cellStyle name="Link" xfId="9975" builtinId="8" hidden="1"/>
    <cellStyle name="Link" xfId="9979" builtinId="8" hidden="1"/>
    <cellStyle name="Link" xfId="9991" builtinId="8" hidden="1"/>
    <cellStyle name="Link" xfId="9997" builtinId="8" hidden="1"/>
    <cellStyle name="Link" xfId="10001" builtinId="8" hidden="1"/>
    <cellStyle name="Link" xfId="10011" builtinId="8" hidden="1"/>
    <cellStyle name="Link" xfId="10019" builtinId="8" hidden="1"/>
    <cellStyle name="Link" xfId="10025" builtinId="8" hidden="1"/>
    <cellStyle name="Link" xfId="10035" builtinId="8" hidden="1"/>
    <cellStyle name="Link" xfId="10039" builtinId="8" hidden="1"/>
    <cellStyle name="Link" xfId="10045" builtinId="8" hidden="1"/>
    <cellStyle name="Link" xfId="10057" builtinId="8" hidden="1"/>
    <cellStyle name="Link" xfId="10071" builtinId="8" hidden="1"/>
    <cellStyle name="Link" xfId="10075" builtinId="8" hidden="1"/>
    <cellStyle name="Link" xfId="10083" builtinId="8" hidden="1"/>
    <cellStyle name="Link" xfId="10089" builtinId="8" hidden="1"/>
    <cellStyle name="Link" xfId="10099" builtinId="8" hidden="1"/>
    <cellStyle name="Link" xfId="10107" builtinId="8" hidden="1"/>
    <cellStyle name="Link" xfId="10109" builtinId="8" hidden="1"/>
    <cellStyle name="Link" xfId="10121" builtinId="8" hidden="1"/>
    <cellStyle name="Link" xfId="10125" builtinId="8" hidden="1"/>
    <cellStyle name="Link" xfId="10135" builtinId="8" hidden="1"/>
    <cellStyle name="Link" xfId="10143" builtinId="8" hidden="1"/>
    <cellStyle name="Link" xfId="10147" builtinId="8" hidden="1"/>
    <cellStyle name="Link" xfId="9731" builtinId="8" hidden="1"/>
    <cellStyle name="Link" xfId="9743" builtinId="8" hidden="1"/>
    <cellStyle name="Link" xfId="9745" builtinId="8" hidden="1"/>
    <cellStyle name="Link" xfId="9763" builtinId="8" hidden="1"/>
    <cellStyle name="Link" xfId="9769" builtinId="8" hidden="1"/>
    <cellStyle name="Link" xfId="9777" builtinId="8" hidden="1"/>
    <cellStyle name="Link" xfId="9783" builtinId="8" hidden="1"/>
    <cellStyle name="Link" xfId="9791" builtinId="8" hidden="1"/>
    <cellStyle name="Link" xfId="9795" builtinId="8" hidden="1"/>
    <cellStyle name="Link" xfId="9807" builtinId="8" hidden="1"/>
    <cellStyle name="Link" xfId="9815" builtinId="8" hidden="1"/>
    <cellStyle name="Link" xfId="9817" builtinId="8" hidden="1"/>
    <cellStyle name="Link" xfId="9827" builtinId="8" hidden="1"/>
    <cellStyle name="Link" xfId="9833" builtinId="8" hidden="1"/>
    <cellStyle name="Link" xfId="9841" builtinId="8" hidden="1"/>
    <cellStyle name="Link" xfId="9851" builtinId="8" hidden="1"/>
    <cellStyle name="Link" xfId="9855" builtinId="8" hidden="1"/>
    <cellStyle name="Link" xfId="9863" builtinId="8" hidden="1"/>
    <cellStyle name="Link" xfId="9667" builtinId="8" hidden="1"/>
    <cellStyle name="Link" xfId="9671" builtinId="8" hidden="1"/>
    <cellStyle name="Link" xfId="9681" builtinId="8" hidden="1"/>
    <cellStyle name="Link" xfId="9687" builtinId="8" hidden="1"/>
    <cellStyle name="Link" xfId="9695" builtinId="8" hidden="1"/>
    <cellStyle name="Link" xfId="9705" builtinId="8" hidden="1"/>
    <cellStyle name="Link" xfId="9709" builtinId="8" hidden="1"/>
    <cellStyle name="Link" xfId="9715" builtinId="8" hidden="1"/>
    <cellStyle name="Link" xfId="9727" builtinId="8" hidden="1"/>
    <cellStyle name="Link" xfId="9625" builtinId="8" hidden="1"/>
    <cellStyle name="Link" xfId="9631" builtinId="8" hidden="1"/>
    <cellStyle name="Link" xfId="9643" builtinId="8" hidden="1"/>
    <cellStyle name="Link" xfId="9645" builtinId="8" hidden="1"/>
    <cellStyle name="Link" xfId="9655" builtinId="8" hidden="1"/>
    <cellStyle name="Link" xfId="9609" builtinId="8" hidden="1"/>
    <cellStyle name="Link" xfId="9623" builtinId="8" hidden="1"/>
    <cellStyle name="Link" xfId="9597" builtinId="8" hidden="1"/>
    <cellStyle name="Link" xfId="9595" builtinId="8" hidden="1"/>
    <cellStyle name="Link" xfId="9607" builtinId="8" hidden="1"/>
    <cellStyle name="Link" xfId="9649" builtinId="8" hidden="1"/>
    <cellStyle name="Link" xfId="9633" builtinId="8" hidden="1"/>
    <cellStyle name="Link" xfId="9723" builtinId="8" hidden="1"/>
    <cellStyle name="Link" xfId="9691" builtinId="8" hidden="1"/>
    <cellStyle name="Link" xfId="9673" builtinId="8" hidden="1"/>
    <cellStyle name="Link" xfId="9869" builtinId="8" hidden="1"/>
    <cellStyle name="Link" xfId="9837" builtinId="8" hidden="1"/>
    <cellStyle name="Link" xfId="9819" builtinId="8" hidden="1"/>
    <cellStyle name="Link" xfId="9805" builtinId="8" hidden="1"/>
    <cellStyle name="Link" xfId="9771" builtinId="8" hidden="1"/>
    <cellStyle name="Link" xfId="9755" builtinId="8" hidden="1"/>
    <cellStyle name="Link" xfId="10129" builtinId="8" hidden="1"/>
    <cellStyle name="Link" xfId="10111" builtinId="8" hidden="1"/>
    <cellStyle name="Link" xfId="10097" builtinId="8" hidden="1"/>
    <cellStyle name="Link" xfId="10063" builtinId="8" hidden="1"/>
    <cellStyle name="Link" xfId="10047" builtinId="8" hidden="1"/>
    <cellStyle name="Link" xfId="10033" builtinId="8" hidden="1"/>
    <cellStyle name="Link" xfId="9999" builtinId="8" hidden="1"/>
    <cellStyle name="Link" xfId="9983" builtinId="8" hidden="1"/>
    <cellStyle name="Link" xfId="9965" builtinId="8" hidden="1"/>
    <cellStyle name="Link" xfId="9935" builtinId="8" hidden="1"/>
    <cellStyle name="Link" xfId="9917" builtinId="8" hidden="1"/>
    <cellStyle name="Link" xfId="9901" builtinId="8" hidden="1"/>
    <cellStyle name="Link" xfId="10317" builtinId="8" hidden="1"/>
    <cellStyle name="Link" xfId="10711" builtinId="8" hidden="1"/>
    <cellStyle name="Link" xfId="10695" builtinId="8" hidden="1"/>
    <cellStyle name="Link" xfId="10647" builtinId="8" hidden="1"/>
    <cellStyle name="Link" xfId="10631" builtinId="8" hidden="1"/>
    <cellStyle name="Link" xfId="10595" builtinId="8" hidden="1"/>
    <cellStyle name="Link" xfId="10583" builtinId="8" hidden="1"/>
    <cellStyle name="Link" xfId="10563" builtinId="8" hidden="1"/>
    <cellStyle name="Link" xfId="10531" builtinId="8" hidden="1"/>
    <cellStyle name="Link" xfId="10513" builtinId="8" hidden="1"/>
    <cellStyle name="Link" xfId="10499" builtinId="8" hidden="1"/>
    <cellStyle name="Link" xfId="10465" builtinId="8" hidden="1"/>
    <cellStyle name="Link" xfId="10449" builtinId="8" hidden="1"/>
    <cellStyle name="Link" xfId="10435" builtinId="8" hidden="1"/>
    <cellStyle name="Link" xfId="10401" builtinId="8" hidden="1"/>
    <cellStyle name="Link" xfId="10385" builtinId="8" hidden="1"/>
    <cellStyle name="Link" xfId="10367" builtinId="8" hidden="1"/>
    <cellStyle name="Link" xfId="10337" builtinId="8" hidden="1"/>
    <cellStyle name="Link" xfId="10301" builtinId="8" hidden="1"/>
    <cellStyle name="Link" xfId="10267" builtinId="8" hidden="1"/>
    <cellStyle name="Link" xfId="10253" builtinId="8" hidden="1"/>
    <cellStyle name="Link" xfId="10235" builtinId="8" hidden="1"/>
    <cellStyle name="Link" xfId="10203" builtinId="8" hidden="1"/>
    <cellStyle name="Link" xfId="10185" builtinId="8" hidden="1"/>
    <cellStyle name="Link" xfId="10171" builtinId="8" hidden="1"/>
    <cellStyle name="Link" xfId="11617" builtinId="8" hidden="1"/>
    <cellStyle name="Link" xfId="10693" builtinId="8" hidden="1"/>
    <cellStyle name="Link" xfId="10853" builtinId="8" hidden="1"/>
    <cellStyle name="Link" xfId="11061" builtinId="8" hidden="1"/>
    <cellStyle name="Link" xfId="11189" builtinId="8" hidden="1"/>
    <cellStyle name="Link" xfId="11301" builtinId="8" hidden="1"/>
    <cellStyle name="Link" xfId="11525" builtinId="8" hidden="1"/>
    <cellStyle name="Link" xfId="11637" builtinId="8" hidden="1"/>
    <cellStyle name="Link" xfId="11707" builtinId="8" hidden="1"/>
    <cellStyle name="Link" xfId="11691" builtinId="8" hidden="1"/>
    <cellStyle name="Link" xfId="11673" builtinId="8" hidden="1"/>
    <cellStyle name="Link" xfId="11643" builtinId="8" hidden="1"/>
    <cellStyle name="Link" xfId="11625" builtinId="8" hidden="1"/>
    <cellStyle name="Link" xfId="11607" builtinId="8" hidden="1"/>
    <cellStyle name="Link" xfId="11571" builtinId="8" hidden="1"/>
    <cellStyle name="Link" xfId="11555" builtinId="8" hidden="1"/>
    <cellStyle name="Link" xfId="11537" builtinId="8" hidden="1"/>
    <cellStyle name="Link" xfId="11507" builtinId="8" hidden="1"/>
    <cellStyle name="Link" xfId="11489" builtinId="8" hidden="1"/>
    <cellStyle name="Link" xfId="11473" builtinId="8" hidden="1"/>
    <cellStyle name="Link" xfId="11441" builtinId="8" hidden="1"/>
    <cellStyle name="Link" xfId="11425" builtinId="8" hidden="1"/>
    <cellStyle name="Link" xfId="11409" builtinId="8" hidden="1"/>
    <cellStyle name="Link" xfId="11361" builtinId="8" hidden="1"/>
    <cellStyle name="Link" xfId="11341" builtinId="8" hidden="1"/>
    <cellStyle name="Link" xfId="11307" builtinId="8" hidden="1"/>
    <cellStyle name="Link" xfId="11291" builtinId="8" hidden="1"/>
    <cellStyle name="Link" xfId="11277" builtinId="8" hidden="1"/>
    <cellStyle name="Link" xfId="11243" builtinId="8" hidden="1"/>
    <cellStyle name="Link" xfId="11227" builtinId="8" hidden="1"/>
    <cellStyle name="Link" xfId="11209" builtinId="8" hidden="1"/>
    <cellStyle name="Link" xfId="11179" builtinId="8" hidden="1"/>
    <cellStyle name="Link" xfId="11161" builtinId="8" hidden="1"/>
    <cellStyle name="Link" xfId="11145" builtinId="8" hidden="1"/>
    <cellStyle name="Link" xfId="11113" builtinId="8" hidden="1"/>
    <cellStyle name="Link" xfId="11095" builtinId="8" hidden="1"/>
    <cellStyle name="Link" xfId="11075" builtinId="8" hidden="1"/>
    <cellStyle name="Link" xfId="11043" builtinId="8" hidden="1"/>
    <cellStyle name="Link" xfId="11011" builtinId="8" hidden="1"/>
    <cellStyle name="Link" xfId="10977" builtinId="8" hidden="1"/>
    <cellStyle name="Link" xfId="10961" builtinId="8" hidden="1"/>
    <cellStyle name="Link" xfId="10947" builtinId="8" hidden="1"/>
    <cellStyle name="Link" xfId="10913" builtinId="8" hidden="1"/>
    <cellStyle name="Link" xfId="10897" builtinId="8" hidden="1"/>
    <cellStyle name="Link" xfId="10879" builtinId="8" hidden="1"/>
    <cellStyle name="Link" xfId="10849" builtinId="8" hidden="1"/>
    <cellStyle name="Link" xfId="10829" builtinId="8" hidden="1"/>
    <cellStyle name="Link" xfId="10813" builtinId="8" hidden="1"/>
    <cellStyle name="Link" xfId="10779" builtinId="8" hidden="1"/>
    <cellStyle name="Link" xfId="10765" builtinId="8" hidden="1"/>
    <cellStyle name="Link" xfId="10747" builtinId="8" hidden="1"/>
    <cellStyle name="Link" xfId="8053" builtinId="8" hidden="1"/>
    <cellStyle name="Link" xfId="2431" builtinId="8" hidden="1"/>
    <cellStyle name="Link" xfId="3889" builtinId="8" hidden="1"/>
    <cellStyle name="Link" xfId="3883" builtinId="8" hidden="1"/>
    <cellStyle name="Link" xfId="3867" builtinId="8" hidden="1"/>
    <cellStyle name="Link" xfId="3837" builtinId="8" hidden="1"/>
    <cellStyle name="Link" xfId="3823" builtinId="8" hidden="1"/>
    <cellStyle name="Link" xfId="3807" builtinId="8" hidden="1"/>
    <cellStyle name="Link" xfId="3777" builtinId="8" hidden="1"/>
    <cellStyle name="Link" xfId="3757" builtinId="8" hidden="1"/>
    <cellStyle name="Link" xfId="3743" builtinId="8" hidden="1"/>
    <cellStyle name="Link" xfId="3711" builtinId="8" hidden="1"/>
    <cellStyle name="Link" xfId="3697" builtinId="8" hidden="1"/>
    <cellStyle name="Link" xfId="3683" builtinId="8" hidden="1"/>
    <cellStyle name="Link" xfId="3651" builtinId="8" hidden="1"/>
    <cellStyle name="Link" xfId="3633" builtinId="8" hidden="1"/>
    <cellStyle name="Link" xfId="3617" builtinId="8" hidden="1"/>
    <cellStyle name="Link" xfId="3573" builtinId="8" hidden="1"/>
    <cellStyle name="Link" xfId="3559" builtinId="8" hidden="1"/>
    <cellStyle name="Link" xfId="3527" builtinId="8" hidden="1"/>
    <cellStyle name="Link" xfId="3507" builtinId="8" hidden="1"/>
    <cellStyle name="Link" xfId="3491" builtinId="8" hidden="1"/>
    <cellStyle name="Link" xfId="3463" builtinId="8" hidden="1"/>
    <cellStyle name="Link" xfId="3447" builtinId="8" hidden="1"/>
    <cellStyle name="Link" xfId="3433" builtinId="8" hidden="1"/>
    <cellStyle name="Link" xfId="3399" builtinId="8" hidden="1"/>
    <cellStyle name="Link" xfId="3381" builtinId="8" hidden="1"/>
    <cellStyle name="Link" xfId="3369" builtinId="8" hidden="1"/>
    <cellStyle name="Link" xfId="3337" builtinId="8" hidden="1"/>
    <cellStyle name="Link" xfId="3321" builtinId="8" hidden="1"/>
    <cellStyle name="Link" xfId="3309" builtinId="8" hidden="1"/>
    <cellStyle name="Link" xfId="3275" builtinId="8" hidden="1"/>
    <cellStyle name="Link" xfId="3243" builtinId="8" hidden="1"/>
    <cellStyle name="Link" xfId="3211" builtinId="8" hidden="1"/>
    <cellStyle name="Link" xfId="3197" builtinId="8" hidden="1"/>
    <cellStyle name="Link" xfId="3183" builtinId="8" hidden="1"/>
    <cellStyle name="Link" xfId="3149" builtinId="8" hidden="1"/>
    <cellStyle name="Link" xfId="3131" builtinId="8" hidden="1"/>
    <cellStyle name="Link" xfId="3117" builtinId="8" hidden="1"/>
    <cellStyle name="Link" xfId="3087" builtinId="8" hidden="1"/>
    <cellStyle name="Link" xfId="3071" builtinId="8" hidden="1"/>
    <cellStyle name="Link" xfId="3057" builtinId="8" hidden="1"/>
    <cellStyle name="Link" xfId="3023" builtinId="8" hidden="1"/>
    <cellStyle name="Link" xfId="3005" builtinId="8" hidden="1"/>
    <cellStyle name="Link" xfId="2993" builtinId="8" hidden="1"/>
    <cellStyle name="Link" xfId="2961" builtinId="8" hidden="1"/>
    <cellStyle name="Link" xfId="2945" builtinId="8" hidden="1"/>
    <cellStyle name="Link" xfId="2899" builtinId="8" hidden="1"/>
    <cellStyle name="Link" xfId="2881" builtinId="8" hidden="1"/>
    <cellStyle name="Link" xfId="2867" builtinId="8" hidden="1"/>
    <cellStyle name="Link" xfId="2835" builtinId="8" hidden="1"/>
    <cellStyle name="Link" xfId="2823" builtinId="8" hidden="1"/>
    <cellStyle name="Link" xfId="2807" builtinId="8" hidden="1"/>
    <cellStyle name="Link" xfId="2773" builtinId="8" hidden="1"/>
    <cellStyle name="Link" xfId="2755" builtinId="8" hidden="1"/>
    <cellStyle name="Link" xfId="2741" builtinId="8" hidden="1"/>
    <cellStyle name="Link" xfId="2711" builtinId="8" hidden="1"/>
    <cellStyle name="Link" xfId="2697" builtinId="8" hidden="1"/>
    <cellStyle name="Link" xfId="2681" builtinId="8" hidden="1"/>
    <cellStyle name="Link" xfId="2647" builtinId="8" hidden="1"/>
    <cellStyle name="Link" xfId="2631" builtinId="8" hidden="1"/>
    <cellStyle name="Link" xfId="2617" builtinId="8" hidden="1"/>
    <cellStyle name="Link" xfId="2571" builtinId="8" hidden="1"/>
    <cellStyle name="Link" xfId="2557" builtinId="8" hidden="1"/>
    <cellStyle name="Link" xfId="2523" builtinId="8" hidden="1"/>
    <cellStyle name="Link" xfId="2507" builtinId="8" hidden="1"/>
    <cellStyle name="Link" xfId="2491" builtinId="8" hidden="1"/>
    <cellStyle name="Link" xfId="2459" builtinId="8" hidden="1"/>
    <cellStyle name="Link" xfId="2447" builtinId="8" hidden="1"/>
    <cellStyle name="Link" xfId="2425" builtinId="8" hidden="1"/>
    <cellStyle name="Link" xfId="2397" builtinId="8" hidden="1"/>
    <cellStyle name="Link" xfId="2381" builtinId="8" hidden="1"/>
    <cellStyle name="Link" xfId="2365" builtinId="8" hidden="1"/>
    <cellStyle name="Link" xfId="5125" builtinId="8" hidden="1"/>
    <cellStyle name="Link" xfId="5237" builtinId="8" hidden="1"/>
    <cellStyle name="Link" xfId="5381" builtinId="8" hidden="1"/>
    <cellStyle name="Link" xfId="5605" builtinId="8" hidden="1"/>
    <cellStyle name="Link" xfId="5829" builtinId="8" hidden="1"/>
    <cellStyle name="Link" xfId="6069" builtinId="8" hidden="1"/>
    <cellStyle name="Link" xfId="6181" builtinId="8" hidden="1"/>
    <cellStyle name="Link" xfId="6325" builtinId="8" hidden="1"/>
    <cellStyle name="Link" xfId="6533" builtinId="8" hidden="1"/>
    <cellStyle name="Link" xfId="6661" builtinId="8" hidden="1"/>
    <cellStyle name="Link" xfId="6773" builtinId="8" hidden="1"/>
    <cellStyle name="Link" xfId="7013" builtinId="8" hidden="1"/>
    <cellStyle name="Link" xfId="7109" builtinId="8" hidden="1"/>
    <cellStyle name="Link" xfId="7269" builtinId="8" hidden="1"/>
    <cellStyle name="Link" xfId="7477" builtinId="8" hidden="1"/>
    <cellStyle name="Link" xfId="7605" builtinId="8" hidden="1"/>
    <cellStyle name="Link" xfId="7717" builtinId="8" hidden="1"/>
    <cellStyle name="Link" xfId="7941" builtinId="8" hidden="1"/>
    <cellStyle name="Link" xfId="8069" builtinId="8" hidden="1"/>
    <cellStyle name="Link" xfId="8421" builtinId="8" hidden="1"/>
    <cellStyle name="Link" xfId="8549" builtinId="8" hidden="1"/>
    <cellStyle name="Link" xfId="8645" builtinId="8" hidden="1"/>
    <cellStyle name="Link" xfId="8885" builtinId="8" hidden="1"/>
    <cellStyle name="Link" xfId="9013" builtinId="8" hidden="1"/>
    <cellStyle name="Link" xfId="9141" builtinId="8" hidden="1"/>
    <cellStyle name="Link" xfId="9349" builtinId="8" hidden="1"/>
    <cellStyle name="Link" xfId="9477" builtinId="8" hidden="1"/>
    <cellStyle name="Link" xfId="9589" builtinId="8" hidden="1"/>
    <cellStyle name="Link" xfId="9829" builtinId="8" hidden="1"/>
    <cellStyle name="Link" xfId="9957" builtinId="8" hidden="1"/>
    <cellStyle name="Link" xfId="10085" builtinId="8" hidden="1"/>
    <cellStyle name="Link" xfId="10293" builtinId="8" hidden="1"/>
    <cellStyle name="Link" xfId="10421" builtinId="8" hidden="1"/>
    <cellStyle name="Link" xfId="10533" builtinId="8" hidden="1"/>
    <cellStyle name="Link" xfId="4435" builtinId="8" hidden="1"/>
    <cellStyle name="Link" xfId="4675" builtinId="8" hidden="1"/>
    <cellStyle name="Link" xfId="3077" builtinId="8" hidden="1"/>
    <cellStyle name="Link" xfId="1323" builtinId="8" hidden="1"/>
    <cellStyle name="Link" xfId="1557" builtinId="8" hidden="1"/>
    <cellStyle name="Link" xfId="2029" builtinId="8" hidden="1"/>
    <cellStyle name="Link" xfId="2261" builtinId="8" hidden="1"/>
    <cellStyle name="Link" xfId="669" builtinId="8" hidden="1"/>
    <cellStyle name="Link" xfId="1129" builtinId="8" hidden="1"/>
    <cellStyle name="Link" xfId="491" builtinId="8" hidden="1"/>
    <cellStyle name="Link" xfId="87" builtinId="8" hidden="1"/>
    <cellStyle name="Link" xfId="683" builtinId="8" hidden="1"/>
    <cellStyle name="Link" xfId="1811" builtinId="8" hidden="1"/>
    <cellStyle name="Link" xfId="2757" builtinId="8" hidden="1"/>
    <cellStyle name="Link" xfId="3895" builtinId="8" hidden="1"/>
    <cellStyle name="Link" xfId="3997" builtinId="8" hidden="1"/>
    <cellStyle name="Link" xfId="4099" builtinId="8" hidden="1"/>
    <cellStyle name="Link" xfId="4143" builtinId="8" hidden="1"/>
    <cellStyle name="Link" xfId="4193" builtinId="8" hidden="1"/>
    <cellStyle name="Link" xfId="4297" builtinId="8" hidden="1"/>
    <cellStyle name="Link" xfId="4339" builtinId="8" hidden="1"/>
    <cellStyle name="Link" xfId="4381" builtinId="8" hidden="1"/>
    <cellStyle name="Link" xfId="4483" builtinId="8" hidden="1"/>
    <cellStyle name="Link" xfId="4535" builtinId="8" hidden="1"/>
    <cellStyle name="Link" xfId="4577" builtinId="8" hidden="1"/>
    <cellStyle name="Link" xfId="4681" builtinId="8" hidden="1"/>
    <cellStyle name="Link" xfId="4723" builtinId="8" hidden="1"/>
    <cellStyle name="Link" xfId="4775" builtinId="8" hidden="1"/>
    <cellStyle name="Link" xfId="4877" builtinId="8" hidden="1"/>
    <cellStyle name="Link" xfId="4919" builtinId="8" hidden="1"/>
    <cellStyle name="Link" xfId="4549" builtinId="8" hidden="1"/>
    <cellStyle name="Link" xfId="3781" builtinId="8" hidden="1"/>
    <cellStyle name="Link" xfId="3141" builtinId="8" hidden="1"/>
    <cellStyle name="Link" xfId="1183" builtinId="8" hidden="1"/>
    <cellStyle name="Link" xfId="1225" builtinId="8" hidden="1"/>
    <cellStyle name="Link" xfId="1275" builtinId="8" hidden="1"/>
    <cellStyle name="Link" xfId="1373" builtinId="8" hidden="1"/>
    <cellStyle name="Link" xfId="1415" builtinId="8" hidden="1"/>
    <cellStyle name="Link" xfId="1473" builtinId="8" hidden="1"/>
    <cellStyle name="Link" xfId="1555" builtinId="8" hidden="1"/>
    <cellStyle name="Link" xfId="1605" builtinId="8" hidden="1"/>
    <cellStyle name="Link" xfId="1655" builtinId="8" hidden="1"/>
    <cellStyle name="Link" xfId="1745" builtinId="8" hidden="1"/>
    <cellStyle name="Link" xfId="1787" builtinId="8" hidden="1"/>
    <cellStyle name="Link" xfId="1845" builtinId="8" hidden="1"/>
    <cellStyle name="Link" xfId="1977" builtinId="8" hidden="1"/>
    <cellStyle name="Link" xfId="2035" builtinId="8" hidden="1"/>
    <cellStyle name="Link" xfId="2117" builtinId="8" hidden="1"/>
    <cellStyle name="Link" xfId="2175" builtinId="8" hidden="1"/>
    <cellStyle name="Link" xfId="2217" builtinId="8" hidden="1"/>
    <cellStyle name="Link" xfId="2307" builtinId="8" hidden="1"/>
    <cellStyle name="Link" xfId="1829" builtinId="8" hidden="1"/>
    <cellStyle name="Link" xfId="577" builtinId="8" hidden="1"/>
    <cellStyle name="Link" xfId="667" builtinId="8" hidden="1"/>
    <cellStyle name="Link" xfId="715" builtinId="8" hidden="1"/>
    <cellStyle name="Link" xfId="765" builtinId="8" hidden="1"/>
    <cellStyle name="Link" xfId="845" builtinId="8" hidden="1"/>
    <cellStyle name="Link" xfId="903" builtinId="8" hidden="1"/>
    <cellStyle name="Link" xfId="943" builtinId="8" hidden="1"/>
    <cellStyle name="Link" xfId="1041" builtinId="8" hidden="1"/>
    <cellStyle name="Link" xfId="1131" builtinId="8" hidden="1"/>
    <cellStyle name="Link" xfId="359" builtinId="8" hidden="1"/>
    <cellStyle name="Link" xfId="399" builtinId="8" hidden="1"/>
    <cellStyle name="Link" xfId="447" builtinId="8" hidden="1"/>
    <cellStyle name="Link" xfId="543" builtinId="8" hidden="1"/>
    <cellStyle name="Link" xfId="161" builtinId="8" hidden="1"/>
    <cellStyle name="Link" xfId="201" builtinId="8" hidden="1"/>
    <cellStyle name="Link" xfId="89" builtinId="8" hidden="1"/>
    <cellStyle name="Link" xfId="137" builtinId="8" hidden="1"/>
    <cellStyle name="Link" xfId="21" builtinId="8" hidden="1"/>
    <cellStyle name="Link" xfId="27" builtinId="8" hidden="1"/>
    <cellStyle name="Link" xfId="67" builtinId="8" hidden="1"/>
    <cellStyle name="Link" xfId="51" builtinId="8" hidden="1"/>
    <cellStyle name="Link" xfId="123" builtinId="8" hidden="1"/>
    <cellStyle name="Link" xfId="109" builtinId="8" hidden="1"/>
    <cellStyle name="Link" xfId="271" builtinId="8" hidden="1"/>
    <cellStyle name="Link" xfId="255" builtinId="8" hidden="1"/>
    <cellStyle name="Link" xfId="243" builtinId="8" hidden="1"/>
    <cellStyle name="Link" xfId="211" builtinId="8" hidden="1"/>
    <cellStyle name="Link" xfId="197" builtinId="8" hidden="1"/>
    <cellStyle name="Link" xfId="179" builtinId="8" hidden="1"/>
    <cellStyle name="Link" xfId="149" builtinId="8" hidden="1"/>
    <cellStyle name="Link" xfId="557" builtinId="8" hidden="1"/>
    <cellStyle name="Link" xfId="539" builtinId="8" hidden="1"/>
    <cellStyle name="Link" xfId="513" builtinId="8" hidden="1"/>
    <cellStyle name="Link" xfId="497" builtinId="8" hidden="1"/>
    <cellStyle name="Link" xfId="481" builtinId="8" hidden="1"/>
    <cellStyle name="Link" xfId="451" builtinId="8" hidden="1"/>
    <cellStyle name="Link" xfId="437" builtinId="8" hidden="1"/>
    <cellStyle name="Link" xfId="419" builtinId="8" hidden="1"/>
    <cellStyle name="Link" xfId="373" builtinId="8" hidden="1"/>
    <cellStyle name="Link" xfId="355" builtinId="8" hidden="1"/>
    <cellStyle name="Link" xfId="329" builtinId="8" hidden="1"/>
    <cellStyle name="Link" xfId="311" builtinId="8" hidden="1"/>
    <cellStyle name="Link" xfId="297" builtinId="8" hidden="1"/>
    <cellStyle name="Link" xfId="1125" builtinId="8" hidden="1"/>
    <cellStyle name="Link" xfId="1117" builtinId="8" hidden="1"/>
    <cellStyle name="Link" xfId="1103" builtinId="8" hidden="1"/>
    <cellStyle name="Link" xfId="1075" builtinId="8" hidden="1"/>
    <cellStyle name="Link" xfId="1059" builtinId="8" hidden="1"/>
    <cellStyle name="Link" xfId="1043" builtinId="8" hidden="1"/>
    <cellStyle name="Link" xfId="1011" builtinId="8" hidden="1"/>
    <cellStyle name="Link" xfId="995" builtinId="8" hidden="1"/>
    <cellStyle name="Link" xfId="981" builtinId="8" hidden="1"/>
    <cellStyle name="Link" xfId="949" builtinId="8" hidden="1"/>
    <cellStyle name="Link" xfId="921" builtinId="8" hidden="1"/>
    <cellStyle name="Link" xfId="889" builtinId="8" hidden="1"/>
    <cellStyle name="Link" xfId="875" builtinId="8" hidden="1"/>
    <cellStyle name="Link" xfId="933" builtinId="8" hidden="1"/>
    <cellStyle name="Link" xfId="389" builtinId="8" hidden="1"/>
    <cellStyle name="Link" xfId="95" builtinId="8" hidden="1"/>
    <cellStyle name="Link" xfId="1089" builtinId="8" hidden="1"/>
    <cellStyle name="Link" xfId="1935" builtinId="8" hidden="1"/>
    <cellStyle name="Link" xfId="4961" builtinId="8" hidden="1"/>
    <cellStyle name="Link" xfId="3955" builtinId="8" hidden="1"/>
    <cellStyle name="Link" xfId="4189" builtinId="8" hidden="1"/>
    <cellStyle name="Link" xfId="8197" builtinId="8" hidden="1"/>
    <cellStyle name="Link" xfId="5733" builtinId="8" hidden="1"/>
    <cellStyle name="Link" xfId="2585" builtinId="8" hidden="1"/>
    <cellStyle name="Link" xfId="2933" builtinId="8" hidden="1"/>
    <cellStyle name="Link" xfId="3257" builtinId="8" hidden="1"/>
    <cellStyle name="Link" xfId="3585" builtinId="8" hidden="1"/>
    <cellStyle name="Link" xfId="2915" builtinId="8" hidden="1"/>
    <cellStyle name="Link" xfId="11025" builtinId="8" hidden="1"/>
    <cellStyle name="Link" xfId="11377" builtinId="8" hidden="1"/>
    <cellStyle name="Link" xfId="11739" builtinId="8" hidden="1"/>
    <cellStyle name="Link" xfId="10319" builtinId="8" hidden="1"/>
    <cellStyle name="Link" xfId="10659" builtinId="8" hidden="1"/>
    <cellStyle name="Link" xfId="9741" builtinId="8" hidden="1"/>
    <cellStyle name="Link" xfId="9617" builtinId="8" hidden="1"/>
    <cellStyle name="Link" xfId="9661" builtinId="8" hidden="1"/>
    <cellStyle name="Link" xfId="9753" builtinId="8" hidden="1"/>
    <cellStyle name="Link" xfId="10061" builtinId="8" hidden="1"/>
    <cellStyle name="Link" xfId="9947" builtinId="8" hidden="1"/>
    <cellStyle name="Link" xfId="10685" builtinId="8" hidden="1"/>
    <cellStyle name="Link" xfId="10573" builtinId="8" hidden="1"/>
    <cellStyle name="Link" xfId="10459" builtinId="8" hidden="1"/>
    <cellStyle name="Link" xfId="10339" builtinId="8" hidden="1"/>
    <cellStyle name="Link" xfId="10221" builtinId="8" hidden="1"/>
    <cellStyle name="Link" xfId="10805" builtinId="8" hidden="1"/>
    <cellStyle name="Link" xfId="11653" builtinId="8" hidden="1"/>
    <cellStyle name="Link" xfId="11635" builtinId="8" hidden="1"/>
    <cellStyle name="Link" xfId="11519" builtinId="8" hidden="1"/>
    <cellStyle name="Link" xfId="11401" builtinId="8" hidden="1"/>
    <cellStyle name="Link" xfId="11281" builtinId="8" hidden="1"/>
    <cellStyle name="Link" xfId="11169" builtinId="8" hidden="1"/>
    <cellStyle name="Link" xfId="11049" builtinId="8" hidden="1"/>
    <cellStyle name="Link" xfId="10935" builtinId="8" hidden="1"/>
    <cellStyle name="Link" xfId="10815" builtinId="8" hidden="1"/>
    <cellStyle name="Link" xfId="2551" builtinId="8" hidden="1"/>
    <cellStyle name="Link" xfId="3833" builtinId="8" hidden="1"/>
    <cellStyle name="Link" xfId="3723" builtinId="8" hidden="1"/>
    <cellStyle name="Link" xfId="3609" builtinId="8" hidden="1"/>
    <cellStyle name="Link" xfId="3501" builtinId="8" hidden="1"/>
    <cellStyle name="Link" xfId="3389" builtinId="8" hidden="1"/>
    <cellStyle name="Link" xfId="3277" builtinId="8" hidden="1"/>
    <cellStyle name="Link" xfId="3171" builtinId="8" hidden="1"/>
    <cellStyle name="Link" xfId="3061" builtinId="8" hidden="1"/>
    <cellStyle name="Link" xfId="2943" builtinId="8" hidden="1"/>
    <cellStyle name="Link" xfId="2833" builtinId="8" hidden="1"/>
    <cellStyle name="Link" xfId="2721" builtinId="8" hidden="1"/>
    <cellStyle name="Link" xfId="2609" builtinId="8" hidden="1"/>
    <cellStyle name="Link" xfId="2499" builtinId="8" hidden="1"/>
    <cellStyle name="Link" xfId="2389" builtinId="8" hidden="1"/>
    <cellStyle name="Link" xfId="5573" builtinId="8" hidden="1"/>
    <cellStyle name="Link" xfId="6405" builtinId="8" hidden="1"/>
    <cellStyle name="Link" xfId="7221" builtinId="8" hidden="1"/>
    <cellStyle name="Link" xfId="8117" builtinId="8" hidden="1"/>
    <cellStyle name="Link" xfId="8901" builtinId="8" hidden="1"/>
    <cellStyle name="Link" xfId="9733" builtinId="8" hidden="1"/>
    <cellStyle name="Link" xfId="10597" builtinId="8" hidden="1"/>
    <cellStyle name="Link" xfId="1441" builtinId="8" hidden="1"/>
    <cellStyle name="Link" xfId="377" builtinId="8" hidden="1"/>
    <cellStyle name="Link" xfId="3903" builtinId="8" hidden="1"/>
    <cellStyle name="Link" xfId="4227" builtinId="8" hidden="1"/>
    <cellStyle name="Link" xfId="4569" builtinId="8" hidden="1"/>
    <cellStyle name="Link" xfId="4927" builtinId="8" hidden="1"/>
    <cellStyle name="Link" xfId="1193" builtinId="8" hidden="1"/>
    <cellStyle name="Link" xfId="1523" builtinId="8" hidden="1"/>
    <cellStyle name="Link" xfId="1869" builtinId="8" hidden="1"/>
    <cellStyle name="Link" xfId="2199" builtinId="8" hidden="1"/>
    <cellStyle name="Link" xfId="699" builtinId="8" hidden="1"/>
    <cellStyle name="Link" xfId="1025" builtinId="8" hidden="1"/>
    <cellStyle name="Link" xfId="479" builtinId="8" hidden="1"/>
    <cellStyle name="Link" xfId="65" builtinId="8" hidden="1"/>
    <cellStyle name="Link" xfId="107" builtinId="8" hidden="1"/>
    <cellStyle name="Link" xfId="207" builtinId="8" hidden="1"/>
    <cellStyle name="Link" xfId="523" builtinId="8" hidden="1"/>
    <cellStyle name="Link" xfId="411" builtinId="8" hidden="1"/>
    <cellStyle name="Link" xfId="303" builtinId="8" hidden="1"/>
    <cellStyle name="Link" xfId="1063" builtinId="8" hidden="1"/>
    <cellStyle name="Link" xfId="953" builtinId="8" hidden="1"/>
    <cellStyle name="Link" xfId="22239" builtinId="8" hidden="1"/>
    <cellStyle name="Link" xfId="22211" builtinId="8" hidden="1"/>
    <cellStyle name="Link" xfId="22111" builtinId="8" hidden="1"/>
    <cellStyle name="Link" xfId="22079" builtinId="8" hidden="1"/>
    <cellStyle name="Link" xfId="22015" builtinId="8" hidden="1"/>
    <cellStyle name="Link" xfId="21947" builtinId="8" hidden="1"/>
    <cellStyle name="Link" xfId="21883" builtinId="8" hidden="1"/>
    <cellStyle name="Link" xfId="21851" builtinId="8" hidden="1"/>
    <cellStyle name="Link" xfId="21751" builtinId="8" hidden="1"/>
    <cellStyle name="Link" xfId="21723" builtinId="8" hidden="1"/>
    <cellStyle name="Link" xfId="21687" builtinId="8" hidden="1"/>
    <cellStyle name="Link" xfId="21591" builtinId="8" hidden="1"/>
    <cellStyle name="Link" xfId="21557" builtinId="8" hidden="1"/>
    <cellStyle name="Link" xfId="21493" builtinId="8" hidden="1"/>
    <cellStyle name="Link" xfId="21429" builtinId="8" hidden="1"/>
    <cellStyle name="Link" xfId="21363" builtinId="8" hidden="1"/>
    <cellStyle name="Link" xfId="21333" builtinId="8" hidden="1"/>
    <cellStyle name="Link" xfId="21234" builtinId="8" hidden="1"/>
    <cellStyle name="Link" xfId="21195" builtinId="8" hidden="1"/>
    <cellStyle name="Link" xfId="21163" builtinId="8" hidden="1"/>
    <cellStyle name="Link" xfId="21065" builtinId="8" hidden="1"/>
    <cellStyle name="Link" xfId="21035" builtinId="8" hidden="1"/>
    <cellStyle name="Link" xfId="20969" builtinId="8" hidden="1"/>
    <cellStyle name="Link" xfId="20905" builtinId="8" hidden="1"/>
    <cellStyle name="Link" xfId="20807" builtinId="8" hidden="1"/>
    <cellStyle name="Link" xfId="20711" builtinId="8" hidden="1"/>
    <cellStyle name="Link" xfId="20675" builtinId="8" hidden="1"/>
    <cellStyle name="Link" xfId="20647" builtinId="8" hidden="1"/>
    <cellStyle name="Link" xfId="20547" builtinId="8" hidden="1"/>
    <cellStyle name="Link" xfId="20513" builtinId="8" hidden="1"/>
    <cellStyle name="Link" xfId="20449" builtinId="8" hidden="1"/>
    <cellStyle name="Link" xfId="20383" builtinId="8" hidden="1"/>
    <cellStyle name="Link" xfId="20319" builtinId="8" hidden="1"/>
    <cellStyle name="Link" xfId="20287" builtinId="8" hidden="1"/>
    <cellStyle name="Link" xfId="20187" builtinId="8" hidden="1"/>
    <cellStyle name="Link" xfId="20159" builtinId="8" hidden="1"/>
    <cellStyle name="Link" xfId="20123" builtinId="8" hidden="1"/>
    <cellStyle name="Link" xfId="20027" builtinId="8" hidden="1"/>
    <cellStyle name="Link" xfId="19993" builtinId="8" hidden="1"/>
    <cellStyle name="Link" xfId="19929" builtinId="8" hidden="1"/>
    <cellStyle name="Link" xfId="19865" builtinId="8" hidden="1"/>
    <cellStyle name="Link" xfId="19799" builtinId="8" hidden="1"/>
    <cellStyle name="Link" xfId="19767" builtinId="8" hidden="1"/>
    <cellStyle name="Link" xfId="19671" builtinId="8" hidden="1"/>
    <cellStyle name="Link" xfId="19635" builtinId="8" hidden="1"/>
    <cellStyle name="Link" xfId="19603" builtinId="8" hidden="1"/>
    <cellStyle name="Link" xfId="19505" builtinId="8" hidden="1"/>
    <cellStyle name="Link" xfId="19475" builtinId="8" hidden="1"/>
    <cellStyle name="Link" xfId="19409" builtinId="8" hidden="1"/>
    <cellStyle name="Link" xfId="19345" builtinId="8" hidden="1"/>
    <cellStyle name="Link" xfId="19281" builtinId="8" hidden="1"/>
    <cellStyle name="Link" xfId="19247" builtinId="8" hidden="1"/>
    <cellStyle name="Link" xfId="19147" builtinId="8" hidden="1"/>
    <cellStyle name="Link" xfId="19115" builtinId="8" hidden="1"/>
    <cellStyle name="Link" xfId="19083" builtinId="8" hidden="1"/>
    <cellStyle name="Link" xfId="18953" builtinId="8" hidden="1"/>
    <cellStyle name="Link" xfId="18889" builtinId="8" hidden="1"/>
    <cellStyle name="Link" xfId="18823" builtinId="8" hidden="1"/>
    <cellStyle name="Link" xfId="18759" builtinId="8" hidden="1"/>
    <cellStyle name="Link" xfId="18727" builtinId="8" hidden="1"/>
    <cellStyle name="Link" xfId="18627" builtinId="8" hidden="1"/>
    <cellStyle name="Link" xfId="18599" builtinId="8" hidden="1"/>
    <cellStyle name="Link" xfId="18563" builtinId="8" hidden="1"/>
    <cellStyle name="Link" xfId="18465" builtinId="8" hidden="1"/>
    <cellStyle name="Link" xfId="27453" builtinId="8" hidden="1"/>
    <cellStyle name="Link" xfId="27677" builtinId="8" hidden="1"/>
    <cellStyle name="Link" xfId="27901" builtinId="8" hidden="1"/>
    <cellStyle name="Link" xfId="28135" builtinId="8" hidden="1"/>
    <cellStyle name="Link" xfId="28243" builtinId="8" hidden="1"/>
    <cellStyle name="Link" xfId="28583" builtinId="8" hidden="1"/>
    <cellStyle name="Link" xfId="28701" builtinId="8" hidden="1"/>
    <cellStyle name="Link" xfId="28819" builtinId="8" hidden="1"/>
    <cellStyle name="Link" xfId="29159" builtinId="8" hidden="1"/>
    <cellStyle name="Link" xfId="29267" builtinId="8" hidden="1"/>
    <cellStyle name="Link" xfId="29501" builtinId="8" hidden="1"/>
    <cellStyle name="Link" xfId="29725" builtinId="8" hidden="1"/>
    <cellStyle name="Link" xfId="29949" builtinId="8" hidden="1"/>
    <cellStyle name="Link" xfId="30067" builtinId="8" hidden="1"/>
    <cellStyle name="Link" xfId="30407" builtinId="8" hidden="1"/>
    <cellStyle name="Link" xfId="30525" builtinId="8" hidden="1"/>
    <cellStyle name="Link" xfId="30631" builtinId="8" hidden="1"/>
    <cellStyle name="Link" xfId="30973" builtinId="8" hidden="1"/>
    <cellStyle name="Link" xfId="31091" builtinId="8" hidden="1"/>
    <cellStyle name="Link" xfId="31315" builtinId="8" hidden="1"/>
    <cellStyle name="Link" xfId="31549" builtinId="8" hidden="1"/>
    <cellStyle name="Link" xfId="31773" builtinId="8" hidden="1"/>
    <cellStyle name="Link" xfId="32232" builtinId="8" hidden="1"/>
    <cellStyle name="Link" xfId="32340" builtinId="8" hidden="1"/>
    <cellStyle name="Link" xfId="32458" builtinId="8" hidden="1"/>
    <cellStyle name="Link" xfId="32800" builtinId="8" hidden="1"/>
    <cellStyle name="Link" xfId="32918" builtinId="8" hidden="1"/>
    <cellStyle name="Link" xfId="33142" builtinId="8" hidden="1"/>
    <cellStyle name="Link" xfId="33366" builtinId="8" hidden="1"/>
    <cellStyle name="Link" xfId="33600" builtinId="8" hidden="1"/>
    <cellStyle name="Link" xfId="33706" builtinId="8" hidden="1"/>
    <cellStyle name="Link" xfId="34048" builtinId="8" hidden="1"/>
    <cellStyle name="Link" xfId="34166" builtinId="8" hidden="1"/>
    <cellStyle name="Link" xfId="34282" builtinId="8" hidden="1"/>
    <cellStyle name="Link" xfId="34624" builtinId="8" hidden="1"/>
    <cellStyle name="Link" xfId="34730" builtinId="8" hidden="1"/>
    <cellStyle name="Link" xfId="34966" builtinId="8" hidden="1"/>
    <cellStyle name="Link" xfId="35044" builtinId="8" hidden="1"/>
    <cellStyle name="Link" xfId="34372" builtinId="8" hidden="1"/>
    <cellStyle name="Link" xfId="34020" builtinId="8" hidden="1"/>
    <cellStyle name="Link" xfId="32996" builtinId="8" hidden="1"/>
    <cellStyle name="Link" xfId="32644" builtinId="8" hidden="1"/>
    <cellStyle name="Link" xfId="32322" builtinId="8" hidden="1"/>
    <cellStyle name="Link" xfId="31297" builtinId="8" hidden="1"/>
    <cellStyle name="Link" xfId="30945" builtinId="8" hidden="1"/>
    <cellStyle name="Link" xfId="30273" builtinId="8" hidden="1"/>
    <cellStyle name="Link" xfId="29569" builtinId="8" hidden="1"/>
    <cellStyle name="Link" xfId="28897" builtinId="8" hidden="1"/>
    <cellStyle name="Link" xfId="28545" builtinId="8" hidden="1"/>
    <cellStyle name="Link" xfId="27521" builtinId="8" hidden="1"/>
    <cellStyle name="Link" xfId="27201" builtinId="8" hidden="1"/>
    <cellStyle name="Link" xfId="26849" builtinId="8" hidden="1"/>
    <cellStyle name="Link" xfId="25825" builtinId="8" hidden="1"/>
    <cellStyle name="Link" xfId="24801" builtinId="8" hidden="1"/>
    <cellStyle name="Link" xfId="24129" builtinId="8" hidden="1"/>
    <cellStyle name="Link" xfId="23425" builtinId="8" hidden="1"/>
    <cellStyle name="Link" xfId="23105" builtinId="8" hidden="1"/>
    <cellStyle name="Link" xfId="22081" builtinId="8" hidden="1"/>
    <cellStyle name="Link" xfId="21729" builtinId="8" hidden="1"/>
    <cellStyle name="Link" xfId="21377" builtinId="8" hidden="1"/>
    <cellStyle name="Link" xfId="20349" builtinId="8" hidden="1"/>
    <cellStyle name="Link" xfId="20029" builtinId="8" hidden="1"/>
    <cellStyle name="Link" xfId="19325" builtinId="8" hidden="1"/>
    <cellStyle name="Link" xfId="18653" builtinId="8" hidden="1"/>
    <cellStyle name="Link" xfId="17981" builtinId="8" hidden="1"/>
    <cellStyle name="Link" xfId="17629" builtinId="8" hidden="1"/>
    <cellStyle name="Link" xfId="16605" builtinId="8" hidden="1"/>
    <cellStyle name="Link" xfId="16253" builtinId="8" hidden="1"/>
    <cellStyle name="Link" xfId="15933" builtinId="8" hidden="1"/>
    <cellStyle name="Link" xfId="14909" builtinId="8" hidden="1"/>
    <cellStyle name="Link" xfId="14557" builtinId="8" hidden="1"/>
    <cellStyle name="Link" xfId="13885" builtinId="8" hidden="1"/>
    <cellStyle name="Link" xfId="13181" builtinId="8" hidden="1"/>
    <cellStyle name="Link" xfId="12509" builtinId="8" hidden="1"/>
    <cellStyle name="Link" xfId="12157" builtinId="8" hidden="1"/>
    <cellStyle name="Link" xfId="5203" builtinId="8" hidden="1"/>
    <cellStyle name="Link" xfId="5295" builtinId="8" hidden="1"/>
    <cellStyle name="Link" xfId="5395" builtinId="8" hidden="1"/>
    <cellStyle name="Link" xfId="5689" builtinId="8" hidden="1"/>
    <cellStyle name="Link" xfId="5789" builtinId="8" hidden="1"/>
    <cellStyle name="Link" xfId="5981" builtinId="8" hidden="1"/>
    <cellStyle name="Link" xfId="6173" builtinId="8" hidden="1"/>
    <cellStyle name="Link" xfId="6375" builtinId="8" hidden="1"/>
    <cellStyle name="Link" xfId="6465" builtinId="8" hidden="1"/>
    <cellStyle name="Link" xfId="6859" builtinId="8" hidden="1"/>
    <cellStyle name="Link" xfId="6959" builtinId="8" hidden="1"/>
    <cellStyle name="Link" xfId="7251" builtinId="8" hidden="1"/>
    <cellStyle name="Link" xfId="7343" builtinId="8" hidden="1"/>
    <cellStyle name="Link" xfId="7545" builtinId="8" hidden="1"/>
    <cellStyle name="Link" xfId="7737" builtinId="8" hidden="1"/>
    <cellStyle name="Link" xfId="7929" builtinId="8" hidden="1"/>
    <cellStyle name="Link" xfId="8029" builtinId="8" hidden="1"/>
    <cellStyle name="Link" xfId="8321" builtinId="8" hidden="1"/>
    <cellStyle name="Link" xfId="8423" builtinId="8" hidden="1"/>
    <cellStyle name="Link" xfId="8513" builtinId="8" hidden="1"/>
    <cellStyle name="Link" xfId="8807" builtinId="8" hidden="1"/>
    <cellStyle name="Link" xfId="8907" builtinId="8" hidden="1"/>
    <cellStyle name="Link" xfId="9099" builtinId="8" hidden="1"/>
    <cellStyle name="Link" xfId="9299" builtinId="8" hidden="1"/>
    <cellStyle name="Link" xfId="9491" builtinId="8" hidden="1"/>
    <cellStyle name="Link" xfId="9593" builtinId="8" hidden="1"/>
    <cellStyle name="Link" xfId="9885" builtinId="8" hidden="1"/>
    <cellStyle name="Link" xfId="9977" builtinId="8" hidden="1"/>
    <cellStyle name="Link" xfId="10077" builtinId="8" hidden="1"/>
    <cellStyle name="Link" xfId="10369" builtinId="8" hidden="1"/>
    <cellStyle name="Link" xfId="10471" builtinId="8" hidden="1"/>
    <cellStyle name="Link" xfId="10663" builtinId="8" hidden="1"/>
    <cellStyle name="Link" xfId="10855" builtinId="8" hidden="1"/>
    <cellStyle name="Link" xfId="11055" builtinId="8" hidden="1"/>
    <cellStyle name="Link" xfId="11147" builtinId="8" hidden="1"/>
    <cellStyle name="Link" xfId="11439" builtinId="8" hidden="1"/>
    <cellStyle name="Link" xfId="11539" builtinId="8" hidden="1"/>
    <cellStyle name="Link" xfId="11641" builtinId="8" hidden="1"/>
    <cellStyle name="Link" xfId="10389" builtinId="8" hidden="1"/>
    <cellStyle name="Link" xfId="9749" builtinId="8" hidden="1"/>
    <cellStyle name="Link" xfId="6997" builtinId="8" hidden="1"/>
    <cellStyle name="Link" xfId="5653" builtinId="8" hidden="1"/>
    <cellStyle name="Link" xfId="2359" builtinId="8" hidden="1"/>
    <cellStyle name="Link" xfId="2633" builtinId="8" hidden="1"/>
    <cellStyle name="Link" xfId="2727" builtinId="8" hidden="1"/>
    <cellStyle name="Link" xfId="2811" builtinId="8" hidden="1"/>
    <cellStyle name="Link" xfId="3085" builtinId="8" hidden="1"/>
    <cellStyle name="Link" xfId="3179" builtinId="8" hidden="1"/>
    <cellStyle name="Link" xfId="3357" builtinId="8" hidden="1"/>
    <cellStyle name="Link" xfId="3545" builtinId="8" hidden="1"/>
    <cellStyle name="Link" xfId="3725" builtinId="8" hidden="1"/>
    <cellStyle name="Link" xfId="3819" builtinId="8" hidden="1"/>
    <cellStyle name="Link" xfId="3911" builtinId="8" hidden="1"/>
    <cellStyle name="Link" xfId="3915" builtinId="8" hidden="1"/>
    <cellStyle name="Link" xfId="3917" builtinId="8" hidden="1"/>
    <cellStyle name="Link" xfId="3927" builtinId="8" hidden="1"/>
    <cellStyle name="Link" xfId="3933" builtinId="8" hidden="1"/>
    <cellStyle name="Link" xfId="3939" builtinId="8" hidden="1"/>
    <cellStyle name="Link" xfId="3951" builtinId="8" hidden="1"/>
    <cellStyle name="Link" xfId="3959" builtinId="8" hidden="1"/>
    <cellStyle name="Link" xfId="3961" builtinId="8" hidden="1"/>
    <cellStyle name="Link" xfId="3975" builtinId="8" hidden="1"/>
    <cellStyle name="Link" xfId="3979" builtinId="8" hidden="1"/>
    <cellStyle name="Link" xfId="3983" builtinId="8" hidden="1"/>
    <cellStyle name="Link" xfId="3993" builtinId="8" hidden="1"/>
    <cellStyle name="Link" xfId="3995" builtinId="8" hidden="1"/>
    <cellStyle name="Link" xfId="4003" builtinId="8" hidden="1"/>
    <cellStyle name="Link" xfId="4017" builtinId="8" hidden="1"/>
    <cellStyle name="Link" xfId="4025" builtinId="8" hidden="1"/>
    <cellStyle name="Link" xfId="4027" builtinId="8" hidden="1"/>
    <cellStyle name="Link" xfId="4039" builtinId="8" hidden="1"/>
    <cellStyle name="Link" xfId="4047" builtinId="8" hidden="1"/>
    <cellStyle name="Link" xfId="4059" builtinId="8" hidden="1"/>
    <cellStyle name="Link" xfId="4061" builtinId="8" hidden="1"/>
    <cellStyle name="Link" xfId="4073" builtinId="8" hidden="1"/>
    <cellStyle name="Link" xfId="4081" builtinId="8" hidden="1"/>
    <cellStyle name="Link" xfId="4087" builtinId="8" hidden="1"/>
    <cellStyle name="Link" xfId="4093" builtinId="8" hidden="1"/>
    <cellStyle name="Link" xfId="4105" builtinId="8" hidden="1"/>
    <cellStyle name="Link" xfId="4107" builtinId="8" hidden="1"/>
    <cellStyle name="Link" xfId="4111" builtinId="8" hidden="1"/>
    <cellStyle name="Link" xfId="4121" builtinId="8" hidden="1"/>
    <cellStyle name="Link" xfId="4127" builtinId="8" hidden="1"/>
    <cellStyle name="Link" xfId="4139" builtinId="8" hidden="1"/>
    <cellStyle name="Link" xfId="4145" builtinId="8" hidden="1"/>
    <cellStyle name="Link" xfId="4153" builtinId="8" hidden="1"/>
    <cellStyle name="Link" xfId="4155" builtinId="8" hidden="1"/>
    <cellStyle name="Link" xfId="4167" builtinId="8" hidden="1"/>
    <cellStyle name="Link" xfId="4173" builtinId="8" hidden="1"/>
    <cellStyle name="Link" xfId="4175" builtinId="8" hidden="1"/>
    <cellStyle name="Link" xfId="4187" builtinId="8" hidden="1"/>
    <cellStyle name="Link" xfId="4195" builtinId="8" hidden="1"/>
    <cellStyle name="Link" xfId="4201" builtinId="8" hidden="1"/>
    <cellStyle name="Link" xfId="4209" builtinId="8" hidden="1"/>
    <cellStyle name="Link" xfId="4217" builtinId="8" hidden="1"/>
    <cellStyle name="Link" xfId="4221" builtinId="8" hidden="1"/>
    <cellStyle name="Link" xfId="4233" builtinId="8" hidden="1"/>
    <cellStyle name="Link" xfId="4235" builtinId="8" hidden="1"/>
    <cellStyle name="Link" xfId="4241" builtinId="8" hidden="1"/>
    <cellStyle name="Link" xfId="4255" builtinId="8" hidden="1"/>
    <cellStyle name="Link" xfId="4257" builtinId="8" hidden="1"/>
    <cellStyle name="Link" xfId="4267" builtinId="8" hidden="1"/>
    <cellStyle name="Link" xfId="4281" builtinId="8" hidden="1"/>
    <cellStyle name="Link" xfId="4285" builtinId="8" hidden="1"/>
    <cellStyle name="Link" xfId="4299" builtinId="8" hidden="1"/>
    <cellStyle name="Link" xfId="4301" builtinId="8" hidden="1"/>
    <cellStyle name="Link" xfId="4303" builtinId="8" hidden="1"/>
    <cellStyle name="Link" xfId="4319" builtinId="8" hidden="1"/>
    <cellStyle name="Link" xfId="4323" builtinId="8" hidden="1"/>
    <cellStyle name="Link" xfId="4333" builtinId="8" hidden="1"/>
    <cellStyle name="Link" xfId="4337" builtinId="8" hidden="1"/>
    <cellStyle name="Link" xfId="4345" builtinId="8" hidden="1"/>
    <cellStyle name="Link" xfId="4349" builtinId="8" hidden="1"/>
    <cellStyle name="Link" xfId="4361" builtinId="8" hidden="1"/>
    <cellStyle name="Link" xfId="4367" builtinId="8" hidden="1"/>
    <cellStyle name="Link" xfId="4369" builtinId="8" hidden="1"/>
    <cellStyle name="Link" xfId="4383" builtinId="8" hidden="1"/>
    <cellStyle name="Link" xfId="4387" builtinId="8" hidden="1"/>
    <cellStyle name="Link" xfId="4395" builtinId="8" hidden="1"/>
    <cellStyle name="Link" xfId="4403" builtinId="8" hidden="1"/>
    <cellStyle name="Link" xfId="4411" builtinId="8" hidden="1"/>
    <cellStyle name="Link" xfId="4413" builtinId="8" hidden="1"/>
    <cellStyle name="Link" xfId="4427" builtinId="8" hidden="1"/>
    <cellStyle name="Link" xfId="4429" builtinId="8" hidden="1"/>
    <cellStyle name="Link" xfId="4437" builtinId="8" hidden="1"/>
    <cellStyle name="Link" xfId="4447" builtinId="8" hidden="1"/>
    <cellStyle name="Link" xfId="4451" builtinId="8" hidden="1"/>
    <cellStyle name="Link" xfId="4461" builtinId="8" hidden="1"/>
    <cellStyle name="Link" xfId="4469" builtinId="8" hidden="1"/>
    <cellStyle name="Link" xfId="4473" builtinId="8" hidden="1"/>
    <cellStyle name="Link" xfId="4479" builtinId="8" hidden="1"/>
    <cellStyle name="Link" xfId="4491" builtinId="8" hidden="1"/>
    <cellStyle name="Link" xfId="4497" builtinId="8" hidden="1"/>
    <cellStyle name="Link" xfId="4513" builtinId="8" hidden="1"/>
    <cellStyle name="Link" xfId="4515" builtinId="8" hidden="1"/>
    <cellStyle name="Link" xfId="4525" builtinId="8" hidden="1"/>
    <cellStyle name="Link" xfId="4531" builtinId="8" hidden="1"/>
    <cellStyle name="Link" xfId="4539" builtinId="8" hidden="1"/>
    <cellStyle name="Link" xfId="4541" builtinId="8" hidden="1"/>
    <cellStyle name="Link" xfId="4559" builtinId="8" hidden="1"/>
    <cellStyle name="Link" xfId="4563" builtinId="8" hidden="1"/>
    <cellStyle name="Link" xfId="4565" builtinId="8" hidden="1"/>
    <cellStyle name="Link" xfId="4575" builtinId="8" hidden="1"/>
    <cellStyle name="Link" xfId="4583" builtinId="8" hidden="1"/>
    <cellStyle name="Link" xfId="4589" builtinId="8" hidden="1"/>
    <cellStyle name="Link" xfId="4597" builtinId="8" hidden="1"/>
    <cellStyle name="Link" xfId="4605" builtinId="8" hidden="1"/>
    <cellStyle name="Link" xfId="4607" builtinId="8" hidden="1"/>
    <cellStyle name="Link" xfId="4623" builtinId="8" hidden="1"/>
    <cellStyle name="Link" xfId="4627" builtinId="8" hidden="1"/>
    <cellStyle name="Link" xfId="4631" builtinId="8" hidden="1"/>
    <cellStyle name="Link" xfId="4641" builtinId="8" hidden="1"/>
    <cellStyle name="Link" xfId="4643" builtinId="8" hidden="1"/>
    <cellStyle name="Link" xfId="4653" builtinId="8" hidden="1"/>
    <cellStyle name="Link" xfId="4661" builtinId="8" hidden="1"/>
    <cellStyle name="Link" xfId="4667" builtinId="8" hidden="1"/>
    <cellStyle name="Link" xfId="4673" builtinId="8" hidden="1"/>
    <cellStyle name="Link" xfId="4687" builtinId="8" hidden="1"/>
    <cellStyle name="Link" xfId="4691" builtinId="8" hidden="1"/>
    <cellStyle name="Link" xfId="4695" builtinId="8" hidden="1"/>
    <cellStyle name="Link" xfId="4707" builtinId="8" hidden="1"/>
    <cellStyle name="Link" xfId="4711" builtinId="8" hidden="1"/>
    <cellStyle name="Link" xfId="4719" builtinId="8" hidden="1"/>
    <cellStyle name="Link" xfId="4725" builtinId="8" hidden="1"/>
    <cellStyle name="Link" xfId="4743" builtinId="8" hidden="1"/>
    <cellStyle name="Link" xfId="4753" builtinId="8" hidden="1"/>
    <cellStyle name="Link" xfId="4755" builtinId="8" hidden="1"/>
    <cellStyle name="Link" xfId="4759" builtinId="8" hidden="1"/>
    <cellStyle name="Link" xfId="4769" builtinId="8" hidden="1"/>
    <cellStyle name="Link" xfId="4777" builtinId="8" hidden="1"/>
    <cellStyle name="Link" xfId="4781" builtinId="8" hidden="1"/>
    <cellStyle name="Link" xfId="4789" builtinId="8" hidden="1"/>
    <cellStyle name="Link" xfId="4801" builtinId="8" hidden="1"/>
    <cellStyle name="Link" xfId="4803" builtinId="8" hidden="1"/>
    <cellStyle name="Link" xfId="4815" builtinId="8" hidden="1"/>
    <cellStyle name="Link" xfId="4821" builtinId="8" hidden="1"/>
    <cellStyle name="Link" xfId="4823" builtinId="8" hidden="1"/>
    <cellStyle name="Link" xfId="4835" builtinId="8" hidden="1"/>
    <cellStyle name="Link" xfId="4839" builtinId="8" hidden="1"/>
    <cellStyle name="Link" xfId="4847" builtinId="8" hidden="1"/>
    <cellStyle name="Link" xfId="4855" builtinId="8" hidden="1"/>
    <cellStyle name="Link" xfId="4865" builtinId="8" hidden="1"/>
    <cellStyle name="Link" xfId="4871" builtinId="8" hidden="1"/>
    <cellStyle name="Link" xfId="4881" builtinId="8" hidden="1"/>
    <cellStyle name="Link" xfId="4883" builtinId="8" hidden="1"/>
    <cellStyle name="Link" xfId="4889" builtinId="8" hidden="1"/>
    <cellStyle name="Link" xfId="4899" builtinId="8" hidden="1"/>
    <cellStyle name="Link" xfId="4905" builtinId="8" hidden="1"/>
    <cellStyle name="Link" xfId="4913" builtinId="8" hidden="1"/>
    <cellStyle name="Link" xfId="4923" builtinId="8" hidden="1"/>
    <cellStyle name="Link" xfId="4929" builtinId="8" hidden="1"/>
    <cellStyle name="Link" xfId="4935" builtinId="8" hidden="1"/>
    <cellStyle name="Link" xfId="4947" builtinId="8" hidden="1"/>
    <cellStyle name="Link" xfId="4949" builtinId="8" hidden="1"/>
    <cellStyle name="Link" xfId="4951" builtinId="8" hidden="1"/>
    <cellStyle name="Link" xfId="4969" builtinId="8" hidden="1"/>
    <cellStyle name="Link" xfId="4975" builtinId="8" hidden="1"/>
    <cellStyle name="Link" xfId="4985" builtinId="8" hidden="1"/>
    <cellStyle name="Link" xfId="4993" builtinId="8" hidden="1"/>
    <cellStyle name="Link" xfId="4999" builtinId="8" hidden="1"/>
    <cellStyle name="Link" xfId="5009" builtinId="8" hidden="1"/>
    <cellStyle name="Link" xfId="5015" builtinId="8" hidden="1"/>
    <cellStyle name="Link" xfId="5017" builtinId="8" hidden="1"/>
    <cellStyle name="Link" xfId="5027" builtinId="8" hidden="1"/>
    <cellStyle name="Link" xfId="5029" builtinId="8" hidden="1"/>
    <cellStyle name="Link" xfId="4869" builtinId="8" hidden="1"/>
    <cellStyle name="Link" xfId="4741" builtinId="8" hidden="1"/>
    <cellStyle name="Link" xfId="4613" builtinId="8" hidden="1"/>
    <cellStyle name="Link" xfId="4581" builtinId="8" hidden="1"/>
    <cellStyle name="Link" xfId="4389" builtinId="8" hidden="1"/>
    <cellStyle name="Link" xfId="4357" builtinId="8" hidden="1"/>
    <cellStyle name="Link" xfId="4261" builtinId="8" hidden="1"/>
    <cellStyle name="Link" xfId="4101" builtinId="8" hidden="1"/>
    <cellStyle name="Link" xfId="4069" builtinId="8" hidden="1"/>
    <cellStyle name="Link" xfId="3877" builtinId="8" hidden="1"/>
    <cellStyle name="Link" xfId="3749" builtinId="8" hidden="1"/>
    <cellStyle name="Link" xfId="3685" builtinId="8" hidden="1"/>
    <cellStyle name="Link" xfId="3589" builtinId="8" hidden="1"/>
    <cellStyle name="Link" xfId="3429" builtinId="8" hidden="1"/>
    <cellStyle name="Link" xfId="3365" builtinId="8" hidden="1"/>
    <cellStyle name="Link" xfId="3333" builtinId="8" hidden="1"/>
    <cellStyle name="Link" xfId="3173" builtinId="8" hidden="1"/>
    <cellStyle name="Link" xfId="3045" builtinId="8" hidden="1"/>
    <cellStyle name="Link" xfId="2917" builtinId="8" hidden="1"/>
    <cellStyle name="Link" xfId="2821" builtinId="8" hidden="1"/>
    <cellStyle name="Link" xfId="2693" builtinId="8" hidden="1"/>
    <cellStyle name="Link" xfId="2469" builtinId="8" hidden="1"/>
    <cellStyle name="Link" xfId="2405" builtinId="8" hidden="1"/>
    <cellStyle name="Link" xfId="1137" builtinId="8" hidden="1"/>
    <cellStyle name="Link" xfId="1149" builtinId="8" hidden="1"/>
    <cellStyle name="Link" xfId="1155" builtinId="8" hidden="1"/>
    <cellStyle name="Link" xfId="1161" builtinId="8" hidden="1"/>
    <cellStyle name="Link" xfId="1169" builtinId="8" hidden="1"/>
    <cellStyle name="Link" xfId="1177" builtinId="8" hidden="1"/>
    <cellStyle name="Link" xfId="1179" builtinId="8" hidden="1"/>
    <cellStyle name="Link" xfId="1191" builtinId="8" hidden="1"/>
    <cellStyle name="Link" xfId="1195" builtinId="8" hidden="1"/>
    <cellStyle name="Link" xfId="1199" builtinId="8" hidden="1"/>
    <cellStyle name="Link" xfId="1213" builtinId="8" hidden="1"/>
    <cellStyle name="Link" xfId="1215" builtinId="8" hidden="1"/>
    <cellStyle name="Link" xfId="1223" builtinId="8" hidden="1"/>
    <cellStyle name="Link" xfId="1231" builtinId="8" hidden="1"/>
    <cellStyle name="Link" xfId="1237" builtinId="8" hidden="1"/>
    <cellStyle name="Link" xfId="1243" builtinId="8" hidden="1"/>
    <cellStyle name="Link" xfId="1255" builtinId="8" hidden="1"/>
    <cellStyle name="Link" xfId="1257" builtinId="8" hidden="1"/>
    <cellStyle name="Link" xfId="1261" builtinId="8" hidden="1"/>
    <cellStyle name="Link" xfId="1277" builtinId="8" hidden="1"/>
    <cellStyle name="Link" xfId="1279" builtinId="8" hidden="1"/>
    <cellStyle name="Link" xfId="1287" builtinId="8" hidden="1"/>
    <cellStyle name="Link" xfId="1293" builtinId="8" hidden="1"/>
    <cellStyle name="Link" xfId="1301" builtinId="8" hidden="1"/>
    <cellStyle name="Link" xfId="1303" builtinId="8" hidden="1"/>
    <cellStyle name="Link" xfId="1313" builtinId="8" hidden="1"/>
    <cellStyle name="Link" xfId="1321" builtinId="8" hidden="1"/>
    <cellStyle name="Link" xfId="1327" builtinId="8" hidden="1"/>
    <cellStyle name="Link" xfId="1337" builtinId="8" hidden="1"/>
    <cellStyle name="Link" xfId="1347" builtinId="8" hidden="1"/>
    <cellStyle name="Link" xfId="1355" builtinId="8" hidden="1"/>
    <cellStyle name="Link" xfId="1363" builtinId="8" hidden="1"/>
    <cellStyle name="Link" xfId="1367" builtinId="8" hidden="1"/>
    <cellStyle name="Link" xfId="1377" builtinId="8" hidden="1"/>
    <cellStyle name="Link" xfId="1387" builtinId="8" hidden="1"/>
    <cellStyle name="Link" xfId="1389" builtinId="8" hidden="1"/>
    <cellStyle name="Link" xfId="1401" builtinId="8" hidden="1"/>
    <cellStyle name="Link" xfId="1403" builtinId="8" hidden="1"/>
    <cellStyle name="Link" xfId="1411" builtinId="8" hidden="1"/>
    <cellStyle name="Link" xfId="1419" builtinId="8" hidden="1"/>
    <cellStyle name="Link" xfId="1425" builtinId="8" hidden="1"/>
    <cellStyle name="Link" xfId="1429" builtinId="8" hidden="1"/>
    <cellStyle name="Link" xfId="1443" builtinId="8" hidden="1"/>
    <cellStyle name="Link" xfId="1447" builtinId="8" hidden="1"/>
    <cellStyle name="Link" xfId="1453" builtinId="8" hidden="1"/>
    <cellStyle name="Link" xfId="1463" builtinId="8" hidden="1"/>
    <cellStyle name="Link" xfId="1467" builtinId="8" hidden="1"/>
    <cellStyle name="Link" xfId="1475" builtinId="8" hidden="1"/>
    <cellStyle name="Link" xfId="1479" builtinId="8" hidden="1"/>
    <cellStyle name="Link" xfId="1487" builtinId="8" hidden="1"/>
    <cellStyle name="Link" xfId="1491" builtinId="8" hidden="1"/>
    <cellStyle name="Link" xfId="1507" builtinId="8" hidden="1"/>
    <cellStyle name="Link" xfId="1511" builtinId="8" hidden="1"/>
    <cellStyle name="Link" xfId="1513" builtinId="8" hidden="1"/>
    <cellStyle name="Link" xfId="1525" builtinId="8" hidden="1"/>
    <cellStyle name="Link" xfId="1529" builtinId="8" hidden="1"/>
    <cellStyle name="Link" xfId="1535" builtinId="8" hidden="1"/>
    <cellStyle name="Link" xfId="1543" builtinId="8" hidden="1"/>
    <cellStyle name="Link" xfId="1551" builtinId="8" hidden="1"/>
    <cellStyle name="Link" xfId="1553" builtinId="8" hidden="1"/>
    <cellStyle name="Link" xfId="1575" builtinId="8" hidden="1"/>
    <cellStyle name="Link" xfId="1577" builtinId="8" hidden="1"/>
    <cellStyle name="Link" xfId="1587" builtinId="8" hidden="1"/>
    <cellStyle name="Link" xfId="1591" builtinId="8" hidden="1"/>
    <cellStyle name="Link" xfId="1599" builtinId="8" hidden="1"/>
    <cellStyle name="Link" xfId="1607" builtinId="8" hidden="1"/>
    <cellStyle name="Link" xfId="1611" builtinId="8" hidden="1"/>
    <cellStyle name="Link" xfId="1619" builtinId="8" hidden="1"/>
    <cellStyle name="Link" xfId="1631" builtinId="8" hidden="1"/>
    <cellStyle name="Link" xfId="1633" builtinId="8" hidden="1"/>
    <cellStyle name="Link" xfId="1641" builtinId="8" hidden="1"/>
    <cellStyle name="Link" xfId="1651" builtinId="8" hidden="1"/>
    <cellStyle name="Link" xfId="1653" builtinId="8" hidden="1"/>
    <cellStyle name="Link" xfId="1661" builtinId="8" hidden="1"/>
    <cellStyle name="Link" xfId="1667" builtinId="8" hidden="1"/>
    <cellStyle name="Link" xfId="1677" builtinId="8" hidden="1"/>
    <cellStyle name="Link" xfId="1683" builtinId="8" hidden="1"/>
    <cellStyle name="Link" xfId="1693" builtinId="8" hidden="1"/>
    <cellStyle name="Link" xfId="1697" builtinId="8" hidden="1"/>
    <cellStyle name="Link" xfId="1699" builtinId="8" hidden="1"/>
    <cellStyle name="Link" xfId="1711" builtinId="8" hidden="1"/>
    <cellStyle name="Link" xfId="1717" builtinId="8" hidden="1"/>
    <cellStyle name="Link" xfId="1723" builtinId="8" hidden="1"/>
    <cellStyle name="Link" xfId="1731" builtinId="8" hidden="1"/>
    <cellStyle name="Link" xfId="1741" builtinId="8" hidden="1"/>
    <cellStyle name="Link" xfId="1743" builtinId="8" hidden="1"/>
    <cellStyle name="Link" xfId="1755" builtinId="8" hidden="1"/>
    <cellStyle name="Link" xfId="1759" builtinId="8" hidden="1"/>
    <cellStyle name="Link" xfId="1763" builtinId="8" hidden="1"/>
    <cellStyle name="Link" xfId="1775" builtinId="8" hidden="1"/>
    <cellStyle name="Link" xfId="1777" builtinId="8" hidden="1"/>
    <cellStyle name="Link" xfId="1797" builtinId="8" hidden="1"/>
    <cellStyle name="Link" xfId="1805" builtinId="8" hidden="1"/>
    <cellStyle name="Link" xfId="1807" builtinId="8" hidden="1"/>
    <cellStyle name="Link" xfId="1817" builtinId="8" hidden="1"/>
    <cellStyle name="Link" xfId="1821" builtinId="8" hidden="1"/>
    <cellStyle name="Link" xfId="1825" builtinId="8" hidden="1"/>
    <cellStyle name="Link" xfId="1839" builtinId="8" hidden="1"/>
    <cellStyle name="Link" xfId="1841" builtinId="8" hidden="1"/>
    <cellStyle name="Link" xfId="1849" builtinId="8" hidden="1"/>
    <cellStyle name="Link" xfId="1859" builtinId="8" hidden="1"/>
    <cellStyle name="Link" xfId="1865" builtinId="8" hidden="1"/>
    <cellStyle name="Link" xfId="1871" builtinId="8" hidden="1"/>
    <cellStyle name="Link" xfId="1881" builtinId="8" hidden="1"/>
    <cellStyle name="Link" xfId="1883" builtinId="8" hidden="1"/>
    <cellStyle name="Link" xfId="1887" builtinId="8" hidden="1"/>
    <cellStyle name="Link" xfId="1899" builtinId="8" hidden="1"/>
    <cellStyle name="Link" xfId="1905" builtinId="8" hidden="1"/>
    <cellStyle name="Link" xfId="1915" builtinId="8" hidden="1"/>
    <cellStyle name="Link" xfId="1921" builtinId="8" hidden="1"/>
    <cellStyle name="Link" xfId="1929" builtinId="8" hidden="1"/>
    <cellStyle name="Link" xfId="1931" builtinId="8" hidden="1"/>
    <cellStyle name="Link" xfId="1941" builtinId="8" hidden="1"/>
    <cellStyle name="Link" xfId="1947" builtinId="8" hidden="1"/>
    <cellStyle name="Link" xfId="1949" builtinId="8" hidden="1"/>
    <cellStyle name="Link" xfId="1963" builtinId="8" hidden="1"/>
    <cellStyle name="Link" xfId="1965" builtinId="8" hidden="1"/>
    <cellStyle name="Link" xfId="1975" builtinId="8" hidden="1"/>
    <cellStyle name="Link" xfId="1983" builtinId="8" hidden="1"/>
    <cellStyle name="Link" xfId="1991" builtinId="8" hidden="1"/>
    <cellStyle name="Link" xfId="1995" builtinId="8" hidden="1"/>
    <cellStyle name="Link" xfId="2005" builtinId="8" hidden="1"/>
    <cellStyle name="Link" xfId="2013" builtinId="8" hidden="1"/>
    <cellStyle name="Link" xfId="2025" builtinId="8" hidden="1"/>
    <cellStyle name="Link" xfId="2031" builtinId="8" hidden="1"/>
    <cellStyle name="Link" xfId="2039" builtinId="8" hidden="1"/>
    <cellStyle name="Link" xfId="2047" builtinId="8" hidden="1"/>
    <cellStyle name="Link" xfId="2053" builtinId="8" hidden="1"/>
    <cellStyle name="Link" xfId="2057" builtinId="8" hidden="1"/>
    <cellStyle name="Link" xfId="2069" builtinId="8" hidden="1"/>
    <cellStyle name="Link" xfId="2071" builtinId="8" hidden="1"/>
    <cellStyle name="Link" xfId="2073" builtinId="8" hidden="1"/>
    <cellStyle name="Link" xfId="2091" builtinId="8" hidden="1"/>
    <cellStyle name="Link" xfId="2095" builtinId="8" hidden="1"/>
    <cellStyle name="Link" xfId="2103" builtinId="8" hidden="1"/>
    <cellStyle name="Link" xfId="2107" builtinId="8" hidden="1"/>
    <cellStyle name="Link" xfId="2115" builtinId="8" hidden="1"/>
    <cellStyle name="Link" xfId="2119" builtinId="8" hidden="1"/>
    <cellStyle name="Link" xfId="2129" builtinId="8" hidden="1"/>
    <cellStyle name="Link" xfId="2135" builtinId="8" hidden="1"/>
    <cellStyle name="Link" xfId="2137" builtinId="8" hidden="1"/>
    <cellStyle name="Link" xfId="2153" builtinId="8" hidden="1"/>
    <cellStyle name="Link" xfId="2157" builtinId="8" hidden="1"/>
    <cellStyle name="Link" xfId="2163" builtinId="8" hidden="1"/>
    <cellStyle name="Link" xfId="2171" builtinId="8" hidden="1"/>
    <cellStyle name="Link" xfId="2179" builtinId="8" hidden="1"/>
    <cellStyle name="Link" xfId="2181" builtinId="8" hidden="1"/>
    <cellStyle name="Link" xfId="2193" builtinId="8" hidden="1"/>
    <cellStyle name="Link" xfId="2195" builtinId="8" hidden="1"/>
    <cellStyle name="Link" xfId="2201" builtinId="8" hidden="1"/>
    <cellStyle name="Link" xfId="2215" builtinId="8" hidden="1"/>
    <cellStyle name="Link" xfId="2219" builtinId="8" hidden="1"/>
    <cellStyle name="Link" xfId="2227" builtinId="8" hidden="1"/>
    <cellStyle name="Link" xfId="2239" builtinId="8" hidden="1"/>
    <cellStyle name="Link" xfId="2245" builtinId="8" hidden="1"/>
    <cellStyle name="Link" xfId="2255" builtinId="8" hidden="1"/>
    <cellStyle name="Link" xfId="2259" builtinId="8" hidden="1"/>
    <cellStyle name="Link" xfId="2267" builtinId="8" hidden="1"/>
    <cellStyle name="Link" xfId="2279" builtinId="8" hidden="1"/>
    <cellStyle name="Link" xfId="2281" builtinId="8" hidden="1"/>
    <cellStyle name="Link" xfId="2289" builtinId="8" hidden="1"/>
    <cellStyle name="Link" xfId="2295" builtinId="8" hidden="1"/>
    <cellStyle name="Link" xfId="2303" builtinId="8" hidden="1"/>
    <cellStyle name="Link" xfId="2305" builtinId="8" hidden="1"/>
    <cellStyle name="Link" xfId="2317" builtinId="8" hidden="1"/>
    <cellStyle name="Link" xfId="2325" builtinId="8" hidden="1"/>
    <cellStyle name="Link" xfId="2327" builtinId="8" hidden="1"/>
    <cellStyle name="Link" xfId="2337" builtinId="8" hidden="1"/>
    <cellStyle name="Link" xfId="2345" builtinId="8" hidden="1"/>
    <cellStyle name="Link" xfId="2277" builtinId="8" hidden="1"/>
    <cellStyle name="Link" xfId="2021" builtinId="8" hidden="1"/>
    <cellStyle name="Link" xfId="1765" builtinId="8" hidden="1"/>
    <cellStyle name="Link" xfId="1701" builtinId="8" hidden="1"/>
    <cellStyle name="Link" xfId="1253" builtinId="8" hidden="1"/>
    <cellStyle name="Link" xfId="559" builtinId="8" hidden="1"/>
    <cellStyle name="Link" xfId="563" builtinId="8" hidden="1"/>
    <cellStyle name="Link" xfId="573" builtinId="8" hidden="1"/>
    <cellStyle name="Link" xfId="575" builtinId="8" hidden="1"/>
    <cellStyle name="Link" xfId="583" builtinId="8" hidden="1"/>
    <cellStyle name="Link" xfId="591" builtinId="8" hidden="1"/>
    <cellStyle name="Link" xfId="597" builtinId="8" hidden="1"/>
    <cellStyle name="Link" xfId="603" builtinId="8" hidden="1"/>
    <cellStyle name="Link" xfId="617" builtinId="8" hidden="1"/>
    <cellStyle name="Link" xfId="621" builtinId="8" hidden="1"/>
    <cellStyle name="Link" xfId="637" builtinId="8" hidden="1"/>
    <cellStyle name="Link" xfId="639" builtinId="8" hidden="1"/>
    <cellStyle name="Link" xfId="647" builtinId="8" hidden="1"/>
    <cellStyle name="Link" xfId="653" builtinId="8" hidden="1"/>
    <cellStyle name="Link" xfId="661" builtinId="8" hidden="1"/>
    <cellStyle name="Link" xfId="663" builtinId="8" hidden="1"/>
    <cellStyle name="Link" xfId="679" builtinId="8" hidden="1"/>
    <cellStyle name="Link" xfId="681" builtinId="8" hidden="1"/>
    <cellStyle name="Link" xfId="685" builtinId="8" hidden="1"/>
    <cellStyle name="Link" xfId="695" builtinId="8" hidden="1"/>
    <cellStyle name="Link" xfId="701" builtinId="8" hidden="1"/>
    <cellStyle name="Link" xfId="705" builtinId="8" hidden="1"/>
    <cellStyle name="Link" xfId="713" builtinId="8" hidden="1"/>
    <cellStyle name="Link" xfId="721" builtinId="8" hidden="1"/>
    <cellStyle name="Link" xfId="727" builtinId="8" hidden="1"/>
    <cellStyle name="Link" xfId="737" builtinId="8" hidden="1"/>
    <cellStyle name="Link" xfId="745" builtinId="8" hidden="1"/>
    <cellStyle name="Link" xfId="747" builtinId="8" hidden="1"/>
    <cellStyle name="Link" xfId="759" builtinId="8" hidden="1"/>
    <cellStyle name="Link" xfId="761" builtinId="8" hidden="1"/>
    <cellStyle name="Link" xfId="769" builtinId="8" hidden="1"/>
    <cellStyle name="Link" xfId="777" builtinId="8" hidden="1"/>
    <cellStyle name="Link" xfId="787" builtinId="8" hidden="1"/>
    <cellStyle name="Link" xfId="791" builtinId="8" hidden="1"/>
    <cellStyle name="Link" xfId="801" builtinId="8" hidden="1"/>
    <cellStyle name="Link" xfId="803" builtinId="8" hidden="1"/>
    <cellStyle name="Link" xfId="809" builtinId="8" hidden="1"/>
    <cellStyle name="Link" xfId="819" builtinId="8" hidden="1"/>
    <cellStyle name="Link" xfId="823" builtinId="8" hidden="1"/>
    <cellStyle name="Link" xfId="831" builtinId="8" hidden="1"/>
    <cellStyle name="Link" xfId="835" builtinId="8" hidden="1"/>
    <cellStyle name="Link" xfId="851" builtinId="8" hidden="1"/>
    <cellStyle name="Link" xfId="863" builtinId="8" hidden="1"/>
    <cellStyle name="Link" xfId="865" builtinId="8" hidden="1"/>
    <cellStyle name="Link" xfId="867" builtinId="8" hidden="1"/>
    <cellStyle name="Link" xfId="881" builtinId="8" hidden="1"/>
    <cellStyle name="Link" xfId="847" builtinId="8" hidden="1"/>
    <cellStyle name="Link" xfId="625" builtinId="8" hidden="1"/>
    <cellStyle name="Link" xfId="2235" builtinId="8" hidden="1"/>
    <cellStyle name="Link" xfId="2007" builtinId="8" hidden="1"/>
    <cellStyle name="Link" xfId="1785" builtinId="8" hidden="1"/>
    <cellStyle name="Link" xfId="1567" builtinId="8" hidden="1"/>
    <cellStyle name="Link" xfId="1343" builtinId="8" hidden="1"/>
    <cellStyle name="Link" xfId="2661" builtinId="8" hidden="1"/>
    <cellStyle name="Link" xfId="4963" builtinId="8" hidden="1"/>
    <cellStyle name="Link" xfId="4733" builtinId="8" hidden="1"/>
    <cellStyle name="Link" xfId="4503" builtinId="8" hidden="1"/>
    <cellStyle name="Link" xfId="4275" builtinId="8" hidden="1"/>
    <cellStyle name="Link" xfId="4043" builtinId="8" hidden="1"/>
    <cellStyle name="Link" xfId="8341" builtinId="8" hidden="1"/>
    <cellStyle name="Link" xfId="6759" builtinId="8" hidden="1"/>
    <cellStyle name="Link" xfId="25473" builtinId="8" hidden="1"/>
    <cellStyle name="Link" xfId="31891" builtinId="8" hidden="1"/>
    <cellStyle name="Link" xfId="18987" builtinId="8" hidden="1"/>
    <cellStyle name="Link" xfId="20841" builtinId="8" hidden="1"/>
    <cellStyle name="Link" xfId="22477" builtinId="8" hidden="1"/>
    <cellStyle name="Link" xfId="22479" builtinId="8" hidden="1"/>
    <cellStyle name="Link" xfId="22485" builtinId="8" hidden="1"/>
    <cellStyle name="Link" xfId="22495" builtinId="8" hidden="1"/>
    <cellStyle name="Link" xfId="22507" builtinId="8" hidden="1"/>
    <cellStyle name="Link" xfId="22515" builtinId="8" hidden="1"/>
    <cellStyle name="Link" xfId="22519" builtinId="8" hidden="1"/>
    <cellStyle name="Link" xfId="22531" builtinId="8" hidden="1"/>
    <cellStyle name="Link" xfId="22539" builtinId="8" hidden="1"/>
    <cellStyle name="Link" xfId="22551" builtinId="8" hidden="1"/>
    <cellStyle name="Link" xfId="22555" builtinId="8" hidden="1"/>
    <cellStyle name="Link" xfId="22557" builtinId="8" hidden="1"/>
    <cellStyle name="Link" xfId="22575" builtinId="8" hidden="1"/>
    <cellStyle name="Link" xfId="22579" builtinId="8" hidden="1"/>
    <cellStyle name="Link" xfId="22587" builtinId="8" hidden="1"/>
    <cellStyle name="Link" xfId="22595" builtinId="8" hidden="1"/>
    <cellStyle name="Link" xfId="22605" builtinId="8" hidden="1"/>
    <cellStyle name="Link" xfId="22613" builtinId="8" hidden="1"/>
    <cellStyle name="Link" xfId="22623" builtinId="8" hidden="1"/>
    <cellStyle name="Link" xfId="22627" builtinId="8" hidden="1"/>
    <cellStyle name="Link" xfId="22637" builtinId="8" hidden="1"/>
    <cellStyle name="Link" xfId="22647" builtinId="8" hidden="1"/>
    <cellStyle name="Link" xfId="22651" builtinId="8" hidden="1"/>
    <cellStyle name="Link" xfId="22661" builtinId="8" hidden="1"/>
    <cellStyle name="Link" xfId="22671" builtinId="8" hidden="1"/>
    <cellStyle name="Link" xfId="22685" builtinId="8" hidden="1"/>
    <cellStyle name="Link" xfId="22701" builtinId="8" hidden="1"/>
    <cellStyle name="Link" xfId="22703" builtinId="8" hidden="1"/>
    <cellStyle name="Link" xfId="22709" builtinId="8" hidden="1"/>
    <cellStyle name="Link" xfId="22723" builtinId="8" hidden="1"/>
    <cellStyle name="Link" xfId="22725" builtinId="8" hidden="1"/>
    <cellStyle name="Link" xfId="22735" builtinId="8" hidden="1"/>
    <cellStyle name="Link" xfId="22747" builtinId="8" hidden="1"/>
    <cellStyle name="Link" xfId="22751" builtinId="8" hidden="1"/>
    <cellStyle name="Link" xfId="22757" builtinId="8" hidden="1"/>
    <cellStyle name="Link" xfId="22773" builtinId="8" hidden="1"/>
    <cellStyle name="Link" xfId="22775" builtinId="8" hidden="1"/>
    <cellStyle name="Link" xfId="22783" builtinId="8" hidden="1"/>
    <cellStyle name="Link" xfId="22797" builtinId="8" hidden="1"/>
    <cellStyle name="Link" xfId="22799" builtinId="8" hidden="1"/>
    <cellStyle name="Link" xfId="22811" builtinId="8" hidden="1"/>
    <cellStyle name="Link" xfId="22819" builtinId="8" hidden="1"/>
    <cellStyle name="Link" xfId="22831" builtinId="8" hidden="1"/>
    <cellStyle name="Link" xfId="22835" builtinId="8" hidden="1"/>
    <cellStyle name="Link" xfId="22847" builtinId="8" hidden="1"/>
    <cellStyle name="Link" xfId="22851" builtinId="8" hidden="1"/>
    <cellStyle name="Link" xfId="22855" builtinId="8" hidden="1"/>
    <cellStyle name="Link" xfId="22871" builtinId="8" hidden="1"/>
    <cellStyle name="Link" xfId="22875" builtinId="8" hidden="1"/>
    <cellStyle name="Link" xfId="22883" builtinId="8" hidden="1"/>
    <cellStyle name="Link" xfId="22895" builtinId="8" hidden="1"/>
    <cellStyle name="Link" xfId="22903" builtinId="8" hidden="1"/>
    <cellStyle name="Link" xfId="22907" builtinId="8" hidden="1"/>
    <cellStyle name="Link" xfId="22919" builtinId="8" hidden="1"/>
    <cellStyle name="Link" xfId="22927" builtinId="8" hidden="1"/>
    <cellStyle name="Link" xfId="22933" builtinId="8" hidden="1"/>
    <cellStyle name="Link" xfId="22943" builtinId="8" hidden="1"/>
    <cellStyle name="Link" xfId="22947" builtinId="8" hidden="1"/>
    <cellStyle name="Link" xfId="22959" builtinId="8" hidden="1"/>
    <cellStyle name="Link" xfId="22967" builtinId="8" hidden="1"/>
    <cellStyle name="Link" xfId="22979" builtinId="8" hidden="1"/>
    <cellStyle name="Link" xfId="22981" builtinId="8" hidden="1"/>
    <cellStyle name="Link" xfId="22997" builtinId="8" hidden="1"/>
    <cellStyle name="Link" xfId="23003" builtinId="8" hidden="1"/>
    <cellStyle name="Link" xfId="23005" builtinId="8" hidden="1"/>
    <cellStyle name="Link" xfId="23019" builtinId="8" hidden="1"/>
    <cellStyle name="Link" xfId="23027" builtinId="8" hidden="1"/>
    <cellStyle name="Link" xfId="23031" builtinId="8" hidden="1"/>
    <cellStyle name="Link" xfId="23043" builtinId="8" hidden="1"/>
    <cellStyle name="Link" xfId="23051" builtinId="8" hidden="1"/>
    <cellStyle name="Link" xfId="23055" builtinId="8" hidden="1"/>
    <cellStyle name="Link" xfId="23069" builtinId="8" hidden="1"/>
    <cellStyle name="Link" xfId="23075" builtinId="8" hidden="1"/>
    <cellStyle name="Link" xfId="23077" builtinId="8" hidden="1"/>
    <cellStyle name="Link" xfId="23093" builtinId="8" hidden="1"/>
    <cellStyle name="Link" xfId="23099" builtinId="8" hidden="1"/>
    <cellStyle name="Link" xfId="23107" builtinId="8" hidden="1"/>
    <cellStyle name="Link" xfId="23115" builtinId="8" hidden="1"/>
    <cellStyle name="Link" xfId="23127" builtinId="8" hidden="1"/>
    <cellStyle name="Link" xfId="23131" builtinId="8" hidden="1"/>
    <cellStyle name="Link" xfId="23141" builtinId="8" hidden="1"/>
    <cellStyle name="Link" xfId="23149" builtinId="8" hidden="1"/>
    <cellStyle name="Link" xfId="23155" builtinId="8" hidden="1"/>
    <cellStyle name="Link" xfId="23167" builtinId="8" hidden="1"/>
    <cellStyle name="Link" xfId="23173" builtinId="8" hidden="1"/>
    <cellStyle name="Link" xfId="23179" builtinId="8" hidden="1"/>
    <cellStyle name="Link" xfId="23191" builtinId="8" hidden="1"/>
    <cellStyle name="Link" xfId="23199" builtinId="8" hidden="1"/>
    <cellStyle name="Link" xfId="23221" builtinId="8" hidden="1"/>
    <cellStyle name="Link" xfId="23223" builtinId="8" hidden="1"/>
    <cellStyle name="Link" xfId="23227" builtinId="8" hidden="1"/>
    <cellStyle name="Link" xfId="23239" builtinId="8" hidden="1"/>
    <cellStyle name="Link" xfId="23245" builtinId="8" hidden="1"/>
    <cellStyle name="Link" xfId="23259" builtinId="8" hidden="1"/>
    <cellStyle name="Link" xfId="23263" builtinId="8" hidden="1"/>
    <cellStyle name="Link" xfId="23275" builtinId="8" hidden="1"/>
    <cellStyle name="Link" xfId="23277" builtinId="8" hidden="1"/>
    <cellStyle name="Link" xfId="23295" builtinId="8" hidden="1"/>
    <cellStyle name="Link" xfId="23299" builtinId="8" hidden="1"/>
    <cellStyle name="Link" xfId="23301" builtinId="8" hidden="1"/>
    <cellStyle name="Link" xfId="23319" builtinId="8" hidden="1"/>
    <cellStyle name="Link" xfId="23323" builtinId="8" hidden="1"/>
    <cellStyle name="Link" xfId="23331" builtinId="8" hidden="1"/>
    <cellStyle name="Link" xfId="23339" builtinId="8" hidden="1"/>
    <cellStyle name="Link" xfId="23349" builtinId="8" hidden="1"/>
    <cellStyle name="Link" xfId="23355" builtinId="8" hidden="1"/>
    <cellStyle name="Link" xfId="23367" builtinId="8" hidden="1"/>
    <cellStyle name="Link" xfId="23371" builtinId="8" hidden="1"/>
    <cellStyle name="Link" xfId="23373" builtinId="8" hidden="1"/>
    <cellStyle name="Link" xfId="23391" builtinId="8" hidden="1"/>
    <cellStyle name="Link" xfId="23395" builtinId="8" hidden="1"/>
    <cellStyle name="Link" xfId="23405" builtinId="8" hidden="1"/>
    <cellStyle name="Link" xfId="23415" builtinId="8" hidden="1"/>
    <cellStyle name="Link" xfId="23423" builtinId="8" hidden="1"/>
    <cellStyle name="Link" xfId="23429" builtinId="8" hidden="1"/>
    <cellStyle name="Link" xfId="23439" builtinId="8" hidden="1"/>
    <cellStyle name="Link" xfId="23447" builtinId="8" hidden="1"/>
    <cellStyle name="Link" xfId="23453" builtinId="8" hidden="1"/>
    <cellStyle name="Link" xfId="23467" builtinId="8" hidden="1"/>
    <cellStyle name="Link" xfId="23469" builtinId="8" hidden="1"/>
    <cellStyle name="Link" xfId="23479" builtinId="8" hidden="1"/>
    <cellStyle name="Link" xfId="23491" builtinId="8" hidden="1"/>
    <cellStyle name="Link" xfId="23495" builtinId="8" hidden="1"/>
    <cellStyle name="Link" xfId="23501" builtinId="8" hidden="1"/>
    <cellStyle name="Link" xfId="23517" builtinId="8" hidden="1"/>
    <cellStyle name="Link" xfId="23519" builtinId="8" hidden="1"/>
    <cellStyle name="Link" xfId="23525" builtinId="8" hidden="1"/>
    <cellStyle name="Link" xfId="23539" builtinId="8" hidden="1"/>
    <cellStyle name="Link" xfId="23543" builtinId="8" hidden="1"/>
    <cellStyle name="Link" xfId="23555" builtinId="8" hidden="1"/>
    <cellStyle name="Link" xfId="23563" builtinId="8" hidden="1"/>
    <cellStyle name="Link" xfId="23567" builtinId="8" hidden="1"/>
    <cellStyle name="Link" xfId="23579" builtinId="8" hidden="1"/>
    <cellStyle name="Link" xfId="23589" builtinId="8" hidden="1"/>
    <cellStyle name="Link" xfId="23595" builtinId="8" hidden="1"/>
    <cellStyle name="Link" xfId="23599" builtinId="8" hidden="1"/>
    <cellStyle name="Link" xfId="23615" builtinId="8" hidden="1"/>
    <cellStyle name="Link" xfId="23619" builtinId="8" hidden="1"/>
    <cellStyle name="Link" xfId="23627" builtinId="8" hidden="1"/>
    <cellStyle name="Link" xfId="23637" builtinId="8" hidden="1"/>
    <cellStyle name="Link" xfId="23647" builtinId="8" hidden="1"/>
    <cellStyle name="Link" xfId="23651" builtinId="8" hidden="1"/>
    <cellStyle name="Link" xfId="23663" builtinId="8" hidden="1"/>
    <cellStyle name="Link" xfId="23667" builtinId="8" hidden="1"/>
    <cellStyle name="Link" xfId="23675" builtinId="8" hidden="1"/>
    <cellStyle name="Link" xfId="23687" builtinId="8" hidden="1"/>
    <cellStyle name="Link" xfId="23691" builtinId="8" hidden="1"/>
    <cellStyle name="Link" xfId="23701" builtinId="8" hidden="1"/>
    <cellStyle name="Link" xfId="23711" builtinId="8" hidden="1"/>
    <cellStyle name="Link" xfId="23723" builtinId="8" hidden="1"/>
    <cellStyle name="Link" xfId="23725" builtinId="8" hidden="1"/>
    <cellStyle name="Link" xfId="23747" builtinId="8" hidden="1"/>
    <cellStyle name="Link" xfId="23749" builtinId="8" hidden="1"/>
    <cellStyle name="Link" xfId="23759" builtinId="8" hidden="1"/>
    <cellStyle name="Link" xfId="23765" builtinId="8" hidden="1"/>
    <cellStyle name="Link" xfId="23775" builtinId="8" hidden="1"/>
    <cellStyle name="Link" xfId="23787" builtinId="8" hidden="1"/>
    <cellStyle name="Link" xfId="23795" builtinId="8" hidden="1"/>
    <cellStyle name="Link" xfId="23797" builtinId="8" hidden="1"/>
    <cellStyle name="Link" xfId="23813" builtinId="8" hidden="1"/>
    <cellStyle name="Link" xfId="23819" builtinId="8" hidden="1"/>
    <cellStyle name="Link" xfId="23821" builtinId="8" hidden="1"/>
    <cellStyle name="Link" xfId="23837" builtinId="8" hidden="1"/>
    <cellStyle name="Link" xfId="23843" builtinId="8" hidden="1"/>
    <cellStyle name="Link" xfId="23851" builtinId="8" hidden="1"/>
    <cellStyle name="Link" xfId="23859" builtinId="8" hidden="1"/>
    <cellStyle name="Link" xfId="23871" builtinId="8" hidden="1"/>
    <cellStyle name="Link" xfId="23875" builtinId="8" hidden="1"/>
    <cellStyle name="Link" xfId="23885" builtinId="8" hidden="1"/>
    <cellStyle name="Link" xfId="23893" builtinId="8" hidden="1"/>
    <cellStyle name="Link" xfId="23895" builtinId="8" hidden="1"/>
    <cellStyle name="Link" xfId="23909" builtinId="8" hidden="1"/>
    <cellStyle name="Link" xfId="23917" builtinId="8" hidden="1"/>
    <cellStyle name="Link" xfId="23923" builtinId="8" hidden="1"/>
    <cellStyle name="Link" xfId="23935" builtinId="8" hidden="1"/>
    <cellStyle name="Link" xfId="23943" builtinId="8" hidden="1"/>
    <cellStyle name="Link" xfId="23947" builtinId="8" hidden="1"/>
    <cellStyle name="Link" xfId="23959" builtinId="8" hidden="1"/>
    <cellStyle name="Link" xfId="23967" builtinId="8" hidden="1"/>
    <cellStyle name="Link" xfId="23971" builtinId="8" hidden="1"/>
    <cellStyle name="Link" xfId="23983" builtinId="8" hidden="1"/>
    <cellStyle name="Link" xfId="23989" builtinId="8" hidden="1"/>
    <cellStyle name="Link" xfId="24003" builtinId="8" hidden="1"/>
    <cellStyle name="Link" xfId="24007" builtinId="8" hidden="1"/>
    <cellStyle name="Link" xfId="24015" builtinId="8" hidden="1"/>
    <cellStyle name="Link" xfId="24021" builtinId="8" hidden="1"/>
    <cellStyle name="Link" xfId="24037" builtinId="8" hidden="1"/>
    <cellStyle name="Link" xfId="24043" builtinId="8" hidden="1"/>
    <cellStyle name="Link" xfId="24045" builtinId="8" hidden="1"/>
    <cellStyle name="Link" xfId="24055" builtinId="8" hidden="1"/>
    <cellStyle name="Link" xfId="24067" builtinId="8" hidden="1"/>
    <cellStyle name="Link" xfId="24075" builtinId="8" hidden="1"/>
    <cellStyle name="Link" xfId="24079" builtinId="8" hidden="1"/>
    <cellStyle name="Link" xfId="24091" builtinId="8" hidden="1"/>
    <cellStyle name="Link" xfId="24099" builtinId="8" hidden="1"/>
    <cellStyle name="Link" xfId="24111" builtinId="8" hidden="1"/>
    <cellStyle name="Link" xfId="24115" builtinId="8" hidden="1"/>
    <cellStyle name="Link" xfId="24117" builtinId="8" hidden="1"/>
    <cellStyle name="Link" xfId="24135" builtinId="8" hidden="1"/>
    <cellStyle name="Link" xfId="24139" builtinId="8" hidden="1"/>
    <cellStyle name="Link" xfId="24149" builtinId="8" hidden="1"/>
    <cellStyle name="Link" xfId="24155" builtinId="8" hidden="1"/>
    <cellStyle name="Link" xfId="24165" builtinId="8" hidden="1"/>
    <cellStyle name="Link" xfId="24173" builtinId="8" hidden="1"/>
    <cellStyle name="Link" xfId="24183" builtinId="8" hidden="1"/>
    <cellStyle name="Link" xfId="24187" builtinId="8" hidden="1"/>
    <cellStyle name="Link" xfId="24197" builtinId="8" hidden="1"/>
    <cellStyle name="Link" xfId="24207" builtinId="8" hidden="1"/>
    <cellStyle name="Link" xfId="24213" builtinId="8" hidden="1"/>
    <cellStyle name="Link" xfId="24221" builtinId="8" hidden="1"/>
    <cellStyle name="Link" xfId="24235" builtinId="8" hidden="1"/>
    <cellStyle name="Link" xfId="24239" builtinId="8" hidden="1"/>
    <cellStyle name="Link" xfId="24245" builtinId="8" hidden="1"/>
    <cellStyle name="Link" xfId="24261" builtinId="8" hidden="1"/>
    <cellStyle name="Link" xfId="24269" builtinId="8" hidden="1"/>
    <cellStyle name="Link" xfId="24283" builtinId="8" hidden="1"/>
    <cellStyle name="Link" xfId="24285" builtinId="8" hidden="1"/>
    <cellStyle name="Link" xfId="24299" builtinId="8" hidden="1"/>
    <cellStyle name="Link" xfId="24307" builtinId="8" hidden="1"/>
    <cellStyle name="Link" xfId="24311" builtinId="8" hidden="1"/>
    <cellStyle name="Link" xfId="24319" builtinId="8" hidden="1"/>
    <cellStyle name="Link" xfId="24333" builtinId="8" hidden="1"/>
    <cellStyle name="Link" xfId="24335" builtinId="8" hidden="1"/>
    <cellStyle name="Link" xfId="24343" builtinId="8" hidden="1"/>
    <cellStyle name="Link" xfId="24357" builtinId="8" hidden="1"/>
    <cellStyle name="Link" xfId="24363" builtinId="8" hidden="1"/>
    <cellStyle name="Link" xfId="24371" builtinId="8" hidden="1"/>
    <cellStyle name="Link" xfId="24379" builtinId="8" hidden="1"/>
    <cellStyle name="Link" xfId="24391" builtinId="8" hidden="1"/>
    <cellStyle name="Link" xfId="24395" builtinId="8" hidden="1"/>
    <cellStyle name="Link" xfId="24407" builtinId="8" hidden="1"/>
    <cellStyle name="Link" xfId="24411" builtinId="8" hidden="1"/>
    <cellStyle name="Link" xfId="24415" builtinId="8" hidden="1"/>
    <cellStyle name="Link" xfId="24431" builtinId="8" hidden="1"/>
    <cellStyle name="Link" xfId="24435" builtinId="8" hidden="1"/>
    <cellStyle name="Link" xfId="24443" builtinId="8" hidden="1"/>
    <cellStyle name="Link" xfId="24455" builtinId="8" hidden="1"/>
    <cellStyle name="Link" xfId="24463" builtinId="8" hidden="1"/>
    <cellStyle name="Link" xfId="24469" builtinId="8" hidden="1"/>
    <cellStyle name="Link" xfId="24479" builtinId="8" hidden="1"/>
    <cellStyle name="Link" xfId="24491" builtinId="8" hidden="1"/>
    <cellStyle name="Link" xfId="24493" builtinId="8" hidden="1"/>
    <cellStyle name="Link" xfId="24503" builtinId="8" hidden="1"/>
    <cellStyle name="Link" xfId="24507" builtinId="8" hidden="1"/>
    <cellStyle name="Link" xfId="24519" builtinId="8" hidden="1"/>
    <cellStyle name="Link" xfId="24527" builtinId="8" hidden="1"/>
    <cellStyle name="Link" xfId="24483" builtinId="8" hidden="1"/>
    <cellStyle name="Link" xfId="24453" builtinId="8" hidden="1"/>
    <cellStyle name="Link" xfId="24355" builtinId="8" hidden="1"/>
    <cellStyle name="Link" xfId="24323" builtinId="8" hidden="1"/>
    <cellStyle name="Link" xfId="24287" builtinId="8" hidden="1"/>
    <cellStyle name="Link" xfId="24191" builtinId="8" hidden="1"/>
    <cellStyle name="Link" xfId="24159" builtinId="8" hidden="1"/>
    <cellStyle name="Link" xfId="24093" builtinId="8" hidden="1"/>
    <cellStyle name="Link" xfId="24029" builtinId="8" hidden="1"/>
    <cellStyle name="Link" xfId="23965" builtinId="8" hidden="1"/>
    <cellStyle name="Link" xfId="23931" builtinId="8" hidden="1"/>
    <cellStyle name="Link" xfId="23835" builtinId="8" hidden="1"/>
    <cellStyle name="Link" xfId="23799" builtinId="8" hidden="1"/>
    <cellStyle name="Link" xfId="23771" builtinId="8" hidden="1"/>
    <cellStyle name="Link" xfId="23671" builtinId="8" hidden="1"/>
    <cellStyle name="Link" xfId="23639" builtinId="8" hidden="1"/>
    <cellStyle name="Link" xfId="23575" builtinId="8" hidden="1"/>
    <cellStyle name="Link" xfId="23509" builtinId="8" hidden="1"/>
    <cellStyle name="Link" xfId="23445" builtinId="8" hidden="1"/>
    <cellStyle name="Link" xfId="23411" builtinId="8" hidden="1"/>
    <cellStyle name="Link" xfId="23311" builtinId="8" hidden="1"/>
    <cellStyle name="Link" xfId="23283" builtinId="8" hidden="1"/>
    <cellStyle name="Link" xfId="23247" builtinId="8" hidden="1"/>
    <cellStyle name="Link" xfId="23151" builtinId="8" hidden="1"/>
    <cellStyle name="Link" xfId="23117" builtinId="8" hidden="1"/>
    <cellStyle name="Link" xfId="23053" builtinId="8" hidden="1"/>
    <cellStyle name="Link" xfId="22989" builtinId="8" hidden="1"/>
    <cellStyle name="Link" xfId="22923" builtinId="8" hidden="1"/>
    <cellStyle name="Link" xfId="22893" builtinId="8" hidden="1"/>
    <cellStyle name="Link" xfId="22795" builtinId="8" hidden="1"/>
    <cellStyle name="Link" xfId="22763" builtinId="8" hidden="1"/>
    <cellStyle name="Link" xfId="22629" builtinId="8" hidden="1"/>
    <cellStyle name="Link" xfId="22599" builtinId="8" hidden="1"/>
    <cellStyle name="Link" xfId="22533" builtinId="8" hidden="1"/>
    <cellStyle name="Link" xfId="22469" builtinId="8" hidden="1"/>
    <cellStyle name="Link" xfId="22405" builtinId="8" hidden="1"/>
    <cellStyle name="Link" xfId="22371" builtinId="8" hidden="1"/>
    <cellStyle name="Link" xfId="22275" builtinId="8" hidden="1"/>
    <cellStyle name="Link" xfId="22727" builtinId="8" hidden="1"/>
    <cellStyle name="Link" xfId="24263" builtinId="8" hidden="1"/>
    <cellStyle name="Link" xfId="23739" builtinId="8" hidden="1"/>
    <cellStyle name="Link" xfId="23203" builtinId="8" hidden="1"/>
    <cellStyle name="Link" xfId="22679" builtinId="8" hidden="1"/>
    <cellStyle name="Link" xfId="21311" builtinId="8" hidden="1"/>
    <cellStyle name="Link" xfId="21315" builtinId="8" hidden="1"/>
    <cellStyle name="Link" xfId="21323" builtinId="8" hidden="1"/>
    <cellStyle name="Link" xfId="21335" builtinId="8" hidden="1"/>
    <cellStyle name="Link" xfId="21343" builtinId="8" hidden="1"/>
    <cellStyle name="Link" xfId="21347" builtinId="8" hidden="1"/>
    <cellStyle name="Link" xfId="21359" builtinId="8" hidden="1"/>
    <cellStyle name="Link" xfId="21367" builtinId="8" hidden="1"/>
    <cellStyle name="Link" xfId="21371" builtinId="8" hidden="1"/>
    <cellStyle name="Link" xfId="21383" builtinId="8" hidden="1"/>
    <cellStyle name="Link" xfId="21387" builtinId="8" hidden="1"/>
    <cellStyle name="Link" xfId="21399" builtinId="8" hidden="1"/>
    <cellStyle name="Link" xfId="21407" builtinId="8" hidden="1"/>
    <cellStyle name="Link" xfId="21419" builtinId="8" hidden="1"/>
    <cellStyle name="Link" xfId="21421" builtinId="8" hidden="1"/>
    <cellStyle name="Link" xfId="21435" builtinId="8" hidden="1"/>
    <cellStyle name="Link" xfId="21443" builtinId="8" hidden="1"/>
    <cellStyle name="Link" xfId="21445" builtinId="8" hidden="1"/>
    <cellStyle name="Link" xfId="21455" builtinId="8" hidden="1"/>
    <cellStyle name="Link" xfId="21467" builtinId="8" hidden="1"/>
    <cellStyle name="Link" xfId="21471" builtinId="8" hidden="1"/>
    <cellStyle name="Link" xfId="21483" builtinId="8" hidden="1"/>
    <cellStyle name="Link" xfId="21491" builtinId="8" hidden="1"/>
    <cellStyle name="Link" xfId="21495" builtinId="8" hidden="1"/>
    <cellStyle name="Link" xfId="21509" builtinId="8" hidden="1"/>
    <cellStyle name="Link" xfId="21515" builtinId="8" hidden="1"/>
    <cellStyle name="Link" xfId="21517" builtinId="8" hidden="1"/>
    <cellStyle name="Link" xfId="21533" builtinId="8" hidden="1"/>
    <cellStyle name="Link" xfId="21539" builtinId="8" hidden="1"/>
    <cellStyle name="Link" xfId="21547" builtinId="8" hidden="1"/>
    <cellStyle name="Link" xfId="21555" builtinId="8" hidden="1"/>
    <cellStyle name="Link" xfId="21567" builtinId="8" hidden="1"/>
    <cellStyle name="Link" xfId="21571" builtinId="8" hidden="1"/>
    <cellStyle name="Link" xfId="21581" builtinId="8" hidden="1"/>
    <cellStyle name="Link" xfId="21589" builtinId="8" hidden="1"/>
    <cellStyle name="Link" xfId="21595" builtinId="8" hidden="1"/>
    <cellStyle name="Link" xfId="21605" builtinId="8" hidden="1"/>
    <cellStyle name="Link" xfId="21613" builtinId="8" hidden="1"/>
    <cellStyle name="Link" xfId="21631" builtinId="8" hidden="1"/>
    <cellStyle name="Link" xfId="21639" builtinId="8" hidden="1"/>
    <cellStyle name="Link" xfId="21643" builtinId="8" hidden="1"/>
    <cellStyle name="Link" xfId="21661" builtinId="8" hidden="1"/>
    <cellStyle name="Link" xfId="21663" builtinId="8" hidden="1"/>
    <cellStyle name="Link" xfId="21667" builtinId="8" hidden="1"/>
    <cellStyle name="Link" xfId="21679" builtinId="8" hidden="1"/>
    <cellStyle name="Link" xfId="21685" builtinId="8" hidden="1"/>
    <cellStyle name="Link" xfId="21699" builtinId="8" hidden="1"/>
    <cellStyle name="Link" xfId="21703" builtinId="8" hidden="1"/>
    <cellStyle name="Link" xfId="21711" builtinId="8" hidden="1"/>
    <cellStyle name="Link" xfId="21717" builtinId="8" hidden="1"/>
    <cellStyle name="Link" xfId="21733" builtinId="8" hidden="1"/>
    <cellStyle name="Link" xfId="21739" builtinId="8" hidden="1"/>
    <cellStyle name="Link" xfId="21741" builtinId="8" hidden="1"/>
    <cellStyle name="Link" xfId="21759" builtinId="8" hidden="1"/>
    <cellStyle name="Link" xfId="21763" builtinId="8" hidden="1"/>
    <cellStyle name="Link" xfId="21771" builtinId="8" hidden="1"/>
    <cellStyle name="Link" xfId="21775" builtinId="8" hidden="1"/>
    <cellStyle name="Link" xfId="21789" builtinId="8" hidden="1"/>
    <cellStyle name="Link" xfId="21795" builtinId="8" hidden="1"/>
    <cellStyle name="Link" xfId="21807" builtinId="8" hidden="1"/>
    <cellStyle name="Link" xfId="21811" builtinId="8" hidden="1"/>
    <cellStyle name="Link" xfId="21813" builtinId="8" hidden="1"/>
    <cellStyle name="Link" xfId="21831" builtinId="8" hidden="1"/>
    <cellStyle name="Link" xfId="21835" builtinId="8" hidden="1"/>
    <cellStyle name="Link" xfId="21845" builtinId="8" hidden="1"/>
    <cellStyle name="Link" xfId="21855" builtinId="8" hidden="1"/>
    <cellStyle name="Link" xfId="21861" builtinId="8" hidden="1"/>
    <cellStyle name="Link" xfId="21869" builtinId="8" hidden="1"/>
    <cellStyle name="Link" xfId="21879" builtinId="8" hidden="1"/>
    <cellStyle name="Link" xfId="21887" builtinId="8" hidden="1"/>
    <cellStyle name="Link" xfId="21893" builtinId="8" hidden="1"/>
    <cellStyle name="Link" xfId="21903" builtinId="8" hidden="1"/>
    <cellStyle name="Link" xfId="21909" builtinId="8" hidden="1"/>
    <cellStyle name="Link" xfId="21919" builtinId="8" hidden="1"/>
    <cellStyle name="Link" xfId="21931" builtinId="8" hidden="1"/>
    <cellStyle name="Link" xfId="21935" builtinId="8" hidden="1"/>
    <cellStyle name="Link" xfId="21941" builtinId="8" hidden="1"/>
    <cellStyle name="Link" xfId="21957" builtinId="8" hidden="1"/>
    <cellStyle name="Link" xfId="21959" builtinId="8" hidden="1"/>
    <cellStyle name="Link" xfId="21965" builtinId="8" hidden="1"/>
    <cellStyle name="Link" xfId="21979" builtinId="8" hidden="1"/>
    <cellStyle name="Link" xfId="21983" builtinId="8" hidden="1"/>
    <cellStyle name="Link" xfId="21995" builtinId="8" hidden="1"/>
    <cellStyle name="Link" xfId="22003" builtinId="8" hidden="1"/>
    <cellStyle name="Link" xfId="22007" builtinId="8" hidden="1"/>
    <cellStyle name="Link" xfId="22019" builtinId="8" hidden="1"/>
    <cellStyle name="Link" xfId="22029" builtinId="8" hidden="1"/>
    <cellStyle name="Link" xfId="22031" builtinId="8" hidden="1"/>
    <cellStyle name="Link" xfId="22039" builtinId="8" hidden="1"/>
    <cellStyle name="Link" xfId="22053" builtinId="8" hidden="1"/>
    <cellStyle name="Link" xfId="22059" builtinId="8" hidden="1"/>
    <cellStyle name="Link" xfId="22067" builtinId="8" hidden="1"/>
    <cellStyle name="Link" xfId="22075" builtinId="8" hidden="1"/>
    <cellStyle name="Link" xfId="22087" builtinId="8" hidden="1"/>
    <cellStyle name="Link" xfId="22091" builtinId="8" hidden="1"/>
    <cellStyle name="Link" xfId="22103" builtinId="8" hidden="1"/>
    <cellStyle name="Link" xfId="22107" builtinId="8" hidden="1"/>
    <cellStyle name="Link" xfId="22115" builtinId="8" hidden="1"/>
    <cellStyle name="Link" xfId="22127" builtinId="8" hidden="1"/>
    <cellStyle name="Link" xfId="22131" builtinId="8" hidden="1"/>
    <cellStyle name="Link" xfId="22139" builtinId="8" hidden="1"/>
    <cellStyle name="Link" xfId="22151" builtinId="8" hidden="1"/>
    <cellStyle name="Link" xfId="22159" builtinId="8" hidden="1"/>
    <cellStyle name="Link" xfId="22165" builtinId="8" hidden="1"/>
    <cellStyle name="Link" xfId="22179" builtinId="8" hidden="1"/>
    <cellStyle name="Link" xfId="22187" builtinId="8" hidden="1"/>
    <cellStyle name="Link" xfId="22189" builtinId="8" hidden="1"/>
    <cellStyle name="Link" xfId="22199" builtinId="8" hidden="1"/>
    <cellStyle name="Link" xfId="22203" builtinId="8" hidden="1"/>
    <cellStyle name="Link" xfId="22215" builtinId="8" hidden="1"/>
    <cellStyle name="Link" xfId="22223" builtinId="8" hidden="1"/>
    <cellStyle name="Link" xfId="22235" builtinId="8" hidden="1"/>
    <cellStyle name="Link" xfId="22237" builtinId="8" hidden="1"/>
    <cellStyle name="Link" xfId="22253" builtinId="8" hidden="1"/>
    <cellStyle name="Link" xfId="22259" builtinId="8" hidden="1"/>
    <cellStyle name="Link" xfId="22261" builtinId="8" hidden="1"/>
    <cellStyle name="Link" xfId="22277" builtinId="8" hidden="1"/>
    <cellStyle name="Link" xfId="22283" builtinId="8" hidden="1"/>
    <cellStyle name="Link" xfId="22287" builtinId="8" hidden="1"/>
    <cellStyle name="Link" xfId="22299" builtinId="8" hidden="1"/>
    <cellStyle name="Link" xfId="22309" builtinId="8" hidden="1"/>
    <cellStyle name="Link" xfId="22315" builtinId="8" hidden="1"/>
    <cellStyle name="Link" xfId="22325" builtinId="8" hidden="1"/>
    <cellStyle name="Link" xfId="22331" builtinId="8" hidden="1"/>
    <cellStyle name="Link" xfId="22335" builtinId="8" hidden="1"/>
    <cellStyle name="Link" xfId="22349" builtinId="8" hidden="1"/>
    <cellStyle name="Link" xfId="22357" builtinId="8" hidden="1"/>
    <cellStyle name="Link" xfId="22363" builtinId="8" hidden="1"/>
    <cellStyle name="Link" xfId="22373" builtinId="8" hidden="1"/>
    <cellStyle name="Link" xfId="22383" builtinId="8" hidden="1"/>
    <cellStyle name="Link" xfId="22387" builtinId="8" hidden="1"/>
    <cellStyle name="Link" xfId="22399" builtinId="8" hidden="1"/>
    <cellStyle name="Link" xfId="22407" builtinId="8" hidden="1"/>
    <cellStyle name="Link" xfId="22411" builtinId="8" hidden="1"/>
    <cellStyle name="Link" xfId="22423" builtinId="8" hidden="1"/>
    <cellStyle name="Link" xfId="22429" builtinId="8" hidden="1"/>
    <cellStyle name="Link" xfId="22443" builtinId="8" hidden="1"/>
    <cellStyle name="Link" xfId="22447" builtinId="8" hidden="1"/>
    <cellStyle name="Link" xfId="22455" builtinId="8" hidden="1"/>
    <cellStyle name="Link" xfId="22459" builtinId="8" hidden="1"/>
    <cellStyle name="Link" xfId="21619" builtinId="8" hidden="1"/>
    <cellStyle name="Link" xfId="20735" builtinId="8" hidden="1"/>
    <cellStyle name="Link" xfId="20745" builtinId="8" hidden="1"/>
    <cellStyle name="Link" xfId="20747" builtinId="8" hidden="1"/>
    <cellStyle name="Link" xfId="20761" builtinId="8" hidden="1"/>
    <cellStyle name="Link" xfId="20767" builtinId="8" hidden="1"/>
    <cellStyle name="Link" xfId="20769" builtinId="8" hidden="1"/>
    <cellStyle name="Link" xfId="20785" builtinId="8" hidden="1"/>
    <cellStyle name="Link" xfId="20791" builtinId="8" hidden="1"/>
    <cellStyle name="Link" xfId="20799" builtinId="8" hidden="1"/>
    <cellStyle name="Link" xfId="20809" builtinId="8" hidden="1"/>
    <cellStyle name="Link" xfId="20819" builtinId="8" hidden="1"/>
    <cellStyle name="Link" xfId="20823" builtinId="8" hidden="1"/>
    <cellStyle name="Link" xfId="20833" builtinId="8" hidden="1"/>
    <cellStyle name="Link" xfId="20843" builtinId="8" hidden="1"/>
    <cellStyle name="Link" xfId="20847" builtinId="8" hidden="1"/>
    <cellStyle name="Link" xfId="20859" builtinId="8" hidden="1"/>
    <cellStyle name="Link" xfId="20865" builtinId="8" hidden="1"/>
    <cellStyle name="Link" xfId="20875" builtinId="8" hidden="1"/>
    <cellStyle name="Link" xfId="20883" builtinId="8" hidden="1"/>
    <cellStyle name="Link" xfId="20891" builtinId="8" hidden="1"/>
    <cellStyle name="Link" xfId="20895" builtinId="8" hidden="1"/>
    <cellStyle name="Link" xfId="20913" builtinId="8" hidden="1"/>
    <cellStyle name="Link" xfId="20915" builtinId="8" hidden="1"/>
    <cellStyle name="Link" xfId="20919" builtinId="8" hidden="1"/>
    <cellStyle name="Link" xfId="20931" builtinId="8" hidden="1"/>
    <cellStyle name="Link" xfId="20939" builtinId="8" hidden="1"/>
    <cellStyle name="Link" xfId="20951" builtinId="8" hidden="1"/>
    <cellStyle name="Link" xfId="20955" builtinId="8" hidden="1"/>
    <cellStyle name="Link" xfId="20967" builtinId="8" hidden="1"/>
    <cellStyle name="Link" xfId="20975" builtinId="8" hidden="1"/>
    <cellStyle name="Link" xfId="20987" builtinId="8" hidden="1"/>
    <cellStyle name="Link" xfId="20991" builtinId="8" hidden="1"/>
    <cellStyle name="Link" xfId="20993" builtinId="8" hidden="1"/>
    <cellStyle name="Link" xfId="21011" builtinId="8" hidden="1"/>
    <cellStyle name="Link" xfId="21015" builtinId="8" hidden="1"/>
    <cellStyle name="Link" xfId="21023" builtinId="8" hidden="1"/>
    <cellStyle name="Link" xfId="21031" builtinId="8" hidden="1"/>
    <cellStyle name="Link" xfId="21041" builtinId="8" hidden="1"/>
    <cellStyle name="Link" xfId="21047" builtinId="8" hidden="1"/>
    <cellStyle name="Link" xfId="21059" builtinId="8" hidden="1"/>
    <cellStyle name="Link" xfId="21063" builtinId="8" hidden="1"/>
    <cellStyle name="Link" xfId="21073" builtinId="8" hidden="1"/>
    <cellStyle name="Link" xfId="21083" builtinId="8" hidden="1"/>
    <cellStyle name="Link" xfId="21087" builtinId="8" hidden="1"/>
    <cellStyle name="Link" xfId="21097" builtinId="8" hidden="1"/>
    <cellStyle name="Link" xfId="21107" builtinId="8" hidden="1"/>
    <cellStyle name="Link" xfId="21115" builtinId="8" hidden="1"/>
    <cellStyle name="Link" xfId="21121" builtinId="8" hidden="1"/>
    <cellStyle name="Link" xfId="21137" builtinId="8" hidden="1"/>
    <cellStyle name="Link" xfId="21139" builtinId="8" hidden="1"/>
    <cellStyle name="Link" xfId="21145" builtinId="8" hidden="1"/>
    <cellStyle name="Link" xfId="21159" builtinId="8" hidden="1"/>
    <cellStyle name="Link" xfId="21161" builtinId="8" hidden="1"/>
    <cellStyle name="Link" xfId="21171" builtinId="8" hidden="1"/>
    <cellStyle name="Link" xfId="21183" builtinId="8" hidden="1"/>
    <cellStyle name="Link" xfId="21187" builtinId="8" hidden="1"/>
    <cellStyle name="Link" xfId="21193" builtinId="8" hidden="1"/>
    <cellStyle name="Link" xfId="21209" builtinId="8" hidden="1"/>
    <cellStyle name="Link" xfId="21211" builtinId="8" hidden="1"/>
    <cellStyle name="Link" xfId="21220" builtinId="8" hidden="1"/>
    <cellStyle name="Link" xfId="21236" builtinId="8" hidden="1"/>
    <cellStyle name="Link" xfId="21239" builtinId="8" hidden="1"/>
    <cellStyle name="Link" xfId="21251" builtinId="8" hidden="1"/>
    <cellStyle name="Link" xfId="21259" builtinId="8" hidden="1"/>
    <cellStyle name="Link" xfId="21271" builtinId="8" hidden="1"/>
    <cellStyle name="Link" xfId="21275" builtinId="8" hidden="1"/>
    <cellStyle name="Link" xfId="21285" builtinId="8" hidden="1"/>
    <cellStyle name="Link" xfId="21291" builtinId="8" hidden="1"/>
    <cellStyle name="Link" xfId="21295" builtinId="8" hidden="1"/>
    <cellStyle name="Link" xfId="20443" builtinId="8" hidden="1"/>
    <cellStyle name="Link" xfId="20455" builtinId="8" hidden="1"/>
    <cellStyle name="Link" xfId="20465" builtinId="8" hidden="1"/>
    <cellStyle name="Link" xfId="20467" builtinId="8" hidden="1"/>
    <cellStyle name="Link" xfId="20475" builtinId="8" hidden="1"/>
    <cellStyle name="Link" xfId="20489" builtinId="8" hidden="1"/>
    <cellStyle name="Link" xfId="20491" builtinId="8" hidden="1"/>
    <cellStyle name="Link" xfId="20503" builtinId="8" hidden="1"/>
    <cellStyle name="Link" xfId="20511" builtinId="8" hidden="1"/>
    <cellStyle name="Link" xfId="20523" builtinId="8" hidden="1"/>
    <cellStyle name="Link" xfId="20527" builtinId="8" hidden="1"/>
    <cellStyle name="Link" xfId="20539" builtinId="8" hidden="1"/>
    <cellStyle name="Link" xfId="20543" builtinId="8" hidden="1"/>
    <cellStyle name="Link" xfId="20551" builtinId="8" hidden="1"/>
    <cellStyle name="Link" xfId="20563" builtinId="8" hidden="1"/>
    <cellStyle name="Link" xfId="20567" builtinId="8" hidden="1"/>
    <cellStyle name="Link" xfId="20575" builtinId="8" hidden="1"/>
    <cellStyle name="Link" xfId="20587" builtinId="8" hidden="1"/>
    <cellStyle name="Link" xfId="20595" builtinId="8" hidden="1"/>
    <cellStyle name="Link" xfId="20599" builtinId="8" hidden="1"/>
    <cellStyle name="Link" xfId="20615" builtinId="8" hidden="1"/>
    <cellStyle name="Link" xfId="20619" builtinId="8" hidden="1"/>
    <cellStyle name="Link" xfId="20625" builtinId="8" hidden="1"/>
    <cellStyle name="Link" xfId="20635" builtinId="8" hidden="1"/>
    <cellStyle name="Link" xfId="20639" builtinId="8" hidden="1"/>
    <cellStyle name="Link" xfId="20651" builtinId="8" hidden="1"/>
    <cellStyle name="Link" xfId="20659" builtinId="8" hidden="1"/>
    <cellStyle name="Link" xfId="20671" builtinId="8" hidden="1"/>
    <cellStyle name="Link" xfId="20673" builtinId="8" hidden="1"/>
    <cellStyle name="Link" xfId="20689" builtinId="8" hidden="1"/>
    <cellStyle name="Link" xfId="20695" builtinId="8" hidden="1"/>
    <cellStyle name="Link" xfId="20697" builtinId="8" hidden="1"/>
    <cellStyle name="Link" xfId="20713" builtinId="8" hidden="1"/>
    <cellStyle name="Link" xfId="20719" builtinId="8" hidden="1"/>
    <cellStyle name="Link" xfId="20723" builtinId="8" hidden="1"/>
    <cellStyle name="Link" xfId="20305" builtinId="8" hidden="1"/>
    <cellStyle name="Link" xfId="20315" builtinId="8" hidden="1"/>
    <cellStyle name="Link" xfId="20321" builtinId="8" hidden="1"/>
    <cellStyle name="Link" xfId="20329" builtinId="8" hidden="1"/>
    <cellStyle name="Link" xfId="20339" builtinId="8" hidden="1"/>
    <cellStyle name="Link" xfId="20343" builtinId="8" hidden="1"/>
    <cellStyle name="Link" xfId="20355" builtinId="8" hidden="1"/>
    <cellStyle name="Link" xfId="20363" builtinId="8" hidden="1"/>
    <cellStyle name="Link" xfId="20371" builtinId="8" hidden="1"/>
    <cellStyle name="Link" xfId="20377" builtinId="8" hidden="1"/>
    <cellStyle name="Link" xfId="20393" builtinId="8" hidden="1"/>
    <cellStyle name="Link" xfId="20395" builtinId="8" hidden="1"/>
    <cellStyle name="Link" xfId="20401" builtinId="8" hidden="1"/>
    <cellStyle name="Link" xfId="20415" builtinId="8" hidden="1"/>
    <cellStyle name="Link" xfId="20419" builtinId="8" hidden="1"/>
    <cellStyle name="Link" xfId="20427" builtinId="8" hidden="1"/>
    <cellStyle name="Link" xfId="20439" builtinId="8" hidden="1"/>
    <cellStyle name="Link" xfId="20231" builtinId="8" hidden="1"/>
    <cellStyle name="Link" xfId="20243" builtinId="8" hidden="1"/>
    <cellStyle name="Link" xfId="20247" builtinId="8" hidden="1"/>
    <cellStyle name="Link" xfId="20249" builtinId="8" hidden="1"/>
    <cellStyle name="Link" xfId="20267" builtinId="8" hidden="1"/>
    <cellStyle name="Link" xfId="20271" builtinId="8" hidden="1"/>
    <cellStyle name="Link" xfId="20279" builtinId="8" hidden="1"/>
    <cellStyle name="Link" xfId="20291" builtinId="8" hidden="1"/>
    <cellStyle name="Link" xfId="20297" builtinId="8" hidden="1"/>
    <cellStyle name="Link" xfId="20199" builtinId="8" hidden="1"/>
    <cellStyle name="Link" xfId="20207" builtinId="8" hidden="1"/>
    <cellStyle name="Link" xfId="20211" builtinId="8" hidden="1"/>
    <cellStyle name="Link" xfId="20225" builtinId="8" hidden="1"/>
    <cellStyle name="Link" xfId="20177" builtinId="8" hidden="1"/>
    <cellStyle name="Link" xfId="20193" builtinId="8" hidden="1"/>
    <cellStyle name="Link" xfId="20171" builtinId="8" hidden="1"/>
    <cellStyle name="Link" xfId="20169" builtinId="8" hidden="1"/>
    <cellStyle name="Standard" xfId="0" builtinId="0"/>
    <cellStyle name="Standard 137" xfId="35157" xr:uid="{D6F2F1BA-FFFD-4866-8704-6A38C1E73178}"/>
    <cellStyle name="Standard 2 2" xfId="21218" xr:uid="{00000000-0005-0000-0000-000050890000}"/>
    <cellStyle name="Standard 3" xfId="21217" xr:uid="{00000000-0005-0000-0000-000051890000}"/>
    <cellStyle name="Währung 2" xfId="35154" xr:uid="{85F8A4EF-5EAD-4C50-8199-7B7E5E111FAE}"/>
  </cellStyles>
  <dxfs count="103">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4" formatCode="#,##0.00"/>
      <fill>
        <patternFill>
          <bgColor theme="0"/>
        </patternFill>
      </fill>
    </dxf>
    <dxf>
      <font>
        <b/>
        <i val="0"/>
      </font>
      <numFmt numFmtId="4" formatCode="#,##0.00"/>
      <fill>
        <patternFill>
          <bgColor theme="0"/>
        </patternFill>
      </fill>
    </dxf>
    <dxf>
      <font>
        <b/>
        <i val="0"/>
      </font>
      <numFmt numFmtId="4" formatCode="#,##0.00"/>
      <fill>
        <patternFill>
          <bgColor theme="0"/>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4" formatCode="#,##0.00"/>
      <fill>
        <patternFill>
          <bgColor theme="0"/>
        </patternFill>
      </fill>
    </dxf>
    <dxf>
      <font>
        <b/>
        <i val="0"/>
      </font>
      <numFmt numFmtId="12" formatCode="#,##0.00\ &quot;€&quot;;[Red]\-#,##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2" formatCode="#,##0.00\ &quot;€&quot;;[Red]\-#,##0.00\ &quot;€&quot;"/>
      <fill>
        <patternFill>
          <bgColor theme="6" tint="0.59996337778862885"/>
        </patternFill>
      </fill>
    </dxf>
    <dxf>
      <font>
        <b/>
        <i val="0"/>
      </font>
      <numFmt numFmtId="4" formatCode="#,##0.00"/>
      <fill>
        <patternFill>
          <bgColor theme="0"/>
        </patternFill>
      </fill>
    </dxf>
    <dxf>
      <font>
        <b/>
        <i val="0"/>
      </font>
      <numFmt numFmtId="4" formatCode="#,##0.00"/>
      <fill>
        <patternFill>
          <bgColor theme="0"/>
        </patternFill>
      </fill>
    </dxf>
    <dxf>
      <font>
        <b/>
        <i val="0"/>
      </font>
      <numFmt numFmtId="12" formatCode="#,##0.00\ &quot;€&quot;;[Red]\-#,##0.00\ &quot;€&quot;"/>
      <fill>
        <patternFill>
          <bgColor theme="6" tint="0.59996337778862885"/>
        </patternFill>
      </fill>
    </dxf>
    <dxf>
      <font>
        <b/>
        <i val="0"/>
      </font>
      <numFmt numFmtId="164" formatCode="#,##0.00\ &quot;€&quot;"/>
      <fill>
        <patternFill>
          <bgColor theme="9" tint="0.59996337778862885"/>
        </patternFill>
      </fill>
    </dxf>
    <dxf>
      <fill>
        <patternFill>
          <bgColor rgb="FFFFFF00"/>
        </patternFill>
      </fill>
    </dxf>
    <dxf>
      <fill>
        <patternFill>
          <bgColor rgb="FFFFFF00"/>
        </patternFill>
      </fill>
    </dxf>
    <dxf>
      <fill>
        <patternFill patternType="none">
          <bgColor auto="1"/>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2" formatCode="#,##0.00\ &quot;€&quot;;[Red]\-#,##0.00\ &quot;€&quot;"/>
      <fill>
        <patternFill>
          <bgColor theme="6" tint="0.59996337778862885"/>
        </patternFill>
      </fill>
    </dxf>
    <dxf>
      <font>
        <b/>
        <i val="0"/>
      </font>
      <numFmt numFmtId="4" formatCode="#,##0.00"/>
      <fill>
        <patternFill>
          <bgColor theme="0"/>
        </patternFill>
      </fill>
    </dxf>
    <dxf>
      <font>
        <b/>
        <i val="0"/>
      </font>
      <numFmt numFmtId="4" formatCode="#,##0.00"/>
      <fill>
        <patternFill>
          <bgColor theme="0"/>
        </patternFill>
      </fill>
    </dxf>
    <dxf>
      <font>
        <b/>
        <i val="0"/>
      </font>
      <numFmt numFmtId="12" formatCode="#,##0.00\ &quot;€&quot;;[Red]\-#,##0.00\ &quot;€&quot;"/>
      <fill>
        <patternFill>
          <bgColor theme="6" tint="0.59996337778862885"/>
        </patternFill>
      </fill>
    </dxf>
    <dxf>
      <font>
        <b/>
        <i val="0"/>
      </font>
      <numFmt numFmtId="164" formatCode="#,##0.00\ &quot;€&quot;"/>
      <fill>
        <patternFill>
          <bgColor theme="9" tint="0.59996337778862885"/>
        </patternFill>
      </fill>
    </dxf>
    <dxf>
      <fill>
        <patternFill>
          <bgColor rgb="FFFFFF00"/>
        </patternFill>
      </fill>
    </dxf>
    <dxf>
      <fill>
        <patternFill>
          <bgColor rgb="FFFFFF00"/>
        </patternFill>
      </fill>
    </dxf>
    <dxf>
      <fill>
        <patternFill patternType="none">
          <bgColor auto="1"/>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9"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4" formatCode="#,##0.00"/>
      <fill>
        <patternFill>
          <bgColor theme="0"/>
        </patternFill>
      </fill>
    </dxf>
    <dxf>
      <font>
        <b/>
        <i val="0"/>
      </font>
      <numFmt numFmtId="4" formatCode="#,##0.00"/>
      <fill>
        <patternFill>
          <bgColor theme="0"/>
        </patternFill>
      </fill>
    </dxf>
    <dxf>
      <font>
        <b/>
        <i val="0"/>
      </font>
      <numFmt numFmtId="4" formatCode="#,##0.00"/>
      <fill>
        <patternFill>
          <bgColor theme="0"/>
        </patternFill>
      </fill>
    </dxf>
    <dxf>
      <font>
        <b/>
        <i val="0"/>
      </font>
      <numFmt numFmtId="4" formatCode="#,##0.00"/>
      <fill>
        <patternFill>
          <bgColor theme="0"/>
        </patternFill>
      </fill>
    </dxf>
    <dxf>
      <font>
        <b/>
        <i val="0"/>
      </font>
      <numFmt numFmtId="4" formatCode="#,##0.00"/>
      <fill>
        <patternFill>
          <bgColor theme="0"/>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4" formatCode="#,##0.00"/>
      <fill>
        <patternFill>
          <bgColor theme="0"/>
        </patternFill>
      </fill>
    </dxf>
    <dxf>
      <font>
        <b/>
        <i val="0"/>
      </font>
      <numFmt numFmtId="12" formatCode="#,##0.00\ &quot;€&quot;;[Red]\-#,##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64" formatCode="#,##0.00\ &quot;€&quot;"/>
      <fill>
        <patternFill>
          <bgColor theme="6" tint="0.59996337778862885"/>
        </patternFill>
      </fill>
    </dxf>
    <dxf>
      <font>
        <b/>
        <i val="0"/>
      </font>
      <numFmt numFmtId="12" formatCode="#,##0.00\ &quot;€&quot;;[Red]\-#,##0.00\ &quot;€&quot;"/>
      <fill>
        <patternFill>
          <bgColor theme="6" tint="0.59996337778862885"/>
        </patternFill>
      </fill>
    </dxf>
    <dxf>
      <font>
        <b/>
        <i val="0"/>
      </font>
      <numFmt numFmtId="4" formatCode="#,##0.00"/>
      <fill>
        <patternFill>
          <bgColor theme="0"/>
        </patternFill>
      </fill>
    </dxf>
    <dxf>
      <font>
        <b/>
        <i val="0"/>
      </font>
      <numFmt numFmtId="4" formatCode="#,##0.00"/>
      <fill>
        <patternFill>
          <bgColor theme="0"/>
        </patternFill>
      </fill>
    </dxf>
    <dxf>
      <font>
        <b/>
        <i val="0"/>
      </font>
      <numFmt numFmtId="12" formatCode="#,##0.00\ &quot;€&quot;;[Red]\-#,##0.00\ &quot;€&quot;"/>
      <fill>
        <patternFill>
          <bgColor theme="6" tint="0.59996337778862885"/>
        </patternFill>
      </fill>
    </dxf>
    <dxf>
      <font>
        <b/>
        <i val="0"/>
      </font>
      <numFmt numFmtId="164" formatCode="#,##0.00\ &quot;€&quot;"/>
      <fill>
        <patternFill>
          <bgColor theme="9" tint="0.59996337778862885"/>
        </patternFill>
      </fill>
    </dxf>
    <dxf>
      <fill>
        <patternFill>
          <bgColor rgb="FFFFFF00"/>
        </patternFill>
      </fill>
    </dxf>
    <dxf>
      <fill>
        <patternFill>
          <bgColor rgb="FFFFFF00"/>
        </patternFill>
      </fill>
    </dxf>
  </dxfs>
  <tableStyles count="0" defaultTableStyle="TableStyleMedium9" defaultPivotStyle="PivotStyleMedium4"/>
  <colors>
    <mruColors>
      <color rgb="FFF07E01"/>
      <color rgb="FF84BC34"/>
      <color rgb="FFCCC0DA"/>
      <color rgb="FFE6B8B7"/>
      <color rgb="FFFE836E"/>
      <color rgb="FFC0504D"/>
      <color rgb="FFCCFFCC"/>
      <color rgb="FF000000"/>
      <color rgb="FF092043"/>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274320</xdr:colOff>
      <xdr:row>0</xdr:row>
      <xdr:rowOff>0</xdr:rowOff>
    </xdr:from>
    <xdr:to>
      <xdr:col>5</xdr:col>
      <xdr:colOff>648970</xdr:colOff>
      <xdr:row>2</xdr:row>
      <xdr:rowOff>701756</xdr:rowOff>
    </xdr:to>
    <xdr:pic>
      <xdr:nvPicPr>
        <xdr:cNvPr id="4" name="Grafik 3">
          <a:extLst>
            <a:ext uri="{FF2B5EF4-FFF2-40B4-BE49-F238E27FC236}">
              <a16:creationId xmlns:a16="http://schemas.microsoft.com/office/drawing/2014/main" id="{0C025B45-0ECA-2E74-1761-651258292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480" y="0"/>
          <a:ext cx="4682490" cy="1311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375920</xdr:colOff>
      <xdr:row>0</xdr:row>
      <xdr:rowOff>0</xdr:rowOff>
    </xdr:from>
    <xdr:to>
      <xdr:col>13</xdr:col>
      <xdr:colOff>643890</xdr:colOff>
      <xdr:row>3</xdr:row>
      <xdr:rowOff>16591</xdr:rowOff>
    </xdr:to>
    <xdr:pic>
      <xdr:nvPicPr>
        <xdr:cNvPr id="6" name="Grafik 5">
          <a:extLst>
            <a:ext uri="{FF2B5EF4-FFF2-40B4-BE49-F238E27FC236}">
              <a16:creationId xmlns:a16="http://schemas.microsoft.com/office/drawing/2014/main" id="{8273ACCE-A6CA-0E3D-7D5F-936C33641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13120" y="0"/>
          <a:ext cx="2056130" cy="1337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355600</xdr:colOff>
      <xdr:row>0</xdr:row>
      <xdr:rowOff>0</xdr:rowOff>
    </xdr:from>
    <xdr:to>
      <xdr:col>5</xdr:col>
      <xdr:colOff>730250</xdr:colOff>
      <xdr:row>2</xdr:row>
      <xdr:rowOff>701756</xdr:rowOff>
    </xdr:to>
    <xdr:pic>
      <xdr:nvPicPr>
        <xdr:cNvPr id="2" name="Grafik 1">
          <a:extLst>
            <a:ext uri="{FF2B5EF4-FFF2-40B4-BE49-F238E27FC236}">
              <a16:creationId xmlns:a16="http://schemas.microsoft.com/office/drawing/2014/main" id="{E51C8CCC-D9AF-4E92-8D69-81DF370F7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7760" y="0"/>
          <a:ext cx="4682490" cy="1311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152400</xdr:colOff>
      <xdr:row>0</xdr:row>
      <xdr:rowOff>0</xdr:rowOff>
    </xdr:from>
    <xdr:to>
      <xdr:col>2</xdr:col>
      <xdr:colOff>2208530</xdr:colOff>
      <xdr:row>3</xdr:row>
      <xdr:rowOff>16591</xdr:rowOff>
    </xdr:to>
    <xdr:pic>
      <xdr:nvPicPr>
        <xdr:cNvPr id="3" name="Grafik 2">
          <a:extLst>
            <a:ext uri="{FF2B5EF4-FFF2-40B4-BE49-F238E27FC236}">
              <a16:creationId xmlns:a16="http://schemas.microsoft.com/office/drawing/2014/main" id="{79B03392-6545-4D0E-A80E-81DBEDC90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0320" y="0"/>
          <a:ext cx="2056130" cy="1337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179340</xdr:colOff>
      <xdr:row>0</xdr:row>
      <xdr:rowOff>93323</xdr:rowOff>
    </xdr:from>
    <xdr:to>
      <xdr:col>17</xdr:col>
      <xdr:colOff>508557</xdr:colOff>
      <xdr:row>3</xdr:row>
      <xdr:rowOff>141545</xdr:rowOff>
    </xdr:to>
    <xdr:pic>
      <xdr:nvPicPr>
        <xdr:cNvPr id="2" name="Grafik 1" descr="klarmobil.de Logo">
          <a:extLst>
            <a:ext uri="{FF2B5EF4-FFF2-40B4-BE49-F238E27FC236}">
              <a16:creationId xmlns:a16="http://schemas.microsoft.com/office/drawing/2014/main" id="{2D756008-7BFB-4FF6-9D56-CD13FCD2E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38590" y="93323"/>
          <a:ext cx="1946562" cy="707352"/>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15</xdr:col>
      <xdr:colOff>179340</xdr:colOff>
      <xdr:row>0</xdr:row>
      <xdr:rowOff>93323</xdr:rowOff>
    </xdr:from>
    <xdr:to>
      <xdr:col>17</xdr:col>
      <xdr:colOff>508557</xdr:colOff>
      <xdr:row>3</xdr:row>
      <xdr:rowOff>141545</xdr:rowOff>
    </xdr:to>
    <xdr:pic>
      <xdr:nvPicPr>
        <xdr:cNvPr id="3" name="Grafik 2" descr="klarmobil.de Logo">
          <a:extLst>
            <a:ext uri="{FF2B5EF4-FFF2-40B4-BE49-F238E27FC236}">
              <a16:creationId xmlns:a16="http://schemas.microsoft.com/office/drawing/2014/main" id="{C133153E-37DF-4F5F-9FE7-F2805F0C6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48165" y="93323"/>
          <a:ext cx="1946562" cy="707352"/>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15</xdr:col>
      <xdr:colOff>179340</xdr:colOff>
      <xdr:row>0</xdr:row>
      <xdr:rowOff>93323</xdr:rowOff>
    </xdr:from>
    <xdr:to>
      <xdr:col>17</xdr:col>
      <xdr:colOff>508557</xdr:colOff>
      <xdr:row>3</xdr:row>
      <xdr:rowOff>141545</xdr:rowOff>
    </xdr:to>
    <xdr:pic>
      <xdr:nvPicPr>
        <xdr:cNvPr id="4" name="Grafik 3" descr="klarmobil.de Logo">
          <a:extLst>
            <a:ext uri="{FF2B5EF4-FFF2-40B4-BE49-F238E27FC236}">
              <a16:creationId xmlns:a16="http://schemas.microsoft.com/office/drawing/2014/main" id="{6543B4CA-8DA5-41C7-A988-A1F4050CE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48165" y="93323"/>
          <a:ext cx="1946562" cy="707352"/>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AA9A0-2604-45C5-8802-ADE76A6A4889}">
  <sheetPr>
    <tabColor rgb="FF092043"/>
    <pageSetUpPr fitToPage="1"/>
  </sheetPr>
  <dimension ref="A1:CB716"/>
  <sheetViews>
    <sheetView showGridLines="0" tabSelected="1" zoomScale="75" zoomScaleNormal="75" zoomScaleSheetLayoutView="75" zoomScalePageLayoutView="75" workbookViewId="0">
      <pane ySplit="5" topLeftCell="A6" activePane="bottomLeft" state="frozen"/>
      <selection pane="bottomLeft" activeCell="AG3" sqref="AG3"/>
    </sheetView>
  </sheetViews>
  <sheetFormatPr baseColWidth="10" defaultColWidth="8" defaultRowHeight="15.6" outlineLevelCol="2"/>
  <cols>
    <col min="1" max="1" width="3.796875" bestFit="1" customWidth="1"/>
    <col min="2" max="2" width="6.19921875" bestFit="1" customWidth="1"/>
    <col min="3" max="3" width="33.19921875" bestFit="1" customWidth="1"/>
    <col min="4" max="4" width="7.69921875" bestFit="1" customWidth="1"/>
    <col min="5" max="5" width="15.59765625" style="1" bestFit="1" customWidth="1"/>
    <col min="6" max="6" width="25.59765625" customWidth="1" outlineLevel="1"/>
    <col min="7" max="7" width="5.19921875" customWidth="1" outlineLevel="1"/>
    <col min="8" max="8" width="5.59765625" customWidth="1" outlineLevel="2"/>
    <col min="9" max="9" width="5.69921875" customWidth="1" outlineLevel="2"/>
    <col min="10" max="10" width="5.19921875" customWidth="1" outlineLevel="2"/>
    <col min="11" max="11" width="18.796875" style="36" customWidth="1" outlineLevel="1"/>
    <col min="12" max="13" width="11.69921875" bestFit="1" customWidth="1"/>
    <col min="14" max="14" width="9.296875" bestFit="1" customWidth="1"/>
    <col min="15" max="15" width="9.3984375" bestFit="1" customWidth="1"/>
    <col min="16" max="16" width="10.69921875" customWidth="1"/>
    <col min="17" max="17" width="6.3984375" hidden="1" customWidth="1" outlineLevel="1"/>
    <col min="18" max="27" width="7" hidden="1" customWidth="1" outlineLevel="1"/>
    <col min="28" max="28" width="7.69921875" style="42" bestFit="1" customWidth="1" collapsed="1"/>
    <col min="29" max="29" width="26" style="210" bestFit="1" customWidth="1"/>
    <col min="30" max="30" width="9.796875" style="210" bestFit="1" customWidth="1"/>
    <col min="31" max="31" width="8.19921875" customWidth="1" outlineLevel="1"/>
    <col min="32" max="32" width="9.59765625" customWidth="1" outlineLevel="1"/>
    <col min="33" max="33" width="11.3984375" style="3" customWidth="1" outlineLevel="1"/>
    <col min="34" max="34" width="12.5" style="46" customWidth="1" outlineLevel="1"/>
    <col min="35" max="35" width="11.5" style="46" bestFit="1" customWidth="1"/>
    <col min="36" max="36" width="8.59765625" style="46" bestFit="1" customWidth="1"/>
    <col min="37" max="39" width="7.296875" style="46" hidden="1" customWidth="1" outlineLevel="1"/>
    <col min="40" max="47" width="7.796875" style="46" hidden="1" customWidth="1" outlineLevel="1"/>
    <col min="48" max="48" width="1.19921875" style="46" hidden="1" customWidth="1" outlineLevel="1"/>
    <col min="49" max="59" width="8.59765625" style="46" hidden="1" customWidth="1" outlineLevel="1"/>
    <col min="60" max="60" width="115.796875" style="44" bestFit="1" customWidth="1" collapsed="1"/>
    <col min="61" max="61" width="8.19921875" customWidth="1"/>
    <col min="62" max="62" width="5.796875" bestFit="1" customWidth="1"/>
    <col min="63" max="63" width="8.59765625" style="41" bestFit="1" customWidth="1"/>
  </cols>
  <sheetData>
    <row r="1" spans="1:63" ht="24" thickBot="1">
      <c r="B1" s="5"/>
      <c r="C1" s="5"/>
      <c r="D1" s="5"/>
      <c r="E1" s="209"/>
      <c r="F1" s="5"/>
      <c r="G1" s="5"/>
      <c r="H1" s="5"/>
      <c r="I1" s="5"/>
      <c r="J1" s="5"/>
      <c r="K1" s="5"/>
      <c r="L1" s="5"/>
      <c r="M1" s="5"/>
      <c r="N1" s="5"/>
      <c r="O1" s="5"/>
      <c r="P1" s="130"/>
      <c r="Q1" s="130"/>
      <c r="R1" s="5"/>
      <c r="S1" s="5"/>
      <c r="T1" s="5"/>
      <c r="U1" s="5"/>
      <c r="V1" s="5"/>
      <c r="W1" s="5"/>
      <c r="X1" s="5"/>
      <c r="Y1" s="5"/>
      <c r="Z1" s="5"/>
      <c r="AA1" s="5"/>
      <c r="AB1" s="77"/>
      <c r="AC1" s="209"/>
      <c r="AE1" s="2"/>
      <c r="AF1" s="8"/>
      <c r="AG1" s="129"/>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c r="BG1" s="308"/>
      <c r="BH1" s="308"/>
      <c r="BI1" s="308"/>
    </row>
    <row r="2" spans="1:63" ht="24" thickBot="1">
      <c r="A2" s="285" t="s">
        <v>2333</v>
      </c>
      <c r="B2" s="285"/>
      <c r="C2" s="285"/>
      <c r="D2" s="40"/>
      <c r="E2" s="38"/>
      <c r="F2" s="39"/>
      <c r="G2" s="1"/>
      <c r="I2" s="1"/>
      <c r="J2" s="1"/>
      <c r="K2" s="35"/>
      <c r="L2" s="5"/>
      <c r="M2" s="5"/>
      <c r="N2" s="6"/>
      <c r="O2" s="5"/>
      <c r="P2" s="130"/>
      <c r="Q2" s="130"/>
      <c r="R2" s="5"/>
      <c r="S2" s="5"/>
      <c r="T2" s="5"/>
      <c r="U2" s="5"/>
      <c r="V2" s="5"/>
      <c r="W2" s="5"/>
      <c r="X2" s="5"/>
      <c r="Y2" s="5"/>
      <c r="Z2" s="5"/>
      <c r="AA2" s="5"/>
      <c r="AB2" s="78"/>
      <c r="AC2" s="209"/>
      <c r="AE2" s="287" t="s">
        <v>0</v>
      </c>
      <c r="AF2" s="288"/>
      <c r="AG2" s="216">
        <v>0</v>
      </c>
      <c r="AH2" s="289" t="s">
        <v>2759</v>
      </c>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1"/>
    </row>
    <row r="3" spans="1:63" ht="55.95" customHeight="1" thickBot="1">
      <c r="A3" s="286"/>
      <c r="B3" s="286"/>
      <c r="C3" s="286"/>
      <c r="D3" s="40"/>
      <c r="E3"/>
      <c r="F3" s="1"/>
      <c r="G3" s="1"/>
      <c r="H3" s="1"/>
      <c r="I3" s="1"/>
      <c r="J3" s="1"/>
      <c r="K3" s="35"/>
      <c r="L3" s="5"/>
      <c r="M3" s="4"/>
      <c r="N3" s="7"/>
      <c r="O3" s="4"/>
      <c r="P3" s="130"/>
      <c r="Q3" s="301" t="s">
        <v>1</v>
      </c>
      <c r="R3" s="302"/>
      <c r="S3" s="302"/>
      <c r="T3" s="302"/>
      <c r="U3" s="302"/>
      <c r="V3" s="302"/>
      <c r="W3" s="302"/>
      <c r="X3" s="302"/>
      <c r="Y3" s="302"/>
      <c r="Z3" s="302"/>
      <c r="AA3" s="303"/>
      <c r="AB3" s="79"/>
      <c r="AC3" s="213"/>
      <c r="AE3" s="296" t="s">
        <v>2</v>
      </c>
      <c r="AF3" s="297"/>
      <c r="AG3" s="217">
        <v>40</v>
      </c>
      <c r="AH3" s="292"/>
      <c r="AI3" s="293"/>
      <c r="AJ3" s="293"/>
      <c r="AK3" s="294"/>
      <c r="AL3" s="294"/>
      <c r="AM3" s="294"/>
      <c r="AN3" s="294"/>
      <c r="AO3" s="294"/>
      <c r="AP3" s="294"/>
      <c r="AQ3" s="294"/>
      <c r="AR3" s="294"/>
      <c r="AS3" s="294"/>
      <c r="AT3" s="294"/>
      <c r="AU3" s="294"/>
      <c r="AV3" s="294"/>
      <c r="AW3" s="294"/>
      <c r="AX3" s="294"/>
      <c r="AY3" s="294"/>
      <c r="AZ3" s="294"/>
      <c r="BA3" s="294"/>
      <c r="BB3" s="294"/>
      <c r="BC3" s="294"/>
      <c r="BD3" s="294"/>
      <c r="BE3" s="294"/>
      <c r="BF3" s="294"/>
      <c r="BG3" s="294"/>
      <c r="BH3" s="293"/>
      <c r="BI3" s="295"/>
    </row>
    <row r="4" spans="1:63" ht="47.4" customHeight="1" thickBot="1">
      <c r="A4" s="12"/>
      <c r="B4" s="12"/>
      <c r="C4" s="12"/>
      <c r="D4" s="12"/>
      <c r="E4" s="68"/>
      <c r="F4" s="68"/>
      <c r="G4" s="154"/>
      <c r="H4" s="68"/>
      <c r="I4" s="153"/>
      <c r="J4" s="68"/>
      <c r="K4" s="69"/>
      <c r="L4" s="66"/>
      <c r="M4" s="5"/>
      <c r="N4" s="6"/>
      <c r="O4" s="5"/>
      <c r="P4" s="131" t="s">
        <v>3</v>
      </c>
      <c r="Q4" s="298" t="s">
        <v>4</v>
      </c>
      <c r="R4" s="299"/>
      <c r="S4" s="299"/>
      <c r="T4" s="299"/>
      <c r="U4" s="299"/>
      <c r="V4" s="299"/>
      <c r="W4" s="299"/>
      <c r="X4" s="299"/>
      <c r="Y4" s="299"/>
      <c r="Z4" s="299"/>
      <c r="AA4" s="300"/>
      <c r="AB4" s="78"/>
      <c r="AC4" s="209"/>
      <c r="AD4" s="211"/>
      <c r="AE4" s="13"/>
      <c r="AF4" s="13"/>
      <c r="AG4" s="13"/>
      <c r="AH4" s="45"/>
      <c r="AI4" s="214"/>
      <c r="AJ4" s="45"/>
      <c r="AK4" s="304" t="s">
        <v>5</v>
      </c>
      <c r="AL4" s="305"/>
      <c r="AM4" s="305"/>
      <c r="AN4" s="305"/>
      <c r="AO4" s="305"/>
      <c r="AP4" s="305"/>
      <c r="AQ4" s="305"/>
      <c r="AR4" s="305"/>
      <c r="AS4" s="305"/>
      <c r="AT4" s="305"/>
      <c r="AU4" s="306"/>
      <c r="AV4" s="70"/>
      <c r="AW4" s="307" t="s">
        <v>6</v>
      </c>
      <c r="AX4" s="305"/>
      <c r="AY4" s="305"/>
      <c r="AZ4" s="305"/>
      <c r="BA4" s="305"/>
      <c r="BB4" s="305"/>
      <c r="BC4" s="305"/>
      <c r="BD4" s="305"/>
      <c r="BE4" s="305"/>
      <c r="BF4" s="305"/>
      <c r="BG4" s="306"/>
      <c r="BH4" s="43"/>
      <c r="BI4" s="15"/>
    </row>
    <row r="5" spans="1:63" s="42" customFormat="1" ht="55.8" thickBot="1">
      <c r="A5" s="186" t="s">
        <v>7</v>
      </c>
      <c r="B5" s="187" t="s">
        <v>8</v>
      </c>
      <c r="C5" s="188" t="s">
        <v>9</v>
      </c>
      <c r="D5" s="189" t="s">
        <v>10</v>
      </c>
      <c r="E5" s="186" t="s">
        <v>11</v>
      </c>
      <c r="F5" s="187" t="s">
        <v>12</v>
      </c>
      <c r="G5" s="188" t="s">
        <v>13</v>
      </c>
      <c r="H5" s="188" t="s">
        <v>14</v>
      </c>
      <c r="I5" s="188" t="s">
        <v>15</v>
      </c>
      <c r="J5" s="188" t="s">
        <v>16</v>
      </c>
      <c r="K5" s="189" t="s">
        <v>17</v>
      </c>
      <c r="L5" s="190" t="s">
        <v>18</v>
      </c>
      <c r="M5" s="191" t="s">
        <v>19</v>
      </c>
      <c r="N5" s="190" t="s">
        <v>20</v>
      </c>
      <c r="O5" s="191" t="s">
        <v>21</v>
      </c>
      <c r="P5" s="192" t="s">
        <v>22</v>
      </c>
      <c r="Q5" s="257" t="s">
        <v>2486</v>
      </c>
      <c r="R5" s="193" t="s">
        <v>2487</v>
      </c>
      <c r="S5" s="258" t="s">
        <v>2488</v>
      </c>
      <c r="T5" s="258" t="s">
        <v>2489</v>
      </c>
      <c r="U5" s="193" t="s">
        <v>2490</v>
      </c>
      <c r="V5" s="258" t="s">
        <v>2491</v>
      </c>
      <c r="W5" s="193" t="s">
        <v>2492</v>
      </c>
      <c r="X5" s="258" t="s">
        <v>2493</v>
      </c>
      <c r="Y5" s="258" t="s">
        <v>2494</v>
      </c>
      <c r="Z5" s="193" t="s">
        <v>2495</v>
      </c>
      <c r="AA5" s="194" t="s">
        <v>2496</v>
      </c>
      <c r="AB5" s="255" t="s">
        <v>23</v>
      </c>
      <c r="AC5" s="235" t="s">
        <v>24</v>
      </c>
      <c r="AD5" s="222" t="s">
        <v>25</v>
      </c>
      <c r="AE5" s="190" t="s">
        <v>26</v>
      </c>
      <c r="AF5" s="195" t="s">
        <v>2510</v>
      </c>
      <c r="AG5" s="192" t="s">
        <v>2511</v>
      </c>
      <c r="AH5" s="196" t="s">
        <v>27</v>
      </c>
      <c r="AI5" s="215" t="s">
        <v>28</v>
      </c>
      <c r="AJ5" s="196" t="s">
        <v>29</v>
      </c>
      <c r="AK5" s="257" t="s">
        <v>2475</v>
      </c>
      <c r="AL5" s="193" t="s">
        <v>2476</v>
      </c>
      <c r="AM5" s="258" t="s">
        <v>2477</v>
      </c>
      <c r="AN5" s="258" t="s">
        <v>2478</v>
      </c>
      <c r="AO5" s="193" t="s">
        <v>2479</v>
      </c>
      <c r="AP5" s="258" t="s">
        <v>2480</v>
      </c>
      <c r="AQ5" s="193" t="s">
        <v>2481</v>
      </c>
      <c r="AR5" s="258" t="s">
        <v>2482</v>
      </c>
      <c r="AS5" s="258" t="s">
        <v>2483</v>
      </c>
      <c r="AT5" s="193" t="s">
        <v>2484</v>
      </c>
      <c r="AU5" s="194" t="s">
        <v>2485</v>
      </c>
      <c r="AV5" s="197"/>
      <c r="AW5" s="257" t="s">
        <v>2469</v>
      </c>
      <c r="AX5" s="198" t="s">
        <v>30</v>
      </c>
      <c r="AY5" s="258" t="s">
        <v>2470</v>
      </c>
      <c r="AZ5" s="258" t="s">
        <v>2471</v>
      </c>
      <c r="BA5" s="198" t="s">
        <v>31</v>
      </c>
      <c r="BB5" s="258" t="s">
        <v>2472</v>
      </c>
      <c r="BC5" s="198" t="s">
        <v>32</v>
      </c>
      <c r="BD5" s="258" t="s">
        <v>2473</v>
      </c>
      <c r="BE5" s="258" t="s">
        <v>2474</v>
      </c>
      <c r="BF5" s="198" t="s">
        <v>33</v>
      </c>
      <c r="BG5" s="199" t="s">
        <v>34</v>
      </c>
      <c r="BH5" s="253" t="s">
        <v>35</v>
      </c>
      <c r="BI5" s="200" t="s">
        <v>36</v>
      </c>
      <c r="BJ5" s="186" t="s">
        <v>37</v>
      </c>
      <c r="BK5" s="143"/>
    </row>
    <row r="6" spans="1:63" s="49" customFormat="1">
      <c r="A6" s="167"/>
      <c r="B6" s="168" t="s">
        <v>38</v>
      </c>
      <c r="C6" s="169" t="s">
        <v>39</v>
      </c>
      <c r="D6" s="170" t="s">
        <v>40</v>
      </c>
      <c r="E6" s="171"/>
      <c r="F6" s="172" t="s">
        <v>41</v>
      </c>
      <c r="G6" s="173">
        <v>100</v>
      </c>
      <c r="H6" s="173">
        <v>300</v>
      </c>
      <c r="I6" s="173" t="s">
        <v>41</v>
      </c>
      <c r="J6" s="173" t="s">
        <v>42</v>
      </c>
      <c r="K6" s="170" t="s">
        <v>41</v>
      </c>
      <c r="L6" s="174">
        <v>0</v>
      </c>
      <c r="M6" s="175">
        <f t="shared" ref="M6:M33" si="0">L6/1.19</f>
        <v>0</v>
      </c>
      <c r="N6" s="174"/>
      <c r="O6" s="176"/>
      <c r="P6" s="177">
        <f>L6</f>
        <v>0</v>
      </c>
      <c r="Q6" s="172" t="s">
        <v>41</v>
      </c>
      <c r="R6" s="173" t="s">
        <v>41</v>
      </c>
      <c r="S6" s="173" t="s">
        <v>41</v>
      </c>
      <c r="T6" s="173" t="s">
        <v>41</v>
      </c>
      <c r="U6" s="173" t="s">
        <v>41</v>
      </c>
      <c r="V6" s="173" t="s">
        <v>41</v>
      </c>
      <c r="W6" s="173" t="s">
        <v>41</v>
      </c>
      <c r="X6" s="173" t="s">
        <v>41</v>
      </c>
      <c r="Y6" s="173" t="s">
        <v>41</v>
      </c>
      <c r="Z6" s="173" t="s">
        <v>41</v>
      </c>
      <c r="AA6" s="170" t="s">
        <v>41</v>
      </c>
      <c r="AB6" s="259">
        <v>39.99</v>
      </c>
      <c r="AC6" s="179"/>
      <c r="AD6" s="180" t="s">
        <v>41</v>
      </c>
      <c r="AE6" s="178">
        <v>20</v>
      </c>
      <c r="AF6" s="181"/>
      <c r="AG6" s="182">
        <f t="shared" ref="AG6:AG33" si="1">SUM(AE6:AF6)</f>
        <v>20</v>
      </c>
      <c r="AH6" s="183">
        <f t="shared" ref="AH6:AH33" si="2">((($AG$2+$AG$3)-AG6))*1.19</f>
        <v>23.799999999999997</v>
      </c>
      <c r="AI6" s="184">
        <f t="shared" ref="AI6:AI33" si="3">IF(AH6&lt;1,9.99,ROUNDDOWN(AH6/10,0)*10+9.99)</f>
        <v>29.990000000000002</v>
      </c>
      <c r="AJ6" s="183">
        <f t="shared" ref="AJ6:AJ33" si="4">AI6/1.19</f>
        <v>25.20168067226891</v>
      </c>
      <c r="AK6" s="202" t="str">
        <f t="shared" ref="AK6:AK33" si="5">IF(ISNUMBER(Q6),AG6-20,"-")</f>
        <v>-</v>
      </c>
      <c r="AL6" s="203" t="str">
        <f t="shared" ref="AL6:AL33" si="6">IF(ISNUMBER(R6),AG6-40,"-")</f>
        <v>-</v>
      </c>
      <c r="AM6" s="203" t="str">
        <f t="shared" ref="AM6:AM33" si="7">IF(ISNUMBER(S6),AG6-60,"-")</f>
        <v>-</v>
      </c>
      <c r="AN6" s="203" t="str">
        <f t="shared" ref="AN6:AN33" si="8">IF(ISNUMBER(T6),AG6-80,"-")</f>
        <v>-</v>
      </c>
      <c r="AO6" s="203" t="str">
        <f t="shared" ref="AO6:AO33" si="9">IF(ISNUMBER(U6),AG6-100,"-")</f>
        <v>-</v>
      </c>
      <c r="AP6" s="203" t="str">
        <f t="shared" ref="AP6:AP33" si="10">IF(ISNUMBER(V6),AG6-120,"-")</f>
        <v>-</v>
      </c>
      <c r="AQ6" s="203" t="str">
        <f t="shared" ref="AQ6:AQ33" si="11">IF(ISNUMBER(W6),AG6-140,"-")</f>
        <v>-</v>
      </c>
      <c r="AR6" s="203" t="str">
        <f t="shared" ref="AR6:AR33" si="12">IF(ISNUMBER(X6),AG6-160,"-")</f>
        <v>-</v>
      </c>
      <c r="AS6" s="203" t="str">
        <f t="shared" ref="AS6:AS33" si="13">IF(ISNUMBER(Y6),AG6-180,"-")</f>
        <v>-</v>
      </c>
      <c r="AT6" s="203" t="str">
        <f t="shared" ref="AT6:AT33" si="14">IF(ISNUMBER(Z6),AG6-200,"-")</f>
        <v>-</v>
      </c>
      <c r="AU6" s="204" t="str">
        <f t="shared" ref="AU6:AU33" si="15">IF(ISNUMBER(AA6),AG6-240,"-")</f>
        <v>-</v>
      </c>
      <c r="AV6" s="185"/>
      <c r="AW6" s="205" t="str">
        <f t="shared" ref="AW6:AW33" si="16">IF(ISNUMBER(AK6),IF((AH6+23.8)&lt;1,9.99,ROUNDDOWN((AH6+23.8)/10,0)*10+9.99),"-")</f>
        <v>-</v>
      </c>
      <c r="AX6" s="206" t="str">
        <f t="shared" ref="AX6:AX33" si="17">IF(ISNUMBER(AL6),IF((AH6+47.6)&lt;1,9.99,ROUNDDOWN((AH6+47.6)/10,0)*10+9.99),"-")</f>
        <v>-</v>
      </c>
      <c r="AY6" s="206" t="str">
        <f t="shared" ref="AY6:AY33" si="18">IF(ISNUMBER(AM6),IF((AH6+71.4)&lt;1,9.99,ROUNDDOWN((AH6+71.4)/10,0)*10+9.99),"-")</f>
        <v>-</v>
      </c>
      <c r="AZ6" s="206" t="str">
        <f t="shared" ref="AZ6:AZ33" si="19">IF(ISNUMBER(AN6),IF((AH6+95.2)&lt;1,9.99,ROUNDDOWN((AH6+95.2)/10,0)*10+9.99),"-")</f>
        <v>-</v>
      </c>
      <c r="BA6" s="206" t="str">
        <f t="shared" ref="BA6:BA33" si="20">IF(ISNUMBER(AO6),IF((AH6+119)&lt;1,9.99,ROUNDDOWN((AH6+119)/10,0)*10+9.99),"-")</f>
        <v>-</v>
      </c>
      <c r="BB6" s="206" t="str">
        <f t="shared" ref="BB6:BB33" si="21">IF(ISNUMBER(AP6),IF((AH6+142.8)&lt;1,9.99,ROUNDDOWN((AH6+142.8)/10,0)*10+9.99),"-")</f>
        <v>-</v>
      </c>
      <c r="BC6" s="206" t="str">
        <f t="shared" ref="BC6:BC33" si="22">IF(ISNUMBER(AQ6),IF((AH6+166.6)&lt;1,9.99,ROUNDDOWN((AH6+166.6)/10,0)*10+9.99),"-")</f>
        <v>-</v>
      </c>
      <c r="BD6" s="206" t="str">
        <f t="shared" ref="BD6:BD33" si="23">IF(ISNUMBER(AR6),IF((AH6+190.4)&lt;1,9.99,ROUNDDOWN((AH6+190.4)/10,0)*10+9.99),"-")</f>
        <v>-</v>
      </c>
      <c r="BE6" s="206" t="str">
        <f t="shared" ref="BE6:BE33" si="24">IF(ISNUMBER(AS6),IF((AH6+214.2)&lt;1,9.99,ROUNDDOWN((AH6+214.2)/10,0)*10+9.99),"-")</f>
        <v>-</v>
      </c>
      <c r="BF6" s="206" t="str">
        <f t="shared" ref="BF6:BF33" si="25">IF(ISNUMBER(AT6),IF((AH6+238)&lt;1,9.99,ROUNDDOWN((AH6+238)/10,0)*10+9.99),"-")</f>
        <v>-</v>
      </c>
      <c r="BG6" s="207" t="str">
        <f t="shared" ref="BG6:BG33" si="26">IF(ISNUMBER(AU6),IF((AH6+285.6)&lt;1,9.99,ROUNDDOWN((AH6+285.6)/10,0)*10+9.99),"-")</f>
        <v>-</v>
      </c>
      <c r="BH6" s="260" t="s">
        <v>44</v>
      </c>
      <c r="BI6" s="226"/>
      <c r="BJ6" s="171" t="s">
        <v>45</v>
      </c>
      <c r="BK6" s="103"/>
    </row>
    <row r="7" spans="1:63" s="49" customFormat="1">
      <c r="A7" s="110"/>
      <c r="B7" s="124" t="s">
        <v>38</v>
      </c>
      <c r="C7" s="47" t="s">
        <v>46</v>
      </c>
      <c r="D7" s="71" t="s">
        <v>40</v>
      </c>
      <c r="E7" s="112" t="s">
        <v>2427</v>
      </c>
      <c r="F7" s="51" t="s">
        <v>47</v>
      </c>
      <c r="G7" s="14">
        <v>0.5</v>
      </c>
      <c r="H7" s="14">
        <v>0.128</v>
      </c>
      <c r="I7" s="14" t="s">
        <v>41</v>
      </c>
      <c r="J7" s="14" t="s">
        <v>42</v>
      </c>
      <c r="K7" s="114" t="s">
        <v>48</v>
      </c>
      <c r="L7" s="115">
        <v>4.95</v>
      </c>
      <c r="M7" s="175">
        <f t="shared" si="0"/>
        <v>4.1596638655462188</v>
      </c>
      <c r="N7" s="115"/>
      <c r="O7" s="116"/>
      <c r="P7" s="177">
        <f>L7</f>
        <v>4.95</v>
      </c>
      <c r="Q7" s="51" t="s">
        <v>41</v>
      </c>
      <c r="R7" s="14" t="s">
        <v>41</v>
      </c>
      <c r="S7" s="14" t="s">
        <v>41</v>
      </c>
      <c r="T7" s="14" t="s">
        <v>41</v>
      </c>
      <c r="U7" s="14" t="s">
        <v>41</v>
      </c>
      <c r="V7" s="14" t="s">
        <v>41</v>
      </c>
      <c r="W7" s="14" t="s">
        <v>41</v>
      </c>
      <c r="X7" s="14" t="s">
        <v>41</v>
      </c>
      <c r="Y7" s="14" t="s">
        <v>41</v>
      </c>
      <c r="Z7" s="14" t="s">
        <v>41</v>
      </c>
      <c r="AA7" s="71" t="s">
        <v>41</v>
      </c>
      <c r="AB7" s="252">
        <v>39.99</v>
      </c>
      <c r="AC7" s="236" t="s">
        <v>49</v>
      </c>
      <c r="AD7" s="223" t="s">
        <v>50</v>
      </c>
      <c r="AE7" s="67">
        <v>10</v>
      </c>
      <c r="AF7" s="114">
        <v>55</v>
      </c>
      <c r="AG7" s="182">
        <f t="shared" si="1"/>
        <v>65</v>
      </c>
      <c r="AH7" s="183">
        <f t="shared" si="2"/>
        <v>-29.75</v>
      </c>
      <c r="AI7" s="184">
        <f t="shared" si="3"/>
        <v>9.99</v>
      </c>
      <c r="AJ7" s="183">
        <f t="shared" si="4"/>
        <v>8.3949579831932777</v>
      </c>
      <c r="AK7" s="202" t="str">
        <f t="shared" si="5"/>
        <v>-</v>
      </c>
      <c r="AL7" s="203" t="str">
        <f t="shared" si="6"/>
        <v>-</v>
      </c>
      <c r="AM7" s="203" t="str">
        <f t="shared" si="7"/>
        <v>-</v>
      </c>
      <c r="AN7" s="203" t="str">
        <f t="shared" si="8"/>
        <v>-</v>
      </c>
      <c r="AO7" s="203" t="str">
        <f t="shared" si="9"/>
        <v>-</v>
      </c>
      <c r="AP7" s="203" t="str">
        <f t="shared" si="10"/>
        <v>-</v>
      </c>
      <c r="AQ7" s="203" t="str">
        <f t="shared" si="11"/>
        <v>-</v>
      </c>
      <c r="AR7" s="203" t="str">
        <f t="shared" si="12"/>
        <v>-</v>
      </c>
      <c r="AS7" s="203" t="str">
        <f t="shared" si="13"/>
        <v>-</v>
      </c>
      <c r="AT7" s="203" t="str">
        <f t="shared" si="14"/>
        <v>-</v>
      </c>
      <c r="AU7" s="204" t="str">
        <f t="shared" si="15"/>
        <v>-</v>
      </c>
      <c r="AV7" s="185"/>
      <c r="AW7" s="205" t="str">
        <f t="shared" si="16"/>
        <v>-</v>
      </c>
      <c r="AX7" s="206" t="str">
        <f t="shared" si="17"/>
        <v>-</v>
      </c>
      <c r="AY7" s="206" t="str">
        <f t="shared" si="18"/>
        <v>-</v>
      </c>
      <c r="AZ7" s="206" t="str">
        <f t="shared" si="19"/>
        <v>-</v>
      </c>
      <c r="BA7" s="206" t="str">
        <f t="shared" si="20"/>
        <v>-</v>
      </c>
      <c r="BB7" s="206" t="str">
        <f t="shared" si="21"/>
        <v>-</v>
      </c>
      <c r="BC7" s="206" t="str">
        <f t="shared" si="22"/>
        <v>-</v>
      </c>
      <c r="BD7" s="206" t="str">
        <f t="shared" si="23"/>
        <v>-</v>
      </c>
      <c r="BE7" s="206" t="str">
        <f t="shared" si="24"/>
        <v>-</v>
      </c>
      <c r="BF7" s="206" t="str">
        <f t="shared" si="25"/>
        <v>-</v>
      </c>
      <c r="BG7" s="207" t="str">
        <f t="shared" si="26"/>
        <v>-</v>
      </c>
      <c r="BH7" s="254" t="s">
        <v>51</v>
      </c>
      <c r="BI7" s="227">
        <v>46265</v>
      </c>
      <c r="BJ7" s="112" t="s">
        <v>52</v>
      </c>
      <c r="BK7" s="103"/>
    </row>
    <row r="8" spans="1:63" s="49" customFormat="1">
      <c r="A8" s="110" t="s">
        <v>53</v>
      </c>
      <c r="B8" s="124" t="s">
        <v>38</v>
      </c>
      <c r="C8" s="47" t="s">
        <v>46</v>
      </c>
      <c r="D8" s="71" t="s">
        <v>40</v>
      </c>
      <c r="E8" s="112"/>
      <c r="F8" s="51" t="s">
        <v>47</v>
      </c>
      <c r="G8" s="14">
        <v>0.5</v>
      </c>
      <c r="H8" s="14">
        <v>0.128</v>
      </c>
      <c r="I8" s="14" t="s">
        <v>41</v>
      </c>
      <c r="J8" s="14" t="s">
        <v>42</v>
      </c>
      <c r="K8" s="114" t="s">
        <v>48</v>
      </c>
      <c r="L8" s="115">
        <v>4.95</v>
      </c>
      <c r="M8" s="175">
        <f t="shared" si="0"/>
        <v>4.1596638655462188</v>
      </c>
      <c r="N8" s="115"/>
      <c r="O8" s="116"/>
      <c r="P8" s="177">
        <f>L8</f>
        <v>4.95</v>
      </c>
      <c r="Q8" s="51" t="s">
        <v>41</v>
      </c>
      <c r="R8" s="14" t="s">
        <v>41</v>
      </c>
      <c r="S8" s="14" t="s">
        <v>41</v>
      </c>
      <c r="T8" s="14" t="s">
        <v>41</v>
      </c>
      <c r="U8" s="14" t="s">
        <v>41</v>
      </c>
      <c r="V8" s="14" t="s">
        <v>41</v>
      </c>
      <c r="W8" s="14" t="s">
        <v>41</v>
      </c>
      <c r="X8" s="14" t="s">
        <v>41</v>
      </c>
      <c r="Y8" s="14" t="s">
        <v>41</v>
      </c>
      <c r="Z8" s="14" t="s">
        <v>41</v>
      </c>
      <c r="AA8" s="71" t="s">
        <v>41</v>
      </c>
      <c r="AB8" s="252">
        <v>39.99</v>
      </c>
      <c r="AC8" s="48"/>
      <c r="AD8" s="119" t="s">
        <v>41</v>
      </c>
      <c r="AE8" s="67">
        <v>10</v>
      </c>
      <c r="AF8" s="114"/>
      <c r="AG8" s="182">
        <f t="shared" si="1"/>
        <v>10</v>
      </c>
      <c r="AH8" s="183">
        <f t="shared" si="2"/>
        <v>35.699999999999996</v>
      </c>
      <c r="AI8" s="184">
        <f t="shared" si="3"/>
        <v>39.99</v>
      </c>
      <c r="AJ8" s="183">
        <f t="shared" si="4"/>
        <v>33.605042016806728</v>
      </c>
      <c r="AK8" s="202" t="str">
        <f t="shared" si="5"/>
        <v>-</v>
      </c>
      <c r="AL8" s="203" t="str">
        <f t="shared" si="6"/>
        <v>-</v>
      </c>
      <c r="AM8" s="203" t="str">
        <f t="shared" si="7"/>
        <v>-</v>
      </c>
      <c r="AN8" s="203" t="str">
        <f t="shared" si="8"/>
        <v>-</v>
      </c>
      <c r="AO8" s="203" t="str">
        <f t="shared" si="9"/>
        <v>-</v>
      </c>
      <c r="AP8" s="203" t="str">
        <f t="shared" si="10"/>
        <v>-</v>
      </c>
      <c r="AQ8" s="203" t="str">
        <f t="shared" si="11"/>
        <v>-</v>
      </c>
      <c r="AR8" s="203" t="str">
        <f t="shared" si="12"/>
        <v>-</v>
      </c>
      <c r="AS8" s="203" t="str">
        <f t="shared" si="13"/>
        <v>-</v>
      </c>
      <c r="AT8" s="203" t="str">
        <f t="shared" si="14"/>
        <v>-</v>
      </c>
      <c r="AU8" s="204" t="str">
        <f t="shared" si="15"/>
        <v>-</v>
      </c>
      <c r="AV8" s="185"/>
      <c r="AW8" s="205" t="str">
        <f t="shared" si="16"/>
        <v>-</v>
      </c>
      <c r="AX8" s="206" t="str">
        <f t="shared" si="17"/>
        <v>-</v>
      </c>
      <c r="AY8" s="206" t="str">
        <f t="shared" si="18"/>
        <v>-</v>
      </c>
      <c r="AZ8" s="206" t="str">
        <f t="shared" si="19"/>
        <v>-</v>
      </c>
      <c r="BA8" s="206" t="str">
        <f t="shared" si="20"/>
        <v>-</v>
      </c>
      <c r="BB8" s="206" t="str">
        <f t="shared" si="21"/>
        <v>-</v>
      </c>
      <c r="BC8" s="206" t="str">
        <f t="shared" si="22"/>
        <v>-</v>
      </c>
      <c r="BD8" s="206" t="str">
        <f t="shared" si="23"/>
        <v>-</v>
      </c>
      <c r="BE8" s="206" t="str">
        <f t="shared" si="24"/>
        <v>-</v>
      </c>
      <c r="BF8" s="206" t="str">
        <f t="shared" si="25"/>
        <v>-</v>
      </c>
      <c r="BG8" s="207" t="str">
        <f t="shared" si="26"/>
        <v>-</v>
      </c>
      <c r="BH8" s="103" t="s">
        <v>51</v>
      </c>
      <c r="BI8" s="227"/>
      <c r="BJ8" s="112" t="s">
        <v>52</v>
      </c>
      <c r="BK8" s="103"/>
    </row>
    <row r="9" spans="1:63" s="49" customFormat="1">
      <c r="A9" s="110" t="s">
        <v>53</v>
      </c>
      <c r="B9" s="124" t="s">
        <v>38</v>
      </c>
      <c r="C9" s="47" t="s">
        <v>54</v>
      </c>
      <c r="D9" s="71" t="s">
        <v>40</v>
      </c>
      <c r="E9" s="112"/>
      <c r="F9" s="51" t="s">
        <v>55</v>
      </c>
      <c r="G9" s="14">
        <v>1</v>
      </c>
      <c r="H9" s="14">
        <v>0.128</v>
      </c>
      <c r="I9" s="14" t="s">
        <v>41</v>
      </c>
      <c r="J9" s="14" t="s">
        <v>42</v>
      </c>
      <c r="K9" s="114" t="s">
        <v>48</v>
      </c>
      <c r="L9" s="115">
        <v>9.9499999999999993</v>
      </c>
      <c r="M9" s="175">
        <f t="shared" si="0"/>
        <v>8.3613445378151265</v>
      </c>
      <c r="N9" s="115"/>
      <c r="O9" s="116"/>
      <c r="P9" s="177">
        <f>L9</f>
        <v>9.9499999999999993</v>
      </c>
      <c r="Q9" s="51" t="s">
        <v>41</v>
      </c>
      <c r="R9" s="14" t="s">
        <v>41</v>
      </c>
      <c r="S9" s="14" t="s">
        <v>41</v>
      </c>
      <c r="T9" s="14" t="s">
        <v>41</v>
      </c>
      <c r="U9" s="14" t="s">
        <v>41</v>
      </c>
      <c r="V9" s="14" t="s">
        <v>41</v>
      </c>
      <c r="W9" s="14" t="s">
        <v>41</v>
      </c>
      <c r="X9" s="14" t="s">
        <v>41</v>
      </c>
      <c r="Y9" s="14" t="s">
        <v>41</v>
      </c>
      <c r="Z9" s="14" t="s">
        <v>41</v>
      </c>
      <c r="AA9" s="71" t="s">
        <v>41</v>
      </c>
      <c r="AB9" s="252">
        <v>39.99</v>
      </c>
      <c r="AC9" s="48"/>
      <c r="AD9" s="119" t="s">
        <v>41</v>
      </c>
      <c r="AE9" s="67">
        <v>30</v>
      </c>
      <c r="AF9" s="114"/>
      <c r="AG9" s="182">
        <f t="shared" si="1"/>
        <v>30</v>
      </c>
      <c r="AH9" s="183">
        <f t="shared" si="2"/>
        <v>11.899999999999999</v>
      </c>
      <c r="AI9" s="184">
        <f t="shared" si="3"/>
        <v>19.990000000000002</v>
      </c>
      <c r="AJ9" s="183">
        <f t="shared" si="4"/>
        <v>16.798319327731093</v>
      </c>
      <c r="AK9" s="202" t="str">
        <f t="shared" si="5"/>
        <v>-</v>
      </c>
      <c r="AL9" s="203" t="str">
        <f t="shared" si="6"/>
        <v>-</v>
      </c>
      <c r="AM9" s="203" t="str">
        <f t="shared" si="7"/>
        <v>-</v>
      </c>
      <c r="AN9" s="203" t="str">
        <f t="shared" si="8"/>
        <v>-</v>
      </c>
      <c r="AO9" s="203" t="str">
        <f t="shared" si="9"/>
        <v>-</v>
      </c>
      <c r="AP9" s="203" t="str">
        <f t="shared" si="10"/>
        <v>-</v>
      </c>
      <c r="AQ9" s="203" t="str">
        <f t="shared" si="11"/>
        <v>-</v>
      </c>
      <c r="AR9" s="203" t="str">
        <f t="shared" si="12"/>
        <v>-</v>
      </c>
      <c r="AS9" s="203" t="str">
        <f t="shared" si="13"/>
        <v>-</v>
      </c>
      <c r="AT9" s="203" t="str">
        <f t="shared" si="14"/>
        <v>-</v>
      </c>
      <c r="AU9" s="204" t="str">
        <f t="shared" si="15"/>
        <v>-</v>
      </c>
      <c r="AV9" s="185"/>
      <c r="AW9" s="205" t="str">
        <f t="shared" si="16"/>
        <v>-</v>
      </c>
      <c r="AX9" s="206" t="str">
        <f t="shared" si="17"/>
        <v>-</v>
      </c>
      <c r="AY9" s="206" t="str">
        <f t="shared" si="18"/>
        <v>-</v>
      </c>
      <c r="AZ9" s="206" t="str">
        <f t="shared" si="19"/>
        <v>-</v>
      </c>
      <c r="BA9" s="206" t="str">
        <f t="shared" si="20"/>
        <v>-</v>
      </c>
      <c r="BB9" s="206" t="str">
        <f t="shared" si="21"/>
        <v>-</v>
      </c>
      <c r="BC9" s="206" t="str">
        <f t="shared" si="22"/>
        <v>-</v>
      </c>
      <c r="BD9" s="206" t="str">
        <f t="shared" si="23"/>
        <v>-</v>
      </c>
      <c r="BE9" s="206" t="str">
        <f t="shared" si="24"/>
        <v>-</v>
      </c>
      <c r="BF9" s="206" t="str">
        <f t="shared" si="25"/>
        <v>-</v>
      </c>
      <c r="BG9" s="207" t="str">
        <f t="shared" si="26"/>
        <v>-</v>
      </c>
      <c r="BH9" s="103" t="s">
        <v>51</v>
      </c>
      <c r="BI9" s="227"/>
      <c r="BJ9" s="112" t="s">
        <v>56</v>
      </c>
      <c r="BK9" s="103"/>
    </row>
    <row r="10" spans="1:63" s="49" customFormat="1">
      <c r="A10" s="110" t="s">
        <v>53</v>
      </c>
      <c r="B10" s="124" t="s">
        <v>38</v>
      </c>
      <c r="C10" s="47" t="s">
        <v>57</v>
      </c>
      <c r="D10" s="71" t="s">
        <v>85</v>
      </c>
      <c r="E10" s="112"/>
      <c r="F10" s="51" t="s">
        <v>47</v>
      </c>
      <c r="G10" s="14">
        <v>0.5</v>
      </c>
      <c r="H10" s="14">
        <v>0.128</v>
      </c>
      <c r="I10" s="14" t="s">
        <v>41</v>
      </c>
      <c r="J10" s="14" t="s">
        <v>42</v>
      </c>
      <c r="K10" s="114" t="s">
        <v>48</v>
      </c>
      <c r="L10" s="115">
        <v>9.9499999999999993</v>
      </c>
      <c r="M10" s="175">
        <f t="shared" si="0"/>
        <v>8.3613445378151265</v>
      </c>
      <c r="N10" s="115"/>
      <c r="O10" s="116"/>
      <c r="P10" s="177">
        <f>L10</f>
        <v>9.9499999999999993</v>
      </c>
      <c r="Q10" s="51" t="s">
        <v>41</v>
      </c>
      <c r="R10" s="14" t="s">
        <v>41</v>
      </c>
      <c r="S10" s="14" t="s">
        <v>41</v>
      </c>
      <c r="T10" s="14" t="s">
        <v>41</v>
      </c>
      <c r="U10" s="14" t="s">
        <v>41</v>
      </c>
      <c r="V10" s="14" t="s">
        <v>41</v>
      </c>
      <c r="W10" s="14" t="s">
        <v>41</v>
      </c>
      <c r="X10" s="14" t="s">
        <v>41</v>
      </c>
      <c r="Y10" s="14" t="s">
        <v>41</v>
      </c>
      <c r="Z10" s="14" t="s">
        <v>41</v>
      </c>
      <c r="AA10" s="71" t="s">
        <v>41</v>
      </c>
      <c r="AB10" s="252">
        <v>39.99</v>
      </c>
      <c r="AC10" s="48"/>
      <c r="AD10" s="119" t="s">
        <v>41</v>
      </c>
      <c r="AE10" s="67">
        <v>90</v>
      </c>
      <c r="AF10" s="114"/>
      <c r="AG10" s="182">
        <f t="shared" si="1"/>
        <v>90</v>
      </c>
      <c r="AH10" s="183">
        <f t="shared" si="2"/>
        <v>-59.5</v>
      </c>
      <c r="AI10" s="184">
        <f t="shared" si="3"/>
        <v>9.99</v>
      </c>
      <c r="AJ10" s="183">
        <f t="shared" si="4"/>
        <v>8.3949579831932777</v>
      </c>
      <c r="AK10" s="202" t="str">
        <f t="shared" si="5"/>
        <v>-</v>
      </c>
      <c r="AL10" s="203" t="str">
        <f t="shared" si="6"/>
        <v>-</v>
      </c>
      <c r="AM10" s="203" t="str">
        <f t="shared" si="7"/>
        <v>-</v>
      </c>
      <c r="AN10" s="203" t="str">
        <f t="shared" si="8"/>
        <v>-</v>
      </c>
      <c r="AO10" s="203" t="str">
        <f t="shared" si="9"/>
        <v>-</v>
      </c>
      <c r="AP10" s="203" t="str">
        <f t="shared" si="10"/>
        <v>-</v>
      </c>
      <c r="AQ10" s="203" t="str">
        <f t="shared" si="11"/>
        <v>-</v>
      </c>
      <c r="AR10" s="203" t="str">
        <f t="shared" si="12"/>
        <v>-</v>
      </c>
      <c r="AS10" s="203" t="str">
        <f t="shared" si="13"/>
        <v>-</v>
      </c>
      <c r="AT10" s="203" t="str">
        <f t="shared" si="14"/>
        <v>-</v>
      </c>
      <c r="AU10" s="204" t="str">
        <f t="shared" si="15"/>
        <v>-</v>
      </c>
      <c r="AV10" s="185"/>
      <c r="AW10" s="205" t="str">
        <f t="shared" si="16"/>
        <v>-</v>
      </c>
      <c r="AX10" s="206" t="str">
        <f t="shared" si="17"/>
        <v>-</v>
      </c>
      <c r="AY10" s="206" t="str">
        <f t="shared" si="18"/>
        <v>-</v>
      </c>
      <c r="AZ10" s="206" t="str">
        <f t="shared" si="19"/>
        <v>-</v>
      </c>
      <c r="BA10" s="206" t="str">
        <f t="shared" si="20"/>
        <v>-</v>
      </c>
      <c r="BB10" s="206" t="str">
        <f t="shared" si="21"/>
        <v>-</v>
      </c>
      <c r="BC10" s="206" t="str">
        <f t="shared" si="22"/>
        <v>-</v>
      </c>
      <c r="BD10" s="206" t="str">
        <f t="shared" si="23"/>
        <v>-</v>
      </c>
      <c r="BE10" s="206" t="str">
        <f t="shared" si="24"/>
        <v>-</v>
      </c>
      <c r="BF10" s="206" t="str">
        <f t="shared" si="25"/>
        <v>-</v>
      </c>
      <c r="BG10" s="207" t="str">
        <f t="shared" si="26"/>
        <v>-</v>
      </c>
      <c r="BH10" s="103" t="s">
        <v>51</v>
      </c>
      <c r="BI10" s="227"/>
      <c r="BJ10" s="112" t="s">
        <v>58</v>
      </c>
      <c r="BK10" s="103"/>
    </row>
    <row r="11" spans="1:63" s="49" customFormat="1">
      <c r="A11" s="110"/>
      <c r="B11" s="124" t="s">
        <v>38</v>
      </c>
      <c r="C11" s="47" t="s">
        <v>57</v>
      </c>
      <c r="D11" s="71" t="s">
        <v>85</v>
      </c>
      <c r="E11" s="112" t="s">
        <v>2427</v>
      </c>
      <c r="F11" s="51" t="s">
        <v>47</v>
      </c>
      <c r="G11" s="14">
        <v>0.5</v>
      </c>
      <c r="H11" s="14">
        <v>0.128</v>
      </c>
      <c r="I11" s="14" t="s">
        <v>41</v>
      </c>
      <c r="J11" s="14" t="s">
        <v>42</v>
      </c>
      <c r="K11" s="114" t="s">
        <v>48</v>
      </c>
      <c r="L11" s="115">
        <v>9.9499999999999993</v>
      </c>
      <c r="M11" s="175">
        <f t="shared" si="0"/>
        <v>8.3613445378151265</v>
      </c>
      <c r="N11" s="115"/>
      <c r="O11" s="116"/>
      <c r="P11" s="177">
        <f>L11</f>
        <v>9.9499999999999993</v>
      </c>
      <c r="Q11" s="51" t="s">
        <v>41</v>
      </c>
      <c r="R11" s="14" t="s">
        <v>41</v>
      </c>
      <c r="S11" s="14" t="s">
        <v>41</v>
      </c>
      <c r="T11" s="14" t="s">
        <v>41</v>
      </c>
      <c r="U11" s="14" t="s">
        <v>41</v>
      </c>
      <c r="V11" s="14" t="s">
        <v>41</v>
      </c>
      <c r="W11" s="14" t="s">
        <v>41</v>
      </c>
      <c r="X11" s="14" t="s">
        <v>41</v>
      </c>
      <c r="Y11" s="14" t="s">
        <v>41</v>
      </c>
      <c r="Z11" s="14" t="s">
        <v>41</v>
      </c>
      <c r="AA11" s="71" t="s">
        <v>41</v>
      </c>
      <c r="AB11" s="252">
        <v>39.99</v>
      </c>
      <c r="AC11" s="236" t="s">
        <v>49</v>
      </c>
      <c r="AD11" s="223" t="s">
        <v>50</v>
      </c>
      <c r="AE11" s="67">
        <v>90</v>
      </c>
      <c r="AF11" s="114">
        <v>55</v>
      </c>
      <c r="AG11" s="182">
        <f t="shared" si="1"/>
        <v>145</v>
      </c>
      <c r="AH11" s="183">
        <f t="shared" si="2"/>
        <v>-124.94999999999999</v>
      </c>
      <c r="AI11" s="184">
        <f t="shared" si="3"/>
        <v>9.99</v>
      </c>
      <c r="AJ11" s="183">
        <f t="shared" si="4"/>
        <v>8.3949579831932777</v>
      </c>
      <c r="AK11" s="202" t="str">
        <f t="shared" si="5"/>
        <v>-</v>
      </c>
      <c r="AL11" s="203" t="str">
        <f t="shared" si="6"/>
        <v>-</v>
      </c>
      <c r="AM11" s="203" t="str">
        <f t="shared" si="7"/>
        <v>-</v>
      </c>
      <c r="AN11" s="203" t="str">
        <f t="shared" si="8"/>
        <v>-</v>
      </c>
      <c r="AO11" s="203" t="str">
        <f t="shared" si="9"/>
        <v>-</v>
      </c>
      <c r="AP11" s="203" t="str">
        <f t="shared" si="10"/>
        <v>-</v>
      </c>
      <c r="AQ11" s="203" t="str">
        <f t="shared" si="11"/>
        <v>-</v>
      </c>
      <c r="AR11" s="203" t="str">
        <f t="shared" si="12"/>
        <v>-</v>
      </c>
      <c r="AS11" s="203" t="str">
        <f t="shared" si="13"/>
        <v>-</v>
      </c>
      <c r="AT11" s="203" t="str">
        <f t="shared" si="14"/>
        <v>-</v>
      </c>
      <c r="AU11" s="204" t="str">
        <f t="shared" si="15"/>
        <v>-</v>
      </c>
      <c r="AV11" s="185"/>
      <c r="AW11" s="205" t="str">
        <f t="shared" si="16"/>
        <v>-</v>
      </c>
      <c r="AX11" s="206" t="str">
        <f t="shared" si="17"/>
        <v>-</v>
      </c>
      <c r="AY11" s="206" t="str">
        <f t="shared" si="18"/>
        <v>-</v>
      </c>
      <c r="AZ11" s="206" t="str">
        <f t="shared" si="19"/>
        <v>-</v>
      </c>
      <c r="BA11" s="206" t="str">
        <f t="shared" si="20"/>
        <v>-</v>
      </c>
      <c r="BB11" s="206" t="str">
        <f t="shared" si="21"/>
        <v>-</v>
      </c>
      <c r="BC11" s="206" t="str">
        <f t="shared" si="22"/>
        <v>-</v>
      </c>
      <c r="BD11" s="206" t="str">
        <f t="shared" si="23"/>
        <v>-</v>
      </c>
      <c r="BE11" s="206" t="str">
        <f t="shared" si="24"/>
        <v>-</v>
      </c>
      <c r="BF11" s="206" t="str">
        <f t="shared" si="25"/>
        <v>-</v>
      </c>
      <c r="BG11" s="207" t="str">
        <f t="shared" si="26"/>
        <v>-</v>
      </c>
      <c r="BH11" s="103" t="s">
        <v>51</v>
      </c>
      <c r="BI11" s="227">
        <v>46265</v>
      </c>
      <c r="BJ11" s="112" t="s">
        <v>58</v>
      </c>
      <c r="BK11" s="103"/>
    </row>
    <row r="12" spans="1:63" s="49" customFormat="1">
      <c r="A12" s="110"/>
      <c r="B12" s="124" t="s">
        <v>38</v>
      </c>
      <c r="C12" s="47" t="s">
        <v>64</v>
      </c>
      <c r="D12" s="71" t="s">
        <v>40</v>
      </c>
      <c r="E12" s="112"/>
      <c r="F12" s="51" t="s">
        <v>61</v>
      </c>
      <c r="G12" s="14" t="s">
        <v>41</v>
      </c>
      <c r="H12" s="14">
        <v>300</v>
      </c>
      <c r="I12" s="14" t="s">
        <v>41</v>
      </c>
      <c r="J12" s="14" t="s">
        <v>76</v>
      </c>
      <c r="K12" s="114" t="s">
        <v>61</v>
      </c>
      <c r="L12" s="115">
        <v>9.9499999999999993</v>
      </c>
      <c r="M12" s="175">
        <f t="shared" si="0"/>
        <v>8.3613445378151265</v>
      </c>
      <c r="N12" s="115"/>
      <c r="O12" s="116"/>
      <c r="P12" s="177">
        <f>L12</f>
        <v>9.9499999999999993</v>
      </c>
      <c r="Q12" s="51" t="s">
        <v>41</v>
      </c>
      <c r="R12" s="14" t="s">
        <v>41</v>
      </c>
      <c r="S12" s="14" t="s">
        <v>41</v>
      </c>
      <c r="T12" s="14" t="s">
        <v>41</v>
      </c>
      <c r="U12" s="14" t="s">
        <v>41</v>
      </c>
      <c r="V12" s="14" t="s">
        <v>41</v>
      </c>
      <c r="W12" s="14" t="s">
        <v>41</v>
      </c>
      <c r="X12" s="14" t="s">
        <v>41</v>
      </c>
      <c r="Y12" s="14" t="s">
        <v>41</v>
      </c>
      <c r="Z12" s="14" t="s">
        <v>41</v>
      </c>
      <c r="AA12" s="71" t="s">
        <v>41</v>
      </c>
      <c r="AB12" s="256">
        <v>0</v>
      </c>
      <c r="AC12" s="48"/>
      <c r="AD12" s="119" t="s">
        <v>41</v>
      </c>
      <c r="AE12" s="122">
        <v>55</v>
      </c>
      <c r="AF12" s="114"/>
      <c r="AG12" s="182">
        <f t="shared" si="1"/>
        <v>55</v>
      </c>
      <c r="AH12" s="183">
        <f t="shared" si="2"/>
        <v>-17.849999999999998</v>
      </c>
      <c r="AI12" s="184">
        <f t="shared" si="3"/>
        <v>9.99</v>
      </c>
      <c r="AJ12" s="183">
        <f t="shared" si="4"/>
        <v>8.3949579831932777</v>
      </c>
      <c r="AK12" s="202" t="str">
        <f t="shared" si="5"/>
        <v>-</v>
      </c>
      <c r="AL12" s="203" t="str">
        <f t="shared" si="6"/>
        <v>-</v>
      </c>
      <c r="AM12" s="203" t="str">
        <f t="shared" si="7"/>
        <v>-</v>
      </c>
      <c r="AN12" s="203" t="str">
        <f t="shared" si="8"/>
        <v>-</v>
      </c>
      <c r="AO12" s="203" t="str">
        <f t="shared" si="9"/>
        <v>-</v>
      </c>
      <c r="AP12" s="203" t="str">
        <f t="shared" si="10"/>
        <v>-</v>
      </c>
      <c r="AQ12" s="203" t="str">
        <f t="shared" si="11"/>
        <v>-</v>
      </c>
      <c r="AR12" s="203" t="str">
        <f t="shared" si="12"/>
        <v>-</v>
      </c>
      <c r="AS12" s="203" t="str">
        <f t="shared" si="13"/>
        <v>-</v>
      </c>
      <c r="AT12" s="203" t="str">
        <f t="shared" si="14"/>
        <v>-</v>
      </c>
      <c r="AU12" s="204" t="str">
        <f t="shared" si="15"/>
        <v>-</v>
      </c>
      <c r="AV12" s="185"/>
      <c r="AW12" s="205" t="str">
        <f t="shared" si="16"/>
        <v>-</v>
      </c>
      <c r="AX12" s="206" t="str">
        <f t="shared" si="17"/>
        <v>-</v>
      </c>
      <c r="AY12" s="206" t="str">
        <f t="shared" si="18"/>
        <v>-</v>
      </c>
      <c r="AZ12" s="206" t="str">
        <f t="shared" si="19"/>
        <v>-</v>
      </c>
      <c r="BA12" s="206" t="str">
        <f t="shared" si="20"/>
        <v>-</v>
      </c>
      <c r="BB12" s="206" t="str">
        <f t="shared" si="21"/>
        <v>-</v>
      </c>
      <c r="BC12" s="206" t="str">
        <f t="shared" si="22"/>
        <v>-</v>
      </c>
      <c r="BD12" s="206" t="str">
        <f t="shared" si="23"/>
        <v>-</v>
      </c>
      <c r="BE12" s="206" t="str">
        <f t="shared" si="24"/>
        <v>-</v>
      </c>
      <c r="BF12" s="206" t="str">
        <f t="shared" si="25"/>
        <v>-</v>
      </c>
      <c r="BG12" s="207" t="str">
        <f t="shared" si="26"/>
        <v>-</v>
      </c>
      <c r="BH12" s="103" t="s">
        <v>2503</v>
      </c>
      <c r="BI12" s="227"/>
      <c r="BJ12" s="112" t="s">
        <v>62</v>
      </c>
      <c r="BK12" s="103"/>
    </row>
    <row r="13" spans="1:63" s="49" customFormat="1">
      <c r="A13" s="110" t="s">
        <v>53</v>
      </c>
      <c r="B13" s="124" t="s">
        <v>38</v>
      </c>
      <c r="C13" s="47" t="s">
        <v>59</v>
      </c>
      <c r="D13" s="71" t="s">
        <v>40</v>
      </c>
      <c r="E13" s="112"/>
      <c r="F13" s="51" t="s">
        <v>41</v>
      </c>
      <c r="G13" s="14">
        <v>1</v>
      </c>
      <c r="H13" s="14">
        <v>25</v>
      </c>
      <c r="I13" s="14" t="s">
        <v>41</v>
      </c>
      <c r="J13" s="14" t="s">
        <v>42</v>
      </c>
      <c r="K13" s="114">
        <v>0.19</v>
      </c>
      <c r="L13" s="115">
        <v>9.99</v>
      </c>
      <c r="M13" s="175">
        <f t="shared" si="0"/>
        <v>8.3949579831932777</v>
      </c>
      <c r="N13" s="115"/>
      <c r="O13" s="116"/>
      <c r="P13" s="177">
        <f>L13</f>
        <v>9.99</v>
      </c>
      <c r="Q13" s="51" t="s">
        <v>41</v>
      </c>
      <c r="R13" s="16">
        <f>P13-2</f>
        <v>7.99</v>
      </c>
      <c r="S13" s="14" t="s">
        <v>41</v>
      </c>
      <c r="T13" s="14" t="s">
        <v>41</v>
      </c>
      <c r="U13" s="16">
        <f>P13-5</f>
        <v>4.99</v>
      </c>
      <c r="V13" s="14" t="s">
        <v>41</v>
      </c>
      <c r="W13" s="14" t="s">
        <v>41</v>
      </c>
      <c r="X13" s="14" t="s">
        <v>41</v>
      </c>
      <c r="Y13" s="14" t="s">
        <v>41</v>
      </c>
      <c r="Z13" s="14" t="s">
        <v>41</v>
      </c>
      <c r="AA13" s="71" t="s">
        <v>41</v>
      </c>
      <c r="AB13" s="256">
        <v>0</v>
      </c>
      <c r="AC13" s="212"/>
      <c r="AD13" s="119" t="s">
        <v>41</v>
      </c>
      <c r="AE13" s="67">
        <v>30</v>
      </c>
      <c r="AF13" s="114"/>
      <c r="AG13" s="182">
        <f t="shared" si="1"/>
        <v>30</v>
      </c>
      <c r="AH13" s="183">
        <f t="shared" si="2"/>
        <v>11.899999999999999</v>
      </c>
      <c r="AI13" s="184">
        <f t="shared" si="3"/>
        <v>19.990000000000002</v>
      </c>
      <c r="AJ13" s="183">
        <f t="shared" si="4"/>
        <v>16.798319327731093</v>
      </c>
      <c r="AK13" s="202" t="str">
        <f t="shared" si="5"/>
        <v>-</v>
      </c>
      <c r="AL13" s="203">
        <f t="shared" si="6"/>
        <v>-10</v>
      </c>
      <c r="AM13" s="203" t="str">
        <f t="shared" si="7"/>
        <v>-</v>
      </c>
      <c r="AN13" s="203" t="str">
        <f t="shared" si="8"/>
        <v>-</v>
      </c>
      <c r="AO13" s="203">
        <f t="shared" si="9"/>
        <v>-70</v>
      </c>
      <c r="AP13" s="203" t="str">
        <f t="shared" si="10"/>
        <v>-</v>
      </c>
      <c r="AQ13" s="203" t="str">
        <f t="shared" si="11"/>
        <v>-</v>
      </c>
      <c r="AR13" s="203" t="str">
        <f t="shared" si="12"/>
        <v>-</v>
      </c>
      <c r="AS13" s="203" t="str">
        <f t="shared" si="13"/>
        <v>-</v>
      </c>
      <c r="AT13" s="203" t="str">
        <f t="shared" si="14"/>
        <v>-</v>
      </c>
      <c r="AU13" s="204" t="str">
        <f t="shared" si="15"/>
        <v>-</v>
      </c>
      <c r="AV13" s="185"/>
      <c r="AW13" s="205" t="str">
        <f t="shared" si="16"/>
        <v>-</v>
      </c>
      <c r="AX13" s="206">
        <f t="shared" si="17"/>
        <v>59.99</v>
      </c>
      <c r="AY13" s="206" t="str">
        <f t="shared" si="18"/>
        <v>-</v>
      </c>
      <c r="AZ13" s="206" t="str">
        <f t="shared" si="19"/>
        <v>-</v>
      </c>
      <c r="BA13" s="206">
        <f t="shared" si="20"/>
        <v>139.99</v>
      </c>
      <c r="BB13" s="206" t="str">
        <f t="shared" si="21"/>
        <v>-</v>
      </c>
      <c r="BC13" s="206" t="str">
        <f t="shared" si="22"/>
        <v>-</v>
      </c>
      <c r="BD13" s="206" t="str">
        <f t="shared" si="23"/>
        <v>-</v>
      </c>
      <c r="BE13" s="206" t="str">
        <f t="shared" si="24"/>
        <v>-</v>
      </c>
      <c r="BF13" s="206" t="str">
        <f t="shared" si="25"/>
        <v>-</v>
      </c>
      <c r="BG13" s="207" t="str">
        <f t="shared" si="26"/>
        <v>-</v>
      </c>
      <c r="BH13" s="103"/>
      <c r="BI13" s="227"/>
      <c r="BJ13" s="112" t="s">
        <v>56</v>
      </c>
      <c r="BK13" s="103"/>
    </row>
    <row r="14" spans="1:63" s="49" customFormat="1">
      <c r="A14" s="110"/>
      <c r="B14" s="124" t="s">
        <v>38</v>
      </c>
      <c r="C14" s="47" t="s">
        <v>2127</v>
      </c>
      <c r="D14" s="71" t="s">
        <v>40</v>
      </c>
      <c r="E14" s="112" t="s">
        <v>2426</v>
      </c>
      <c r="F14" s="51" t="s">
        <v>61</v>
      </c>
      <c r="G14" s="14">
        <v>10</v>
      </c>
      <c r="H14" s="14">
        <v>25</v>
      </c>
      <c r="I14" s="14" t="s">
        <v>41</v>
      </c>
      <c r="J14" s="14" t="s">
        <v>76</v>
      </c>
      <c r="K14" s="114">
        <v>0.19</v>
      </c>
      <c r="L14" s="115">
        <v>21.99</v>
      </c>
      <c r="M14" s="175">
        <f t="shared" si="0"/>
        <v>18.478991596638654</v>
      </c>
      <c r="N14" s="115">
        <f>L14-10</f>
        <v>11.989999999999998</v>
      </c>
      <c r="O14" s="116">
        <f>N14/1.19</f>
        <v>10.07563025210084</v>
      </c>
      <c r="P14" s="177">
        <f>N14</f>
        <v>11.989999999999998</v>
      </c>
      <c r="Q14" s="51" t="s">
        <v>41</v>
      </c>
      <c r="R14" s="16">
        <f>P14-2</f>
        <v>9.9899999999999984</v>
      </c>
      <c r="S14" s="14" t="s">
        <v>41</v>
      </c>
      <c r="T14" s="14" t="s">
        <v>41</v>
      </c>
      <c r="U14" s="16">
        <f>P14-5</f>
        <v>6.9899999999999984</v>
      </c>
      <c r="V14" s="14" t="s">
        <v>41</v>
      </c>
      <c r="W14" s="16">
        <f>P14-7</f>
        <v>4.9899999999999984</v>
      </c>
      <c r="X14" s="14" t="s">
        <v>41</v>
      </c>
      <c r="Y14" s="14" t="s">
        <v>41</v>
      </c>
      <c r="Z14" s="14" t="s">
        <v>41</v>
      </c>
      <c r="AA14" s="71" t="s">
        <v>41</v>
      </c>
      <c r="AB14" s="252">
        <v>39.99</v>
      </c>
      <c r="AC14" s="237" t="s">
        <v>81</v>
      </c>
      <c r="AD14" s="120" t="s">
        <v>2716</v>
      </c>
      <c r="AE14" s="67">
        <v>70</v>
      </c>
      <c r="AF14" s="114">
        <v>-65</v>
      </c>
      <c r="AG14" s="182">
        <f t="shared" si="1"/>
        <v>5</v>
      </c>
      <c r="AH14" s="183">
        <f t="shared" si="2"/>
        <v>41.65</v>
      </c>
      <c r="AI14" s="184">
        <f t="shared" si="3"/>
        <v>49.99</v>
      </c>
      <c r="AJ14" s="183">
        <f t="shared" si="4"/>
        <v>42.008403361344541</v>
      </c>
      <c r="AK14" s="202" t="str">
        <f t="shared" si="5"/>
        <v>-</v>
      </c>
      <c r="AL14" s="203">
        <f t="shared" si="6"/>
        <v>-35</v>
      </c>
      <c r="AM14" s="203" t="str">
        <f t="shared" si="7"/>
        <v>-</v>
      </c>
      <c r="AN14" s="203" t="str">
        <f t="shared" si="8"/>
        <v>-</v>
      </c>
      <c r="AO14" s="203">
        <f t="shared" si="9"/>
        <v>-95</v>
      </c>
      <c r="AP14" s="203" t="str">
        <f t="shared" si="10"/>
        <v>-</v>
      </c>
      <c r="AQ14" s="203">
        <f t="shared" si="11"/>
        <v>-135</v>
      </c>
      <c r="AR14" s="203" t="str">
        <f t="shared" si="12"/>
        <v>-</v>
      </c>
      <c r="AS14" s="203" t="str">
        <f t="shared" si="13"/>
        <v>-</v>
      </c>
      <c r="AT14" s="203" t="str">
        <f t="shared" si="14"/>
        <v>-</v>
      </c>
      <c r="AU14" s="204" t="str">
        <f t="shared" si="15"/>
        <v>-</v>
      </c>
      <c r="AV14" s="185"/>
      <c r="AW14" s="205" t="str">
        <f t="shared" si="16"/>
        <v>-</v>
      </c>
      <c r="AX14" s="206">
        <f t="shared" si="17"/>
        <v>89.99</v>
      </c>
      <c r="AY14" s="206" t="str">
        <f t="shared" si="18"/>
        <v>-</v>
      </c>
      <c r="AZ14" s="206" t="str">
        <f t="shared" si="19"/>
        <v>-</v>
      </c>
      <c r="BA14" s="206">
        <f t="shared" si="20"/>
        <v>169.99</v>
      </c>
      <c r="BB14" s="206" t="str">
        <f t="shared" si="21"/>
        <v>-</v>
      </c>
      <c r="BC14" s="206">
        <f t="shared" si="22"/>
        <v>209.99</v>
      </c>
      <c r="BD14" s="206" t="str">
        <f t="shared" si="23"/>
        <v>-</v>
      </c>
      <c r="BE14" s="206" t="str">
        <f t="shared" si="24"/>
        <v>-</v>
      </c>
      <c r="BF14" s="206" t="str">
        <f t="shared" si="25"/>
        <v>-</v>
      </c>
      <c r="BG14" s="207" t="str">
        <f t="shared" si="26"/>
        <v>-</v>
      </c>
      <c r="BH14" s="104"/>
      <c r="BI14" s="227">
        <v>46265</v>
      </c>
      <c r="BJ14" s="112" t="s">
        <v>79</v>
      </c>
      <c r="BK14" s="103" t="s">
        <v>82</v>
      </c>
    </row>
    <row r="15" spans="1:63" s="49" customFormat="1">
      <c r="A15" s="110"/>
      <c r="B15" s="124" t="s">
        <v>38</v>
      </c>
      <c r="C15" s="47" t="s">
        <v>60</v>
      </c>
      <c r="D15" s="71" t="s">
        <v>40</v>
      </c>
      <c r="E15" s="112"/>
      <c r="F15" s="51" t="s">
        <v>61</v>
      </c>
      <c r="G15" s="14" t="s">
        <v>41</v>
      </c>
      <c r="H15" s="14">
        <v>300</v>
      </c>
      <c r="I15" s="14" t="s">
        <v>41</v>
      </c>
      <c r="J15" s="14" t="s">
        <v>76</v>
      </c>
      <c r="K15" s="114" t="s">
        <v>61</v>
      </c>
      <c r="L15" s="115">
        <v>14.95</v>
      </c>
      <c r="M15" s="175">
        <f t="shared" si="0"/>
        <v>12.563025210084033</v>
      </c>
      <c r="N15" s="115"/>
      <c r="O15" s="116"/>
      <c r="P15" s="177">
        <f>L15</f>
        <v>14.95</v>
      </c>
      <c r="Q15" s="51" t="s">
        <v>41</v>
      </c>
      <c r="R15" s="14" t="s">
        <v>41</v>
      </c>
      <c r="S15" s="14" t="s">
        <v>41</v>
      </c>
      <c r="T15" s="14" t="s">
        <v>41</v>
      </c>
      <c r="U15" s="14" t="s">
        <v>41</v>
      </c>
      <c r="V15" s="14" t="s">
        <v>41</v>
      </c>
      <c r="W15" s="14" t="s">
        <v>41</v>
      </c>
      <c r="X15" s="14" t="s">
        <v>41</v>
      </c>
      <c r="Y15" s="14" t="s">
        <v>41</v>
      </c>
      <c r="Z15" s="14" t="s">
        <v>41</v>
      </c>
      <c r="AA15" s="71" t="s">
        <v>41</v>
      </c>
      <c r="AB15" s="256">
        <v>0</v>
      </c>
      <c r="AC15" s="48"/>
      <c r="AD15" s="119" t="s">
        <v>41</v>
      </c>
      <c r="AE15" s="67">
        <v>50</v>
      </c>
      <c r="AF15" s="114"/>
      <c r="AG15" s="182">
        <f t="shared" si="1"/>
        <v>50</v>
      </c>
      <c r="AH15" s="183">
        <f t="shared" si="2"/>
        <v>-11.899999999999999</v>
      </c>
      <c r="AI15" s="184">
        <f t="shared" si="3"/>
        <v>9.99</v>
      </c>
      <c r="AJ15" s="183">
        <f t="shared" si="4"/>
        <v>8.3949579831932777</v>
      </c>
      <c r="AK15" s="202" t="str">
        <f t="shared" si="5"/>
        <v>-</v>
      </c>
      <c r="AL15" s="203" t="str">
        <f t="shared" si="6"/>
        <v>-</v>
      </c>
      <c r="AM15" s="203" t="str">
        <f t="shared" si="7"/>
        <v>-</v>
      </c>
      <c r="AN15" s="203" t="str">
        <f t="shared" si="8"/>
        <v>-</v>
      </c>
      <c r="AO15" s="203" t="str">
        <f t="shared" si="9"/>
        <v>-</v>
      </c>
      <c r="AP15" s="203" t="str">
        <f t="shared" si="10"/>
        <v>-</v>
      </c>
      <c r="AQ15" s="203" t="str">
        <f t="shared" si="11"/>
        <v>-</v>
      </c>
      <c r="AR15" s="203" t="str">
        <f t="shared" si="12"/>
        <v>-</v>
      </c>
      <c r="AS15" s="203" t="str">
        <f t="shared" si="13"/>
        <v>-</v>
      </c>
      <c r="AT15" s="203" t="str">
        <f t="shared" si="14"/>
        <v>-</v>
      </c>
      <c r="AU15" s="204" t="str">
        <f t="shared" si="15"/>
        <v>-</v>
      </c>
      <c r="AV15" s="185"/>
      <c r="AW15" s="205" t="str">
        <f t="shared" si="16"/>
        <v>-</v>
      </c>
      <c r="AX15" s="206" t="str">
        <f t="shared" si="17"/>
        <v>-</v>
      </c>
      <c r="AY15" s="206" t="str">
        <f t="shared" si="18"/>
        <v>-</v>
      </c>
      <c r="AZ15" s="206" t="str">
        <f t="shared" si="19"/>
        <v>-</v>
      </c>
      <c r="BA15" s="206" t="str">
        <f t="shared" si="20"/>
        <v>-</v>
      </c>
      <c r="BB15" s="206" t="str">
        <f t="shared" si="21"/>
        <v>-</v>
      </c>
      <c r="BC15" s="206" t="str">
        <f t="shared" si="22"/>
        <v>-</v>
      </c>
      <c r="BD15" s="206" t="str">
        <f t="shared" si="23"/>
        <v>-</v>
      </c>
      <c r="BE15" s="206" t="str">
        <f t="shared" si="24"/>
        <v>-</v>
      </c>
      <c r="BF15" s="206" t="str">
        <f t="shared" si="25"/>
        <v>-</v>
      </c>
      <c r="BG15" s="207" t="str">
        <f t="shared" si="26"/>
        <v>-</v>
      </c>
      <c r="BH15" s="103" t="s">
        <v>2503</v>
      </c>
      <c r="BI15" s="227"/>
      <c r="BJ15" s="112" t="s">
        <v>77</v>
      </c>
      <c r="BK15" s="103"/>
    </row>
    <row r="16" spans="1:63" s="49" customFormat="1">
      <c r="A16" s="110"/>
      <c r="B16" s="124" t="s">
        <v>38</v>
      </c>
      <c r="C16" s="47" t="s">
        <v>63</v>
      </c>
      <c r="D16" s="71" t="s">
        <v>40</v>
      </c>
      <c r="E16" s="112"/>
      <c r="F16" s="51" t="s">
        <v>41</v>
      </c>
      <c r="G16" s="14" t="s">
        <v>41</v>
      </c>
      <c r="H16" s="14">
        <v>300</v>
      </c>
      <c r="I16" s="14" t="s">
        <v>41</v>
      </c>
      <c r="J16" s="14" t="s">
        <v>76</v>
      </c>
      <c r="K16" s="114" t="s">
        <v>61</v>
      </c>
      <c r="L16" s="115">
        <v>14.95</v>
      </c>
      <c r="M16" s="175">
        <f t="shared" si="0"/>
        <v>12.563025210084033</v>
      </c>
      <c r="N16" s="115"/>
      <c r="O16" s="116"/>
      <c r="P16" s="177">
        <f>L16</f>
        <v>14.95</v>
      </c>
      <c r="Q16" s="51" t="s">
        <v>41</v>
      </c>
      <c r="R16" s="14" t="s">
        <v>41</v>
      </c>
      <c r="S16" s="14" t="s">
        <v>41</v>
      </c>
      <c r="T16" s="14" t="s">
        <v>41</v>
      </c>
      <c r="U16" s="14" t="s">
        <v>41</v>
      </c>
      <c r="V16" s="14" t="s">
        <v>41</v>
      </c>
      <c r="W16" s="14" t="s">
        <v>41</v>
      </c>
      <c r="X16" s="14" t="s">
        <v>41</v>
      </c>
      <c r="Y16" s="14" t="s">
        <v>41</v>
      </c>
      <c r="Z16" s="14" t="s">
        <v>41</v>
      </c>
      <c r="AA16" s="71" t="s">
        <v>41</v>
      </c>
      <c r="AB16" s="256">
        <v>0</v>
      </c>
      <c r="AC16" s="48"/>
      <c r="AD16" s="119" t="s">
        <v>41</v>
      </c>
      <c r="AE16" s="67">
        <v>30</v>
      </c>
      <c r="AF16" s="114"/>
      <c r="AG16" s="182">
        <f t="shared" si="1"/>
        <v>30</v>
      </c>
      <c r="AH16" s="183">
        <f t="shared" si="2"/>
        <v>11.899999999999999</v>
      </c>
      <c r="AI16" s="184">
        <f t="shared" si="3"/>
        <v>19.990000000000002</v>
      </c>
      <c r="AJ16" s="183">
        <f t="shared" si="4"/>
        <v>16.798319327731093</v>
      </c>
      <c r="AK16" s="202" t="str">
        <f t="shared" si="5"/>
        <v>-</v>
      </c>
      <c r="AL16" s="203" t="str">
        <f t="shared" si="6"/>
        <v>-</v>
      </c>
      <c r="AM16" s="203" t="str">
        <f t="shared" si="7"/>
        <v>-</v>
      </c>
      <c r="AN16" s="203" t="str">
        <f t="shared" si="8"/>
        <v>-</v>
      </c>
      <c r="AO16" s="203" t="str">
        <f t="shared" si="9"/>
        <v>-</v>
      </c>
      <c r="AP16" s="203" t="str">
        <f t="shared" si="10"/>
        <v>-</v>
      </c>
      <c r="AQ16" s="203" t="str">
        <f t="shared" si="11"/>
        <v>-</v>
      </c>
      <c r="AR16" s="203" t="str">
        <f t="shared" si="12"/>
        <v>-</v>
      </c>
      <c r="AS16" s="203" t="str">
        <f t="shared" si="13"/>
        <v>-</v>
      </c>
      <c r="AT16" s="203" t="str">
        <f t="shared" si="14"/>
        <v>-</v>
      </c>
      <c r="AU16" s="204" t="str">
        <f t="shared" si="15"/>
        <v>-</v>
      </c>
      <c r="AV16" s="185"/>
      <c r="AW16" s="205" t="str">
        <f t="shared" si="16"/>
        <v>-</v>
      </c>
      <c r="AX16" s="206" t="str">
        <f t="shared" si="17"/>
        <v>-</v>
      </c>
      <c r="AY16" s="206" t="str">
        <f t="shared" si="18"/>
        <v>-</v>
      </c>
      <c r="AZ16" s="206" t="str">
        <f t="shared" si="19"/>
        <v>-</v>
      </c>
      <c r="BA16" s="206" t="str">
        <f t="shared" si="20"/>
        <v>-</v>
      </c>
      <c r="BB16" s="206" t="str">
        <f t="shared" si="21"/>
        <v>-</v>
      </c>
      <c r="BC16" s="206" t="str">
        <f t="shared" si="22"/>
        <v>-</v>
      </c>
      <c r="BD16" s="206" t="str">
        <f t="shared" si="23"/>
        <v>-</v>
      </c>
      <c r="BE16" s="206" t="str">
        <f t="shared" si="24"/>
        <v>-</v>
      </c>
      <c r="BF16" s="206" t="str">
        <f t="shared" si="25"/>
        <v>-</v>
      </c>
      <c r="BG16" s="207" t="str">
        <f t="shared" si="26"/>
        <v>-</v>
      </c>
      <c r="BH16" s="103" t="s">
        <v>2504</v>
      </c>
      <c r="BI16" s="227"/>
      <c r="BJ16" s="112" t="s">
        <v>74</v>
      </c>
      <c r="BK16" s="103"/>
    </row>
    <row r="17" spans="1:63" s="49" customFormat="1">
      <c r="A17" s="110"/>
      <c r="B17" s="124" t="s">
        <v>38</v>
      </c>
      <c r="C17" s="47" t="s">
        <v>2127</v>
      </c>
      <c r="D17" s="71" t="s">
        <v>40</v>
      </c>
      <c r="E17" s="112" t="s">
        <v>2426</v>
      </c>
      <c r="F17" s="51" t="s">
        <v>61</v>
      </c>
      <c r="G17" s="14">
        <v>10</v>
      </c>
      <c r="H17" s="14">
        <v>25</v>
      </c>
      <c r="I17" s="14" t="s">
        <v>41</v>
      </c>
      <c r="J17" s="14" t="s">
        <v>76</v>
      </c>
      <c r="K17" s="114">
        <v>0.19</v>
      </c>
      <c r="L17" s="115">
        <v>21.99</v>
      </c>
      <c r="M17" s="175">
        <f t="shared" si="0"/>
        <v>18.478991596638654</v>
      </c>
      <c r="N17" s="115">
        <f>L17-7</f>
        <v>14.989999999999998</v>
      </c>
      <c r="O17" s="116">
        <f t="shared" ref="O17" si="27">N17/1.19</f>
        <v>12.596638655462185</v>
      </c>
      <c r="P17" s="177">
        <f t="shared" ref="P17" si="28">N17</f>
        <v>14.989999999999998</v>
      </c>
      <c r="Q17" s="51" t="s">
        <v>41</v>
      </c>
      <c r="R17" s="16">
        <f t="shared" ref="R17:R25" si="29">P17-2</f>
        <v>12.989999999999998</v>
      </c>
      <c r="S17" s="14" t="s">
        <v>41</v>
      </c>
      <c r="T17" s="14" t="s">
        <v>41</v>
      </c>
      <c r="U17" s="16">
        <f t="shared" ref="U17:U25" si="30">P17-5</f>
        <v>9.9899999999999984</v>
      </c>
      <c r="V17" s="14" t="s">
        <v>41</v>
      </c>
      <c r="W17" s="16">
        <f t="shared" ref="W17" si="31">P17-7</f>
        <v>7.9899999999999984</v>
      </c>
      <c r="X17" s="14" t="s">
        <v>41</v>
      </c>
      <c r="Y17" s="14" t="s">
        <v>41</v>
      </c>
      <c r="Z17" s="14" t="s">
        <v>41</v>
      </c>
      <c r="AA17" s="71" t="s">
        <v>41</v>
      </c>
      <c r="AB17" s="252">
        <v>39.99</v>
      </c>
      <c r="AC17" s="237" t="s">
        <v>80</v>
      </c>
      <c r="AD17" s="120" t="s">
        <v>2713</v>
      </c>
      <c r="AE17" s="67">
        <v>70</v>
      </c>
      <c r="AF17" s="114">
        <v>-20</v>
      </c>
      <c r="AG17" s="182">
        <f t="shared" si="1"/>
        <v>50</v>
      </c>
      <c r="AH17" s="183">
        <f t="shared" si="2"/>
        <v>-11.899999999999999</v>
      </c>
      <c r="AI17" s="184">
        <f t="shared" si="3"/>
        <v>9.99</v>
      </c>
      <c r="AJ17" s="183">
        <f t="shared" si="4"/>
        <v>8.3949579831932777</v>
      </c>
      <c r="AK17" s="202" t="str">
        <f t="shared" si="5"/>
        <v>-</v>
      </c>
      <c r="AL17" s="203">
        <f t="shared" si="6"/>
        <v>10</v>
      </c>
      <c r="AM17" s="203" t="str">
        <f t="shared" si="7"/>
        <v>-</v>
      </c>
      <c r="AN17" s="203" t="str">
        <f t="shared" si="8"/>
        <v>-</v>
      </c>
      <c r="AO17" s="203">
        <f t="shared" si="9"/>
        <v>-50</v>
      </c>
      <c r="AP17" s="203" t="str">
        <f t="shared" si="10"/>
        <v>-</v>
      </c>
      <c r="AQ17" s="203">
        <f t="shared" si="11"/>
        <v>-90</v>
      </c>
      <c r="AR17" s="203" t="str">
        <f t="shared" si="12"/>
        <v>-</v>
      </c>
      <c r="AS17" s="203" t="str">
        <f t="shared" si="13"/>
        <v>-</v>
      </c>
      <c r="AT17" s="203" t="str">
        <f t="shared" si="14"/>
        <v>-</v>
      </c>
      <c r="AU17" s="204" t="str">
        <f t="shared" si="15"/>
        <v>-</v>
      </c>
      <c r="AV17" s="185"/>
      <c r="AW17" s="205" t="str">
        <f t="shared" si="16"/>
        <v>-</v>
      </c>
      <c r="AX17" s="206">
        <f t="shared" si="17"/>
        <v>39.99</v>
      </c>
      <c r="AY17" s="206" t="str">
        <f t="shared" si="18"/>
        <v>-</v>
      </c>
      <c r="AZ17" s="206" t="str">
        <f t="shared" si="19"/>
        <v>-</v>
      </c>
      <c r="BA17" s="206">
        <f t="shared" si="20"/>
        <v>109.99</v>
      </c>
      <c r="BB17" s="206" t="str">
        <f t="shared" si="21"/>
        <v>-</v>
      </c>
      <c r="BC17" s="206">
        <f t="shared" si="22"/>
        <v>159.99</v>
      </c>
      <c r="BD17" s="206" t="str">
        <f t="shared" si="23"/>
        <v>-</v>
      </c>
      <c r="BE17" s="206" t="str">
        <f t="shared" si="24"/>
        <v>-</v>
      </c>
      <c r="BF17" s="206" t="str">
        <f t="shared" si="25"/>
        <v>-</v>
      </c>
      <c r="BG17" s="207" t="str">
        <f t="shared" si="26"/>
        <v>-</v>
      </c>
      <c r="BH17" s="104"/>
      <c r="BI17" s="227">
        <v>46265</v>
      </c>
      <c r="BJ17" s="112" t="s">
        <v>79</v>
      </c>
      <c r="BK17" s="103"/>
    </row>
    <row r="18" spans="1:63" s="49" customFormat="1">
      <c r="A18" s="110" t="s">
        <v>53</v>
      </c>
      <c r="B18" s="124" t="s">
        <v>38</v>
      </c>
      <c r="C18" s="47" t="s">
        <v>65</v>
      </c>
      <c r="D18" s="71" t="s">
        <v>40</v>
      </c>
      <c r="E18" s="112"/>
      <c r="F18" s="51" t="s">
        <v>41</v>
      </c>
      <c r="G18" s="14">
        <v>5</v>
      </c>
      <c r="H18" s="14">
        <v>50</v>
      </c>
      <c r="I18" s="14" t="s">
        <v>41</v>
      </c>
      <c r="J18" s="14" t="s">
        <v>42</v>
      </c>
      <c r="K18" s="114">
        <v>0.19</v>
      </c>
      <c r="L18" s="115">
        <v>14.99</v>
      </c>
      <c r="M18" s="175">
        <f t="shared" si="0"/>
        <v>12.596638655462186</v>
      </c>
      <c r="N18" s="115"/>
      <c r="O18" s="116"/>
      <c r="P18" s="177">
        <f>L18</f>
        <v>14.99</v>
      </c>
      <c r="Q18" s="51" t="s">
        <v>41</v>
      </c>
      <c r="R18" s="16">
        <f t="shared" si="29"/>
        <v>12.99</v>
      </c>
      <c r="S18" s="14" t="s">
        <v>41</v>
      </c>
      <c r="T18" s="14" t="s">
        <v>41</v>
      </c>
      <c r="U18" s="16">
        <f t="shared" si="30"/>
        <v>9.99</v>
      </c>
      <c r="V18" s="14" t="s">
        <v>41</v>
      </c>
      <c r="W18" s="14" t="s">
        <v>41</v>
      </c>
      <c r="X18" s="14" t="s">
        <v>41</v>
      </c>
      <c r="Y18" s="14" t="s">
        <v>41</v>
      </c>
      <c r="Z18" s="14" t="s">
        <v>41</v>
      </c>
      <c r="AA18" s="71" t="s">
        <v>41</v>
      </c>
      <c r="AB18" s="252">
        <v>39.99</v>
      </c>
      <c r="AC18" s="212"/>
      <c r="AD18" s="119" t="s">
        <v>41</v>
      </c>
      <c r="AE18" s="67">
        <v>30</v>
      </c>
      <c r="AF18" s="114"/>
      <c r="AG18" s="182">
        <f t="shared" si="1"/>
        <v>30</v>
      </c>
      <c r="AH18" s="183">
        <f t="shared" si="2"/>
        <v>11.899999999999999</v>
      </c>
      <c r="AI18" s="184">
        <f t="shared" si="3"/>
        <v>19.990000000000002</v>
      </c>
      <c r="AJ18" s="183">
        <f t="shared" si="4"/>
        <v>16.798319327731093</v>
      </c>
      <c r="AK18" s="202" t="str">
        <f t="shared" si="5"/>
        <v>-</v>
      </c>
      <c r="AL18" s="203">
        <f t="shared" si="6"/>
        <v>-10</v>
      </c>
      <c r="AM18" s="203" t="str">
        <f t="shared" si="7"/>
        <v>-</v>
      </c>
      <c r="AN18" s="203" t="str">
        <f t="shared" si="8"/>
        <v>-</v>
      </c>
      <c r="AO18" s="203">
        <f t="shared" si="9"/>
        <v>-70</v>
      </c>
      <c r="AP18" s="203" t="str">
        <f t="shared" si="10"/>
        <v>-</v>
      </c>
      <c r="AQ18" s="203" t="str">
        <f t="shared" si="11"/>
        <v>-</v>
      </c>
      <c r="AR18" s="203" t="str">
        <f t="shared" si="12"/>
        <v>-</v>
      </c>
      <c r="AS18" s="203" t="str">
        <f t="shared" si="13"/>
        <v>-</v>
      </c>
      <c r="AT18" s="203" t="str">
        <f t="shared" si="14"/>
        <v>-</v>
      </c>
      <c r="AU18" s="204" t="str">
        <f t="shared" si="15"/>
        <v>-</v>
      </c>
      <c r="AV18" s="185"/>
      <c r="AW18" s="205" t="str">
        <f t="shared" si="16"/>
        <v>-</v>
      </c>
      <c r="AX18" s="206">
        <f t="shared" si="17"/>
        <v>59.99</v>
      </c>
      <c r="AY18" s="206" t="str">
        <f t="shared" si="18"/>
        <v>-</v>
      </c>
      <c r="AZ18" s="206" t="str">
        <f t="shared" si="19"/>
        <v>-</v>
      </c>
      <c r="BA18" s="206">
        <f t="shared" si="20"/>
        <v>139.99</v>
      </c>
      <c r="BB18" s="206" t="str">
        <f t="shared" si="21"/>
        <v>-</v>
      </c>
      <c r="BC18" s="206" t="str">
        <f t="shared" si="22"/>
        <v>-</v>
      </c>
      <c r="BD18" s="206" t="str">
        <f t="shared" si="23"/>
        <v>-</v>
      </c>
      <c r="BE18" s="206" t="str">
        <f t="shared" si="24"/>
        <v>-</v>
      </c>
      <c r="BF18" s="206" t="str">
        <f t="shared" si="25"/>
        <v>-</v>
      </c>
      <c r="BG18" s="207" t="str">
        <f t="shared" si="26"/>
        <v>-</v>
      </c>
      <c r="BH18" s="103"/>
      <c r="BI18" s="227"/>
      <c r="BJ18" s="112" t="s">
        <v>56</v>
      </c>
      <c r="BK18" s="103"/>
    </row>
    <row r="19" spans="1:63" s="49" customFormat="1">
      <c r="A19" s="110"/>
      <c r="B19" s="124" t="s">
        <v>38</v>
      </c>
      <c r="C19" s="47" t="s">
        <v>65</v>
      </c>
      <c r="D19" s="71" t="s">
        <v>40</v>
      </c>
      <c r="E19" s="112" t="s">
        <v>2427</v>
      </c>
      <c r="F19" s="51" t="s">
        <v>41</v>
      </c>
      <c r="G19" s="14">
        <v>5</v>
      </c>
      <c r="H19" s="14">
        <v>50</v>
      </c>
      <c r="I19" s="14" t="s">
        <v>41</v>
      </c>
      <c r="J19" s="14" t="s">
        <v>42</v>
      </c>
      <c r="K19" s="114">
        <v>0.19</v>
      </c>
      <c r="L19" s="115">
        <v>14.99</v>
      </c>
      <c r="M19" s="175">
        <f t="shared" si="0"/>
        <v>12.596638655462186</v>
      </c>
      <c r="N19" s="115"/>
      <c r="O19" s="116"/>
      <c r="P19" s="177">
        <f>L19</f>
        <v>14.99</v>
      </c>
      <c r="Q19" s="51" t="s">
        <v>41</v>
      </c>
      <c r="R19" s="16">
        <f t="shared" si="29"/>
        <v>12.99</v>
      </c>
      <c r="S19" s="14" t="s">
        <v>41</v>
      </c>
      <c r="T19" s="14" t="s">
        <v>41</v>
      </c>
      <c r="U19" s="16">
        <f t="shared" si="30"/>
        <v>9.99</v>
      </c>
      <c r="V19" s="14" t="s">
        <v>41</v>
      </c>
      <c r="W19" s="14" t="s">
        <v>41</v>
      </c>
      <c r="X19" s="14" t="s">
        <v>41</v>
      </c>
      <c r="Y19" s="14" t="s">
        <v>41</v>
      </c>
      <c r="Z19" s="14" t="s">
        <v>41</v>
      </c>
      <c r="AA19" s="71" t="s">
        <v>41</v>
      </c>
      <c r="AB19" s="252">
        <v>39.99</v>
      </c>
      <c r="AC19" s="236" t="s">
        <v>49</v>
      </c>
      <c r="AD19" s="223" t="s">
        <v>66</v>
      </c>
      <c r="AE19" s="67">
        <v>30</v>
      </c>
      <c r="AF19" s="114">
        <v>50</v>
      </c>
      <c r="AG19" s="182">
        <f t="shared" si="1"/>
        <v>80</v>
      </c>
      <c r="AH19" s="183">
        <f t="shared" si="2"/>
        <v>-47.599999999999994</v>
      </c>
      <c r="AI19" s="184">
        <f t="shared" si="3"/>
        <v>9.99</v>
      </c>
      <c r="AJ19" s="183">
        <f t="shared" si="4"/>
        <v>8.3949579831932777</v>
      </c>
      <c r="AK19" s="202" t="str">
        <f t="shared" si="5"/>
        <v>-</v>
      </c>
      <c r="AL19" s="203">
        <f t="shared" si="6"/>
        <v>40</v>
      </c>
      <c r="AM19" s="203" t="str">
        <f t="shared" si="7"/>
        <v>-</v>
      </c>
      <c r="AN19" s="203" t="str">
        <f t="shared" si="8"/>
        <v>-</v>
      </c>
      <c r="AO19" s="203">
        <f t="shared" si="9"/>
        <v>-20</v>
      </c>
      <c r="AP19" s="203" t="str">
        <f t="shared" si="10"/>
        <v>-</v>
      </c>
      <c r="AQ19" s="203" t="str">
        <f t="shared" si="11"/>
        <v>-</v>
      </c>
      <c r="AR19" s="203" t="str">
        <f t="shared" si="12"/>
        <v>-</v>
      </c>
      <c r="AS19" s="203" t="str">
        <f t="shared" si="13"/>
        <v>-</v>
      </c>
      <c r="AT19" s="203" t="str">
        <f t="shared" si="14"/>
        <v>-</v>
      </c>
      <c r="AU19" s="204" t="str">
        <f t="shared" si="15"/>
        <v>-</v>
      </c>
      <c r="AV19" s="185"/>
      <c r="AW19" s="205" t="str">
        <f t="shared" si="16"/>
        <v>-</v>
      </c>
      <c r="AX19" s="206">
        <f t="shared" si="17"/>
        <v>9.99</v>
      </c>
      <c r="AY19" s="206" t="str">
        <f t="shared" si="18"/>
        <v>-</v>
      </c>
      <c r="AZ19" s="206" t="str">
        <f t="shared" si="19"/>
        <v>-</v>
      </c>
      <c r="BA19" s="206">
        <f t="shared" si="20"/>
        <v>79.989999999999995</v>
      </c>
      <c r="BB19" s="206" t="str">
        <f t="shared" si="21"/>
        <v>-</v>
      </c>
      <c r="BC19" s="206" t="str">
        <f t="shared" si="22"/>
        <v>-</v>
      </c>
      <c r="BD19" s="206" t="str">
        <f t="shared" si="23"/>
        <v>-</v>
      </c>
      <c r="BE19" s="206" t="str">
        <f t="shared" si="24"/>
        <v>-</v>
      </c>
      <c r="BF19" s="206" t="str">
        <f t="shared" si="25"/>
        <v>-</v>
      </c>
      <c r="BG19" s="207" t="str">
        <f t="shared" si="26"/>
        <v>-</v>
      </c>
      <c r="BH19" s="103"/>
      <c r="BI19" s="227">
        <v>46265</v>
      </c>
      <c r="BJ19" s="112" t="s">
        <v>56</v>
      </c>
      <c r="BK19" s="103"/>
    </row>
    <row r="20" spans="1:63" s="49" customFormat="1">
      <c r="A20" s="110"/>
      <c r="B20" s="124" t="s">
        <v>38</v>
      </c>
      <c r="C20" s="47" t="s">
        <v>75</v>
      </c>
      <c r="D20" s="71" t="s">
        <v>40</v>
      </c>
      <c r="E20" s="112" t="s">
        <v>2426</v>
      </c>
      <c r="F20" s="51" t="s">
        <v>61</v>
      </c>
      <c r="G20" s="14">
        <v>5</v>
      </c>
      <c r="H20" s="14">
        <v>25</v>
      </c>
      <c r="I20" s="14" t="s">
        <v>41</v>
      </c>
      <c r="J20" s="14" t="s">
        <v>76</v>
      </c>
      <c r="K20" s="114">
        <v>0.19</v>
      </c>
      <c r="L20" s="115">
        <v>19.989999999999998</v>
      </c>
      <c r="M20" s="175">
        <f t="shared" si="0"/>
        <v>16.798319327731093</v>
      </c>
      <c r="N20" s="117">
        <f>(L20*0.8)</f>
        <v>15.991999999999999</v>
      </c>
      <c r="O20" s="118">
        <f t="shared" ref="O20:O25" si="32">N20/1.19</f>
        <v>13.438655462184874</v>
      </c>
      <c r="P20" s="177">
        <f t="shared" ref="P20:P25" si="33">N20</f>
        <v>15.991999999999999</v>
      </c>
      <c r="Q20" s="51" t="s">
        <v>41</v>
      </c>
      <c r="R20" s="16">
        <f t="shared" si="29"/>
        <v>13.991999999999999</v>
      </c>
      <c r="S20" s="14" t="s">
        <v>41</v>
      </c>
      <c r="T20" s="14" t="s">
        <v>41</v>
      </c>
      <c r="U20" s="16">
        <f t="shared" si="30"/>
        <v>10.991999999999999</v>
      </c>
      <c r="V20" s="14" t="s">
        <v>41</v>
      </c>
      <c r="W20" s="16">
        <f t="shared" ref="W20:W22" si="34">P20-7</f>
        <v>8.9919999999999991</v>
      </c>
      <c r="X20" s="14" t="s">
        <v>41</v>
      </c>
      <c r="Y20" s="14" t="s">
        <v>41</v>
      </c>
      <c r="Z20" s="14" t="s">
        <v>41</v>
      </c>
      <c r="AA20" s="71" t="s">
        <v>41</v>
      </c>
      <c r="AB20" s="256">
        <v>0</v>
      </c>
      <c r="AC20" s="237" t="s">
        <v>2309</v>
      </c>
      <c r="AD20" s="120" t="s">
        <v>2310</v>
      </c>
      <c r="AE20" s="67">
        <v>50</v>
      </c>
      <c r="AF20" s="114">
        <v>-50</v>
      </c>
      <c r="AG20" s="182">
        <f t="shared" si="1"/>
        <v>0</v>
      </c>
      <c r="AH20" s="183">
        <f t="shared" si="2"/>
        <v>47.599999999999994</v>
      </c>
      <c r="AI20" s="184">
        <f t="shared" si="3"/>
        <v>49.99</v>
      </c>
      <c r="AJ20" s="183">
        <f t="shared" si="4"/>
        <v>42.008403361344541</v>
      </c>
      <c r="AK20" s="202" t="str">
        <f t="shared" si="5"/>
        <v>-</v>
      </c>
      <c r="AL20" s="203">
        <f t="shared" si="6"/>
        <v>-40</v>
      </c>
      <c r="AM20" s="203" t="str">
        <f t="shared" si="7"/>
        <v>-</v>
      </c>
      <c r="AN20" s="203" t="str">
        <f t="shared" si="8"/>
        <v>-</v>
      </c>
      <c r="AO20" s="203">
        <f t="shared" si="9"/>
        <v>-100</v>
      </c>
      <c r="AP20" s="203" t="str">
        <f t="shared" si="10"/>
        <v>-</v>
      </c>
      <c r="AQ20" s="203">
        <f t="shared" si="11"/>
        <v>-140</v>
      </c>
      <c r="AR20" s="203" t="str">
        <f t="shared" si="12"/>
        <v>-</v>
      </c>
      <c r="AS20" s="203" t="str">
        <f t="shared" si="13"/>
        <v>-</v>
      </c>
      <c r="AT20" s="203" t="str">
        <f t="shared" si="14"/>
        <v>-</v>
      </c>
      <c r="AU20" s="204" t="str">
        <f t="shared" si="15"/>
        <v>-</v>
      </c>
      <c r="AV20" s="185"/>
      <c r="AW20" s="205" t="str">
        <f t="shared" si="16"/>
        <v>-</v>
      </c>
      <c r="AX20" s="206">
        <f t="shared" si="17"/>
        <v>99.99</v>
      </c>
      <c r="AY20" s="206" t="str">
        <f t="shared" si="18"/>
        <v>-</v>
      </c>
      <c r="AZ20" s="206" t="str">
        <f t="shared" si="19"/>
        <v>-</v>
      </c>
      <c r="BA20" s="206">
        <f t="shared" si="20"/>
        <v>169.99</v>
      </c>
      <c r="BB20" s="206" t="str">
        <f t="shared" si="21"/>
        <v>-</v>
      </c>
      <c r="BC20" s="206">
        <f t="shared" si="22"/>
        <v>219.99</v>
      </c>
      <c r="BD20" s="206" t="str">
        <f t="shared" si="23"/>
        <v>-</v>
      </c>
      <c r="BE20" s="206" t="str">
        <f t="shared" si="24"/>
        <v>-</v>
      </c>
      <c r="BF20" s="206" t="str">
        <f t="shared" si="25"/>
        <v>-</v>
      </c>
      <c r="BG20" s="207" t="str">
        <f t="shared" si="26"/>
        <v>-</v>
      </c>
      <c r="BH20" s="104"/>
      <c r="BI20" s="227">
        <v>46265</v>
      </c>
      <c r="BJ20" s="112" t="s">
        <v>77</v>
      </c>
      <c r="BK20" s="103"/>
    </row>
    <row r="21" spans="1:63" s="49" customFormat="1">
      <c r="A21" s="110"/>
      <c r="B21" s="124" t="s">
        <v>38</v>
      </c>
      <c r="C21" s="47" t="s">
        <v>2128</v>
      </c>
      <c r="D21" s="71" t="s">
        <v>85</v>
      </c>
      <c r="E21" s="112" t="s">
        <v>2426</v>
      </c>
      <c r="F21" s="51" t="s">
        <v>61</v>
      </c>
      <c r="G21" s="14">
        <v>10</v>
      </c>
      <c r="H21" s="14">
        <v>25</v>
      </c>
      <c r="I21" s="14" t="s">
        <v>41</v>
      </c>
      <c r="J21" s="14" t="s">
        <v>76</v>
      </c>
      <c r="K21" s="114">
        <v>0.19</v>
      </c>
      <c r="L21" s="115">
        <v>26.99</v>
      </c>
      <c r="M21" s="175">
        <f t="shared" si="0"/>
        <v>22.680672268907564</v>
      </c>
      <c r="N21" s="115">
        <f>L21-10</f>
        <v>16.989999999999998</v>
      </c>
      <c r="O21" s="116">
        <f t="shared" si="32"/>
        <v>14.277310924369747</v>
      </c>
      <c r="P21" s="177">
        <f t="shared" si="33"/>
        <v>16.989999999999998</v>
      </c>
      <c r="Q21" s="51" t="s">
        <v>41</v>
      </c>
      <c r="R21" s="16">
        <f t="shared" si="29"/>
        <v>14.989999999999998</v>
      </c>
      <c r="S21" s="14" t="s">
        <v>41</v>
      </c>
      <c r="T21" s="14" t="s">
        <v>41</v>
      </c>
      <c r="U21" s="16">
        <f t="shared" si="30"/>
        <v>11.989999999999998</v>
      </c>
      <c r="V21" s="14" t="s">
        <v>41</v>
      </c>
      <c r="W21" s="16">
        <f t="shared" si="34"/>
        <v>9.9899999999999984</v>
      </c>
      <c r="X21" s="14" t="s">
        <v>41</v>
      </c>
      <c r="Y21" s="14" t="s">
        <v>41</v>
      </c>
      <c r="Z21" s="14" t="s">
        <v>41</v>
      </c>
      <c r="AA21" s="71" t="s">
        <v>41</v>
      </c>
      <c r="AB21" s="252">
        <v>39.99</v>
      </c>
      <c r="AC21" s="237" t="s">
        <v>81</v>
      </c>
      <c r="AD21" s="120" t="s">
        <v>2716</v>
      </c>
      <c r="AE21" s="67">
        <v>150</v>
      </c>
      <c r="AF21" s="114">
        <v>-65</v>
      </c>
      <c r="AG21" s="182">
        <f t="shared" si="1"/>
        <v>85</v>
      </c>
      <c r="AH21" s="183">
        <f t="shared" si="2"/>
        <v>-53.55</v>
      </c>
      <c r="AI21" s="184">
        <f t="shared" si="3"/>
        <v>9.99</v>
      </c>
      <c r="AJ21" s="183">
        <f t="shared" si="4"/>
        <v>8.3949579831932777</v>
      </c>
      <c r="AK21" s="202" t="str">
        <f t="shared" si="5"/>
        <v>-</v>
      </c>
      <c r="AL21" s="203">
        <f t="shared" si="6"/>
        <v>45</v>
      </c>
      <c r="AM21" s="203" t="str">
        <f t="shared" si="7"/>
        <v>-</v>
      </c>
      <c r="AN21" s="203" t="str">
        <f t="shared" si="8"/>
        <v>-</v>
      </c>
      <c r="AO21" s="203">
        <f t="shared" si="9"/>
        <v>-15</v>
      </c>
      <c r="AP21" s="203" t="str">
        <f t="shared" si="10"/>
        <v>-</v>
      </c>
      <c r="AQ21" s="203">
        <f t="shared" si="11"/>
        <v>-55</v>
      </c>
      <c r="AR21" s="203" t="str">
        <f t="shared" si="12"/>
        <v>-</v>
      </c>
      <c r="AS21" s="203" t="str">
        <f t="shared" si="13"/>
        <v>-</v>
      </c>
      <c r="AT21" s="203" t="str">
        <f t="shared" si="14"/>
        <v>-</v>
      </c>
      <c r="AU21" s="204" t="str">
        <f t="shared" si="15"/>
        <v>-</v>
      </c>
      <c r="AV21" s="185"/>
      <c r="AW21" s="205" t="str">
        <f t="shared" si="16"/>
        <v>-</v>
      </c>
      <c r="AX21" s="206">
        <f t="shared" si="17"/>
        <v>9.99</v>
      </c>
      <c r="AY21" s="206" t="str">
        <f t="shared" si="18"/>
        <v>-</v>
      </c>
      <c r="AZ21" s="206" t="str">
        <f t="shared" si="19"/>
        <v>-</v>
      </c>
      <c r="BA21" s="206">
        <f t="shared" si="20"/>
        <v>69.989999999999995</v>
      </c>
      <c r="BB21" s="206" t="str">
        <f t="shared" si="21"/>
        <v>-</v>
      </c>
      <c r="BC21" s="206">
        <f t="shared" si="22"/>
        <v>119.99</v>
      </c>
      <c r="BD21" s="206" t="str">
        <f t="shared" si="23"/>
        <v>-</v>
      </c>
      <c r="BE21" s="206" t="str">
        <f t="shared" si="24"/>
        <v>-</v>
      </c>
      <c r="BF21" s="206" t="str">
        <f t="shared" si="25"/>
        <v>-</v>
      </c>
      <c r="BG21" s="207" t="str">
        <f t="shared" si="26"/>
        <v>-</v>
      </c>
      <c r="BH21" s="104"/>
      <c r="BI21" s="227">
        <v>46265</v>
      </c>
      <c r="BJ21" s="112" t="s">
        <v>90</v>
      </c>
      <c r="BK21" s="103" t="s">
        <v>82</v>
      </c>
    </row>
    <row r="22" spans="1:63" s="49" customFormat="1">
      <c r="A22" s="110"/>
      <c r="B22" s="124" t="s">
        <v>38</v>
      </c>
      <c r="C22" s="47" t="s">
        <v>2127</v>
      </c>
      <c r="D22" s="71" t="s">
        <v>40</v>
      </c>
      <c r="E22" s="112" t="s">
        <v>2426</v>
      </c>
      <c r="F22" s="51" t="s">
        <v>61</v>
      </c>
      <c r="G22" s="14">
        <v>10</v>
      </c>
      <c r="H22" s="14">
        <v>25</v>
      </c>
      <c r="I22" s="14" t="s">
        <v>41</v>
      </c>
      <c r="J22" s="14" t="s">
        <v>76</v>
      </c>
      <c r="K22" s="114">
        <v>0.19</v>
      </c>
      <c r="L22" s="115">
        <v>21.99</v>
      </c>
      <c r="M22" s="175">
        <f t="shared" si="0"/>
        <v>18.478991596638654</v>
      </c>
      <c r="N22" s="115">
        <f>L22*0.8</f>
        <v>17.591999999999999</v>
      </c>
      <c r="O22" s="116">
        <f t="shared" si="32"/>
        <v>14.783193277310923</v>
      </c>
      <c r="P22" s="177">
        <f t="shared" si="33"/>
        <v>17.591999999999999</v>
      </c>
      <c r="Q22" s="51" t="s">
        <v>41</v>
      </c>
      <c r="R22" s="16">
        <f t="shared" si="29"/>
        <v>15.591999999999999</v>
      </c>
      <c r="S22" s="14" t="s">
        <v>41</v>
      </c>
      <c r="T22" s="14" t="s">
        <v>41</v>
      </c>
      <c r="U22" s="16">
        <f t="shared" si="30"/>
        <v>12.591999999999999</v>
      </c>
      <c r="V22" s="14" t="s">
        <v>41</v>
      </c>
      <c r="W22" s="16">
        <f t="shared" si="34"/>
        <v>10.591999999999999</v>
      </c>
      <c r="X22" s="14" t="s">
        <v>41</v>
      </c>
      <c r="Y22" s="14" t="s">
        <v>41</v>
      </c>
      <c r="Z22" s="14" t="s">
        <v>41</v>
      </c>
      <c r="AA22" s="71" t="s">
        <v>41</v>
      </c>
      <c r="AB22" s="256">
        <v>0</v>
      </c>
      <c r="AC22" s="237" t="s">
        <v>2309</v>
      </c>
      <c r="AD22" s="120" t="s">
        <v>2715</v>
      </c>
      <c r="AE22" s="67">
        <v>70</v>
      </c>
      <c r="AF22" s="114">
        <v>-50</v>
      </c>
      <c r="AG22" s="182">
        <f t="shared" si="1"/>
        <v>20</v>
      </c>
      <c r="AH22" s="183">
        <f t="shared" si="2"/>
        <v>23.799999999999997</v>
      </c>
      <c r="AI22" s="184">
        <f t="shared" si="3"/>
        <v>29.990000000000002</v>
      </c>
      <c r="AJ22" s="183">
        <f t="shared" si="4"/>
        <v>25.20168067226891</v>
      </c>
      <c r="AK22" s="202" t="str">
        <f t="shared" si="5"/>
        <v>-</v>
      </c>
      <c r="AL22" s="203">
        <f t="shared" si="6"/>
        <v>-20</v>
      </c>
      <c r="AM22" s="203" t="str">
        <f t="shared" si="7"/>
        <v>-</v>
      </c>
      <c r="AN22" s="203" t="str">
        <f t="shared" si="8"/>
        <v>-</v>
      </c>
      <c r="AO22" s="203">
        <f t="shared" si="9"/>
        <v>-80</v>
      </c>
      <c r="AP22" s="203" t="str">
        <f t="shared" si="10"/>
        <v>-</v>
      </c>
      <c r="AQ22" s="203">
        <f t="shared" si="11"/>
        <v>-120</v>
      </c>
      <c r="AR22" s="203" t="str">
        <f t="shared" si="12"/>
        <v>-</v>
      </c>
      <c r="AS22" s="203" t="str">
        <f t="shared" si="13"/>
        <v>-</v>
      </c>
      <c r="AT22" s="203" t="str">
        <f t="shared" si="14"/>
        <v>-</v>
      </c>
      <c r="AU22" s="204" t="str">
        <f t="shared" si="15"/>
        <v>-</v>
      </c>
      <c r="AV22" s="185"/>
      <c r="AW22" s="205" t="str">
        <f t="shared" si="16"/>
        <v>-</v>
      </c>
      <c r="AX22" s="206">
        <f t="shared" si="17"/>
        <v>79.989999999999995</v>
      </c>
      <c r="AY22" s="206" t="str">
        <f t="shared" si="18"/>
        <v>-</v>
      </c>
      <c r="AZ22" s="206" t="str">
        <f t="shared" si="19"/>
        <v>-</v>
      </c>
      <c r="BA22" s="206">
        <f t="shared" si="20"/>
        <v>149.99</v>
      </c>
      <c r="BB22" s="206" t="str">
        <f t="shared" si="21"/>
        <v>-</v>
      </c>
      <c r="BC22" s="206">
        <f t="shared" si="22"/>
        <v>199.99</v>
      </c>
      <c r="BD22" s="206" t="str">
        <f t="shared" si="23"/>
        <v>-</v>
      </c>
      <c r="BE22" s="206" t="str">
        <f t="shared" si="24"/>
        <v>-</v>
      </c>
      <c r="BF22" s="206" t="str">
        <f t="shared" si="25"/>
        <v>-</v>
      </c>
      <c r="BG22" s="207" t="str">
        <f t="shared" si="26"/>
        <v>-</v>
      </c>
      <c r="BH22" s="104"/>
      <c r="BI22" s="227">
        <v>46265</v>
      </c>
      <c r="BJ22" s="112" t="s">
        <v>79</v>
      </c>
      <c r="BK22" s="103"/>
    </row>
    <row r="23" spans="1:63" s="49" customFormat="1">
      <c r="A23" s="110"/>
      <c r="B23" s="124" t="s">
        <v>38</v>
      </c>
      <c r="C23" s="47" t="s">
        <v>163</v>
      </c>
      <c r="D23" s="71" t="s">
        <v>40</v>
      </c>
      <c r="E23" s="112" t="s">
        <v>2426</v>
      </c>
      <c r="F23" s="51" t="s">
        <v>61</v>
      </c>
      <c r="G23" s="14">
        <v>25</v>
      </c>
      <c r="H23" s="14">
        <v>50</v>
      </c>
      <c r="I23" s="14">
        <v>50</v>
      </c>
      <c r="J23" s="14" t="s">
        <v>76</v>
      </c>
      <c r="K23" s="114" t="s">
        <v>61</v>
      </c>
      <c r="L23" s="115">
        <v>29.99</v>
      </c>
      <c r="M23" s="175">
        <f t="shared" si="0"/>
        <v>25.201680672268907</v>
      </c>
      <c r="N23" s="115">
        <f>L23-12</f>
        <v>17.989999999999998</v>
      </c>
      <c r="O23" s="116">
        <f t="shared" si="32"/>
        <v>15.117647058823529</v>
      </c>
      <c r="P23" s="177">
        <f t="shared" si="33"/>
        <v>17.989999999999998</v>
      </c>
      <c r="Q23" s="51" t="s">
        <v>41</v>
      </c>
      <c r="R23" s="16">
        <f t="shared" si="29"/>
        <v>15.989999999999998</v>
      </c>
      <c r="S23" s="14" t="s">
        <v>41</v>
      </c>
      <c r="T23" s="14" t="s">
        <v>41</v>
      </c>
      <c r="U23" s="16">
        <f t="shared" si="30"/>
        <v>12.989999999999998</v>
      </c>
      <c r="V23" s="14" t="s">
        <v>41</v>
      </c>
      <c r="W23" s="16">
        <f t="shared" ref="W23:W24" si="35">P23-7</f>
        <v>10.989999999999998</v>
      </c>
      <c r="X23" s="14" t="s">
        <v>41</v>
      </c>
      <c r="Y23" s="14" t="s">
        <v>41</v>
      </c>
      <c r="Z23" s="16">
        <f>P23-10</f>
        <v>7.9899999999999984</v>
      </c>
      <c r="AA23" s="71" t="s">
        <v>41</v>
      </c>
      <c r="AB23" s="252">
        <v>39.99</v>
      </c>
      <c r="AC23" s="237" t="s">
        <v>104</v>
      </c>
      <c r="AD23" s="120" t="s">
        <v>2725</v>
      </c>
      <c r="AE23" s="67">
        <v>110</v>
      </c>
      <c r="AF23" s="114">
        <v>-40</v>
      </c>
      <c r="AG23" s="182">
        <f t="shared" si="1"/>
        <v>70</v>
      </c>
      <c r="AH23" s="183">
        <f t="shared" si="2"/>
        <v>-35.699999999999996</v>
      </c>
      <c r="AI23" s="184">
        <f t="shared" si="3"/>
        <v>9.99</v>
      </c>
      <c r="AJ23" s="183">
        <f t="shared" si="4"/>
        <v>8.3949579831932777</v>
      </c>
      <c r="AK23" s="202" t="str">
        <f t="shared" si="5"/>
        <v>-</v>
      </c>
      <c r="AL23" s="203">
        <f t="shared" si="6"/>
        <v>30</v>
      </c>
      <c r="AM23" s="203" t="str">
        <f t="shared" si="7"/>
        <v>-</v>
      </c>
      <c r="AN23" s="203" t="str">
        <f t="shared" si="8"/>
        <v>-</v>
      </c>
      <c r="AO23" s="203">
        <f t="shared" si="9"/>
        <v>-30</v>
      </c>
      <c r="AP23" s="203" t="str">
        <f t="shared" si="10"/>
        <v>-</v>
      </c>
      <c r="AQ23" s="203">
        <f t="shared" si="11"/>
        <v>-70</v>
      </c>
      <c r="AR23" s="203" t="str">
        <f t="shared" si="12"/>
        <v>-</v>
      </c>
      <c r="AS23" s="203" t="str">
        <f t="shared" si="13"/>
        <v>-</v>
      </c>
      <c r="AT23" s="203">
        <f t="shared" si="14"/>
        <v>-130</v>
      </c>
      <c r="AU23" s="204" t="str">
        <f t="shared" si="15"/>
        <v>-</v>
      </c>
      <c r="AV23" s="185"/>
      <c r="AW23" s="205" t="str">
        <f t="shared" si="16"/>
        <v>-</v>
      </c>
      <c r="AX23" s="206">
        <f t="shared" si="17"/>
        <v>19.990000000000002</v>
      </c>
      <c r="AY23" s="206" t="str">
        <f t="shared" si="18"/>
        <v>-</v>
      </c>
      <c r="AZ23" s="206" t="str">
        <f t="shared" si="19"/>
        <v>-</v>
      </c>
      <c r="BA23" s="206">
        <f t="shared" si="20"/>
        <v>89.99</v>
      </c>
      <c r="BB23" s="206" t="str">
        <f t="shared" si="21"/>
        <v>-</v>
      </c>
      <c r="BC23" s="206">
        <f t="shared" si="22"/>
        <v>139.99</v>
      </c>
      <c r="BD23" s="206" t="str">
        <f t="shared" si="23"/>
        <v>-</v>
      </c>
      <c r="BE23" s="206" t="str">
        <f t="shared" si="24"/>
        <v>-</v>
      </c>
      <c r="BF23" s="206">
        <f t="shared" si="25"/>
        <v>209.99</v>
      </c>
      <c r="BG23" s="207" t="str">
        <f t="shared" si="26"/>
        <v>-</v>
      </c>
      <c r="BH23" s="104" t="s">
        <v>88</v>
      </c>
      <c r="BI23" s="227">
        <v>46265</v>
      </c>
      <c r="BJ23" s="112" t="s">
        <v>103</v>
      </c>
      <c r="BK23" s="103" t="s">
        <v>82</v>
      </c>
    </row>
    <row r="24" spans="1:63" s="49" customFormat="1">
      <c r="A24" s="110"/>
      <c r="B24" s="124" t="s">
        <v>38</v>
      </c>
      <c r="C24" s="47" t="s">
        <v>75</v>
      </c>
      <c r="D24" s="71" t="s">
        <v>40</v>
      </c>
      <c r="E24" s="112" t="s">
        <v>2426</v>
      </c>
      <c r="F24" s="51" t="s">
        <v>61</v>
      </c>
      <c r="G24" s="14">
        <v>5</v>
      </c>
      <c r="H24" s="14">
        <v>25</v>
      </c>
      <c r="I24" s="14" t="s">
        <v>41</v>
      </c>
      <c r="J24" s="14" t="s">
        <v>76</v>
      </c>
      <c r="K24" s="114">
        <v>0.19</v>
      </c>
      <c r="L24" s="115">
        <v>19.989999999999998</v>
      </c>
      <c r="M24" s="175">
        <f t="shared" si="0"/>
        <v>16.798319327731093</v>
      </c>
      <c r="N24" s="117">
        <f>(L24*0.9)</f>
        <v>17.991</v>
      </c>
      <c r="O24" s="118">
        <f t="shared" si="32"/>
        <v>15.118487394957983</v>
      </c>
      <c r="P24" s="177">
        <f t="shared" si="33"/>
        <v>17.991</v>
      </c>
      <c r="Q24" s="51" t="s">
        <v>41</v>
      </c>
      <c r="R24" s="16">
        <f t="shared" si="29"/>
        <v>15.991</v>
      </c>
      <c r="S24" s="14" t="s">
        <v>41</v>
      </c>
      <c r="T24" s="14" t="s">
        <v>41</v>
      </c>
      <c r="U24" s="16">
        <f t="shared" si="30"/>
        <v>12.991</v>
      </c>
      <c r="V24" s="14" t="s">
        <v>41</v>
      </c>
      <c r="W24" s="16">
        <f t="shared" si="35"/>
        <v>10.991</v>
      </c>
      <c r="X24" s="14" t="s">
        <v>41</v>
      </c>
      <c r="Y24" s="14" t="s">
        <v>41</v>
      </c>
      <c r="Z24" s="14" t="s">
        <v>41</v>
      </c>
      <c r="AA24" s="71" t="s">
        <v>41</v>
      </c>
      <c r="AB24" s="256">
        <v>0</v>
      </c>
      <c r="AC24" s="237" t="s">
        <v>2307</v>
      </c>
      <c r="AD24" s="120" t="s">
        <v>2308</v>
      </c>
      <c r="AE24" s="67">
        <v>50</v>
      </c>
      <c r="AF24" s="114">
        <v>-10</v>
      </c>
      <c r="AG24" s="182">
        <f t="shared" si="1"/>
        <v>40</v>
      </c>
      <c r="AH24" s="183">
        <f t="shared" si="2"/>
        <v>0</v>
      </c>
      <c r="AI24" s="184">
        <f t="shared" si="3"/>
        <v>9.99</v>
      </c>
      <c r="AJ24" s="183">
        <f t="shared" si="4"/>
        <v>8.3949579831932777</v>
      </c>
      <c r="AK24" s="202" t="str">
        <f t="shared" si="5"/>
        <v>-</v>
      </c>
      <c r="AL24" s="203">
        <f t="shared" si="6"/>
        <v>0</v>
      </c>
      <c r="AM24" s="203" t="str">
        <f t="shared" si="7"/>
        <v>-</v>
      </c>
      <c r="AN24" s="203" t="str">
        <f t="shared" si="8"/>
        <v>-</v>
      </c>
      <c r="AO24" s="203">
        <f t="shared" si="9"/>
        <v>-60</v>
      </c>
      <c r="AP24" s="203" t="str">
        <f t="shared" si="10"/>
        <v>-</v>
      </c>
      <c r="AQ24" s="203">
        <f t="shared" si="11"/>
        <v>-100</v>
      </c>
      <c r="AR24" s="203" t="str">
        <f t="shared" si="12"/>
        <v>-</v>
      </c>
      <c r="AS24" s="203" t="str">
        <f t="shared" si="13"/>
        <v>-</v>
      </c>
      <c r="AT24" s="203" t="str">
        <f t="shared" si="14"/>
        <v>-</v>
      </c>
      <c r="AU24" s="204" t="str">
        <f t="shared" si="15"/>
        <v>-</v>
      </c>
      <c r="AV24" s="185"/>
      <c r="AW24" s="205" t="str">
        <f t="shared" si="16"/>
        <v>-</v>
      </c>
      <c r="AX24" s="206">
        <f t="shared" si="17"/>
        <v>49.99</v>
      </c>
      <c r="AY24" s="206" t="str">
        <f t="shared" si="18"/>
        <v>-</v>
      </c>
      <c r="AZ24" s="206" t="str">
        <f t="shared" si="19"/>
        <v>-</v>
      </c>
      <c r="BA24" s="206">
        <f t="shared" si="20"/>
        <v>119.99</v>
      </c>
      <c r="BB24" s="206" t="str">
        <f t="shared" si="21"/>
        <v>-</v>
      </c>
      <c r="BC24" s="206">
        <f t="shared" si="22"/>
        <v>169.99</v>
      </c>
      <c r="BD24" s="206" t="str">
        <f t="shared" si="23"/>
        <v>-</v>
      </c>
      <c r="BE24" s="206" t="str">
        <f t="shared" si="24"/>
        <v>-</v>
      </c>
      <c r="BF24" s="206" t="str">
        <f t="shared" si="25"/>
        <v>-</v>
      </c>
      <c r="BG24" s="207" t="str">
        <f t="shared" si="26"/>
        <v>-</v>
      </c>
      <c r="BH24" s="104"/>
      <c r="BI24" s="227">
        <v>46265</v>
      </c>
      <c r="BJ24" s="112" t="s">
        <v>77</v>
      </c>
      <c r="BK24" s="103"/>
    </row>
    <row r="25" spans="1:63" s="49" customFormat="1">
      <c r="A25" s="110"/>
      <c r="B25" s="124" t="s">
        <v>38</v>
      </c>
      <c r="C25" s="47" t="s">
        <v>2127</v>
      </c>
      <c r="D25" s="71" t="s">
        <v>40</v>
      </c>
      <c r="E25" s="112" t="s">
        <v>2426</v>
      </c>
      <c r="F25" s="51" t="s">
        <v>61</v>
      </c>
      <c r="G25" s="14">
        <v>10</v>
      </c>
      <c r="H25" s="14">
        <v>25</v>
      </c>
      <c r="I25" s="14" t="s">
        <v>41</v>
      </c>
      <c r="J25" s="14" t="s">
        <v>76</v>
      </c>
      <c r="K25" s="114">
        <v>0.19</v>
      </c>
      <c r="L25" s="115">
        <v>21.99</v>
      </c>
      <c r="M25" s="175">
        <f t="shared" si="0"/>
        <v>18.478991596638654</v>
      </c>
      <c r="N25" s="115">
        <f>L25*0.9</f>
        <v>19.791</v>
      </c>
      <c r="O25" s="116">
        <f t="shared" si="32"/>
        <v>16.631092436974789</v>
      </c>
      <c r="P25" s="177">
        <f t="shared" si="33"/>
        <v>19.791</v>
      </c>
      <c r="Q25" s="51" t="s">
        <v>41</v>
      </c>
      <c r="R25" s="16">
        <f t="shared" si="29"/>
        <v>17.791</v>
      </c>
      <c r="S25" s="14" t="s">
        <v>41</v>
      </c>
      <c r="T25" s="14" t="s">
        <v>41</v>
      </c>
      <c r="U25" s="16">
        <f t="shared" si="30"/>
        <v>14.791</v>
      </c>
      <c r="V25" s="14" t="s">
        <v>41</v>
      </c>
      <c r="W25" s="16">
        <f>P25-7</f>
        <v>12.791</v>
      </c>
      <c r="X25" s="14" t="s">
        <v>41</v>
      </c>
      <c r="Y25" s="14" t="s">
        <v>41</v>
      </c>
      <c r="Z25" s="14" t="s">
        <v>41</v>
      </c>
      <c r="AA25" s="71" t="s">
        <v>41</v>
      </c>
      <c r="AB25" s="256">
        <v>0</v>
      </c>
      <c r="AC25" s="237" t="s">
        <v>2307</v>
      </c>
      <c r="AD25" s="120" t="s">
        <v>2714</v>
      </c>
      <c r="AE25" s="67">
        <v>70</v>
      </c>
      <c r="AF25" s="114">
        <v>-5</v>
      </c>
      <c r="AG25" s="182">
        <f t="shared" si="1"/>
        <v>65</v>
      </c>
      <c r="AH25" s="183">
        <f t="shared" si="2"/>
        <v>-29.75</v>
      </c>
      <c r="AI25" s="184">
        <f t="shared" si="3"/>
        <v>9.99</v>
      </c>
      <c r="AJ25" s="183">
        <f t="shared" si="4"/>
        <v>8.3949579831932777</v>
      </c>
      <c r="AK25" s="202" t="str">
        <f t="shared" si="5"/>
        <v>-</v>
      </c>
      <c r="AL25" s="203">
        <f t="shared" si="6"/>
        <v>25</v>
      </c>
      <c r="AM25" s="203" t="str">
        <f t="shared" si="7"/>
        <v>-</v>
      </c>
      <c r="AN25" s="203" t="str">
        <f t="shared" si="8"/>
        <v>-</v>
      </c>
      <c r="AO25" s="203">
        <f t="shared" si="9"/>
        <v>-35</v>
      </c>
      <c r="AP25" s="203" t="str">
        <f t="shared" si="10"/>
        <v>-</v>
      </c>
      <c r="AQ25" s="203">
        <f t="shared" si="11"/>
        <v>-75</v>
      </c>
      <c r="AR25" s="203" t="str">
        <f t="shared" si="12"/>
        <v>-</v>
      </c>
      <c r="AS25" s="203" t="str">
        <f t="shared" si="13"/>
        <v>-</v>
      </c>
      <c r="AT25" s="203" t="str">
        <f t="shared" si="14"/>
        <v>-</v>
      </c>
      <c r="AU25" s="204" t="str">
        <f t="shared" si="15"/>
        <v>-</v>
      </c>
      <c r="AV25" s="185"/>
      <c r="AW25" s="205" t="str">
        <f t="shared" si="16"/>
        <v>-</v>
      </c>
      <c r="AX25" s="206">
        <f t="shared" si="17"/>
        <v>19.990000000000002</v>
      </c>
      <c r="AY25" s="206" t="str">
        <f t="shared" si="18"/>
        <v>-</v>
      </c>
      <c r="AZ25" s="206" t="str">
        <f t="shared" si="19"/>
        <v>-</v>
      </c>
      <c r="BA25" s="206">
        <f t="shared" si="20"/>
        <v>89.99</v>
      </c>
      <c r="BB25" s="206" t="str">
        <f t="shared" si="21"/>
        <v>-</v>
      </c>
      <c r="BC25" s="206">
        <f t="shared" si="22"/>
        <v>139.99</v>
      </c>
      <c r="BD25" s="206" t="str">
        <f t="shared" si="23"/>
        <v>-</v>
      </c>
      <c r="BE25" s="206" t="str">
        <f t="shared" si="24"/>
        <v>-</v>
      </c>
      <c r="BF25" s="206" t="str">
        <f t="shared" si="25"/>
        <v>-</v>
      </c>
      <c r="BG25" s="207" t="str">
        <f t="shared" si="26"/>
        <v>-</v>
      </c>
      <c r="BH25" s="104"/>
      <c r="BI25" s="227">
        <v>46265</v>
      </c>
      <c r="BJ25" s="112" t="s">
        <v>79</v>
      </c>
      <c r="BK25" s="103"/>
    </row>
    <row r="26" spans="1:63">
      <c r="A26" s="110"/>
      <c r="B26" s="124" t="s">
        <v>38</v>
      </c>
      <c r="C26" s="47" t="s">
        <v>73</v>
      </c>
      <c r="D26" s="71" t="s">
        <v>40</v>
      </c>
      <c r="E26" s="112"/>
      <c r="F26" s="51" t="s">
        <v>61</v>
      </c>
      <c r="G26" s="14" t="s">
        <v>41</v>
      </c>
      <c r="H26" s="14">
        <v>300</v>
      </c>
      <c r="I26" s="14" t="s">
        <v>41</v>
      </c>
      <c r="J26" s="14" t="s">
        <v>76</v>
      </c>
      <c r="K26" s="114" t="s">
        <v>61</v>
      </c>
      <c r="L26" s="115">
        <v>19.95</v>
      </c>
      <c r="M26" s="175">
        <f t="shared" si="0"/>
        <v>16.764705882352942</v>
      </c>
      <c r="N26" s="115"/>
      <c r="O26" s="116"/>
      <c r="P26" s="177">
        <f>L26</f>
        <v>19.95</v>
      </c>
      <c r="Q26" s="51" t="s">
        <v>41</v>
      </c>
      <c r="R26" s="14" t="s">
        <v>41</v>
      </c>
      <c r="S26" s="14" t="s">
        <v>41</v>
      </c>
      <c r="T26" s="14" t="s">
        <v>41</v>
      </c>
      <c r="U26" s="14" t="s">
        <v>41</v>
      </c>
      <c r="V26" s="14" t="s">
        <v>41</v>
      </c>
      <c r="W26" s="14" t="s">
        <v>41</v>
      </c>
      <c r="X26" s="14" t="s">
        <v>41</v>
      </c>
      <c r="Y26" s="14" t="s">
        <v>41</v>
      </c>
      <c r="Z26" s="14" t="s">
        <v>41</v>
      </c>
      <c r="AA26" s="71" t="s">
        <v>41</v>
      </c>
      <c r="AB26" s="256">
        <v>0</v>
      </c>
      <c r="AC26" s="48"/>
      <c r="AD26" s="119" t="s">
        <v>41</v>
      </c>
      <c r="AE26" s="122">
        <v>80</v>
      </c>
      <c r="AF26" s="114"/>
      <c r="AG26" s="182">
        <f t="shared" si="1"/>
        <v>80</v>
      </c>
      <c r="AH26" s="183">
        <f t="shared" si="2"/>
        <v>-47.599999999999994</v>
      </c>
      <c r="AI26" s="184">
        <f t="shared" si="3"/>
        <v>9.99</v>
      </c>
      <c r="AJ26" s="183">
        <f t="shared" si="4"/>
        <v>8.3949579831932777</v>
      </c>
      <c r="AK26" s="202" t="str">
        <f t="shared" si="5"/>
        <v>-</v>
      </c>
      <c r="AL26" s="203" t="str">
        <f t="shared" si="6"/>
        <v>-</v>
      </c>
      <c r="AM26" s="203" t="str">
        <f t="shared" si="7"/>
        <v>-</v>
      </c>
      <c r="AN26" s="203" t="str">
        <f t="shared" si="8"/>
        <v>-</v>
      </c>
      <c r="AO26" s="203" t="str">
        <f t="shared" si="9"/>
        <v>-</v>
      </c>
      <c r="AP26" s="203" t="str">
        <f t="shared" si="10"/>
        <v>-</v>
      </c>
      <c r="AQ26" s="203" t="str">
        <f t="shared" si="11"/>
        <v>-</v>
      </c>
      <c r="AR26" s="203" t="str">
        <f t="shared" si="12"/>
        <v>-</v>
      </c>
      <c r="AS26" s="203" t="str">
        <f t="shared" si="13"/>
        <v>-</v>
      </c>
      <c r="AT26" s="203" t="str">
        <f t="shared" si="14"/>
        <v>-</v>
      </c>
      <c r="AU26" s="204" t="str">
        <f t="shared" si="15"/>
        <v>-</v>
      </c>
      <c r="AV26" s="185"/>
      <c r="AW26" s="205" t="str">
        <f t="shared" si="16"/>
        <v>-</v>
      </c>
      <c r="AX26" s="206" t="str">
        <f t="shared" si="17"/>
        <v>-</v>
      </c>
      <c r="AY26" s="206" t="str">
        <f t="shared" si="18"/>
        <v>-</v>
      </c>
      <c r="AZ26" s="206" t="str">
        <f t="shared" si="19"/>
        <v>-</v>
      </c>
      <c r="BA26" s="206" t="str">
        <f t="shared" si="20"/>
        <v>-</v>
      </c>
      <c r="BB26" s="206" t="str">
        <f t="shared" si="21"/>
        <v>-</v>
      </c>
      <c r="BC26" s="206" t="str">
        <f t="shared" si="22"/>
        <v>-</v>
      </c>
      <c r="BD26" s="206" t="str">
        <f t="shared" si="23"/>
        <v>-</v>
      </c>
      <c r="BE26" s="206" t="str">
        <f t="shared" si="24"/>
        <v>-</v>
      </c>
      <c r="BF26" s="206" t="str">
        <f t="shared" si="25"/>
        <v>-</v>
      </c>
      <c r="BG26" s="207" t="str">
        <f t="shared" si="26"/>
        <v>-</v>
      </c>
      <c r="BH26" s="103" t="s">
        <v>2503</v>
      </c>
      <c r="BI26" s="227"/>
      <c r="BJ26" s="112" t="s">
        <v>77</v>
      </c>
      <c r="BK26" s="103"/>
    </row>
    <row r="27" spans="1:63" s="49" customFormat="1">
      <c r="A27" s="267" t="s">
        <v>2760</v>
      </c>
      <c r="B27" s="124" t="s">
        <v>38</v>
      </c>
      <c r="C27" s="47" t="s">
        <v>114</v>
      </c>
      <c r="D27" s="71" t="s">
        <v>71</v>
      </c>
      <c r="E27" s="112" t="s">
        <v>2426</v>
      </c>
      <c r="F27" s="51" t="s">
        <v>61</v>
      </c>
      <c r="G27" s="284">
        <v>50</v>
      </c>
      <c r="H27" s="14">
        <v>300</v>
      </c>
      <c r="I27" s="14" t="s">
        <v>41</v>
      </c>
      <c r="J27" s="14" t="s">
        <v>76</v>
      </c>
      <c r="K27" s="71" t="s">
        <v>61</v>
      </c>
      <c r="L27" s="115">
        <v>39.950000000000003</v>
      </c>
      <c r="M27" s="175">
        <f t="shared" si="0"/>
        <v>33.571428571428577</v>
      </c>
      <c r="N27" s="115">
        <f>L27-20</f>
        <v>19.950000000000003</v>
      </c>
      <c r="O27" s="118">
        <f>N27/1.19</f>
        <v>16.764705882352946</v>
      </c>
      <c r="P27" s="177">
        <f>N27</f>
        <v>19.950000000000003</v>
      </c>
      <c r="Q27" s="51" t="s">
        <v>41</v>
      </c>
      <c r="R27" s="16">
        <f t="shared" ref="R27:R53" si="36">P27-2</f>
        <v>17.950000000000003</v>
      </c>
      <c r="S27" s="14" t="s">
        <v>41</v>
      </c>
      <c r="T27" s="14" t="s">
        <v>41</v>
      </c>
      <c r="U27" s="16">
        <f t="shared" ref="U27:U53" si="37">P27-5</f>
        <v>14.950000000000003</v>
      </c>
      <c r="V27" s="14" t="s">
        <v>41</v>
      </c>
      <c r="W27" s="16">
        <f>P27-7</f>
        <v>12.950000000000003</v>
      </c>
      <c r="X27" s="14" t="s">
        <v>41</v>
      </c>
      <c r="Y27" s="14" t="s">
        <v>41</v>
      </c>
      <c r="Z27" s="16">
        <f>P27-10</f>
        <v>9.9500000000000028</v>
      </c>
      <c r="AA27" s="71" t="s">
        <v>41</v>
      </c>
      <c r="AB27" s="252">
        <v>39.99</v>
      </c>
      <c r="AC27" s="237" t="s">
        <v>118</v>
      </c>
      <c r="AD27" s="120" t="s">
        <v>2124</v>
      </c>
      <c r="AE27" s="67">
        <v>310</v>
      </c>
      <c r="AF27" s="114">
        <v>-230</v>
      </c>
      <c r="AG27" s="182">
        <f t="shared" si="1"/>
        <v>80</v>
      </c>
      <c r="AH27" s="183">
        <f t="shared" si="2"/>
        <v>-47.599999999999994</v>
      </c>
      <c r="AI27" s="184">
        <f t="shared" si="3"/>
        <v>9.99</v>
      </c>
      <c r="AJ27" s="183">
        <f t="shared" si="4"/>
        <v>8.3949579831932777</v>
      </c>
      <c r="AK27" s="202" t="str">
        <f t="shared" si="5"/>
        <v>-</v>
      </c>
      <c r="AL27" s="203">
        <f t="shared" si="6"/>
        <v>40</v>
      </c>
      <c r="AM27" s="203" t="str">
        <f t="shared" si="7"/>
        <v>-</v>
      </c>
      <c r="AN27" s="203" t="str">
        <f t="shared" si="8"/>
        <v>-</v>
      </c>
      <c r="AO27" s="203">
        <f t="shared" si="9"/>
        <v>-20</v>
      </c>
      <c r="AP27" s="203" t="str">
        <f t="shared" si="10"/>
        <v>-</v>
      </c>
      <c r="AQ27" s="203">
        <f t="shared" si="11"/>
        <v>-60</v>
      </c>
      <c r="AR27" s="203" t="str">
        <f t="shared" si="12"/>
        <v>-</v>
      </c>
      <c r="AS27" s="203" t="str">
        <f t="shared" si="13"/>
        <v>-</v>
      </c>
      <c r="AT27" s="203">
        <f t="shared" si="14"/>
        <v>-120</v>
      </c>
      <c r="AU27" s="204" t="str">
        <f t="shared" si="15"/>
        <v>-</v>
      </c>
      <c r="AV27" s="185"/>
      <c r="AW27" s="205" t="str">
        <f t="shared" si="16"/>
        <v>-</v>
      </c>
      <c r="AX27" s="206">
        <f t="shared" si="17"/>
        <v>9.99</v>
      </c>
      <c r="AY27" s="206" t="str">
        <f t="shared" si="18"/>
        <v>-</v>
      </c>
      <c r="AZ27" s="206" t="str">
        <f t="shared" si="19"/>
        <v>-</v>
      </c>
      <c r="BA27" s="206">
        <f t="shared" si="20"/>
        <v>79.989999999999995</v>
      </c>
      <c r="BB27" s="206" t="str">
        <f t="shared" si="21"/>
        <v>-</v>
      </c>
      <c r="BC27" s="206">
        <f t="shared" si="22"/>
        <v>119.99</v>
      </c>
      <c r="BD27" s="206" t="str">
        <f t="shared" si="23"/>
        <v>-</v>
      </c>
      <c r="BE27" s="206" t="str">
        <f t="shared" si="24"/>
        <v>-</v>
      </c>
      <c r="BF27" s="206">
        <f t="shared" si="25"/>
        <v>199.99</v>
      </c>
      <c r="BG27" s="207" t="str">
        <f t="shared" si="26"/>
        <v>-</v>
      </c>
      <c r="BH27" s="103"/>
      <c r="BI27" s="227">
        <v>46265</v>
      </c>
      <c r="BJ27" s="112" t="s">
        <v>115</v>
      </c>
      <c r="BK27" s="103"/>
    </row>
    <row r="28" spans="1:63" s="49" customFormat="1">
      <c r="A28" s="110" t="s">
        <v>53</v>
      </c>
      <c r="B28" s="124" t="s">
        <v>38</v>
      </c>
      <c r="C28" s="47" t="s">
        <v>67</v>
      </c>
      <c r="D28" s="71" t="s">
        <v>40</v>
      </c>
      <c r="E28" s="112"/>
      <c r="F28" s="51" t="s">
        <v>41</v>
      </c>
      <c r="G28" s="14">
        <v>10</v>
      </c>
      <c r="H28" s="14">
        <v>150</v>
      </c>
      <c r="I28" s="14" t="s">
        <v>41</v>
      </c>
      <c r="J28" s="14" t="s">
        <v>42</v>
      </c>
      <c r="K28" s="114">
        <v>0.19</v>
      </c>
      <c r="L28" s="115">
        <v>19.989999999999998</v>
      </c>
      <c r="M28" s="175">
        <f t="shared" si="0"/>
        <v>16.798319327731093</v>
      </c>
      <c r="N28" s="115"/>
      <c r="O28" s="116"/>
      <c r="P28" s="177">
        <f t="shared" ref="P28:P32" si="38">L28</f>
        <v>19.989999999999998</v>
      </c>
      <c r="Q28" s="51" t="s">
        <v>41</v>
      </c>
      <c r="R28" s="16">
        <f t="shared" si="36"/>
        <v>17.989999999999998</v>
      </c>
      <c r="S28" s="14" t="s">
        <v>41</v>
      </c>
      <c r="T28" s="14" t="s">
        <v>41</v>
      </c>
      <c r="U28" s="16">
        <f t="shared" si="37"/>
        <v>14.989999999999998</v>
      </c>
      <c r="V28" s="14" t="s">
        <v>41</v>
      </c>
      <c r="W28" s="16">
        <f>P28-7</f>
        <v>12.989999999999998</v>
      </c>
      <c r="X28" s="14" t="s">
        <v>41</v>
      </c>
      <c r="Y28" s="14" t="s">
        <v>41</v>
      </c>
      <c r="Z28" s="16">
        <f>P28-10</f>
        <v>9.9899999999999984</v>
      </c>
      <c r="AA28" s="71" t="s">
        <v>41</v>
      </c>
      <c r="AB28" s="252">
        <v>39.99</v>
      </c>
      <c r="AC28" s="212"/>
      <c r="AD28" s="119" t="s">
        <v>41</v>
      </c>
      <c r="AE28" s="67">
        <v>70</v>
      </c>
      <c r="AF28" s="114"/>
      <c r="AG28" s="182">
        <f t="shared" si="1"/>
        <v>70</v>
      </c>
      <c r="AH28" s="183">
        <f t="shared" si="2"/>
        <v>-35.699999999999996</v>
      </c>
      <c r="AI28" s="184">
        <f t="shared" si="3"/>
        <v>9.99</v>
      </c>
      <c r="AJ28" s="183">
        <f t="shared" si="4"/>
        <v>8.3949579831932777</v>
      </c>
      <c r="AK28" s="202" t="str">
        <f t="shared" si="5"/>
        <v>-</v>
      </c>
      <c r="AL28" s="203">
        <f t="shared" si="6"/>
        <v>30</v>
      </c>
      <c r="AM28" s="203" t="str">
        <f t="shared" si="7"/>
        <v>-</v>
      </c>
      <c r="AN28" s="203" t="str">
        <f t="shared" si="8"/>
        <v>-</v>
      </c>
      <c r="AO28" s="203">
        <f t="shared" si="9"/>
        <v>-30</v>
      </c>
      <c r="AP28" s="203" t="str">
        <f t="shared" si="10"/>
        <v>-</v>
      </c>
      <c r="AQ28" s="203">
        <f t="shared" si="11"/>
        <v>-70</v>
      </c>
      <c r="AR28" s="203" t="str">
        <f t="shared" si="12"/>
        <v>-</v>
      </c>
      <c r="AS28" s="203" t="str">
        <f t="shared" si="13"/>
        <v>-</v>
      </c>
      <c r="AT28" s="203">
        <f t="shared" si="14"/>
        <v>-130</v>
      </c>
      <c r="AU28" s="204" t="str">
        <f t="shared" si="15"/>
        <v>-</v>
      </c>
      <c r="AV28" s="185"/>
      <c r="AW28" s="205" t="str">
        <f t="shared" si="16"/>
        <v>-</v>
      </c>
      <c r="AX28" s="206">
        <f t="shared" si="17"/>
        <v>19.990000000000002</v>
      </c>
      <c r="AY28" s="206" t="str">
        <f t="shared" si="18"/>
        <v>-</v>
      </c>
      <c r="AZ28" s="206" t="str">
        <f t="shared" si="19"/>
        <v>-</v>
      </c>
      <c r="BA28" s="206">
        <f t="shared" si="20"/>
        <v>89.99</v>
      </c>
      <c r="BB28" s="206" t="str">
        <f t="shared" si="21"/>
        <v>-</v>
      </c>
      <c r="BC28" s="206">
        <f t="shared" si="22"/>
        <v>139.99</v>
      </c>
      <c r="BD28" s="206" t="str">
        <f t="shared" si="23"/>
        <v>-</v>
      </c>
      <c r="BE28" s="206" t="str">
        <f t="shared" si="24"/>
        <v>-</v>
      </c>
      <c r="BF28" s="206">
        <f t="shared" si="25"/>
        <v>209.99</v>
      </c>
      <c r="BG28" s="207" t="str">
        <f t="shared" si="26"/>
        <v>-</v>
      </c>
      <c r="BH28" s="103"/>
      <c r="BI28" s="227"/>
      <c r="BJ28" s="112" t="s">
        <v>68</v>
      </c>
      <c r="BK28" s="103"/>
    </row>
    <row r="29" spans="1:63">
      <c r="A29" s="110"/>
      <c r="B29" s="124" t="s">
        <v>38</v>
      </c>
      <c r="C29" s="47" t="s">
        <v>67</v>
      </c>
      <c r="D29" s="71" t="s">
        <v>40</v>
      </c>
      <c r="E29" s="112" t="s">
        <v>2427</v>
      </c>
      <c r="F29" s="51" t="s">
        <v>41</v>
      </c>
      <c r="G29" s="14">
        <v>10</v>
      </c>
      <c r="H29" s="14">
        <v>150</v>
      </c>
      <c r="I29" s="14" t="s">
        <v>41</v>
      </c>
      <c r="J29" s="14" t="s">
        <v>42</v>
      </c>
      <c r="K29" s="114">
        <v>0.19</v>
      </c>
      <c r="L29" s="115">
        <v>19.989999999999998</v>
      </c>
      <c r="M29" s="175">
        <f t="shared" si="0"/>
        <v>16.798319327731093</v>
      </c>
      <c r="N29" s="115"/>
      <c r="O29" s="116"/>
      <c r="P29" s="177">
        <f t="shared" si="38"/>
        <v>19.989999999999998</v>
      </c>
      <c r="Q29" s="51" t="s">
        <v>41</v>
      </c>
      <c r="R29" s="16">
        <f t="shared" si="36"/>
        <v>17.989999999999998</v>
      </c>
      <c r="S29" s="14" t="s">
        <v>41</v>
      </c>
      <c r="T29" s="14" t="s">
        <v>41</v>
      </c>
      <c r="U29" s="16">
        <f t="shared" si="37"/>
        <v>14.989999999999998</v>
      </c>
      <c r="V29" s="14" t="s">
        <v>41</v>
      </c>
      <c r="W29" s="16">
        <f>P29-7</f>
        <v>12.989999999999998</v>
      </c>
      <c r="X29" s="14" t="s">
        <v>41</v>
      </c>
      <c r="Y29" s="14" t="s">
        <v>41</v>
      </c>
      <c r="Z29" s="16">
        <f>P29-10</f>
        <v>9.9899999999999984</v>
      </c>
      <c r="AA29" s="71" t="s">
        <v>41</v>
      </c>
      <c r="AB29" s="252">
        <v>39.99</v>
      </c>
      <c r="AC29" s="236" t="s">
        <v>49</v>
      </c>
      <c r="AD29" s="223" t="s">
        <v>69</v>
      </c>
      <c r="AE29" s="67">
        <v>70</v>
      </c>
      <c r="AF29" s="114">
        <v>75</v>
      </c>
      <c r="AG29" s="182">
        <f t="shared" si="1"/>
        <v>145</v>
      </c>
      <c r="AH29" s="183">
        <f t="shared" si="2"/>
        <v>-124.94999999999999</v>
      </c>
      <c r="AI29" s="184">
        <f t="shared" si="3"/>
        <v>9.99</v>
      </c>
      <c r="AJ29" s="183">
        <f t="shared" si="4"/>
        <v>8.3949579831932777</v>
      </c>
      <c r="AK29" s="202" t="str">
        <f t="shared" si="5"/>
        <v>-</v>
      </c>
      <c r="AL29" s="203">
        <f t="shared" si="6"/>
        <v>105</v>
      </c>
      <c r="AM29" s="203" t="str">
        <f t="shared" si="7"/>
        <v>-</v>
      </c>
      <c r="AN29" s="203" t="str">
        <f t="shared" si="8"/>
        <v>-</v>
      </c>
      <c r="AO29" s="203">
        <f t="shared" si="9"/>
        <v>45</v>
      </c>
      <c r="AP29" s="203" t="str">
        <f t="shared" si="10"/>
        <v>-</v>
      </c>
      <c r="AQ29" s="203">
        <f t="shared" si="11"/>
        <v>5</v>
      </c>
      <c r="AR29" s="203" t="str">
        <f t="shared" si="12"/>
        <v>-</v>
      </c>
      <c r="AS29" s="203" t="str">
        <f t="shared" si="13"/>
        <v>-</v>
      </c>
      <c r="AT29" s="203">
        <f t="shared" si="14"/>
        <v>-55</v>
      </c>
      <c r="AU29" s="204" t="str">
        <f t="shared" si="15"/>
        <v>-</v>
      </c>
      <c r="AV29" s="185"/>
      <c r="AW29" s="205" t="str">
        <f t="shared" si="16"/>
        <v>-</v>
      </c>
      <c r="AX29" s="206">
        <f t="shared" si="17"/>
        <v>9.99</v>
      </c>
      <c r="AY29" s="206" t="str">
        <f t="shared" si="18"/>
        <v>-</v>
      </c>
      <c r="AZ29" s="206" t="str">
        <f t="shared" si="19"/>
        <v>-</v>
      </c>
      <c r="BA29" s="206">
        <f t="shared" si="20"/>
        <v>9.99</v>
      </c>
      <c r="BB29" s="206" t="str">
        <f t="shared" si="21"/>
        <v>-</v>
      </c>
      <c r="BC29" s="206">
        <f t="shared" si="22"/>
        <v>49.99</v>
      </c>
      <c r="BD29" s="206" t="str">
        <f t="shared" si="23"/>
        <v>-</v>
      </c>
      <c r="BE29" s="206" t="str">
        <f t="shared" si="24"/>
        <v>-</v>
      </c>
      <c r="BF29" s="206">
        <f t="shared" si="25"/>
        <v>119.99</v>
      </c>
      <c r="BG29" s="207" t="str">
        <f t="shared" si="26"/>
        <v>-</v>
      </c>
      <c r="BH29" s="103"/>
      <c r="BI29" s="227">
        <v>46265</v>
      </c>
      <c r="BJ29" s="112" t="s">
        <v>68</v>
      </c>
      <c r="BK29" s="103"/>
    </row>
    <row r="30" spans="1:63">
      <c r="A30" s="110" t="s">
        <v>53</v>
      </c>
      <c r="B30" s="124" t="s">
        <v>38</v>
      </c>
      <c r="C30" s="47" t="s">
        <v>70</v>
      </c>
      <c r="D30" s="71" t="s">
        <v>71</v>
      </c>
      <c r="E30" s="112"/>
      <c r="F30" s="51" t="s">
        <v>41</v>
      </c>
      <c r="G30" s="14">
        <v>1</v>
      </c>
      <c r="H30" s="14">
        <v>25</v>
      </c>
      <c r="I30" s="14" t="s">
        <v>41</v>
      </c>
      <c r="J30" s="14" t="s">
        <v>42</v>
      </c>
      <c r="K30" s="114">
        <v>0.19</v>
      </c>
      <c r="L30" s="115">
        <v>19.989999999999998</v>
      </c>
      <c r="M30" s="175">
        <f t="shared" si="0"/>
        <v>16.798319327731093</v>
      </c>
      <c r="N30" s="115"/>
      <c r="O30" s="116"/>
      <c r="P30" s="177">
        <f t="shared" si="38"/>
        <v>19.989999999999998</v>
      </c>
      <c r="Q30" s="51" t="s">
        <v>41</v>
      </c>
      <c r="R30" s="16">
        <f t="shared" si="36"/>
        <v>17.989999999999998</v>
      </c>
      <c r="S30" s="14" t="s">
        <v>41</v>
      </c>
      <c r="T30" s="14" t="s">
        <v>41</v>
      </c>
      <c r="U30" s="16">
        <f t="shared" si="37"/>
        <v>14.989999999999998</v>
      </c>
      <c r="V30" s="14" t="s">
        <v>41</v>
      </c>
      <c r="W30" s="14" t="s">
        <v>41</v>
      </c>
      <c r="X30" s="14" t="s">
        <v>41</v>
      </c>
      <c r="Y30" s="14" t="s">
        <v>41</v>
      </c>
      <c r="Z30" s="14" t="s">
        <v>41</v>
      </c>
      <c r="AA30" s="71" t="s">
        <v>41</v>
      </c>
      <c r="AB30" s="256">
        <v>0</v>
      </c>
      <c r="AC30" s="212"/>
      <c r="AD30" s="119" t="s">
        <v>41</v>
      </c>
      <c r="AE30" s="67">
        <v>190</v>
      </c>
      <c r="AF30" s="114"/>
      <c r="AG30" s="182">
        <f t="shared" si="1"/>
        <v>190</v>
      </c>
      <c r="AH30" s="183">
        <f t="shared" si="2"/>
        <v>-178.5</v>
      </c>
      <c r="AI30" s="184">
        <f t="shared" si="3"/>
        <v>9.99</v>
      </c>
      <c r="AJ30" s="183">
        <f t="shared" si="4"/>
        <v>8.3949579831932777</v>
      </c>
      <c r="AK30" s="202" t="str">
        <f t="shared" si="5"/>
        <v>-</v>
      </c>
      <c r="AL30" s="203">
        <f t="shared" si="6"/>
        <v>150</v>
      </c>
      <c r="AM30" s="203" t="str">
        <f t="shared" si="7"/>
        <v>-</v>
      </c>
      <c r="AN30" s="203" t="str">
        <f t="shared" si="8"/>
        <v>-</v>
      </c>
      <c r="AO30" s="203">
        <f t="shared" si="9"/>
        <v>90</v>
      </c>
      <c r="AP30" s="203" t="str">
        <f t="shared" si="10"/>
        <v>-</v>
      </c>
      <c r="AQ30" s="203" t="str">
        <f t="shared" si="11"/>
        <v>-</v>
      </c>
      <c r="AR30" s="203" t="str">
        <f t="shared" si="12"/>
        <v>-</v>
      </c>
      <c r="AS30" s="203" t="str">
        <f t="shared" si="13"/>
        <v>-</v>
      </c>
      <c r="AT30" s="203" t="str">
        <f t="shared" si="14"/>
        <v>-</v>
      </c>
      <c r="AU30" s="204" t="str">
        <f t="shared" si="15"/>
        <v>-</v>
      </c>
      <c r="AV30" s="185"/>
      <c r="AW30" s="205" t="str">
        <f t="shared" si="16"/>
        <v>-</v>
      </c>
      <c r="AX30" s="206">
        <f t="shared" si="17"/>
        <v>9.99</v>
      </c>
      <c r="AY30" s="206" t="str">
        <f t="shared" si="18"/>
        <v>-</v>
      </c>
      <c r="AZ30" s="206" t="str">
        <f t="shared" si="19"/>
        <v>-</v>
      </c>
      <c r="BA30" s="206">
        <f t="shared" si="20"/>
        <v>9.99</v>
      </c>
      <c r="BB30" s="206" t="str">
        <f t="shared" si="21"/>
        <v>-</v>
      </c>
      <c r="BC30" s="206" t="str">
        <f t="shared" si="22"/>
        <v>-</v>
      </c>
      <c r="BD30" s="206" t="str">
        <f t="shared" si="23"/>
        <v>-</v>
      </c>
      <c r="BE30" s="206" t="str">
        <f t="shared" si="24"/>
        <v>-</v>
      </c>
      <c r="BF30" s="206" t="str">
        <f t="shared" si="25"/>
        <v>-</v>
      </c>
      <c r="BG30" s="207" t="str">
        <f t="shared" si="26"/>
        <v>-</v>
      </c>
      <c r="BH30" s="103"/>
      <c r="BI30" s="227"/>
      <c r="BJ30" s="112" t="s">
        <v>72</v>
      </c>
      <c r="BK30" s="103"/>
    </row>
    <row r="31" spans="1:63">
      <c r="A31" s="110"/>
      <c r="B31" s="124" t="s">
        <v>38</v>
      </c>
      <c r="C31" s="47" t="s">
        <v>75</v>
      </c>
      <c r="D31" s="71" t="s">
        <v>40</v>
      </c>
      <c r="E31" s="112"/>
      <c r="F31" s="51" t="s">
        <v>61</v>
      </c>
      <c r="G31" s="14">
        <v>5</v>
      </c>
      <c r="H31" s="14">
        <v>25</v>
      </c>
      <c r="I31" s="14" t="s">
        <v>41</v>
      </c>
      <c r="J31" s="14" t="s">
        <v>76</v>
      </c>
      <c r="K31" s="114">
        <v>0.19</v>
      </c>
      <c r="L31" s="115">
        <v>19.989999999999998</v>
      </c>
      <c r="M31" s="175">
        <f t="shared" si="0"/>
        <v>16.798319327731093</v>
      </c>
      <c r="N31" s="115"/>
      <c r="O31" s="116"/>
      <c r="P31" s="177">
        <f t="shared" si="38"/>
        <v>19.989999999999998</v>
      </c>
      <c r="Q31" s="51" t="s">
        <v>41</v>
      </c>
      <c r="R31" s="16">
        <f t="shared" si="36"/>
        <v>17.989999999999998</v>
      </c>
      <c r="S31" s="14" t="s">
        <v>41</v>
      </c>
      <c r="T31" s="14" t="s">
        <v>41</v>
      </c>
      <c r="U31" s="16">
        <f t="shared" si="37"/>
        <v>14.989999999999998</v>
      </c>
      <c r="V31" s="14" t="s">
        <v>41</v>
      </c>
      <c r="W31" s="16">
        <f t="shared" ref="W31:W36" si="39">P31-7</f>
        <v>12.989999999999998</v>
      </c>
      <c r="X31" s="14" t="s">
        <v>41</v>
      </c>
      <c r="Y31" s="14" t="s">
        <v>41</v>
      </c>
      <c r="Z31" s="14" t="s">
        <v>41</v>
      </c>
      <c r="AA31" s="71" t="s">
        <v>41</v>
      </c>
      <c r="AB31" s="252">
        <v>39.99</v>
      </c>
      <c r="AC31" s="212"/>
      <c r="AD31" s="119" t="s">
        <v>41</v>
      </c>
      <c r="AE31" s="67">
        <v>50</v>
      </c>
      <c r="AF31" s="114"/>
      <c r="AG31" s="182">
        <f t="shared" si="1"/>
        <v>50</v>
      </c>
      <c r="AH31" s="183">
        <f t="shared" si="2"/>
        <v>-11.899999999999999</v>
      </c>
      <c r="AI31" s="184">
        <f t="shared" si="3"/>
        <v>9.99</v>
      </c>
      <c r="AJ31" s="183">
        <f t="shared" si="4"/>
        <v>8.3949579831932777</v>
      </c>
      <c r="AK31" s="202" t="str">
        <f t="shared" si="5"/>
        <v>-</v>
      </c>
      <c r="AL31" s="203">
        <f t="shared" si="6"/>
        <v>10</v>
      </c>
      <c r="AM31" s="203" t="str">
        <f t="shared" si="7"/>
        <v>-</v>
      </c>
      <c r="AN31" s="203" t="str">
        <f t="shared" si="8"/>
        <v>-</v>
      </c>
      <c r="AO31" s="203">
        <f t="shared" si="9"/>
        <v>-50</v>
      </c>
      <c r="AP31" s="203" t="str">
        <f t="shared" si="10"/>
        <v>-</v>
      </c>
      <c r="AQ31" s="203">
        <f t="shared" si="11"/>
        <v>-90</v>
      </c>
      <c r="AR31" s="203" t="str">
        <f t="shared" si="12"/>
        <v>-</v>
      </c>
      <c r="AS31" s="203" t="str">
        <f t="shared" si="13"/>
        <v>-</v>
      </c>
      <c r="AT31" s="203" t="str">
        <f t="shared" si="14"/>
        <v>-</v>
      </c>
      <c r="AU31" s="204" t="str">
        <f t="shared" si="15"/>
        <v>-</v>
      </c>
      <c r="AV31" s="185"/>
      <c r="AW31" s="205" t="str">
        <f t="shared" si="16"/>
        <v>-</v>
      </c>
      <c r="AX31" s="206">
        <f t="shared" si="17"/>
        <v>39.99</v>
      </c>
      <c r="AY31" s="206" t="str">
        <f t="shared" si="18"/>
        <v>-</v>
      </c>
      <c r="AZ31" s="206" t="str">
        <f t="shared" si="19"/>
        <v>-</v>
      </c>
      <c r="BA31" s="206">
        <f t="shared" si="20"/>
        <v>109.99</v>
      </c>
      <c r="BB31" s="206" t="str">
        <f t="shared" si="21"/>
        <v>-</v>
      </c>
      <c r="BC31" s="206">
        <f t="shared" si="22"/>
        <v>159.99</v>
      </c>
      <c r="BD31" s="206" t="str">
        <f t="shared" si="23"/>
        <v>-</v>
      </c>
      <c r="BE31" s="206" t="str">
        <f t="shared" si="24"/>
        <v>-</v>
      </c>
      <c r="BF31" s="206" t="str">
        <f t="shared" si="25"/>
        <v>-</v>
      </c>
      <c r="BG31" s="207" t="str">
        <f t="shared" si="26"/>
        <v>-</v>
      </c>
      <c r="BH31" s="104"/>
      <c r="BI31" s="227"/>
      <c r="BJ31" s="112" t="s">
        <v>77</v>
      </c>
      <c r="BK31" s="103"/>
    </row>
    <row r="32" spans="1:63">
      <c r="A32" s="110"/>
      <c r="B32" s="124" t="s">
        <v>38</v>
      </c>
      <c r="C32" s="47" t="s">
        <v>75</v>
      </c>
      <c r="D32" s="71" t="s">
        <v>40</v>
      </c>
      <c r="E32" s="112" t="s">
        <v>2426</v>
      </c>
      <c r="F32" s="51" t="s">
        <v>61</v>
      </c>
      <c r="G32" s="14">
        <v>5</v>
      </c>
      <c r="H32" s="14">
        <v>25</v>
      </c>
      <c r="I32" s="14" t="s">
        <v>41</v>
      </c>
      <c r="J32" s="14" t="s">
        <v>76</v>
      </c>
      <c r="K32" s="114">
        <v>0.19</v>
      </c>
      <c r="L32" s="115">
        <v>19.989999999999998</v>
      </c>
      <c r="M32" s="175">
        <f t="shared" si="0"/>
        <v>16.798319327731093</v>
      </c>
      <c r="N32" s="115"/>
      <c r="O32" s="116"/>
      <c r="P32" s="177">
        <f t="shared" si="38"/>
        <v>19.989999999999998</v>
      </c>
      <c r="Q32" s="51" t="s">
        <v>41</v>
      </c>
      <c r="R32" s="16">
        <f t="shared" si="36"/>
        <v>17.989999999999998</v>
      </c>
      <c r="S32" s="14" t="s">
        <v>41</v>
      </c>
      <c r="T32" s="14" t="s">
        <v>41</v>
      </c>
      <c r="U32" s="16">
        <f t="shared" si="37"/>
        <v>14.989999999999998</v>
      </c>
      <c r="V32" s="14" t="s">
        <v>41</v>
      </c>
      <c r="W32" s="16">
        <f t="shared" si="39"/>
        <v>12.989999999999998</v>
      </c>
      <c r="X32" s="14" t="s">
        <v>41</v>
      </c>
      <c r="Y32" s="14" t="s">
        <v>41</v>
      </c>
      <c r="Z32" s="14" t="s">
        <v>41</v>
      </c>
      <c r="AA32" s="71" t="s">
        <v>41</v>
      </c>
      <c r="AB32" s="252">
        <v>39.99</v>
      </c>
      <c r="AC32" s="237" t="s">
        <v>49</v>
      </c>
      <c r="AD32" s="120" t="s">
        <v>78</v>
      </c>
      <c r="AE32" s="67">
        <v>50</v>
      </c>
      <c r="AF32" s="114">
        <v>60</v>
      </c>
      <c r="AG32" s="182">
        <f t="shared" si="1"/>
        <v>110</v>
      </c>
      <c r="AH32" s="183">
        <f t="shared" si="2"/>
        <v>-83.3</v>
      </c>
      <c r="AI32" s="184">
        <f t="shared" si="3"/>
        <v>9.99</v>
      </c>
      <c r="AJ32" s="183">
        <f t="shared" si="4"/>
        <v>8.3949579831932777</v>
      </c>
      <c r="AK32" s="202" t="str">
        <f t="shared" si="5"/>
        <v>-</v>
      </c>
      <c r="AL32" s="203">
        <f t="shared" si="6"/>
        <v>70</v>
      </c>
      <c r="AM32" s="203" t="str">
        <f t="shared" si="7"/>
        <v>-</v>
      </c>
      <c r="AN32" s="203" t="str">
        <f t="shared" si="8"/>
        <v>-</v>
      </c>
      <c r="AO32" s="203">
        <f t="shared" si="9"/>
        <v>10</v>
      </c>
      <c r="AP32" s="203" t="str">
        <f t="shared" si="10"/>
        <v>-</v>
      </c>
      <c r="AQ32" s="203">
        <f t="shared" si="11"/>
        <v>-30</v>
      </c>
      <c r="AR32" s="203" t="str">
        <f t="shared" si="12"/>
        <v>-</v>
      </c>
      <c r="AS32" s="203" t="str">
        <f t="shared" si="13"/>
        <v>-</v>
      </c>
      <c r="AT32" s="203" t="str">
        <f t="shared" si="14"/>
        <v>-</v>
      </c>
      <c r="AU32" s="204" t="str">
        <f t="shared" si="15"/>
        <v>-</v>
      </c>
      <c r="AV32" s="185"/>
      <c r="AW32" s="205" t="str">
        <f t="shared" si="16"/>
        <v>-</v>
      </c>
      <c r="AX32" s="206">
        <f t="shared" si="17"/>
        <v>9.99</v>
      </c>
      <c r="AY32" s="206" t="str">
        <f t="shared" si="18"/>
        <v>-</v>
      </c>
      <c r="AZ32" s="206" t="str">
        <f t="shared" si="19"/>
        <v>-</v>
      </c>
      <c r="BA32" s="206">
        <f t="shared" si="20"/>
        <v>39.99</v>
      </c>
      <c r="BB32" s="206" t="str">
        <f t="shared" si="21"/>
        <v>-</v>
      </c>
      <c r="BC32" s="206">
        <f t="shared" si="22"/>
        <v>89.99</v>
      </c>
      <c r="BD32" s="206" t="str">
        <f t="shared" si="23"/>
        <v>-</v>
      </c>
      <c r="BE32" s="206" t="str">
        <f t="shared" si="24"/>
        <v>-</v>
      </c>
      <c r="BF32" s="206" t="str">
        <f t="shared" si="25"/>
        <v>-</v>
      </c>
      <c r="BG32" s="207" t="str">
        <f t="shared" si="26"/>
        <v>-</v>
      </c>
      <c r="BH32" s="104"/>
      <c r="BI32" s="227">
        <v>46265</v>
      </c>
      <c r="BJ32" s="112" t="s">
        <v>77</v>
      </c>
      <c r="BK32" s="103"/>
    </row>
    <row r="33" spans="1:63" s="49" customFormat="1">
      <c r="A33" s="110"/>
      <c r="B33" s="124" t="s">
        <v>38</v>
      </c>
      <c r="C33" s="47" t="s">
        <v>2128</v>
      </c>
      <c r="D33" s="71" t="s">
        <v>85</v>
      </c>
      <c r="E33" s="112" t="s">
        <v>2426</v>
      </c>
      <c r="F33" s="51" t="s">
        <v>61</v>
      </c>
      <c r="G33" s="14">
        <v>10</v>
      </c>
      <c r="H33" s="14">
        <v>25</v>
      </c>
      <c r="I33" s="14" t="s">
        <v>41</v>
      </c>
      <c r="J33" s="14" t="s">
        <v>76</v>
      </c>
      <c r="K33" s="114">
        <v>0.19</v>
      </c>
      <c r="L33" s="115">
        <v>26.99</v>
      </c>
      <c r="M33" s="175">
        <f t="shared" si="0"/>
        <v>22.680672268907564</v>
      </c>
      <c r="N33" s="115">
        <f>L33-7</f>
        <v>19.989999999999998</v>
      </c>
      <c r="O33" s="116">
        <f t="shared" ref="O33:O37" si="40">N33/1.19</f>
        <v>16.798319327731093</v>
      </c>
      <c r="P33" s="177">
        <f t="shared" ref="P33:P37" si="41">N33</f>
        <v>19.989999999999998</v>
      </c>
      <c r="Q33" s="51" t="s">
        <v>41</v>
      </c>
      <c r="R33" s="16">
        <f t="shared" si="36"/>
        <v>17.989999999999998</v>
      </c>
      <c r="S33" s="14" t="s">
        <v>41</v>
      </c>
      <c r="T33" s="14" t="s">
        <v>41</v>
      </c>
      <c r="U33" s="16">
        <f t="shared" si="37"/>
        <v>14.989999999999998</v>
      </c>
      <c r="V33" s="14" t="s">
        <v>41</v>
      </c>
      <c r="W33" s="16">
        <f t="shared" si="39"/>
        <v>12.989999999999998</v>
      </c>
      <c r="X33" s="14" t="s">
        <v>41</v>
      </c>
      <c r="Y33" s="14" t="s">
        <v>41</v>
      </c>
      <c r="Z33" s="14" t="s">
        <v>41</v>
      </c>
      <c r="AA33" s="71" t="s">
        <v>41</v>
      </c>
      <c r="AB33" s="252">
        <v>39.99</v>
      </c>
      <c r="AC33" s="237" t="s">
        <v>80</v>
      </c>
      <c r="AD33" s="120" t="s">
        <v>2713</v>
      </c>
      <c r="AE33" s="67">
        <v>150</v>
      </c>
      <c r="AF33" s="114">
        <v>-20</v>
      </c>
      <c r="AG33" s="182">
        <f t="shared" si="1"/>
        <v>130</v>
      </c>
      <c r="AH33" s="183">
        <f t="shared" si="2"/>
        <v>-107.1</v>
      </c>
      <c r="AI33" s="184">
        <f t="shared" si="3"/>
        <v>9.99</v>
      </c>
      <c r="AJ33" s="183">
        <f t="shared" si="4"/>
        <v>8.3949579831932777</v>
      </c>
      <c r="AK33" s="202" t="str">
        <f t="shared" si="5"/>
        <v>-</v>
      </c>
      <c r="AL33" s="203">
        <f t="shared" si="6"/>
        <v>90</v>
      </c>
      <c r="AM33" s="203" t="str">
        <f t="shared" si="7"/>
        <v>-</v>
      </c>
      <c r="AN33" s="203" t="str">
        <f t="shared" si="8"/>
        <v>-</v>
      </c>
      <c r="AO33" s="203">
        <f t="shared" si="9"/>
        <v>30</v>
      </c>
      <c r="AP33" s="203" t="str">
        <f t="shared" si="10"/>
        <v>-</v>
      </c>
      <c r="AQ33" s="203">
        <f t="shared" si="11"/>
        <v>-10</v>
      </c>
      <c r="AR33" s="203" t="str">
        <f t="shared" si="12"/>
        <v>-</v>
      </c>
      <c r="AS33" s="203" t="str">
        <f t="shared" si="13"/>
        <v>-</v>
      </c>
      <c r="AT33" s="203" t="str">
        <f t="shared" si="14"/>
        <v>-</v>
      </c>
      <c r="AU33" s="204" t="str">
        <f t="shared" si="15"/>
        <v>-</v>
      </c>
      <c r="AV33" s="185"/>
      <c r="AW33" s="205" t="str">
        <f t="shared" si="16"/>
        <v>-</v>
      </c>
      <c r="AX33" s="206">
        <f t="shared" si="17"/>
        <v>9.99</v>
      </c>
      <c r="AY33" s="206" t="str">
        <f t="shared" si="18"/>
        <v>-</v>
      </c>
      <c r="AZ33" s="206" t="str">
        <f t="shared" si="19"/>
        <v>-</v>
      </c>
      <c r="BA33" s="206">
        <f t="shared" si="20"/>
        <v>19.990000000000002</v>
      </c>
      <c r="BB33" s="206" t="str">
        <f t="shared" si="21"/>
        <v>-</v>
      </c>
      <c r="BC33" s="206">
        <f t="shared" si="22"/>
        <v>59.99</v>
      </c>
      <c r="BD33" s="206" t="str">
        <f t="shared" si="23"/>
        <v>-</v>
      </c>
      <c r="BE33" s="206" t="str">
        <f t="shared" si="24"/>
        <v>-</v>
      </c>
      <c r="BF33" s="206" t="str">
        <f t="shared" si="25"/>
        <v>-</v>
      </c>
      <c r="BG33" s="207" t="str">
        <f t="shared" si="26"/>
        <v>-</v>
      </c>
      <c r="BH33" s="104"/>
      <c r="BI33" s="227">
        <v>46265</v>
      </c>
      <c r="BJ33" s="112" t="s">
        <v>90</v>
      </c>
      <c r="BK33" s="103"/>
    </row>
    <row r="34" spans="1:63">
      <c r="A34" s="110"/>
      <c r="B34" s="124" t="s">
        <v>38</v>
      </c>
      <c r="C34" s="47" t="s">
        <v>163</v>
      </c>
      <c r="D34" s="71" t="s">
        <v>40</v>
      </c>
      <c r="E34" s="112" t="s">
        <v>2426</v>
      </c>
      <c r="F34" s="51" t="s">
        <v>61</v>
      </c>
      <c r="G34" s="14">
        <v>25</v>
      </c>
      <c r="H34" s="14">
        <v>50</v>
      </c>
      <c r="I34" s="14">
        <v>50</v>
      </c>
      <c r="J34" s="14" t="s">
        <v>76</v>
      </c>
      <c r="K34" s="114" t="s">
        <v>61</v>
      </c>
      <c r="L34" s="115">
        <v>29.99</v>
      </c>
      <c r="M34" s="175">
        <f t="shared" ref="M34:M58" si="42">L34/1.19</f>
        <v>25.201680672268907</v>
      </c>
      <c r="N34" s="115">
        <f t="shared" ref="N34:N35" si="43">L34-10</f>
        <v>19.989999999999998</v>
      </c>
      <c r="O34" s="116">
        <f t="shared" si="40"/>
        <v>16.798319327731093</v>
      </c>
      <c r="P34" s="177">
        <f t="shared" si="41"/>
        <v>19.989999999999998</v>
      </c>
      <c r="Q34" s="51" t="s">
        <v>41</v>
      </c>
      <c r="R34" s="16">
        <f t="shared" si="36"/>
        <v>17.989999999999998</v>
      </c>
      <c r="S34" s="14" t="s">
        <v>41</v>
      </c>
      <c r="T34" s="14" t="s">
        <v>41</v>
      </c>
      <c r="U34" s="16">
        <f t="shared" si="37"/>
        <v>14.989999999999998</v>
      </c>
      <c r="V34" s="14" t="s">
        <v>41</v>
      </c>
      <c r="W34" s="16">
        <f t="shared" si="39"/>
        <v>12.989999999999998</v>
      </c>
      <c r="X34" s="14" t="s">
        <v>41</v>
      </c>
      <c r="Y34" s="14" t="s">
        <v>41</v>
      </c>
      <c r="Z34" s="16">
        <f t="shared" ref="Z34:Z36" si="44">P34-10</f>
        <v>9.9899999999999984</v>
      </c>
      <c r="AA34" s="71" t="s">
        <v>41</v>
      </c>
      <c r="AB34" s="252">
        <v>39.99</v>
      </c>
      <c r="AC34" s="237" t="s">
        <v>81</v>
      </c>
      <c r="AD34" s="120" t="s">
        <v>2721</v>
      </c>
      <c r="AE34" s="67">
        <v>110</v>
      </c>
      <c r="AF34" s="114">
        <v>-20</v>
      </c>
      <c r="AG34" s="182">
        <f t="shared" ref="AG34:AG58" si="45">SUM(AE34:AF34)</f>
        <v>90</v>
      </c>
      <c r="AH34" s="183">
        <f t="shared" ref="AH34:AH58" si="46">((($AG$2+$AG$3)-AG34))*1.19</f>
        <v>-59.5</v>
      </c>
      <c r="AI34" s="184">
        <f t="shared" ref="AI34:AI58" si="47">IF(AH34&lt;1,9.99,ROUNDDOWN(AH34/10,0)*10+9.99)</f>
        <v>9.99</v>
      </c>
      <c r="AJ34" s="183">
        <f t="shared" ref="AJ34:AJ58" si="48">AI34/1.19</f>
        <v>8.3949579831932777</v>
      </c>
      <c r="AK34" s="202" t="str">
        <f t="shared" ref="AK34:AK58" si="49">IF(ISNUMBER(Q34),AG34-20,"-")</f>
        <v>-</v>
      </c>
      <c r="AL34" s="203">
        <f t="shared" ref="AL34:AL58" si="50">IF(ISNUMBER(R34),AG34-40,"-")</f>
        <v>50</v>
      </c>
      <c r="AM34" s="203" t="str">
        <f t="shared" ref="AM34:AM58" si="51">IF(ISNUMBER(S34),AG34-60,"-")</f>
        <v>-</v>
      </c>
      <c r="AN34" s="203" t="str">
        <f t="shared" ref="AN34:AN58" si="52">IF(ISNUMBER(T34),AG34-80,"-")</f>
        <v>-</v>
      </c>
      <c r="AO34" s="203">
        <f t="shared" ref="AO34:AO58" si="53">IF(ISNUMBER(U34),AG34-100,"-")</f>
        <v>-10</v>
      </c>
      <c r="AP34" s="203" t="str">
        <f t="shared" ref="AP34:AP58" si="54">IF(ISNUMBER(V34),AG34-120,"-")</f>
        <v>-</v>
      </c>
      <c r="AQ34" s="203">
        <f t="shared" ref="AQ34:AQ58" si="55">IF(ISNUMBER(W34),AG34-140,"-")</f>
        <v>-50</v>
      </c>
      <c r="AR34" s="203" t="str">
        <f t="shared" ref="AR34:AR58" si="56">IF(ISNUMBER(X34),AG34-160,"-")</f>
        <v>-</v>
      </c>
      <c r="AS34" s="203" t="str">
        <f t="shared" ref="AS34:AS58" si="57">IF(ISNUMBER(Y34),AG34-180,"-")</f>
        <v>-</v>
      </c>
      <c r="AT34" s="203">
        <f t="shared" ref="AT34:AT58" si="58">IF(ISNUMBER(Z34),AG34-200,"-")</f>
        <v>-110</v>
      </c>
      <c r="AU34" s="204" t="str">
        <f t="shared" ref="AU34:AU58" si="59">IF(ISNUMBER(AA34),AG34-240,"-")</f>
        <v>-</v>
      </c>
      <c r="AV34" s="185"/>
      <c r="AW34" s="205" t="str">
        <f t="shared" ref="AW34:AW58" si="60">IF(ISNUMBER(AK34),IF((AH34+23.8)&lt;1,9.99,ROUNDDOWN((AH34+23.8)/10,0)*10+9.99),"-")</f>
        <v>-</v>
      </c>
      <c r="AX34" s="206">
        <f t="shared" ref="AX34:AX58" si="61">IF(ISNUMBER(AL34),IF((AH34+47.6)&lt;1,9.99,ROUNDDOWN((AH34+47.6)/10,0)*10+9.99),"-")</f>
        <v>9.99</v>
      </c>
      <c r="AY34" s="206" t="str">
        <f t="shared" ref="AY34:AY58" si="62">IF(ISNUMBER(AM34),IF((AH34+71.4)&lt;1,9.99,ROUNDDOWN((AH34+71.4)/10,0)*10+9.99),"-")</f>
        <v>-</v>
      </c>
      <c r="AZ34" s="206" t="str">
        <f t="shared" ref="AZ34:AZ58" si="63">IF(ISNUMBER(AN34),IF((AH34+95.2)&lt;1,9.99,ROUNDDOWN((AH34+95.2)/10,0)*10+9.99),"-")</f>
        <v>-</v>
      </c>
      <c r="BA34" s="206">
        <f t="shared" ref="BA34:BA58" si="64">IF(ISNUMBER(AO34),IF((AH34+119)&lt;1,9.99,ROUNDDOWN((AH34+119)/10,0)*10+9.99),"-")</f>
        <v>59.99</v>
      </c>
      <c r="BB34" s="206" t="str">
        <f t="shared" ref="BB34:BB58" si="65">IF(ISNUMBER(AP34),IF((AH34+142.8)&lt;1,9.99,ROUNDDOWN((AH34+142.8)/10,0)*10+9.99),"-")</f>
        <v>-</v>
      </c>
      <c r="BC34" s="206">
        <f t="shared" ref="BC34:BC58" si="66">IF(ISNUMBER(AQ34),IF((AH34+166.6)&lt;1,9.99,ROUNDDOWN((AH34+166.6)/10,0)*10+9.99),"-")</f>
        <v>109.99</v>
      </c>
      <c r="BD34" s="206" t="str">
        <f t="shared" ref="BD34:BD58" si="67">IF(ISNUMBER(AR34),IF((AH34+190.4)&lt;1,9.99,ROUNDDOWN((AH34+190.4)/10,0)*10+9.99),"-")</f>
        <v>-</v>
      </c>
      <c r="BE34" s="206" t="str">
        <f t="shared" ref="BE34:BE58" si="68">IF(ISNUMBER(AS34),IF((AH34+214.2)&lt;1,9.99,ROUNDDOWN((AH34+214.2)/10,0)*10+9.99),"-")</f>
        <v>-</v>
      </c>
      <c r="BF34" s="206">
        <f t="shared" ref="BF34:BF58" si="69">IF(ISNUMBER(AT34),IF((AH34+238)&lt;1,9.99,ROUNDDOWN((AH34+238)/10,0)*10+9.99),"-")</f>
        <v>179.99</v>
      </c>
      <c r="BG34" s="207" t="str">
        <f t="shared" ref="BG34:BG58" si="70">IF(ISNUMBER(AU34),IF((AH34+285.6)&lt;1,9.99,ROUNDDOWN((AH34+285.6)/10,0)*10+9.99),"-")</f>
        <v>-</v>
      </c>
      <c r="BH34" s="104" t="s">
        <v>88</v>
      </c>
      <c r="BI34" s="227">
        <v>46265</v>
      </c>
      <c r="BJ34" s="112" t="s">
        <v>103</v>
      </c>
      <c r="BK34" s="103"/>
    </row>
    <row r="35" spans="1:63" s="49" customFormat="1">
      <c r="A35" s="110"/>
      <c r="B35" s="124" t="s">
        <v>38</v>
      </c>
      <c r="C35" s="47" t="s">
        <v>163</v>
      </c>
      <c r="D35" s="71" t="s">
        <v>40</v>
      </c>
      <c r="E35" s="112" t="s">
        <v>2426</v>
      </c>
      <c r="F35" s="51" t="s">
        <v>61</v>
      </c>
      <c r="G35" s="14">
        <v>25</v>
      </c>
      <c r="H35" s="14">
        <v>50</v>
      </c>
      <c r="I35" s="14">
        <v>50</v>
      </c>
      <c r="J35" s="14" t="s">
        <v>76</v>
      </c>
      <c r="K35" s="114" t="s">
        <v>61</v>
      </c>
      <c r="L35" s="115">
        <v>29.99</v>
      </c>
      <c r="M35" s="175">
        <f t="shared" si="42"/>
        <v>25.201680672268907</v>
      </c>
      <c r="N35" s="115">
        <f t="shared" si="43"/>
        <v>19.989999999999998</v>
      </c>
      <c r="O35" s="116">
        <f t="shared" si="40"/>
        <v>16.798319327731093</v>
      </c>
      <c r="P35" s="177">
        <f t="shared" si="41"/>
        <v>19.989999999999998</v>
      </c>
      <c r="Q35" s="51" t="s">
        <v>41</v>
      </c>
      <c r="R35" s="16">
        <f t="shared" si="36"/>
        <v>17.989999999999998</v>
      </c>
      <c r="S35" s="14" t="s">
        <v>41</v>
      </c>
      <c r="T35" s="14" t="s">
        <v>41</v>
      </c>
      <c r="U35" s="16">
        <f t="shared" si="37"/>
        <v>14.989999999999998</v>
      </c>
      <c r="V35" s="14" t="s">
        <v>41</v>
      </c>
      <c r="W35" s="16">
        <f t="shared" si="39"/>
        <v>12.989999999999998</v>
      </c>
      <c r="X35" s="14" t="s">
        <v>41</v>
      </c>
      <c r="Y35" s="14" t="s">
        <v>41</v>
      </c>
      <c r="Z35" s="16">
        <f t="shared" si="44"/>
        <v>9.9899999999999984</v>
      </c>
      <c r="AA35" s="71" t="s">
        <v>41</v>
      </c>
      <c r="AB35" s="252">
        <v>39.99</v>
      </c>
      <c r="AC35" s="237" t="s">
        <v>81</v>
      </c>
      <c r="AD35" s="120" t="s">
        <v>2726</v>
      </c>
      <c r="AE35" s="67">
        <v>110</v>
      </c>
      <c r="AF35" s="114">
        <v>0</v>
      </c>
      <c r="AG35" s="182">
        <f t="shared" si="45"/>
        <v>110</v>
      </c>
      <c r="AH35" s="183">
        <f t="shared" si="46"/>
        <v>-83.3</v>
      </c>
      <c r="AI35" s="184">
        <f t="shared" si="47"/>
        <v>9.99</v>
      </c>
      <c r="AJ35" s="183">
        <f t="shared" si="48"/>
        <v>8.3949579831932777</v>
      </c>
      <c r="AK35" s="202" t="str">
        <f t="shared" si="49"/>
        <v>-</v>
      </c>
      <c r="AL35" s="203">
        <f t="shared" si="50"/>
        <v>70</v>
      </c>
      <c r="AM35" s="203" t="str">
        <f t="shared" si="51"/>
        <v>-</v>
      </c>
      <c r="AN35" s="203" t="str">
        <f t="shared" si="52"/>
        <v>-</v>
      </c>
      <c r="AO35" s="203">
        <f t="shared" si="53"/>
        <v>10</v>
      </c>
      <c r="AP35" s="203" t="str">
        <f t="shared" si="54"/>
        <v>-</v>
      </c>
      <c r="AQ35" s="203">
        <f t="shared" si="55"/>
        <v>-30</v>
      </c>
      <c r="AR35" s="203" t="str">
        <f t="shared" si="56"/>
        <v>-</v>
      </c>
      <c r="AS35" s="203" t="str">
        <f t="shared" si="57"/>
        <v>-</v>
      </c>
      <c r="AT35" s="203">
        <f t="shared" si="58"/>
        <v>-90</v>
      </c>
      <c r="AU35" s="204" t="str">
        <f t="shared" si="59"/>
        <v>-</v>
      </c>
      <c r="AV35" s="185"/>
      <c r="AW35" s="205" t="str">
        <f t="shared" si="60"/>
        <v>-</v>
      </c>
      <c r="AX35" s="206">
        <f t="shared" si="61"/>
        <v>9.99</v>
      </c>
      <c r="AY35" s="206" t="str">
        <f t="shared" si="62"/>
        <v>-</v>
      </c>
      <c r="AZ35" s="206" t="str">
        <f t="shared" si="63"/>
        <v>-</v>
      </c>
      <c r="BA35" s="206">
        <f t="shared" si="64"/>
        <v>39.99</v>
      </c>
      <c r="BB35" s="206" t="str">
        <f t="shared" si="65"/>
        <v>-</v>
      </c>
      <c r="BC35" s="206">
        <f t="shared" si="66"/>
        <v>89.99</v>
      </c>
      <c r="BD35" s="206" t="str">
        <f t="shared" si="67"/>
        <v>-</v>
      </c>
      <c r="BE35" s="206" t="str">
        <f t="shared" si="68"/>
        <v>-</v>
      </c>
      <c r="BF35" s="206">
        <f t="shared" si="69"/>
        <v>159.99</v>
      </c>
      <c r="BG35" s="207" t="str">
        <f t="shared" si="70"/>
        <v>-</v>
      </c>
      <c r="BH35" s="104" t="s">
        <v>88</v>
      </c>
      <c r="BI35" s="227">
        <v>46265</v>
      </c>
      <c r="BJ35" s="112" t="s">
        <v>103</v>
      </c>
      <c r="BK35" s="103" t="s">
        <v>82</v>
      </c>
    </row>
    <row r="36" spans="1:63" s="49" customFormat="1">
      <c r="A36" s="110"/>
      <c r="B36" s="124" t="s">
        <v>38</v>
      </c>
      <c r="C36" s="47" t="s">
        <v>2131</v>
      </c>
      <c r="D36" s="71" t="s">
        <v>40</v>
      </c>
      <c r="E36" s="112" t="s">
        <v>2426</v>
      </c>
      <c r="F36" s="51" t="s">
        <v>61</v>
      </c>
      <c r="G36" s="14">
        <v>15</v>
      </c>
      <c r="H36" s="14">
        <v>50</v>
      </c>
      <c r="I36" s="14">
        <v>50</v>
      </c>
      <c r="J36" s="14" t="s">
        <v>76</v>
      </c>
      <c r="K36" s="114" t="s">
        <v>61</v>
      </c>
      <c r="L36" s="115">
        <v>24.99</v>
      </c>
      <c r="M36" s="175">
        <f t="shared" si="42"/>
        <v>21</v>
      </c>
      <c r="N36" s="115">
        <f>L36*0.8</f>
        <v>19.992000000000001</v>
      </c>
      <c r="O36" s="116">
        <f t="shared" si="40"/>
        <v>16.8</v>
      </c>
      <c r="P36" s="177">
        <f t="shared" si="41"/>
        <v>19.992000000000001</v>
      </c>
      <c r="Q36" s="51" t="s">
        <v>41</v>
      </c>
      <c r="R36" s="16">
        <f t="shared" si="36"/>
        <v>17.992000000000001</v>
      </c>
      <c r="S36" s="14" t="s">
        <v>41</v>
      </c>
      <c r="T36" s="14" t="s">
        <v>41</v>
      </c>
      <c r="U36" s="16">
        <f t="shared" si="37"/>
        <v>14.992000000000001</v>
      </c>
      <c r="V36" s="14" t="s">
        <v>41</v>
      </c>
      <c r="W36" s="16">
        <f t="shared" si="39"/>
        <v>12.992000000000001</v>
      </c>
      <c r="X36" s="14" t="s">
        <v>41</v>
      </c>
      <c r="Y36" s="14" t="s">
        <v>41</v>
      </c>
      <c r="Z36" s="16">
        <f t="shared" si="44"/>
        <v>9.9920000000000009</v>
      </c>
      <c r="AA36" s="71" t="s">
        <v>41</v>
      </c>
      <c r="AB36" s="256">
        <v>0</v>
      </c>
      <c r="AC36" s="237" t="s">
        <v>2309</v>
      </c>
      <c r="AD36" s="120" t="s">
        <v>2719</v>
      </c>
      <c r="AE36" s="67">
        <v>90</v>
      </c>
      <c r="AF36" s="114">
        <v>-50</v>
      </c>
      <c r="AG36" s="182">
        <f t="shared" si="45"/>
        <v>40</v>
      </c>
      <c r="AH36" s="183">
        <f t="shared" si="46"/>
        <v>0</v>
      </c>
      <c r="AI36" s="184">
        <f t="shared" si="47"/>
        <v>9.99</v>
      </c>
      <c r="AJ36" s="183">
        <f t="shared" si="48"/>
        <v>8.3949579831932777</v>
      </c>
      <c r="AK36" s="202" t="str">
        <f t="shared" si="49"/>
        <v>-</v>
      </c>
      <c r="AL36" s="203">
        <f t="shared" si="50"/>
        <v>0</v>
      </c>
      <c r="AM36" s="203" t="str">
        <f t="shared" si="51"/>
        <v>-</v>
      </c>
      <c r="AN36" s="203" t="str">
        <f t="shared" si="52"/>
        <v>-</v>
      </c>
      <c r="AO36" s="203">
        <f t="shared" si="53"/>
        <v>-60</v>
      </c>
      <c r="AP36" s="203" t="str">
        <f t="shared" si="54"/>
        <v>-</v>
      </c>
      <c r="AQ36" s="203">
        <f t="shared" si="55"/>
        <v>-100</v>
      </c>
      <c r="AR36" s="203" t="str">
        <f t="shared" si="56"/>
        <v>-</v>
      </c>
      <c r="AS36" s="203" t="str">
        <f t="shared" si="57"/>
        <v>-</v>
      </c>
      <c r="AT36" s="203">
        <f t="shared" si="58"/>
        <v>-160</v>
      </c>
      <c r="AU36" s="204" t="str">
        <f t="shared" si="59"/>
        <v>-</v>
      </c>
      <c r="AV36" s="185"/>
      <c r="AW36" s="205" t="str">
        <f t="shared" si="60"/>
        <v>-</v>
      </c>
      <c r="AX36" s="206">
        <f t="shared" si="61"/>
        <v>49.99</v>
      </c>
      <c r="AY36" s="206" t="str">
        <f t="shared" si="62"/>
        <v>-</v>
      </c>
      <c r="AZ36" s="206" t="str">
        <f t="shared" si="63"/>
        <v>-</v>
      </c>
      <c r="BA36" s="206">
        <f t="shared" si="64"/>
        <v>119.99</v>
      </c>
      <c r="BB36" s="206" t="str">
        <f t="shared" si="65"/>
        <v>-</v>
      </c>
      <c r="BC36" s="206">
        <f t="shared" si="66"/>
        <v>169.99</v>
      </c>
      <c r="BD36" s="206" t="str">
        <f t="shared" si="67"/>
        <v>-</v>
      </c>
      <c r="BE36" s="206" t="str">
        <f t="shared" si="68"/>
        <v>-</v>
      </c>
      <c r="BF36" s="206">
        <f t="shared" si="69"/>
        <v>239.99</v>
      </c>
      <c r="BG36" s="207" t="str">
        <f t="shared" si="70"/>
        <v>-</v>
      </c>
      <c r="BH36" s="104" t="s">
        <v>88</v>
      </c>
      <c r="BI36" s="227">
        <v>46265</v>
      </c>
      <c r="BJ36" s="112" t="s">
        <v>89</v>
      </c>
      <c r="BK36" s="103"/>
    </row>
    <row r="37" spans="1:63" s="49" customFormat="1">
      <c r="A37" s="110"/>
      <c r="B37" s="124" t="s">
        <v>38</v>
      </c>
      <c r="C37" s="47" t="s">
        <v>84</v>
      </c>
      <c r="D37" s="71" t="s">
        <v>85</v>
      </c>
      <c r="E37" s="112" t="s">
        <v>2426</v>
      </c>
      <c r="F37" s="51" t="s">
        <v>61</v>
      </c>
      <c r="G37" s="14">
        <v>5</v>
      </c>
      <c r="H37" s="14">
        <v>25</v>
      </c>
      <c r="I37" s="14" t="s">
        <v>41</v>
      </c>
      <c r="J37" s="14" t="s">
        <v>76</v>
      </c>
      <c r="K37" s="114">
        <v>0.19</v>
      </c>
      <c r="L37" s="115">
        <v>24.99</v>
      </c>
      <c r="M37" s="175">
        <f t="shared" si="42"/>
        <v>21</v>
      </c>
      <c r="N37" s="115">
        <f>(L37-5)*0.8+5</f>
        <v>20.991999999999997</v>
      </c>
      <c r="O37" s="118">
        <f t="shared" si="40"/>
        <v>17.640336134453779</v>
      </c>
      <c r="P37" s="177">
        <f t="shared" si="41"/>
        <v>20.991999999999997</v>
      </c>
      <c r="Q37" s="51" t="s">
        <v>41</v>
      </c>
      <c r="R37" s="16">
        <f t="shared" si="36"/>
        <v>18.991999999999997</v>
      </c>
      <c r="S37" s="14" t="s">
        <v>41</v>
      </c>
      <c r="T37" s="14" t="s">
        <v>41</v>
      </c>
      <c r="U37" s="16">
        <f t="shared" si="37"/>
        <v>15.991999999999997</v>
      </c>
      <c r="V37" s="14" t="s">
        <v>41</v>
      </c>
      <c r="W37" s="16">
        <f t="shared" ref="W37:W48" si="71">P37-7</f>
        <v>13.991999999999997</v>
      </c>
      <c r="X37" s="14" t="s">
        <v>41</v>
      </c>
      <c r="Y37" s="14" t="s">
        <v>41</v>
      </c>
      <c r="Z37" s="14" t="s">
        <v>41</v>
      </c>
      <c r="AA37" s="71" t="s">
        <v>41</v>
      </c>
      <c r="AB37" s="256">
        <v>0</v>
      </c>
      <c r="AC37" s="237" t="s">
        <v>2309</v>
      </c>
      <c r="AD37" s="120" t="s">
        <v>2310</v>
      </c>
      <c r="AE37" s="67">
        <v>130</v>
      </c>
      <c r="AF37" s="114">
        <v>-50</v>
      </c>
      <c r="AG37" s="182">
        <f t="shared" si="45"/>
        <v>80</v>
      </c>
      <c r="AH37" s="183">
        <f t="shared" si="46"/>
        <v>-47.599999999999994</v>
      </c>
      <c r="AI37" s="184">
        <f t="shared" si="47"/>
        <v>9.99</v>
      </c>
      <c r="AJ37" s="183">
        <f t="shared" si="48"/>
        <v>8.3949579831932777</v>
      </c>
      <c r="AK37" s="202" t="str">
        <f t="shared" si="49"/>
        <v>-</v>
      </c>
      <c r="AL37" s="203">
        <f t="shared" si="50"/>
        <v>40</v>
      </c>
      <c r="AM37" s="203" t="str">
        <f t="shared" si="51"/>
        <v>-</v>
      </c>
      <c r="AN37" s="203" t="str">
        <f t="shared" si="52"/>
        <v>-</v>
      </c>
      <c r="AO37" s="203">
        <f t="shared" si="53"/>
        <v>-20</v>
      </c>
      <c r="AP37" s="203" t="str">
        <f t="shared" si="54"/>
        <v>-</v>
      </c>
      <c r="AQ37" s="203">
        <f t="shared" si="55"/>
        <v>-60</v>
      </c>
      <c r="AR37" s="203" t="str">
        <f t="shared" si="56"/>
        <v>-</v>
      </c>
      <c r="AS37" s="203" t="str">
        <f t="shared" si="57"/>
        <v>-</v>
      </c>
      <c r="AT37" s="203" t="str">
        <f t="shared" si="58"/>
        <v>-</v>
      </c>
      <c r="AU37" s="204" t="str">
        <f t="shared" si="59"/>
        <v>-</v>
      </c>
      <c r="AV37" s="185"/>
      <c r="AW37" s="205" t="str">
        <f t="shared" si="60"/>
        <v>-</v>
      </c>
      <c r="AX37" s="206">
        <f t="shared" si="61"/>
        <v>9.99</v>
      </c>
      <c r="AY37" s="206" t="str">
        <f t="shared" si="62"/>
        <v>-</v>
      </c>
      <c r="AZ37" s="206" t="str">
        <f t="shared" si="63"/>
        <v>-</v>
      </c>
      <c r="BA37" s="206">
        <f t="shared" si="64"/>
        <v>79.989999999999995</v>
      </c>
      <c r="BB37" s="206" t="str">
        <f t="shared" si="65"/>
        <v>-</v>
      </c>
      <c r="BC37" s="206">
        <f t="shared" si="66"/>
        <v>119.99</v>
      </c>
      <c r="BD37" s="206" t="str">
        <f t="shared" si="67"/>
        <v>-</v>
      </c>
      <c r="BE37" s="206" t="str">
        <f t="shared" si="68"/>
        <v>-</v>
      </c>
      <c r="BF37" s="206" t="str">
        <f t="shared" si="69"/>
        <v>-</v>
      </c>
      <c r="BG37" s="207" t="str">
        <f t="shared" si="70"/>
        <v>-</v>
      </c>
      <c r="BH37" s="104"/>
      <c r="BI37" s="227">
        <v>46265</v>
      </c>
      <c r="BJ37" s="112" t="s">
        <v>86</v>
      </c>
      <c r="BK37" s="103"/>
    </row>
    <row r="38" spans="1:63" s="49" customFormat="1">
      <c r="A38" s="110"/>
      <c r="B38" s="124" t="s">
        <v>38</v>
      </c>
      <c r="C38" s="47" t="s">
        <v>2127</v>
      </c>
      <c r="D38" s="71" t="s">
        <v>40</v>
      </c>
      <c r="E38" s="112"/>
      <c r="F38" s="51" t="s">
        <v>61</v>
      </c>
      <c r="G38" s="14">
        <v>10</v>
      </c>
      <c r="H38" s="14">
        <v>25</v>
      </c>
      <c r="I38" s="14" t="s">
        <v>41</v>
      </c>
      <c r="J38" s="14" t="s">
        <v>76</v>
      </c>
      <c r="K38" s="114">
        <v>0.19</v>
      </c>
      <c r="L38" s="115">
        <v>21.99</v>
      </c>
      <c r="M38" s="175">
        <f t="shared" si="42"/>
        <v>18.478991596638654</v>
      </c>
      <c r="N38" s="115"/>
      <c r="O38" s="116"/>
      <c r="P38" s="177">
        <f>L38</f>
        <v>21.99</v>
      </c>
      <c r="Q38" s="51" t="s">
        <v>41</v>
      </c>
      <c r="R38" s="16">
        <f t="shared" si="36"/>
        <v>19.989999999999998</v>
      </c>
      <c r="S38" s="14" t="s">
        <v>41</v>
      </c>
      <c r="T38" s="14" t="s">
        <v>41</v>
      </c>
      <c r="U38" s="16">
        <f t="shared" si="37"/>
        <v>16.989999999999998</v>
      </c>
      <c r="V38" s="14" t="s">
        <v>41</v>
      </c>
      <c r="W38" s="16">
        <f t="shared" si="71"/>
        <v>14.989999999999998</v>
      </c>
      <c r="X38" s="14" t="s">
        <v>41</v>
      </c>
      <c r="Y38" s="14" t="s">
        <v>41</v>
      </c>
      <c r="Z38" s="14" t="s">
        <v>41</v>
      </c>
      <c r="AA38" s="71" t="s">
        <v>41</v>
      </c>
      <c r="AB38" s="252">
        <v>39.99</v>
      </c>
      <c r="AC38" s="212"/>
      <c r="AD38" s="119" t="s">
        <v>41</v>
      </c>
      <c r="AE38" s="67">
        <v>70</v>
      </c>
      <c r="AF38" s="114"/>
      <c r="AG38" s="182">
        <f t="shared" si="45"/>
        <v>70</v>
      </c>
      <c r="AH38" s="183">
        <f t="shared" si="46"/>
        <v>-35.699999999999996</v>
      </c>
      <c r="AI38" s="184">
        <f t="shared" si="47"/>
        <v>9.99</v>
      </c>
      <c r="AJ38" s="183">
        <f t="shared" si="48"/>
        <v>8.3949579831932777</v>
      </c>
      <c r="AK38" s="202" t="str">
        <f t="shared" si="49"/>
        <v>-</v>
      </c>
      <c r="AL38" s="203">
        <f t="shared" si="50"/>
        <v>30</v>
      </c>
      <c r="AM38" s="203" t="str">
        <f t="shared" si="51"/>
        <v>-</v>
      </c>
      <c r="AN38" s="203" t="str">
        <f t="shared" si="52"/>
        <v>-</v>
      </c>
      <c r="AO38" s="203">
        <f t="shared" si="53"/>
        <v>-30</v>
      </c>
      <c r="AP38" s="203" t="str">
        <f t="shared" si="54"/>
        <v>-</v>
      </c>
      <c r="AQ38" s="203">
        <f t="shared" si="55"/>
        <v>-70</v>
      </c>
      <c r="AR38" s="203" t="str">
        <f t="shared" si="56"/>
        <v>-</v>
      </c>
      <c r="AS38" s="203" t="str">
        <f t="shared" si="57"/>
        <v>-</v>
      </c>
      <c r="AT38" s="203" t="str">
        <f t="shared" si="58"/>
        <v>-</v>
      </c>
      <c r="AU38" s="204" t="str">
        <f t="shared" si="59"/>
        <v>-</v>
      </c>
      <c r="AV38" s="185"/>
      <c r="AW38" s="205" t="str">
        <f t="shared" si="60"/>
        <v>-</v>
      </c>
      <c r="AX38" s="206">
        <f t="shared" si="61"/>
        <v>19.990000000000002</v>
      </c>
      <c r="AY38" s="206" t="str">
        <f t="shared" si="62"/>
        <v>-</v>
      </c>
      <c r="AZ38" s="206" t="str">
        <f t="shared" si="63"/>
        <v>-</v>
      </c>
      <c r="BA38" s="206">
        <f t="shared" si="64"/>
        <v>89.99</v>
      </c>
      <c r="BB38" s="206" t="str">
        <f t="shared" si="65"/>
        <v>-</v>
      </c>
      <c r="BC38" s="206">
        <f t="shared" si="66"/>
        <v>139.99</v>
      </c>
      <c r="BD38" s="206" t="str">
        <f t="shared" si="67"/>
        <v>-</v>
      </c>
      <c r="BE38" s="206" t="str">
        <f t="shared" si="68"/>
        <v>-</v>
      </c>
      <c r="BF38" s="206" t="str">
        <f t="shared" si="69"/>
        <v>-</v>
      </c>
      <c r="BG38" s="207" t="str">
        <f t="shared" si="70"/>
        <v>-</v>
      </c>
      <c r="BH38" s="104"/>
      <c r="BI38" s="227"/>
      <c r="BJ38" s="112" t="s">
        <v>79</v>
      </c>
      <c r="BK38" s="103"/>
    </row>
    <row r="39" spans="1:63" s="49" customFormat="1">
      <c r="A39" s="110"/>
      <c r="B39" s="124" t="s">
        <v>38</v>
      </c>
      <c r="C39" s="47" t="s">
        <v>2127</v>
      </c>
      <c r="D39" s="71" t="s">
        <v>40</v>
      </c>
      <c r="E39" s="112" t="s">
        <v>2426</v>
      </c>
      <c r="F39" s="51" t="s">
        <v>61</v>
      </c>
      <c r="G39" s="14">
        <v>10</v>
      </c>
      <c r="H39" s="14">
        <v>25</v>
      </c>
      <c r="I39" s="14" t="s">
        <v>41</v>
      </c>
      <c r="J39" s="14" t="s">
        <v>76</v>
      </c>
      <c r="K39" s="114">
        <v>0.19</v>
      </c>
      <c r="L39" s="115">
        <v>21.99</v>
      </c>
      <c r="M39" s="175">
        <f t="shared" si="42"/>
        <v>18.478991596638654</v>
      </c>
      <c r="N39" s="115"/>
      <c r="O39" s="116"/>
      <c r="P39" s="177">
        <f>L39</f>
        <v>21.99</v>
      </c>
      <c r="Q39" s="51" t="s">
        <v>41</v>
      </c>
      <c r="R39" s="16">
        <f t="shared" si="36"/>
        <v>19.989999999999998</v>
      </c>
      <c r="S39" s="14" t="s">
        <v>41</v>
      </c>
      <c r="T39" s="14" t="s">
        <v>41</v>
      </c>
      <c r="U39" s="16">
        <f t="shared" si="37"/>
        <v>16.989999999999998</v>
      </c>
      <c r="V39" s="14" t="s">
        <v>41</v>
      </c>
      <c r="W39" s="16">
        <f t="shared" si="71"/>
        <v>14.989999999999998</v>
      </c>
      <c r="X39" s="14" t="s">
        <v>41</v>
      </c>
      <c r="Y39" s="14" t="s">
        <v>41</v>
      </c>
      <c r="Z39" s="14" t="s">
        <v>41</v>
      </c>
      <c r="AA39" s="71" t="s">
        <v>41</v>
      </c>
      <c r="AB39" s="252">
        <v>39.99</v>
      </c>
      <c r="AC39" s="237" t="s">
        <v>49</v>
      </c>
      <c r="AD39" s="120" t="s">
        <v>2712</v>
      </c>
      <c r="AE39" s="67">
        <v>70</v>
      </c>
      <c r="AF39" s="114">
        <v>70</v>
      </c>
      <c r="AG39" s="182">
        <f t="shared" si="45"/>
        <v>140</v>
      </c>
      <c r="AH39" s="183">
        <f t="shared" si="46"/>
        <v>-119</v>
      </c>
      <c r="AI39" s="184">
        <f t="shared" si="47"/>
        <v>9.99</v>
      </c>
      <c r="AJ39" s="183">
        <f t="shared" si="48"/>
        <v>8.3949579831932777</v>
      </c>
      <c r="AK39" s="202" t="str">
        <f t="shared" si="49"/>
        <v>-</v>
      </c>
      <c r="AL39" s="203">
        <f t="shared" si="50"/>
        <v>100</v>
      </c>
      <c r="AM39" s="203" t="str">
        <f t="shared" si="51"/>
        <v>-</v>
      </c>
      <c r="AN39" s="203" t="str">
        <f t="shared" si="52"/>
        <v>-</v>
      </c>
      <c r="AO39" s="203">
        <f t="shared" si="53"/>
        <v>40</v>
      </c>
      <c r="AP39" s="203" t="str">
        <f t="shared" si="54"/>
        <v>-</v>
      </c>
      <c r="AQ39" s="203">
        <f t="shared" si="55"/>
        <v>0</v>
      </c>
      <c r="AR39" s="203" t="str">
        <f t="shared" si="56"/>
        <v>-</v>
      </c>
      <c r="AS39" s="203" t="str">
        <f t="shared" si="57"/>
        <v>-</v>
      </c>
      <c r="AT39" s="203" t="str">
        <f t="shared" si="58"/>
        <v>-</v>
      </c>
      <c r="AU39" s="204" t="str">
        <f t="shared" si="59"/>
        <v>-</v>
      </c>
      <c r="AV39" s="185"/>
      <c r="AW39" s="205" t="str">
        <f t="shared" si="60"/>
        <v>-</v>
      </c>
      <c r="AX39" s="206">
        <f t="shared" si="61"/>
        <v>9.99</v>
      </c>
      <c r="AY39" s="206" t="str">
        <f t="shared" si="62"/>
        <v>-</v>
      </c>
      <c r="AZ39" s="206" t="str">
        <f t="shared" si="63"/>
        <v>-</v>
      </c>
      <c r="BA39" s="206">
        <f t="shared" si="64"/>
        <v>9.99</v>
      </c>
      <c r="BB39" s="206" t="str">
        <f t="shared" si="65"/>
        <v>-</v>
      </c>
      <c r="BC39" s="206">
        <f t="shared" si="66"/>
        <v>49.99</v>
      </c>
      <c r="BD39" s="206" t="str">
        <f t="shared" si="67"/>
        <v>-</v>
      </c>
      <c r="BE39" s="206" t="str">
        <f t="shared" si="68"/>
        <v>-</v>
      </c>
      <c r="BF39" s="206" t="str">
        <f t="shared" si="69"/>
        <v>-</v>
      </c>
      <c r="BG39" s="207" t="str">
        <f t="shared" si="70"/>
        <v>-</v>
      </c>
      <c r="BH39" s="104"/>
      <c r="BI39" s="227">
        <v>46265</v>
      </c>
      <c r="BJ39" s="112" t="s">
        <v>79</v>
      </c>
      <c r="BK39" s="103"/>
    </row>
    <row r="40" spans="1:63" s="49" customFormat="1">
      <c r="A40" s="110"/>
      <c r="B40" s="124" t="s">
        <v>38</v>
      </c>
      <c r="C40" s="47" t="s">
        <v>2129</v>
      </c>
      <c r="D40" s="71" t="s">
        <v>71</v>
      </c>
      <c r="E40" s="112" t="s">
        <v>2426</v>
      </c>
      <c r="F40" s="51" t="s">
        <v>61</v>
      </c>
      <c r="G40" s="14">
        <v>10</v>
      </c>
      <c r="H40" s="14">
        <v>25</v>
      </c>
      <c r="I40" s="14" t="s">
        <v>41</v>
      </c>
      <c r="J40" s="14" t="s">
        <v>76</v>
      </c>
      <c r="K40" s="114">
        <v>0.19</v>
      </c>
      <c r="L40" s="115">
        <v>31.99</v>
      </c>
      <c r="M40" s="175">
        <f t="shared" si="42"/>
        <v>26.882352941176471</v>
      </c>
      <c r="N40" s="115">
        <f>L40-10</f>
        <v>21.99</v>
      </c>
      <c r="O40" s="116">
        <f t="shared" ref="O40:O48" si="72">N40/1.19</f>
        <v>18.478991596638654</v>
      </c>
      <c r="P40" s="177">
        <f t="shared" ref="P40:P48" si="73">N40</f>
        <v>21.99</v>
      </c>
      <c r="Q40" s="51" t="s">
        <v>41</v>
      </c>
      <c r="R40" s="16">
        <f t="shared" si="36"/>
        <v>19.989999999999998</v>
      </c>
      <c r="S40" s="14" t="s">
        <v>41</v>
      </c>
      <c r="T40" s="14" t="s">
        <v>41</v>
      </c>
      <c r="U40" s="16">
        <f t="shared" si="37"/>
        <v>16.989999999999998</v>
      </c>
      <c r="V40" s="14" t="s">
        <v>41</v>
      </c>
      <c r="W40" s="16">
        <f t="shared" si="71"/>
        <v>14.989999999999998</v>
      </c>
      <c r="X40" s="14" t="s">
        <v>41</v>
      </c>
      <c r="Y40" s="14" t="s">
        <v>41</v>
      </c>
      <c r="Z40" s="14" t="s">
        <v>41</v>
      </c>
      <c r="AA40" s="71" t="s">
        <v>41</v>
      </c>
      <c r="AB40" s="252">
        <v>39.99</v>
      </c>
      <c r="AC40" s="237" t="s">
        <v>81</v>
      </c>
      <c r="AD40" s="120" t="s">
        <v>2716</v>
      </c>
      <c r="AE40" s="67">
        <v>230</v>
      </c>
      <c r="AF40" s="114">
        <v>-65</v>
      </c>
      <c r="AG40" s="182">
        <f t="shared" si="45"/>
        <v>165</v>
      </c>
      <c r="AH40" s="183">
        <f t="shared" si="46"/>
        <v>-148.75</v>
      </c>
      <c r="AI40" s="184">
        <f t="shared" si="47"/>
        <v>9.99</v>
      </c>
      <c r="AJ40" s="183">
        <f t="shared" si="48"/>
        <v>8.3949579831932777</v>
      </c>
      <c r="AK40" s="202" t="str">
        <f t="shared" si="49"/>
        <v>-</v>
      </c>
      <c r="AL40" s="203">
        <f t="shared" si="50"/>
        <v>125</v>
      </c>
      <c r="AM40" s="203" t="str">
        <f t="shared" si="51"/>
        <v>-</v>
      </c>
      <c r="AN40" s="203" t="str">
        <f t="shared" si="52"/>
        <v>-</v>
      </c>
      <c r="AO40" s="203">
        <f t="shared" si="53"/>
        <v>65</v>
      </c>
      <c r="AP40" s="203" t="str">
        <f t="shared" si="54"/>
        <v>-</v>
      </c>
      <c r="AQ40" s="203">
        <f t="shared" si="55"/>
        <v>25</v>
      </c>
      <c r="AR40" s="203" t="str">
        <f t="shared" si="56"/>
        <v>-</v>
      </c>
      <c r="AS40" s="203" t="str">
        <f t="shared" si="57"/>
        <v>-</v>
      </c>
      <c r="AT40" s="203" t="str">
        <f t="shared" si="58"/>
        <v>-</v>
      </c>
      <c r="AU40" s="204" t="str">
        <f t="shared" si="59"/>
        <v>-</v>
      </c>
      <c r="AV40" s="185"/>
      <c r="AW40" s="205" t="str">
        <f t="shared" si="60"/>
        <v>-</v>
      </c>
      <c r="AX40" s="206">
        <f t="shared" si="61"/>
        <v>9.99</v>
      </c>
      <c r="AY40" s="206" t="str">
        <f t="shared" si="62"/>
        <v>-</v>
      </c>
      <c r="AZ40" s="206" t="str">
        <f t="shared" si="63"/>
        <v>-</v>
      </c>
      <c r="BA40" s="206">
        <f t="shared" si="64"/>
        <v>9.99</v>
      </c>
      <c r="BB40" s="206" t="str">
        <f t="shared" si="65"/>
        <v>-</v>
      </c>
      <c r="BC40" s="206">
        <f t="shared" si="66"/>
        <v>19.990000000000002</v>
      </c>
      <c r="BD40" s="206" t="str">
        <f t="shared" si="67"/>
        <v>-</v>
      </c>
      <c r="BE40" s="206" t="str">
        <f t="shared" si="68"/>
        <v>-</v>
      </c>
      <c r="BF40" s="206" t="str">
        <f t="shared" si="69"/>
        <v>-</v>
      </c>
      <c r="BG40" s="207" t="str">
        <f t="shared" si="70"/>
        <v>-</v>
      </c>
      <c r="BH40" s="104"/>
      <c r="BI40" s="227">
        <v>46265</v>
      </c>
      <c r="BJ40" s="112" t="s">
        <v>106</v>
      </c>
      <c r="BK40" s="103" t="s">
        <v>82</v>
      </c>
    </row>
    <row r="41" spans="1:63" s="49" customFormat="1">
      <c r="A41" s="110"/>
      <c r="B41" s="124" t="s">
        <v>38</v>
      </c>
      <c r="C41" s="47" t="s">
        <v>2131</v>
      </c>
      <c r="D41" s="71" t="s">
        <v>40</v>
      </c>
      <c r="E41" s="112" t="s">
        <v>2426</v>
      </c>
      <c r="F41" s="51" t="s">
        <v>61</v>
      </c>
      <c r="G41" s="14">
        <v>15</v>
      </c>
      <c r="H41" s="14">
        <v>50</v>
      </c>
      <c r="I41" s="14">
        <v>50</v>
      </c>
      <c r="J41" s="14" t="s">
        <v>76</v>
      </c>
      <c r="K41" s="114" t="s">
        <v>61</v>
      </c>
      <c r="L41" s="115">
        <v>24.99</v>
      </c>
      <c r="M41" s="175">
        <f t="shared" si="42"/>
        <v>21</v>
      </c>
      <c r="N41" s="115">
        <f>L41*0.9</f>
        <v>22.491</v>
      </c>
      <c r="O41" s="116">
        <f t="shared" si="72"/>
        <v>18.900000000000002</v>
      </c>
      <c r="P41" s="177">
        <f t="shared" si="73"/>
        <v>22.491</v>
      </c>
      <c r="Q41" s="51" t="s">
        <v>41</v>
      </c>
      <c r="R41" s="16">
        <f t="shared" si="36"/>
        <v>20.491</v>
      </c>
      <c r="S41" s="14" t="s">
        <v>41</v>
      </c>
      <c r="T41" s="14" t="s">
        <v>41</v>
      </c>
      <c r="U41" s="16">
        <f t="shared" si="37"/>
        <v>17.491</v>
      </c>
      <c r="V41" s="14" t="s">
        <v>41</v>
      </c>
      <c r="W41" s="16">
        <f t="shared" si="71"/>
        <v>15.491</v>
      </c>
      <c r="X41" s="14" t="s">
        <v>41</v>
      </c>
      <c r="Y41" s="14" t="s">
        <v>41</v>
      </c>
      <c r="Z41" s="16">
        <f>P41-10</f>
        <v>12.491</v>
      </c>
      <c r="AA41" s="71" t="s">
        <v>41</v>
      </c>
      <c r="AB41" s="256">
        <v>0</v>
      </c>
      <c r="AC41" s="237" t="s">
        <v>2307</v>
      </c>
      <c r="AD41" s="120" t="s">
        <v>2718</v>
      </c>
      <c r="AE41" s="67">
        <v>90</v>
      </c>
      <c r="AF41" s="114">
        <v>0</v>
      </c>
      <c r="AG41" s="182">
        <f t="shared" si="45"/>
        <v>90</v>
      </c>
      <c r="AH41" s="183">
        <f t="shared" si="46"/>
        <v>-59.5</v>
      </c>
      <c r="AI41" s="184">
        <f t="shared" si="47"/>
        <v>9.99</v>
      </c>
      <c r="AJ41" s="183">
        <f t="shared" si="48"/>
        <v>8.3949579831932777</v>
      </c>
      <c r="AK41" s="202" t="str">
        <f t="shared" si="49"/>
        <v>-</v>
      </c>
      <c r="AL41" s="203">
        <f t="shared" si="50"/>
        <v>50</v>
      </c>
      <c r="AM41" s="203" t="str">
        <f t="shared" si="51"/>
        <v>-</v>
      </c>
      <c r="AN41" s="203" t="str">
        <f t="shared" si="52"/>
        <v>-</v>
      </c>
      <c r="AO41" s="203">
        <f t="shared" si="53"/>
        <v>-10</v>
      </c>
      <c r="AP41" s="203" t="str">
        <f t="shared" si="54"/>
        <v>-</v>
      </c>
      <c r="AQ41" s="203">
        <f t="shared" si="55"/>
        <v>-50</v>
      </c>
      <c r="AR41" s="203" t="str">
        <f t="shared" si="56"/>
        <v>-</v>
      </c>
      <c r="AS41" s="203" t="str">
        <f t="shared" si="57"/>
        <v>-</v>
      </c>
      <c r="AT41" s="203">
        <f t="shared" si="58"/>
        <v>-110</v>
      </c>
      <c r="AU41" s="204" t="str">
        <f t="shared" si="59"/>
        <v>-</v>
      </c>
      <c r="AV41" s="185"/>
      <c r="AW41" s="205" t="str">
        <f t="shared" si="60"/>
        <v>-</v>
      </c>
      <c r="AX41" s="206">
        <f t="shared" si="61"/>
        <v>9.99</v>
      </c>
      <c r="AY41" s="206" t="str">
        <f t="shared" si="62"/>
        <v>-</v>
      </c>
      <c r="AZ41" s="206" t="str">
        <f t="shared" si="63"/>
        <v>-</v>
      </c>
      <c r="BA41" s="206">
        <f t="shared" si="64"/>
        <v>59.99</v>
      </c>
      <c r="BB41" s="206" t="str">
        <f t="shared" si="65"/>
        <v>-</v>
      </c>
      <c r="BC41" s="206">
        <f t="shared" si="66"/>
        <v>109.99</v>
      </c>
      <c r="BD41" s="206" t="str">
        <f t="shared" si="67"/>
        <v>-</v>
      </c>
      <c r="BE41" s="206" t="str">
        <f t="shared" si="68"/>
        <v>-</v>
      </c>
      <c r="BF41" s="206">
        <f t="shared" si="69"/>
        <v>179.99</v>
      </c>
      <c r="BG41" s="207" t="str">
        <f t="shared" si="70"/>
        <v>-</v>
      </c>
      <c r="BH41" s="104" t="s">
        <v>88</v>
      </c>
      <c r="BI41" s="227">
        <v>46265</v>
      </c>
      <c r="BJ41" s="112" t="s">
        <v>89</v>
      </c>
      <c r="BK41" s="103"/>
    </row>
    <row r="42" spans="1:63" s="49" customFormat="1">
      <c r="A42" s="110"/>
      <c r="B42" s="124" t="s">
        <v>38</v>
      </c>
      <c r="C42" s="47" t="s">
        <v>2128</v>
      </c>
      <c r="D42" s="71" t="s">
        <v>85</v>
      </c>
      <c r="E42" s="112" t="s">
        <v>2426</v>
      </c>
      <c r="F42" s="51" t="s">
        <v>61</v>
      </c>
      <c r="G42" s="14">
        <v>10</v>
      </c>
      <c r="H42" s="14">
        <v>25</v>
      </c>
      <c r="I42" s="14" t="s">
        <v>41</v>
      </c>
      <c r="J42" s="14" t="s">
        <v>76</v>
      </c>
      <c r="K42" s="114">
        <v>0.19</v>
      </c>
      <c r="L42" s="115">
        <v>26.99</v>
      </c>
      <c r="M42" s="175">
        <f t="shared" si="42"/>
        <v>22.680672268907564</v>
      </c>
      <c r="N42" s="115">
        <f>(L42-5)*0.8+5</f>
        <v>22.591999999999999</v>
      </c>
      <c r="O42" s="116">
        <f t="shared" si="72"/>
        <v>18.984873949579832</v>
      </c>
      <c r="P42" s="177">
        <f t="shared" si="73"/>
        <v>22.591999999999999</v>
      </c>
      <c r="Q42" s="51" t="s">
        <v>41</v>
      </c>
      <c r="R42" s="16">
        <f t="shared" si="36"/>
        <v>20.591999999999999</v>
      </c>
      <c r="S42" s="14" t="s">
        <v>41</v>
      </c>
      <c r="T42" s="14" t="s">
        <v>41</v>
      </c>
      <c r="U42" s="16">
        <f t="shared" si="37"/>
        <v>17.591999999999999</v>
      </c>
      <c r="V42" s="14" t="s">
        <v>41</v>
      </c>
      <c r="W42" s="16">
        <f t="shared" si="71"/>
        <v>15.591999999999999</v>
      </c>
      <c r="X42" s="14" t="s">
        <v>41</v>
      </c>
      <c r="Y42" s="14" t="s">
        <v>41</v>
      </c>
      <c r="Z42" s="14" t="s">
        <v>41</v>
      </c>
      <c r="AA42" s="71" t="s">
        <v>41</v>
      </c>
      <c r="AB42" s="256">
        <v>0</v>
      </c>
      <c r="AC42" s="237" t="s">
        <v>2309</v>
      </c>
      <c r="AD42" s="120" t="s">
        <v>2715</v>
      </c>
      <c r="AE42" s="67">
        <v>150</v>
      </c>
      <c r="AF42" s="114">
        <v>-50</v>
      </c>
      <c r="AG42" s="182">
        <f t="shared" si="45"/>
        <v>100</v>
      </c>
      <c r="AH42" s="183">
        <f t="shared" si="46"/>
        <v>-71.399999999999991</v>
      </c>
      <c r="AI42" s="184">
        <f t="shared" si="47"/>
        <v>9.99</v>
      </c>
      <c r="AJ42" s="183">
        <f t="shared" si="48"/>
        <v>8.3949579831932777</v>
      </c>
      <c r="AK42" s="202" t="str">
        <f t="shared" si="49"/>
        <v>-</v>
      </c>
      <c r="AL42" s="203">
        <f t="shared" si="50"/>
        <v>60</v>
      </c>
      <c r="AM42" s="203" t="str">
        <f t="shared" si="51"/>
        <v>-</v>
      </c>
      <c r="AN42" s="203" t="str">
        <f t="shared" si="52"/>
        <v>-</v>
      </c>
      <c r="AO42" s="203">
        <f t="shared" si="53"/>
        <v>0</v>
      </c>
      <c r="AP42" s="203" t="str">
        <f t="shared" si="54"/>
        <v>-</v>
      </c>
      <c r="AQ42" s="203">
        <f t="shared" si="55"/>
        <v>-40</v>
      </c>
      <c r="AR42" s="203" t="str">
        <f t="shared" si="56"/>
        <v>-</v>
      </c>
      <c r="AS42" s="203" t="str">
        <f t="shared" si="57"/>
        <v>-</v>
      </c>
      <c r="AT42" s="203" t="str">
        <f t="shared" si="58"/>
        <v>-</v>
      </c>
      <c r="AU42" s="204" t="str">
        <f t="shared" si="59"/>
        <v>-</v>
      </c>
      <c r="AV42" s="185"/>
      <c r="AW42" s="205" t="str">
        <f t="shared" si="60"/>
        <v>-</v>
      </c>
      <c r="AX42" s="206">
        <f t="shared" si="61"/>
        <v>9.99</v>
      </c>
      <c r="AY42" s="206" t="str">
        <f t="shared" si="62"/>
        <v>-</v>
      </c>
      <c r="AZ42" s="206" t="str">
        <f t="shared" si="63"/>
        <v>-</v>
      </c>
      <c r="BA42" s="206">
        <f t="shared" si="64"/>
        <v>49.99</v>
      </c>
      <c r="BB42" s="206" t="str">
        <f t="shared" si="65"/>
        <v>-</v>
      </c>
      <c r="BC42" s="206">
        <f t="shared" si="66"/>
        <v>99.99</v>
      </c>
      <c r="BD42" s="206" t="str">
        <f t="shared" si="67"/>
        <v>-</v>
      </c>
      <c r="BE42" s="206" t="str">
        <f t="shared" si="68"/>
        <v>-</v>
      </c>
      <c r="BF42" s="206" t="str">
        <f t="shared" si="69"/>
        <v>-</v>
      </c>
      <c r="BG42" s="207" t="str">
        <f t="shared" si="70"/>
        <v>-</v>
      </c>
      <c r="BH42" s="104"/>
      <c r="BI42" s="227">
        <v>46265</v>
      </c>
      <c r="BJ42" s="112" t="s">
        <v>90</v>
      </c>
      <c r="BK42" s="103"/>
    </row>
    <row r="43" spans="1:63" s="49" customFormat="1">
      <c r="A43" s="110"/>
      <c r="B43" s="124" t="s">
        <v>38</v>
      </c>
      <c r="C43" s="47" t="s">
        <v>163</v>
      </c>
      <c r="D43" s="71" t="s">
        <v>40</v>
      </c>
      <c r="E43" s="112" t="s">
        <v>2426</v>
      </c>
      <c r="F43" s="51" t="s">
        <v>61</v>
      </c>
      <c r="G43" s="14">
        <v>25</v>
      </c>
      <c r="H43" s="14">
        <v>50</v>
      </c>
      <c r="I43" s="14">
        <v>50</v>
      </c>
      <c r="J43" s="14" t="s">
        <v>76</v>
      </c>
      <c r="K43" s="114" t="s">
        <v>61</v>
      </c>
      <c r="L43" s="115">
        <v>29.99</v>
      </c>
      <c r="M43" s="175">
        <f t="shared" si="42"/>
        <v>25.201680672268907</v>
      </c>
      <c r="N43" s="115">
        <f>L43-7</f>
        <v>22.99</v>
      </c>
      <c r="O43" s="116">
        <f t="shared" si="72"/>
        <v>19.319327731092436</v>
      </c>
      <c r="P43" s="177">
        <f t="shared" si="73"/>
        <v>22.99</v>
      </c>
      <c r="Q43" s="51" t="s">
        <v>41</v>
      </c>
      <c r="R43" s="16">
        <f t="shared" si="36"/>
        <v>20.99</v>
      </c>
      <c r="S43" s="14" t="s">
        <v>41</v>
      </c>
      <c r="T43" s="14" t="s">
        <v>41</v>
      </c>
      <c r="U43" s="16">
        <f t="shared" si="37"/>
        <v>17.989999999999998</v>
      </c>
      <c r="V43" s="14" t="s">
        <v>41</v>
      </c>
      <c r="W43" s="16">
        <f t="shared" si="71"/>
        <v>15.989999999999998</v>
      </c>
      <c r="X43" s="14" t="s">
        <v>41</v>
      </c>
      <c r="Y43" s="14" t="s">
        <v>41</v>
      </c>
      <c r="Z43" s="16">
        <f t="shared" ref="Z43:Z44" si="74">P43-10</f>
        <v>12.989999999999998</v>
      </c>
      <c r="AA43" s="71" t="s">
        <v>41</v>
      </c>
      <c r="AB43" s="252">
        <v>39.99</v>
      </c>
      <c r="AC43" s="237" t="s">
        <v>80</v>
      </c>
      <c r="AD43" s="120" t="s">
        <v>2727</v>
      </c>
      <c r="AE43" s="67">
        <v>110</v>
      </c>
      <c r="AF43" s="114">
        <v>60</v>
      </c>
      <c r="AG43" s="182">
        <f t="shared" si="45"/>
        <v>170</v>
      </c>
      <c r="AH43" s="183">
        <f t="shared" si="46"/>
        <v>-154.69999999999999</v>
      </c>
      <c r="AI43" s="184">
        <f t="shared" si="47"/>
        <v>9.99</v>
      </c>
      <c r="AJ43" s="183">
        <f t="shared" si="48"/>
        <v>8.3949579831932777</v>
      </c>
      <c r="AK43" s="202" t="str">
        <f t="shared" si="49"/>
        <v>-</v>
      </c>
      <c r="AL43" s="203">
        <f t="shared" si="50"/>
        <v>130</v>
      </c>
      <c r="AM43" s="203" t="str">
        <f t="shared" si="51"/>
        <v>-</v>
      </c>
      <c r="AN43" s="203" t="str">
        <f t="shared" si="52"/>
        <v>-</v>
      </c>
      <c r="AO43" s="203">
        <f t="shared" si="53"/>
        <v>70</v>
      </c>
      <c r="AP43" s="203" t="str">
        <f t="shared" si="54"/>
        <v>-</v>
      </c>
      <c r="AQ43" s="203">
        <f t="shared" si="55"/>
        <v>30</v>
      </c>
      <c r="AR43" s="203" t="str">
        <f t="shared" si="56"/>
        <v>-</v>
      </c>
      <c r="AS43" s="203" t="str">
        <f t="shared" si="57"/>
        <v>-</v>
      </c>
      <c r="AT43" s="203">
        <f t="shared" si="58"/>
        <v>-30</v>
      </c>
      <c r="AU43" s="204" t="str">
        <f t="shared" si="59"/>
        <v>-</v>
      </c>
      <c r="AV43" s="185"/>
      <c r="AW43" s="205" t="str">
        <f t="shared" si="60"/>
        <v>-</v>
      </c>
      <c r="AX43" s="206">
        <f t="shared" si="61"/>
        <v>9.99</v>
      </c>
      <c r="AY43" s="206" t="str">
        <f t="shared" si="62"/>
        <v>-</v>
      </c>
      <c r="AZ43" s="206" t="str">
        <f t="shared" si="63"/>
        <v>-</v>
      </c>
      <c r="BA43" s="206">
        <f t="shared" si="64"/>
        <v>9.99</v>
      </c>
      <c r="BB43" s="206" t="str">
        <f t="shared" si="65"/>
        <v>-</v>
      </c>
      <c r="BC43" s="206">
        <f t="shared" si="66"/>
        <v>19.990000000000002</v>
      </c>
      <c r="BD43" s="206" t="str">
        <f t="shared" si="67"/>
        <v>-</v>
      </c>
      <c r="BE43" s="206" t="str">
        <f t="shared" si="68"/>
        <v>-</v>
      </c>
      <c r="BF43" s="206">
        <f t="shared" si="69"/>
        <v>89.99</v>
      </c>
      <c r="BG43" s="207" t="str">
        <f t="shared" si="70"/>
        <v>-</v>
      </c>
      <c r="BH43" s="104" t="s">
        <v>88</v>
      </c>
      <c r="BI43" s="227">
        <v>46265</v>
      </c>
      <c r="BJ43" s="112" t="s">
        <v>103</v>
      </c>
      <c r="BK43" s="103" t="s">
        <v>82</v>
      </c>
    </row>
    <row r="44" spans="1:63">
      <c r="A44" s="110"/>
      <c r="B44" s="124" t="s">
        <v>38</v>
      </c>
      <c r="C44" s="47" t="s">
        <v>2136</v>
      </c>
      <c r="D44" s="71" t="s">
        <v>85</v>
      </c>
      <c r="E44" s="112" t="s">
        <v>2426</v>
      </c>
      <c r="F44" s="51" t="s">
        <v>61</v>
      </c>
      <c r="G44" s="14">
        <v>25</v>
      </c>
      <c r="H44" s="14">
        <v>50</v>
      </c>
      <c r="I44" s="14">
        <v>50</v>
      </c>
      <c r="J44" s="14" t="s">
        <v>76</v>
      </c>
      <c r="K44" s="114" t="s">
        <v>61</v>
      </c>
      <c r="L44" s="115">
        <v>34.99</v>
      </c>
      <c r="M44" s="175">
        <f t="shared" si="42"/>
        <v>29.403361344537817</v>
      </c>
      <c r="N44" s="115">
        <f>L44-12</f>
        <v>22.990000000000002</v>
      </c>
      <c r="O44" s="116">
        <f t="shared" si="72"/>
        <v>19.319327731092439</v>
      </c>
      <c r="P44" s="177">
        <f t="shared" si="73"/>
        <v>22.990000000000002</v>
      </c>
      <c r="Q44" s="51" t="s">
        <v>41</v>
      </c>
      <c r="R44" s="16">
        <f t="shared" si="36"/>
        <v>20.990000000000002</v>
      </c>
      <c r="S44" s="14" t="s">
        <v>41</v>
      </c>
      <c r="T44" s="14" t="s">
        <v>41</v>
      </c>
      <c r="U44" s="16">
        <f t="shared" si="37"/>
        <v>17.990000000000002</v>
      </c>
      <c r="V44" s="14" t="s">
        <v>41</v>
      </c>
      <c r="W44" s="16">
        <f t="shared" si="71"/>
        <v>15.990000000000002</v>
      </c>
      <c r="X44" s="14" t="s">
        <v>41</v>
      </c>
      <c r="Y44" s="14" t="s">
        <v>41</v>
      </c>
      <c r="Z44" s="16">
        <f t="shared" si="74"/>
        <v>12.990000000000002</v>
      </c>
      <c r="AA44" s="71" t="s">
        <v>41</v>
      </c>
      <c r="AB44" s="252">
        <v>39.99</v>
      </c>
      <c r="AC44" s="237" t="s">
        <v>104</v>
      </c>
      <c r="AD44" s="120" t="s">
        <v>2725</v>
      </c>
      <c r="AE44" s="67">
        <v>190</v>
      </c>
      <c r="AF44" s="114">
        <v>-40</v>
      </c>
      <c r="AG44" s="182">
        <f t="shared" si="45"/>
        <v>150</v>
      </c>
      <c r="AH44" s="183">
        <f t="shared" si="46"/>
        <v>-130.9</v>
      </c>
      <c r="AI44" s="184">
        <f t="shared" si="47"/>
        <v>9.99</v>
      </c>
      <c r="AJ44" s="183">
        <f t="shared" si="48"/>
        <v>8.3949579831932777</v>
      </c>
      <c r="AK44" s="202" t="str">
        <f t="shared" si="49"/>
        <v>-</v>
      </c>
      <c r="AL44" s="203">
        <f t="shared" si="50"/>
        <v>110</v>
      </c>
      <c r="AM44" s="203" t="str">
        <f t="shared" si="51"/>
        <v>-</v>
      </c>
      <c r="AN44" s="203" t="str">
        <f t="shared" si="52"/>
        <v>-</v>
      </c>
      <c r="AO44" s="203">
        <f t="shared" si="53"/>
        <v>50</v>
      </c>
      <c r="AP44" s="203" t="str">
        <f t="shared" si="54"/>
        <v>-</v>
      </c>
      <c r="AQ44" s="203">
        <f t="shared" si="55"/>
        <v>10</v>
      </c>
      <c r="AR44" s="203" t="str">
        <f t="shared" si="56"/>
        <v>-</v>
      </c>
      <c r="AS44" s="203" t="str">
        <f t="shared" si="57"/>
        <v>-</v>
      </c>
      <c r="AT44" s="203">
        <f t="shared" si="58"/>
        <v>-50</v>
      </c>
      <c r="AU44" s="204" t="str">
        <f t="shared" si="59"/>
        <v>-</v>
      </c>
      <c r="AV44" s="185"/>
      <c r="AW44" s="205" t="str">
        <f t="shared" si="60"/>
        <v>-</v>
      </c>
      <c r="AX44" s="206">
        <f t="shared" si="61"/>
        <v>9.99</v>
      </c>
      <c r="AY44" s="206" t="str">
        <f t="shared" si="62"/>
        <v>-</v>
      </c>
      <c r="AZ44" s="206" t="str">
        <f t="shared" si="63"/>
        <v>-</v>
      </c>
      <c r="BA44" s="206">
        <f t="shared" si="64"/>
        <v>9.99</v>
      </c>
      <c r="BB44" s="206" t="str">
        <f t="shared" si="65"/>
        <v>-</v>
      </c>
      <c r="BC44" s="206">
        <f t="shared" si="66"/>
        <v>39.99</v>
      </c>
      <c r="BD44" s="206" t="str">
        <f t="shared" si="67"/>
        <v>-</v>
      </c>
      <c r="BE44" s="206" t="str">
        <f t="shared" si="68"/>
        <v>-</v>
      </c>
      <c r="BF44" s="206">
        <f t="shared" si="69"/>
        <v>109.99</v>
      </c>
      <c r="BG44" s="207" t="str">
        <f t="shared" si="70"/>
        <v>-</v>
      </c>
      <c r="BH44" s="104" t="s">
        <v>88</v>
      </c>
      <c r="BI44" s="227">
        <v>46265</v>
      </c>
      <c r="BJ44" s="112" t="s">
        <v>110</v>
      </c>
      <c r="BK44" s="103" t="s">
        <v>82</v>
      </c>
    </row>
    <row r="45" spans="1:63" s="49" customFormat="1">
      <c r="A45" s="110"/>
      <c r="B45" s="124" t="s">
        <v>38</v>
      </c>
      <c r="C45" s="47" t="s">
        <v>84</v>
      </c>
      <c r="D45" s="71" t="s">
        <v>85</v>
      </c>
      <c r="E45" s="112" t="s">
        <v>2426</v>
      </c>
      <c r="F45" s="51" t="s">
        <v>61</v>
      </c>
      <c r="G45" s="14">
        <v>5</v>
      </c>
      <c r="H45" s="14">
        <v>25</v>
      </c>
      <c r="I45" s="14" t="s">
        <v>41</v>
      </c>
      <c r="J45" s="14" t="s">
        <v>76</v>
      </c>
      <c r="K45" s="114">
        <v>0.19</v>
      </c>
      <c r="L45" s="115">
        <v>24.99</v>
      </c>
      <c r="M45" s="175">
        <f t="shared" si="42"/>
        <v>21</v>
      </c>
      <c r="N45" s="115">
        <f>(L45-5)*0.9+5</f>
        <v>22.991</v>
      </c>
      <c r="O45" s="118">
        <f t="shared" si="72"/>
        <v>19.320168067226891</v>
      </c>
      <c r="P45" s="177">
        <f t="shared" si="73"/>
        <v>22.991</v>
      </c>
      <c r="Q45" s="51" t="s">
        <v>41</v>
      </c>
      <c r="R45" s="16">
        <f t="shared" si="36"/>
        <v>20.991</v>
      </c>
      <c r="S45" s="14" t="s">
        <v>41</v>
      </c>
      <c r="T45" s="14" t="s">
        <v>41</v>
      </c>
      <c r="U45" s="16">
        <f t="shared" si="37"/>
        <v>17.991</v>
      </c>
      <c r="V45" s="14" t="s">
        <v>41</v>
      </c>
      <c r="W45" s="16">
        <f t="shared" si="71"/>
        <v>15.991</v>
      </c>
      <c r="X45" s="14" t="s">
        <v>41</v>
      </c>
      <c r="Y45" s="14" t="s">
        <v>41</v>
      </c>
      <c r="Z45" s="14" t="s">
        <v>41</v>
      </c>
      <c r="AA45" s="71" t="s">
        <v>41</v>
      </c>
      <c r="AB45" s="256">
        <v>0</v>
      </c>
      <c r="AC45" s="237" t="s">
        <v>2307</v>
      </c>
      <c r="AD45" s="120" t="s">
        <v>2308</v>
      </c>
      <c r="AE45" s="67">
        <v>130</v>
      </c>
      <c r="AF45" s="114">
        <v>-10</v>
      </c>
      <c r="AG45" s="182">
        <f t="shared" si="45"/>
        <v>120</v>
      </c>
      <c r="AH45" s="183">
        <f t="shared" si="46"/>
        <v>-95.199999999999989</v>
      </c>
      <c r="AI45" s="184">
        <f t="shared" si="47"/>
        <v>9.99</v>
      </c>
      <c r="AJ45" s="183">
        <f t="shared" si="48"/>
        <v>8.3949579831932777</v>
      </c>
      <c r="AK45" s="202" t="str">
        <f t="shared" si="49"/>
        <v>-</v>
      </c>
      <c r="AL45" s="203">
        <f t="shared" si="50"/>
        <v>80</v>
      </c>
      <c r="AM45" s="203" t="str">
        <f t="shared" si="51"/>
        <v>-</v>
      </c>
      <c r="AN45" s="203" t="str">
        <f t="shared" si="52"/>
        <v>-</v>
      </c>
      <c r="AO45" s="203">
        <f t="shared" si="53"/>
        <v>20</v>
      </c>
      <c r="AP45" s="203" t="str">
        <f t="shared" si="54"/>
        <v>-</v>
      </c>
      <c r="AQ45" s="203">
        <f t="shared" si="55"/>
        <v>-20</v>
      </c>
      <c r="AR45" s="203" t="str">
        <f t="shared" si="56"/>
        <v>-</v>
      </c>
      <c r="AS45" s="203" t="str">
        <f t="shared" si="57"/>
        <v>-</v>
      </c>
      <c r="AT45" s="203" t="str">
        <f t="shared" si="58"/>
        <v>-</v>
      </c>
      <c r="AU45" s="204" t="str">
        <f t="shared" si="59"/>
        <v>-</v>
      </c>
      <c r="AV45" s="185"/>
      <c r="AW45" s="205" t="str">
        <f t="shared" si="60"/>
        <v>-</v>
      </c>
      <c r="AX45" s="206">
        <f t="shared" si="61"/>
        <v>9.99</v>
      </c>
      <c r="AY45" s="206" t="str">
        <f t="shared" si="62"/>
        <v>-</v>
      </c>
      <c r="AZ45" s="206" t="str">
        <f t="shared" si="63"/>
        <v>-</v>
      </c>
      <c r="BA45" s="206">
        <f t="shared" si="64"/>
        <v>29.990000000000002</v>
      </c>
      <c r="BB45" s="206" t="str">
        <f t="shared" si="65"/>
        <v>-</v>
      </c>
      <c r="BC45" s="206">
        <f t="shared" si="66"/>
        <v>79.989999999999995</v>
      </c>
      <c r="BD45" s="206" t="str">
        <f t="shared" si="67"/>
        <v>-</v>
      </c>
      <c r="BE45" s="206" t="str">
        <f t="shared" si="68"/>
        <v>-</v>
      </c>
      <c r="BF45" s="206" t="str">
        <f t="shared" si="69"/>
        <v>-</v>
      </c>
      <c r="BG45" s="207" t="str">
        <f t="shared" si="70"/>
        <v>-</v>
      </c>
      <c r="BH45" s="104"/>
      <c r="BI45" s="227">
        <v>46265</v>
      </c>
      <c r="BJ45" s="112" t="s">
        <v>86</v>
      </c>
      <c r="BK45" s="103"/>
    </row>
    <row r="46" spans="1:63" s="49" customFormat="1">
      <c r="A46" s="110"/>
      <c r="B46" s="124" t="s">
        <v>38</v>
      </c>
      <c r="C46" s="47" t="s">
        <v>163</v>
      </c>
      <c r="D46" s="71" t="s">
        <v>40</v>
      </c>
      <c r="E46" s="112" t="s">
        <v>2426</v>
      </c>
      <c r="F46" s="51" t="s">
        <v>61</v>
      </c>
      <c r="G46" s="14">
        <v>25</v>
      </c>
      <c r="H46" s="14">
        <v>50</v>
      </c>
      <c r="I46" s="14">
        <v>50</v>
      </c>
      <c r="J46" s="14" t="s">
        <v>76</v>
      </c>
      <c r="K46" s="114" t="s">
        <v>61</v>
      </c>
      <c r="L46" s="115">
        <v>29.99</v>
      </c>
      <c r="M46" s="175">
        <f t="shared" si="42"/>
        <v>25.201680672268907</v>
      </c>
      <c r="N46" s="115">
        <f>L46*0.8</f>
        <v>23.992000000000001</v>
      </c>
      <c r="O46" s="116">
        <f t="shared" si="72"/>
        <v>20.161344537815129</v>
      </c>
      <c r="P46" s="177">
        <f t="shared" si="73"/>
        <v>23.992000000000001</v>
      </c>
      <c r="Q46" s="51" t="s">
        <v>41</v>
      </c>
      <c r="R46" s="16">
        <f t="shared" si="36"/>
        <v>21.992000000000001</v>
      </c>
      <c r="S46" s="14" t="s">
        <v>41</v>
      </c>
      <c r="T46" s="14" t="s">
        <v>41</v>
      </c>
      <c r="U46" s="16">
        <f t="shared" si="37"/>
        <v>18.992000000000001</v>
      </c>
      <c r="V46" s="14" t="s">
        <v>41</v>
      </c>
      <c r="W46" s="16">
        <f t="shared" si="71"/>
        <v>16.992000000000001</v>
      </c>
      <c r="X46" s="14" t="s">
        <v>41</v>
      </c>
      <c r="Y46" s="14" t="s">
        <v>41</v>
      </c>
      <c r="Z46" s="16">
        <f>P46-10</f>
        <v>13.992000000000001</v>
      </c>
      <c r="AA46" s="71" t="s">
        <v>41</v>
      </c>
      <c r="AB46" s="256">
        <v>0</v>
      </c>
      <c r="AC46" s="237" t="s">
        <v>2309</v>
      </c>
      <c r="AD46" s="120" t="s">
        <v>2723</v>
      </c>
      <c r="AE46" s="67">
        <v>110</v>
      </c>
      <c r="AF46" s="114">
        <v>10</v>
      </c>
      <c r="AG46" s="182">
        <f t="shared" si="45"/>
        <v>120</v>
      </c>
      <c r="AH46" s="183">
        <f t="shared" si="46"/>
        <v>-95.199999999999989</v>
      </c>
      <c r="AI46" s="184">
        <f t="shared" si="47"/>
        <v>9.99</v>
      </c>
      <c r="AJ46" s="183">
        <f t="shared" si="48"/>
        <v>8.3949579831932777</v>
      </c>
      <c r="AK46" s="202" t="str">
        <f t="shared" si="49"/>
        <v>-</v>
      </c>
      <c r="AL46" s="203">
        <f t="shared" si="50"/>
        <v>80</v>
      </c>
      <c r="AM46" s="203" t="str">
        <f t="shared" si="51"/>
        <v>-</v>
      </c>
      <c r="AN46" s="203" t="str">
        <f t="shared" si="52"/>
        <v>-</v>
      </c>
      <c r="AO46" s="203">
        <f t="shared" si="53"/>
        <v>20</v>
      </c>
      <c r="AP46" s="203" t="str">
        <f t="shared" si="54"/>
        <v>-</v>
      </c>
      <c r="AQ46" s="203">
        <f t="shared" si="55"/>
        <v>-20</v>
      </c>
      <c r="AR46" s="203" t="str">
        <f t="shared" si="56"/>
        <v>-</v>
      </c>
      <c r="AS46" s="203" t="str">
        <f t="shared" si="57"/>
        <v>-</v>
      </c>
      <c r="AT46" s="203">
        <f t="shared" si="58"/>
        <v>-80</v>
      </c>
      <c r="AU46" s="204" t="str">
        <f t="shared" si="59"/>
        <v>-</v>
      </c>
      <c r="AV46" s="185"/>
      <c r="AW46" s="205" t="str">
        <f t="shared" si="60"/>
        <v>-</v>
      </c>
      <c r="AX46" s="206">
        <f t="shared" si="61"/>
        <v>9.99</v>
      </c>
      <c r="AY46" s="206" t="str">
        <f t="shared" si="62"/>
        <v>-</v>
      </c>
      <c r="AZ46" s="206" t="str">
        <f t="shared" si="63"/>
        <v>-</v>
      </c>
      <c r="BA46" s="206">
        <f t="shared" si="64"/>
        <v>29.990000000000002</v>
      </c>
      <c r="BB46" s="206" t="str">
        <f t="shared" si="65"/>
        <v>-</v>
      </c>
      <c r="BC46" s="206">
        <f t="shared" si="66"/>
        <v>79.989999999999995</v>
      </c>
      <c r="BD46" s="206" t="str">
        <f t="shared" si="67"/>
        <v>-</v>
      </c>
      <c r="BE46" s="206" t="str">
        <f t="shared" si="68"/>
        <v>-</v>
      </c>
      <c r="BF46" s="206">
        <f t="shared" si="69"/>
        <v>149.99</v>
      </c>
      <c r="BG46" s="207" t="str">
        <f t="shared" si="70"/>
        <v>-</v>
      </c>
      <c r="BH46" s="104" t="s">
        <v>88</v>
      </c>
      <c r="BI46" s="227">
        <v>46265</v>
      </c>
      <c r="BJ46" s="112" t="s">
        <v>103</v>
      </c>
      <c r="BK46" s="103"/>
    </row>
    <row r="47" spans="1:63" s="49" customFormat="1">
      <c r="A47" s="110"/>
      <c r="B47" s="124" t="s">
        <v>38</v>
      </c>
      <c r="C47" s="47" t="s">
        <v>2128</v>
      </c>
      <c r="D47" s="71" t="s">
        <v>85</v>
      </c>
      <c r="E47" s="112" t="s">
        <v>2426</v>
      </c>
      <c r="F47" s="51" t="s">
        <v>61</v>
      </c>
      <c r="G47" s="14">
        <v>10</v>
      </c>
      <c r="H47" s="14">
        <v>25</v>
      </c>
      <c r="I47" s="14" t="s">
        <v>41</v>
      </c>
      <c r="J47" s="14" t="s">
        <v>76</v>
      </c>
      <c r="K47" s="114">
        <v>0.19</v>
      </c>
      <c r="L47" s="115">
        <v>26.99</v>
      </c>
      <c r="M47" s="175">
        <f t="shared" si="42"/>
        <v>22.680672268907564</v>
      </c>
      <c r="N47" s="115">
        <f>(L47-5)*0.9+5</f>
        <v>24.791</v>
      </c>
      <c r="O47" s="116">
        <f t="shared" si="72"/>
        <v>20.8327731092437</v>
      </c>
      <c r="P47" s="177">
        <f t="shared" si="73"/>
        <v>24.791</v>
      </c>
      <c r="Q47" s="51" t="s">
        <v>41</v>
      </c>
      <c r="R47" s="16">
        <f t="shared" si="36"/>
        <v>22.791</v>
      </c>
      <c r="S47" s="14" t="s">
        <v>41</v>
      </c>
      <c r="T47" s="14" t="s">
        <v>41</v>
      </c>
      <c r="U47" s="16">
        <f t="shared" si="37"/>
        <v>19.791</v>
      </c>
      <c r="V47" s="14" t="s">
        <v>41</v>
      </c>
      <c r="W47" s="16">
        <f t="shared" si="71"/>
        <v>17.791</v>
      </c>
      <c r="X47" s="14" t="s">
        <v>41</v>
      </c>
      <c r="Y47" s="14" t="s">
        <v>41</v>
      </c>
      <c r="Z47" s="14" t="s">
        <v>41</v>
      </c>
      <c r="AA47" s="71" t="s">
        <v>41</v>
      </c>
      <c r="AB47" s="256">
        <v>0</v>
      </c>
      <c r="AC47" s="237" t="s">
        <v>2307</v>
      </c>
      <c r="AD47" s="120" t="s">
        <v>2714</v>
      </c>
      <c r="AE47" s="67">
        <v>150</v>
      </c>
      <c r="AF47" s="114">
        <v>-5</v>
      </c>
      <c r="AG47" s="182">
        <f t="shared" si="45"/>
        <v>145</v>
      </c>
      <c r="AH47" s="183">
        <f t="shared" si="46"/>
        <v>-124.94999999999999</v>
      </c>
      <c r="AI47" s="184">
        <f t="shared" si="47"/>
        <v>9.99</v>
      </c>
      <c r="AJ47" s="183">
        <f t="shared" si="48"/>
        <v>8.3949579831932777</v>
      </c>
      <c r="AK47" s="202" t="str">
        <f t="shared" si="49"/>
        <v>-</v>
      </c>
      <c r="AL47" s="203">
        <f t="shared" si="50"/>
        <v>105</v>
      </c>
      <c r="AM47" s="203" t="str">
        <f t="shared" si="51"/>
        <v>-</v>
      </c>
      <c r="AN47" s="203" t="str">
        <f t="shared" si="52"/>
        <v>-</v>
      </c>
      <c r="AO47" s="203">
        <f t="shared" si="53"/>
        <v>45</v>
      </c>
      <c r="AP47" s="203" t="str">
        <f t="shared" si="54"/>
        <v>-</v>
      </c>
      <c r="AQ47" s="203">
        <f t="shared" si="55"/>
        <v>5</v>
      </c>
      <c r="AR47" s="203" t="str">
        <f t="shared" si="56"/>
        <v>-</v>
      </c>
      <c r="AS47" s="203" t="str">
        <f t="shared" si="57"/>
        <v>-</v>
      </c>
      <c r="AT47" s="203" t="str">
        <f t="shared" si="58"/>
        <v>-</v>
      </c>
      <c r="AU47" s="204" t="str">
        <f t="shared" si="59"/>
        <v>-</v>
      </c>
      <c r="AV47" s="185"/>
      <c r="AW47" s="205" t="str">
        <f t="shared" si="60"/>
        <v>-</v>
      </c>
      <c r="AX47" s="206">
        <f t="shared" si="61"/>
        <v>9.99</v>
      </c>
      <c r="AY47" s="206" t="str">
        <f t="shared" si="62"/>
        <v>-</v>
      </c>
      <c r="AZ47" s="206" t="str">
        <f t="shared" si="63"/>
        <v>-</v>
      </c>
      <c r="BA47" s="206">
        <f t="shared" si="64"/>
        <v>9.99</v>
      </c>
      <c r="BB47" s="206" t="str">
        <f t="shared" si="65"/>
        <v>-</v>
      </c>
      <c r="BC47" s="206">
        <f t="shared" si="66"/>
        <v>49.99</v>
      </c>
      <c r="BD47" s="206" t="str">
        <f t="shared" si="67"/>
        <v>-</v>
      </c>
      <c r="BE47" s="206" t="str">
        <f t="shared" si="68"/>
        <v>-</v>
      </c>
      <c r="BF47" s="206" t="str">
        <f t="shared" si="69"/>
        <v>-</v>
      </c>
      <c r="BG47" s="207" t="str">
        <f t="shared" si="70"/>
        <v>-</v>
      </c>
      <c r="BH47" s="104"/>
      <c r="BI47" s="227">
        <v>46265</v>
      </c>
      <c r="BJ47" s="112" t="s">
        <v>90</v>
      </c>
      <c r="BK47" s="103"/>
    </row>
    <row r="48" spans="1:63" s="49" customFormat="1">
      <c r="A48" s="110"/>
      <c r="B48" s="124" t="s">
        <v>38</v>
      </c>
      <c r="C48" s="47" t="s">
        <v>126</v>
      </c>
      <c r="D48" s="71" t="s">
        <v>71</v>
      </c>
      <c r="E48" s="112" t="s">
        <v>2426</v>
      </c>
      <c r="F48" s="51" t="s">
        <v>61</v>
      </c>
      <c r="G48" s="14">
        <v>100</v>
      </c>
      <c r="H48" s="14">
        <v>300</v>
      </c>
      <c r="I48" s="14" t="s">
        <v>41</v>
      </c>
      <c r="J48" s="14" t="s">
        <v>76</v>
      </c>
      <c r="K48" s="71" t="s">
        <v>61</v>
      </c>
      <c r="L48" s="115">
        <v>49.95</v>
      </c>
      <c r="M48" s="175">
        <f t="shared" si="42"/>
        <v>41.97478991596639</v>
      </c>
      <c r="N48" s="115">
        <f>L48-25</f>
        <v>24.950000000000003</v>
      </c>
      <c r="O48" s="118">
        <f t="shared" si="72"/>
        <v>20.966386554621852</v>
      </c>
      <c r="P48" s="177">
        <f t="shared" si="73"/>
        <v>24.950000000000003</v>
      </c>
      <c r="Q48" s="51" t="s">
        <v>41</v>
      </c>
      <c r="R48" s="16">
        <f t="shared" si="36"/>
        <v>22.950000000000003</v>
      </c>
      <c r="S48" s="14" t="s">
        <v>41</v>
      </c>
      <c r="T48" s="14" t="s">
        <v>41</v>
      </c>
      <c r="U48" s="16">
        <f t="shared" si="37"/>
        <v>19.950000000000003</v>
      </c>
      <c r="V48" s="14" t="s">
        <v>41</v>
      </c>
      <c r="W48" s="16">
        <f t="shared" si="71"/>
        <v>17.950000000000003</v>
      </c>
      <c r="X48" s="14" t="s">
        <v>41</v>
      </c>
      <c r="Y48" s="14" t="s">
        <v>41</v>
      </c>
      <c r="Z48" s="16">
        <f>P48-10</f>
        <v>14.950000000000003</v>
      </c>
      <c r="AA48" s="71" t="s">
        <v>41</v>
      </c>
      <c r="AB48" s="252">
        <v>39.99</v>
      </c>
      <c r="AC48" s="237" t="s">
        <v>129</v>
      </c>
      <c r="AD48" s="120" t="s">
        <v>2122</v>
      </c>
      <c r="AE48" s="67">
        <v>350</v>
      </c>
      <c r="AF48" s="114">
        <v>-300</v>
      </c>
      <c r="AG48" s="182">
        <f t="shared" si="45"/>
        <v>50</v>
      </c>
      <c r="AH48" s="183">
        <f t="shared" si="46"/>
        <v>-11.899999999999999</v>
      </c>
      <c r="AI48" s="184">
        <f t="shared" si="47"/>
        <v>9.99</v>
      </c>
      <c r="AJ48" s="183">
        <f t="shared" si="48"/>
        <v>8.3949579831932777</v>
      </c>
      <c r="AK48" s="202" t="str">
        <f t="shared" si="49"/>
        <v>-</v>
      </c>
      <c r="AL48" s="203">
        <f t="shared" si="50"/>
        <v>10</v>
      </c>
      <c r="AM48" s="203" t="str">
        <f t="shared" si="51"/>
        <v>-</v>
      </c>
      <c r="AN48" s="203" t="str">
        <f t="shared" si="52"/>
        <v>-</v>
      </c>
      <c r="AO48" s="203">
        <f t="shared" si="53"/>
        <v>-50</v>
      </c>
      <c r="AP48" s="203" t="str">
        <f t="shared" si="54"/>
        <v>-</v>
      </c>
      <c r="AQ48" s="203">
        <f t="shared" si="55"/>
        <v>-90</v>
      </c>
      <c r="AR48" s="203" t="str">
        <f t="shared" si="56"/>
        <v>-</v>
      </c>
      <c r="AS48" s="203" t="str">
        <f t="shared" si="57"/>
        <v>-</v>
      </c>
      <c r="AT48" s="203">
        <f t="shared" si="58"/>
        <v>-150</v>
      </c>
      <c r="AU48" s="204" t="str">
        <f t="shared" si="59"/>
        <v>-</v>
      </c>
      <c r="AV48" s="185"/>
      <c r="AW48" s="205" t="str">
        <f t="shared" si="60"/>
        <v>-</v>
      </c>
      <c r="AX48" s="206">
        <f t="shared" si="61"/>
        <v>39.99</v>
      </c>
      <c r="AY48" s="206" t="str">
        <f t="shared" si="62"/>
        <v>-</v>
      </c>
      <c r="AZ48" s="206" t="str">
        <f t="shared" si="63"/>
        <v>-</v>
      </c>
      <c r="BA48" s="206">
        <f t="shared" si="64"/>
        <v>109.99</v>
      </c>
      <c r="BB48" s="206" t="str">
        <f t="shared" si="65"/>
        <v>-</v>
      </c>
      <c r="BC48" s="206">
        <f t="shared" si="66"/>
        <v>159.99</v>
      </c>
      <c r="BD48" s="206" t="str">
        <f t="shared" si="67"/>
        <v>-</v>
      </c>
      <c r="BE48" s="206" t="str">
        <f t="shared" si="68"/>
        <v>-</v>
      </c>
      <c r="BF48" s="206">
        <f t="shared" si="69"/>
        <v>229.99</v>
      </c>
      <c r="BG48" s="207" t="str">
        <f t="shared" si="70"/>
        <v>-</v>
      </c>
      <c r="BH48" s="103"/>
      <c r="BI48" s="227">
        <v>46265</v>
      </c>
      <c r="BJ48" s="112" t="s">
        <v>127</v>
      </c>
      <c r="BK48" s="103"/>
    </row>
    <row r="49" spans="1:63" s="49" customFormat="1">
      <c r="A49" s="110" t="s">
        <v>53</v>
      </c>
      <c r="B49" s="124" t="s">
        <v>38</v>
      </c>
      <c r="C49" s="47" t="s">
        <v>83</v>
      </c>
      <c r="D49" s="71" t="s">
        <v>71</v>
      </c>
      <c r="E49" s="112"/>
      <c r="F49" s="51" t="s">
        <v>41</v>
      </c>
      <c r="G49" s="14">
        <v>5</v>
      </c>
      <c r="H49" s="14">
        <v>50</v>
      </c>
      <c r="I49" s="14" t="s">
        <v>41</v>
      </c>
      <c r="J49" s="14" t="s">
        <v>42</v>
      </c>
      <c r="K49" s="114">
        <v>0.19</v>
      </c>
      <c r="L49" s="115">
        <v>24.99</v>
      </c>
      <c r="M49" s="175">
        <f t="shared" si="42"/>
        <v>21</v>
      </c>
      <c r="N49" s="115"/>
      <c r="O49" s="116"/>
      <c r="P49" s="177">
        <f t="shared" ref="P49:P53" si="75">L49</f>
        <v>24.99</v>
      </c>
      <c r="Q49" s="51" t="s">
        <v>41</v>
      </c>
      <c r="R49" s="16">
        <f t="shared" si="36"/>
        <v>22.99</v>
      </c>
      <c r="S49" s="14" t="s">
        <v>41</v>
      </c>
      <c r="T49" s="14" t="s">
        <v>41</v>
      </c>
      <c r="U49" s="16">
        <f t="shared" si="37"/>
        <v>19.989999999999998</v>
      </c>
      <c r="V49" s="14" t="s">
        <v>41</v>
      </c>
      <c r="W49" s="14" t="s">
        <v>41</v>
      </c>
      <c r="X49" s="14" t="s">
        <v>41</v>
      </c>
      <c r="Y49" s="14" t="s">
        <v>41</v>
      </c>
      <c r="Z49" s="14" t="s">
        <v>41</v>
      </c>
      <c r="AA49" s="71" t="s">
        <v>41</v>
      </c>
      <c r="AB49" s="252">
        <v>39.99</v>
      </c>
      <c r="AC49" s="212"/>
      <c r="AD49" s="119" t="s">
        <v>41</v>
      </c>
      <c r="AE49" s="67">
        <v>190</v>
      </c>
      <c r="AF49" s="114"/>
      <c r="AG49" s="182">
        <f t="shared" si="45"/>
        <v>190</v>
      </c>
      <c r="AH49" s="183">
        <f t="shared" si="46"/>
        <v>-178.5</v>
      </c>
      <c r="AI49" s="184">
        <f t="shared" si="47"/>
        <v>9.99</v>
      </c>
      <c r="AJ49" s="183">
        <f t="shared" si="48"/>
        <v>8.3949579831932777</v>
      </c>
      <c r="AK49" s="202" t="str">
        <f t="shared" si="49"/>
        <v>-</v>
      </c>
      <c r="AL49" s="203">
        <f t="shared" si="50"/>
        <v>150</v>
      </c>
      <c r="AM49" s="203" t="str">
        <f t="shared" si="51"/>
        <v>-</v>
      </c>
      <c r="AN49" s="203" t="str">
        <f t="shared" si="52"/>
        <v>-</v>
      </c>
      <c r="AO49" s="203">
        <f t="shared" si="53"/>
        <v>90</v>
      </c>
      <c r="AP49" s="203" t="str">
        <f t="shared" si="54"/>
        <v>-</v>
      </c>
      <c r="AQ49" s="203" t="str">
        <f t="shared" si="55"/>
        <v>-</v>
      </c>
      <c r="AR49" s="203" t="str">
        <f t="shared" si="56"/>
        <v>-</v>
      </c>
      <c r="AS49" s="203" t="str">
        <f t="shared" si="57"/>
        <v>-</v>
      </c>
      <c r="AT49" s="203" t="str">
        <f t="shared" si="58"/>
        <v>-</v>
      </c>
      <c r="AU49" s="204" t="str">
        <f t="shared" si="59"/>
        <v>-</v>
      </c>
      <c r="AV49" s="185"/>
      <c r="AW49" s="205" t="str">
        <f t="shared" si="60"/>
        <v>-</v>
      </c>
      <c r="AX49" s="206">
        <f t="shared" si="61"/>
        <v>9.99</v>
      </c>
      <c r="AY49" s="206" t="str">
        <f t="shared" si="62"/>
        <v>-</v>
      </c>
      <c r="AZ49" s="206" t="str">
        <f t="shared" si="63"/>
        <v>-</v>
      </c>
      <c r="BA49" s="206">
        <f t="shared" si="64"/>
        <v>9.99</v>
      </c>
      <c r="BB49" s="206" t="str">
        <f t="shared" si="65"/>
        <v>-</v>
      </c>
      <c r="BC49" s="206" t="str">
        <f t="shared" si="66"/>
        <v>-</v>
      </c>
      <c r="BD49" s="206" t="str">
        <f t="shared" si="67"/>
        <v>-</v>
      </c>
      <c r="BE49" s="206" t="str">
        <f t="shared" si="68"/>
        <v>-</v>
      </c>
      <c r="BF49" s="206" t="str">
        <f t="shared" si="69"/>
        <v>-</v>
      </c>
      <c r="BG49" s="207" t="str">
        <f t="shared" si="70"/>
        <v>-</v>
      </c>
      <c r="BH49" s="103"/>
      <c r="BI49" s="227"/>
      <c r="BJ49" s="112" t="s">
        <v>72</v>
      </c>
      <c r="BK49" s="103"/>
    </row>
    <row r="50" spans="1:63" s="49" customFormat="1">
      <c r="A50" s="110"/>
      <c r="B50" s="124" t="s">
        <v>38</v>
      </c>
      <c r="C50" s="47" t="s">
        <v>83</v>
      </c>
      <c r="D50" s="71" t="s">
        <v>71</v>
      </c>
      <c r="E50" s="112" t="s">
        <v>2427</v>
      </c>
      <c r="F50" s="51" t="s">
        <v>41</v>
      </c>
      <c r="G50" s="14">
        <v>5</v>
      </c>
      <c r="H50" s="14">
        <v>50</v>
      </c>
      <c r="I50" s="14" t="s">
        <v>41</v>
      </c>
      <c r="J50" s="14" t="s">
        <v>42</v>
      </c>
      <c r="K50" s="114">
        <v>0.19</v>
      </c>
      <c r="L50" s="115">
        <v>24.99</v>
      </c>
      <c r="M50" s="175">
        <f t="shared" si="42"/>
        <v>21</v>
      </c>
      <c r="N50" s="115"/>
      <c r="O50" s="116"/>
      <c r="P50" s="177">
        <f t="shared" si="75"/>
        <v>24.99</v>
      </c>
      <c r="Q50" s="51" t="s">
        <v>41</v>
      </c>
      <c r="R50" s="16">
        <f t="shared" si="36"/>
        <v>22.99</v>
      </c>
      <c r="S50" s="14" t="s">
        <v>41</v>
      </c>
      <c r="T50" s="14" t="s">
        <v>41</v>
      </c>
      <c r="U50" s="16">
        <f t="shared" si="37"/>
        <v>19.989999999999998</v>
      </c>
      <c r="V50" s="14" t="s">
        <v>41</v>
      </c>
      <c r="W50" s="14" t="s">
        <v>41</v>
      </c>
      <c r="X50" s="14" t="s">
        <v>41</v>
      </c>
      <c r="Y50" s="14" t="s">
        <v>41</v>
      </c>
      <c r="Z50" s="14" t="s">
        <v>41</v>
      </c>
      <c r="AA50" s="71" t="s">
        <v>41</v>
      </c>
      <c r="AB50" s="252">
        <v>39.99</v>
      </c>
      <c r="AC50" s="236" t="s">
        <v>49</v>
      </c>
      <c r="AD50" s="223" t="s">
        <v>66</v>
      </c>
      <c r="AE50" s="67">
        <v>190</v>
      </c>
      <c r="AF50" s="114">
        <v>50</v>
      </c>
      <c r="AG50" s="182">
        <f t="shared" si="45"/>
        <v>240</v>
      </c>
      <c r="AH50" s="183">
        <f t="shared" si="46"/>
        <v>-238</v>
      </c>
      <c r="AI50" s="184">
        <f t="shared" si="47"/>
        <v>9.99</v>
      </c>
      <c r="AJ50" s="183">
        <f t="shared" si="48"/>
        <v>8.3949579831932777</v>
      </c>
      <c r="AK50" s="202" t="str">
        <f t="shared" si="49"/>
        <v>-</v>
      </c>
      <c r="AL50" s="203">
        <f t="shared" si="50"/>
        <v>200</v>
      </c>
      <c r="AM50" s="203" t="str">
        <f t="shared" si="51"/>
        <v>-</v>
      </c>
      <c r="AN50" s="203" t="str">
        <f t="shared" si="52"/>
        <v>-</v>
      </c>
      <c r="AO50" s="203">
        <f t="shared" si="53"/>
        <v>140</v>
      </c>
      <c r="AP50" s="203" t="str">
        <f t="shared" si="54"/>
        <v>-</v>
      </c>
      <c r="AQ50" s="203" t="str">
        <f t="shared" si="55"/>
        <v>-</v>
      </c>
      <c r="AR50" s="203" t="str">
        <f t="shared" si="56"/>
        <v>-</v>
      </c>
      <c r="AS50" s="203" t="str">
        <f t="shared" si="57"/>
        <v>-</v>
      </c>
      <c r="AT50" s="203" t="str">
        <f t="shared" si="58"/>
        <v>-</v>
      </c>
      <c r="AU50" s="204" t="str">
        <f t="shared" si="59"/>
        <v>-</v>
      </c>
      <c r="AV50" s="185"/>
      <c r="AW50" s="205" t="str">
        <f t="shared" si="60"/>
        <v>-</v>
      </c>
      <c r="AX50" s="206">
        <f t="shared" si="61"/>
        <v>9.99</v>
      </c>
      <c r="AY50" s="206" t="str">
        <f t="shared" si="62"/>
        <v>-</v>
      </c>
      <c r="AZ50" s="206" t="str">
        <f t="shared" si="63"/>
        <v>-</v>
      </c>
      <c r="BA50" s="206">
        <f t="shared" si="64"/>
        <v>9.99</v>
      </c>
      <c r="BB50" s="206" t="str">
        <f t="shared" si="65"/>
        <v>-</v>
      </c>
      <c r="BC50" s="206" t="str">
        <f t="shared" si="66"/>
        <v>-</v>
      </c>
      <c r="BD50" s="206" t="str">
        <f t="shared" si="67"/>
        <v>-</v>
      </c>
      <c r="BE50" s="206" t="str">
        <f t="shared" si="68"/>
        <v>-</v>
      </c>
      <c r="BF50" s="206" t="str">
        <f t="shared" si="69"/>
        <v>-</v>
      </c>
      <c r="BG50" s="207" t="str">
        <f t="shared" si="70"/>
        <v>-</v>
      </c>
      <c r="BH50" s="103"/>
      <c r="BI50" s="227">
        <v>46265</v>
      </c>
      <c r="BJ50" s="112" t="s">
        <v>72</v>
      </c>
      <c r="BK50" s="103"/>
    </row>
    <row r="51" spans="1:63" s="49" customFormat="1">
      <c r="A51" s="110"/>
      <c r="B51" s="124" t="s">
        <v>38</v>
      </c>
      <c r="C51" s="47" t="s">
        <v>84</v>
      </c>
      <c r="D51" s="71" t="s">
        <v>85</v>
      </c>
      <c r="E51" s="112"/>
      <c r="F51" s="51" t="s">
        <v>61</v>
      </c>
      <c r="G51" s="14">
        <v>5</v>
      </c>
      <c r="H51" s="14">
        <v>25</v>
      </c>
      <c r="I51" s="14" t="s">
        <v>41</v>
      </c>
      <c r="J51" s="14" t="s">
        <v>76</v>
      </c>
      <c r="K51" s="114">
        <v>0.19</v>
      </c>
      <c r="L51" s="115">
        <v>24.99</v>
      </c>
      <c r="M51" s="175">
        <f t="shared" si="42"/>
        <v>21</v>
      </c>
      <c r="N51" s="115"/>
      <c r="O51" s="116"/>
      <c r="P51" s="177">
        <f t="shared" si="75"/>
        <v>24.99</v>
      </c>
      <c r="Q51" s="51" t="s">
        <v>41</v>
      </c>
      <c r="R51" s="16">
        <f t="shared" si="36"/>
        <v>22.99</v>
      </c>
      <c r="S51" s="14" t="s">
        <v>41</v>
      </c>
      <c r="T51" s="14" t="s">
        <v>41</v>
      </c>
      <c r="U51" s="16">
        <f t="shared" si="37"/>
        <v>19.989999999999998</v>
      </c>
      <c r="V51" s="14" t="s">
        <v>41</v>
      </c>
      <c r="W51" s="16">
        <f t="shared" ref="W51:W66" si="76">P51-7</f>
        <v>17.989999999999998</v>
      </c>
      <c r="X51" s="14" t="s">
        <v>41</v>
      </c>
      <c r="Y51" s="14" t="s">
        <v>41</v>
      </c>
      <c r="Z51" s="14" t="s">
        <v>41</v>
      </c>
      <c r="AA51" s="71" t="s">
        <v>41</v>
      </c>
      <c r="AB51" s="252">
        <v>39.99</v>
      </c>
      <c r="AC51" s="212"/>
      <c r="AD51" s="119" t="s">
        <v>41</v>
      </c>
      <c r="AE51" s="67">
        <v>130</v>
      </c>
      <c r="AF51" s="114"/>
      <c r="AG51" s="182">
        <f t="shared" si="45"/>
        <v>130</v>
      </c>
      <c r="AH51" s="183">
        <f t="shared" si="46"/>
        <v>-107.1</v>
      </c>
      <c r="AI51" s="184">
        <f t="shared" si="47"/>
        <v>9.99</v>
      </c>
      <c r="AJ51" s="183">
        <f t="shared" si="48"/>
        <v>8.3949579831932777</v>
      </c>
      <c r="AK51" s="202" t="str">
        <f t="shared" si="49"/>
        <v>-</v>
      </c>
      <c r="AL51" s="203">
        <f t="shared" si="50"/>
        <v>90</v>
      </c>
      <c r="AM51" s="203" t="str">
        <f t="shared" si="51"/>
        <v>-</v>
      </c>
      <c r="AN51" s="203" t="str">
        <f t="shared" si="52"/>
        <v>-</v>
      </c>
      <c r="AO51" s="203">
        <f t="shared" si="53"/>
        <v>30</v>
      </c>
      <c r="AP51" s="203" t="str">
        <f t="shared" si="54"/>
        <v>-</v>
      </c>
      <c r="AQ51" s="203">
        <f t="shared" si="55"/>
        <v>-10</v>
      </c>
      <c r="AR51" s="203" t="str">
        <f t="shared" si="56"/>
        <v>-</v>
      </c>
      <c r="AS51" s="203" t="str">
        <f t="shared" si="57"/>
        <v>-</v>
      </c>
      <c r="AT51" s="203" t="str">
        <f t="shared" si="58"/>
        <v>-</v>
      </c>
      <c r="AU51" s="204" t="str">
        <f t="shared" si="59"/>
        <v>-</v>
      </c>
      <c r="AV51" s="185"/>
      <c r="AW51" s="205" t="str">
        <f t="shared" si="60"/>
        <v>-</v>
      </c>
      <c r="AX51" s="206">
        <f t="shared" si="61"/>
        <v>9.99</v>
      </c>
      <c r="AY51" s="206" t="str">
        <f t="shared" si="62"/>
        <v>-</v>
      </c>
      <c r="AZ51" s="206" t="str">
        <f t="shared" si="63"/>
        <v>-</v>
      </c>
      <c r="BA51" s="206">
        <f t="shared" si="64"/>
        <v>19.990000000000002</v>
      </c>
      <c r="BB51" s="206" t="str">
        <f t="shared" si="65"/>
        <v>-</v>
      </c>
      <c r="BC51" s="206">
        <f t="shared" si="66"/>
        <v>59.99</v>
      </c>
      <c r="BD51" s="206" t="str">
        <f t="shared" si="67"/>
        <v>-</v>
      </c>
      <c r="BE51" s="206" t="str">
        <f t="shared" si="68"/>
        <v>-</v>
      </c>
      <c r="BF51" s="206" t="str">
        <f t="shared" si="69"/>
        <v>-</v>
      </c>
      <c r="BG51" s="207" t="str">
        <f t="shared" si="70"/>
        <v>-</v>
      </c>
      <c r="BH51" s="104"/>
      <c r="BI51" s="227"/>
      <c r="BJ51" s="112" t="s">
        <v>86</v>
      </c>
      <c r="BK51" s="103"/>
    </row>
    <row r="52" spans="1:63" s="49" customFormat="1">
      <c r="A52" s="110"/>
      <c r="B52" s="124" t="s">
        <v>38</v>
      </c>
      <c r="C52" s="47" t="s">
        <v>2131</v>
      </c>
      <c r="D52" s="71" t="s">
        <v>40</v>
      </c>
      <c r="E52" s="112"/>
      <c r="F52" s="51" t="s">
        <v>61</v>
      </c>
      <c r="G52" s="14">
        <v>15</v>
      </c>
      <c r="H52" s="14">
        <v>50</v>
      </c>
      <c r="I52" s="14">
        <v>50</v>
      </c>
      <c r="J52" s="14" t="s">
        <v>76</v>
      </c>
      <c r="K52" s="114" t="s">
        <v>61</v>
      </c>
      <c r="L52" s="115">
        <v>24.99</v>
      </c>
      <c r="M52" s="175">
        <f t="shared" si="42"/>
        <v>21</v>
      </c>
      <c r="N52" s="115"/>
      <c r="O52" s="116"/>
      <c r="P52" s="177">
        <f t="shared" si="75"/>
        <v>24.99</v>
      </c>
      <c r="Q52" s="51" t="s">
        <v>41</v>
      </c>
      <c r="R52" s="16">
        <f t="shared" si="36"/>
        <v>22.99</v>
      </c>
      <c r="S52" s="14" t="s">
        <v>41</v>
      </c>
      <c r="T52" s="14" t="s">
        <v>41</v>
      </c>
      <c r="U52" s="16">
        <f t="shared" si="37"/>
        <v>19.989999999999998</v>
      </c>
      <c r="V52" s="14" t="s">
        <v>41</v>
      </c>
      <c r="W52" s="16">
        <f t="shared" si="76"/>
        <v>17.989999999999998</v>
      </c>
      <c r="X52" s="14" t="s">
        <v>41</v>
      </c>
      <c r="Y52" s="14" t="s">
        <v>41</v>
      </c>
      <c r="Z52" s="16">
        <f>P52-10</f>
        <v>14.989999999999998</v>
      </c>
      <c r="AA52" s="71" t="s">
        <v>41</v>
      </c>
      <c r="AB52" s="252">
        <v>39.99</v>
      </c>
      <c r="AC52" s="212"/>
      <c r="AD52" s="119" t="s">
        <v>41</v>
      </c>
      <c r="AE52" s="67">
        <v>90</v>
      </c>
      <c r="AF52" s="114"/>
      <c r="AG52" s="182">
        <f t="shared" si="45"/>
        <v>90</v>
      </c>
      <c r="AH52" s="183">
        <f t="shared" si="46"/>
        <v>-59.5</v>
      </c>
      <c r="AI52" s="184">
        <f t="shared" si="47"/>
        <v>9.99</v>
      </c>
      <c r="AJ52" s="183">
        <f t="shared" si="48"/>
        <v>8.3949579831932777</v>
      </c>
      <c r="AK52" s="202" t="str">
        <f t="shared" si="49"/>
        <v>-</v>
      </c>
      <c r="AL52" s="203">
        <f t="shared" si="50"/>
        <v>50</v>
      </c>
      <c r="AM52" s="203" t="str">
        <f t="shared" si="51"/>
        <v>-</v>
      </c>
      <c r="AN52" s="203" t="str">
        <f t="shared" si="52"/>
        <v>-</v>
      </c>
      <c r="AO52" s="203">
        <f t="shared" si="53"/>
        <v>-10</v>
      </c>
      <c r="AP52" s="203" t="str">
        <f t="shared" si="54"/>
        <v>-</v>
      </c>
      <c r="AQ52" s="203">
        <f t="shared" si="55"/>
        <v>-50</v>
      </c>
      <c r="AR52" s="203" t="str">
        <f t="shared" si="56"/>
        <v>-</v>
      </c>
      <c r="AS52" s="203" t="str">
        <f t="shared" si="57"/>
        <v>-</v>
      </c>
      <c r="AT52" s="203">
        <f t="shared" si="58"/>
        <v>-110</v>
      </c>
      <c r="AU52" s="204" t="str">
        <f t="shared" si="59"/>
        <v>-</v>
      </c>
      <c r="AV52" s="185"/>
      <c r="AW52" s="205" t="str">
        <f t="shared" si="60"/>
        <v>-</v>
      </c>
      <c r="AX52" s="206">
        <f t="shared" si="61"/>
        <v>9.99</v>
      </c>
      <c r="AY52" s="206" t="str">
        <f t="shared" si="62"/>
        <v>-</v>
      </c>
      <c r="AZ52" s="206" t="str">
        <f t="shared" si="63"/>
        <v>-</v>
      </c>
      <c r="BA52" s="206">
        <f t="shared" si="64"/>
        <v>59.99</v>
      </c>
      <c r="BB52" s="206" t="str">
        <f t="shared" si="65"/>
        <v>-</v>
      </c>
      <c r="BC52" s="206">
        <f t="shared" si="66"/>
        <v>109.99</v>
      </c>
      <c r="BD52" s="206" t="str">
        <f t="shared" si="67"/>
        <v>-</v>
      </c>
      <c r="BE52" s="206" t="str">
        <f t="shared" si="68"/>
        <v>-</v>
      </c>
      <c r="BF52" s="206">
        <f t="shared" si="69"/>
        <v>179.99</v>
      </c>
      <c r="BG52" s="207" t="str">
        <f t="shared" si="70"/>
        <v>-</v>
      </c>
      <c r="BH52" s="104" t="s">
        <v>88</v>
      </c>
      <c r="BI52" s="227"/>
      <c r="BJ52" s="112" t="s">
        <v>89</v>
      </c>
      <c r="BK52" s="103"/>
    </row>
    <row r="53" spans="1:63" s="49" customFormat="1">
      <c r="A53" s="110"/>
      <c r="B53" s="124" t="s">
        <v>38</v>
      </c>
      <c r="C53" s="47" t="s">
        <v>84</v>
      </c>
      <c r="D53" s="71" t="s">
        <v>85</v>
      </c>
      <c r="E53" s="112" t="s">
        <v>2426</v>
      </c>
      <c r="F53" s="51" t="s">
        <v>61</v>
      </c>
      <c r="G53" s="14">
        <v>5</v>
      </c>
      <c r="H53" s="14">
        <v>25</v>
      </c>
      <c r="I53" s="14" t="s">
        <v>41</v>
      </c>
      <c r="J53" s="14" t="s">
        <v>76</v>
      </c>
      <c r="K53" s="114">
        <v>0.19</v>
      </c>
      <c r="L53" s="115">
        <v>24.99</v>
      </c>
      <c r="M53" s="175">
        <f t="shared" si="42"/>
        <v>21</v>
      </c>
      <c r="N53" s="115"/>
      <c r="O53" s="116"/>
      <c r="P53" s="177">
        <f t="shared" si="75"/>
        <v>24.99</v>
      </c>
      <c r="Q53" s="51" t="s">
        <v>41</v>
      </c>
      <c r="R53" s="16">
        <f t="shared" si="36"/>
        <v>22.99</v>
      </c>
      <c r="S53" s="14" t="s">
        <v>41</v>
      </c>
      <c r="T53" s="14" t="s">
        <v>41</v>
      </c>
      <c r="U53" s="16">
        <f t="shared" si="37"/>
        <v>19.989999999999998</v>
      </c>
      <c r="V53" s="14" t="s">
        <v>41</v>
      </c>
      <c r="W53" s="16">
        <f t="shared" si="76"/>
        <v>17.989999999999998</v>
      </c>
      <c r="X53" s="14" t="s">
        <v>41</v>
      </c>
      <c r="Y53" s="14" t="s">
        <v>41</v>
      </c>
      <c r="Z53" s="14" t="s">
        <v>41</v>
      </c>
      <c r="AA53" s="71" t="s">
        <v>41</v>
      </c>
      <c r="AB53" s="252">
        <v>39.99</v>
      </c>
      <c r="AC53" s="237" t="s">
        <v>49</v>
      </c>
      <c r="AD53" s="120" t="s">
        <v>78</v>
      </c>
      <c r="AE53" s="67">
        <v>130</v>
      </c>
      <c r="AF53" s="114">
        <v>60</v>
      </c>
      <c r="AG53" s="182">
        <f t="shared" si="45"/>
        <v>190</v>
      </c>
      <c r="AH53" s="183">
        <f t="shared" si="46"/>
        <v>-178.5</v>
      </c>
      <c r="AI53" s="184">
        <f t="shared" si="47"/>
        <v>9.99</v>
      </c>
      <c r="AJ53" s="183">
        <f t="shared" si="48"/>
        <v>8.3949579831932777</v>
      </c>
      <c r="AK53" s="202" t="str">
        <f t="shared" si="49"/>
        <v>-</v>
      </c>
      <c r="AL53" s="203">
        <f t="shared" si="50"/>
        <v>150</v>
      </c>
      <c r="AM53" s="203" t="str">
        <f t="shared" si="51"/>
        <v>-</v>
      </c>
      <c r="AN53" s="203" t="str">
        <f t="shared" si="52"/>
        <v>-</v>
      </c>
      <c r="AO53" s="203">
        <f t="shared" si="53"/>
        <v>90</v>
      </c>
      <c r="AP53" s="203" t="str">
        <f t="shared" si="54"/>
        <v>-</v>
      </c>
      <c r="AQ53" s="203">
        <f t="shared" si="55"/>
        <v>50</v>
      </c>
      <c r="AR53" s="203" t="str">
        <f t="shared" si="56"/>
        <v>-</v>
      </c>
      <c r="AS53" s="203" t="str">
        <f t="shared" si="57"/>
        <v>-</v>
      </c>
      <c r="AT53" s="203" t="str">
        <f t="shared" si="58"/>
        <v>-</v>
      </c>
      <c r="AU53" s="204" t="str">
        <f t="shared" si="59"/>
        <v>-</v>
      </c>
      <c r="AV53" s="185"/>
      <c r="AW53" s="205" t="str">
        <f t="shared" si="60"/>
        <v>-</v>
      </c>
      <c r="AX53" s="206">
        <f t="shared" si="61"/>
        <v>9.99</v>
      </c>
      <c r="AY53" s="206" t="str">
        <f t="shared" si="62"/>
        <v>-</v>
      </c>
      <c r="AZ53" s="206" t="str">
        <f t="shared" si="63"/>
        <v>-</v>
      </c>
      <c r="BA53" s="206">
        <f t="shared" si="64"/>
        <v>9.99</v>
      </c>
      <c r="BB53" s="206" t="str">
        <f t="shared" si="65"/>
        <v>-</v>
      </c>
      <c r="BC53" s="206">
        <f t="shared" si="66"/>
        <v>9.99</v>
      </c>
      <c r="BD53" s="206" t="str">
        <f t="shared" si="67"/>
        <v>-</v>
      </c>
      <c r="BE53" s="206" t="str">
        <f t="shared" si="68"/>
        <v>-</v>
      </c>
      <c r="BF53" s="206" t="str">
        <f t="shared" si="69"/>
        <v>-</v>
      </c>
      <c r="BG53" s="207" t="str">
        <f t="shared" si="70"/>
        <v>-</v>
      </c>
      <c r="BH53" s="104"/>
      <c r="BI53" s="227">
        <v>46265</v>
      </c>
      <c r="BJ53" s="112" t="s">
        <v>86</v>
      </c>
      <c r="BK53" s="103"/>
    </row>
    <row r="54" spans="1:63" s="49" customFormat="1">
      <c r="A54" s="110"/>
      <c r="B54" s="124" t="s">
        <v>38</v>
      </c>
      <c r="C54" s="47" t="s">
        <v>2129</v>
      </c>
      <c r="D54" s="71" t="s">
        <v>71</v>
      </c>
      <c r="E54" s="112" t="s">
        <v>2426</v>
      </c>
      <c r="F54" s="51" t="s">
        <v>61</v>
      </c>
      <c r="G54" s="14">
        <v>10</v>
      </c>
      <c r="H54" s="14">
        <v>25</v>
      </c>
      <c r="I54" s="14" t="s">
        <v>41</v>
      </c>
      <c r="J54" s="14" t="s">
        <v>76</v>
      </c>
      <c r="K54" s="114">
        <v>0.19</v>
      </c>
      <c r="L54" s="115">
        <v>31.99</v>
      </c>
      <c r="M54" s="175">
        <f t="shared" si="42"/>
        <v>26.882352941176471</v>
      </c>
      <c r="N54" s="115">
        <f>L54-7</f>
        <v>24.99</v>
      </c>
      <c r="O54" s="116">
        <f>N54/1.19</f>
        <v>21</v>
      </c>
      <c r="P54" s="177">
        <f>N54</f>
        <v>24.99</v>
      </c>
      <c r="Q54" s="51" t="s">
        <v>41</v>
      </c>
      <c r="R54" s="16">
        <f t="shared" ref="R54:R79" si="77">P54-2</f>
        <v>22.99</v>
      </c>
      <c r="S54" s="14" t="s">
        <v>41</v>
      </c>
      <c r="T54" s="14" t="s">
        <v>41</v>
      </c>
      <c r="U54" s="16">
        <f t="shared" ref="U54:U79" si="78">P54-5</f>
        <v>19.989999999999998</v>
      </c>
      <c r="V54" s="14" t="s">
        <v>41</v>
      </c>
      <c r="W54" s="16">
        <f t="shared" si="76"/>
        <v>17.989999999999998</v>
      </c>
      <c r="X54" s="14" t="s">
        <v>41</v>
      </c>
      <c r="Y54" s="14" t="s">
        <v>41</v>
      </c>
      <c r="Z54" s="14" t="s">
        <v>41</v>
      </c>
      <c r="AA54" s="71" t="s">
        <v>41</v>
      </c>
      <c r="AB54" s="252">
        <v>39.99</v>
      </c>
      <c r="AC54" s="237" t="s">
        <v>80</v>
      </c>
      <c r="AD54" s="120" t="s">
        <v>2713</v>
      </c>
      <c r="AE54" s="67">
        <v>230</v>
      </c>
      <c r="AF54" s="114">
        <v>-20</v>
      </c>
      <c r="AG54" s="182">
        <f t="shared" si="45"/>
        <v>210</v>
      </c>
      <c r="AH54" s="183">
        <f t="shared" si="46"/>
        <v>-202.29999999999998</v>
      </c>
      <c r="AI54" s="184">
        <f t="shared" si="47"/>
        <v>9.99</v>
      </c>
      <c r="AJ54" s="183">
        <f t="shared" si="48"/>
        <v>8.3949579831932777</v>
      </c>
      <c r="AK54" s="202" t="str">
        <f t="shared" si="49"/>
        <v>-</v>
      </c>
      <c r="AL54" s="203">
        <f t="shared" si="50"/>
        <v>170</v>
      </c>
      <c r="AM54" s="203" t="str">
        <f t="shared" si="51"/>
        <v>-</v>
      </c>
      <c r="AN54" s="203" t="str">
        <f t="shared" si="52"/>
        <v>-</v>
      </c>
      <c r="AO54" s="203">
        <f t="shared" si="53"/>
        <v>110</v>
      </c>
      <c r="AP54" s="203" t="str">
        <f t="shared" si="54"/>
        <v>-</v>
      </c>
      <c r="AQ54" s="203">
        <f t="shared" si="55"/>
        <v>70</v>
      </c>
      <c r="AR54" s="203" t="str">
        <f t="shared" si="56"/>
        <v>-</v>
      </c>
      <c r="AS54" s="203" t="str">
        <f t="shared" si="57"/>
        <v>-</v>
      </c>
      <c r="AT54" s="203" t="str">
        <f t="shared" si="58"/>
        <v>-</v>
      </c>
      <c r="AU54" s="204" t="str">
        <f t="shared" si="59"/>
        <v>-</v>
      </c>
      <c r="AV54" s="185"/>
      <c r="AW54" s="205" t="str">
        <f t="shared" si="60"/>
        <v>-</v>
      </c>
      <c r="AX54" s="206">
        <f t="shared" si="61"/>
        <v>9.99</v>
      </c>
      <c r="AY54" s="206" t="str">
        <f t="shared" si="62"/>
        <v>-</v>
      </c>
      <c r="AZ54" s="206" t="str">
        <f t="shared" si="63"/>
        <v>-</v>
      </c>
      <c r="BA54" s="206">
        <f t="shared" si="64"/>
        <v>9.99</v>
      </c>
      <c r="BB54" s="206" t="str">
        <f t="shared" si="65"/>
        <v>-</v>
      </c>
      <c r="BC54" s="206">
        <f t="shared" si="66"/>
        <v>9.99</v>
      </c>
      <c r="BD54" s="206" t="str">
        <f t="shared" si="67"/>
        <v>-</v>
      </c>
      <c r="BE54" s="206" t="str">
        <f t="shared" si="68"/>
        <v>-</v>
      </c>
      <c r="BF54" s="206" t="str">
        <f t="shared" si="69"/>
        <v>-</v>
      </c>
      <c r="BG54" s="207" t="str">
        <f t="shared" si="70"/>
        <v>-</v>
      </c>
      <c r="BH54" s="104"/>
      <c r="BI54" s="227">
        <v>46265</v>
      </c>
      <c r="BJ54" s="112" t="s">
        <v>106</v>
      </c>
      <c r="BK54" s="103"/>
    </row>
    <row r="55" spans="1:63">
      <c r="A55" s="110"/>
      <c r="B55" s="124" t="s">
        <v>38</v>
      </c>
      <c r="C55" s="47" t="s">
        <v>2131</v>
      </c>
      <c r="D55" s="71" t="s">
        <v>40</v>
      </c>
      <c r="E55" s="112" t="s">
        <v>2426</v>
      </c>
      <c r="F55" s="51" t="s">
        <v>61</v>
      </c>
      <c r="G55" s="14">
        <v>15</v>
      </c>
      <c r="H55" s="14">
        <v>50</v>
      </c>
      <c r="I55" s="14">
        <v>50</v>
      </c>
      <c r="J55" s="14" t="s">
        <v>76</v>
      </c>
      <c r="K55" s="114" t="s">
        <v>61</v>
      </c>
      <c r="L55" s="115">
        <v>24.99</v>
      </c>
      <c r="M55" s="175">
        <f t="shared" si="42"/>
        <v>21</v>
      </c>
      <c r="N55" s="115"/>
      <c r="O55" s="116"/>
      <c r="P55" s="177">
        <f>L55</f>
        <v>24.99</v>
      </c>
      <c r="Q55" s="51" t="s">
        <v>41</v>
      </c>
      <c r="R55" s="16">
        <f t="shared" si="77"/>
        <v>22.99</v>
      </c>
      <c r="S55" s="14" t="s">
        <v>41</v>
      </c>
      <c r="T55" s="14" t="s">
        <v>41</v>
      </c>
      <c r="U55" s="16">
        <f t="shared" si="78"/>
        <v>19.989999999999998</v>
      </c>
      <c r="V55" s="14" t="s">
        <v>41</v>
      </c>
      <c r="W55" s="16">
        <f t="shared" si="76"/>
        <v>17.989999999999998</v>
      </c>
      <c r="X55" s="14" t="s">
        <v>41</v>
      </c>
      <c r="Y55" s="14" t="s">
        <v>41</v>
      </c>
      <c r="Z55" s="16">
        <f t="shared" ref="Z55:Z60" si="79">P55-10</f>
        <v>14.989999999999998</v>
      </c>
      <c r="AA55" s="71" t="s">
        <v>41</v>
      </c>
      <c r="AB55" s="252">
        <v>39.99</v>
      </c>
      <c r="AC55" s="237" t="s">
        <v>49</v>
      </c>
      <c r="AD55" s="120" t="s">
        <v>2717</v>
      </c>
      <c r="AE55" s="67">
        <v>90</v>
      </c>
      <c r="AF55" s="114">
        <v>80</v>
      </c>
      <c r="AG55" s="182">
        <f t="shared" si="45"/>
        <v>170</v>
      </c>
      <c r="AH55" s="183">
        <f t="shared" si="46"/>
        <v>-154.69999999999999</v>
      </c>
      <c r="AI55" s="184">
        <f t="shared" si="47"/>
        <v>9.99</v>
      </c>
      <c r="AJ55" s="183">
        <f t="shared" si="48"/>
        <v>8.3949579831932777</v>
      </c>
      <c r="AK55" s="202" t="str">
        <f t="shared" si="49"/>
        <v>-</v>
      </c>
      <c r="AL55" s="203">
        <f t="shared" si="50"/>
        <v>130</v>
      </c>
      <c r="AM55" s="203" t="str">
        <f t="shared" si="51"/>
        <v>-</v>
      </c>
      <c r="AN55" s="203" t="str">
        <f t="shared" si="52"/>
        <v>-</v>
      </c>
      <c r="AO55" s="203">
        <f t="shared" si="53"/>
        <v>70</v>
      </c>
      <c r="AP55" s="203" t="str">
        <f t="shared" si="54"/>
        <v>-</v>
      </c>
      <c r="AQ55" s="203">
        <f t="shared" si="55"/>
        <v>30</v>
      </c>
      <c r="AR55" s="203" t="str">
        <f t="shared" si="56"/>
        <v>-</v>
      </c>
      <c r="AS55" s="203" t="str">
        <f t="shared" si="57"/>
        <v>-</v>
      </c>
      <c r="AT55" s="203">
        <f t="shared" si="58"/>
        <v>-30</v>
      </c>
      <c r="AU55" s="204" t="str">
        <f t="shared" si="59"/>
        <v>-</v>
      </c>
      <c r="AV55" s="185"/>
      <c r="AW55" s="205" t="str">
        <f t="shared" si="60"/>
        <v>-</v>
      </c>
      <c r="AX55" s="206">
        <f t="shared" si="61"/>
        <v>9.99</v>
      </c>
      <c r="AY55" s="206" t="str">
        <f t="shared" si="62"/>
        <v>-</v>
      </c>
      <c r="AZ55" s="206" t="str">
        <f t="shared" si="63"/>
        <v>-</v>
      </c>
      <c r="BA55" s="206">
        <f t="shared" si="64"/>
        <v>9.99</v>
      </c>
      <c r="BB55" s="206" t="str">
        <f t="shared" si="65"/>
        <v>-</v>
      </c>
      <c r="BC55" s="206">
        <f t="shared" si="66"/>
        <v>19.990000000000002</v>
      </c>
      <c r="BD55" s="206" t="str">
        <f t="shared" si="67"/>
        <v>-</v>
      </c>
      <c r="BE55" s="206" t="str">
        <f t="shared" si="68"/>
        <v>-</v>
      </c>
      <c r="BF55" s="206">
        <f t="shared" si="69"/>
        <v>89.99</v>
      </c>
      <c r="BG55" s="207" t="str">
        <f t="shared" si="70"/>
        <v>-</v>
      </c>
      <c r="BH55" s="104" t="s">
        <v>88</v>
      </c>
      <c r="BI55" s="227">
        <v>46265</v>
      </c>
      <c r="BJ55" s="112" t="s">
        <v>89</v>
      </c>
      <c r="BK55" s="103"/>
    </row>
    <row r="56" spans="1:63" s="49" customFormat="1">
      <c r="A56" s="110"/>
      <c r="B56" s="124" t="s">
        <v>38</v>
      </c>
      <c r="C56" s="47" t="s">
        <v>2136</v>
      </c>
      <c r="D56" s="71" t="s">
        <v>85</v>
      </c>
      <c r="E56" s="112" t="s">
        <v>2426</v>
      </c>
      <c r="F56" s="51" t="s">
        <v>61</v>
      </c>
      <c r="G56" s="14">
        <v>25</v>
      </c>
      <c r="H56" s="14">
        <v>50</v>
      </c>
      <c r="I56" s="14">
        <v>50</v>
      </c>
      <c r="J56" s="14" t="s">
        <v>76</v>
      </c>
      <c r="K56" s="114" t="s">
        <v>61</v>
      </c>
      <c r="L56" s="115">
        <v>34.99</v>
      </c>
      <c r="M56" s="175">
        <f t="shared" si="42"/>
        <v>29.403361344537817</v>
      </c>
      <c r="N56" s="115">
        <f>L56-10</f>
        <v>24.990000000000002</v>
      </c>
      <c r="O56" s="116">
        <f t="shared" ref="O56:O61" si="80">N56/1.19</f>
        <v>21.000000000000004</v>
      </c>
      <c r="P56" s="177">
        <f t="shared" ref="P56:P61" si="81">N56</f>
        <v>24.990000000000002</v>
      </c>
      <c r="Q56" s="51" t="s">
        <v>41</v>
      </c>
      <c r="R56" s="16">
        <f t="shared" si="77"/>
        <v>22.990000000000002</v>
      </c>
      <c r="S56" s="14" t="s">
        <v>41</v>
      </c>
      <c r="T56" s="14" t="s">
        <v>41</v>
      </c>
      <c r="U56" s="16">
        <f t="shared" si="78"/>
        <v>19.990000000000002</v>
      </c>
      <c r="V56" s="14" t="s">
        <v>41</v>
      </c>
      <c r="W56" s="16">
        <f t="shared" si="76"/>
        <v>17.990000000000002</v>
      </c>
      <c r="X56" s="14" t="s">
        <v>41</v>
      </c>
      <c r="Y56" s="14" t="s">
        <v>41</v>
      </c>
      <c r="Z56" s="16">
        <f t="shared" si="79"/>
        <v>14.990000000000002</v>
      </c>
      <c r="AA56" s="71" t="s">
        <v>41</v>
      </c>
      <c r="AB56" s="252">
        <v>39.99</v>
      </c>
      <c r="AC56" s="237" t="s">
        <v>81</v>
      </c>
      <c r="AD56" s="120" t="s">
        <v>2721</v>
      </c>
      <c r="AE56" s="67">
        <v>190</v>
      </c>
      <c r="AF56" s="114">
        <v>-20</v>
      </c>
      <c r="AG56" s="182">
        <f t="shared" si="45"/>
        <v>170</v>
      </c>
      <c r="AH56" s="183">
        <f t="shared" si="46"/>
        <v>-154.69999999999999</v>
      </c>
      <c r="AI56" s="184">
        <f t="shared" si="47"/>
        <v>9.99</v>
      </c>
      <c r="AJ56" s="183">
        <f t="shared" si="48"/>
        <v>8.3949579831932777</v>
      </c>
      <c r="AK56" s="202" t="str">
        <f t="shared" si="49"/>
        <v>-</v>
      </c>
      <c r="AL56" s="203">
        <f t="shared" si="50"/>
        <v>130</v>
      </c>
      <c r="AM56" s="203" t="str">
        <f t="shared" si="51"/>
        <v>-</v>
      </c>
      <c r="AN56" s="203" t="str">
        <f t="shared" si="52"/>
        <v>-</v>
      </c>
      <c r="AO56" s="203">
        <f t="shared" si="53"/>
        <v>70</v>
      </c>
      <c r="AP56" s="203" t="str">
        <f t="shared" si="54"/>
        <v>-</v>
      </c>
      <c r="AQ56" s="203">
        <f t="shared" si="55"/>
        <v>30</v>
      </c>
      <c r="AR56" s="203" t="str">
        <f t="shared" si="56"/>
        <v>-</v>
      </c>
      <c r="AS56" s="203" t="str">
        <f t="shared" si="57"/>
        <v>-</v>
      </c>
      <c r="AT56" s="203">
        <f t="shared" si="58"/>
        <v>-30</v>
      </c>
      <c r="AU56" s="204" t="str">
        <f t="shared" si="59"/>
        <v>-</v>
      </c>
      <c r="AV56" s="185"/>
      <c r="AW56" s="205" t="str">
        <f t="shared" si="60"/>
        <v>-</v>
      </c>
      <c r="AX56" s="206">
        <f t="shared" si="61"/>
        <v>9.99</v>
      </c>
      <c r="AY56" s="206" t="str">
        <f t="shared" si="62"/>
        <v>-</v>
      </c>
      <c r="AZ56" s="206" t="str">
        <f t="shared" si="63"/>
        <v>-</v>
      </c>
      <c r="BA56" s="206">
        <f t="shared" si="64"/>
        <v>9.99</v>
      </c>
      <c r="BB56" s="206" t="str">
        <f t="shared" si="65"/>
        <v>-</v>
      </c>
      <c r="BC56" s="206">
        <f t="shared" si="66"/>
        <v>19.990000000000002</v>
      </c>
      <c r="BD56" s="206" t="str">
        <f t="shared" si="67"/>
        <v>-</v>
      </c>
      <c r="BE56" s="206" t="str">
        <f t="shared" si="68"/>
        <v>-</v>
      </c>
      <c r="BF56" s="206">
        <f t="shared" si="69"/>
        <v>89.99</v>
      </c>
      <c r="BG56" s="207" t="str">
        <f t="shared" si="70"/>
        <v>-</v>
      </c>
      <c r="BH56" s="104" t="s">
        <v>88</v>
      </c>
      <c r="BI56" s="227">
        <v>46265</v>
      </c>
      <c r="BJ56" s="112" t="s">
        <v>110</v>
      </c>
      <c r="BK56" s="103"/>
    </row>
    <row r="57" spans="1:63" s="49" customFormat="1">
      <c r="A57" s="110"/>
      <c r="B57" s="124" t="s">
        <v>38</v>
      </c>
      <c r="C57" s="47" t="s">
        <v>2136</v>
      </c>
      <c r="D57" s="71" t="s">
        <v>85</v>
      </c>
      <c r="E57" s="112" t="s">
        <v>2426</v>
      </c>
      <c r="F57" s="51" t="s">
        <v>61</v>
      </c>
      <c r="G57" s="14">
        <v>25</v>
      </c>
      <c r="H57" s="14">
        <v>50</v>
      </c>
      <c r="I57" s="14">
        <v>50</v>
      </c>
      <c r="J57" s="14" t="s">
        <v>76</v>
      </c>
      <c r="K57" s="114" t="s">
        <v>61</v>
      </c>
      <c r="L57" s="115">
        <v>34.99</v>
      </c>
      <c r="M57" s="175">
        <f t="shared" si="42"/>
        <v>29.403361344537817</v>
      </c>
      <c r="N57" s="115">
        <f>L57-10</f>
        <v>24.990000000000002</v>
      </c>
      <c r="O57" s="116">
        <f t="shared" si="80"/>
        <v>21.000000000000004</v>
      </c>
      <c r="P57" s="177">
        <f t="shared" si="81"/>
        <v>24.990000000000002</v>
      </c>
      <c r="Q57" s="51" t="s">
        <v>41</v>
      </c>
      <c r="R57" s="16">
        <f t="shared" si="77"/>
        <v>22.990000000000002</v>
      </c>
      <c r="S57" s="14" t="s">
        <v>41</v>
      </c>
      <c r="T57" s="14" t="s">
        <v>41</v>
      </c>
      <c r="U57" s="16">
        <f t="shared" si="78"/>
        <v>19.990000000000002</v>
      </c>
      <c r="V57" s="14" t="s">
        <v>41</v>
      </c>
      <c r="W57" s="16">
        <f t="shared" si="76"/>
        <v>17.990000000000002</v>
      </c>
      <c r="X57" s="14" t="s">
        <v>41</v>
      </c>
      <c r="Y57" s="14" t="s">
        <v>41</v>
      </c>
      <c r="Z57" s="16">
        <f t="shared" si="79"/>
        <v>14.990000000000002</v>
      </c>
      <c r="AA57" s="71" t="s">
        <v>41</v>
      </c>
      <c r="AB57" s="252">
        <v>39.99</v>
      </c>
      <c r="AC57" s="237" t="s">
        <v>81</v>
      </c>
      <c r="AD57" s="120" t="s">
        <v>2726</v>
      </c>
      <c r="AE57" s="67">
        <v>190</v>
      </c>
      <c r="AF57" s="114">
        <v>0</v>
      </c>
      <c r="AG57" s="182">
        <f t="shared" si="45"/>
        <v>190</v>
      </c>
      <c r="AH57" s="183">
        <f t="shared" si="46"/>
        <v>-178.5</v>
      </c>
      <c r="AI57" s="184">
        <f t="shared" si="47"/>
        <v>9.99</v>
      </c>
      <c r="AJ57" s="183">
        <f t="shared" si="48"/>
        <v>8.3949579831932777</v>
      </c>
      <c r="AK57" s="202" t="str">
        <f t="shared" si="49"/>
        <v>-</v>
      </c>
      <c r="AL57" s="203">
        <f t="shared" si="50"/>
        <v>150</v>
      </c>
      <c r="AM57" s="203" t="str">
        <f t="shared" si="51"/>
        <v>-</v>
      </c>
      <c r="AN57" s="203" t="str">
        <f t="shared" si="52"/>
        <v>-</v>
      </c>
      <c r="AO57" s="203">
        <f t="shared" si="53"/>
        <v>90</v>
      </c>
      <c r="AP57" s="203" t="str">
        <f t="shared" si="54"/>
        <v>-</v>
      </c>
      <c r="AQ57" s="203">
        <f t="shared" si="55"/>
        <v>50</v>
      </c>
      <c r="AR57" s="203" t="str">
        <f t="shared" si="56"/>
        <v>-</v>
      </c>
      <c r="AS57" s="203" t="str">
        <f t="shared" si="57"/>
        <v>-</v>
      </c>
      <c r="AT57" s="203">
        <f t="shared" si="58"/>
        <v>-10</v>
      </c>
      <c r="AU57" s="204" t="str">
        <f t="shared" si="59"/>
        <v>-</v>
      </c>
      <c r="AV57" s="185"/>
      <c r="AW57" s="205" t="str">
        <f t="shared" si="60"/>
        <v>-</v>
      </c>
      <c r="AX57" s="206">
        <f t="shared" si="61"/>
        <v>9.99</v>
      </c>
      <c r="AY57" s="206" t="str">
        <f t="shared" si="62"/>
        <v>-</v>
      </c>
      <c r="AZ57" s="206" t="str">
        <f t="shared" si="63"/>
        <v>-</v>
      </c>
      <c r="BA57" s="206">
        <f t="shared" si="64"/>
        <v>9.99</v>
      </c>
      <c r="BB57" s="206" t="str">
        <f t="shared" si="65"/>
        <v>-</v>
      </c>
      <c r="BC57" s="206">
        <f t="shared" si="66"/>
        <v>9.99</v>
      </c>
      <c r="BD57" s="206" t="str">
        <f t="shared" si="67"/>
        <v>-</v>
      </c>
      <c r="BE57" s="206" t="str">
        <f t="shared" si="68"/>
        <v>-</v>
      </c>
      <c r="BF57" s="206">
        <f t="shared" si="69"/>
        <v>59.99</v>
      </c>
      <c r="BG57" s="207" t="str">
        <f t="shared" si="70"/>
        <v>-</v>
      </c>
      <c r="BH57" s="104" t="s">
        <v>88</v>
      </c>
      <c r="BI57" s="227">
        <v>46265</v>
      </c>
      <c r="BJ57" s="112" t="s">
        <v>110</v>
      </c>
      <c r="BK57" s="103" t="s">
        <v>82</v>
      </c>
    </row>
    <row r="58" spans="1:63" s="49" customFormat="1">
      <c r="A58" s="110"/>
      <c r="B58" s="124" t="s">
        <v>38</v>
      </c>
      <c r="C58" s="47" t="s">
        <v>244</v>
      </c>
      <c r="D58" s="71" t="s">
        <v>40</v>
      </c>
      <c r="E58" s="112" t="s">
        <v>2426</v>
      </c>
      <c r="F58" s="51" t="s">
        <v>61</v>
      </c>
      <c r="G58" s="14">
        <v>50</v>
      </c>
      <c r="H58" s="14">
        <v>50</v>
      </c>
      <c r="I58" s="14">
        <v>50</v>
      </c>
      <c r="J58" s="14" t="s">
        <v>76</v>
      </c>
      <c r="K58" s="114" t="s">
        <v>61</v>
      </c>
      <c r="L58" s="115">
        <v>34.99</v>
      </c>
      <c r="M58" s="175">
        <f t="shared" si="42"/>
        <v>29.403361344537817</v>
      </c>
      <c r="N58" s="115">
        <f>L58-10</f>
        <v>24.990000000000002</v>
      </c>
      <c r="O58" s="116">
        <f t="shared" si="80"/>
        <v>21.000000000000004</v>
      </c>
      <c r="P58" s="177">
        <f t="shared" si="81"/>
        <v>24.990000000000002</v>
      </c>
      <c r="Q58" s="51" t="s">
        <v>41</v>
      </c>
      <c r="R58" s="16">
        <f t="shared" si="77"/>
        <v>22.990000000000002</v>
      </c>
      <c r="S58" s="14" t="s">
        <v>41</v>
      </c>
      <c r="T58" s="14" t="s">
        <v>41</v>
      </c>
      <c r="U58" s="16">
        <f t="shared" si="78"/>
        <v>19.990000000000002</v>
      </c>
      <c r="V58" s="14" t="s">
        <v>41</v>
      </c>
      <c r="W58" s="16">
        <f t="shared" si="76"/>
        <v>17.990000000000002</v>
      </c>
      <c r="X58" s="14" t="s">
        <v>41</v>
      </c>
      <c r="Y58" s="14" t="s">
        <v>41</v>
      </c>
      <c r="Z58" s="16">
        <f t="shared" si="79"/>
        <v>14.990000000000002</v>
      </c>
      <c r="AA58" s="72">
        <f>P58-12</f>
        <v>12.990000000000002</v>
      </c>
      <c r="AB58" s="252">
        <v>39.99</v>
      </c>
      <c r="AC58" s="237" t="s">
        <v>81</v>
      </c>
      <c r="AD58" s="120" t="s">
        <v>2729</v>
      </c>
      <c r="AE58" s="67">
        <v>110</v>
      </c>
      <c r="AF58" s="114">
        <v>20</v>
      </c>
      <c r="AG58" s="182">
        <f t="shared" si="45"/>
        <v>130</v>
      </c>
      <c r="AH58" s="183">
        <f t="shared" si="46"/>
        <v>-107.1</v>
      </c>
      <c r="AI58" s="184">
        <f t="shared" si="47"/>
        <v>9.99</v>
      </c>
      <c r="AJ58" s="183">
        <f t="shared" si="48"/>
        <v>8.3949579831932777</v>
      </c>
      <c r="AK58" s="202" t="str">
        <f t="shared" si="49"/>
        <v>-</v>
      </c>
      <c r="AL58" s="203">
        <f t="shared" si="50"/>
        <v>90</v>
      </c>
      <c r="AM58" s="203" t="str">
        <f t="shared" si="51"/>
        <v>-</v>
      </c>
      <c r="AN58" s="203" t="str">
        <f t="shared" si="52"/>
        <v>-</v>
      </c>
      <c r="AO58" s="203">
        <f t="shared" si="53"/>
        <v>30</v>
      </c>
      <c r="AP58" s="203" t="str">
        <f t="shared" si="54"/>
        <v>-</v>
      </c>
      <c r="AQ58" s="203">
        <f t="shared" si="55"/>
        <v>-10</v>
      </c>
      <c r="AR58" s="203" t="str">
        <f t="shared" si="56"/>
        <v>-</v>
      </c>
      <c r="AS58" s="203" t="str">
        <f t="shared" si="57"/>
        <v>-</v>
      </c>
      <c r="AT58" s="203">
        <f t="shared" si="58"/>
        <v>-70</v>
      </c>
      <c r="AU58" s="204">
        <f t="shared" si="59"/>
        <v>-110</v>
      </c>
      <c r="AV58" s="185"/>
      <c r="AW58" s="205" t="str">
        <f t="shared" si="60"/>
        <v>-</v>
      </c>
      <c r="AX58" s="206">
        <f t="shared" si="61"/>
        <v>9.99</v>
      </c>
      <c r="AY58" s="206" t="str">
        <f t="shared" si="62"/>
        <v>-</v>
      </c>
      <c r="AZ58" s="206" t="str">
        <f t="shared" si="63"/>
        <v>-</v>
      </c>
      <c r="BA58" s="206">
        <f t="shared" si="64"/>
        <v>19.990000000000002</v>
      </c>
      <c r="BB58" s="206" t="str">
        <f t="shared" si="65"/>
        <v>-</v>
      </c>
      <c r="BC58" s="206">
        <f t="shared" si="66"/>
        <v>59.99</v>
      </c>
      <c r="BD58" s="206" t="str">
        <f t="shared" si="67"/>
        <v>-</v>
      </c>
      <c r="BE58" s="206" t="str">
        <f t="shared" si="68"/>
        <v>-</v>
      </c>
      <c r="BF58" s="206">
        <f t="shared" si="69"/>
        <v>139.99</v>
      </c>
      <c r="BG58" s="207">
        <f t="shared" si="70"/>
        <v>179.99</v>
      </c>
      <c r="BH58" s="104" t="s">
        <v>88</v>
      </c>
      <c r="BI58" s="227">
        <v>46265</v>
      </c>
      <c r="BJ58" s="112" t="s">
        <v>103</v>
      </c>
      <c r="BK58" s="103"/>
    </row>
    <row r="59" spans="1:63" s="49" customFormat="1">
      <c r="A59" s="110"/>
      <c r="B59" s="124" t="s">
        <v>38</v>
      </c>
      <c r="C59" s="47" t="s">
        <v>2698</v>
      </c>
      <c r="D59" s="71" t="s">
        <v>40</v>
      </c>
      <c r="E59" s="112" t="s">
        <v>2426</v>
      </c>
      <c r="F59" s="51" t="s">
        <v>61</v>
      </c>
      <c r="G59" s="14">
        <v>80</v>
      </c>
      <c r="H59" s="14">
        <v>50</v>
      </c>
      <c r="I59" s="14">
        <v>50</v>
      </c>
      <c r="J59" s="14" t="s">
        <v>76</v>
      </c>
      <c r="K59" s="114" t="s">
        <v>61</v>
      </c>
      <c r="L59" s="115">
        <v>39.99</v>
      </c>
      <c r="M59" s="175">
        <f t="shared" ref="M59:M85" si="82">L59/1.19</f>
        <v>33.605042016806728</v>
      </c>
      <c r="N59" s="115">
        <f>L59-15</f>
        <v>24.990000000000002</v>
      </c>
      <c r="O59" s="116">
        <f t="shared" si="80"/>
        <v>21.000000000000004</v>
      </c>
      <c r="P59" s="177">
        <f t="shared" si="81"/>
        <v>24.990000000000002</v>
      </c>
      <c r="Q59" s="51" t="s">
        <v>41</v>
      </c>
      <c r="R59" s="16">
        <f t="shared" si="77"/>
        <v>22.990000000000002</v>
      </c>
      <c r="S59" s="14" t="s">
        <v>41</v>
      </c>
      <c r="T59" s="14" t="s">
        <v>41</v>
      </c>
      <c r="U59" s="16">
        <f t="shared" si="78"/>
        <v>19.990000000000002</v>
      </c>
      <c r="V59" s="14" t="s">
        <v>41</v>
      </c>
      <c r="W59" s="16">
        <f t="shared" si="76"/>
        <v>17.990000000000002</v>
      </c>
      <c r="X59" s="14" t="s">
        <v>41</v>
      </c>
      <c r="Y59" s="14" t="s">
        <v>41</v>
      </c>
      <c r="Z59" s="16">
        <f t="shared" si="79"/>
        <v>14.990000000000002</v>
      </c>
      <c r="AA59" s="72">
        <f>P59-12</f>
        <v>12.990000000000002</v>
      </c>
      <c r="AB59" s="252">
        <v>39.99</v>
      </c>
      <c r="AC59" s="237" t="s">
        <v>122</v>
      </c>
      <c r="AD59" s="120" t="s">
        <v>2737</v>
      </c>
      <c r="AE59" s="67">
        <v>150</v>
      </c>
      <c r="AF59" s="114">
        <v>-40</v>
      </c>
      <c r="AG59" s="182">
        <f t="shared" ref="AG59:AG85" si="83">SUM(AE59:AF59)</f>
        <v>110</v>
      </c>
      <c r="AH59" s="183">
        <f t="shared" ref="AH59:AH85" si="84">((($AG$2+$AG$3)-AG59))*1.19</f>
        <v>-83.3</v>
      </c>
      <c r="AI59" s="184">
        <f t="shared" ref="AI59:AI85" si="85">IF(AH59&lt;1,9.99,ROUNDDOWN(AH59/10,0)*10+9.99)</f>
        <v>9.99</v>
      </c>
      <c r="AJ59" s="183">
        <f t="shared" ref="AJ59:AJ85" si="86">AI59/1.19</f>
        <v>8.3949579831932777</v>
      </c>
      <c r="AK59" s="202" t="str">
        <f t="shared" ref="AK59:AK85" si="87">IF(ISNUMBER(Q59),AG59-20,"-")</f>
        <v>-</v>
      </c>
      <c r="AL59" s="203">
        <f t="shared" ref="AL59:AL85" si="88">IF(ISNUMBER(R59),AG59-40,"-")</f>
        <v>70</v>
      </c>
      <c r="AM59" s="203" t="str">
        <f t="shared" ref="AM59:AM85" si="89">IF(ISNUMBER(S59),AG59-60,"-")</f>
        <v>-</v>
      </c>
      <c r="AN59" s="203" t="str">
        <f t="shared" ref="AN59:AN85" si="90">IF(ISNUMBER(T59),AG59-80,"-")</f>
        <v>-</v>
      </c>
      <c r="AO59" s="203">
        <f t="shared" ref="AO59:AO85" si="91">IF(ISNUMBER(U59),AG59-100,"-")</f>
        <v>10</v>
      </c>
      <c r="AP59" s="203" t="str">
        <f t="shared" ref="AP59:AP85" si="92">IF(ISNUMBER(V59),AG59-120,"-")</f>
        <v>-</v>
      </c>
      <c r="AQ59" s="203">
        <f t="shared" ref="AQ59:AQ85" si="93">IF(ISNUMBER(W59),AG59-140,"-")</f>
        <v>-30</v>
      </c>
      <c r="AR59" s="203" t="str">
        <f t="shared" ref="AR59:AR85" si="94">IF(ISNUMBER(X59),AG59-160,"-")</f>
        <v>-</v>
      </c>
      <c r="AS59" s="203" t="str">
        <f t="shared" ref="AS59:AS85" si="95">IF(ISNUMBER(Y59),AG59-180,"-")</f>
        <v>-</v>
      </c>
      <c r="AT59" s="203">
        <f t="shared" ref="AT59:AT85" si="96">IF(ISNUMBER(Z59),AG59-200,"-")</f>
        <v>-90</v>
      </c>
      <c r="AU59" s="204">
        <f t="shared" ref="AU59:AU85" si="97">IF(ISNUMBER(AA59),AG59-240,"-")</f>
        <v>-130</v>
      </c>
      <c r="AV59" s="185"/>
      <c r="AW59" s="205" t="str">
        <f t="shared" ref="AW59:AW85" si="98">IF(ISNUMBER(AK59),IF((AH59+23.8)&lt;1,9.99,ROUNDDOWN((AH59+23.8)/10,0)*10+9.99),"-")</f>
        <v>-</v>
      </c>
      <c r="AX59" s="206">
        <f t="shared" ref="AX59:AX85" si="99">IF(ISNUMBER(AL59),IF((AH59+47.6)&lt;1,9.99,ROUNDDOWN((AH59+47.6)/10,0)*10+9.99),"-")</f>
        <v>9.99</v>
      </c>
      <c r="AY59" s="206" t="str">
        <f t="shared" ref="AY59:AY85" si="100">IF(ISNUMBER(AM59),IF((AH59+71.4)&lt;1,9.99,ROUNDDOWN((AH59+71.4)/10,0)*10+9.99),"-")</f>
        <v>-</v>
      </c>
      <c r="AZ59" s="206" t="str">
        <f t="shared" ref="AZ59:AZ85" si="101">IF(ISNUMBER(AN59),IF((AH59+95.2)&lt;1,9.99,ROUNDDOWN((AH59+95.2)/10,0)*10+9.99),"-")</f>
        <v>-</v>
      </c>
      <c r="BA59" s="206">
        <f t="shared" ref="BA59:BA85" si="102">IF(ISNUMBER(AO59),IF((AH59+119)&lt;1,9.99,ROUNDDOWN((AH59+119)/10,0)*10+9.99),"-")</f>
        <v>39.99</v>
      </c>
      <c r="BB59" s="206" t="str">
        <f t="shared" ref="BB59:BB85" si="103">IF(ISNUMBER(AP59),IF((AH59+142.8)&lt;1,9.99,ROUNDDOWN((AH59+142.8)/10,0)*10+9.99),"-")</f>
        <v>-</v>
      </c>
      <c r="BC59" s="206">
        <f t="shared" ref="BC59:BC85" si="104">IF(ISNUMBER(AQ59),IF((AH59+166.6)&lt;1,9.99,ROUNDDOWN((AH59+166.6)/10,0)*10+9.99),"-")</f>
        <v>89.99</v>
      </c>
      <c r="BD59" s="206" t="str">
        <f t="shared" ref="BD59:BD85" si="105">IF(ISNUMBER(AR59),IF((AH59+190.4)&lt;1,9.99,ROUNDDOWN((AH59+190.4)/10,0)*10+9.99),"-")</f>
        <v>-</v>
      </c>
      <c r="BE59" s="206" t="str">
        <f t="shared" ref="BE59:BE85" si="106">IF(ISNUMBER(AS59),IF((AH59+214.2)&lt;1,9.99,ROUNDDOWN((AH59+214.2)/10,0)*10+9.99),"-")</f>
        <v>-</v>
      </c>
      <c r="BF59" s="206">
        <f t="shared" ref="BF59:BF85" si="107">IF(ISNUMBER(AT59),IF((AH59+238)&lt;1,9.99,ROUNDDOWN((AH59+238)/10,0)*10+9.99),"-")</f>
        <v>159.99</v>
      </c>
      <c r="BG59" s="207">
        <f t="shared" ref="BG59:BG85" si="108">IF(ISNUMBER(AU59),IF((AH59+285.6)&lt;1,9.99,ROUNDDOWN((AH59+285.6)/10,0)*10+9.99),"-")</f>
        <v>209.99</v>
      </c>
      <c r="BH59" s="104" t="s">
        <v>88</v>
      </c>
      <c r="BI59" s="227">
        <v>46265</v>
      </c>
      <c r="BJ59" s="112" t="s">
        <v>90</v>
      </c>
      <c r="BK59" s="103" t="s">
        <v>82</v>
      </c>
    </row>
    <row r="60" spans="1:63" s="49" customFormat="1">
      <c r="A60" s="110"/>
      <c r="B60" s="124" t="s">
        <v>38</v>
      </c>
      <c r="C60" s="47" t="s">
        <v>2133</v>
      </c>
      <c r="D60" s="71" t="s">
        <v>85</v>
      </c>
      <c r="E60" s="112" t="s">
        <v>2426</v>
      </c>
      <c r="F60" s="51" t="s">
        <v>61</v>
      </c>
      <c r="G60" s="14">
        <v>15</v>
      </c>
      <c r="H60" s="14">
        <v>50</v>
      </c>
      <c r="I60" s="14">
        <v>50</v>
      </c>
      <c r="J60" s="14" t="s">
        <v>76</v>
      </c>
      <c r="K60" s="114" t="s">
        <v>61</v>
      </c>
      <c r="L60" s="115">
        <v>29.99</v>
      </c>
      <c r="M60" s="175">
        <f t="shared" si="82"/>
        <v>25.201680672268907</v>
      </c>
      <c r="N60" s="115">
        <f>(L60-5)*0.8+5</f>
        <v>24.992000000000001</v>
      </c>
      <c r="O60" s="116">
        <f t="shared" si="80"/>
        <v>21.001680672268908</v>
      </c>
      <c r="P60" s="177">
        <f t="shared" si="81"/>
        <v>24.992000000000001</v>
      </c>
      <c r="Q60" s="51" t="s">
        <v>41</v>
      </c>
      <c r="R60" s="16">
        <f t="shared" si="77"/>
        <v>22.992000000000001</v>
      </c>
      <c r="S60" s="14" t="s">
        <v>41</v>
      </c>
      <c r="T60" s="14" t="s">
        <v>41</v>
      </c>
      <c r="U60" s="16">
        <f t="shared" si="78"/>
        <v>19.992000000000001</v>
      </c>
      <c r="V60" s="14" t="s">
        <v>41</v>
      </c>
      <c r="W60" s="16">
        <f t="shared" si="76"/>
        <v>17.992000000000001</v>
      </c>
      <c r="X60" s="14" t="s">
        <v>41</v>
      </c>
      <c r="Y60" s="14" t="s">
        <v>41</v>
      </c>
      <c r="Z60" s="16">
        <f t="shared" si="79"/>
        <v>14.992000000000001</v>
      </c>
      <c r="AA60" s="71" t="s">
        <v>41</v>
      </c>
      <c r="AB60" s="256">
        <v>0</v>
      </c>
      <c r="AC60" s="237" t="s">
        <v>2309</v>
      </c>
      <c r="AD60" s="120" t="s">
        <v>2719</v>
      </c>
      <c r="AE60" s="67">
        <v>170</v>
      </c>
      <c r="AF60" s="114">
        <v>-50</v>
      </c>
      <c r="AG60" s="182">
        <f t="shared" si="83"/>
        <v>120</v>
      </c>
      <c r="AH60" s="183">
        <f t="shared" si="84"/>
        <v>-95.199999999999989</v>
      </c>
      <c r="AI60" s="184">
        <f t="shared" si="85"/>
        <v>9.99</v>
      </c>
      <c r="AJ60" s="183">
        <f t="shared" si="86"/>
        <v>8.3949579831932777</v>
      </c>
      <c r="AK60" s="202" t="str">
        <f t="shared" si="87"/>
        <v>-</v>
      </c>
      <c r="AL60" s="203">
        <f t="shared" si="88"/>
        <v>80</v>
      </c>
      <c r="AM60" s="203" t="str">
        <f t="shared" si="89"/>
        <v>-</v>
      </c>
      <c r="AN60" s="203" t="str">
        <f t="shared" si="90"/>
        <v>-</v>
      </c>
      <c r="AO60" s="203">
        <f t="shared" si="91"/>
        <v>20</v>
      </c>
      <c r="AP60" s="203" t="str">
        <f t="shared" si="92"/>
        <v>-</v>
      </c>
      <c r="AQ60" s="203">
        <f t="shared" si="93"/>
        <v>-20</v>
      </c>
      <c r="AR60" s="203" t="str">
        <f t="shared" si="94"/>
        <v>-</v>
      </c>
      <c r="AS60" s="203" t="str">
        <f t="shared" si="95"/>
        <v>-</v>
      </c>
      <c r="AT60" s="203">
        <f t="shared" si="96"/>
        <v>-80</v>
      </c>
      <c r="AU60" s="204" t="str">
        <f t="shared" si="97"/>
        <v>-</v>
      </c>
      <c r="AV60" s="185"/>
      <c r="AW60" s="205" t="str">
        <f t="shared" si="98"/>
        <v>-</v>
      </c>
      <c r="AX60" s="206">
        <f t="shared" si="99"/>
        <v>9.99</v>
      </c>
      <c r="AY60" s="206" t="str">
        <f t="shared" si="100"/>
        <v>-</v>
      </c>
      <c r="AZ60" s="206" t="str">
        <f t="shared" si="101"/>
        <v>-</v>
      </c>
      <c r="BA60" s="206">
        <f t="shared" si="102"/>
        <v>29.990000000000002</v>
      </c>
      <c r="BB60" s="206" t="str">
        <f t="shared" si="103"/>
        <v>-</v>
      </c>
      <c r="BC60" s="206">
        <f t="shared" si="104"/>
        <v>79.989999999999995</v>
      </c>
      <c r="BD60" s="206" t="str">
        <f t="shared" si="105"/>
        <v>-</v>
      </c>
      <c r="BE60" s="206" t="str">
        <f t="shared" si="106"/>
        <v>-</v>
      </c>
      <c r="BF60" s="206">
        <f t="shared" si="107"/>
        <v>149.99</v>
      </c>
      <c r="BG60" s="207" t="str">
        <f t="shared" si="108"/>
        <v>-</v>
      </c>
      <c r="BH60" s="104" t="s">
        <v>88</v>
      </c>
      <c r="BI60" s="227">
        <v>46265</v>
      </c>
      <c r="BJ60" s="112" t="s">
        <v>101</v>
      </c>
      <c r="BK60" s="103"/>
    </row>
    <row r="61" spans="1:63">
      <c r="A61" s="110"/>
      <c r="B61" s="124" t="s">
        <v>38</v>
      </c>
      <c r="C61" s="47" t="s">
        <v>98</v>
      </c>
      <c r="D61" s="71" t="s">
        <v>71</v>
      </c>
      <c r="E61" s="112" t="s">
        <v>2426</v>
      </c>
      <c r="F61" s="51" t="s">
        <v>61</v>
      </c>
      <c r="G61" s="14">
        <v>5</v>
      </c>
      <c r="H61" s="14">
        <v>25</v>
      </c>
      <c r="I61" s="14" t="s">
        <v>41</v>
      </c>
      <c r="J61" s="14" t="s">
        <v>76</v>
      </c>
      <c r="K61" s="114">
        <v>0.19</v>
      </c>
      <c r="L61" s="115">
        <v>29.99</v>
      </c>
      <c r="M61" s="175">
        <f t="shared" si="82"/>
        <v>25.201680672268907</v>
      </c>
      <c r="N61" s="117">
        <f>(L61-10)*0.8+10</f>
        <v>25.991999999999997</v>
      </c>
      <c r="O61" s="118">
        <f t="shared" si="80"/>
        <v>21.842016806722686</v>
      </c>
      <c r="P61" s="177">
        <f t="shared" si="81"/>
        <v>25.991999999999997</v>
      </c>
      <c r="Q61" s="51" t="s">
        <v>41</v>
      </c>
      <c r="R61" s="16">
        <f t="shared" si="77"/>
        <v>23.991999999999997</v>
      </c>
      <c r="S61" s="14" t="s">
        <v>41</v>
      </c>
      <c r="T61" s="14" t="s">
        <v>41</v>
      </c>
      <c r="U61" s="16">
        <f t="shared" si="78"/>
        <v>20.991999999999997</v>
      </c>
      <c r="V61" s="14" t="s">
        <v>41</v>
      </c>
      <c r="W61" s="16">
        <f t="shared" si="76"/>
        <v>18.991999999999997</v>
      </c>
      <c r="X61" s="14" t="s">
        <v>41</v>
      </c>
      <c r="Y61" s="14" t="s">
        <v>41</v>
      </c>
      <c r="Z61" s="14" t="s">
        <v>41</v>
      </c>
      <c r="AA61" s="71" t="s">
        <v>41</v>
      </c>
      <c r="AB61" s="256">
        <v>0</v>
      </c>
      <c r="AC61" s="237" t="s">
        <v>2309</v>
      </c>
      <c r="AD61" s="120" t="s">
        <v>2310</v>
      </c>
      <c r="AE61" s="67">
        <v>210</v>
      </c>
      <c r="AF61" s="114">
        <v>-50</v>
      </c>
      <c r="AG61" s="182">
        <f t="shared" si="83"/>
        <v>160</v>
      </c>
      <c r="AH61" s="183">
        <f t="shared" si="84"/>
        <v>-142.79999999999998</v>
      </c>
      <c r="AI61" s="184">
        <f t="shared" si="85"/>
        <v>9.99</v>
      </c>
      <c r="AJ61" s="183">
        <f t="shared" si="86"/>
        <v>8.3949579831932777</v>
      </c>
      <c r="AK61" s="202" t="str">
        <f t="shared" si="87"/>
        <v>-</v>
      </c>
      <c r="AL61" s="203">
        <f t="shared" si="88"/>
        <v>120</v>
      </c>
      <c r="AM61" s="203" t="str">
        <f t="shared" si="89"/>
        <v>-</v>
      </c>
      <c r="AN61" s="203" t="str">
        <f t="shared" si="90"/>
        <v>-</v>
      </c>
      <c r="AO61" s="203">
        <f t="shared" si="91"/>
        <v>60</v>
      </c>
      <c r="AP61" s="203" t="str">
        <f t="shared" si="92"/>
        <v>-</v>
      </c>
      <c r="AQ61" s="203">
        <f t="shared" si="93"/>
        <v>20</v>
      </c>
      <c r="AR61" s="203" t="str">
        <f t="shared" si="94"/>
        <v>-</v>
      </c>
      <c r="AS61" s="203" t="str">
        <f t="shared" si="95"/>
        <v>-</v>
      </c>
      <c r="AT61" s="203" t="str">
        <f t="shared" si="96"/>
        <v>-</v>
      </c>
      <c r="AU61" s="204" t="str">
        <f t="shared" si="97"/>
        <v>-</v>
      </c>
      <c r="AV61" s="185"/>
      <c r="AW61" s="205" t="str">
        <f t="shared" si="98"/>
        <v>-</v>
      </c>
      <c r="AX61" s="206">
        <f t="shared" si="99"/>
        <v>9.99</v>
      </c>
      <c r="AY61" s="206" t="str">
        <f t="shared" si="100"/>
        <v>-</v>
      </c>
      <c r="AZ61" s="206" t="str">
        <f t="shared" si="101"/>
        <v>-</v>
      </c>
      <c r="BA61" s="206">
        <f t="shared" si="102"/>
        <v>9.99</v>
      </c>
      <c r="BB61" s="206" t="str">
        <f t="shared" si="103"/>
        <v>-</v>
      </c>
      <c r="BC61" s="206">
        <f t="shared" si="104"/>
        <v>29.990000000000002</v>
      </c>
      <c r="BD61" s="206" t="str">
        <f t="shared" si="105"/>
        <v>-</v>
      </c>
      <c r="BE61" s="206" t="str">
        <f t="shared" si="106"/>
        <v>-</v>
      </c>
      <c r="BF61" s="206" t="str">
        <f t="shared" si="107"/>
        <v>-</v>
      </c>
      <c r="BG61" s="207" t="str">
        <f t="shared" si="108"/>
        <v>-</v>
      </c>
      <c r="BH61" s="104"/>
      <c r="BI61" s="227">
        <v>46265</v>
      </c>
      <c r="BJ61" s="112" t="s">
        <v>99</v>
      </c>
      <c r="BK61" s="103"/>
    </row>
    <row r="62" spans="1:63" s="49" customFormat="1">
      <c r="A62" s="110"/>
      <c r="B62" s="124" t="s">
        <v>38</v>
      </c>
      <c r="C62" s="47" t="s">
        <v>2128</v>
      </c>
      <c r="D62" s="71" t="s">
        <v>85</v>
      </c>
      <c r="E62" s="112"/>
      <c r="F62" s="51" t="s">
        <v>61</v>
      </c>
      <c r="G62" s="14">
        <v>10</v>
      </c>
      <c r="H62" s="14">
        <v>25</v>
      </c>
      <c r="I62" s="14" t="s">
        <v>41</v>
      </c>
      <c r="J62" s="14" t="s">
        <v>76</v>
      </c>
      <c r="K62" s="114">
        <v>0.19</v>
      </c>
      <c r="L62" s="115">
        <v>26.99</v>
      </c>
      <c r="M62" s="175">
        <f t="shared" si="82"/>
        <v>22.680672268907564</v>
      </c>
      <c r="N62" s="115"/>
      <c r="O62" s="116"/>
      <c r="P62" s="177">
        <f>L62</f>
        <v>26.99</v>
      </c>
      <c r="Q62" s="51" t="s">
        <v>41</v>
      </c>
      <c r="R62" s="16">
        <f t="shared" si="77"/>
        <v>24.99</v>
      </c>
      <c r="S62" s="14" t="s">
        <v>41</v>
      </c>
      <c r="T62" s="14" t="s">
        <v>41</v>
      </c>
      <c r="U62" s="16">
        <f t="shared" si="78"/>
        <v>21.99</v>
      </c>
      <c r="V62" s="14" t="s">
        <v>41</v>
      </c>
      <c r="W62" s="16">
        <f t="shared" si="76"/>
        <v>19.989999999999998</v>
      </c>
      <c r="X62" s="14" t="s">
        <v>41</v>
      </c>
      <c r="Y62" s="14" t="s">
        <v>41</v>
      </c>
      <c r="Z62" s="14" t="s">
        <v>41</v>
      </c>
      <c r="AA62" s="71" t="s">
        <v>41</v>
      </c>
      <c r="AB62" s="252">
        <v>39.99</v>
      </c>
      <c r="AC62" s="212"/>
      <c r="AD62" s="119" t="s">
        <v>41</v>
      </c>
      <c r="AE62" s="67">
        <v>150</v>
      </c>
      <c r="AF62" s="114"/>
      <c r="AG62" s="182">
        <f t="shared" si="83"/>
        <v>150</v>
      </c>
      <c r="AH62" s="183">
        <f t="shared" si="84"/>
        <v>-130.9</v>
      </c>
      <c r="AI62" s="184">
        <f t="shared" si="85"/>
        <v>9.99</v>
      </c>
      <c r="AJ62" s="183">
        <f t="shared" si="86"/>
        <v>8.3949579831932777</v>
      </c>
      <c r="AK62" s="202" t="str">
        <f t="shared" si="87"/>
        <v>-</v>
      </c>
      <c r="AL62" s="203">
        <f t="shared" si="88"/>
        <v>110</v>
      </c>
      <c r="AM62" s="203" t="str">
        <f t="shared" si="89"/>
        <v>-</v>
      </c>
      <c r="AN62" s="203" t="str">
        <f t="shared" si="90"/>
        <v>-</v>
      </c>
      <c r="AO62" s="203">
        <f t="shared" si="91"/>
        <v>50</v>
      </c>
      <c r="AP62" s="203" t="str">
        <f t="shared" si="92"/>
        <v>-</v>
      </c>
      <c r="AQ62" s="203">
        <f t="shared" si="93"/>
        <v>10</v>
      </c>
      <c r="AR62" s="203" t="str">
        <f t="shared" si="94"/>
        <v>-</v>
      </c>
      <c r="AS62" s="203" t="str">
        <f t="shared" si="95"/>
        <v>-</v>
      </c>
      <c r="AT62" s="203" t="str">
        <f t="shared" si="96"/>
        <v>-</v>
      </c>
      <c r="AU62" s="204" t="str">
        <f t="shared" si="97"/>
        <v>-</v>
      </c>
      <c r="AV62" s="185"/>
      <c r="AW62" s="205" t="str">
        <f t="shared" si="98"/>
        <v>-</v>
      </c>
      <c r="AX62" s="206">
        <f t="shared" si="99"/>
        <v>9.99</v>
      </c>
      <c r="AY62" s="206" t="str">
        <f t="shared" si="100"/>
        <v>-</v>
      </c>
      <c r="AZ62" s="206" t="str">
        <f t="shared" si="101"/>
        <v>-</v>
      </c>
      <c r="BA62" s="206">
        <f t="shared" si="102"/>
        <v>9.99</v>
      </c>
      <c r="BB62" s="206" t="str">
        <f t="shared" si="103"/>
        <v>-</v>
      </c>
      <c r="BC62" s="206">
        <f t="shared" si="104"/>
        <v>39.99</v>
      </c>
      <c r="BD62" s="206" t="str">
        <f t="shared" si="105"/>
        <v>-</v>
      </c>
      <c r="BE62" s="206" t="str">
        <f t="shared" si="106"/>
        <v>-</v>
      </c>
      <c r="BF62" s="206" t="str">
        <f t="shared" si="107"/>
        <v>-</v>
      </c>
      <c r="BG62" s="207" t="str">
        <f t="shared" si="108"/>
        <v>-</v>
      </c>
      <c r="BH62" s="104"/>
      <c r="BI62" s="227"/>
      <c r="BJ62" s="112" t="s">
        <v>90</v>
      </c>
      <c r="BK62" s="103"/>
    </row>
    <row r="63" spans="1:63" s="49" customFormat="1">
      <c r="A63" s="110"/>
      <c r="B63" s="124" t="s">
        <v>38</v>
      </c>
      <c r="C63" s="47" t="s">
        <v>2128</v>
      </c>
      <c r="D63" s="71" t="s">
        <v>85</v>
      </c>
      <c r="E63" s="112" t="s">
        <v>2426</v>
      </c>
      <c r="F63" s="51" t="s">
        <v>61</v>
      </c>
      <c r="G63" s="14">
        <v>10</v>
      </c>
      <c r="H63" s="14">
        <v>25</v>
      </c>
      <c r="I63" s="14" t="s">
        <v>41</v>
      </c>
      <c r="J63" s="14" t="s">
        <v>76</v>
      </c>
      <c r="K63" s="114">
        <v>0.19</v>
      </c>
      <c r="L63" s="115">
        <v>26.99</v>
      </c>
      <c r="M63" s="175">
        <f t="shared" si="82"/>
        <v>22.680672268907564</v>
      </c>
      <c r="N63" s="115"/>
      <c r="O63" s="116"/>
      <c r="P63" s="177">
        <f>L63</f>
        <v>26.99</v>
      </c>
      <c r="Q63" s="51" t="s">
        <v>41</v>
      </c>
      <c r="R63" s="16">
        <f t="shared" si="77"/>
        <v>24.99</v>
      </c>
      <c r="S63" s="14" t="s">
        <v>41</v>
      </c>
      <c r="T63" s="14" t="s">
        <v>41</v>
      </c>
      <c r="U63" s="16">
        <f t="shared" si="78"/>
        <v>21.99</v>
      </c>
      <c r="V63" s="14" t="s">
        <v>41</v>
      </c>
      <c r="W63" s="16">
        <f t="shared" si="76"/>
        <v>19.989999999999998</v>
      </c>
      <c r="X63" s="14" t="s">
        <v>41</v>
      </c>
      <c r="Y63" s="14" t="s">
        <v>41</v>
      </c>
      <c r="Z63" s="14" t="s">
        <v>41</v>
      </c>
      <c r="AA63" s="71" t="s">
        <v>41</v>
      </c>
      <c r="AB63" s="252">
        <v>39.99</v>
      </c>
      <c r="AC63" s="237" t="s">
        <v>49</v>
      </c>
      <c r="AD63" s="120" t="s">
        <v>2712</v>
      </c>
      <c r="AE63" s="67">
        <v>150</v>
      </c>
      <c r="AF63" s="114">
        <v>70</v>
      </c>
      <c r="AG63" s="182">
        <f t="shared" si="83"/>
        <v>220</v>
      </c>
      <c r="AH63" s="183">
        <f t="shared" si="84"/>
        <v>-214.2</v>
      </c>
      <c r="AI63" s="184">
        <f t="shared" si="85"/>
        <v>9.99</v>
      </c>
      <c r="AJ63" s="183">
        <f t="shared" si="86"/>
        <v>8.3949579831932777</v>
      </c>
      <c r="AK63" s="202" t="str">
        <f t="shared" si="87"/>
        <v>-</v>
      </c>
      <c r="AL63" s="203">
        <f t="shared" si="88"/>
        <v>180</v>
      </c>
      <c r="AM63" s="203" t="str">
        <f t="shared" si="89"/>
        <v>-</v>
      </c>
      <c r="AN63" s="203" t="str">
        <f t="shared" si="90"/>
        <v>-</v>
      </c>
      <c r="AO63" s="203">
        <f t="shared" si="91"/>
        <v>120</v>
      </c>
      <c r="AP63" s="203" t="str">
        <f t="shared" si="92"/>
        <v>-</v>
      </c>
      <c r="AQ63" s="203">
        <f t="shared" si="93"/>
        <v>80</v>
      </c>
      <c r="AR63" s="203" t="str">
        <f t="shared" si="94"/>
        <v>-</v>
      </c>
      <c r="AS63" s="203" t="str">
        <f t="shared" si="95"/>
        <v>-</v>
      </c>
      <c r="AT63" s="203" t="str">
        <f t="shared" si="96"/>
        <v>-</v>
      </c>
      <c r="AU63" s="204" t="str">
        <f t="shared" si="97"/>
        <v>-</v>
      </c>
      <c r="AV63" s="185"/>
      <c r="AW63" s="205" t="str">
        <f t="shared" si="98"/>
        <v>-</v>
      </c>
      <c r="AX63" s="206">
        <f t="shared" si="99"/>
        <v>9.99</v>
      </c>
      <c r="AY63" s="206" t="str">
        <f t="shared" si="100"/>
        <v>-</v>
      </c>
      <c r="AZ63" s="206" t="str">
        <f t="shared" si="101"/>
        <v>-</v>
      </c>
      <c r="BA63" s="206">
        <f t="shared" si="102"/>
        <v>9.99</v>
      </c>
      <c r="BB63" s="206" t="str">
        <f t="shared" si="103"/>
        <v>-</v>
      </c>
      <c r="BC63" s="206">
        <f t="shared" si="104"/>
        <v>9.99</v>
      </c>
      <c r="BD63" s="206" t="str">
        <f t="shared" si="105"/>
        <v>-</v>
      </c>
      <c r="BE63" s="206" t="str">
        <f t="shared" si="106"/>
        <v>-</v>
      </c>
      <c r="BF63" s="206" t="str">
        <f t="shared" si="107"/>
        <v>-</v>
      </c>
      <c r="BG63" s="207" t="str">
        <f t="shared" si="108"/>
        <v>-</v>
      </c>
      <c r="BH63" s="104"/>
      <c r="BI63" s="227">
        <v>46265</v>
      </c>
      <c r="BJ63" s="112" t="s">
        <v>90</v>
      </c>
      <c r="BK63" s="103"/>
    </row>
    <row r="64" spans="1:63" s="49" customFormat="1">
      <c r="A64" s="110"/>
      <c r="B64" s="124" t="s">
        <v>38</v>
      </c>
      <c r="C64" s="47" t="s">
        <v>163</v>
      </c>
      <c r="D64" s="71" t="s">
        <v>40</v>
      </c>
      <c r="E64" s="112" t="s">
        <v>2426</v>
      </c>
      <c r="F64" s="51" t="s">
        <v>61</v>
      </c>
      <c r="G64" s="14">
        <v>25</v>
      </c>
      <c r="H64" s="14">
        <v>50</v>
      </c>
      <c r="I64" s="14">
        <v>50</v>
      </c>
      <c r="J64" s="14" t="s">
        <v>76</v>
      </c>
      <c r="K64" s="114" t="s">
        <v>61</v>
      </c>
      <c r="L64" s="115">
        <v>29.99</v>
      </c>
      <c r="M64" s="175">
        <f t="shared" si="82"/>
        <v>25.201680672268907</v>
      </c>
      <c r="N64" s="115">
        <f>L64*0.9</f>
        <v>26.991</v>
      </c>
      <c r="O64" s="116">
        <f t="shared" ref="O64:O73" si="109">N64/1.19</f>
        <v>22.681512605042016</v>
      </c>
      <c r="P64" s="177">
        <f t="shared" ref="P64:P73" si="110">N64</f>
        <v>26.991</v>
      </c>
      <c r="Q64" s="51" t="s">
        <v>41</v>
      </c>
      <c r="R64" s="16">
        <f t="shared" si="77"/>
        <v>24.991</v>
      </c>
      <c r="S64" s="14" t="s">
        <v>41</v>
      </c>
      <c r="T64" s="14" t="s">
        <v>41</v>
      </c>
      <c r="U64" s="16">
        <f t="shared" si="78"/>
        <v>21.991</v>
      </c>
      <c r="V64" s="14" t="s">
        <v>41</v>
      </c>
      <c r="W64" s="16">
        <f t="shared" si="76"/>
        <v>19.991</v>
      </c>
      <c r="X64" s="14" t="s">
        <v>41</v>
      </c>
      <c r="Y64" s="14" t="s">
        <v>41</v>
      </c>
      <c r="Z64" s="16">
        <f t="shared" ref="Z64:Z65" si="111">P64-10</f>
        <v>16.991</v>
      </c>
      <c r="AA64" s="71" t="s">
        <v>41</v>
      </c>
      <c r="AB64" s="256">
        <v>0</v>
      </c>
      <c r="AC64" s="237" t="s">
        <v>2307</v>
      </c>
      <c r="AD64" s="120" t="s">
        <v>2722</v>
      </c>
      <c r="AE64" s="67">
        <v>110</v>
      </c>
      <c r="AF64" s="114">
        <v>70</v>
      </c>
      <c r="AG64" s="182">
        <f t="shared" si="83"/>
        <v>180</v>
      </c>
      <c r="AH64" s="183">
        <f t="shared" si="84"/>
        <v>-166.6</v>
      </c>
      <c r="AI64" s="184">
        <f t="shared" si="85"/>
        <v>9.99</v>
      </c>
      <c r="AJ64" s="183">
        <f t="shared" si="86"/>
        <v>8.3949579831932777</v>
      </c>
      <c r="AK64" s="202" t="str">
        <f t="shared" si="87"/>
        <v>-</v>
      </c>
      <c r="AL64" s="203">
        <f t="shared" si="88"/>
        <v>140</v>
      </c>
      <c r="AM64" s="203" t="str">
        <f t="shared" si="89"/>
        <v>-</v>
      </c>
      <c r="AN64" s="203" t="str">
        <f t="shared" si="90"/>
        <v>-</v>
      </c>
      <c r="AO64" s="203">
        <f t="shared" si="91"/>
        <v>80</v>
      </c>
      <c r="AP64" s="203" t="str">
        <f t="shared" si="92"/>
        <v>-</v>
      </c>
      <c r="AQ64" s="203">
        <f t="shared" si="93"/>
        <v>40</v>
      </c>
      <c r="AR64" s="203" t="str">
        <f t="shared" si="94"/>
        <v>-</v>
      </c>
      <c r="AS64" s="203" t="str">
        <f t="shared" si="95"/>
        <v>-</v>
      </c>
      <c r="AT64" s="203">
        <f t="shared" si="96"/>
        <v>-20</v>
      </c>
      <c r="AU64" s="204" t="str">
        <f t="shared" si="97"/>
        <v>-</v>
      </c>
      <c r="AV64" s="185"/>
      <c r="AW64" s="205" t="str">
        <f t="shared" si="98"/>
        <v>-</v>
      </c>
      <c r="AX64" s="206">
        <f t="shared" si="99"/>
        <v>9.99</v>
      </c>
      <c r="AY64" s="206" t="str">
        <f t="shared" si="100"/>
        <v>-</v>
      </c>
      <c r="AZ64" s="206" t="str">
        <f t="shared" si="101"/>
        <v>-</v>
      </c>
      <c r="BA64" s="206">
        <f t="shared" si="102"/>
        <v>9.99</v>
      </c>
      <c r="BB64" s="206" t="str">
        <f t="shared" si="103"/>
        <v>-</v>
      </c>
      <c r="BC64" s="206">
        <f t="shared" si="104"/>
        <v>9.99</v>
      </c>
      <c r="BD64" s="206" t="str">
        <f t="shared" si="105"/>
        <v>-</v>
      </c>
      <c r="BE64" s="206" t="str">
        <f t="shared" si="106"/>
        <v>-</v>
      </c>
      <c r="BF64" s="206">
        <f t="shared" si="107"/>
        <v>79.989999999999995</v>
      </c>
      <c r="BG64" s="207" t="str">
        <f t="shared" si="108"/>
        <v>-</v>
      </c>
      <c r="BH64" s="104" t="s">
        <v>88</v>
      </c>
      <c r="BI64" s="227">
        <v>46265</v>
      </c>
      <c r="BJ64" s="112" t="s">
        <v>103</v>
      </c>
      <c r="BK64" s="103"/>
    </row>
    <row r="65" spans="1:63" s="49" customFormat="1">
      <c r="A65" s="110"/>
      <c r="B65" s="124" t="s">
        <v>38</v>
      </c>
      <c r="C65" s="47" t="s">
        <v>2133</v>
      </c>
      <c r="D65" s="71" t="s">
        <v>85</v>
      </c>
      <c r="E65" s="112" t="s">
        <v>2426</v>
      </c>
      <c r="F65" s="51" t="s">
        <v>61</v>
      </c>
      <c r="G65" s="14">
        <v>15</v>
      </c>
      <c r="H65" s="14">
        <v>50</v>
      </c>
      <c r="I65" s="14">
        <v>50</v>
      </c>
      <c r="J65" s="14" t="s">
        <v>76</v>
      </c>
      <c r="K65" s="114" t="s">
        <v>61</v>
      </c>
      <c r="L65" s="115">
        <v>29.99</v>
      </c>
      <c r="M65" s="175">
        <f t="shared" si="82"/>
        <v>25.201680672268907</v>
      </c>
      <c r="N65" s="115">
        <f>(L65-5)*0.9+5</f>
        <v>27.491</v>
      </c>
      <c r="O65" s="116">
        <f t="shared" si="109"/>
        <v>23.101680672268909</v>
      </c>
      <c r="P65" s="177">
        <f t="shared" si="110"/>
        <v>27.491</v>
      </c>
      <c r="Q65" s="51" t="s">
        <v>41</v>
      </c>
      <c r="R65" s="16">
        <f t="shared" si="77"/>
        <v>25.491</v>
      </c>
      <c r="S65" s="14" t="s">
        <v>41</v>
      </c>
      <c r="T65" s="14" t="s">
        <v>41</v>
      </c>
      <c r="U65" s="16">
        <f t="shared" si="78"/>
        <v>22.491</v>
      </c>
      <c r="V65" s="14" t="s">
        <v>41</v>
      </c>
      <c r="W65" s="16">
        <f t="shared" si="76"/>
        <v>20.491</v>
      </c>
      <c r="X65" s="14" t="s">
        <v>41</v>
      </c>
      <c r="Y65" s="14" t="s">
        <v>41</v>
      </c>
      <c r="Z65" s="16">
        <f t="shared" si="111"/>
        <v>17.491</v>
      </c>
      <c r="AA65" s="71" t="s">
        <v>41</v>
      </c>
      <c r="AB65" s="256">
        <v>0</v>
      </c>
      <c r="AC65" s="237" t="s">
        <v>2307</v>
      </c>
      <c r="AD65" s="120" t="s">
        <v>2718</v>
      </c>
      <c r="AE65" s="67">
        <v>170</v>
      </c>
      <c r="AF65" s="114">
        <v>0</v>
      </c>
      <c r="AG65" s="182">
        <f t="shared" si="83"/>
        <v>170</v>
      </c>
      <c r="AH65" s="183">
        <f t="shared" si="84"/>
        <v>-154.69999999999999</v>
      </c>
      <c r="AI65" s="184">
        <f t="shared" si="85"/>
        <v>9.99</v>
      </c>
      <c r="AJ65" s="183">
        <f t="shared" si="86"/>
        <v>8.3949579831932777</v>
      </c>
      <c r="AK65" s="202" t="str">
        <f t="shared" si="87"/>
        <v>-</v>
      </c>
      <c r="AL65" s="203">
        <f t="shared" si="88"/>
        <v>130</v>
      </c>
      <c r="AM65" s="203" t="str">
        <f t="shared" si="89"/>
        <v>-</v>
      </c>
      <c r="AN65" s="203" t="str">
        <f t="shared" si="90"/>
        <v>-</v>
      </c>
      <c r="AO65" s="203">
        <f t="shared" si="91"/>
        <v>70</v>
      </c>
      <c r="AP65" s="203" t="str">
        <f t="shared" si="92"/>
        <v>-</v>
      </c>
      <c r="AQ65" s="203">
        <f t="shared" si="93"/>
        <v>30</v>
      </c>
      <c r="AR65" s="203" t="str">
        <f t="shared" si="94"/>
        <v>-</v>
      </c>
      <c r="AS65" s="203" t="str">
        <f t="shared" si="95"/>
        <v>-</v>
      </c>
      <c r="AT65" s="203">
        <f t="shared" si="96"/>
        <v>-30</v>
      </c>
      <c r="AU65" s="204" t="str">
        <f t="shared" si="97"/>
        <v>-</v>
      </c>
      <c r="AV65" s="185"/>
      <c r="AW65" s="205" t="str">
        <f t="shared" si="98"/>
        <v>-</v>
      </c>
      <c r="AX65" s="206">
        <f t="shared" si="99"/>
        <v>9.99</v>
      </c>
      <c r="AY65" s="206" t="str">
        <f t="shared" si="100"/>
        <v>-</v>
      </c>
      <c r="AZ65" s="206" t="str">
        <f t="shared" si="101"/>
        <v>-</v>
      </c>
      <c r="BA65" s="206">
        <f t="shared" si="102"/>
        <v>9.99</v>
      </c>
      <c r="BB65" s="206" t="str">
        <f t="shared" si="103"/>
        <v>-</v>
      </c>
      <c r="BC65" s="206">
        <f t="shared" si="104"/>
        <v>19.990000000000002</v>
      </c>
      <c r="BD65" s="206" t="str">
        <f t="shared" si="105"/>
        <v>-</v>
      </c>
      <c r="BE65" s="206" t="str">
        <f t="shared" si="106"/>
        <v>-</v>
      </c>
      <c r="BF65" s="206">
        <f t="shared" si="107"/>
        <v>89.99</v>
      </c>
      <c r="BG65" s="207" t="str">
        <f t="shared" si="108"/>
        <v>-</v>
      </c>
      <c r="BH65" s="104" t="s">
        <v>88</v>
      </c>
      <c r="BI65" s="227">
        <v>46265</v>
      </c>
      <c r="BJ65" s="112" t="s">
        <v>101</v>
      </c>
      <c r="BK65" s="103"/>
    </row>
    <row r="66" spans="1:63" s="49" customFormat="1">
      <c r="A66" s="110"/>
      <c r="B66" s="124" t="s">
        <v>38</v>
      </c>
      <c r="C66" s="47" t="s">
        <v>2129</v>
      </c>
      <c r="D66" s="71" t="s">
        <v>71</v>
      </c>
      <c r="E66" s="112" t="s">
        <v>2426</v>
      </c>
      <c r="F66" s="51" t="s">
        <v>61</v>
      </c>
      <c r="G66" s="14">
        <v>10</v>
      </c>
      <c r="H66" s="14">
        <v>25</v>
      </c>
      <c r="I66" s="14" t="s">
        <v>41</v>
      </c>
      <c r="J66" s="14" t="s">
        <v>76</v>
      </c>
      <c r="K66" s="114">
        <v>0.19</v>
      </c>
      <c r="L66" s="115">
        <v>31.99</v>
      </c>
      <c r="M66" s="175">
        <f t="shared" si="82"/>
        <v>26.882352941176471</v>
      </c>
      <c r="N66" s="115">
        <f>(L66-10)*0.8+10</f>
        <v>27.591999999999999</v>
      </c>
      <c r="O66" s="116">
        <f t="shared" si="109"/>
        <v>23.186554621848739</v>
      </c>
      <c r="P66" s="177">
        <f t="shared" si="110"/>
        <v>27.591999999999999</v>
      </c>
      <c r="Q66" s="51" t="s">
        <v>41</v>
      </c>
      <c r="R66" s="16">
        <f t="shared" si="77"/>
        <v>25.591999999999999</v>
      </c>
      <c r="S66" s="14" t="s">
        <v>41</v>
      </c>
      <c r="T66" s="14" t="s">
        <v>41</v>
      </c>
      <c r="U66" s="16">
        <f t="shared" si="78"/>
        <v>22.591999999999999</v>
      </c>
      <c r="V66" s="14" t="s">
        <v>41</v>
      </c>
      <c r="W66" s="16">
        <f t="shared" si="76"/>
        <v>20.591999999999999</v>
      </c>
      <c r="X66" s="14" t="s">
        <v>41</v>
      </c>
      <c r="Y66" s="14" t="s">
        <v>41</v>
      </c>
      <c r="Z66" s="14" t="s">
        <v>41</v>
      </c>
      <c r="AA66" s="71" t="s">
        <v>41</v>
      </c>
      <c r="AB66" s="256">
        <v>0</v>
      </c>
      <c r="AC66" s="237" t="s">
        <v>2309</v>
      </c>
      <c r="AD66" s="120" t="s">
        <v>2715</v>
      </c>
      <c r="AE66" s="67">
        <v>230</v>
      </c>
      <c r="AF66" s="114">
        <v>-50</v>
      </c>
      <c r="AG66" s="182">
        <f t="shared" si="83"/>
        <v>180</v>
      </c>
      <c r="AH66" s="183">
        <f t="shared" si="84"/>
        <v>-166.6</v>
      </c>
      <c r="AI66" s="184">
        <f t="shared" si="85"/>
        <v>9.99</v>
      </c>
      <c r="AJ66" s="183">
        <f t="shared" si="86"/>
        <v>8.3949579831932777</v>
      </c>
      <c r="AK66" s="202" t="str">
        <f t="shared" si="87"/>
        <v>-</v>
      </c>
      <c r="AL66" s="203">
        <f t="shared" si="88"/>
        <v>140</v>
      </c>
      <c r="AM66" s="203" t="str">
        <f t="shared" si="89"/>
        <v>-</v>
      </c>
      <c r="AN66" s="203" t="str">
        <f t="shared" si="90"/>
        <v>-</v>
      </c>
      <c r="AO66" s="203">
        <f t="shared" si="91"/>
        <v>80</v>
      </c>
      <c r="AP66" s="203" t="str">
        <f t="shared" si="92"/>
        <v>-</v>
      </c>
      <c r="AQ66" s="203">
        <f t="shared" si="93"/>
        <v>40</v>
      </c>
      <c r="AR66" s="203" t="str">
        <f t="shared" si="94"/>
        <v>-</v>
      </c>
      <c r="AS66" s="203" t="str">
        <f t="shared" si="95"/>
        <v>-</v>
      </c>
      <c r="AT66" s="203" t="str">
        <f t="shared" si="96"/>
        <v>-</v>
      </c>
      <c r="AU66" s="204" t="str">
        <f t="shared" si="97"/>
        <v>-</v>
      </c>
      <c r="AV66" s="185"/>
      <c r="AW66" s="205" t="str">
        <f t="shared" si="98"/>
        <v>-</v>
      </c>
      <c r="AX66" s="206">
        <f t="shared" si="99"/>
        <v>9.99</v>
      </c>
      <c r="AY66" s="206" t="str">
        <f t="shared" si="100"/>
        <v>-</v>
      </c>
      <c r="AZ66" s="206" t="str">
        <f t="shared" si="101"/>
        <v>-</v>
      </c>
      <c r="BA66" s="206">
        <f t="shared" si="102"/>
        <v>9.99</v>
      </c>
      <c r="BB66" s="206" t="str">
        <f t="shared" si="103"/>
        <v>-</v>
      </c>
      <c r="BC66" s="206">
        <f t="shared" si="104"/>
        <v>9.99</v>
      </c>
      <c r="BD66" s="206" t="str">
        <f t="shared" si="105"/>
        <v>-</v>
      </c>
      <c r="BE66" s="206" t="str">
        <f t="shared" si="106"/>
        <v>-</v>
      </c>
      <c r="BF66" s="206" t="str">
        <f t="shared" si="107"/>
        <v>-</v>
      </c>
      <c r="BG66" s="207" t="str">
        <f t="shared" si="108"/>
        <v>-</v>
      </c>
      <c r="BH66" s="104"/>
      <c r="BI66" s="227">
        <v>46265</v>
      </c>
      <c r="BJ66" s="112" t="s">
        <v>106</v>
      </c>
      <c r="BK66" s="103"/>
    </row>
    <row r="67" spans="1:63" s="49" customFormat="1">
      <c r="A67" s="110"/>
      <c r="B67" s="124" t="s">
        <v>38</v>
      </c>
      <c r="C67" s="47" t="s">
        <v>91</v>
      </c>
      <c r="D67" s="71" t="s">
        <v>71</v>
      </c>
      <c r="E67" s="112" t="s">
        <v>2426</v>
      </c>
      <c r="F67" s="51" t="s">
        <v>61</v>
      </c>
      <c r="G67" s="14">
        <v>10</v>
      </c>
      <c r="H67" s="14">
        <v>300</v>
      </c>
      <c r="I67" s="14">
        <v>100</v>
      </c>
      <c r="J67" s="14" t="s">
        <v>76</v>
      </c>
      <c r="K67" s="71" t="s">
        <v>61</v>
      </c>
      <c r="L67" s="115">
        <v>29.95</v>
      </c>
      <c r="M67" s="175">
        <f t="shared" si="82"/>
        <v>25.168067226890756</v>
      </c>
      <c r="N67" s="115">
        <f>(L67-10)*0.9+10</f>
        <v>27.954999999999998</v>
      </c>
      <c r="O67" s="118">
        <f t="shared" si="109"/>
        <v>23.491596638655462</v>
      </c>
      <c r="P67" s="177">
        <f t="shared" si="110"/>
        <v>27.954999999999998</v>
      </c>
      <c r="Q67" s="51" t="s">
        <v>41</v>
      </c>
      <c r="R67" s="16">
        <f t="shared" si="77"/>
        <v>25.954999999999998</v>
      </c>
      <c r="S67" s="14" t="s">
        <v>41</v>
      </c>
      <c r="T67" s="14" t="s">
        <v>41</v>
      </c>
      <c r="U67" s="16">
        <f t="shared" si="78"/>
        <v>22.954999999999998</v>
      </c>
      <c r="V67" s="14" t="s">
        <v>41</v>
      </c>
      <c r="W67" s="14" t="s">
        <v>41</v>
      </c>
      <c r="X67" s="14" t="s">
        <v>41</v>
      </c>
      <c r="Y67" s="14" t="s">
        <v>41</v>
      </c>
      <c r="Z67" s="14" t="s">
        <v>41</v>
      </c>
      <c r="AA67" s="71" t="s">
        <v>41</v>
      </c>
      <c r="AB67" s="256">
        <v>0</v>
      </c>
      <c r="AC67" s="237" t="s">
        <v>2307</v>
      </c>
      <c r="AD67" s="120" t="s">
        <v>2600</v>
      </c>
      <c r="AE67" s="67">
        <v>200</v>
      </c>
      <c r="AF67" s="114">
        <v>40</v>
      </c>
      <c r="AG67" s="182">
        <f t="shared" si="83"/>
        <v>240</v>
      </c>
      <c r="AH67" s="183">
        <f t="shared" si="84"/>
        <v>-238</v>
      </c>
      <c r="AI67" s="184">
        <f t="shared" si="85"/>
        <v>9.99</v>
      </c>
      <c r="AJ67" s="183">
        <f t="shared" si="86"/>
        <v>8.3949579831932777</v>
      </c>
      <c r="AK67" s="202" t="str">
        <f t="shared" si="87"/>
        <v>-</v>
      </c>
      <c r="AL67" s="203">
        <f t="shared" si="88"/>
        <v>200</v>
      </c>
      <c r="AM67" s="203" t="str">
        <f t="shared" si="89"/>
        <v>-</v>
      </c>
      <c r="AN67" s="203" t="str">
        <f t="shared" si="90"/>
        <v>-</v>
      </c>
      <c r="AO67" s="203">
        <f t="shared" si="91"/>
        <v>140</v>
      </c>
      <c r="AP67" s="203" t="str">
        <f t="shared" si="92"/>
        <v>-</v>
      </c>
      <c r="AQ67" s="203" t="str">
        <f t="shared" si="93"/>
        <v>-</v>
      </c>
      <c r="AR67" s="203" t="str">
        <f t="shared" si="94"/>
        <v>-</v>
      </c>
      <c r="AS67" s="203" t="str">
        <f t="shared" si="95"/>
        <v>-</v>
      </c>
      <c r="AT67" s="203" t="str">
        <f t="shared" si="96"/>
        <v>-</v>
      </c>
      <c r="AU67" s="204" t="str">
        <f t="shared" si="97"/>
        <v>-</v>
      </c>
      <c r="AV67" s="185"/>
      <c r="AW67" s="205" t="str">
        <f t="shared" si="98"/>
        <v>-</v>
      </c>
      <c r="AX67" s="206">
        <f t="shared" si="99"/>
        <v>9.99</v>
      </c>
      <c r="AY67" s="206" t="str">
        <f t="shared" si="100"/>
        <v>-</v>
      </c>
      <c r="AZ67" s="206" t="str">
        <f t="shared" si="101"/>
        <v>-</v>
      </c>
      <c r="BA67" s="206">
        <f t="shared" si="102"/>
        <v>9.99</v>
      </c>
      <c r="BB67" s="206" t="str">
        <f t="shared" si="103"/>
        <v>-</v>
      </c>
      <c r="BC67" s="206" t="str">
        <f t="shared" si="104"/>
        <v>-</v>
      </c>
      <c r="BD67" s="206" t="str">
        <f t="shared" si="105"/>
        <v>-</v>
      </c>
      <c r="BE67" s="206" t="str">
        <f t="shared" si="106"/>
        <v>-</v>
      </c>
      <c r="BF67" s="206" t="str">
        <f t="shared" si="107"/>
        <v>-</v>
      </c>
      <c r="BG67" s="207" t="str">
        <f t="shared" si="108"/>
        <v>-</v>
      </c>
      <c r="BH67" s="103" t="s">
        <v>2501</v>
      </c>
      <c r="BI67" s="227">
        <v>46265</v>
      </c>
      <c r="BJ67" s="112" t="s">
        <v>92</v>
      </c>
      <c r="BK67" s="103"/>
    </row>
    <row r="68" spans="1:63" s="49" customFormat="1">
      <c r="A68" s="110"/>
      <c r="B68" s="124" t="s">
        <v>38</v>
      </c>
      <c r="C68" s="47" t="s">
        <v>170</v>
      </c>
      <c r="D68" s="71" t="s">
        <v>71</v>
      </c>
      <c r="E68" s="112" t="s">
        <v>2426</v>
      </c>
      <c r="F68" s="51" t="s">
        <v>61</v>
      </c>
      <c r="G68" s="14">
        <v>25</v>
      </c>
      <c r="H68" s="14">
        <v>50</v>
      </c>
      <c r="I68" s="14">
        <v>50</v>
      </c>
      <c r="J68" s="14" t="s">
        <v>76</v>
      </c>
      <c r="K68" s="114" t="s">
        <v>61</v>
      </c>
      <c r="L68" s="115">
        <v>39.99</v>
      </c>
      <c r="M68" s="175">
        <f t="shared" si="82"/>
        <v>33.605042016806728</v>
      </c>
      <c r="N68" s="115">
        <f>L68-12</f>
        <v>27.990000000000002</v>
      </c>
      <c r="O68" s="116">
        <f t="shared" si="109"/>
        <v>23.521008403361346</v>
      </c>
      <c r="P68" s="177">
        <f t="shared" si="110"/>
        <v>27.990000000000002</v>
      </c>
      <c r="Q68" s="51" t="s">
        <v>41</v>
      </c>
      <c r="R68" s="16">
        <f t="shared" si="77"/>
        <v>25.990000000000002</v>
      </c>
      <c r="S68" s="14" t="s">
        <v>41</v>
      </c>
      <c r="T68" s="14" t="s">
        <v>41</v>
      </c>
      <c r="U68" s="16">
        <f t="shared" si="78"/>
        <v>22.990000000000002</v>
      </c>
      <c r="V68" s="14" t="s">
        <v>41</v>
      </c>
      <c r="W68" s="16">
        <f t="shared" ref="W68:W73" si="112">P68-7</f>
        <v>20.990000000000002</v>
      </c>
      <c r="X68" s="14" t="s">
        <v>41</v>
      </c>
      <c r="Y68" s="14" t="s">
        <v>41</v>
      </c>
      <c r="Z68" s="16">
        <f t="shared" ref="Z68:Z69" si="113">P68-10</f>
        <v>17.990000000000002</v>
      </c>
      <c r="AA68" s="71" t="s">
        <v>41</v>
      </c>
      <c r="AB68" s="252">
        <v>39.99</v>
      </c>
      <c r="AC68" s="237" t="s">
        <v>104</v>
      </c>
      <c r="AD68" s="120" t="s">
        <v>2725</v>
      </c>
      <c r="AE68" s="67">
        <v>270</v>
      </c>
      <c r="AF68" s="114">
        <v>-40</v>
      </c>
      <c r="AG68" s="182">
        <f t="shared" si="83"/>
        <v>230</v>
      </c>
      <c r="AH68" s="183">
        <f t="shared" si="84"/>
        <v>-226.1</v>
      </c>
      <c r="AI68" s="184">
        <f t="shared" si="85"/>
        <v>9.99</v>
      </c>
      <c r="AJ68" s="183">
        <f t="shared" si="86"/>
        <v>8.3949579831932777</v>
      </c>
      <c r="AK68" s="202" t="str">
        <f t="shared" si="87"/>
        <v>-</v>
      </c>
      <c r="AL68" s="203">
        <f t="shared" si="88"/>
        <v>190</v>
      </c>
      <c r="AM68" s="203" t="str">
        <f t="shared" si="89"/>
        <v>-</v>
      </c>
      <c r="AN68" s="203" t="str">
        <f t="shared" si="90"/>
        <v>-</v>
      </c>
      <c r="AO68" s="203">
        <f t="shared" si="91"/>
        <v>130</v>
      </c>
      <c r="AP68" s="203" t="str">
        <f t="shared" si="92"/>
        <v>-</v>
      </c>
      <c r="AQ68" s="203">
        <f t="shared" si="93"/>
        <v>90</v>
      </c>
      <c r="AR68" s="203" t="str">
        <f t="shared" si="94"/>
        <v>-</v>
      </c>
      <c r="AS68" s="203" t="str">
        <f t="shared" si="95"/>
        <v>-</v>
      </c>
      <c r="AT68" s="203">
        <f t="shared" si="96"/>
        <v>30</v>
      </c>
      <c r="AU68" s="204" t="str">
        <f t="shared" si="97"/>
        <v>-</v>
      </c>
      <c r="AV68" s="185"/>
      <c r="AW68" s="205" t="str">
        <f t="shared" si="98"/>
        <v>-</v>
      </c>
      <c r="AX68" s="206">
        <f t="shared" si="99"/>
        <v>9.99</v>
      </c>
      <c r="AY68" s="206" t="str">
        <f t="shared" si="100"/>
        <v>-</v>
      </c>
      <c r="AZ68" s="206" t="str">
        <f t="shared" si="101"/>
        <v>-</v>
      </c>
      <c r="BA68" s="206">
        <f t="shared" si="102"/>
        <v>9.99</v>
      </c>
      <c r="BB68" s="206" t="str">
        <f t="shared" si="103"/>
        <v>-</v>
      </c>
      <c r="BC68" s="206">
        <f t="shared" si="104"/>
        <v>9.99</v>
      </c>
      <c r="BD68" s="206" t="str">
        <f t="shared" si="105"/>
        <v>-</v>
      </c>
      <c r="BE68" s="206" t="str">
        <f t="shared" si="106"/>
        <v>-</v>
      </c>
      <c r="BF68" s="206">
        <f t="shared" si="107"/>
        <v>19.990000000000002</v>
      </c>
      <c r="BG68" s="207" t="str">
        <f t="shared" si="108"/>
        <v>-</v>
      </c>
      <c r="BH68" s="104" t="s">
        <v>88</v>
      </c>
      <c r="BI68" s="227">
        <v>46265</v>
      </c>
      <c r="BJ68" s="112" t="s">
        <v>113</v>
      </c>
      <c r="BK68" s="103" t="s">
        <v>82</v>
      </c>
    </row>
    <row r="69" spans="1:63" s="49" customFormat="1">
      <c r="A69" s="110"/>
      <c r="B69" s="124" t="s">
        <v>38</v>
      </c>
      <c r="C69" s="47" t="s">
        <v>2136</v>
      </c>
      <c r="D69" s="71" t="s">
        <v>85</v>
      </c>
      <c r="E69" s="112" t="s">
        <v>2426</v>
      </c>
      <c r="F69" s="51" t="s">
        <v>61</v>
      </c>
      <c r="G69" s="14">
        <v>25</v>
      </c>
      <c r="H69" s="14">
        <v>50</v>
      </c>
      <c r="I69" s="14">
        <v>50</v>
      </c>
      <c r="J69" s="14" t="s">
        <v>76</v>
      </c>
      <c r="K69" s="114" t="s">
        <v>61</v>
      </c>
      <c r="L69" s="115">
        <v>34.99</v>
      </c>
      <c r="M69" s="175">
        <f t="shared" si="82"/>
        <v>29.403361344537817</v>
      </c>
      <c r="N69" s="115">
        <f>L69-7</f>
        <v>27.990000000000002</v>
      </c>
      <c r="O69" s="116">
        <f t="shared" si="109"/>
        <v>23.521008403361346</v>
      </c>
      <c r="P69" s="177">
        <f t="shared" si="110"/>
        <v>27.990000000000002</v>
      </c>
      <c r="Q69" s="51" t="s">
        <v>41</v>
      </c>
      <c r="R69" s="16">
        <f t="shared" si="77"/>
        <v>25.990000000000002</v>
      </c>
      <c r="S69" s="14" t="s">
        <v>41</v>
      </c>
      <c r="T69" s="14" t="s">
        <v>41</v>
      </c>
      <c r="U69" s="16">
        <f t="shared" si="78"/>
        <v>22.990000000000002</v>
      </c>
      <c r="V69" s="14" t="s">
        <v>41</v>
      </c>
      <c r="W69" s="16">
        <f t="shared" si="112"/>
        <v>20.990000000000002</v>
      </c>
      <c r="X69" s="14" t="s">
        <v>41</v>
      </c>
      <c r="Y69" s="14" t="s">
        <v>41</v>
      </c>
      <c r="Z69" s="16">
        <f t="shared" si="113"/>
        <v>17.990000000000002</v>
      </c>
      <c r="AA69" s="71" t="s">
        <v>41</v>
      </c>
      <c r="AB69" s="252">
        <v>39.99</v>
      </c>
      <c r="AC69" s="237" t="s">
        <v>80</v>
      </c>
      <c r="AD69" s="120" t="s">
        <v>2727</v>
      </c>
      <c r="AE69" s="67">
        <v>190</v>
      </c>
      <c r="AF69" s="114">
        <v>60</v>
      </c>
      <c r="AG69" s="182">
        <f t="shared" si="83"/>
        <v>250</v>
      </c>
      <c r="AH69" s="183">
        <f t="shared" si="84"/>
        <v>-249.89999999999998</v>
      </c>
      <c r="AI69" s="184">
        <f t="shared" si="85"/>
        <v>9.99</v>
      </c>
      <c r="AJ69" s="183">
        <f t="shared" si="86"/>
        <v>8.3949579831932777</v>
      </c>
      <c r="AK69" s="202" t="str">
        <f t="shared" si="87"/>
        <v>-</v>
      </c>
      <c r="AL69" s="203">
        <f t="shared" si="88"/>
        <v>210</v>
      </c>
      <c r="AM69" s="203" t="str">
        <f t="shared" si="89"/>
        <v>-</v>
      </c>
      <c r="AN69" s="203" t="str">
        <f t="shared" si="90"/>
        <v>-</v>
      </c>
      <c r="AO69" s="203">
        <f t="shared" si="91"/>
        <v>150</v>
      </c>
      <c r="AP69" s="203" t="str">
        <f t="shared" si="92"/>
        <v>-</v>
      </c>
      <c r="AQ69" s="203">
        <f t="shared" si="93"/>
        <v>110</v>
      </c>
      <c r="AR69" s="203" t="str">
        <f t="shared" si="94"/>
        <v>-</v>
      </c>
      <c r="AS69" s="203" t="str">
        <f t="shared" si="95"/>
        <v>-</v>
      </c>
      <c r="AT69" s="203">
        <f t="shared" si="96"/>
        <v>50</v>
      </c>
      <c r="AU69" s="204" t="str">
        <f t="shared" si="97"/>
        <v>-</v>
      </c>
      <c r="AV69" s="185"/>
      <c r="AW69" s="205" t="str">
        <f t="shared" si="98"/>
        <v>-</v>
      </c>
      <c r="AX69" s="206">
        <f t="shared" si="99"/>
        <v>9.99</v>
      </c>
      <c r="AY69" s="206" t="str">
        <f t="shared" si="100"/>
        <v>-</v>
      </c>
      <c r="AZ69" s="206" t="str">
        <f t="shared" si="101"/>
        <v>-</v>
      </c>
      <c r="BA69" s="206">
        <f t="shared" si="102"/>
        <v>9.99</v>
      </c>
      <c r="BB69" s="206" t="str">
        <f t="shared" si="103"/>
        <v>-</v>
      </c>
      <c r="BC69" s="206">
        <f t="shared" si="104"/>
        <v>9.99</v>
      </c>
      <c r="BD69" s="206" t="str">
        <f t="shared" si="105"/>
        <v>-</v>
      </c>
      <c r="BE69" s="206" t="str">
        <f t="shared" si="106"/>
        <v>-</v>
      </c>
      <c r="BF69" s="206">
        <f t="shared" si="107"/>
        <v>9.99</v>
      </c>
      <c r="BG69" s="207" t="str">
        <f t="shared" si="108"/>
        <v>-</v>
      </c>
      <c r="BH69" s="104" t="s">
        <v>88</v>
      </c>
      <c r="BI69" s="227">
        <v>46265</v>
      </c>
      <c r="BJ69" s="112" t="s">
        <v>110</v>
      </c>
      <c r="BK69" s="103" t="s">
        <v>82</v>
      </c>
    </row>
    <row r="70" spans="1:63" s="49" customFormat="1">
      <c r="A70" s="110"/>
      <c r="B70" s="124" t="s">
        <v>38</v>
      </c>
      <c r="C70" s="47" t="s">
        <v>98</v>
      </c>
      <c r="D70" s="71" t="s">
        <v>71</v>
      </c>
      <c r="E70" s="112" t="s">
        <v>2426</v>
      </c>
      <c r="F70" s="51" t="s">
        <v>61</v>
      </c>
      <c r="G70" s="14">
        <v>5</v>
      </c>
      <c r="H70" s="14">
        <v>25</v>
      </c>
      <c r="I70" s="14" t="s">
        <v>41</v>
      </c>
      <c r="J70" s="14" t="s">
        <v>76</v>
      </c>
      <c r="K70" s="114">
        <v>0.19</v>
      </c>
      <c r="L70" s="115">
        <v>29.99</v>
      </c>
      <c r="M70" s="175">
        <f t="shared" si="82"/>
        <v>25.201680672268907</v>
      </c>
      <c r="N70" s="115">
        <f>(L70-10)*0.9+10</f>
        <v>27.991</v>
      </c>
      <c r="O70" s="118">
        <f t="shared" si="109"/>
        <v>23.521848739495798</v>
      </c>
      <c r="P70" s="177">
        <f t="shared" si="110"/>
        <v>27.991</v>
      </c>
      <c r="Q70" s="51" t="s">
        <v>41</v>
      </c>
      <c r="R70" s="16">
        <f t="shared" si="77"/>
        <v>25.991</v>
      </c>
      <c r="S70" s="14" t="s">
        <v>41</v>
      </c>
      <c r="T70" s="14" t="s">
        <v>41</v>
      </c>
      <c r="U70" s="16">
        <f t="shared" si="78"/>
        <v>22.991</v>
      </c>
      <c r="V70" s="14" t="s">
        <v>41</v>
      </c>
      <c r="W70" s="16">
        <f t="shared" si="112"/>
        <v>20.991</v>
      </c>
      <c r="X70" s="14" t="s">
        <v>41</v>
      </c>
      <c r="Y70" s="14" t="s">
        <v>41</v>
      </c>
      <c r="Z70" s="14" t="s">
        <v>41</v>
      </c>
      <c r="AA70" s="71" t="s">
        <v>41</v>
      </c>
      <c r="AB70" s="256">
        <v>0</v>
      </c>
      <c r="AC70" s="237" t="s">
        <v>2307</v>
      </c>
      <c r="AD70" s="120" t="s">
        <v>2308</v>
      </c>
      <c r="AE70" s="67">
        <v>210</v>
      </c>
      <c r="AF70" s="114">
        <v>-10</v>
      </c>
      <c r="AG70" s="182">
        <f t="shared" si="83"/>
        <v>200</v>
      </c>
      <c r="AH70" s="183">
        <f t="shared" si="84"/>
        <v>-190.39999999999998</v>
      </c>
      <c r="AI70" s="184">
        <f t="shared" si="85"/>
        <v>9.99</v>
      </c>
      <c r="AJ70" s="183">
        <f t="shared" si="86"/>
        <v>8.3949579831932777</v>
      </c>
      <c r="AK70" s="202" t="str">
        <f t="shared" si="87"/>
        <v>-</v>
      </c>
      <c r="AL70" s="203">
        <f t="shared" si="88"/>
        <v>160</v>
      </c>
      <c r="AM70" s="203" t="str">
        <f t="shared" si="89"/>
        <v>-</v>
      </c>
      <c r="AN70" s="203" t="str">
        <f t="shared" si="90"/>
        <v>-</v>
      </c>
      <c r="AO70" s="203">
        <f t="shared" si="91"/>
        <v>100</v>
      </c>
      <c r="AP70" s="203" t="str">
        <f t="shared" si="92"/>
        <v>-</v>
      </c>
      <c r="AQ70" s="203">
        <f t="shared" si="93"/>
        <v>60</v>
      </c>
      <c r="AR70" s="203" t="str">
        <f t="shared" si="94"/>
        <v>-</v>
      </c>
      <c r="AS70" s="203" t="str">
        <f t="shared" si="95"/>
        <v>-</v>
      </c>
      <c r="AT70" s="203" t="str">
        <f t="shared" si="96"/>
        <v>-</v>
      </c>
      <c r="AU70" s="204" t="str">
        <f t="shared" si="97"/>
        <v>-</v>
      </c>
      <c r="AV70" s="185"/>
      <c r="AW70" s="205" t="str">
        <f t="shared" si="98"/>
        <v>-</v>
      </c>
      <c r="AX70" s="206">
        <f t="shared" si="99"/>
        <v>9.99</v>
      </c>
      <c r="AY70" s="206" t="str">
        <f t="shared" si="100"/>
        <v>-</v>
      </c>
      <c r="AZ70" s="206" t="str">
        <f t="shared" si="101"/>
        <v>-</v>
      </c>
      <c r="BA70" s="206">
        <f t="shared" si="102"/>
        <v>9.99</v>
      </c>
      <c r="BB70" s="206" t="str">
        <f t="shared" si="103"/>
        <v>-</v>
      </c>
      <c r="BC70" s="206">
        <f t="shared" si="104"/>
        <v>9.99</v>
      </c>
      <c r="BD70" s="206" t="str">
        <f t="shared" si="105"/>
        <v>-</v>
      </c>
      <c r="BE70" s="206" t="str">
        <f t="shared" si="106"/>
        <v>-</v>
      </c>
      <c r="BF70" s="206" t="str">
        <f t="shared" si="107"/>
        <v>-</v>
      </c>
      <c r="BG70" s="207" t="str">
        <f t="shared" si="108"/>
        <v>-</v>
      </c>
      <c r="BH70" s="104"/>
      <c r="BI70" s="227">
        <v>46265</v>
      </c>
      <c r="BJ70" s="112" t="s">
        <v>99</v>
      </c>
      <c r="BK70" s="103"/>
    </row>
    <row r="71" spans="1:63" s="49" customFormat="1">
      <c r="A71" s="110"/>
      <c r="B71" s="124" t="s">
        <v>38</v>
      </c>
      <c r="C71" s="47" t="s">
        <v>244</v>
      </c>
      <c r="D71" s="71" t="s">
        <v>40</v>
      </c>
      <c r="E71" s="112" t="s">
        <v>2426</v>
      </c>
      <c r="F71" s="51" t="s">
        <v>61</v>
      </c>
      <c r="G71" s="14">
        <v>50</v>
      </c>
      <c r="H71" s="14">
        <v>50</v>
      </c>
      <c r="I71" s="14">
        <v>50</v>
      </c>
      <c r="J71" s="14" t="s">
        <v>76</v>
      </c>
      <c r="K71" s="114" t="s">
        <v>61</v>
      </c>
      <c r="L71" s="115">
        <v>34.99</v>
      </c>
      <c r="M71" s="175">
        <f t="shared" si="82"/>
        <v>29.403361344537817</v>
      </c>
      <c r="N71" s="115">
        <f>L71*0.8</f>
        <v>27.992000000000004</v>
      </c>
      <c r="O71" s="116">
        <f t="shared" si="109"/>
        <v>23.522689075630257</v>
      </c>
      <c r="P71" s="177">
        <f t="shared" si="110"/>
        <v>27.992000000000004</v>
      </c>
      <c r="Q71" s="51" t="s">
        <v>41</v>
      </c>
      <c r="R71" s="16">
        <f t="shared" si="77"/>
        <v>25.992000000000004</v>
      </c>
      <c r="S71" s="14" t="s">
        <v>41</v>
      </c>
      <c r="T71" s="14" t="s">
        <v>41</v>
      </c>
      <c r="U71" s="16">
        <f t="shared" si="78"/>
        <v>22.992000000000004</v>
      </c>
      <c r="V71" s="14" t="s">
        <v>41</v>
      </c>
      <c r="W71" s="16">
        <f t="shared" si="112"/>
        <v>20.992000000000004</v>
      </c>
      <c r="X71" s="14" t="s">
        <v>41</v>
      </c>
      <c r="Y71" s="14" t="s">
        <v>41</v>
      </c>
      <c r="Z71" s="16">
        <f t="shared" ref="Z71:Z72" si="114">P71-10</f>
        <v>17.992000000000004</v>
      </c>
      <c r="AA71" s="72">
        <f>P71-12</f>
        <v>15.992000000000004</v>
      </c>
      <c r="AB71" s="256">
        <v>0</v>
      </c>
      <c r="AC71" s="237" t="s">
        <v>2309</v>
      </c>
      <c r="AD71" s="120" t="s">
        <v>2731</v>
      </c>
      <c r="AE71" s="67">
        <v>110</v>
      </c>
      <c r="AF71" s="114">
        <v>50</v>
      </c>
      <c r="AG71" s="182">
        <f t="shared" si="83"/>
        <v>160</v>
      </c>
      <c r="AH71" s="183">
        <f t="shared" si="84"/>
        <v>-142.79999999999998</v>
      </c>
      <c r="AI71" s="184">
        <f t="shared" si="85"/>
        <v>9.99</v>
      </c>
      <c r="AJ71" s="183">
        <f t="shared" si="86"/>
        <v>8.3949579831932777</v>
      </c>
      <c r="AK71" s="202" t="str">
        <f t="shared" si="87"/>
        <v>-</v>
      </c>
      <c r="AL71" s="203">
        <f t="shared" si="88"/>
        <v>120</v>
      </c>
      <c r="AM71" s="203" t="str">
        <f t="shared" si="89"/>
        <v>-</v>
      </c>
      <c r="AN71" s="203" t="str">
        <f t="shared" si="90"/>
        <v>-</v>
      </c>
      <c r="AO71" s="203">
        <f t="shared" si="91"/>
        <v>60</v>
      </c>
      <c r="AP71" s="203" t="str">
        <f t="shared" si="92"/>
        <v>-</v>
      </c>
      <c r="AQ71" s="203">
        <f t="shared" si="93"/>
        <v>20</v>
      </c>
      <c r="AR71" s="203" t="str">
        <f t="shared" si="94"/>
        <v>-</v>
      </c>
      <c r="AS71" s="203" t="str">
        <f t="shared" si="95"/>
        <v>-</v>
      </c>
      <c r="AT71" s="203">
        <f t="shared" si="96"/>
        <v>-40</v>
      </c>
      <c r="AU71" s="204">
        <f t="shared" si="97"/>
        <v>-80</v>
      </c>
      <c r="AV71" s="185"/>
      <c r="AW71" s="205" t="str">
        <f t="shared" si="98"/>
        <v>-</v>
      </c>
      <c r="AX71" s="206">
        <f t="shared" si="99"/>
        <v>9.99</v>
      </c>
      <c r="AY71" s="206" t="str">
        <f t="shared" si="100"/>
        <v>-</v>
      </c>
      <c r="AZ71" s="206" t="str">
        <f t="shared" si="101"/>
        <v>-</v>
      </c>
      <c r="BA71" s="206">
        <f t="shared" si="102"/>
        <v>9.99</v>
      </c>
      <c r="BB71" s="206" t="str">
        <f t="shared" si="103"/>
        <v>-</v>
      </c>
      <c r="BC71" s="206">
        <f t="shared" si="104"/>
        <v>29.990000000000002</v>
      </c>
      <c r="BD71" s="206" t="str">
        <f t="shared" si="105"/>
        <v>-</v>
      </c>
      <c r="BE71" s="206" t="str">
        <f t="shared" si="106"/>
        <v>-</v>
      </c>
      <c r="BF71" s="206">
        <f t="shared" si="107"/>
        <v>99.99</v>
      </c>
      <c r="BG71" s="207">
        <f t="shared" si="108"/>
        <v>149.99</v>
      </c>
      <c r="BH71" s="104" t="s">
        <v>88</v>
      </c>
      <c r="BI71" s="227">
        <v>46265</v>
      </c>
      <c r="BJ71" s="112" t="s">
        <v>103</v>
      </c>
      <c r="BK71" s="103"/>
    </row>
    <row r="72" spans="1:63">
      <c r="A72" s="110"/>
      <c r="B72" s="124" t="s">
        <v>38</v>
      </c>
      <c r="C72" s="47" t="s">
        <v>2136</v>
      </c>
      <c r="D72" s="71" t="s">
        <v>85</v>
      </c>
      <c r="E72" s="112" t="s">
        <v>2426</v>
      </c>
      <c r="F72" s="51" t="s">
        <v>61</v>
      </c>
      <c r="G72" s="14">
        <v>25</v>
      </c>
      <c r="H72" s="14">
        <v>50</v>
      </c>
      <c r="I72" s="14">
        <v>50</v>
      </c>
      <c r="J72" s="14" t="s">
        <v>76</v>
      </c>
      <c r="K72" s="114" t="s">
        <v>61</v>
      </c>
      <c r="L72" s="115">
        <v>34.99</v>
      </c>
      <c r="M72" s="175">
        <f t="shared" si="82"/>
        <v>29.403361344537817</v>
      </c>
      <c r="N72" s="115">
        <f>(L72-5)*0.8+5</f>
        <v>28.992000000000004</v>
      </c>
      <c r="O72" s="116">
        <f t="shared" si="109"/>
        <v>24.363025210084039</v>
      </c>
      <c r="P72" s="177">
        <f t="shared" si="110"/>
        <v>28.992000000000004</v>
      </c>
      <c r="Q72" s="51" t="s">
        <v>41</v>
      </c>
      <c r="R72" s="16">
        <f t="shared" si="77"/>
        <v>26.992000000000004</v>
      </c>
      <c r="S72" s="14" t="s">
        <v>41</v>
      </c>
      <c r="T72" s="14" t="s">
        <v>41</v>
      </c>
      <c r="U72" s="16">
        <f t="shared" si="78"/>
        <v>23.992000000000004</v>
      </c>
      <c r="V72" s="14" t="s">
        <v>41</v>
      </c>
      <c r="W72" s="16">
        <f t="shared" si="112"/>
        <v>21.992000000000004</v>
      </c>
      <c r="X72" s="14" t="s">
        <v>41</v>
      </c>
      <c r="Y72" s="14" t="s">
        <v>41</v>
      </c>
      <c r="Z72" s="16">
        <f t="shared" si="114"/>
        <v>18.992000000000004</v>
      </c>
      <c r="AA72" s="71" t="s">
        <v>41</v>
      </c>
      <c r="AB72" s="256">
        <v>0</v>
      </c>
      <c r="AC72" s="237" t="s">
        <v>2309</v>
      </c>
      <c r="AD72" s="120" t="s">
        <v>2723</v>
      </c>
      <c r="AE72" s="67">
        <v>190</v>
      </c>
      <c r="AF72" s="114">
        <v>10</v>
      </c>
      <c r="AG72" s="182">
        <f t="shared" si="83"/>
        <v>200</v>
      </c>
      <c r="AH72" s="183">
        <f t="shared" si="84"/>
        <v>-190.39999999999998</v>
      </c>
      <c r="AI72" s="184">
        <f t="shared" si="85"/>
        <v>9.99</v>
      </c>
      <c r="AJ72" s="183">
        <f t="shared" si="86"/>
        <v>8.3949579831932777</v>
      </c>
      <c r="AK72" s="202" t="str">
        <f t="shared" si="87"/>
        <v>-</v>
      </c>
      <c r="AL72" s="203">
        <f t="shared" si="88"/>
        <v>160</v>
      </c>
      <c r="AM72" s="203" t="str">
        <f t="shared" si="89"/>
        <v>-</v>
      </c>
      <c r="AN72" s="203" t="str">
        <f t="shared" si="90"/>
        <v>-</v>
      </c>
      <c r="AO72" s="203">
        <f t="shared" si="91"/>
        <v>100</v>
      </c>
      <c r="AP72" s="203" t="str">
        <f t="shared" si="92"/>
        <v>-</v>
      </c>
      <c r="AQ72" s="203">
        <f t="shared" si="93"/>
        <v>60</v>
      </c>
      <c r="AR72" s="203" t="str">
        <f t="shared" si="94"/>
        <v>-</v>
      </c>
      <c r="AS72" s="203" t="str">
        <f t="shared" si="95"/>
        <v>-</v>
      </c>
      <c r="AT72" s="203">
        <f t="shared" si="96"/>
        <v>0</v>
      </c>
      <c r="AU72" s="204" t="str">
        <f t="shared" si="97"/>
        <v>-</v>
      </c>
      <c r="AV72" s="185"/>
      <c r="AW72" s="205" t="str">
        <f t="shared" si="98"/>
        <v>-</v>
      </c>
      <c r="AX72" s="206">
        <f t="shared" si="99"/>
        <v>9.99</v>
      </c>
      <c r="AY72" s="206" t="str">
        <f t="shared" si="100"/>
        <v>-</v>
      </c>
      <c r="AZ72" s="206" t="str">
        <f t="shared" si="101"/>
        <v>-</v>
      </c>
      <c r="BA72" s="206">
        <f t="shared" si="102"/>
        <v>9.99</v>
      </c>
      <c r="BB72" s="206" t="str">
        <f t="shared" si="103"/>
        <v>-</v>
      </c>
      <c r="BC72" s="206">
        <f t="shared" si="104"/>
        <v>9.99</v>
      </c>
      <c r="BD72" s="206" t="str">
        <f t="shared" si="105"/>
        <v>-</v>
      </c>
      <c r="BE72" s="206" t="str">
        <f t="shared" si="106"/>
        <v>-</v>
      </c>
      <c r="BF72" s="206">
        <f t="shared" si="107"/>
        <v>49.99</v>
      </c>
      <c r="BG72" s="207" t="str">
        <f t="shared" si="108"/>
        <v>-</v>
      </c>
      <c r="BH72" s="104" t="s">
        <v>88</v>
      </c>
      <c r="BI72" s="227">
        <v>46265</v>
      </c>
      <c r="BJ72" s="112" t="s">
        <v>110</v>
      </c>
      <c r="BK72" s="103"/>
    </row>
    <row r="73" spans="1:63" s="49" customFormat="1">
      <c r="A73" s="110"/>
      <c r="B73" s="124" t="s">
        <v>38</v>
      </c>
      <c r="C73" s="47" t="s">
        <v>2129</v>
      </c>
      <c r="D73" s="71" t="s">
        <v>71</v>
      </c>
      <c r="E73" s="112" t="s">
        <v>2426</v>
      </c>
      <c r="F73" s="51" t="s">
        <v>61</v>
      </c>
      <c r="G73" s="14">
        <v>10</v>
      </c>
      <c r="H73" s="14">
        <v>25</v>
      </c>
      <c r="I73" s="14" t="s">
        <v>41</v>
      </c>
      <c r="J73" s="14" t="s">
        <v>76</v>
      </c>
      <c r="K73" s="114">
        <v>0.19</v>
      </c>
      <c r="L73" s="115">
        <v>31.99</v>
      </c>
      <c r="M73" s="175">
        <f t="shared" si="82"/>
        <v>26.882352941176471</v>
      </c>
      <c r="N73" s="115">
        <f>(L73-10)*0.9+10</f>
        <v>29.791</v>
      </c>
      <c r="O73" s="116">
        <f t="shared" si="109"/>
        <v>25.034453781512607</v>
      </c>
      <c r="P73" s="177">
        <f t="shared" si="110"/>
        <v>29.791</v>
      </c>
      <c r="Q73" s="51" t="s">
        <v>41</v>
      </c>
      <c r="R73" s="16">
        <f t="shared" si="77"/>
        <v>27.791</v>
      </c>
      <c r="S73" s="14" t="s">
        <v>41</v>
      </c>
      <c r="T73" s="14" t="s">
        <v>41</v>
      </c>
      <c r="U73" s="16">
        <f t="shared" si="78"/>
        <v>24.791</v>
      </c>
      <c r="V73" s="14" t="s">
        <v>41</v>
      </c>
      <c r="W73" s="16">
        <f t="shared" si="112"/>
        <v>22.791</v>
      </c>
      <c r="X73" s="14" t="s">
        <v>41</v>
      </c>
      <c r="Y73" s="14" t="s">
        <v>41</v>
      </c>
      <c r="Z73" s="14" t="s">
        <v>41</v>
      </c>
      <c r="AA73" s="71" t="s">
        <v>41</v>
      </c>
      <c r="AB73" s="256">
        <v>0</v>
      </c>
      <c r="AC73" s="237" t="s">
        <v>2307</v>
      </c>
      <c r="AD73" s="120" t="s">
        <v>2714</v>
      </c>
      <c r="AE73" s="67">
        <v>230</v>
      </c>
      <c r="AF73" s="114">
        <v>-5</v>
      </c>
      <c r="AG73" s="182">
        <f t="shared" si="83"/>
        <v>225</v>
      </c>
      <c r="AH73" s="183">
        <f t="shared" si="84"/>
        <v>-220.14999999999998</v>
      </c>
      <c r="AI73" s="184">
        <f t="shared" si="85"/>
        <v>9.99</v>
      </c>
      <c r="AJ73" s="183">
        <f t="shared" si="86"/>
        <v>8.3949579831932777</v>
      </c>
      <c r="AK73" s="202" t="str">
        <f t="shared" si="87"/>
        <v>-</v>
      </c>
      <c r="AL73" s="203">
        <f t="shared" si="88"/>
        <v>185</v>
      </c>
      <c r="AM73" s="203" t="str">
        <f t="shared" si="89"/>
        <v>-</v>
      </c>
      <c r="AN73" s="203" t="str">
        <f t="shared" si="90"/>
        <v>-</v>
      </c>
      <c r="AO73" s="203">
        <f t="shared" si="91"/>
        <v>125</v>
      </c>
      <c r="AP73" s="203" t="str">
        <f t="shared" si="92"/>
        <v>-</v>
      </c>
      <c r="AQ73" s="203">
        <f t="shared" si="93"/>
        <v>85</v>
      </c>
      <c r="AR73" s="203" t="str">
        <f t="shared" si="94"/>
        <v>-</v>
      </c>
      <c r="AS73" s="203" t="str">
        <f t="shared" si="95"/>
        <v>-</v>
      </c>
      <c r="AT73" s="203" t="str">
        <f t="shared" si="96"/>
        <v>-</v>
      </c>
      <c r="AU73" s="204" t="str">
        <f t="shared" si="97"/>
        <v>-</v>
      </c>
      <c r="AV73" s="185"/>
      <c r="AW73" s="205" t="str">
        <f t="shared" si="98"/>
        <v>-</v>
      </c>
      <c r="AX73" s="206">
        <f t="shared" si="99"/>
        <v>9.99</v>
      </c>
      <c r="AY73" s="206" t="str">
        <f t="shared" si="100"/>
        <v>-</v>
      </c>
      <c r="AZ73" s="206" t="str">
        <f t="shared" si="101"/>
        <v>-</v>
      </c>
      <c r="BA73" s="206">
        <f t="shared" si="102"/>
        <v>9.99</v>
      </c>
      <c r="BB73" s="206" t="str">
        <f t="shared" si="103"/>
        <v>-</v>
      </c>
      <c r="BC73" s="206">
        <f t="shared" si="104"/>
        <v>9.99</v>
      </c>
      <c r="BD73" s="206" t="str">
        <f t="shared" si="105"/>
        <v>-</v>
      </c>
      <c r="BE73" s="206" t="str">
        <f t="shared" si="106"/>
        <v>-</v>
      </c>
      <c r="BF73" s="206" t="str">
        <f t="shared" si="107"/>
        <v>-</v>
      </c>
      <c r="BG73" s="207" t="str">
        <f t="shared" si="108"/>
        <v>-</v>
      </c>
      <c r="BH73" s="104"/>
      <c r="BI73" s="227">
        <v>46265</v>
      </c>
      <c r="BJ73" s="112" t="s">
        <v>106</v>
      </c>
      <c r="BK73" s="103"/>
    </row>
    <row r="74" spans="1:63" s="49" customFormat="1">
      <c r="A74" s="110"/>
      <c r="B74" s="124" t="s">
        <v>38</v>
      </c>
      <c r="C74" s="47" t="s">
        <v>91</v>
      </c>
      <c r="D74" s="71" t="s">
        <v>71</v>
      </c>
      <c r="E74" s="112"/>
      <c r="F74" s="51" t="s">
        <v>61</v>
      </c>
      <c r="G74" s="14">
        <v>10</v>
      </c>
      <c r="H74" s="14">
        <v>300</v>
      </c>
      <c r="I74" s="14">
        <v>100</v>
      </c>
      <c r="J74" s="14" t="s">
        <v>76</v>
      </c>
      <c r="K74" s="71" t="s">
        <v>61</v>
      </c>
      <c r="L74" s="115">
        <v>29.95</v>
      </c>
      <c r="M74" s="175">
        <f t="shared" si="82"/>
        <v>25.168067226890756</v>
      </c>
      <c r="N74" s="115"/>
      <c r="O74" s="116"/>
      <c r="P74" s="177">
        <f t="shared" ref="P74:P86" si="115">L74</f>
        <v>29.95</v>
      </c>
      <c r="Q74" s="51" t="s">
        <v>41</v>
      </c>
      <c r="R74" s="16">
        <f t="shared" si="77"/>
        <v>27.95</v>
      </c>
      <c r="S74" s="14" t="s">
        <v>41</v>
      </c>
      <c r="T74" s="14" t="s">
        <v>41</v>
      </c>
      <c r="U74" s="16">
        <f t="shared" si="78"/>
        <v>24.95</v>
      </c>
      <c r="V74" s="14" t="s">
        <v>41</v>
      </c>
      <c r="W74" s="14" t="s">
        <v>41</v>
      </c>
      <c r="X74" s="14" t="s">
        <v>41</v>
      </c>
      <c r="Y74" s="14" t="s">
        <v>41</v>
      </c>
      <c r="Z74" s="14" t="s">
        <v>41</v>
      </c>
      <c r="AA74" s="71" t="s">
        <v>41</v>
      </c>
      <c r="AB74" s="252">
        <v>39.99</v>
      </c>
      <c r="AC74" s="212"/>
      <c r="AD74" s="119" t="s">
        <v>41</v>
      </c>
      <c r="AE74" s="67">
        <v>200</v>
      </c>
      <c r="AF74" s="114"/>
      <c r="AG74" s="182">
        <f t="shared" si="83"/>
        <v>200</v>
      </c>
      <c r="AH74" s="183">
        <f t="shared" si="84"/>
        <v>-190.39999999999998</v>
      </c>
      <c r="AI74" s="184">
        <f t="shared" si="85"/>
        <v>9.99</v>
      </c>
      <c r="AJ74" s="183">
        <f t="shared" si="86"/>
        <v>8.3949579831932777</v>
      </c>
      <c r="AK74" s="202" t="str">
        <f t="shared" si="87"/>
        <v>-</v>
      </c>
      <c r="AL74" s="203">
        <f t="shared" si="88"/>
        <v>160</v>
      </c>
      <c r="AM74" s="203" t="str">
        <f t="shared" si="89"/>
        <v>-</v>
      </c>
      <c r="AN74" s="203" t="str">
        <f t="shared" si="90"/>
        <v>-</v>
      </c>
      <c r="AO74" s="203">
        <f t="shared" si="91"/>
        <v>100</v>
      </c>
      <c r="AP74" s="203" t="str">
        <f t="shared" si="92"/>
        <v>-</v>
      </c>
      <c r="AQ74" s="203" t="str">
        <f t="shared" si="93"/>
        <v>-</v>
      </c>
      <c r="AR74" s="203" t="str">
        <f t="shared" si="94"/>
        <v>-</v>
      </c>
      <c r="AS74" s="203" t="str">
        <f t="shared" si="95"/>
        <v>-</v>
      </c>
      <c r="AT74" s="203" t="str">
        <f t="shared" si="96"/>
        <v>-</v>
      </c>
      <c r="AU74" s="204" t="str">
        <f t="shared" si="97"/>
        <v>-</v>
      </c>
      <c r="AV74" s="185"/>
      <c r="AW74" s="205" t="str">
        <f t="shared" si="98"/>
        <v>-</v>
      </c>
      <c r="AX74" s="206">
        <f t="shared" si="99"/>
        <v>9.99</v>
      </c>
      <c r="AY74" s="206" t="str">
        <f t="shared" si="100"/>
        <v>-</v>
      </c>
      <c r="AZ74" s="206" t="str">
        <f t="shared" si="101"/>
        <v>-</v>
      </c>
      <c r="BA74" s="206">
        <f t="shared" si="102"/>
        <v>9.99</v>
      </c>
      <c r="BB74" s="206" t="str">
        <f t="shared" si="103"/>
        <v>-</v>
      </c>
      <c r="BC74" s="206" t="str">
        <f t="shared" si="104"/>
        <v>-</v>
      </c>
      <c r="BD74" s="206" t="str">
        <f t="shared" si="105"/>
        <v>-</v>
      </c>
      <c r="BE74" s="206" t="str">
        <f t="shared" si="106"/>
        <v>-</v>
      </c>
      <c r="BF74" s="206" t="str">
        <f t="shared" si="107"/>
        <v>-</v>
      </c>
      <c r="BG74" s="207" t="str">
        <f t="shared" si="108"/>
        <v>-</v>
      </c>
      <c r="BH74" s="103" t="s">
        <v>2498</v>
      </c>
      <c r="BI74" s="227"/>
      <c r="BJ74" s="112" t="s">
        <v>92</v>
      </c>
      <c r="BK74" s="103"/>
    </row>
    <row r="75" spans="1:63" s="49" customFormat="1">
      <c r="A75" s="110"/>
      <c r="B75" s="124" t="s">
        <v>38</v>
      </c>
      <c r="C75" s="47" t="s">
        <v>91</v>
      </c>
      <c r="D75" s="71" t="s">
        <v>71</v>
      </c>
      <c r="E75" s="112" t="s">
        <v>2426</v>
      </c>
      <c r="F75" s="51" t="s">
        <v>61</v>
      </c>
      <c r="G75" s="14">
        <v>10</v>
      </c>
      <c r="H75" s="14">
        <v>300</v>
      </c>
      <c r="I75" s="14">
        <v>100</v>
      </c>
      <c r="J75" s="14" t="s">
        <v>76</v>
      </c>
      <c r="K75" s="71" t="s">
        <v>61</v>
      </c>
      <c r="L75" s="115">
        <v>29.95</v>
      </c>
      <c r="M75" s="175">
        <f t="shared" si="82"/>
        <v>25.168067226890756</v>
      </c>
      <c r="N75" s="115"/>
      <c r="O75" s="116"/>
      <c r="P75" s="177">
        <f t="shared" si="115"/>
        <v>29.95</v>
      </c>
      <c r="Q75" s="51" t="s">
        <v>41</v>
      </c>
      <c r="R75" s="16">
        <f t="shared" si="77"/>
        <v>27.95</v>
      </c>
      <c r="S75" s="14" t="s">
        <v>41</v>
      </c>
      <c r="T75" s="14" t="s">
        <v>41</v>
      </c>
      <c r="U75" s="16">
        <f t="shared" si="78"/>
        <v>24.95</v>
      </c>
      <c r="V75" s="14" t="s">
        <v>41</v>
      </c>
      <c r="W75" s="14" t="s">
        <v>41</v>
      </c>
      <c r="X75" s="14" t="s">
        <v>41</v>
      </c>
      <c r="Y75" s="14" t="s">
        <v>41</v>
      </c>
      <c r="Z75" s="14" t="s">
        <v>41</v>
      </c>
      <c r="AA75" s="71" t="s">
        <v>41</v>
      </c>
      <c r="AB75" s="252">
        <v>39.99</v>
      </c>
      <c r="AC75" s="237" t="s">
        <v>49</v>
      </c>
      <c r="AD75" s="120" t="s">
        <v>2599</v>
      </c>
      <c r="AE75" s="67">
        <v>200</v>
      </c>
      <c r="AF75" s="114">
        <v>110</v>
      </c>
      <c r="AG75" s="182">
        <f t="shared" si="83"/>
        <v>310</v>
      </c>
      <c r="AH75" s="183">
        <f t="shared" si="84"/>
        <v>-321.3</v>
      </c>
      <c r="AI75" s="184">
        <f t="shared" si="85"/>
        <v>9.99</v>
      </c>
      <c r="AJ75" s="183">
        <f t="shared" si="86"/>
        <v>8.3949579831932777</v>
      </c>
      <c r="AK75" s="202" t="str">
        <f t="shared" si="87"/>
        <v>-</v>
      </c>
      <c r="AL75" s="203">
        <f t="shared" si="88"/>
        <v>270</v>
      </c>
      <c r="AM75" s="203" t="str">
        <f t="shared" si="89"/>
        <v>-</v>
      </c>
      <c r="AN75" s="203" t="str">
        <f t="shared" si="90"/>
        <v>-</v>
      </c>
      <c r="AO75" s="203">
        <f t="shared" si="91"/>
        <v>210</v>
      </c>
      <c r="AP75" s="203" t="str">
        <f t="shared" si="92"/>
        <v>-</v>
      </c>
      <c r="AQ75" s="203" t="str">
        <f t="shared" si="93"/>
        <v>-</v>
      </c>
      <c r="AR75" s="203" t="str">
        <f t="shared" si="94"/>
        <v>-</v>
      </c>
      <c r="AS75" s="203" t="str">
        <f t="shared" si="95"/>
        <v>-</v>
      </c>
      <c r="AT75" s="203" t="str">
        <f t="shared" si="96"/>
        <v>-</v>
      </c>
      <c r="AU75" s="204" t="str">
        <f t="shared" si="97"/>
        <v>-</v>
      </c>
      <c r="AV75" s="185"/>
      <c r="AW75" s="205" t="str">
        <f t="shared" si="98"/>
        <v>-</v>
      </c>
      <c r="AX75" s="206">
        <f t="shared" si="99"/>
        <v>9.99</v>
      </c>
      <c r="AY75" s="206" t="str">
        <f t="shared" si="100"/>
        <v>-</v>
      </c>
      <c r="AZ75" s="206" t="str">
        <f t="shared" si="101"/>
        <v>-</v>
      </c>
      <c r="BA75" s="206">
        <f t="shared" si="102"/>
        <v>9.99</v>
      </c>
      <c r="BB75" s="206" t="str">
        <f t="shared" si="103"/>
        <v>-</v>
      </c>
      <c r="BC75" s="206" t="str">
        <f t="shared" si="104"/>
        <v>-</v>
      </c>
      <c r="BD75" s="206" t="str">
        <f t="shared" si="105"/>
        <v>-</v>
      </c>
      <c r="BE75" s="206" t="str">
        <f t="shared" si="106"/>
        <v>-</v>
      </c>
      <c r="BF75" s="206" t="str">
        <f t="shared" si="107"/>
        <v>-</v>
      </c>
      <c r="BG75" s="207" t="str">
        <f t="shared" si="108"/>
        <v>-</v>
      </c>
      <c r="BH75" s="103" t="s">
        <v>2501</v>
      </c>
      <c r="BI75" s="227">
        <v>46265</v>
      </c>
      <c r="BJ75" s="112" t="s">
        <v>92</v>
      </c>
      <c r="BK75" s="103"/>
    </row>
    <row r="76" spans="1:63">
      <c r="A76" s="110" t="s">
        <v>53</v>
      </c>
      <c r="B76" s="124" t="s">
        <v>38</v>
      </c>
      <c r="C76" s="47" t="s">
        <v>93</v>
      </c>
      <c r="D76" s="71" t="s">
        <v>71</v>
      </c>
      <c r="E76" s="112"/>
      <c r="F76" s="51" t="s">
        <v>41</v>
      </c>
      <c r="G76" s="14">
        <v>10</v>
      </c>
      <c r="H76" s="14">
        <v>150</v>
      </c>
      <c r="I76" s="14" t="s">
        <v>41</v>
      </c>
      <c r="J76" s="14" t="s">
        <v>42</v>
      </c>
      <c r="K76" s="114">
        <v>0.19</v>
      </c>
      <c r="L76" s="115">
        <v>29.99</v>
      </c>
      <c r="M76" s="175">
        <f t="shared" si="82"/>
        <v>25.201680672268907</v>
      </c>
      <c r="N76" s="115"/>
      <c r="O76" s="116"/>
      <c r="P76" s="177">
        <f t="shared" si="115"/>
        <v>29.99</v>
      </c>
      <c r="Q76" s="51" t="s">
        <v>41</v>
      </c>
      <c r="R76" s="16">
        <f t="shared" si="77"/>
        <v>27.99</v>
      </c>
      <c r="S76" s="14" t="s">
        <v>41</v>
      </c>
      <c r="T76" s="14" t="s">
        <v>41</v>
      </c>
      <c r="U76" s="16">
        <f t="shared" si="78"/>
        <v>24.99</v>
      </c>
      <c r="V76" s="14" t="s">
        <v>41</v>
      </c>
      <c r="W76" s="16">
        <f t="shared" ref="W76:W90" si="116">P76-7</f>
        <v>22.99</v>
      </c>
      <c r="X76" s="14" t="s">
        <v>41</v>
      </c>
      <c r="Y76" s="14" t="s">
        <v>41</v>
      </c>
      <c r="Z76" s="16">
        <f t="shared" ref="Z76:Z79" si="117">P76-10</f>
        <v>19.989999999999998</v>
      </c>
      <c r="AA76" s="71" t="s">
        <v>41</v>
      </c>
      <c r="AB76" s="252">
        <v>39.99</v>
      </c>
      <c r="AC76" s="212"/>
      <c r="AD76" s="119" t="s">
        <v>41</v>
      </c>
      <c r="AE76" s="67">
        <v>230</v>
      </c>
      <c r="AF76" s="114"/>
      <c r="AG76" s="182">
        <f t="shared" si="83"/>
        <v>230</v>
      </c>
      <c r="AH76" s="183">
        <f t="shared" si="84"/>
        <v>-226.1</v>
      </c>
      <c r="AI76" s="184">
        <f t="shared" si="85"/>
        <v>9.99</v>
      </c>
      <c r="AJ76" s="183">
        <f t="shared" si="86"/>
        <v>8.3949579831932777</v>
      </c>
      <c r="AK76" s="202" t="str">
        <f t="shared" si="87"/>
        <v>-</v>
      </c>
      <c r="AL76" s="203">
        <f t="shared" si="88"/>
        <v>190</v>
      </c>
      <c r="AM76" s="203" t="str">
        <f t="shared" si="89"/>
        <v>-</v>
      </c>
      <c r="AN76" s="203" t="str">
        <f t="shared" si="90"/>
        <v>-</v>
      </c>
      <c r="AO76" s="203">
        <f t="shared" si="91"/>
        <v>130</v>
      </c>
      <c r="AP76" s="203" t="str">
        <f t="shared" si="92"/>
        <v>-</v>
      </c>
      <c r="AQ76" s="203">
        <f t="shared" si="93"/>
        <v>90</v>
      </c>
      <c r="AR76" s="203" t="str">
        <f t="shared" si="94"/>
        <v>-</v>
      </c>
      <c r="AS76" s="203" t="str">
        <f t="shared" si="95"/>
        <v>-</v>
      </c>
      <c r="AT76" s="203">
        <f t="shared" si="96"/>
        <v>30</v>
      </c>
      <c r="AU76" s="204" t="str">
        <f t="shared" si="97"/>
        <v>-</v>
      </c>
      <c r="AV76" s="185"/>
      <c r="AW76" s="205" t="str">
        <f t="shared" si="98"/>
        <v>-</v>
      </c>
      <c r="AX76" s="206">
        <f t="shared" si="99"/>
        <v>9.99</v>
      </c>
      <c r="AY76" s="206" t="str">
        <f t="shared" si="100"/>
        <v>-</v>
      </c>
      <c r="AZ76" s="206" t="str">
        <f t="shared" si="101"/>
        <v>-</v>
      </c>
      <c r="BA76" s="206">
        <f t="shared" si="102"/>
        <v>9.99</v>
      </c>
      <c r="BB76" s="206" t="str">
        <f t="shared" si="103"/>
        <v>-</v>
      </c>
      <c r="BC76" s="206">
        <f t="shared" si="104"/>
        <v>9.99</v>
      </c>
      <c r="BD76" s="206" t="str">
        <f t="shared" si="105"/>
        <v>-</v>
      </c>
      <c r="BE76" s="206" t="str">
        <f t="shared" si="106"/>
        <v>-</v>
      </c>
      <c r="BF76" s="206">
        <f t="shared" si="107"/>
        <v>19.990000000000002</v>
      </c>
      <c r="BG76" s="207" t="str">
        <f t="shared" si="108"/>
        <v>-</v>
      </c>
      <c r="BH76" s="103"/>
      <c r="BI76" s="227"/>
      <c r="BJ76" s="112" t="s">
        <v>94</v>
      </c>
      <c r="BK76" s="103"/>
    </row>
    <row r="77" spans="1:63" s="49" customFormat="1">
      <c r="A77" s="110"/>
      <c r="B77" s="124" t="s">
        <v>38</v>
      </c>
      <c r="C77" s="47" t="s">
        <v>93</v>
      </c>
      <c r="D77" s="71" t="s">
        <v>71</v>
      </c>
      <c r="E77" s="112" t="s">
        <v>2427</v>
      </c>
      <c r="F77" s="51" t="s">
        <v>41</v>
      </c>
      <c r="G77" s="14">
        <v>10</v>
      </c>
      <c r="H77" s="14">
        <v>150</v>
      </c>
      <c r="I77" s="14" t="s">
        <v>41</v>
      </c>
      <c r="J77" s="14" t="s">
        <v>42</v>
      </c>
      <c r="K77" s="114">
        <v>0.19</v>
      </c>
      <c r="L77" s="115">
        <v>29.99</v>
      </c>
      <c r="M77" s="175">
        <f t="shared" si="82"/>
        <v>25.201680672268907</v>
      </c>
      <c r="N77" s="115"/>
      <c r="O77" s="116"/>
      <c r="P77" s="177">
        <f t="shared" si="115"/>
        <v>29.99</v>
      </c>
      <c r="Q77" s="51" t="s">
        <v>41</v>
      </c>
      <c r="R77" s="16">
        <f t="shared" si="77"/>
        <v>27.99</v>
      </c>
      <c r="S77" s="14" t="s">
        <v>41</v>
      </c>
      <c r="T77" s="14" t="s">
        <v>41</v>
      </c>
      <c r="U77" s="16">
        <f t="shared" si="78"/>
        <v>24.99</v>
      </c>
      <c r="V77" s="14" t="s">
        <v>41</v>
      </c>
      <c r="W77" s="16">
        <f t="shared" si="116"/>
        <v>22.99</v>
      </c>
      <c r="X77" s="14" t="s">
        <v>41</v>
      </c>
      <c r="Y77" s="14" t="s">
        <v>41</v>
      </c>
      <c r="Z77" s="16">
        <f t="shared" si="117"/>
        <v>19.989999999999998</v>
      </c>
      <c r="AA77" s="71" t="s">
        <v>41</v>
      </c>
      <c r="AB77" s="252">
        <v>39.99</v>
      </c>
      <c r="AC77" s="236" t="s">
        <v>49</v>
      </c>
      <c r="AD77" s="223" t="s">
        <v>69</v>
      </c>
      <c r="AE77" s="67">
        <v>230</v>
      </c>
      <c r="AF77" s="114">
        <v>75</v>
      </c>
      <c r="AG77" s="182">
        <f t="shared" si="83"/>
        <v>305</v>
      </c>
      <c r="AH77" s="183">
        <f t="shared" si="84"/>
        <v>-315.34999999999997</v>
      </c>
      <c r="AI77" s="184">
        <f t="shared" si="85"/>
        <v>9.99</v>
      </c>
      <c r="AJ77" s="183">
        <f t="shared" si="86"/>
        <v>8.3949579831932777</v>
      </c>
      <c r="AK77" s="202" t="str">
        <f t="shared" si="87"/>
        <v>-</v>
      </c>
      <c r="AL77" s="203">
        <f t="shared" si="88"/>
        <v>265</v>
      </c>
      <c r="AM77" s="203" t="str">
        <f t="shared" si="89"/>
        <v>-</v>
      </c>
      <c r="AN77" s="203" t="str">
        <f t="shared" si="90"/>
        <v>-</v>
      </c>
      <c r="AO77" s="203">
        <f t="shared" si="91"/>
        <v>205</v>
      </c>
      <c r="AP77" s="203" t="str">
        <f t="shared" si="92"/>
        <v>-</v>
      </c>
      <c r="AQ77" s="203">
        <f t="shared" si="93"/>
        <v>165</v>
      </c>
      <c r="AR77" s="203" t="str">
        <f t="shared" si="94"/>
        <v>-</v>
      </c>
      <c r="AS77" s="203" t="str">
        <f t="shared" si="95"/>
        <v>-</v>
      </c>
      <c r="AT77" s="203">
        <f t="shared" si="96"/>
        <v>105</v>
      </c>
      <c r="AU77" s="204" t="str">
        <f t="shared" si="97"/>
        <v>-</v>
      </c>
      <c r="AV77" s="185"/>
      <c r="AW77" s="205" t="str">
        <f t="shared" si="98"/>
        <v>-</v>
      </c>
      <c r="AX77" s="206">
        <f t="shared" si="99"/>
        <v>9.99</v>
      </c>
      <c r="AY77" s="206" t="str">
        <f t="shared" si="100"/>
        <v>-</v>
      </c>
      <c r="AZ77" s="206" t="str">
        <f t="shared" si="101"/>
        <v>-</v>
      </c>
      <c r="BA77" s="206">
        <f t="shared" si="102"/>
        <v>9.99</v>
      </c>
      <c r="BB77" s="206" t="str">
        <f t="shared" si="103"/>
        <v>-</v>
      </c>
      <c r="BC77" s="206">
        <f t="shared" si="104"/>
        <v>9.99</v>
      </c>
      <c r="BD77" s="206" t="str">
        <f t="shared" si="105"/>
        <v>-</v>
      </c>
      <c r="BE77" s="206" t="str">
        <f t="shared" si="106"/>
        <v>-</v>
      </c>
      <c r="BF77" s="206">
        <f t="shared" si="107"/>
        <v>9.99</v>
      </c>
      <c r="BG77" s="207" t="str">
        <f t="shared" si="108"/>
        <v>-</v>
      </c>
      <c r="BH77" s="103"/>
      <c r="BI77" s="227">
        <v>46265</v>
      </c>
      <c r="BJ77" s="112" t="s">
        <v>94</v>
      </c>
      <c r="BK77" s="103"/>
    </row>
    <row r="78" spans="1:63">
      <c r="A78" s="110" t="s">
        <v>53</v>
      </c>
      <c r="B78" s="124" t="s">
        <v>38</v>
      </c>
      <c r="C78" s="47" t="s">
        <v>95</v>
      </c>
      <c r="D78" s="71" t="s">
        <v>40</v>
      </c>
      <c r="E78" s="112"/>
      <c r="F78" s="51" t="s">
        <v>41</v>
      </c>
      <c r="G78" s="14">
        <v>25</v>
      </c>
      <c r="H78" s="14">
        <v>300</v>
      </c>
      <c r="I78" s="14" t="s">
        <v>41</v>
      </c>
      <c r="J78" s="14" t="s">
        <v>42</v>
      </c>
      <c r="K78" s="114">
        <v>0.19</v>
      </c>
      <c r="L78" s="115">
        <v>29.99</v>
      </c>
      <c r="M78" s="175">
        <f t="shared" si="82"/>
        <v>25.201680672268907</v>
      </c>
      <c r="N78" s="115"/>
      <c r="O78" s="116"/>
      <c r="P78" s="177">
        <f t="shared" si="115"/>
        <v>29.99</v>
      </c>
      <c r="Q78" s="51" t="s">
        <v>41</v>
      </c>
      <c r="R78" s="16">
        <f t="shared" si="77"/>
        <v>27.99</v>
      </c>
      <c r="S78" s="14" t="s">
        <v>41</v>
      </c>
      <c r="T78" s="14" t="s">
        <v>41</v>
      </c>
      <c r="U78" s="16">
        <f t="shared" si="78"/>
        <v>24.99</v>
      </c>
      <c r="V78" s="14" t="s">
        <v>41</v>
      </c>
      <c r="W78" s="16">
        <f t="shared" si="116"/>
        <v>22.99</v>
      </c>
      <c r="X78" s="14" t="s">
        <v>41</v>
      </c>
      <c r="Y78" s="14" t="s">
        <v>41</v>
      </c>
      <c r="Z78" s="16">
        <f t="shared" si="117"/>
        <v>19.989999999999998</v>
      </c>
      <c r="AA78" s="71" t="s">
        <v>41</v>
      </c>
      <c r="AB78" s="252">
        <v>39.99</v>
      </c>
      <c r="AC78" s="212"/>
      <c r="AD78" s="119" t="s">
        <v>41</v>
      </c>
      <c r="AE78" s="67">
        <v>110</v>
      </c>
      <c r="AF78" s="114"/>
      <c r="AG78" s="182">
        <f t="shared" si="83"/>
        <v>110</v>
      </c>
      <c r="AH78" s="183">
        <f t="shared" si="84"/>
        <v>-83.3</v>
      </c>
      <c r="AI78" s="184">
        <f t="shared" si="85"/>
        <v>9.99</v>
      </c>
      <c r="AJ78" s="183">
        <f t="shared" si="86"/>
        <v>8.3949579831932777</v>
      </c>
      <c r="AK78" s="202" t="str">
        <f t="shared" si="87"/>
        <v>-</v>
      </c>
      <c r="AL78" s="203">
        <f t="shared" si="88"/>
        <v>70</v>
      </c>
      <c r="AM78" s="203" t="str">
        <f t="shared" si="89"/>
        <v>-</v>
      </c>
      <c r="AN78" s="203" t="str">
        <f t="shared" si="90"/>
        <v>-</v>
      </c>
      <c r="AO78" s="203">
        <f t="shared" si="91"/>
        <v>10</v>
      </c>
      <c r="AP78" s="203" t="str">
        <f t="shared" si="92"/>
        <v>-</v>
      </c>
      <c r="AQ78" s="203">
        <f t="shared" si="93"/>
        <v>-30</v>
      </c>
      <c r="AR78" s="203" t="str">
        <f t="shared" si="94"/>
        <v>-</v>
      </c>
      <c r="AS78" s="203" t="str">
        <f t="shared" si="95"/>
        <v>-</v>
      </c>
      <c r="AT78" s="203">
        <f t="shared" si="96"/>
        <v>-90</v>
      </c>
      <c r="AU78" s="204" t="str">
        <f t="shared" si="97"/>
        <v>-</v>
      </c>
      <c r="AV78" s="185"/>
      <c r="AW78" s="205" t="str">
        <f t="shared" si="98"/>
        <v>-</v>
      </c>
      <c r="AX78" s="206">
        <f t="shared" si="99"/>
        <v>9.99</v>
      </c>
      <c r="AY78" s="206" t="str">
        <f t="shared" si="100"/>
        <v>-</v>
      </c>
      <c r="AZ78" s="206" t="str">
        <f t="shared" si="101"/>
        <v>-</v>
      </c>
      <c r="BA78" s="206">
        <f t="shared" si="102"/>
        <v>39.99</v>
      </c>
      <c r="BB78" s="206" t="str">
        <f t="shared" si="103"/>
        <v>-</v>
      </c>
      <c r="BC78" s="206">
        <f t="shared" si="104"/>
        <v>89.99</v>
      </c>
      <c r="BD78" s="206" t="str">
        <f t="shared" si="105"/>
        <v>-</v>
      </c>
      <c r="BE78" s="206" t="str">
        <f t="shared" si="106"/>
        <v>-</v>
      </c>
      <c r="BF78" s="206">
        <f t="shared" si="107"/>
        <v>159.99</v>
      </c>
      <c r="BG78" s="207" t="str">
        <f t="shared" si="108"/>
        <v>-</v>
      </c>
      <c r="BH78" s="103"/>
      <c r="BI78" s="227"/>
      <c r="BJ78" s="112" t="s">
        <v>96</v>
      </c>
      <c r="BK78" s="103"/>
    </row>
    <row r="79" spans="1:63" s="49" customFormat="1">
      <c r="A79" s="110"/>
      <c r="B79" s="124" t="s">
        <v>38</v>
      </c>
      <c r="C79" s="47" t="s">
        <v>95</v>
      </c>
      <c r="D79" s="71" t="s">
        <v>40</v>
      </c>
      <c r="E79" s="112" t="s">
        <v>2427</v>
      </c>
      <c r="F79" s="51" t="s">
        <v>41</v>
      </c>
      <c r="G79" s="14">
        <v>25</v>
      </c>
      <c r="H79" s="14">
        <v>300</v>
      </c>
      <c r="I79" s="14" t="s">
        <v>41</v>
      </c>
      <c r="J79" s="14" t="s">
        <v>42</v>
      </c>
      <c r="K79" s="114">
        <v>0.19</v>
      </c>
      <c r="L79" s="115">
        <v>29.99</v>
      </c>
      <c r="M79" s="175">
        <f t="shared" si="82"/>
        <v>25.201680672268907</v>
      </c>
      <c r="N79" s="115"/>
      <c r="O79" s="116"/>
      <c r="P79" s="177">
        <f t="shared" si="115"/>
        <v>29.99</v>
      </c>
      <c r="Q79" s="51" t="s">
        <v>41</v>
      </c>
      <c r="R79" s="16">
        <f t="shared" si="77"/>
        <v>27.99</v>
      </c>
      <c r="S79" s="14" t="s">
        <v>41</v>
      </c>
      <c r="T79" s="14" t="s">
        <v>41</v>
      </c>
      <c r="U79" s="16">
        <f t="shared" si="78"/>
        <v>24.99</v>
      </c>
      <c r="V79" s="14" t="s">
        <v>41</v>
      </c>
      <c r="W79" s="16">
        <f t="shared" si="116"/>
        <v>22.99</v>
      </c>
      <c r="X79" s="14" t="s">
        <v>41</v>
      </c>
      <c r="Y79" s="14" t="s">
        <v>41</v>
      </c>
      <c r="Z79" s="16">
        <f t="shared" si="117"/>
        <v>19.989999999999998</v>
      </c>
      <c r="AA79" s="71" t="s">
        <v>41</v>
      </c>
      <c r="AB79" s="252">
        <v>39.99</v>
      </c>
      <c r="AC79" s="236" t="s">
        <v>49</v>
      </c>
      <c r="AD79" s="223" t="s">
        <v>97</v>
      </c>
      <c r="AE79" s="67">
        <v>110</v>
      </c>
      <c r="AF79" s="114">
        <v>155</v>
      </c>
      <c r="AG79" s="182">
        <f t="shared" si="83"/>
        <v>265</v>
      </c>
      <c r="AH79" s="183">
        <f t="shared" si="84"/>
        <v>-267.75</v>
      </c>
      <c r="AI79" s="184">
        <f t="shared" si="85"/>
        <v>9.99</v>
      </c>
      <c r="AJ79" s="183">
        <f t="shared" si="86"/>
        <v>8.3949579831932777</v>
      </c>
      <c r="AK79" s="202" t="str">
        <f t="shared" si="87"/>
        <v>-</v>
      </c>
      <c r="AL79" s="203">
        <f t="shared" si="88"/>
        <v>225</v>
      </c>
      <c r="AM79" s="203" t="str">
        <f t="shared" si="89"/>
        <v>-</v>
      </c>
      <c r="AN79" s="203" t="str">
        <f t="shared" si="90"/>
        <v>-</v>
      </c>
      <c r="AO79" s="203">
        <f t="shared" si="91"/>
        <v>165</v>
      </c>
      <c r="AP79" s="203" t="str">
        <f t="shared" si="92"/>
        <v>-</v>
      </c>
      <c r="AQ79" s="203">
        <f t="shared" si="93"/>
        <v>125</v>
      </c>
      <c r="AR79" s="203" t="str">
        <f t="shared" si="94"/>
        <v>-</v>
      </c>
      <c r="AS79" s="203" t="str">
        <f t="shared" si="95"/>
        <v>-</v>
      </c>
      <c r="AT79" s="203">
        <f t="shared" si="96"/>
        <v>65</v>
      </c>
      <c r="AU79" s="204" t="str">
        <f t="shared" si="97"/>
        <v>-</v>
      </c>
      <c r="AV79" s="185"/>
      <c r="AW79" s="205" t="str">
        <f t="shared" si="98"/>
        <v>-</v>
      </c>
      <c r="AX79" s="206">
        <f t="shared" si="99"/>
        <v>9.99</v>
      </c>
      <c r="AY79" s="206" t="str">
        <f t="shared" si="100"/>
        <v>-</v>
      </c>
      <c r="AZ79" s="206" t="str">
        <f t="shared" si="101"/>
        <v>-</v>
      </c>
      <c r="BA79" s="206">
        <f t="shared" si="102"/>
        <v>9.99</v>
      </c>
      <c r="BB79" s="206" t="str">
        <f t="shared" si="103"/>
        <v>-</v>
      </c>
      <c r="BC79" s="206">
        <f t="shared" si="104"/>
        <v>9.99</v>
      </c>
      <c r="BD79" s="206" t="str">
        <f t="shared" si="105"/>
        <v>-</v>
      </c>
      <c r="BE79" s="206" t="str">
        <f t="shared" si="106"/>
        <v>-</v>
      </c>
      <c r="BF79" s="206">
        <f t="shared" si="107"/>
        <v>9.99</v>
      </c>
      <c r="BG79" s="207" t="str">
        <f t="shared" si="108"/>
        <v>-</v>
      </c>
      <c r="BH79" s="103"/>
      <c r="BI79" s="227">
        <v>46265</v>
      </c>
      <c r="BJ79" s="112" t="s">
        <v>96</v>
      </c>
      <c r="BK79" s="103"/>
    </row>
    <row r="80" spans="1:63" s="49" customFormat="1">
      <c r="A80" s="110"/>
      <c r="B80" s="124" t="s">
        <v>38</v>
      </c>
      <c r="C80" s="47" t="s">
        <v>98</v>
      </c>
      <c r="D80" s="71" t="s">
        <v>71</v>
      </c>
      <c r="E80" s="112"/>
      <c r="F80" s="51" t="s">
        <v>61</v>
      </c>
      <c r="G80" s="14">
        <v>5</v>
      </c>
      <c r="H80" s="14">
        <v>25</v>
      </c>
      <c r="I80" s="14" t="s">
        <v>41</v>
      </c>
      <c r="J80" s="14" t="s">
        <v>76</v>
      </c>
      <c r="K80" s="114">
        <v>0.19</v>
      </c>
      <c r="L80" s="115">
        <v>29.99</v>
      </c>
      <c r="M80" s="175">
        <f t="shared" si="82"/>
        <v>25.201680672268907</v>
      </c>
      <c r="N80" s="115"/>
      <c r="O80" s="116"/>
      <c r="P80" s="177">
        <f t="shared" si="115"/>
        <v>29.99</v>
      </c>
      <c r="Q80" s="51" t="s">
        <v>41</v>
      </c>
      <c r="R80" s="16">
        <f t="shared" ref="R80:R109" si="118">P80-2</f>
        <v>27.99</v>
      </c>
      <c r="S80" s="14" t="s">
        <v>41</v>
      </c>
      <c r="T80" s="14" t="s">
        <v>41</v>
      </c>
      <c r="U80" s="16">
        <f t="shared" ref="U80:U109" si="119">P80-5</f>
        <v>24.99</v>
      </c>
      <c r="V80" s="14" t="s">
        <v>41</v>
      </c>
      <c r="W80" s="16">
        <f t="shared" si="116"/>
        <v>22.99</v>
      </c>
      <c r="X80" s="14" t="s">
        <v>41</v>
      </c>
      <c r="Y80" s="14" t="s">
        <v>41</v>
      </c>
      <c r="Z80" s="14" t="s">
        <v>41</v>
      </c>
      <c r="AA80" s="71" t="s">
        <v>41</v>
      </c>
      <c r="AB80" s="252">
        <v>39.99</v>
      </c>
      <c r="AC80" s="212"/>
      <c r="AD80" s="119" t="s">
        <v>41</v>
      </c>
      <c r="AE80" s="67">
        <v>210</v>
      </c>
      <c r="AF80" s="114"/>
      <c r="AG80" s="182">
        <f t="shared" si="83"/>
        <v>210</v>
      </c>
      <c r="AH80" s="183">
        <f t="shared" si="84"/>
        <v>-202.29999999999998</v>
      </c>
      <c r="AI80" s="184">
        <f t="shared" si="85"/>
        <v>9.99</v>
      </c>
      <c r="AJ80" s="183">
        <f t="shared" si="86"/>
        <v>8.3949579831932777</v>
      </c>
      <c r="AK80" s="202" t="str">
        <f t="shared" si="87"/>
        <v>-</v>
      </c>
      <c r="AL80" s="203">
        <f t="shared" si="88"/>
        <v>170</v>
      </c>
      <c r="AM80" s="203" t="str">
        <f t="shared" si="89"/>
        <v>-</v>
      </c>
      <c r="AN80" s="203" t="str">
        <f t="shared" si="90"/>
        <v>-</v>
      </c>
      <c r="AO80" s="203">
        <f t="shared" si="91"/>
        <v>110</v>
      </c>
      <c r="AP80" s="203" t="str">
        <f t="shared" si="92"/>
        <v>-</v>
      </c>
      <c r="AQ80" s="203">
        <f t="shared" si="93"/>
        <v>70</v>
      </c>
      <c r="AR80" s="203" t="str">
        <f t="shared" si="94"/>
        <v>-</v>
      </c>
      <c r="AS80" s="203" t="str">
        <f t="shared" si="95"/>
        <v>-</v>
      </c>
      <c r="AT80" s="203" t="str">
        <f t="shared" si="96"/>
        <v>-</v>
      </c>
      <c r="AU80" s="204" t="str">
        <f t="shared" si="97"/>
        <v>-</v>
      </c>
      <c r="AV80" s="185"/>
      <c r="AW80" s="205" t="str">
        <f t="shared" si="98"/>
        <v>-</v>
      </c>
      <c r="AX80" s="206">
        <f t="shared" si="99"/>
        <v>9.99</v>
      </c>
      <c r="AY80" s="206" t="str">
        <f t="shared" si="100"/>
        <v>-</v>
      </c>
      <c r="AZ80" s="206" t="str">
        <f t="shared" si="101"/>
        <v>-</v>
      </c>
      <c r="BA80" s="206">
        <f t="shared" si="102"/>
        <v>9.99</v>
      </c>
      <c r="BB80" s="206" t="str">
        <f t="shared" si="103"/>
        <v>-</v>
      </c>
      <c r="BC80" s="206">
        <f t="shared" si="104"/>
        <v>9.99</v>
      </c>
      <c r="BD80" s="206" t="str">
        <f t="shared" si="105"/>
        <v>-</v>
      </c>
      <c r="BE80" s="206" t="str">
        <f t="shared" si="106"/>
        <v>-</v>
      </c>
      <c r="BF80" s="206" t="str">
        <f t="shared" si="107"/>
        <v>-</v>
      </c>
      <c r="BG80" s="207" t="str">
        <f t="shared" si="108"/>
        <v>-</v>
      </c>
      <c r="BH80" s="104"/>
      <c r="BI80" s="227"/>
      <c r="BJ80" s="112" t="s">
        <v>99</v>
      </c>
      <c r="BK80" s="103"/>
    </row>
    <row r="81" spans="1:63">
      <c r="A81" s="110"/>
      <c r="B81" s="124" t="s">
        <v>38</v>
      </c>
      <c r="C81" s="47" t="s">
        <v>2133</v>
      </c>
      <c r="D81" s="71" t="s">
        <v>85</v>
      </c>
      <c r="E81" s="112"/>
      <c r="F81" s="51" t="s">
        <v>61</v>
      </c>
      <c r="G81" s="14">
        <v>15</v>
      </c>
      <c r="H81" s="14">
        <v>50</v>
      </c>
      <c r="I81" s="14">
        <v>50</v>
      </c>
      <c r="J81" s="14" t="s">
        <v>76</v>
      </c>
      <c r="K81" s="114" t="s">
        <v>61</v>
      </c>
      <c r="L81" s="115">
        <v>29.99</v>
      </c>
      <c r="M81" s="175">
        <f t="shared" si="82"/>
        <v>25.201680672268907</v>
      </c>
      <c r="N81" s="115"/>
      <c r="O81" s="116"/>
      <c r="P81" s="177">
        <f t="shared" si="115"/>
        <v>29.99</v>
      </c>
      <c r="Q81" s="51" t="s">
        <v>41</v>
      </c>
      <c r="R81" s="16">
        <f t="shared" si="118"/>
        <v>27.99</v>
      </c>
      <c r="S81" s="14" t="s">
        <v>41</v>
      </c>
      <c r="T81" s="14" t="s">
        <v>41</v>
      </c>
      <c r="U81" s="16">
        <f t="shared" si="119"/>
        <v>24.99</v>
      </c>
      <c r="V81" s="14" t="s">
        <v>41</v>
      </c>
      <c r="W81" s="16">
        <f t="shared" si="116"/>
        <v>22.99</v>
      </c>
      <c r="X81" s="14" t="s">
        <v>41</v>
      </c>
      <c r="Y81" s="14" t="s">
        <v>41</v>
      </c>
      <c r="Z81" s="16">
        <f>P81-10</f>
        <v>19.989999999999998</v>
      </c>
      <c r="AA81" s="71" t="s">
        <v>41</v>
      </c>
      <c r="AB81" s="252">
        <v>39.99</v>
      </c>
      <c r="AC81" s="212"/>
      <c r="AD81" s="119" t="s">
        <v>41</v>
      </c>
      <c r="AE81" s="67">
        <v>170</v>
      </c>
      <c r="AF81" s="114"/>
      <c r="AG81" s="182">
        <f t="shared" si="83"/>
        <v>170</v>
      </c>
      <c r="AH81" s="183">
        <f t="shared" si="84"/>
        <v>-154.69999999999999</v>
      </c>
      <c r="AI81" s="184">
        <f t="shared" si="85"/>
        <v>9.99</v>
      </c>
      <c r="AJ81" s="183">
        <f t="shared" si="86"/>
        <v>8.3949579831932777</v>
      </c>
      <c r="AK81" s="202" t="str">
        <f t="shared" si="87"/>
        <v>-</v>
      </c>
      <c r="AL81" s="203">
        <f t="shared" si="88"/>
        <v>130</v>
      </c>
      <c r="AM81" s="203" t="str">
        <f t="shared" si="89"/>
        <v>-</v>
      </c>
      <c r="AN81" s="203" t="str">
        <f t="shared" si="90"/>
        <v>-</v>
      </c>
      <c r="AO81" s="203">
        <f t="shared" si="91"/>
        <v>70</v>
      </c>
      <c r="AP81" s="203" t="str">
        <f t="shared" si="92"/>
        <v>-</v>
      </c>
      <c r="AQ81" s="203">
        <f t="shared" si="93"/>
        <v>30</v>
      </c>
      <c r="AR81" s="203" t="str">
        <f t="shared" si="94"/>
        <v>-</v>
      </c>
      <c r="AS81" s="203" t="str">
        <f t="shared" si="95"/>
        <v>-</v>
      </c>
      <c r="AT81" s="203">
        <f t="shared" si="96"/>
        <v>-30</v>
      </c>
      <c r="AU81" s="204" t="str">
        <f t="shared" si="97"/>
        <v>-</v>
      </c>
      <c r="AV81" s="185"/>
      <c r="AW81" s="205" t="str">
        <f t="shared" si="98"/>
        <v>-</v>
      </c>
      <c r="AX81" s="206">
        <f t="shared" si="99"/>
        <v>9.99</v>
      </c>
      <c r="AY81" s="206" t="str">
        <f t="shared" si="100"/>
        <v>-</v>
      </c>
      <c r="AZ81" s="206" t="str">
        <f t="shared" si="101"/>
        <v>-</v>
      </c>
      <c r="BA81" s="206">
        <f t="shared" si="102"/>
        <v>9.99</v>
      </c>
      <c r="BB81" s="206" t="str">
        <f t="shared" si="103"/>
        <v>-</v>
      </c>
      <c r="BC81" s="206">
        <f t="shared" si="104"/>
        <v>19.990000000000002</v>
      </c>
      <c r="BD81" s="206" t="str">
        <f t="shared" si="105"/>
        <v>-</v>
      </c>
      <c r="BE81" s="206" t="str">
        <f t="shared" si="106"/>
        <v>-</v>
      </c>
      <c r="BF81" s="206">
        <f t="shared" si="107"/>
        <v>89.99</v>
      </c>
      <c r="BG81" s="207" t="str">
        <f t="shared" si="108"/>
        <v>-</v>
      </c>
      <c r="BH81" s="104" t="s">
        <v>88</v>
      </c>
      <c r="BI81" s="227"/>
      <c r="BJ81" s="112" t="s">
        <v>101</v>
      </c>
      <c r="BK81" s="103"/>
    </row>
    <row r="82" spans="1:63">
      <c r="A82" s="110"/>
      <c r="B82" s="124" t="s">
        <v>38</v>
      </c>
      <c r="C82" s="47" t="s">
        <v>163</v>
      </c>
      <c r="D82" s="71" t="s">
        <v>40</v>
      </c>
      <c r="E82" s="112"/>
      <c r="F82" s="51" t="s">
        <v>61</v>
      </c>
      <c r="G82" s="14">
        <v>25</v>
      </c>
      <c r="H82" s="14">
        <v>50</v>
      </c>
      <c r="I82" s="14">
        <v>50</v>
      </c>
      <c r="J82" s="14" t="s">
        <v>76</v>
      </c>
      <c r="K82" s="114" t="s">
        <v>61</v>
      </c>
      <c r="L82" s="115">
        <v>29.99</v>
      </c>
      <c r="M82" s="175">
        <f t="shared" si="82"/>
        <v>25.201680672268907</v>
      </c>
      <c r="N82" s="115"/>
      <c r="O82" s="116"/>
      <c r="P82" s="177">
        <f t="shared" si="115"/>
        <v>29.99</v>
      </c>
      <c r="Q82" s="51" t="s">
        <v>41</v>
      </c>
      <c r="R82" s="16">
        <f t="shared" si="118"/>
        <v>27.99</v>
      </c>
      <c r="S82" s="14" t="s">
        <v>41</v>
      </c>
      <c r="T82" s="14" t="s">
        <v>41</v>
      </c>
      <c r="U82" s="16">
        <f t="shared" si="119"/>
        <v>24.99</v>
      </c>
      <c r="V82" s="14" t="s">
        <v>41</v>
      </c>
      <c r="W82" s="16">
        <f t="shared" si="116"/>
        <v>22.99</v>
      </c>
      <c r="X82" s="14" t="s">
        <v>41</v>
      </c>
      <c r="Y82" s="14" t="s">
        <v>41</v>
      </c>
      <c r="Z82" s="16">
        <f>P82-10</f>
        <v>19.989999999999998</v>
      </c>
      <c r="AA82" s="71" t="s">
        <v>41</v>
      </c>
      <c r="AB82" s="252">
        <v>39.99</v>
      </c>
      <c r="AC82" s="212"/>
      <c r="AD82" s="119" t="s">
        <v>41</v>
      </c>
      <c r="AE82" s="67">
        <v>110</v>
      </c>
      <c r="AF82" s="114"/>
      <c r="AG82" s="182">
        <f t="shared" si="83"/>
        <v>110</v>
      </c>
      <c r="AH82" s="183">
        <f t="shared" si="84"/>
        <v>-83.3</v>
      </c>
      <c r="AI82" s="184">
        <f t="shared" si="85"/>
        <v>9.99</v>
      </c>
      <c r="AJ82" s="183">
        <f t="shared" si="86"/>
        <v>8.3949579831932777</v>
      </c>
      <c r="AK82" s="202" t="str">
        <f t="shared" si="87"/>
        <v>-</v>
      </c>
      <c r="AL82" s="203">
        <f t="shared" si="88"/>
        <v>70</v>
      </c>
      <c r="AM82" s="203" t="str">
        <f t="shared" si="89"/>
        <v>-</v>
      </c>
      <c r="AN82" s="203" t="str">
        <f t="shared" si="90"/>
        <v>-</v>
      </c>
      <c r="AO82" s="203">
        <f t="shared" si="91"/>
        <v>10</v>
      </c>
      <c r="AP82" s="203" t="str">
        <f t="shared" si="92"/>
        <v>-</v>
      </c>
      <c r="AQ82" s="203">
        <f t="shared" si="93"/>
        <v>-30</v>
      </c>
      <c r="AR82" s="203" t="str">
        <f t="shared" si="94"/>
        <v>-</v>
      </c>
      <c r="AS82" s="203" t="str">
        <f t="shared" si="95"/>
        <v>-</v>
      </c>
      <c r="AT82" s="203">
        <f t="shared" si="96"/>
        <v>-90</v>
      </c>
      <c r="AU82" s="204" t="str">
        <f t="shared" si="97"/>
        <v>-</v>
      </c>
      <c r="AV82" s="185"/>
      <c r="AW82" s="205" t="str">
        <f t="shared" si="98"/>
        <v>-</v>
      </c>
      <c r="AX82" s="206">
        <f t="shared" si="99"/>
        <v>9.99</v>
      </c>
      <c r="AY82" s="206" t="str">
        <f t="shared" si="100"/>
        <v>-</v>
      </c>
      <c r="AZ82" s="206" t="str">
        <f t="shared" si="101"/>
        <v>-</v>
      </c>
      <c r="BA82" s="206">
        <f t="shared" si="102"/>
        <v>39.99</v>
      </c>
      <c r="BB82" s="206" t="str">
        <f t="shared" si="103"/>
        <v>-</v>
      </c>
      <c r="BC82" s="206">
        <f t="shared" si="104"/>
        <v>89.99</v>
      </c>
      <c r="BD82" s="206" t="str">
        <f t="shared" si="105"/>
        <v>-</v>
      </c>
      <c r="BE82" s="206" t="str">
        <f t="shared" si="106"/>
        <v>-</v>
      </c>
      <c r="BF82" s="206">
        <f t="shared" si="107"/>
        <v>159.99</v>
      </c>
      <c r="BG82" s="207" t="str">
        <f t="shared" si="108"/>
        <v>-</v>
      </c>
      <c r="BH82" s="104" t="s">
        <v>88</v>
      </c>
      <c r="BI82" s="227"/>
      <c r="BJ82" s="112" t="s">
        <v>103</v>
      </c>
      <c r="BK82" s="103"/>
    </row>
    <row r="83" spans="1:63">
      <c r="A83" s="110"/>
      <c r="B83" s="124" t="s">
        <v>38</v>
      </c>
      <c r="C83" s="47" t="s">
        <v>98</v>
      </c>
      <c r="D83" s="71" t="s">
        <v>71</v>
      </c>
      <c r="E83" s="112" t="s">
        <v>2426</v>
      </c>
      <c r="F83" s="51" t="s">
        <v>61</v>
      </c>
      <c r="G83" s="14">
        <v>5</v>
      </c>
      <c r="H83" s="14">
        <v>25</v>
      </c>
      <c r="I83" s="14" t="s">
        <v>41</v>
      </c>
      <c r="J83" s="14" t="s">
        <v>76</v>
      </c>
      <c r="K83" s="114">
        <v>0.19</v>
      </c>
      <c r="L83" s="115">
        <v>29.99</v>
      </c>
      <c r="M83" s="175">
        <f t="shared" si="82"/>
        <v>25.201680672268907</v>
      </c>
      <c r="N83" s="115"/>
      <c r="O83" s="116"/>
      <c r="P83" s="177">
        <f t="shared" si="115"/>
        <v>29.99</v>
      </c>
      <c r="Q83" s="51" t="s">
        <v>41</v>
      </c>
      <c r="R83" s="16">
        <f t="shared" si="118"/>
        <v>27.99</v>
      </c>
      <c r="S83" s="14" t="s">
        <v>41</v>
      </c>
      <c r="T83" s="14" t="s">
        <v>41</v>
      </c>
      <c r="U83" s="16">
        <f t="shared" si="119"/>
        <v>24.99</v>
      </c>
      <c r="V83" s="14" t="s">
        <v>41</v>
      </c>
      <c r="W83" s="16">
        <f t="shared" si="116"/>
        <v>22.99</v>
      </c>
      <c r="X83" s="14" t="s">
        <v>41</v>
      </c>
      <c r="Y83" s="14" t="s">
        <v>41</v>
      </c>
      <c r="Z83" s="14" t="s">
        <v>41</v>
      </c>
      <c r="AA83" s="71" t="s">
        <v>41</v>
      </c>
      <c r="AB83" s="252">
        <v>39.99</v>
      </c>
      <c r="AC83" s="237" t="s">
        <v>49</v>
      </c>
      <c r="AD83" s="120" t="s">
        <v>78</v>
      </c>
      <c r="AE83" s="67">
        <v>210</v>
      </c>
      <c r="AF83" s="114">
        <v>60</v>
      </c>
      <c r="AG83" s="182">
        <f t="shared" si="83"/>
        <v>270</v>
      </c>
      <c r="AH83" s="183">
        <f t="shared" si="84"/>
        <v>-273.7</v>
      </c>
      <c r="AI83" s="184">
        <f t="shared" si="85"/>
        <v>9.99</v>
      </c>
      <c r="AJ83" s="183">
        <f t="shared" si="86"/>
        <v>8.3949579831932777</v>
      </c>
      <c r="AK83" s="202" t="str">
        <f t="shared" si="87"/>
        <v>-</v>
      </c>
      <c r="AL83" s="203">
        <f t="shared" si="88"/>
        <v>230</v>
      </c>
      <c r="AM83" s="203" t="str">
        <f t="shared" si="89"/>
        <v>-</v>
      </c>
      <c r="AN83" s="203" t="str">
        <f t="shared" si="90"/>
        <v>-</v>
      </c>
      <c r="AO83" s="203">
        <f t="shared" si="91"/>
        <v>170</v>
      </c>
      <c r="AP83" s="203" t="str">
        <f t="shared" si="92"/>
        <v>-</v>
      </c>
      <c r="AQ83" s="203">
        <f t="shared" si="93"/>
        <v>130</v>
      </c>
      <c r="AR83" s="203" t="str">
        <f t="shared" si="94"/>
        <v>-</v>
      </c>
      <c r="AS83" s="203" t="str">
        <f t="shared" si="95"/>
        <v>-</v>
      </c>
      <c r="AT83" s="203" t="str">
        <f t="shared" si="96"/>
        <v>-</v>
      </c>
      <c r="AU83" s="204" t="str">
        <f t="shared" si="97"/>
        <v>-</v>
      </c>
      <c r="AV83" s="185"/>
      <c r="AW83" s="205" t="str">
        <f t="shared" si="98"/>
        <v>-</v>
      </c>
      <c r="AX83" s="206">
        <f t="shared" si="99"/>
        <v>9.99</v>
      </c>
      <c r="AY83" s="206" t="str">
        <f t="shared" si="100"/>
        <v>-</v>
      </c>
      <c r="AZ83" s="206" t="str">
        <f t="shared" si="101"/>
        <v>-</v>
      </c>
      <c r="BA83" s="206">
        <f t="shared" si="102"/>
        <v>9.99</v>
      </c>
      <c r="BB83" s="206" t="str">
        <f t="shared" si="103"/>
        <v>-</v>
      </c>
      <c r="BC83" s="206">
        <f t="shared" si="104"/>
        <v>9.99</v>
      </c>
      <c r="BD83" s="206" t="str">
        <f t="shared" si="105"/>
        <v>-</v>
      </c>
      <c r="BE83" s="206" t="str">
        <f t="shared" si="106"/>
        <v>-</v>
      </c>
      <c r="BF83" s="206" t="str">
        <f t="shared" si="107"/>
        <v>-</v>
      </c>
      <c r="BG83" s="207" t="str">
        <f t="shared" si="108"/>
        <v>-</v>
      </c>
      <c r="BH83" s="104"/>
      <c r="BI83" s="227">
        <v>46265</v>
      </c>
      <c r="BJ83" s="112" t="s">
        <v>99</v>
      </c>
      <c r="BK83" s="103"/>
    </row>
    <row r="84" spans="1:63" s="49" customFormat="1">
      <c r="A84" s="110"/>
      <c r="B84" s="124" t="s">
        <v>38</v>
      </c>
      <c r="C84" s="47" t="s">
        <v>2133</v>
      </c>
      <c r="D84" s="71" t="s">
        <v>85</v>
      </c>
      <c r="E84" s="112" t="s">
        <v>2426</v>
      </c>
      <c r="F84" s="51" t="s">
        <v>61</v>
      </c>
      <c r="G84" s="14">
        <v>15</v>
      </c>
      <c r="H84" s="14">
        <v>50</v>
      </c>
      <c r="I84" s="14">
        <v>50</v>
      </c>
      <c r="J84" s="14" t="s">
        <v>76</v>
      </c>
      <c r="K84" s="114" t="s">
        <v>61</v>
      </c>
      <c r="L84" s="115">
        <v>29.99</v>
      </c>
      <c r="M84" s="175">
        <f t="shared" si="82"/>
        <v>25.201680672268907</v>
      </c>
      <c r="N84" s="115"/>
      <c r="O84" s="116"/>
      <c r="P84" s="177">
        <f t="shared" si="115"/>
        <v>29.99</v>
      </c>
      <c r="Q84" s="51" t="s">
        <v>41</v>
      </c>
      <c r="R84" s="16">
        <f t="shared" si="118"/>
        <v>27.99</v>
      </c>
      <c r="S84" s="14" t="s">
        <v>41</v>
      </c>
      <c r="T84" s="14" t="s">
        <v>41</v>
      </c>
      <c r="U84" s="16">
        <f t="shared" si="119"/>
        <v>24.99</v>
      </c>
      <c r="V84" s="14" t="s">
        <v>41</v>
      </c>
      <c r="W84" s="16">
        <f t="shared" si="116"/>
        <v>22.99</v>
      </c>
      <c r="X84" s="14" t="s">
        <v>41</v>
      </c>
      <c r="Y84" s="14" t="s">
        <v>41</v>
      </c>
      <c r="Z84" s="16">
        <f t="shared" ref="Z84:Z93" si="120">P84-10</f>
        <v>19.989999999999998</v>
      </c>
      <c r="AA84" s="71" t="s">
        <v>41</v>
      </c>
      <c r="AB84" s="252">
        <v>39.99</v>
      </c>
      <c r="AC84" s="237" t="s">
        <v>49</v>
      </c>
      <c r="AD84" s="120" t="s">
        <v>2717</v>
      </c>
      <c r="AE84" s="67">
        <v>170</v>
      </c>
      <c r="AF84" s="114">
        <v>80</v>
      </c>
      <c r="AG84" s="182">
        <f t="shared" si="83"/>
        <v>250</v>
      </c>
      <c r="AH84" s="183">
        <f t="shared" si="84"/>
        <v>-249.89999999999998</v>
      </c>
      <c r="AI84" s="184">
        <f t="shared" si="85"/>
        <v>9.99</v>
      </c>
      <c r="AJ84" s="183">
        <f t="shared" si="86"/>
        <v>8.3949579831932777</v>
      </c>
      <c r="AK84" s="202" t="str">
        <f t="shared" si="87"/>
        <v>-</v>
      </c>
      <c r="AL84" s="203">
        <f t="shared" si="88"/>
        <v>210</v>
      </c>
      <c r="AM84" s="203" t="str">
        <f t="shared" si="89"/>
        <v>-</v>
      </c>
      <c r="AN84" s="203" t="str">
        <f t="shared" si="90"/>
        <v>-</v>
      </c>
      <c r="AO84" s="203">
        <f t="shared" si="91"/>
        <v>150</v>
      </c>
      <c r="AP84" s="203" t="str">
        <f t="shared" si="92"/>
        <v>-</v>
      </c>
      <c r="AQ84" s="203">
        <f t="shared" si="93"/>
        <v>110</v>
      </c>
      <c r="AR84" s="203" t="str">
        <f t="shared" si="94"/>
        <v>-</v>
      </c>
      <c r="AS84" s="203" t="str">
        <f t="shared" si="95"/>
        <v>-</v>
      </c>
      <c r="AT84" s="203">
        <f t="shared" si="96"/>
        <v>50</v>
      </c>
      <c r="AU84" s="204" t="str">
        <f t="shared" si="97"/>
        <v>-</v>
      </c>
      <c r="AV84" s="185"/>
      <c r="AW84" s="205" t="str">
        <f t="shared" si="98"/>
        <v>-</v>
      </c>
      <c r="AX84" s="206">
        <f t="shared" si="99"/>
        <v>9.99</v>
      </c>
      <c r="AY84" s="206" t="str">
        <f t="shared" si="100"/>
        <v>-</v>
      </c>
      <c r="AZ84" s="206" t="str">
        <f t="shared" si="101"/>
        <v>-</v>
      </c>
      <c r="BA84" s="206">
        <f t="shared" si="102"/>
        <v>9.99</v>
      </c>
      <c r="BB84" s="206" t="str">
        <f t="shared" si="103"/>
        <v>-</v>
      </c>
      <c r="BC84" s="206">
        <f t="shared" si="104"/>
        <v>9.99</v>
      </c>
      <c r="BD84" s="206" t="str">
        <f t="shared" si="105"/>
        <v>-</v>
      </c>
      <c r="BE84" s="206" t="str">
        <f t="shared" si="106"/>
        <v>-</v>
      </c>
      <c r="BF84" s="206">
        <f t="shared" si="107"/>
        <v>9.99</v>
      </c>
      <c r="BG84" s="207" t="str">
        <f t="shared" si="108"/>
        <v>-</v>
      </c>
      <c r="BH84" s="104" t="s">
        <v>88</v>
      </c>
      <c r="BI84" s="227">
        <v>46265</v>
      </c>
      <c r="BJ84" s="112" t="s">
        <v>101</v>
      </c>
      <c r="BK84" s="103"/>
    </row>
    <row r="85" spans="1:63" s="49" customFormat="1">
      <c r="A85" s="110"/>
      <c r="B85" s="124" t="s">
        <v>38</v>
      </c>
      <c r="C85" s="47" t="s">
        <v>163</v>
      </c>
      <c r="D85" s="71" t="s">
        <v>40</v>
      </c>
      <c r="E85" s="112" t="s">
        <v>2426</v>
      </c>
      <c r="F85" s="51" t="s">
        <v>61</v>
      </c>
      <c r="G85" s="14">
        <v>25</v>
      </c>
      <c r="H85" s="14">
        <v>50</v>
      </c>
      <c r="I85" s="14">
        <v>50</v>
      </c>
      <c r="J85" s="14" t="s">
        <v>76</v>
      </c>
      <c r="K85" s="114" t="s">
        <v>61</v>
      </c>
      <c r="L85" s="115">
        <v>29.99</v>
      </c>
      <c r="M85" s="175">
        <f t="shared" si="82"/>
        <v>25.201680672268907</v>
      </c>
      <c r="N85" s="115"/>
      <c r="O85" s="116"/>
      <c r="P85" s="177">
        <f t="shared" si="115"/>
        <v>29.99</v>
      </c>
      <c r="Q85" s="51" t="s">
        <v>41</v>
      </c>
      <c r="R85" s="16">
        <f t="shared" si="118"/>
        <v>27.99</v>
      </c>
      <c r="S85" s="14" t="s">
        <v>41</v>
      </c>
      <c r="T85" s="14" t="s">
        <v>41</v>
      </c>
      <c r="U85" s="16">
        <f t="shared" si="119"/>
        <v>24.99</v>
      </c>
      <c r="V85" s="14" t="s">
        <v>41</v>
      </c>
      <c r="W85" s="16">
        <f t="shared" si="116"/>
        <v>22.99</v>
      </c>
      <c r="X85" s="14" t="s">
        <v>41</v>
      </c>
      <c r="Y85" s="14" t="s">
        <v>41</v>
      </c>
      <c r="Z85" s="16">
        <f t="shared" si="120"/>
        <v>19.989999999999998</v>
      </c>
      <c r="AA85" s="71" t="s">
        <v>41</v>
      </c>
      <c r="AB85" s="252">
        <v>39.99</v>
      </c>
      <c r="AC85" s="237" t="s">
        <v>49</v>
      </c>
      <c r="AD85" s="120" t="s">
        <v>2720</v>
      </c>
      <c r="AE85" s="67">
        <v>110</v>
      </c>
      <c r="AF85" s="114">
        <v>160</v>
      </c>
      <c r="AG85" s="182">
        <f t="shared" si="83"/>
        <v>270</v>
      </c>
      <c r="AH85" s="183">
        <f t="shared" si="84"/>
        <v>-273.7</v>
      </c>
      <c r="AI85" s="184">
        <f t="shared" si="85"/>
        <v>9.99</v>
      </c>
      <c r="AJ85" s="183">
        <f t="shared" si="86"/>
        <v>8.3949579831932777</v>
      </c>
      <c r="AK85" s="202" t="str">
        <f t="shared" si="87"/>
        <v>-</v>
      </c>
      <c r="AL85" s="203">
        <f t="shared" si="88"/>
        <v>230</v>
      </c>
      <c r="AM85" s="203" t="str">
        <f t="shared" si="89"/>
        <v>-</v>
      </c>
      <c r="AN85" s="203" t="str">
        <f t="shared" si="90"/>
        <v>-</v>
      </c>
      <c r="AO85" s="203">
        <f t="shared" si="91"/>
        <v>170</v>
      </c>
      <c r="AP85" s="203" t="str">
        <f t="shared" si="92"/>
        <v>-</v>
      </c>
      <c r="AQ85" s="203">
        <f t="shared" si="93"/>
        <v>130</v>
      </c>
      <c r="AR85" s="203" t="str">
        <f t="shared" si="94"/>
        <v>-</v>
      </c>
      <c r="AS85" s="203" t="str">
        <f t="shared" si="95"/>
        <v>-</v>
      </c>
      <c r="AT85" s="203">
        <f t="shared" si="96"/>
        <v>70</v>
      </c>
      <c r="AU85" s="204" t="str">
        <f t="shared" si="97"/>
        <v>-</v>
      </c>
      <c r="AV85" s="185"/>
      <c r="AW85" s="205" t="str">
        <f t="shared" si="98"/>
        <v>-</v>
      </c>
      <c r="AX85" s="206">
        <f t="shared" si="99"/>
        <v>9.99</v>
      </c>
      <c r="AY85" s="206" t="str">
        <f t="shared" si="100"/>
        <v>-</v>
      </c>
      <c r="AZ85" s="206" t="str">
        <f t="shared" si="101"/>
        <v>-</v>
      </c>
      <c r="BA85" s="206">
        <f t="shared" si="102"/>
        <v>9.99</v>
      </c>
      <c r="BB85" s="206" t="str">
        <f t="shared" si="103"/>
        <v>-</v>
      </c>
      <c r="BC85" s="206">
        <f t="shared" si="104"/>
        <v>9.99</v>
      </c>
      <c r="BD85" s="206" t="str">
        <f t="shared" si="105"/>
        <v>-</v>
      </c>
      <c r="BE85" s="206" t="str">
        <f t="shared" si="106"/>
        <v>-</v>
      </c>
      <c r="BF85" s="206">
        <f t="shared" si="107"/>
        <v>9.99</v>
      </c>
      <c r="BG85" s="207" t="str">
        <f t="shared" si="108"/>
        <v>-</v>
      </c>
      <c r="BH85" s="104" t="s">
        <v>88</v>
      </c>
      <c r="BI85" s="227">
        <v>46265</v>
      </c>
      <c r="BJ85" s="112" t="s">
        <v>103</v>
      </c>
      <c r="BK85" s="103"/>
    </row>
    <row r="86" spans="1:63" s="49" customFormat="1">
      <c r="A86" s="110"/>
      <c r="B86" s="124" t="s">
        <v>38</v>
      </c>
      <c r="C86" s="47" t="s">
        <v>163</v>
      </c>
      <c r="D86" s="71" t="s">
        <v>40</v>
      </c>
      <c r="E86" s="112" t="s">
        <v>2426</v>
      </c>
      <c r="F86" s="51" t="s">
        <v>61</v>
      </c>
      <c r="G86" s="14">
        <v>25</v>
      </c>
      <c r="H86" s="14">
        <v>50</v>
      </c>
      <c r="I86" s="14">
        <v>50</v>
      </c>
      <c r="J86" s="14" t="s">
        <v>76</v>
      </c>
      <c r="K86" s="114" t="s">
        <v>61</v>
      </c>
      <c r="L86" s="115">
        <v>29.99</v>
      </c>
      <c r="M86" s="175">
        <f t="shared" ref="M86:M115" si="121">L86/1.19</f>
        <v>25.201680672268907</v>
      </c>
      <c r="N86" s="115"/>
      <c r="O86" s="116"/>
      <c r="P86" s="177">
        <f t="shared" si="115"/>
        <v>29.99</v>
      </c>
      <c r="Q86" s="51" t="s">
        <v>41</v>
      </c>
      <c r="R86" s="16">
        <f t="shared" si="118"/>
        <v>27.99</v>
      </c>
      <c r="S86" s="14" t="s">
        <v>41</v>
      </c>
      <c r="T86" s="14" t="s">
        <v>41</v>
      </c>
      <c r="U86" s="16">
        <f t="shared" si="119"/>
        <v>24.99</v>
      </c>
      <c r="V86" s="14" t="s">
        <v>41</v>
      </c>
      <c r="W86" s="16">
        <f t="shared" si="116"/>
        <v>22.99</v>
      </c>
      <c r="X86" s="14" t="s">
        <v>41</v>
      </c>
      <c r="Y86" s="14" t="s">
        <v>41</v>
      </c>
      <c r="Z86" s="16">
        <f t="shared" si="120"/>
        <v>19.989999999999998</v>
      </c>
      <c r="AA86" s="71" t="s">
        <v>41</v>
      </c>
      <c r="AB86" s="252">
        <v>39.99</v>
      </c>
      <c r="AC86" s="237" t="s">
        <v>49</v>
      </c>
      <c r="AD86" s="120" t="s">
        <v>2724</v>
      </c>
      <c r="AE86" s="67">
        <v>110</v>
      </c>
      <c r="AF86" s="114">
        <v>200</v>
      </c>
      <c r="AG86" s="182">
        <f t="shared" ref="AG86:AG115" si="122">SUM(AE86:AF86)</f>
        <v>310</v>
      </c>
      <c r="AH86" s="183">
        <f t="shared" ref="AH86:AH115" si="123">((($AG$2+$AG$3)-AG86))*1.19</f>
        <v>-321.3</v>
      </c>
      <c r="AI86" s="184">
        <f t="shared" ref="AI86:AI115" si="124">IF(AH86&lt;1,9.99,ROUNDDOWN(AH86/10,0)*10+9.99)</f>
        <v>9.99</v>
      </c>
      <c r="AJ86" s="183">
        <f t="shared" ref="AJ86:AJ115" si="125">AI86/1.19</f>
        <v>8.3949579831932777</v>
      </c>
      <c r="AK86" s="202" t="str">
        <f t="shared" ref="AK86:AK115" si="126">IF(ISNUMBER(Q86),AG86-20,"-")</f>
        <v>-</v>
      </c>
      <c r="AL86" s="203">
        <f t="shared" ref="AL86:AL115" si="127">IF(ISNUMBER(R86),AG86-40,"-")</f>
        <v>270</v>
      </c>
      <c r="AM86" s="203" t="str">
        <f t="shared" ref="AM86:AM115" si="128">IF(ISNUMBER(S86),AG86-60,"-")</f>
        <v>-</v>
      </c>
      <c r="AN86" s="203" t="str">
        <f t="shared" ref="AN86:AN115" si="129">IF(ISNUMBER(T86),AG86-80,"-")</f>
        <v>-</v>
      </c>
      <c r="AO86" s="203">
        <f t="shared" ref="AO86:AO115" si="130">IF(ISNUMBER(U86),AG86-100,"-")</f>
        <v>210</v>
      </c>
      <c r="AP86" s="203" t="str">
        <f t="shared" ref="AP86:AP115" si="131">IF(ISNUMBER(V86),AG86-120,"-")</f>
        <v>-</v>
      </c>
      <c r="AQ86" s="203">
        <f t="shared" ref="AQ86:AQ115" si="132">IF(ISNUMBER(W86),AG86-140,"-")</f>
        <v>170</v>
      </c>
      <c r="AR86" s="203" t="str">
        <f t="shared" ref="AR86:AR115" si="133">IF(ISNUMBER(X86),AG86-160,"-")</f>
        <v>-</v>
      </c>
      <c r="AS86" s="203" t="str">
        <f t="shared" ref="AS86:AS115" si="134">IF(ISNUMBER(Y86),AG86-180,"-")</f>
        <v>-</v>
      </c>
      <c r="AT86" s="203">
        <f t="shared" ref="AT86:AT115" si="135">IF(ISNUMBER(Z86),AG86-200,"-")</f>
        <v>110</v>
      </c>
      <c r="AU86" s="204" t="str">
        <f t="shared" ref="AU86:AU115" si="136">IF(ISNUMBER(AA86),AG86-240,"-")</f>
        <v>-</v>
      </c>
      <c r="AV86" s="185"/>
      <c r="AW86" s="205" t="str">
        <f t="shared" ref="AW86:AW115" si="137">IF(ISNUMBER(AK86),IF((AH86+23.8)&lt;1,9.99,ROUNDDOWN((AH86+23.8)/10,0)*10+9.99),"-")</f>
        <v>-</v>
      </c>
      <c r="AX86" s="206">
        <f t="shared" ref="AX86:AX115" si="138">IF(ISNUMBER(AL86),IF((AH86+47.6)&lt;1,9.99,ROUNDDOWN((AH86+47.6)/10,0)*10+9.99),"-")</f>
        <v>9.99</v>
      </c>
      <c r="AY86" s="206" t="str">
        <f t="shared" ref="AY86:AY115" si="139">IF(ISNUMBER(AM86),IF((AH86+71.4)&lt;1,9.99,ROUNDDOWN((AH86+71.4)/10,0)*10+9.99),"-")</f>
        <v>-</v>
      </c>
      <c r="AZ86" s="206" t="str">
        <f t="shared" ref="AZ86:AZ115" si="140">IF(ISNUMBER(AN86),IF((AH86+95.2)&lt;1,9.99,ROUNDDOWN((AH86+95.2)/10,0)*10+9.99),"-")</f>
        <v>-</v>
      </c>
      <c r="BA86" s="206">
        <f t="shared" ref="BA86:BA115" si="141">IF(ISNUMBER(AO86),IF((AH86+119)&lt;1,9.99,ROUNDDOWN((AH86+119)/10,0)*10+9.99),"-")</f>
        <v>9.99</v>
      </c>
      <c r="BB86" s="206" t="str">
        <f t="shared" ref="BB86:BB115" si="142">IF(ISNUMBER(AP86),IF((AH86+142.8)&lt;1,9.99,ROUNDDOWN((AH86+142.8)/10,0)*10+9.99),"-")</f>
        <v>-</v>
      </c>
      <c r="BC86" s="206">
        <f t="shared" ref="BC86:BC115" si="143">IF(ISNUMBER(AQ86),IF((AH86+166.6)&lt;1,9.99,ROUNDDOWN((AH86+166.6)/10,0)*10+9.99),"-")</f>
        <v>9.99</v>
      </c>
      <c r="BD86" s="206" t="str">
        <f t="shared" ref="BD86:BD115" si="144">IF(ISNUMBER(AR86),IF((AH86+190.4)&lt;1,9.99,ROUNDDOWN((AH86+190.4)/10,0)*10+9.99),"-")</f>
        <v>-</v>
      </c>
      <c r="BE86" s="206" t="str">
        <f t="shared" ref="BE86:BE115" si="145">IF(ISNUMBER(AS86),IF((AH86+214.2)&lt;1,9.99,ROUNDDOWN((AH86+214.2)/10,0)*10+9.99),"-")</f>
        <v>-</v>
      </c>
      <c r="BF86" s="206">
        <f t="shared" ref="BF86:BF115" si="146">IF(ISNUMBER(AT86),IF((AH86+238)&lt;1,9.99,ROUNDDOWN((AH86+238)/10,0)*10+9.99),"-")</f>
        <v>9.99</v>
      </c>
      <c r="BG86" s="207" t="str">
        <f t="shared" ref="BG86:BG115" si="147">IF(ISNUMBER(AU86),IF((AH86+285.6)&lt;1,9.99,ROUNDDOWN((AH86+285.6)/10,0)*10+9.99),"-")</f>
        <v>-</v>
      </c>
      <c r="BH86" s="104" t="s">
        <v>88</v>
      </c>
      <c r="BI86" s="227">
        <v>46265</v>
      </c>
      <c r="BJ86" s="112" t="s">
        <v>103</v>
      </c>
      <c r="BK86" s="103" t="s">
        <v>82</v>
      </c>
    </row>
    <row r="87" spans="1:63" s="49" customFormat="1">
      <c r="A87" s="110"/>
      <c r="B87" s="124" t="s">
        <v>38</v>
      </c>
      <c r="C87" s="47" t="s">
        <v>170</v>
      </c>
      <c r="D87" s="71" t="s">
        <v>71</v>
      </c>
      <c r="E87" s="112" t="s">
        <v>2426</v>
      </c>
      <c r="F87" s="51" t="s">
        <v>61</v>
      </c>
      <c r="G87" s="14">
        <v>25</v>
      </c>
      <c r="H87" s="14">
        <v>50</v>
      </c>
      <c r="I87" s="14">
        <v>50</v>
      </c>
      <c r="J87" s="14" t="s">
        <v>76</v>
      </c>
      <c r="K87" s="114" t="s">
        <v>61</v>
      </c>
      <c r="L87" s="115">
        <v>39.99</v>
      </c>
      <c r="M87" s="175">
        <f t="shared" si="121"/>
        <v>33.605042016806728</v>
      </c>
      <c r="N87" s="115">
        <f t="shared" ref="N87:N89" si="148">L87-10</f>
        <v>29.990000000000002</v>
      </c>
      <c r="O87" s="116">
        <f t="shared" ref="O87:O93" si="149">N87/1.19</f>
        <v>25.20168067226891</v>
      </c>
      <c r="P87" s="177">
        <f t="shared" ref="P87:P93" si="150">N87</f>
        <v>29.990000000000002</v>
      </c>
      <c r="Q87" s="51" t="s">
        <v>41</v>
      </c>
      <c r="R87" s="16">
        <f t="shared" si="118"/>
        <v>27.990000000000002</v>
      </c>
      <c r="S87" s="14" t="s">
        <v>41</v>
      </c>
      <c r="T87" s="14" t="s">
        <v>41</v>
      </c>
      <c r="U87" s="16">
        <f t="shared" si="119"/>
        <v>24.990000000000002</v>
      </c>
      <c r="V87" s="14" t="s">
        <v>41</v>
      </c>
      <c r="W87" s="16">
        <f t="shared" si="116"/>
        <v>22.990000000000002</v>
      </c>
      <c r="X87" s="14" t="s">
        <v>41</v>
      </c>
      <c r="Y87" s="14" t="s">
        <v>41</v>
      </c>
      <c r="Z87" s="16">
        <f t="shared" si="120"/>
        <v>19.990000000000002</v>
      </c>
      <c r="AA87" s="71" t="s">
        <v>41</v>
      </c>
      <c r="AB87" s="252">
        <v>39.99</v>
      </c>
      <c r="AC87" s="237" t="s">
        <v>81</v>
      </c>
      <c r="AD87" s="120" t="s">
        <v>2721</v>
      </c>
      <c r="AE87" s="67">
        <v>270</v>
      </c>
      <c r="AF87" s="114">
        <v>-20</v>
      </c>
      <c r="AG87" s="182">
        <f t="shared" si="122"/>
        <v>250</v>
      </c>
      <c r="AH87" s="183">
        <f t="shared" si="123"/>
        <v>-249.89999999999998</v>
      </c>
      <c r="AI87" s="184">
        <f t="shared" si="124"/>
        <v>9.99</v>
      </c>
      <c r="AJ87" s="183">
        <f t="shared" si="125"/>
        <v>8.3949579831932777</v>
      </c>
      <c r="AK87" s="202" t="str">
        <f t="shared" si="126"/>
        <v>-</v>
      </c>
      <c r="AL87" s="203">
        <f t="shared" si="127"/>
        <v>210</v>
      </c>
      <c r="AM87" s="203" t="str">
        <f t="shared" si="128"/>
        <v>-</v>
      </c>
      <c r="AN87" s="203" t="str">
        <f t="shared" si="129"/>
        <v>-</v>
      </c>
      <c r="AO87" s="203">
        <f t="shared" si="130"/>
        <v>150</v>
      </c>
      <c r="AP87" s="203" t="str">
        <f t="shared" si="131"/>
        <v>-</v>
      </c>
      <c r="AQ87" s="203">
        <f t="shared" si="132"/>
        <v>110</v>
      </c>
      <c r="AR87" s="203" t="str">
        <f t="shared" si="133"/>
        <v>-</v>
      </c>
      <c r="AS87" s="203" t="str">
        <f t="shared" si="134"/>
        <v>-</v>
      </c>
      <c r="AT87" s="203">
        <f t="shared" si="135"/>
        <v>50</v>
      </c>
      <c r="AU87" s="204" t="str">
        <f t="shared" si="136"/>
        <v>-</v>
      </c>
      <c r="AV87" s="185"/>
      <c r="AW87" s="205" t="str">
        <f t="shared" si="137"/>
        <v>-</v>
      </c>
      <c r="AX87" s="206">
        <f t="shared" si="138"/>
        <v>9.99</v>
      </c>
      <c r="AY87" s="206" t="str">
        <f t="shared" si="139"/>
        <v>-</v>
      </c>
      <c r="AZ87" s="206" t="str">
        <f t="shared" si="140"/>
        <v>-</v>
      </c>
      <c r="BA87" s="206">
        <f t="shared" si="141"/>
        <v>9.99</v>
      </c>
      <c r="BB87" s="206" t="str">
        <f t="shared" si="142"/>
        <v>-</v>
      </c>
      <c r="BC87" s="206">
        <f t="shared" si="143"/>
        <v>9.99</v>
      </c>
      <c r="BD87" s="206" t="str">
        <f t="shared" si="144"/>
        <v>-</v>
      </c>
      <c r="BE87" s="206" t="str">
        <f t="shared" si="145"/>
        <v>-</v>
      </c>
      <c r="BF87" s="206">
        <f t="shared" si="146"/>
        <v>9.99</v>
      </c>
      <c r="BG87" s="207" t="str">
        <f t="shared" si="147"/>
        <v>-</v>
      </c>
      <c r="BH87" s="104" t="s">
        <v>88</v>
      </c>
      <c r="BI87" s="227">
        <v>46265</v>
      </c>
      <c r="BJ87" s="112" t="s">
        <v>113</v>
      </c>
      <c r="BK87" s="103"/>
    </row>
    <row r="88" spans="1:63" s="49" customFormat="1">
      <c r="A88" s="110"/>
      <c r="B88" s="124" t="s">
        <v>38</v>
      </c>
      <c r="C88" s="47" t="s">
        <v>170</v>
      </c>
      <c r="D88" s="71" t="s">
        <v>71</v>
      </c>
      <c r="E88" s="112" t="s">
        <v>2426</v>
      </c>
      <c r="F88" s="51" t="s">
        <v>61</v>
      </c>
      <c r="G88" s="14">
        <v>25</v>
      </c>
      <c r="H88" s="14">
        <v>50</v>
      </c>
      <c r="I88" s="14">
        <v>50</v>
      </c>
      <c r="J88" s="14" t="s">
        <v>76</v>
      </c>
      <c r="K88" s="114" t="s">
        <v>61</v>
      </c>
      <c r="L88" s="115">
        <v>39.99</v>
      </c>
      <c r="M88" s="175">
        <f t="shared" si="121"/>
        <v>33.605042016806728</v>
      </c>
      <c r="N88" s="115">
        <f t="shared" si="148"/>
        <v>29.990000000000002</v>
      </c>
      <c r="O88" s="116">
        <f t="shared" si="149"/>
        <v>25.20168067226891</v>
      </c>
      <c r="P88" s="177">
        <f t="shared" si="150"/>
        <v>29.990000000000002</v>
      </c>
      <c r="Q88" s="51" t="s">
        <v>41</v>
      </c>
      <c r="R88" s="16">
        <f t="shared" si="118"/>
        <v>27.990000000000002</v>
      </c>
      <c r="S88" s="14" t="s">
        <v>41</v>
      </c>
      <c r="T88" s="14" t="s">
        <v>41</v>
      </c>
      <c r="U88" s="16">
        <f t="shared" si="119"/>
        <v>24.990000000000002</v>
      </c>
      <c r="V88" s="14" t="s">
        <v>41</v>
      </c>
      <c r="W88" s="16">
        <f t="shared" si="116"/>
        <v>22.990000000000002</v>
      </c>
      <c r="X88" s="14" t="s">
        <v>41</v>
      </c>
      <c r="Y88" s="14" t="s">
        <v>41</v>
      </c>
      <c r="Z88" s="16">
        <f t="shared" si="120"/>
        <v>19.990000000000002</v>
      </c>
      <c r="AA88" s="71" t="s">
        <v>41</v>
      </c>
      <c r="AB88" s="252">
        <v>39.99</v>
      </c>
      <c r="AC88" s="237" t="s">
        <v>81</v>
      </c>
      <c r="AD88" s="120" t="s">
        <v>2726</v>
      </c>
      <c r="AE88" s="67">
        <v>270</v>
      </c>
      <c r="AF88" s="114">
        <v>0</v>
      </c>
      <c r="AG88" s="182">
        <f t="shared" si="122"/>
        <v>270</v>
      </c>
      <c r="AH88" s="183">
        <f t="shared" si="123"/>
        <v>-273.7</v>
      </c>
      <c r="AI88" s="184">
        <f t="shared" si="124"/>
        <v>9.99</v>
      </c>
      <c r="AJ88" s="183">
        <f t="shared" si="125"/>
        <v>8.3949579831932777</v>
      </c>
      <c r="AK88" s="202" t="str">
        <f t="shared" si="126"/>
        <v>-</v>
      </c>
      <c r="AL88" s="203">
        <f t="shared" si="127"/>
        <v>230</v>
      </c>
      <c r="AM88" s="203" t="str">
        <f t="shared" si="128"/>
        <v>-</v>
      </c>
      <c r="AN88" s="203" t="str">
        <f t="shared" si="129"/>
        <v>-</v>
      </c>
      <c r="AO88" s="203">
        <f t="shared" si="130"/>
        <v>170</v>
      </c>
      <c r="AP88" s="203" t="str">
        <f t="shared" si="131"/>
        <v>-</v>
      </c>
      <c r="AQ88" s="203">
        <f t="shared" si="132"/>
        <v>130</v>
      </c>
      <c r="AR88" s="203" t="str">
        <f t="shared" si="133"/>
        <v>-</v>
      </c>
      <c r="AS88" s="203" t="str">
        <f t="shared" si="134"/>
        <v>-</v>
      </c>
      <c r="AT88" s="203">
        <f t="shared" si="135"/>
        <v>70</v>
      </c>
      <c r="AU88" s="204" t="str">
        <f t="shared" si="136"/>
        <v>-</v>
      </c>
      <c r="AV88" s="185"/>
      <c r="AW88" s="205" t="str">
        <f t="shared" si="137"/>
        <v>-</v>
      </c>
      <c r="AX88" s="206">
        <f t="shared" si="138"/>
        <v>9.99</v>
      </c>
      <c r="AY88" s="206" t="str">
        <f t="shared" si="139"/>
        <v>-</v>
      </c>
      <c r="AZ88" s="206" t="str">
        <f t="shared" si="140"/>
        <v>-</v>
      </c>
      <c r="BA88" s="206">
        <f t="shared" si="141"/>
        <v>9.99</v>
      </c>
      <c r="BB88" s="206" t="str">
        <f t="shared" si="142"/>
        <v>-</v>
      </c>
      <c r="BC88" s="206">
        <f t="shared" si="143"/>
        <v>9.99</v>
      </c>
      <c r="BD88" s="206" t="str">
        <f t="shared" si="144"/>
        <v>-</v>
      </c>
      <c r="BE88" s="206" t="str">
        <f t="shared" si="145"/>
        <v>-</v>
      </c>
      <c r="BF88" s="206">
        <f t="shared" si="146"/>
        <v>9.99</v>
      </c>
      <c r="BG88" s="207" t="str">
        <f t="shared" si="147"/>
        <v>-</v>
      </c>
      <c r="BH88" s="104" t="s">
        <v>88</v>
      </c>
      <c r="BI88" s="227">
        <v>46265</v>
      </c>
      <c r="BJ88" s="112" t="s">
        <v>113</v>
      </c>
      <c r="BK88" s="103" t="s">
        <v>82</v>
      </c>
    </row>
    <row r="89" spans="1:63" s="49" customFormat="1">
      <c r="A89" s="110"/>
      <c r="B89" s="124" t="s">
        <v>38</v>
      </c>
      <c r="C89" s="47" t="s">
        <v>245</v>
      </c>
      <c r="D89" s="71" t="s">
        <v>85</v>
      </c>
      <c r="E89" s="112" t="s">
        <v>2426</v>
      </c>
      <c r="F89" s="51" t="s">
        <v>61</v>
      </c>
      <c r="G89" s="14">
        <v>50</v>
      </c>
      <c r="H89" s="14">
        <v>50</v>
      </c>
      <c r="I89" s="14">
        <v>50</v>
      </c>
      <c r="J89" s="14" t="s">
        <v>76</v>
      </c>
      <c r="K89" s="114" t="s">
        <v>61</v>
      </c>
      <c r="L89" s="115">
        <v>39.99</v>
      </c>
      <c r="M89" s="175">
        <f t="shared" si="121"/>
        <v>33.605042016806728</v>
      </c>
      <c r="N89" s="115">
        <f t="shared" si="148"/>
        <v>29.990000000000002</v>
      </c>
      <c r="O89" s="116">
        <f t="shared" si="149"/>
        <v>25.20168067226891</v>
      </c>
      <c r="P89" s="177">
        <f t="shared" si="150"/>
        <v>29.990000000000002</v>
      </c>
      <c r="Q89" s="51" t="s">
        <v>41</v>
      </c>
      <c r="R89" s="16">
        <f t="shared" si="118"/>
        <v>27.990000000000002</v>
      </c>
      <c r="S89" s="14" t="s">
        <v>41</v>
      </c>
      <c r="T89" s="14" t="s">
        <v>41</v>
      </c>
      <c r="U89" s="16">
        <f t="shared" si="119"/>
        <v>24.990000000000002</v>
      </c>
      <c r="V89" s="14" t="s">
        <v>41</v>
      </c>
      <c r="W89" s="16">
        <f t="shared" si="116"/>
        <v>22.990000000000002</v>
      </c>
      <c r="X89" s="14" t="s">
        <v>41</v>
      </c>
      <c r="Y89" s="14" t="s">
        <v>41</v>
      </c>
      <c r="Z89" s="16">
        <f t="shared" si="120"/>
        <v>19.990000000000002</v>
      </c>
      <c r="AA89" s="72">
        <f t="shared" ref="AA89:AA91" si="151">P89-12</f>
        <v>17.990000000000002</v>
      </c>
      <c r="AB89" s="252">
        <v>39.99</v>
      </c>
      <c r="AC89" s="237" t="s">
        <v>81</v>
      </c>
      <c r="AD89" s="120" t="s">
        <v>2729</v>
      </c>
      <c r="AE89" s="67">
        <v>190</v>
      </c>
      <c r="AF89" s="114">
        <v>20</v>
      </c>
      <c r="AG89" s="182">
        <f t="shared" si="122"/>
        <v>210</v>
      </c>
      <c r="AH89" s="183">
        <f t="shared" si="123"/>
        <v>-202.29999999999998</v>
      </c>
      <c r="AI89" s="184">
        <f t="shared" si="124"/>
        <v>9.99</v>
      </c>
      <c r="AJ89" s="183">
        <f t="shared" si="125"/>
        <v>8.3949579831932777</v>
      </c>
      <c r="AK89" s="202" t="str">
        <f t="shared" si="126"/>
        <v>-</v>
      </c>
      <c r="AL89" s="203">
        <f t="shared" si="127"/>
        <v>170</v>
      </c>
      <c r="AM89" s="203" t="str">
        <f t="shared" si="128"/>
        <v>-</v>
      </c>
      <c r="AN89" s="203" t="str">
        <f t="shared" si="129"/>
        <v>-</v>
      </c>
      <c r="AO89" s="203">
        <f t="shared" si="130"/>
        <v>110</v>
      </c>
      <c r="AP89" s="203" t="str">
        <f t="shared" si="131"/>
        <v>-</v>
      </c>
      <c r="AQ89" s="203">
        <f t="shared" si="132"/>
        <v>70</v>
      </c>
      <c r="AR89" s="203" t="str">
        <f t="shared" si="133"/>
        <v>-</v>
      </c>
      <c r="AS89" s="203" t="str">
        <f t="shared" si="134"/>
        <v>-</v>
      </c>
      <c r="AT89" s="203">
        <f t="shared" si="135"/>
        <v>10</v>
      </c>
      <c r="AU89" s="204">
        <f t="shared" si="136"/>
        <v>-30</v>
      </c>
      <c r="AV89" s="185"/>
      <c r="AW89" s="205" t="str">
        <f t="shared" si="137"/>
        <v>-</v>
      </c>
      <c r="AX89" s="206">
        <f t="shared" si="138"/>
        <v>9.99</v>
      </c>
      <c r="AY89" s="206" t="str">
        <f t="shared" si="139"/>
        <v>-</v>
      </c>
      <c r="AZ89" s="206" t="str">
        <f t="shared" si="140"/>
        <v>-</v>
      </c>
      <c r="BA89" s="206">
        <f t="shared" si="141"/>
        <v>9.99</v>
      </c>
      <c r="BB89" s="206" t="str">
        <f t="shared" si="142"/>
        <v>-</v>
      </c>
      <c r="BC89" s="206">
        <f t="shared" si="143"/>
        <v>9.99</v>
      </c>
      <c r="BD89" s="206" t="str">
        <f t="shared" si="144"/>
        <v>-</v>
      </c>
      <c r="BE89" s="206" t="str">
        <f t="shared" si="145"/>
        <v>-</v>
      </c>
      <c r="BF89" s="206">
        <f t="shared" si="146"/>
        <v>39.99</v>
      </c>
      <c r="BG89" s="207">
        <f t="shared" si="147"/>
        <v>89.99</v>
      </c>
      <c r="BH89" s="104" t="s">
        <v>88</v>
      </c>
      <c r="BI89" s="227">
        <v>46265</v>
      </c>
      <c r="BJ89" s="112" t="s">
        <v>110</v>
      </c>
      <c r="BK89" s="103"/>
    </row>
    <row r="90" spans="1:63" s="49" customFormat="1">
      <c r="A90" s="110"/>
      <c r="B90" s="124" t="s">
        <v>38</v>
      </c>
      <c r="C90" s="47" t="s">
        <v>2699</v>
      </c>
      <c r="D90" s="71" t="s">
        <v>85</v>
      </c>
      <c r="E90" s="112" t="s">
        <v>2426</v>
      </c>
      <c r="F90" s="51" t="s">
        <v>61</v>
      </c>
      <c r="G90" s="14">
        <v>80</v>
      </c>
      <c r="H90" s="14">
        <v>50</v>
      </c>
      <c r="I90" s="14">
        <v>50</v>
      </c>
      <c r="J90" s="14" t="s">
        <v>76</v>
      </c>
      <c r="K90" s="114" t="s">
        <v>61</v>
      </c>
      <c r="L90" s="115">
        <v>44.99</v>
      </c>
      <c r="M90" s="175">
        <f t="shared" si="121"/>
        <v>37.806722689075634</v>
      </c>
      <c r="N90" s="115">
        <f>L90-15</f>
        <v>29.990000000000002</v>
      </c>
      <c r="O90" s="116">
        <f t="shared" si="149"/>
        <v>25.20168067226891</v>
      </c>
      <c r="P90" s="177">
        <f t="shared" si="150"/>
        <v>29.990000000000002</v>
      </c>
      <c r="Q90" s="51" t="s">
        <v>41</v>
      </c>
      <c r="R90" s="16">
        <f t="shared" si="118"/>
        <v>27.990000000000002</v>
      </c>
      <c r="S90" s="14" t="s">
        <v>41</v>
      </c>
      <c r="T90" s="14" t="s">
        <v>41</v>
      </c>
      <c r="U90" s="16">
        <f t="shared" si="119"/>
        <v>24.990000000000002</v>
      </c>
      <c r="V90" s="14" t="s">
        <v>41</v>
      </c>
      <c r="W90" s="16">
        <f t="shared" si="116"/>
        <v>22.990000000000002</v>
      </c>
      <c r="X90" s="14" t="s">
        <v>41</v>
      </c>
      <c r="Y90" s="14" t="s">
        <v>41</v>
      </c>
      <c r="Z90" s="16">
        <f t="shared" si="120"/>
        <v>19.990000000000002</v>
      </c>
      <c r="AA90" s="72">
        <f t="shared" si="151"/>
        <v>17.990000000000002</v>
      </c>
      <c r="AB90" s="252">
        <v>39.99</v>
      </c>
      <c r="AC90" s="237" t="s">
        <v>122</v>
      </c>
      <c r="AD90" s="120" t="s">
        <v>2737</v>
      </c>
      <c r="AE90" s="67">
        <v>230</v>
      </c>
      <c r="AF90" s="114">
        <v>-40</v>
      </c>
      <c r="AG90" s="182">
        <f t="shared" si="122"/>
        <v>190</v>
      </c>
      <c r="AH90" s="183">
        <f t="shared" si="123"/>
        <v>-178.5</v>
      </c>
      <c r="AI90" s="184">
        <f t="shared" si="124"/>
        <v>9.99</v>
      </c>
      <c r="AJ90" s="183">
        <f t="shared" si="125"/>
        <v>8.3949579831932777</v>
      </c>
      <c r="AK90" s="202" t="str">
        <f t="shared" si="126"/>
        <v>-</v>
      </c>
      <c r="AL90" s="203">
        <f t="shared" si="127"/>
        <v>150</v>
      </c>
      <c r="AM90" s="203" t="str">
        <f t="shared" si="128"/>
        <v>-</v>
      </c>
      <c r="AN90" s="203" t="str">
        <f t="shared" si="129"/>
        <v>-</v>
      </c>
      <c r="AO90" s="203">
        <f t="shared" si="130"/>
        <v>90</v>
      </c>
      <c r="AP90" s="203" t="str">
        <f t="shared" si="131"/>
        <v>-</v>
      </c>
      <c r="AQ90" s="203">
        <f t="shared" si="132"/>
        <v>50</v>
      </c>
      <c r="AR90" s="203" t="str">
        <f t="shared" si="133"/>
        <v>-</v>
      </c>
      <c r="AS90" s="203" t="str">
        <f t="shared" si="134"/>
        <v>-</v>
      </c>
      <c r="AT90" s="203">
        <f t="shared" si="135"/>
        <v>-10</v>
      </c>
      <c r="AU90" s="204">
        <f t="shared" si="136"/>
        <v>-50</v>
      </c>
      <c r="AV90" s="185"/>
      <c r="AW90" s="205" t="str">
        <f t="shared" si="137"/>
        <v>-</v>
      </c>
      <c r="AX90" s="206">
        <f t="shared" si="138"/>
        <v>9.99</v>
      </c>
      <c r="AY90" s="206" t="str">
        <f t="shared" si="139"/>
        <v>-</v>
      </c>
      <c r="AZ90" s="206" t="str">
        <f t="shared" si="140"/>
        <v>-</v>
      </c>
      <c r="BA90" s="206">
        <f t="shared" si="141"/>
        <v>9.99</v>
      </c>
      <c r="BB90" s="206" t="str">
        <f t="shared" si="142"/>
        <v>-</v>
      </c>
      <c r="BC90" s="206">
        <f t="shared" si="143"/>
        <v>9.99</v>
      </c>
      <c r="BD90" s="206" t="str">
        <f t="shared" si="144"/>
        <v>-</v>
      </c>
      <c r="BE90" s="206" t="str">
        <f t="shared" si="145"/>
        <v>-</v>
      </c>
      <c r="BF90" s="206">
        <f t="shared" si="146"/>
        <v>59.99</v>
      </c>
      <c r="BG90" s="207">
        <f t="shared" si="147"/>
        <v>109.99</v>
      </c>
      <c r="BH90" s="104" t="s">
        <v>88</v>
      </c>
      <c r="BI90" s="227">
        <v>46265</v>
      </c>
      <c r="BJ90" s="112" t="s">
        <v>106</v>
      </c>
      <c r="BK90" s="103" t="s">
        <v>82</v>
      </c>
    </row>
    <row r="91" spans="1:63" s="49" customFormat="1">
      <c r="A91" s="110"/>
      <c r="B91" s="124" t="s">
        <v>38</v>
      </c>
      <c r="C91" s="47" t="s">
        <v>134</v>
      </c>
      <c r="D91" s="71" t="s">
        <v>40</v>
      </c>
      <c r="E91" s="112" t="s">
        <v>2426</v>
      </c>
      <c r="F91" s="51" t="s">
        <v>61</v>
      </c>
      <c r="G91" s="14">
        <v>100</v>
      </c>
      <c r="H91" s="14">
        <v>100</v>
      </c>
      <c r="I91" s="14">
        <v>150</v>
      </c>
      <c r="J91" s="14" t="s">
        <v>76</v>
      </c>
      <c r="K91" s="114" t="s">
        <v>61</v>
      </c>
      <c r="L91" s="115">
        <v>44.99</v>
      </c>
      <c r="M91" s="175">
        <f t="shared" si="121"/>
        <v>37.806722689075634</v>
      </c>
      <c r="N91" s="115">
        <f>L91-15</f>
        <v>29.990000000000002</v>
      </c>
      <c r="O91" s="116">
        <f t="shared" si="149"/>
        <v>25.20168067226891</v>
      </c>
      <c r="P91" s="177">
        <f t="shared" si="150"/>
        <v>29.990000000000002</v>
      </c>
      <c r="Q91" s="51" t="s">
        <v>41</v>
      </c>
      <c r="R91" s="16">
        <f t="shared" si="118"/>
        <v>27.990000000000002</v>
      </c>
      <c r="S91" s="14" t="s">
        <v>41</v>
      </c>
      <c r="T91" s="14" t="s">
        <v>41</v>
      </c>
      <c r="U91" s="16">
        <f t="shared" si="119"/>
        <v>24.990000000000002</v>
      </c>
      <c r="V91" s="14" t="s">
        <v>41</v>
      </c>
      <c r="W91" s="16">
        <f t="shared" ref="W91:W106" si="152">P91-7</f>
        <v>22.990000000000002</v>
      </c>
      <c r="X91" s="14" t="s">
        <v>41</v>
      </c>
      <c r="Y91" s="14" t="s">
        <v>41</v>
      </c>
      <c r="Z91" s="16">
        <f t="shared" si="120"/>
        <v>19.990000000000002</v>
      </c>
      <c r="AA91" s="72">
        <f t="shared" si="151"/>
        <v>17.990000000000002</v>
      </c>
      <c r="AB91" s="252">
        <v>39.99</v>
      </c>
      <c r="AC91" s="237" t="s">
        <v>122</v>
      </c>
      <c r="AD91" s="120" t="s">
        <v>2739</v>
      </c>
      <c r="AE91" s="67">
        <v>170</v>
      </c>
      <c r="AF91" s="114">
        <v>-50</v>
      </c>
      <c r="AG91" s="182">
        <f t="shared" si="122"/>
        <v>120</v>
      </c>
      <c r="AH91" s="183">
        <f t="shared" si="123"/>
        <v>-95.199999999999989</v>
      </c>
      <c r="AI91" s="184">
        <f t="shared" si="124"/>
        <v>9.99</v>
      </c>
      <c r="AJ91" s="183">
        <f t="shared" si="125"/>
        <v>8.3949579831932777</v>
      </c>
      <c r="AK91" s="202" t="str">
        <f t="shared" si="126"/>
        <v>-</v>
      </c>
      <c r="AL91" s="203">
        <f t="shared" si="127"/>
        <v>80</v>
      </c>
      <c r="AM91" s="203" t="str">
        <f t="shared" si="128"/>
        <v>-</v>
      </c>
      <c r="AN91" s="203" t="str">
        <f t="shared" si="129"/>
        <v>-</v>
      </c>
      <c r="AO91" s="203">
        <f t="shared" si="130"/>
        <v>20</v>
      </c>
      <c r="AP91" s="203" t="str">
        <f t="shared" si="131"/>
        <v>-</v>
      </c>
      <c r="AQ91" s="203">
        <f t="shared" si="132"/>
        <v>-20</v>
      </c>
      <c r="AR91" s="203" t="str">
        <f t="shared" si="133"/>
        <v>-</v>
      </c>
      <c r="AS91" s="203" t="str">
        <f t="shared" si="134"/>
        <v>-</v>
      </c>
      <c r="AT91" s="203">
        <f t="shared" si="135"/>
        <v>-80</v>
      </c>
      <c r="AU91" s="204">
        <f t="shared" si="136"/>
        <v>-120</v>
      </c>
      <c r="AV91" s="185"/>
      <c r="AW91" s="205" t="str">
        <f t="shared" si="137"/>
        <v>-</v>
      </c>
      <c r="AX91" s="206">
        <f t="shared" si="138"/>
        <v>9.99</v>
      </c>
      <c r="AY91" s="206" t="str">
        <f t="shared" si="139"/>
        <v>-</v>
      </c>
      <c r="AZ91" s="206" t="str">
        <f t="shared" si="140"/>
        <v>-</v>
      </c>
      <c r="BA91" s="206">
        <f t="shared" si="141"/>
        <v>29.990000000000002</v>
      </c>
      <c r="BB91" s="206" t="str">
        <f t="shared" si="142"/>
        <v>-</v>
      </c>
      <c r="BC91" s="206">
        <f t="shared" si="143"/>
        <v>79.989999999999995</v>
      </c>
      <c r="BD91" s="206" t="str">
        <f t="shared" si="144"/>
        <v>-</v>
      </c>
      <c r="BE91" s="206" t="str">
        <f t="shared" si="145"/>
        <v>-</v>
      </c>
      <c r="BF91" s="206">
        <f t="shared" si="146"/>
        <v>149.99</v>
      </c>
      <c r="BG91" s="207">
        <f t="shared" si="147"/>
        <v>199.99</v>
      </c>
      <c r="BH91" s="104" t="s">
        <v>125</v>
      </c>
      <c r="BI91" s="227">
        <v>46265</v>
      </c>
      <c r="BJ91" s="112" t="s">
        <v>101</v>
      </c>
      <c r="BK91" s="103"/>
    </row>
    <row r="92" spans="1:63">
      <c r="A92" s="110"/>
      <c r="B92" s="124" t="s">
        <v>38</v>
      </c>
      <c r="C92" s="47" t="s">
        <v>2134</v>
      </c>
      <c r="D92" s="71" t="s">
        <v>71</v>
      </c>
      <c r="E92" s="112" t="s">
        <v>2426</v>
      </c>
      <c r="F92" s="51" t="s">
        <v>61</v>
      </c>
      <c r="G92" s="14">
        <v>15</v>
      </c>
      <c r="H92" s="14">
        <v>50</v>
      </c>
      <c r="I92" s="14">
        <v>50</v>
      </c>
      <c r="J92" s="14" t="s">
        <v>76</v>
      </c>
      <c r="K92" s="114" t="s">
        <v>61</v>
      </c>
      <c r="L92" s="115">
        <v>34.99</v>
      </c>
      <c r="M92" s="175">
        <f t="shared" si="121"/>
        <v>29.403361344537817</v>
      </c>
      <c r="N92" s="115">
        <f>(L92-10)*0.8+10</f>
        <v>29.992000000000004</v>
      </c>
      <c r="O92" s="116">
        <f t="shared" si="149"/>
        <v>25.203361344537822</v>
      </c>
      <c r="P92" s="177">
        <f t="shared" si="150"/>
        <v>29.992000000000004</v>
      </c>
      <c r="Q92" s="51" t="s">
        <v>41</v>
      </c>
      <c r="R92" s="16">
        <f t="shared" si="118"/>
        <v>27.992000000000004</v>
      </c>
      <c r="S92" s="14" t="s">
        <v>41</v>
      </c>
      <c r="T92" s="14" t="s">
        <v>41</v>
      </c>
      <c r="U92" s="16">
        <f t="shared" si="119"/>
        <v>24.992000000000004</v>
      </c>
      <c r="V92" s="14" t="s">
        <v>41</v>
      </c>
      <c r="W92" s="16">
        <f t="shared" si="152"/>
        <v>22.992000000000004</v>
      </c>
      <c r="X92" s="14" t="s">
        <v>41</v>
      </c>
      <c r="Y92" s="14" t="s">
        <v>41</v>
      </c>
      <c r="Z92" s="16">
        <f t="shared" si="120"/>
        <v>19.992000000000004</v>
      </c>
      <c r="AA92" s="71" t="s">
        <v>41</v>
      </c>
      <c r="AB92" s="256">
        <v>0</v>
      </c>
      <c r="AC92" s="237" t="s">
        <v>2309</v>
      </c>
      <c r="AD92" s="120" t="s">
        <v>2719</v>
      </c>
      <c r="AE92" s="67">
        <v>250</v>
      </c>
      <c r="AF92" s="114">
        <v>-50</v>
      </c>
      <c r="AG92" s="182">
        <f t="shared" si="122"/>
        <v>200</v>
      </c>
      <c r="AH92" s="183">
        <f t="shared" si="123"/>
        <v>-190.39999999999998</v>
      </c>
      <c r="AI92" s="184">
        <f t="shared" si="124"/>
        <v>9.99</v>
      </c>
      <c r="AJ92" s="183">
        <f t="shared" si="125"/>
        <v>8.3949579831932777</v>
      </c>
      <c r="AK92" s="202" t="str">
        <f t="shared" si="126"/>
        <v>-</v>
      </c>
      <c r="AL92" s="203">
        <f t="shared" si="127"/>
        <v>160</v>
      </c>
      <c r="AM92" s="203" t="str">
        <f t="shared" si="128"/>
        <v>-</v>
      </c>
      <c r="AN92" s="203" t="str">
        <f t="shared" si="129"/>
        <v>-</v>
      </c>
      <c r="AO92" s="203">
        <f t="shared" si="130"/>
        <v>100</v>
      </c>
      <c r="AP92" s="203" t="str">
        <f t="shared" si="131"/>
        <v>-</v>
      </c>
      <c r="AQ92" s="203">
        <f t="shared" si="132"/>
        <v>60</v>
      </c>
      <c r="AR92" s="203" t="str">
        <f t="shared" si="133"/>
        <v>-</v>
      </c>
      <c r="AS92" s="203" t="str">
        <f t="shared" si="134"/>
        <v>-</v>
      </c>
      <c r="AT92" s="203">
        <f t="shared" si="135"/>
        <v>0</v>
      </c>
      <c r="AU92" s="204" t="str">
        <f t="shared" si="136"/>
        <v>-</v>
      </c>
      <c r="AV92" s="185"/>
      <c r="AW92" s="205" t="str">
        <f t="shared" si="137"/>
        <v>-</v>
      </c>
      <c r="AX92" s="206">
        <f t="shared" si="138"/>
        <v>9.99</v>
      </c>
      <c r="AY92" s="206" t="str">
        <f t="shared" si="139"/>
        <v>-</v>
      </c>
      <c r="AZ92" s="206" t="str">
        <f t="shared" si="140"/>
        <v>-</v>
      </c>
      <c r="BA92" s="206">
        <f t="shared" si="141"/>
        <v>9.99</v>
      </c>
      <c r="BB92" s="206" t="str">
        <f t="shared" si="142"/>
        <v>-</v>
      </c>
      <c r="BC92" s="206">
        <f t="shared" si="143"/>
        <v>9.99</v>
      </c>
      <c r="BD92" s="206" t="str">
        <f t="shared" si="144"/>
        <v>-</v>
      </c>
      <c r="BE92" s="206" t="str">
        <f t="shared" si="145"/>
        <v>-</v>
      </c>
      <c r="BF92" s="206">
        <f t="shared" si="146"/>
        <v>49.99</v>
      </c>
      <c r="BG92" s="207" t="str">
        <f t="shared" si="147"/>
        <v>-</v>
      </c>
      <c r="BH92" s="104" t="s">
        <v>88</v>
      </c>
      <c r="BI92" s="227">
        <v>46265</v>
      </c>
      <c r="BJ92" s="112" t="s">
        <v>108</v>
      </c>
      <c r="BK92" s="103"/>
    </row>
    <row r="93" spans="1:63" s="49" customFormat="1">
      <c r="A93" s="110"/>
      <c r="B93" s="124" t="s">
        <v>38</v>
      </c>
      <c r="C93" s="47" t="s">
        <v>244</v>
      </c>
      <c r="D93" s="71" t="s">
        <v>40</v>
      </c>
      <c r="E93" s="112" t="s">
        <v>2426</v>
      </c>
      <c r="F93" s="51" t="s">
        <v>61</v>
      </c>
      <c r="G93" s="14">
        <v>50</v>
      </c>
      <c r="H93" s="14">
        <v>50</v>
      </c>
      <c r="I93" s="14">
        <v>50</v>
      </c>
      <c r="J93" s="14" t="s">
        <v>76</v>
      </c>
      <c r="K93" s="114" t="s">
        <v>61</v>
      </c>
      <c r="L93" s="115">
        <v>34.99</v>
      </c>
      <c r="M93" s="175">
        <f t="shared" si="121"/>
        <v>29.403361344537817</v>
      </c>
      <c r="N93" s="115">
        <f>L93*0.9</f>
        <v>31.491000000000003</v>
      </c>
      <c r="O93" s="116">
        <f t="shared" si="149"/>
        <v>26.463025210084037</v>
      </c>
      <c r="P93" s="177">
        <f t="shared" si="150"/>
        <v>31.491000000000003</v>
      </c>
      <c r="Q93" s="51" t="s">
        <v>41</v>
      </c>
      <c r="R93" s="16">
        <f t="shared" si="118"/>
        <v>29.491000000000003</v>
      </c>
      <c r="S93" s="14" t="s">
        <v>41</v>
      </c>
      <c r="T93" s="14" t="s">
        <v>41</v>
      </c>
      <c r="U93" s="16">
        <f t="shared" si="119"/>
        <v>26.491000000000003</v>
      </c>
      <c r="V93" s="14" t="s">
        <v>41</v>
      </c>
      <c r="W93" s="16">
        <f t="shared" si="152"/>
        <v>24.491000000000003</v>
      </c>
      <c r="X93" s="14" t="s">
        <v>41</v>
      </c>
      <c r="Y93" s="14" t="s">
        <v>41</v>
      </c>
      <c r="Z93" s="16">
        <f t="shared" si="120"/>
        <v>21.491000000000003</v>
      </c>
      <c r="AA93" s="72">
        <f>P93-12</f>
        <v>19.491000000000003</v>
      </c>
      <c r="AB93" s="256">
        <v>0</v>
      </c>
      <c r="AC93" s="237" t="s">
        <v>2307</v>
      </c>
      <c r="AD93" s="120" t="s">
        <v>2730</v>
      </c>
      <c r="AE93" s="67">
        <v>110</v>
      </c>
      <c r="AF93" s="114">
        <v>120</v>
      </c>
      <c r="AG93" s="182">
        <f t="shared" si="122"/>
        <v>230</v>
      </c>
      <c r="AH93" s="183">
        <f t="shared" si="123"/>
        <v>-226.1</v>
      </c>
      <c r="AI93" s="184">
        <f t="shared" si="124"/>
        <v>9.99</v>
      </c>
      <c r="AJ93" s="183">
        <f t="shared" si="125"/>
        <v>8.3949579831932777</v>
      </c>
      <c r="AK93" s="202" t="str">
        <f t="shared" si="126"/>
        <v>-</v>
      </c>
      <c r="AL93" s="203">
        <f t="shared" si="127"/>
        <v>190</v>
      </c>
      <c r="AM93" s="203" t="str">
        <f t="shared" si="128"/>
        <v>-</v>
      </c>
      <c r="AN93" s="203" t="str">
        <f t="shared" si="129"/>
        <v>-</v>
      </c>
      <c r="AO93" s="203">
        <f t="shared" si="130"/>
        <v>130</v>
      </c>
      <c r="AP93" s="203" t="str">
        <f t="shared" si="131"/>
        <v>-</v>
      </c>
      <c r="AQ93" s="203">
        <f t="shared" si="132"/>
        <v>90</v>
      </c>
      <c r="AR93" s="203" t="str">
        <f t="shared" si="133"/>
        <v>-</v>
      </c>
      <c r="AS93" s="203" t="str">
        <f t="shared" si="134"/>
        <v>-</v>
      </c>
      <c r="AT93" s="203">
        <f t="shared" si="135"/>
        <v>30</v>
      </c>
      <c r="AU93" s="204">
        <f t="shared" si="136"/>
        <v>-10</v>
      </c>
      <c r="AV93" s="185"/>
      <c r="AW93" s="205" t="str">
        <f t="shared" si="137"/>
        <v>-</v>
      </c>
      <c r="AX93" s="206">
        <f t="shared" si="138"/>
        <v>9.99</v>
      </c>
      <c r="AY93" s="206" t="str">
        <f t="shared" si="139"/>
        <v>-</v>
      </c>
      <c r="AZ93" s="206" t="str">
        <f t="shared" si="140"/>
        <v>-</v>
      </c>
      <c r="BA93" s="206">
        <f t="shared" si="141"/>
        <v>9.99</v>
      </c>
      <c r="BB93" s="206" t="str">
        <f t="shared" si="142"/>
        <v>-</v>
      </c>
      <c r="BC93" s="206">
        <f t="shared" si="143"/>
        <v>9.99</v>
      </c>
      <c r="BD93" s="206" t="str">
        <f t="shared" si="144"/>
        <v>-</v>
      </c>
      <c r="BE93" s="206" t="str">
        <f t="shared" si="145"/>
        <v>-</v>
      </c>
      <c r="BF93" s="206">
        <f t="shared" si="146"/>
        <v>19.990000000000002</v>
      </c>
      <c r="BG93" s="207">
        <f t="shared" si="147"/>
        <v>59.99</v>
      </c>
      <c r="BH93" s="104" t="s">
        <v>88</v>
      </c>
      <c r="BI93" s="227">
        <v>46265</v>
      </c>
      <c r="BJ93" s="112" t="s">
        <v>103</v>
      </c>
      <c r="BK93" s="103"/>
    </row>
    <row r="94" spans="1:63" s="49" customFormat="1">
      <c r="A94" s="110"/>
      <c r="B94" s="124" t="s">
        <v>38</v>
      </c>
      <c r="C94" s="47" t="s">
        <v>2129</v>
      </c>
      <c r="D94" s="71" t="s">
        <v>71</v>
      </c>
      <c r="E94" s="112"/>
      <c r="F94" s="51" t="s">
        <v>61</v>
      </c>
      <c r="G94" s="14">
        <v>10</v>
      </c>
      <c r="H94" s="14">
        <v>25</v>
      </c>
      <c r="I94" s="14" t="s">
        <v>41</v>
      </c>
      <c r="J94" s="14" t="s">
        <v>76</v>
      </c>
      <c r="K94" s="114">
        <v>0.19</v>
      </c>
      <c r="L94" s="115">
        <v>31.99</v>
      </c>
      <c r="M94" s="175">
        <f t="shared" si="121"/>
        <v>26.882352941176471</v>
      </c>
      <c r="N94" s="115"/>
      <c r="O94" s="116"/>
      <c r="P94" s="177">
        <f>L94</f>
        <v>31.99</v>
      </c>
      <c r="Q94" s="51" t="s">
        <v>41</v>
      </c>
      <c r="R94" s="16">
        <f t="shared" si="118"/>
        <v>29.99</v>
      </c>
      <c r="S94" s="14" t="s">
        <v>41</v>
      </c>
      <c r="T94" s="14" t="s">
        <v>41</v>
      </c>
      <c r="U94" s="16">
        <f t="shared" si="119"/>
        <v>26.99</v>
      </c>
      <c r="V94" s="14" t="s">
        <v>41</v>
      </c>
      <c r="W94" s="16">
        <f t="shared" si="152"/>
        <v>24.99</v>
      </c>
      <c r="X94" s="14" t="s">
        <v>41</v>
      </c>
      <c r="Y94" s="14" t="s">
        <v>41</v>
      </c>
      <c r="Z94" s="14" t="s">
        <v>41</v>
      </c>
      <c r="AA94" s="71" t="s">
        <v>41</v>
      </c>
      <c r="AB94" s="252">
        <v>39.99</v>
      </c>
      <c r="AC94" s="212"/>
      <c r="AD94" s="119" t="s">
        <v>41</v>
      </c>
      <c r="AE94" s="67">
        <v>230</v>
      </c>
      <c r="AF94" s="114"/>
      <c r="AG94" s="182">
        <f t="shared" si="122"/>
        <v>230</v>
      </c>
      <c r="AH94" s="183">
        <f t="shared" si="123"/>
        <v>-226.1</v>
      </c>
      <c r="AI94" s="184">
        <f t="shared" si="124"/>
        <v>9.99</v>
      </c>
      <c r="AJ94" s="183">
        <f t="shared" si="125"/>
        <v>8.3949579831932777</v>
      </c>
      <c r="AK94" s="202" t="str">
        <f t="shared" si="126"/>
        <v>-</v>
      </c>
      <c r="AL94" s="203">
        <f t="shared" si="127"/>
        <v>190</v>
      </c>
      <c r="AM94" s="203" t="str">
        <f t="shared" si="128"/>
        <v>-</v>
      </c>
      <c r="AN94" s="203" t="str">
        <f t="shared" si="129"/>
        <v>-</v>
      </c>
      <c r="AO94" s="203">
        <f t="shared" si="130"/>
        <v>130</v>
      </c>
      <c r="AP94" s="203" t="str">
        <f t="shared" si="131"/>
        <v>-</v>
      </c>
      <c r="AQ94" s="203">
        <f t="shared" si="132"/>
        <v>90</v>
      </c>
      <c r="AR94" s="203" t="str">
        <f t="shared" si="133"/>
        <v>-</v>
      </c>
      <c r="AS94" s="203" t="str">
        <f t="shared" si="134"/>
        <v>-</v>
      </c>
      <c r="AT94" s="203" t="str">
        <f t="shared" si="135"/>
        <v>-</v>
      </c>
      <c r="AU94" s="204" t="str">
        <f t="shared" si="136"/>
        <v>-</v>
      </c>
      <c r="AV94" s="185"/>
      <c r="AW94" s="205" t="str">
        <f t="shared" si="137"/>
        <v>-</v>
      </c>
      <c r="AX94" s="206">
        <f t="shared" si="138"/>
        <v>9.99</v>
      </c>
      <c r="AY94" s="206" t="str">
        <f t="shared" si="139"/>
        <v>-</v>
      </c>
      <c r="AZ94" s="206" t="str">
        <f t="shared" si="140"/>
        <v>-</v>
      </c>
      <c r="BA94" s="206">
        <f t="shared" si="141"/>
        <v>9.99</v>
      </c>
      <c r="BB94" s="206" t="str">
        <f t="shared" si="142"/>
        <v>-</v>
      </c>
      <c r="BC94" s="206">
        <f t="shared" si="143"/>
        <v>9.99</v>
      </c>
      <c r="BD94" s="206" t="str">
        <f t="shared" si="144"/>
        <v>-</v>
      </c>
      <c r="BE94" s="206" t="str">
        <f t="shared" si="145"/>
        <v>-</v>
      </c>
      <c r="BF94" s="206" t="str">
        <f t="shared" si="146"/>
        <v>-</v>
      </c>
      <c r="BG94" s="207" t="str">
        <f t="shared" si="147"/>
        <v>-</v>
      </c>
      <c r="BH94" s="104"/>
      <c r="BI94" s="227"/>
      <c r="BJ94" s="112" t="s">
        <v>106</v>
      </c>
      <c r="BK94" s="103"/>
    </row>
    <row r="95" spans="1:63" s="49" customFormat="1">
      <c r="A95" s="110"/>
      <c r="B95" s="124" t="s">
        <v>38</v>
      </c>
      <c r="C95" s="47" t="s">
        <v>2129</v>
      </c>
      <c r="D95" s="71" t="s">
        <v>71</v>
      </c>
      <c r="E95" s="112" t="s">
        <v>2426</v>
      </c>
      <c r="F95" s="51" t="s">
        <v>61</v>
      </c>
      <c r="G95" s="14">
        <v>10</v>
      </c>
      <c r="H95" s="14">
        <v>25</v>
      </c>
      <c r="I95" s="14" t="s">
        <v>41</v>
      </c>
      <c r="J95" s="14" t="s">
        <v>76</v>
      </c>
      <c r="K95" s="114">
        <v>0.19</v>
      </c>
      <c r="L95" s="115">
        <v>31.99</v>
      </c>
      <c r="M95" s="175">
        <f t="shared" si="121"/>
        <v>26.882352941176471</v>
      </c>
      <c r="N95" s="115"/>
      <c r="O95" s="116"/>
      <c r="P95" s="177">
        <f>L95</f>
        <v>31.99</v>
      </c>
      <c r="Q95" s="51" t="s">
        <v>41</v>
      </c>
      <c r="R95" s="16">
        <f t="shared" si="118"/>
        <v>29.99</v>
      </c>
      <c r="S95" s="14" t="s">
        <v>41</v>
      </c>
      <c r="T95" s="14" t="s">
        <v>41</v>
      </c>
      <c r="U95" s="16">
        <f t="shared" si="119"/>
        <v>26.99</v>
      </c>
      <c r="V95" s="14" t="s">
        <v>41</v>
      </c>
      <c r="W95" s="16">
        <f t="shared" si="152"/>
        <v>24.99</v>
      </c>
      <c r="X95" s="14" t="s">
        <v>41</v>
      </c>
      <c r="Y95" s="14" t="s">
        <v>41</v>
      </c>
      <c r="Z95" s="14" t="s">
        <v>41</v>
      </c>
      <c r="AA95" s="71" t="s">
        <v>41</v>
      </c>
      <c r="AB95" s="252">
        <v>39.99</v>
      </c>
      <c r="AC95" s="237" t="s">
        <v>49</v>
      </c>
      <c r="AD95" s="120" t="s">
        <v>2712</v>
      </c>
      <c r="AE95" s="67">
        <v>230</v>
      </c>
      <c r="AF95" s="114">
        <v>70</v>
      </c>
      <c r="AG95" s="182">
        <f t="shared" si="122"/>
        <v>300</v>
      </c>
      <c r="AH95" s="183">
        <f t="shared" si="123"/>
        <v>-309.39999999999998</v>
      </c>
      <c r="AI95" s="184">
        <f t="shared" si="124"/>
        <v>9.99</v>
      </c>
      <c r="AJ95" s="183">
        <f t="shared" si="125"/>
        <v>8.3949579831932777</v>
      </c>
      <c r="AK95" s="202" t="str">
        <f t="shared" si="126"/>
        <v>-</v>
      </c>
      <c r="AL95" s="203">
        <f t="shared" si="127"/>
        <v>260</v>
      </c>
      <c r="AM95" s="203" t="str">
        <f t="shared" si="128"/>
        <v>-</v>
      </c>
      <c r="AN95" s="203" t="str">
        <f t="shared" si="129"/>
        <v>-</v>
      </c>
      <c r="AO95" s="203">
        <f t="shared" si="130"/>
        <v>200</v>
      </c>
      <c r="AP95" s="203" t="str">
        <f t="shared" si="131"/>
        <v>-</v>
      </c>
      <c r="AQ95" s="203">
        <f t="shared" si="132"/>
        <v>160</v>
      </c>
      <c r="AR95" s="203" t="str">
        <f t="shared" si="133"/>
        <v>-</v>
      </c>
      <c r="AS95" s="203" t="str">
        <f t="shared" si="134"/>
        <v>-</v>
      </c>
      <c r="AT95" s="203" t="str">
        <f t="shared" si="135"/>
        <v>-</v>
      </c>
      <c r="AU95" s="204" t="str">
        <f t="shared" si="136"/>
        <v>-</v>
      </c>
      <c r="AV95" s="185"/>
      <c r="AW95" s="205" t="str">
        <f t="shared" si="137"/>
        <v>-</v>
      </c>
      <c r="AX95" s="206">
        <f t="shared" si="138"/>
        <v>9.99</v>
      </c>
      <c r="AY95" s="206" t="str">
        <f t="shared" si="139"/>
        <v>-</v>
      </c>
      <c r="AZ95" s="206" t="str">
        <f t="shared" si="140"/>
        <v>-</v>
      </c>
      <c r="BA95" s="206">
        <f t="shared" si="141"/>
        <v>9.99</v>
      </c>
      <c r="BB95" s="206" t="str">
        <f t="shared" si="142"/>
        <v>-</v>
      </c>
      <c r="BC95" s="206">
        <f t="shared" si="143"/>
        <v>9.99</v>
      </c>
      <c r="BD95" s="206" t="str">
        <f t="shared" si="144"/>
        <v>-</v>
      </c>
      <c r="BE95" s="206" t="str">
        <f t="shared" si="145"/>
        <v>-</v>
      </c>
      <c r="BF95" s="206" t="str">
        <f t="shared" si="146"/>
        <v>-</v>
      </c>
      <c r="BG95" s="207" t="str">
        <f t="shared" si="147"/>
        <v>-</v>
      </c>
      <c r="BH95" s="104"/>
      <c r="BI95" s="227">
        <v>46265</v>
      </c>
      <c r="BJ95" s="112" t="s">
        <v>106</v>
      </c>
      <c r="BK95" s="103"/>
    </row>
    <row r="96" spans="1:63" s="49" customFormat="1">
      <c r="A96" s="110"/>
      <c r="B96" s="124" t="s">
        <v>38</v>
      </c>
      <c r="C96" s="47" t="s">
        <v>2136</v>
      </c>
      <c r="D96" s="71" t="s">
        <v>85</v>
      </c>
      <c r="E96" s="112" t="s">
        <v>2426</v>
      </c>
      <c r="F96" s="51" t="s">
        <v>61</v>
      </c>
      <c r="G96" s="14">
        <v>25</v>
      </c>
      <c r="H96" s="14">
        <v>50</v>
      </c>
      <c r="I96" s="14">
        <v>50</v>
      </c>
      <c r="J96" s="14" t="s">
        <v>76</v>
      </c>
      <c r="K96" s="114" t="s">
        <v>61</v>
      </c>
      <c r="L96" s="115">
        <v>34.99</v>
      </c>
      <c r="M96" s="175">
        <f t="shared" si="121"/>
        <v>29.403361344537817</v>
      </c>
      <c r="N96" s="115">
        <f>(L96-5)*0.9+5</f>
        <v>31.991000000000003</v>
      </c>
      <c r="O96" s="116">
        <f t="shared" ref="O96:O102" si="153">N96/1.19</f>
        <v>26.883193277310927</v>
      </c>
      <c r="P96" s="177">
        <f t="shared" ref="P96:P102" si="154">N96</f>
        <v>31.991000000000003</v>
      </c>
      <c r="Q96" s="51" t="s">
        <v>41</v>
      </c>
      <c r="R96" s="16">
        <f t="shared" si="118"/>
        <v>29.991000000000003</v>
      </c>
      <c r="S96" s="14" t="s">
        <v>41</v>
      </c>
      <c r="T96" s="14" t="s">
        <v>41</v>
      </c>
      <c r="U96" s="16">
        <f t="shared" si="119"/>
        <v>26.991000000000003</v>
      </c>
      <c r="V96" s="14" t="s">
        <v>41</v>
      </c>
      <c r="W96" s="16">
        <f t="shared" si="152"/>
        <v>24.991000000000003</v>
      </c>
      <c r="X96" s="14" t="s">
        <v>41</v>
      </c>
      <c r="Y96" s="14" t="s">
        <v>41</v>
      </c>
      <c r="Z96" s="16">
        <f t="shared" ref="Z96:Z111" si="155">P96-10</f>
        <v>21.991000000000003</v>
      </c>
      <c r="AA96" s="71" t="s">
        <v>41</v>
      </c>
      <c r="AB96" s="256">
        <v>0</v>
      </c>
      <c r="AC96" s="237" t="s">
        <v>2307</v>
      </c>
      <c r="AD96" s="120" t="s">
        <v>2722</v>
      </c>
      <c r="AE96" s="67">
        <v>190</v>
      </c>
      <c r="AF96" s="114">
        <v>70</v>
      </c>
      <c r="AG96" s="182">
        <f t="shared" si="122"/>
        <v>260</v>
      </c>
      <c r="AH96" s="183">
        <f t="shared" si="123"/>
        <v>-261.8</v>
      </c>
      <c r="AI96" s="184">
        <f t="shared" si="124"/>
        <v>9.99</v>
      </c>
      <c r="AJ96" s="183">
        <f t="shared" si="125"/>
        <v>8.3949579831932777</v>
      </c>
      <c r="AK96" s="202" t="str">
        <f t="shared" si="126"/>
        <v>-</v>
      </c>
      <c r="AL96" s="203">
        <f t="shared" si="127"/>
        <v>220</v>
      </c>
      <c r="AM96" s="203" t="str">
        <f t="shared" si="128"/>
        <v>-</v>
      </c>
      <c r="AN96" s="203" t="str">
        <f t="shared" si="129"/>
        <v>-</v>
      </c>
      <c r="AO96" s="203">
        <f t="shared" si="130"/>
        <v>160</v>
      </c>
      <c r="AP96" s="203" t="str">
        <f t="shared" si="131"/>
        <v>-</v>
      </c>
      <c r="AQ96" s="203">
        <f t="shared" si="132"/>
        <v>120</v>
      </c>
      <c r="AR96" s="203" t="str">
        <f t="shared" si="133"/>
        <v>-</v>
      </c>
      <c r="AS96" s="203" t="str">
        <f t="shared" si="134"/>
        <v>-</v>
      </c>
      <c r="AT96" s="203">
        <f t="shared" si="135"/>
        <v>60</v>
      </c>
      <c r="AU96" s="204" t="str">
        <f t="shared" si="136"/>
        <v>-</v>
      </c>
      <c r="AV96" s="185"/>
      <c r="AW96" s="205" t="str">
        <f t="shared" si="137"/>
        <v>-</v>
      </c>
      <c r="AX96" s="206">
        <f t="shared" si="138"/>
        <v>9.99</v>
      </c>
      <c r="AY96" s="206" t="str">
        <f t="shared" si="139"/>
        <v>-</v>
      </c>
      <c r="AZ96" s="206" t="str">
        <f t="shared" si="140"/>
        <v>-</v>
      </c>
      <c r="BA96" s="206">
        <f t="shared" si="141"/>
        <v>9.99</v>
      </c>
      <c r="BB96" s="206" t="str">
        <f t="shared" si="142"/>
        <v>-</v>
      </c>
      <c r="BC96" s="206">
        <f t="shared" si="143"/>
        <v>9.99</v>
      </c>
      <c r="BD96" s="206" t="str">
        <f t="shared" si="144"/>
        <v>-</v>
      </c>
      <c r="BE96" s="206" t="str">
        <f t="shared" si="145"/>
        <v>-</v>
      </c>
      <c r="BF96" s="206">
        <f t="shared" si="146"/>
        <v>9.99</v>
      </c>
      <c r="BG96" s="207" t="str">
        <f t="shared" si="147"/>
        <v>-</v>
      </c>
      <c r="BH96" s="104" t="s">
        <v>88</v>
      </c>
      <c r="BI96" s="227">
        <v>46265</v>
      </c>
      <c r="BJ96" s="112" t="s">
        <v>110</v>
      </c>
      <c r="BK96" s="103"/>
    </row>
    <row r="97" spans="1:63" s="49" customFormat="1">
      <c r="A97" s="110"/>
      <c r="B97" s="124" t="s">
        <v>38</v>
      </c>
      <c r="C97" s="47" t="s">
        <v>2698</v>
      </c>
      <c r="D97" s="71" t="s">
        <v>40</v>
      </c>
      <c r="E97" s="112" t="s">
        <v>2426</v>
      </c>
      <c r="F97" s="51" t="s">
        <v>61</v>
      </c>
      <c r="G97" s="14">
        <v>80</v>
      </c>
      <c r="H97" s="14">
        <v>50</v>
      </c>
      <c r="I97" s="14">
        <v>50</v>
      </c>
      <c r="J97" s="14" t="s">
        <v>76</v>
      </c>
      <c r="K97" s="114" t="s">
        <v>61</v>
      </c>
      <c r="L97" s="115">
        <v>39.99</v>
      </c>
      <c r="M97" s="175">
        <f t="shared" si="121"/>
        <v>33.605042016806728</v>
      </c>
      <c r="N97" s="115">
        <f>L97*0.8</f>
        <v>31.992000000000004</v>
      </c>
      <c r="O97" s="116">
        <f t="shared" si="153"/>
        <v>26.884033613445382</v>
      </c>
      <c r="P97" s="177">
        <f t="shared" si="154"/>
        <v>31.992000000000004</v>
      </c>
      <c r="Q97" s="51" t="s">
        <v>41</v>
      </c>
      <c r="R97" s="16">
        <f t="shared" si="118"/>
        <v>29.992000000000004</v>
      </c>
      <c r="S97" s="14" t="s">
        <v>41</v>
      </c>
      <c r="T97" s="14" t="s">
        <v>41</v>
      </c>
      <c r="U97" s="16">
        <f t="shared" si="119"/>
        <v>26.992000000000004</v>
      </c>
      <c r="V97" s="14" t="s">
        <v>41</v>
      </c>
      <c r="W97" s="16">
        <f t="shared" si="152"/>
        <v>24.992000000000004</v>
      </c>
      <c r="X97" s="14" t="s">
        <v>41</v>
      </c>
      <c r="Y97" s="14" t="s">
        <v>41</v>
      </c>
      <c r="Z97" s="16">
        <f t="shared" si="155"/>
        <v>21.992000000000004</v>
      </c>
      <c r="AA97" s="72">
        <f>P97-12</f>
        <v>19.992000000000004</v>
      </c>
      <c r="AB97" s="256">
        <v>0</v>
      </c>
      <c r="AC97" s="237" t="s">
        <v>2309</v>
      </c>
      <c r="AD97" s="120" t="s">
        <v>2735</v>
      </c>
      <c r="AE97" s="67">
        <v>150</v>
      </c>
      <c r="AF97" s="114">
        <v>40</v>
      </c>
      <c r="AG97" s="182">
        <f t="shared" si="122"/>
        <v>190</v>
      </c>
      <c r="AH97" s="183">
        <f t="shared" si="123"/>
        <v>-178.5</v>
      </c>
      <c r="AI97" s="184">
        <f t="shared" si="124"/>
        <v>9.99</v>
      </c>
      <c r="AJ97" s="183">
        <f t="shared" si="125"/>
        <v>8.3949579831932777</v>
      </c>
      <c r="AK97" s="202" t="str">
        <f t="shared" si="126"/>
        <v>-</v>
      </c>
      <c r="AL97" s="203">
        <f t="shared" si="127"/>
        <v>150</v>
      </c>
      <c r="AM97" s="203" t="str">
        <f t="shared" si="128"/>
        <v>-</v>
      </c>
      <c r="AN97" s="203" t="str">
        <f t="shared" si="129"/>
        <v>-</v>
      </c>
      <c r="AO97" s="203">
        <f t="shared" si="130"/>
        <v>90</v>
      </c>
      <c r="AP97" s="203" t="str">
        <f t="shared" si="131"/>
        <v>-</v>
      </c>
      <c r="AQ97" s="203">
        <f t="shared" si="132"/>
        <v>50</v>
      </c>
      <c r="AR97" s="203" t="str">
        <f t="shared" si="133"/>
        <v>-</v>
      </c>
      <c r="AS97" s="203" t="str">
        <f t="shared" si="134"/>
        <v>-</v>
      </c>
      <c r="AT97" s="203">
        <f t="shared" si="135"/>
        <v>-10</v>
      </c>
      <c r="AU97" s="204">
        <f t="shared" si="136"/>
        <v>-50</v>
      </c>
      <c r="AV97" s="185"/>
      <c r="AW97" s="205" t="str">
        <f t="shared" si="137"/>
        <v>-</v>
      </c>
      <c r="AX97" s="206">
        <f t="shared" si="138"/>
        <v>9.99</v>
      </c>
      <c r="AY97" s="206" t="str">
        <f t="shared" si="139"/>
        <v>-</v>
      </c>
      <c r="AZ97" s="206" t="str">
        <f t="shared" si="140"/>
        <v>-</v>
      </c>
      <c r="BA97" s="206">
        <f t="shared" si="141"/>
        <v>9.99</v>
      </c>
      <c r="BB97" s="206" t="str">
        <f t="shared" si="142"/>
        <v>-</v>
      </c>
      <c r="BC97" s="206">
        <f t="shared" si="143"/>
        <v>9.99</v>
      </c>
      <c r="BD97" s="206" t="str">
        <f t="shared" si="144"/>
        <v>-</v>
      </c>
      <c r="BE97" s="206" t="str">
        <f t="shared" si="145"/>
        <v>-</v>
      </c>
      <c r="BF97" s="206">
        <f t="shared" si="146"/>
        <v>59.99</v>
      </c>
      <c r="BG97" s="207">
        <f t="shared" si="147"/>
        <v>109.99</v>
      </c>
      <c r="BH97" s="104" t="s">
        <v>88</v>
      </c>
      <c r="BI97" s="227">
        <v>46265</v>
      </c>
      <c r="BJ97" s="112" t="s">
        <v>90</v>
      </c>
      <c r="BK97" s="103"/>
    </row>
    <row r="98" spans="1:63" s="49" customFormat="1">
      <c r="A98" s="110"/>
      <c r="B98" s="124" t="s">
        <v>38</v>
      </c>
      <c r="C98" s="47" t="s">
        <v>2134</v>
      </c>
      <c r="D98" s="71" t="s">
        <v>71</v>
      </c>
      <c r="E98" s="112" t="s">
        <v>2426</v>
      </c>
      <c r="F98" s="51" t="s">
        <v>61</v>
      </c>
      <c r="G98" s="14">
        <v>15</v>
      </c>
      <c r="H98" s="14">
        <v>50</v>
      </c>
      <c r="I98" s="14">
        <v>50</v>
      </c>
      <c r="J98" s="14" t="s">
        <v>76</v>
      </c>
      <c r="K98" s="114" t="s">
        <v>61</v>
      </c>
      <c r="L98" s="115">
        <v>34.99</v>
      </c>
      <c r="M98" s="175">
        <f t="shared" si="121"/>
        <v>29.403361344537817</v>
      </c>
      <c r="N98" s="115">
        <f>(L98-10)*0.9+10</f>
        <v>32.491</v>
      </c>
      <c r="O98" s="116">
        <f t="shared" si="153"/>
        <v>27.303361344537816</v>
      </c>
      <c r="P98" s="177">
        <f t="shared" si="154"/>
        <v>32.491</v>
      </c>
      <c r="Q98" s="51" t="s">
        <v>41</v>
      </c>
      <c r="R98" s="16">
        <f t="shared" si="118"/>
        <v>30.491</v>
      </c>
      <c r="S98" s="14" t="s">
        <v>41</v>
      </c>
      <c r="T98" s="14" t="s">
        <v>41</v>
      </c>
      <c r="U98" s="16">
        <f t="shared" si="119"/>
        <v>27.491</v>
      </c>
      <c r="V98" s="14" t="s">
        <v>41</v>
      </c>
      <c r="W98" s="16">
        <f t="shared" si="152"/>
        <v>25.491</v>
      </c>
      <c r="X98" s="14" t="s">
        <v>41</v>
      </c>
      <c r="Y98" s="14" t="s">
        <v>41</v>
      </c>
      <c r="Z98" s="16">
        <f t="shared" si="155"/>
        <v>22.491</v>
      </c>
      <c r="AA98" s="71" t="s">
        <v>41</v>
      </c>
      <c r="AB98" s="256">
        <v>0</v>
      </c>
      <c r="AC98" s="237" t="s">
        <v>2307</v>
      </c>
      <c r="AD98" s="120" t="s">
        <v>2718</v>
      </c>
      <c r="AE98" s="67">
        <v>250</v>
      </c>
      <c r="AF98" s="114">
        <v>0</v>
      </c>
      <c r="AG98" s="182">
        <f t="shared" si="122"/>
        <v>250</v>
      </c>
      <c r="AH98" s="183">
        <f t="shared" si="123"/>
        <v>-249.89999999999998</v>
      </c>
      <c r="AI98" s="184">
        <f t="shared" si="124"/>
        <v>9.99</v>
      </c>
      <c r="AJ98" s="183">
        <f t="shared" si="125"/>
        <v>8.3949579831932777</v>
      </c>
      <c r="AK98" s="202" t="str">
        <f t="shared" si="126"/>
        <v>-</v>
      </c>
      <c r="AL98" s="203">
        <f t="shared" si="127"/>
        <v>210</v>
      </c>
      <c r="AM98" s="203" t="str">
        <f t="shared" si="128"/>
        <v>-</v>
      </c>
      <c r="AN98" s="203" t="str">
        <f t="shared" si="129"/>
        <v>-</v>
      </c>
      <c r="AO98" s="203">
        <f t="shared" si="130"/>
        <v>150</v>
      </c>
      <c r="AP98" s="203" t="str">
        <f t="shared" si="131"/>
        <v>-</v>
      </c>
      <c r="AQ98" s="203">
        <f t="shared" si="132"/>
        <v>110</v>
      </c>
      <c r="AR98" s="203" t="str">
        <f t="shared" si="133"/>
        <v>-</v>
      </c>
      <c r="AS98" s="203" t="str">
        <f t="shared" si="134"/>
        <v>-</v>
      </c>
      <c r="AT98" s="203">
        <f t="shared" si="135"/>
        <v>50</v>
      </c>
      <c r="AU98" s="204" t="str">
        <f t="shared" si="136"/>
        <v>-</v>
      </c>
      <c r="AV98" s="185"/>
      <c r="AW98" s="205" t="str">
        <f t="shared" si="137"/>
        <v>-</v>
      </c>
      <c r="AX98" s="206">
        <f t="shared" si="138"/>
        <v>9.99</v>
      </c>
      <c r="AY98" s="206" t="str">
        <f t="shared" si="139"/>
        <v>-</v>
      </c>
      <c r="AZ98" s="206" t="str">
        <f t="shared" si="140"/>
        <v>-</v>
      </c>
      <c r="BA98" s="206">
        <f t="shared" si="141"/>
        <v>9.99</v>
      </c>
      <c r="BB98" s="206" t="str">
        <f t="shared" si="142"/>
        <v>-</v>
      </c>
      <c r="BC98" s="206">
        <f t="shared" si="143"/>
        <v>9.99</v>
      </c>
      <c r="BD98" s="206" t="str">
        <f t="shared" si="144"/>
        <v>-</v>
      </c>
      <c r="BE98" s="206" t="str">
        <f t="shared" si="145"/>
        <v>-</v>
      </c>
      <c r="BF98" s="206">
        <f t="shared" si="146"/>
        <v>9.99</v>
      </c>
      <c r="BG98" s="207" t="str">
        <f t="shared" si="147"/>
        <v>-</v>
      </c>
      <c r="BH98" s="104" t="s">
        <v>88</v>
      </c>
      <c r="BI98" s="227">
        <v>46265</v>
      </c>
      <c r="BJ98" s="112" t="s">
        <v>108</v>
      </c>
      <c r="BK98" s="103"/>
    </row>
    <row r="99" spans="1:63" s="49" customFormat="1">
      <c r="A99" s="110"/>
      <c r="B99" s="124" t="s">
        <v>38</v>
      </c>
      <c r="C99" s="47" t="s">
        <v>170</v>
      </c>
      <c r="D99" s="71" t="s">
        <v>71</v>
      </c>
      <c r="E99" s="112" t="s">
        <v>2426</v>
      </c>
      <c r="F99" s="51" t="s">
        <v>61</v>
      </c>
      <c r="G99" s="14">
        <v>25</v>
      </c>
      <c r="H99" s="14">
        <v>50</v>
      </c>
      <c r="I99" s="14">
        <v>50</v>
      </c>
      <c r="J99" s="14" t="s">
        <v>76</v>
      </c>
      <c r="K99" s="114" t="s">
        <v>61</v>
      </c>
      <c r="L99" s="115">
        <v>39.99</v>
      </c>
      <c r="M99" s="175">
        <f t="shared" si="121"/>
        <v>33.605042016806728</v>
      </c>
      <c r="N99" s="115">
        <f>L99-7</f>
        <v>32.99</v>
      </c>
      <c r="O99" s="116">
        <f t="shared" si="153"/>
        <v>27.722689075630257</v>
      </c>
      <c r="P99" s="177">
        <f t="shared" si="154"/>
        <v>32.99</v>
      </c>
      <c r="Q99" s="51" t="s">
        <v>41</v>
      </c>
      <c r="R99" s="16">
        <f t="shared" si="118"/>
        <v>30.990000000000002</v>
      </c>
      <c r="S99" s="14" t="s">
        <v>41</v>
      </c>
      <c r="T99" s="14" t="s">
        <v>41</v>
      </c>
      <c r="U99" s="16">
        <f t="shared" si="119"/>
        <v>27.990000000000002</v>
      </c>
      <c r="V99" s="14" t="s">
        <v>41</v>
      </c>
      <c r="W99" s="16">
        <f t="shared" si="152"/>
        <v>25.990000000000002</v>
      </c>
      <c r="X99" s="14" t="s">
        <v>41</v>
      </c>
      <c r="Y99" s="14" t="s">
        <v>41</v>
      </c>
      <c r="Z99" s="16">
        <f t="shared" si="155"/>
        <v>22.990000000000002</v>
      </c>
      <c r="AA99" s="71" t="s">
        <v>41</v>
      </c>
      <c r="AB99" s="252">
        <v>39.99</v>
      </c>
      <c r="AC99" s="237" t="s">
        <v>80</v>
      </c>
      <c r="AD99" s="120" t="s">
        <v>2727</v>
      </c>
      <c r="AE99" s="67">
        <v>270</v>
      </c>
      <c r="AF99" s="114">
        <v>60</v>
      </c>
      <c r="AG99" s="182">
        <f t="shared" si="122"/>
        <v>330</v>
      </c>
      <c r="AH99" s="183">
        <f t="shared" si="123"/>
        <v>-345.09999999999997</v>
      </c>
      <c r="AI99" s="184">
        <f t="shared" si="124"/>
        <v>9.99</v>
      </c>
      <c r="AJ99" s="183">
        <f t="shared" si="125"/>
        <v>8.3949579831932777</v>
      </c>
      <c r="AK99" s="202" t="str">
        <f t="shared" si="126"/>
        <v>-</v>
      </c>
      <c r="AL99" s="203">
        <f t="shared" si="127"/>
        <v>290</v>
      </c>
      <c r="AM99" s="203" t="str">
        <f t="shared" si="128"/>
        <v>-</v>
      </c>
      <c r="AN99" s="203" t="str">
        <f t="shared" si="129"/>
        <v>-</v>
      </c>
      <c r="AO99" s="203">
        <f t="shared" si="130"/>
        <v>230</v>
      </c>
      <c r="AP99" s="203" t="str">
        <f t="shared" si="131"/>
        <v>-</v>
      </c>
      <c r="AQ99" s="203">
        <f t="shared" si="132"/>
        <v>190</v>
      </c>
      <c r="AR99" s="203" t="str">
        <f t="shared" si="133"/>
        <v>-</v>
      </c>
      <c r="AS99" s="203" t="str">
        <f t="shared" si="134"/>
        <v>-</v>
      </c>
      <c r="AT99" s="203">
        <f t="shared" si="135"/>
        <v>130</v>
      </c>
      <c r="AU99" s="204" t="str">
        <f t="shared" si="136"/>
        <v>-</v>
      </c>
      <c r="AV99" s="185"/>
      <c r="AW99" s="205" t="str">
        <f t="shared" si="137"/>
        <v>-</v>
      </c>
      <c r="AX99" s="206">
        <f t="shared" si="138"/>
        <v>9.99</v>
      </c>
      <c r="AY99" s="206" t="str">
        <f t="shared" si="139"/>
        <v>-</v>
      </c>
      <c r="AZ99" s="206" t="str">
        <f t="shared" si="140"/>
        <v>-</v>
      </c>
      <c r="BA99" s="206">
        <f t="shared" si="141"/>
        <v>9.99</v>
      </c>
      <c r="BB99" s="206" t="str">
        <f t="shared" si="142"/>
        <v>-</v>
      </c>
      <c r="BC99" s="206">
        <f t="shared" si="143"/>
        <v>9.99</v>
      </c>
      <c r="BD99" s="206" t="str">
        <f t="shared" si="144"/>
        <v>-</v>
      </c>
      <c r="BE99" s="206" t="str">
        <f t="shared" si="145"/>
        <v>-</v>
      </c>
      <c r="BF99" s="206">
        <f t="shared" si="146"/>
        <v>9.99</v>
      </c>
      <c r="BG99" s="207" t="str">
        <f t="shared" si="147"/>
        <v>-</v>
      </c>
      <c r="BH99" s="104" t="s">
        <v>88</v>
      </c>
      <c r="BI99" s="227">
        <v>46265</v>
      </c>
      <c r="BJ99" s="112" t="s">
        <v>113</v>
      </c>
      <c r="BK99" s="103" t="s">
        <v>82</v>
      </c>
    </row>
    <row r="100" spans="1:63" s="49" customFormat="1">
      <c r="A100" s="110"/>
      <c r="B100" s="124" t="s">
        <v>38</v>
      </c>
      <c r="C100" s="47" t="s">
        <v>245</v>
      </c>
      <c r="D100" s="71" t="s">
        <v>85</v>
      </c>
      <c r="E100" s="112" t="s">
        <v>2426</v>
      </c>
      <c r="F100" s="51" t="s">
        <v>61</v>
      </c>
      <c r="G100" s="14">
        <v>50</v>
      </c>
      <c r="H100" s="14">
        <v>50</v>
      </c>
      <c r="I100" s="14">
        <v>50</v>
      </c>
      <c r="J100" s="14" t="s">
        <v>76</v>
      </c>
      <c r="K100" s="114" t="s">
        <v>61</v>
      </c>
      <c r="L100" s="115">
        <v>39.99</v>
      </c>
      <c r="M100" s="175">
        <f t="shared" si="121"/>
        <v>33.605042016806728</v>
      </c>
      <c r="N100" s="115">
        <f>(L100-5)*0.8+5</f>
        <v>32.992000000000004</v>
      </c>
      <c r="O100" s="116">
        <f t="shared" si="153"/>
        <v>27.724369747899164</v>
      </c>
      <c r="P100" s="177">
        <f t="shared" si="154"/>
        <v>32.992000000000004</v>
      </c>
      <c r="Q100" s="51" t="s">
        <v>41</v>
      </c>
      <c r="R100" s="16">
        <f t="shared" si="118"/>
        <v>30.992000000000004</v>
      </c>
      <c r="S100" s="14" t="s">
        <v>41</v>
      </c>
      <c r="T100" s="14" t="s">
        <v>41</v>
      </c>
      <c r="U100" s="16">
        <f t="shared" si="119"/>
        <v>27.992000000000004</v>
      </c>
      <c r="V100" s="14" t="s">
        <v>41</v>
      </c>
      <c r="W100" s="16">
        <f t="shared" si="152"/>
        <v>25.992000000000004</v>
      </c>
      <c r="X100" s="14" t="s">
        <v>41</v>
      </c>
      <c r="Y100" s="14" t="s">
        <v>41</v>
      </c>
      <c r="Z100" s="16">
        <f t="shared" si="155"/>
        <v>22.992000000000004</v>
      </c>
      <c r="AA100" s="72">
        <f>P100-12</f>
        <v>20.992000000000004</v>
      </c>
      <c r="AB100" s="256">
        <v>0</v>
      </c>
      <c r="AC100" s="237" t="s">
        <v>2309</v>
      </c>
      <c r="AD100" s="120" t="s">
        <v>2731</v>
      </c>
      <c r="AE100" s="67">
        <v>190</v>
      </c>
      <c r="AF100" s="114">
        <v>50</v>
      </c>
      <c r="AG100" s="182">
        <f t="shared" si="122"/>
        <v>240</v>
      </c>
      <c r="AH100" s="183">
        <f t="shared" si="123"/>
        <v>-238</v>
      </c>
      <c r="AI100" s="184">
        <f t="shared" si="124"/>
        <v>9.99</v>
      </c>
      <c r="AJ100" s="183">
        <f t="shared" si="125"/>
        <v>8.3949579831932777</v>
      </c>
      <c r="AK100" s="202" t="str">
        <f t="shared" si="126"/>
        <v>-</v>
      </c>
      <c r="AL100" s="203">
        <f t="shared" si="127"/>
        <v>200</v>
      </c>
      <c r="AM100" s="203" t="str">
        <f t="shared" si="128"/>
        <v>-</v>
      </c>
      <c r="AN100" s="203" t="str">
        <f t="shared" si="129"/>
        <v>-</v>
      </c>
      <c r="AO100" s="203">
        <f t="shared" si="130"/>
        <v>140</v>
      </c>
      <c r="AP100" s="203" t="str">
        <f t="shared" si="131"/>
        <v>-</v>
      </c>
      <c r="AQ100" s="203">
        <f t="shared" si="132"/>
        <v>100</v>
      </c>
      <c r="AR100" s="203" t="str">
        <f t="shared" si="133"/>
        <v>-</v>
      </c>
      <c r="AS100" s="203" t="str">
        <f t="shared" si="134"/>
        <v>-</v>
      </c>
      <c r="AT100" s="203">
        <f t="shared" si="135"/>
        <v>40</v>
      </c>
      <c r="AU100" s="204">
        <f t="shared" si="136"/>
        <v>0</v>
      </c>
      <c r="AV100" s="185"/>
      <c r="AW100" s="205" t="str">
        <f t="shared" si="137"/>
        <v>-</v>
      </c>
      <c r="AX100" s="206">
        <f t="shared" si="138"/>
        <v>9.99</v>
      </c>
      <c r="AY100" s="206" t="str">
        <f t="shared" si="139"/>
        <v>-</v>
      </c>
      <c r="AZ100" s="206" t="str">
        <f t="shared" si="140"/>
        <v>-</v>
      </c>
      <c r="BA100" s="206">
        <f t="shared" si="141"/>
        <v>9.99</v>
      </c>
      <c r="BB100" s="206" t="str">
        <f t="shared" si="142"/>
        <v>-</v>
      </c>
      <c r="BC100" s="206">
        <f t="shared" si="143"/>
        <v>9.99</v>
      </c>
      <c r="BD100" s="206" t="str">
        <f t="shared" si="144"/>
        <v>-</v>
      </c>
      <c r="BE100" s="206" t="str">
        <f t="shared" si="145"/>
        <v>-</v>
      </c>
      <c r="BF100" s="206">
        <f t="shared" si="146"/>
        <v>9.99</v>
      </c>
      <c r="BG100" s="207">
        <f t="shared" si="147"/>
        <v>49.99</v>
      </c>
      <c r="BH100" s="104" t="s">
        <v>88</v>
      </c>
      <c r="BI100" s="227">
        <v>46265</v>
      </c>
      <c r="BJ100" s="112" t="s">
        <v>110</v>
      </c>
      <c r="BK100" s="103"/>
    </row>
    <row r="101" spans="1:63" s="49" customFormat="1">
      <c r="A101" s="110"/>
      <c r="B101" s="124" t="s">
        <v>38</v>
      </c>
      <c r="C101" s="47" t="s">
        <v>170</v>
      </c>
      <c r="D101" s="71" t="s">
        <v>71</v>
      </c>
      <c r="E101" s="112" t="s">
        <v>2426</v>
      </c>
      <c r="F101" s="51" t="s">
        <v>61</v>
      </c>
      <c r="G101" s="14">
        <v>25</v>
      </c>
      <c r="H101" s="14">
        <v>50</v>
      </c>
      <c r="I101" s="14">
        <v>50</v>
      </c>
      <c r="J101" s="14" t="s">
        <v>76</v>
      </c>
      <c r="K101" s="114" t="s">
        <v>61</v>
      </c>
      <c r="L101" s="115">
        <v>39.99</v>
      </c>
      <c r="M101" s="175">
        <f t="shared" si="121"/>
        <v>33.605042016806728</v>
      </c>
      <c r="N101" s="115">
        <f>(L101-10)*0.8+10</f>
        <v>33.992000000000004</v>
      </c>
      <c r="O101" s="116">
        <f t="shared" si="153"/>
        <v>28.564705882352946</v>
      </c>
      <c r="P101" s="177">
        <f t="shared" si="154"/>
        <v>33.992000000000004</v>
      </c>
      <c r="Q101" s="51" t="s">
        <v>41</v>
      </c>
      <c r="R101" s="16">
        <f t="shared" si="118"/>
        <v>31.992000000000004</v>
      </c>
      <c r="S101" s="14" t="s">
        <v>41</v>
      </c>
      <c r="T101" s="14" t="s">
        <v>41</v>
      </c>
      <c r="U101" s="16">
        <f t="shared" si="119"/>
        <v>28.992000000000004</v>
      </c>
      <c r="V101" s="14" t="s">
        <v>41</v>
      </c>
      <c r="W101" s="16">
        <f t="shared" si="152"/>
        <v>26.992000000000004</v>
      </c>
      <c r="X101" s="14" t="s">
        <v>41</v>
      </c>
      <c r="Y101" s="14" t="s">
        <v>41</v>
      </c>
      <c r="Z101" s="16">
        <f t="shared" si="155"/>
        <v>23.992000000000004</v>
      </c>
      <c r="AA101" s="71" t="s">
        <v>41</v>
      </c>
      <c r="AB101" s="256">
        <v>0</v>
      </c>
      <c r="AC101" s="237" t="s">
        <v>2309</v>
      </c>
      <c r="AD101" s="120" t="s">
        <v>2723</v>
      </c>
      <c r="AE101" s="67">
        <v>270</v>
      </c>
      <c r="AF101" s="114">
        <v>10</v>
      </c>
      <c r="AG101" s="182">
        <f t="shared" si="122"/>
        <v>280</v>
      </c>
      <c r="AH101" s="183">
        <f t="shared" si="123"/>
        <v>-285.59999999999997</v>
      </c>
      <c r="AI101" s="184">
        <f t="shared" si="124"/>
        <v>9.99</v>
      </c>
      <c r="AJ101" s="183">
        <f t="shared" si="125"/>
        <v>8.3949579831932777</v>
      </c>
      <c r="AK101" s="202" t="str">
        <f t="shared" si="126"/>
        <v>-</v>
      </c>
      <c r="AL101" s="203">
        <f t="shared" si="127"/>
        <v>240</v>
      </c>
      <c r="AM101" s="203" t="str">
        <f t="shared" si="128"/>
        <v>-</v>
      </c>
      <c r="AN101" s="203" t="str">
        <f t="shared" si="129"/>
        <v>-</v>
      </c>
      <c r="AO101" s="203">
        <f t="shared" si="130"/>
        <v>180</v>
      </c>
      <c r="AP101" s="203" t="str">
        <f t="shared" si="131"/>
        <v>-</v>
      </c>
      <c r="AQ101" s="203">
        <f t="shared" si="132"/>
        <v>140</v>
      </c>
      <c r="AR101" s="203" t="str">
        <f t="shared" si="133"/>
        <v>-</v>
      </c>
      <c r="AS101" s="203" t="str">
        <f t="shared" si="134"/>
        <v>-</v>
      </c>
      <c r="AT101" s="203">
        <f t="shared" si="135"/>
        <v>80</v>
      </c>
      <c r="AU101" s="204" t="str">
        <f t="shared" si="136"/>
        <v>-</v>
      </c>
      <c r="AV101" s="185"/>
      <c r="AW101" s="205" t="str">
        <f t="shared" si="137"/>
        <v>-</v>
      </c>
      <c r="AX101" s="206">
        <f t="shared" si="138"/>
        <v>9.99</v>
      </c>
      <c r="AY101" s="206" t="str">
        <f t="shared" si="139"/>
        <v>-</v>
      </c>
      <c r="AZ101" s="206" t="str">
        <f t="shared" si="140"/>
        <v>-</v>
      </c>
      <c r="BA101" s="206">
        <f t="shared" si="141"/>
        <v>9.99</v>
      </c>
      <c r="BB101" s="206" t="str">
        <f t="shared" si="142"/>
        <v>-</v>
      </c>
      <c r="BC101" s="206">
        <f t="shared" si="143"/>
        <v>9.99</v>
      </c>
      <c r="BD101" s="206" t="str">
        <f t="shared" si="144"/>
        <v>-</v>
      </c>
      <c r="BE101" s="206" t="str">
        <f t="shared" si="145"/>
        <v>-</v>
      </c>
      <c r="BF101" s="206">
        <f t="shared" si="146"/>
        <v>9.99</v>
      </c>
      <c r="BG101" s="207" t="str">
        <f t="shared" si="147"/>
        <v>-</v>
      </c>
      <c r="BH101" s="104" t="s">
        <v>88</v>
      </c>
      <c r="BI101" s="227">
        <v>46265</v>
      </c>
      <c r="BJ101" s="112" t="s">
        <v>113</v>
      </c>
      <c r="BK101" s="103"/>
    </row>
    <row r="102" spans="1:63">
      <c r="A102" s="110"/>
      <c r="B102" s="124" t="s">
        <v>38</v>
      </c>
      <c r="C102" s="47" t="s">
        <v>135</v>
      </c>
      <c r="D102" s="71" t="s">
        <v>71</v>
      </c>
      <c r="E102" s="112" t="s">
        <v>2426</v>
      </c>
      <c r="F102" s="51" t="s">
        <v>61</v>
      </c>
      <c r="G102" s="14">
        <v>200</v>
      </c>
      <c r="H102" s="14">
        <v>300</v>
      </c>
      <c r="I102" s="14" t="s">
        <v>41</v>
      </c>
      <c r="J102" s="14" t="s">
        <v>76</v>
      </c>
      <c r="K102" s="71" t="s">
        <v>61</v>
      </c>
      <c r="L102" s="115">
        <v>59.95</v>
      </c>
      <c r="M102" s="175">
        <f t="shared" si="121"/>
        <v>50.378151260504204</v>
      </c>
      <c r="N102" s="115">
        <f>L102-25</f>
        <v>34.950000000000003</v>
      </c>
      <c r="O102" s="118">
        <f t="shared" si="153"/>
        <v>29.369747899159666</v>
      </c>
      <c r="P102" s="177">
        <f t="shared" si="154"/>
        <v>34.950000000000003</v>
      </c>
      <c r="Q102" s="51" t="s">
        <v>41</v>
      </c>
      <c r="R102" s="16">
        <f t="shared" si="118"/>
        <v>32.950000000000003</v>
      </c>
      <c r="S102" s="14" t="s">
        <v>41</v>
      </c>
      <c r="T102" s="14" t="s">
        <v>41</v>
      </c>
      <c r="U102" s="16">
        <f t="shared" si="119"/>
        <v>29.950000000000003</v>
      </c>
      <c r="V102" s="14" t="s">
        <v>41</v>
      </c>
      <c r="W102" s="16">
        <f t="shared" si="152"/>
        <v>27.950000000000003</v>
      </c>
      <c r="X102" s="14" t="s">
        <v>41</v>
      </c>
      <c r="Y102" s="14" t="s">
        <v>41</v>
      </c>
      <c r="Z102" s="16">
        <f t="shared" si="155"/>
        <v>24.950000000000003</v>
      </c>
      <c r="AA102" s="71" t="s">
        <v>41</v>
      </c>
      <c r="AB102" s="252">
        <v>39.99</v>
      </c>
      <c r="AC102" s="237" t="s">
        <v>129</v>
      </c>
      <c r="AD102" s="120" t="s">
        <v>2120</v>
      </c>
      <c r="AE102" s="67">
        <v>390</v>
      </c>
      <c r="AF102" s="114">
        <v>-335</v>
      </c>
      <c r="AG102" s="182">
        <f t="shared" si="122"/>
        <v>55</v>
      </c>
      <c r="AH102" s="183">
        <f t="shared" si="123"/>
        <v>-17.849999999999998</v>
      </c>
      <c r="AI102" s="184">
        <f t="shared" si="124"/>
        <v>9.99</v>
      </c>
      <c r="AJ102" s="183">
        <f t="shared" si="125"/>
        <v>8.3949579831932777</v>
      </c>
      <c r="AK102" s="202" t="str">
        <f t="shared" si="126"/>
        <v>-</v>
      </c>
      <c r="AL102" s="203">
        <f t="shared" si="127"/>
        <v>15</v>
      </c>
      <c r="AM102" s="203" t="str">
        <f t="shared" si="128"/>
        <v>-</v>
      </c>
      <c r="AN102" s="203" t="str">
        <f t="shared" si="129"/>
        <v>-</v>
      </c>
      <c r="AO102" s="203">
        <f t="shared" si="130"/>
        <v>-45</v>
      </c>
      <c r="AP102" s="203" t="str">
        <f t="shared" si="131"/>
        <v>-</v>
      </c>
      <c r="AQ102" s="203">
        <f t="shared" si="132"/>
        <v>-85</v>
      </c>
      <c r="AR102" s="203" t="str">
        <f t="shared" si="133"/>
        <v>-</v>
      </c>
      <c r="AS102" s="203" t="str">
        <f t="shared" si="134"/>
        <v>-</v>
      </c>
      <c r="AT102" s="203">
        <f t="shared" si="135"/>
        <v>-145</v>
      </c>
      <c r="AU102" s="204" t="str">
        <f t="shared" si="136"/>
        <v>-</v>
      </c>
      <c r="AV102" s="185"/>
      <c r="AW102" s="205" t="str">
        <f t="shared" si="137"/>
        <v>-</v>
      </c>
      <c r="AX102" s="206">
        <f t="shared" si="138"/>
        <v>29.990000000000002</v>
      </c>
      <c r="AY102" s="206" t="str">
        <f t="shared" si="139"/>
        <v>-</v>
      </c>
      <c r="AZ102" s="206" t="str">
        <f t="shared" si="140"/>
        <v>-</v>
      </c>
      <c r="BA102" s="206">
        <f t="shared" si="141"/>
        <v>109.99</v>
      </c>
      <c r="BB102" s="206" t="str">
        <f t="shared" si="142"/>
        <v>-</v>
      </c>
      <c r="BC102" s="206">
        <f t="shared" si="143"/>
        <v>149.99</v>
      </c>
      <c r="BD102" s="206" t="str">
        <f t="shared" si="144"/>
        <v>-</v>
      </c>
      <c r="BE102" s="206" t="str">
        <f t="shared" si="145"/>
        <v>-</v>
      </c>
      <c r="BF102" s="206">
        <f t="shared" si="146"/>
        <v>229.99</v>
      </c>
      <c r="BG102" s="207" t="str">
        <f t="shared" si="147"/>
        <v>-</v>
      </c>
      <c r="BH102" s="103" t="s">
        <v>2500</v>
      </c>
      <c r="BI102" s="227">
        <v>46265</v>
      </c>
      <c r="BJ102" s="112" t="s">
        <v>136</v>
      </c>
      <c r="BK102" s="103"/>
    </row>
    <row r="103" spans="1:63" s="49" customFormat="1">
      <c r="A103" s="110"/>
      <c r="B103" s="124" t="s">
        <v>38</v>
      </c>
      <c r="C103" s="47" t="s">
        <v>2134</v>
      </c>
      <c r="D103" s="71" t="s">
        <v>71</v>
      </c>
      <c r="E103" s="112"/>
      <c r="F103" s="51" t="s">
        <v>61</v>
      </c>
      <c r="G103" s="14">
        <v>15</v>
      </c>
      <c r="H103" s="14">
        <v>50</v>
      </c>
      <c r="I103" s="14">
        <v>50</v>
      </c>
      <c r="J103" s="14" t="s">
        <v>76</v>
      </c>
      <c r="K103" s="114" t="s">
        <v>61</v>
      </c>
      <c r="L103" s="115">
        <v>34.99</v>
      </c>
      <c r="M103" s="175">
        <f t="shared" si="121"/>
        <v>29.403361344537817</v>
      </c>
      <c r="N103" s="115"/>
      <c r="O103" s="116"/>
      <c r="P103" s="177">
        <f t="shared" ref="P103:P109" si="156">L103</f>
        <v>34.99</v>
      </c>
      <c r="Q103" s="51" t="s">
        <v>41</v>
      </c>
      <c r="R103" s="16">
        <f t="shared" si="118"/>
        <v>32.99</v>
      </c>
      <c r="S103" s="14" t="s">
        <v>41</v>
      </c>
      <c r="T103" s="14" t="s">
        <v>41</v>
      </c>
      <c r="U103" s="16">
        <f t="shared" si="119"/>
        <v>29.990000000000002</v>
      </c>
      <c r="V103" s="14" t="s">
        <v>41</v>
      </c>
      <c r="W103" s="16">
        <f t="shared" si="152"/>
        <v>27.990000000000002</v>
      </c>
      <c r="X103" s="14" t="s">
        <v>41</v>
      </c>
      <c r="Y103" s="14" t="s">
        <v>41</v>
      </c>
      <c r="Z103" s="16">
        <f t="shared" si="155"/>
        <v>24.990000000000002</v>
      </c>
      <c r="AA103" s="71" t="s">
        <v>41</v>
      </c>
      <c r="AB103" s="252">
        <v>39.99</v>
      </c>
      <c r="AC103" s="212"/>
      <c r="AD103" s="119" t="s">
        <v>41</v>
      </c>
      <c r="AE103" s="67">
        <v>250</v>
      </c>
      <c r="AF103" s="114"/>
      <c r="AG103" s="182">
        <f t="shared" si="122"/>
        <v>250</v>
      </c>
      <c r="AH103" s="183">
        <f t="shared" si="123"/>
        <v>-249.89999999999998</v>
      </c>
      <c r="AI103" s="184">
        <f t="shared" si="124"/>
        <v>9.99</v>
      </c>
      <c r="AJ103" s="183">
        <f t="shared" si="125"/>
        <v>8.3949579831932777</v>
      </c>
      <c r="AK103" s="202" t="str">
        <f t="shared" si="126"/>
        <v>-</v>
      </c>
      <c r="AL103" s="203">
        <f t="shared" si="127"/>
        <v>210</v>
      </c>
      <c r="AM103" s="203" t="str">
        <f t="shared" si="128"/>
        <v>-</v>
      </c>
      <c r="AN103" s="203" t="str">
        <f t="shared" si="129"/>
        <v>-</v>
      </c>
      <c r="AO103" s="203">
        <f t="shared" si="130"/>
        <v>150</v>
      </c>
      <c r="AP103" s="203" t="str">
        <f t="shared" si="131"/>
        <v>-</v>
      </c>
      <c r="AQ103" s="203">
        <f t="shared" si="132"/>
        <v>110</v>
      </c>
      <c r="AR103" s="203" t="str">
        <f t="shared" si="133"/>
        <v>-</v>
      </c>
      <c r="AS103" s="203" t="str">
        <f t="shared" si="134"/>
        <v>-</v>
      </c>
      <c r="AT103" s="203">
        <f t="shared" si="135"/>
        <v>50</v>
      </c>
      <c r="AU103" s="204" t="str">
        <f t="shared" si="136"/>
        <v>-</v>
      </c>
      <c r="AV103" s="185"/>
      <c r="AW103" s="205" t="str">
        <f t="shared" si="137"/>
        <v>-</v>
      </c>
      <c r="AX103" s="206">
        <f t="shared" si="138"/>
        <v>9.99</v>
      </c>
      <c r="AY103" s="206" t="str">
        <f t="shared" si="139"/>
        <v>-</v>
      </c>
      <c r="AZ103" s="206" t="str">
        <f t="shared" si="140"/>
        <v>-</v>
      </c>
      <c r="BA103" s="206">
        <f t="shared" si="141"/>
        <v>9.99</v>
      </c>
      <c r="BB103" s="206" t="str">
        <f t="shared" si="142"/>
        <v>-</v>
      </c>
      <c r="BC103" s="206">
        <f t="shared" si="143"/>
        <v>9.99</v>
      </c>
      <c r="BD103" s="206" t="str">
        <f t="shared" si="144"/>
        <v>-</v>
      </c>
      <c r="BE103" s="206" t="str">
        <f t="shared" si="145"/>
        <v>-</v>
      </c>
      <c r="BF103" s="206">
        <f t="shared" si="146"/>
        <v>9.99</v>
      </c>
      <c r="BG103" s="207" t="str">
        <f t="shared" si="147"/>
        <v>-</v>
      </c>
      <c r="BH103" s="104" t="s">
        <v>88</v>
      </c>
      <c r="BI103" s="227"/>
      <c r="BJ103" s="112" t="s">
        <v>108</v>
      </c>
      <c r="BK103" s="103"/>
    </row>
    <row r="104" spans="1:63">
      <c r="A104" s="110"/>
      <c r="B104" s="124" t="s">
        <v>38</v>
      </c>
      <c r="C104" s="47" t="s">
        <v>2136</v>
      </c>
      <c r="D104" s="71" t="s">
        <v>85</v>
      </c>
      <c r="E104" s="112"/>
      <c r="F104" s="51" t="s">
        <v>61</v>
      </c>
      <c r="G104" s="14">
        <v>25</v>
      </c>
      <c r="H104" s="14">
        <v>50</v>
      </c>
      <c r="I104" s="14">
        <v>50</v>
      </c>
      <c r="J104" s="14" t="s">
        <v>76</v>
      </c>
      <c r="K104" s="114" t="s">
        <v>61</v>
      </c>
      <c r="L104" s="115">
        <v>34.99</v>
      </c>
      <c r="M104" s="175">
        <f t="shared" si="121"/>
        <v>29.403361344537817</v>
      </c>
      <c r="N104" s="115"/>
      <c r="O104" s="116"/>
      <c r="P104" s="177">
        <f t="shared" si="156"/>
        <v>34.99</v>
      </c>
      <c r="Q104" s="51" t="s">
        <v>41</v>
      </c>
      <c r="R104" s="16">
        <f t="shared" si="118"/>
        <v>32.99</v>
      </c>
      <c r="S104" s="14" t="s">
        <v>41</v>
      </c>
      <c r="T104" s="14" t="s">
        <v>41</v>
      </c>
      <c r="U104" s="16">
        <f t="shared" si="119"/>
        <v>29.990000000000002</v>
      </c>
      <c r="V104" s="14" t="s">
        <v>41</v>
      </c>
      <c r="W104" s="16">
        <f t="shared" si="152"/>
        <v>27.990000000000002</v>
      </c>
      <c r="X104" s="14" t="s">
        <v>41</v>
      </c>
      <c r="Y104" s="14" t="s">
        <v>41</v>
      </c>
      <c r="Z104" s="16">
        <f t="shared" si="155"/>
        <v>24.990000000000002</v>
      </c>
      <c r="AA104" s="71" t="s">
        <v>41</v>
      </c>
      <c r="AB104" s="252">
        <v>39.99</v>
      </c>
      <c r="AC104" s="212"/>
      <c r="AD104" s="119" t="s">
        <v>41</v>
      </c>
      <c r="AE104" s="67">
        <v>190</v>
      </c>
      <c r="AF104" s="114"/>
      <c r="AG104" s="182">
        <f t="shared" si="122"/>
        <v>190</v>
      </c>
      <c r="AH104" s="183">
        <f t="shared" si="123"/>
        <v>-178.5</v>
      </c>
      <c r="AI104" s="184">
        <f t="shared" si="124"/>
        <v>9.99</v>
      </c>
      <c r="AJ104" s="183">
        <f t="shared" si="125"/>
        <v>8.3949579831932777</v>
      </c>
      <c r="AK104" s="202" t="str">
        <f t="shared" si="126"/>
        <v>-</v>
      </c>
      <c r="AL104" s="203">
        <f t="shared" si="127"/>
        <v>150</v>
      </c>
      <c r="AM104" s="203" t="str">
        <f t="shared" si="128"/>
        <v>-</v>
      </c>
      <c r="AN104" s="203" t="str">
        <f t="shared" si="129"/>
        <v>-</v>
      </c>
      <c r="AO104" s="203">
        <f t="shared" si="130"/>
        <v>90</v>
      </c>
      <c r="AP104" s="203" t="str">
        <f t="shared" si="131"/>
        <v>-</v>
      </c>
      <c r="AQ104" s="203">
        <f t="shared" si="132"/>
        <v>50</v>
      </c>
      <c r="AR104" s="203" t="str">
        <f t="shared" si="133"/>
        <v>-</v>
      </c>
      <c r="AS104" s="203" t="str">
        <f t="shared" si="134"/>
        <v>-</v>
      </c>
      <c r="AT104" s="203">
        <f t="shared" si="135"/>
        <v>-10</v>
      </c>
      <c r="AU104" s="204" t="str">
        <f t="shared" si="136"/>
        <v>-</v>
      </c>
      <c r="AV104" s="185"/>
      <c r="AW104" s="205" t="str">
        <f t="shared" si="137"/>
        <v>-</v>
      </c>
      <c r="AX104" s="206">
        <f t="shared" si="138"/>
        <v>9.99</v>
      </c>
      <c r="AY104" s="206" t="str">
        <f t="shared" si="139"/>
        <v>-</v>
      </c>
      <c r="AZ104" s="206" t="str">
        <f t="shared" si="140"/>
        <v>-</v>
      </c>
      <c r="BA104" s="206">
        <f t="shared" si="141"/>
        <v>9.99</v>
      </c>
      <c r="BB104" s="206" t="str">
        <f t="shared" si="142"/>
        <v>-</v>
      </c>
      <c r="BC104" s="206">
        <f t="shared" si="143"/>
        <v>9.99</v>
      </c>
      <c r="BD104" s="206" t="str">
        <f t="shared" si="144"/>
        <v>-</v>
      </c>
      <c r="BE104" s="206" t="str">
        <f t="shared" si="145"/>
        <v>-</v>
      </c>
      <c r="BF104" s="206">
        <f t="shared" si="146"/>
        <v>59.99</v>
      </c>
      <c r="BG104" s="207" t="str">
        <f t="shared" si="147"/>
        <v>-</v>
      </c>
      <c r="BH104" s="104" t="s">
        <v>88</v>
      </c>
      <c r="BI104" s="227"/>
      <c r="BJ104" s="112" t="s">
        <v>110</v>
      </c>
      <c r="BK104" s="103"/>
    </row>
    <row r="105" spans="1:63">
      <c r="A105" s="110"/>
      <c r="B105" s="124" t="s">
        <v>38</v>
      </c>
      <c r="C105" s="47" t="s">
        <v>244</v>
      </c>
      <c r="D105" s="71" t="s">
        <v>40</v>
      </c>
      <c r="E105" s="112"/>
      <c r="F105" s="51" t="s">
        <v>61</v>
      </c>
      <c r="G105" s="14">
        <v>50</v>
      </c>
      <c r="H105" s="14">
        <v>50</v>
      </c>
      <c r="I105" s="14">
        <v>50</v>
      </c>
      <c r="J105" s="14" t="s">
        <v>76</v>
      </c>
      <c r="K105" s="114" t="s">
        <v>61</v>
      </c>
      <c r="L105" s="115">
        <v>34.99</v>
      </c>
      <c r="M105" s="175">
        <f t="shared" si="121"/>
        <v>29.403361344537817</v>
      </c>
      <c r="N105" s="115"/>
      <c r="O105" s="116"/>
      <c r="P105" s="177">
        <f t="shared" si="156"/>
        <v>34.99</v>
      </c>
      <c r="Q105" s="51" t="s">
        <v>41</v>
      </c>
      <c r="R105" s="16">
        <f t="shared" si="118"/>
        <v>32.99</v>
      </c>
      <c r="S105" s="14" t="s">
        <v>41</v>
      </c>
      <c r="T105" s="14" t="s">
        <v>41</v>
      </c>
      <c r="U105" s="16">
        <f t="shared" si="119"/>
        <v>29.990000000000002</v>
      </c>
      <c r="V105" s="14" t="s">
        <v>41</v>
      </c>
      <c r="W105" s="16">
        <f t="shared" si="152"/>
        <v>27.990000000000002</v>
      </c>
      <c r="X105" s="14" t="s">
        <v>41</v>
      </c>
      <c r="Y105" s="14" t="s">
        <v>41</v>
      </c>
      <c r="Z105" s="16">
        <f t="shared" si="155"/>
        <v>24.990000000000002</v>
      </c>
      <c r="AA105" s="72">
        <f>P105-12</f>
        <v>22.990000000000002</v>
      </c>
      <c r="AB105" s="252">
        <v>39.99</v>
      </c>
      <c r="AC105" s="212"/>
      <c r="AD105" s="119" t="s">
        <v>41</v>
      </c>
      <c r="AE105" s="67">
        <v>110</v>
      </c>
      <c r="AF105" s="114"/>
      <c r="AG105" s="182">
        <f t="shared" si="122"/>
        <v>110</v>
      </c>
      <c r="AH105" s="183">
        <f t="shared" si="123"/>
        <v>-83.3</v>
      </c>
      <c r="AI105" s="184">
        <f t="shared" si="124"/>
        <v>9.99</v>
      </c>
      <c r="AJ105" s="183">
        <f t="shared" si="125"/>
        <v>8.3949579831932777</v>
      </c>
      <c r="AK105" s="202" t="str">
        <f t="shared" si="126"/>
        <v>-</v>
      </c>
      <c r="AL105" s="203">
        <f t="shared" si="127"/>
        <v>70</v>
      </c>
      <c r="AM105" s="203" t="str">
        <f t="shared" si="128"/>
        <v>-</v>
      </c>
      <c r="AN105" s="203" t="str">
        <f t="shared" si="129"/>
        <v>-</v>
      </c>
      <c r="AO105" s="203">
        <f t="shared" si="130"/>
        <v>10</v>
      </c>
      <c r="AP105" s="203" t="str">
        <f t="shared" si="131"/>
        <v>-</v>
      </c>
      <c r="AQ105" s="203">
        <f t="shared" si="132"/>
        <v>-30</v>
      </c>
      <c r="AR105" s="203" t="str">
        <f t="shared" si="133"/>
        <v>-</v>
      </c>
      <c r="AS105" s="203" t="str">
        <f t="shared" si="134"/>
        <v>-</v>
      </c>
      <c r="AT105" s="203">
        <f t="shared" si="135"/>
        <v>-90</v>
      </c>
      <c r="AU105" s="204">
        <f t="shared" si="136"/>
        <v>-130</v>
      </c>
      <c r="AV105" s="185"/>
      <c r="AW105" s="205" t="str">
        <f t="shared" si="137"/>
        <v>-</v>
      </c>
      <c r="AX105" s="206">
        <f t="shared" si="138"/>
        <v>9.99</v>
      </c>
      <c r="AY105" s="206" t="str">
        <f t="shared" si="139"/>
        <v>-</v>
      </c>
      <c r="AZ105" s="206" t="str">
        <f t="shared" si="140"/>
        <v>-</v>
      </c>
      <c r="BA105" s="206">
        <f t="shared" si="141"/>
        <v>39.99</v>
      </c>
      <c r="BB105" s="206" t="str">
        <f t="shared" si="142"/>
        <v>-</v>
      </c>
      <c r="BC105" s="206">
        <f t="shared" si="143"/>
        <v>89.99</v>
      </c>
      <c r="BD105" s="206" t="str">
        <f t="shared" si="144"/>
        <v>-</v>
      </c>
      <c r="BE105" s="206" t="str">
        <f t="shared" si="145"/>
        <v>-</v>
      </c>
      <c r="BF105" s="206">
        <f t="shared" si="146"/>
        <v>159.99</v>
      </c>
      <c r="BG105" s="207">
        <f t="shared" si="147"/>
        <v>209.99</v>
      </c>
      <c r="BH105" s="104" t="s">
        <v>88</v>
      </c>
      <c r="BI105" s="227"/>
      <c r="BJ105" s="112" t="s">
        <v>103</v>
      </c>
      <c r="BK105" s="103"/>
    </row>
    <row r="106" spans="1:63" s="49" customFormat="1">
      <c r="A106" s="110"/>
      <c r="B106" s="124" t="s">
        <v>38</v>
      </c>
      <c r="C106" s="47" t="s">
        <v>2134</v>
      </c>
      <c r="D106" s="71" t="s">
        <v>71</v>
      </c>
      <c r="E106" s="112" t="s">
        <v>2426</v>
      </c>
      <c r="F106" s="51" t="s">
        <v>61</v>
      </c>
      <c r="G106" s="14">
        <v>15</v>
      </c>
      <c r="H106" s="14">
        <v>50</v>
      </c>
      <c r="I106" s="14">
        <v>50</v>
      </c>
      <c r="J106" s="14" t="s">
        <v>76</v>
      </c>
      <c r="K106" s="114" t="s">
        <v>61</v>
      </c>
      <c r="L106" s="115">
        <v>34.99</v>
      </c>
      <c r="M106" s="175">
        <f t="shared" si="121"/>
        <v>29.403361344537817</v>
      </c>
      <c r="N106" s="115"/>
      <c r="O106" s="116"/>
      <c r="P106" s="177">
        <f t="shared" si="156"/>
        <v>34.99</v>
      </c>
      <c r="Q106" s="51" t="s">
        <v>41</v>
      </c>
      <c r="R106" s="16">
        <f t="shared" si="118"/>
        <v>32.99</v>
      </c>
      <c r="S106" s="14" t="s">
        <v>41</v>
      </c>
      <c r="T106" s="14" t="s">
        <v>41</v>
      </c>
      <c r="U106" s="16">
        <f t="shared" si="119"/>
        <v>29.990000000000002</v>
      </c>
      <c r="V106" s="14" t="s">
        <v>41</v>
      </c>
      <c r="W106" s="16">
        <f t="shared" si="152"/>
        <v>27.990000000000002</v>
      </c>
      <c r="X106" s="14" t="s">
        <v>41</v>
      </c>
      <c r="Y106" s="14" t="s">
        <v>41</v>
      </c>
      <c r="Z106" s="16">
        <f t="shared" si="155"/>
        <v>24.990000000000002</v>
      </c>
      <c r="AA106" s="71" t="s">
        <v>41</v>
      </c>
      <c r="AB106" s="252">
        <v>39.99</v>
      </c>
      <c r="AC106" s="237" t="s">
        <v>49</v>
      </c>
      <c r="AD106" s="120" t="s">
        <v>2717</v>
      </c>
      <c r="AE106" s="67">
        <v>250</v>
      </c>
      <c r="AF106" s="114">
        <v>80</v>
      </c>
      <c r="AG106" s="182">
        <f t="shared" si="122"/>
        <v>330</v>
      </c>
      <c r="AH106" s="183">
        <f t="shared" si="123"/>
        <v>-345.09999999999997</v>
      </c>
      <c r="AI106" s="184">
        <f t="shared" si="124"/>
        <v>9.99</v>
      </c>
      <c r="AJ106" s="183">
        <f t="shared" si="125"/>
        <v>8.3949579831932777</v>
      </c>
      <c r="AK106" s="202" t="str">
        <f t="shared" si="126"/>
        <v>-</v>
      </c>
      <c r="AL106" s="203">
        <f t="shared" si="127"/>
        <v>290</v>
      </c>
      <c r="AM106" s="203" t="str">
        <f t="shared" si="128"/>
        <v>-</v>
      </c>
      <c r="AN106" s="203" t="str">
        <f t="shared" si="129"/>
        <v>-</v>
      </c>
      <c r="AO106" s="203">
        <f t="shared" si="130"/>
        <v>230</v>
      </c>
      <c r="AP106" s="203" t="str">
        <f t="shared" si="131"/>
        <v>-</v>
      </c>
      <c r="AQ106" s="203">
        <f t="shared" si="132"/>
        <v>190</v>
      </c>
      <c r="AR106" s="203" t="str">
        <f t="shared" si="133"/>
        <v>-</v>
      </c>
      <c r="AS106" s="203" t="str">
        <f t="shared" si="134"/>
        <v>-</v>
      </c>
      <c r="AT106" s="203">
        <f t="shared" si="135"/>
        <v>130</v>
      </c>
      <c r="AU106" s="204" t="str">
        <f t="shared" si="136"/>
        <v>-</v>
      </c>
      <c r="AV106" s="185"/>
      <c r="AW106" s="205" t="str">
        <f t="shared" si="137"/>
        <v>-</v>
      </c>
      <c r="AX106" s="206">
        <f t="shared" si="138"/>
        <v>9.99</v>
      </c>
      <c r="AY106" s="206" t="str">
        <f t="shared" si="139"/>
        <v>-</v>
      </c>
      <c r="AZ106" s="206" t="str">
        <f t="shared" si="140"/>
        <v>-</v>
      </c>
      <c r="BA106" s="206">
        <f t="shared" si="141"/>
        <v>9.99</v>
      </c>
      <c r="BB106" s="206" t="str">
        <f t="shared" si="142"/>
        <v>-</v>
      </c>
      <c r="BC106" s="206">
        <f t="shared" si="143"/>
        <v>9.99</v>
      </c>
      <c r="BD106" s="206" t="str">
        <f t="shared" si="144"/>
        <v>-</v>
      </c>
      <c r="BE106" s="206" t="str">
        <f t="shared" si="145"/>
        <v>-</v>
      </c>
      <c r="BF106" s="206">
        <f t="shared" si="146"/>
        <v>9.99</v>
      </c>
      <c r="BG106" s="207" t="str">
        <f t="shared" si="147"/>
        <v>-</v>
      </c>
      <c r="BH106" s="104" t="s">
        <v>88</v>
      </c>
      <c r="BI106" s="227">
        <v>46265</v>
      </c>
      <c r="BJ106" s="112" t="s">
        <v>108</v>
      </c>
      <c r="BK106" s="103"/>
    </row>
    <row r="107" spans="1:63" s="49" customFormat="1">
      <c r="A107" s="110"/>
      <c r="B107" s="124" t="s">
        <v>38</v>
      </c>
      <c r="C107" s="47" t="s">
        <v>2136</v>
      </c>
      <c r="D107" s="71" t="s">
        <v>85</v>
      </c>
      <c r="E107" s="112" t="s">
        <v>2426</v>
      </c>
      <c r="F107" s="51" t="s">
        <v>61</v>
      </c>
      <c r="G107" s="14">
        <v>25</v>
      </c>
      <c r="H107" s="14">
        <v>50</v>
      </c>
      <c r="I107" s="14">
        <v>50</v>
      </c>
      <c r="J107" s="14" t="s">
        <v>76</v>
      </c>
      <c r="K107" s="114" t="s">
        <v>61</v>
      </c>
      <c r="L107" s="115">
        <v>34.99</v>
      </c>
      <c r="M107" s="175">
        <f t="shared" si="121"/>
        <v>29.403361344537817</v>
      </c>
      <c r="N107" s="115"/>
      <c r="O107" s="116"/>
      <c r="P107" s="177">
        <f t="shared" si="156"/>
        <v>34.99</v>
      </c>
      <c r="Q107" s="51" t="s">
        <v>41</v>
      </c>
      <c r="R107" s="16">
        <f t="shared" si="118"/>
        <v>32.99</v>
      </c>
      <c r="S107" s="14" t="s">
        <v>41</v>
      </c>
      <c r="T107" s="14" t="s">
        <v>41</v>
      </c>
      <c r="U107" s="16">
        <f t="shared" si="119"/>
        <v>29.990000000000002</v>
      </c>
      <c r="V107" s="14" t="s">
        <v>41</v>
      </c>
      <c r="W107" s="16">
        <f t="shared" ref="W107:W122" si="157">P107-7</f>
        <v>27.990000000000002</v>
      </c>
      <c r="X107" s="14" t="s">
        <v>41</v>
      </c>
      <c r="Y107" s="14" t="s">
        <v>41</v>
      </c>
      <c r="Z107" s="16">
        <f t="shared" si="155"/>
        <v>24.990000000000002</v>
      </c>
      <c r="AA107" s="71" t="s">
        <v>41</v>
      </c>
      <c r="AB107" s="252">
        <v>39.99</v>
      </c>
      <c r="AC107" s="237" t="s">
        <v>49</v>
      </c>
      <c r="AD107" s="120" t="s">
        <v>2720</v>
      </c>
      <c r="AE107" s="67">
        <v>190</v>
      </c>
      <c r="AF107" s="114">
        <v>160</v>
      </c>
      <c r="AG107" s="182">
        <f t="shared" si="122"/>
        <v>350</v>
      </c>
      <c r="AH107" s="183">
        <f t="shared" si="123"/>
        <v>-368.9</v>
      </c>
      <c r="AI107" s="184">
        <f t="shared" si="124"/>
        <v>9.99</v>
      </c>
      <c r="AJ107" s="183">
        <f t="shared" si="125"/>
        <v>8.3949579831932777</v>
      </c>
      <c r="AK107" s="202" t="str">
        <f t="shared" si="126"/>
        <v>-</v>
      </c>
      <c r="AL107" s="203">
        <f t="shared" si="127"/>
        <v>310</v>
      </c>
      <c r="AM107" s="203" t="str">
        <f t="shared" si="128"/>
        <v>-</v>
      </c>
      <c r="AN107" s="203" t="str">
        <f t="shared" si="129"/>
        <v>-</v>
      </c>
      <c r="AO107" s="203">
        <f t="shared" si="130"/>
        <v>250</v>
      </c>
      <c r="AP107" s="203" t="str">
        <f t="shared" si="131"/>
        <v>-</v>
      </c>
      <c r="AQ107" s="203">
        <f t="shared" si="132"/>
        <v>210</v>
      </c>
      <c r="AR107" s="203" t="str">
        <f t="shared" si="133"/>
        <v>-</v>
      </c>
      <c r="AS107" s="203" t="str">
        <f t="shared" si="134"/>
        <v>-</v>
      </c>
      <c r="AT107" s="203">
        <f t="shared" si="135"/>
        <v>150</v>
      </c>
      <c r="AU107" s="204" t="str">
        <f t="shared" si="136"/>
        <v>-</v>
      </c>
      <c r="AV107" s="185"/>
      <c r="AW107" s="205" t="str">
        <f t="shared" si="137"/>
        <v>-</v>
      </c>
      <c r="AX107" s="206">
        <f t="shared" si="138"/>
        <v>9.99</v>
      </c>
      <c r="AY107" s="206" t="str">
        <f t="shared" si="139"/>
        <v>-</v>
      </c>
      <c r="AZ107" s="206" t="str">
        <f t="shared" si="140"/>
        <v>-</v>
      </c>
      <c r="BA107" s="206">
        <f t="shared" si="141"/>
        <v>9.99</v>
      </c>
      <c r="BB107" s="206" t="str">
        <f t="shared" si="142"/>
        <v>-</v>
      </c>
      <c r="BC107" s="206">
        <f t="shared" si="143"/>
        <v>9.99</v>
      </c>
      <c r="BD107" s="206" t="str">
        <f t="shared" si="144"/>
        <v>-</v>
      </c>
      <c r="BE107" s="206" t="str">
        <f t="shared" si="145"/>
        <v>-</v>
      </c>
      <c r="BF107" s="206">
        <f t="shared" si="146"/>
        <v>9.99</v>
      </c>
      <c r="BG107" s="207" t="str">
        <f t="shared" si="147"/>
        <v>-</v>
      </c>
      <c r="BH107" s="104" t="s">
        <v>88</v>
      </c>
      <c r="BI107" s="227">
        <v>46265</v>
      </c>
      <c r="BJ107" s="112" t="s">
        <v>110</v>
      </c>
      <c r="BK107" s="103"/>
    </row>
    <row r="108" spans="1:63">
      <c r="A108" s="110"/>
      <c r="B108" s="124" t="s">
        <v>38</v>
      </c>
      <c r="C108" s="47" t="s">
        <v>2136</v>
      </c>
      <c r="D108" s="71" t="s">
        <v>85</v>
      </c>
      <c r="E108" s="112" t="s">
        <v>2426</v>
      </c>
      <c r="F108" s="51" t="s">
        <v>61</v>
      </c>
      <c r="G108" s="14">
        <v>25</v>
      </c>
      <c r="H108" s="14">
        <v>50</v>
      </c>
      <c r="I108" s="14">
        <v>50</v>
      </c>
      <c r="J108" s="14" t="s">
        <v>76</v>
      </c>
      <c r="K108" s="114" t="s">
        <v>61</v>
      </c>
      <c r="L108" s="115">
        <v>34.99</v>
      </c>
      <c r="M108" s="175">
        <f t="shared" si="121"/>
        <v>29.403361344537817</v>
      </c>
      <c r="N108" s="115"/>
      <c r="O108" s="116"/>
      <c r="P108" s="177">
        <f t="shared" si="156"/>
        <v>34.99</v>
      </c>
      <c r="Q108" s="51" t="s">
        <v>41</v>
      </c>
      <c r="R108" s="16">
        <f t="shared" si="118"/>
        <v>32.99</v>
      </c>
      <c r="S108" s="14" t="s">
        <v>41</v>
      </c>
      <c r="T108" s="14" t="s">
        <v>41</v>
      </c>
      <c r="U108" s="16">
        <f t="shared" si="119"/>
        <v>29.990000000000002</v>
      </c>
      <c r="V108" s="14" t="s">
        <v>41</v>
      </c>
      <c r="W108" s="16">
        <f t="shared" si="157"/>
        <v>27.990000000000002</v>
      </c>
      <c r="X108" s="14" t="s">
        <v>41</v>
      </c>
      <c r="Y108" s="14" t="s">
        <v>41</v>
      </c>
      <c r="Z108" s="16">
        <f t="shared" si="155"/>
        <v>24.990000000000002</v>
      </c>
      <c r="AA108" s="71" t="s">
        <v>41</v>
      </c>
      <c r="AB108" s="252">
        <v>39.99</v>
      </c>
      <c r="AC108" s="237" t="s">
        <v>49</v>
      </c>
      <c r="AD108" s="120" t="s">
        <v>2724</v>
      </c>
      <c r="AE108" s="67">
        <v>190</v>
      </c>
      <c r="AF108" s="114">
        <v>200</v>
      </c>
      <c r="AG108" s="182">
        <f t="shared" si="122"/>
        <v>390</v>
      </c>
      <c r="AH108" s="183">
        <f t="shared" si="123"/>
        <v>-416.5</v>
      </c>
      <c r="AI108" s="184">
        <f t="shared" si="124"/>
        <v>9.99</v>
      </c>
      <c r="AJ108" s="183">
        <f t="shared" si="125"/>
        <v>8.3949579831932777</v>
      </c>
      <c r="AK108" s="202" t="str">
        <f t="shared" si="126"/>
        <v>-</v>
      </c>
      <c r="AL108" s="203">
        <f t="shared" si="127"/>
        <v>350</v>
      </c>
      <c r="AM108" s="203" t="str">
        <f t="shared" si="128"/>
        <v>-</v>
      </c>
      <c r="AN108" s="203" t="str">
        <f t="shared" si="129"/>
        <v>-</v>
      </c>
      <c r="AO108" s="203">
        <f t="shared" si="130"/>
        <v>290</v>
      </c>
      <c r="AP108" s="203" t="str">
        <f t="shared" si="131"/>
        <v>-</v>
      </c>
      <c r="AQ108" s="203">
        <f t="shared" si="132"/>
        <v>250</v>
      </c>
      <c r="AR108" s="203" t="str">
        <f t="shared" si="133"/>
        <v>-</v>
      </c>
      <c r="AS108" s="203" t="str">
        <f t="shared" si="134"/>
        <v>-</v>
      </c>
      <c r="AT108" s="203">
        <f t="shared" si="135"/>
        <v>190</v>
      </c>
      <c r="AU108" s="204" t="str">
        <f t="shared" si="136"/>
        <v>-</v>
      </c>
      <c r="AV108" s="185"/>
      <c r="AW108" s="205" t="str">
        <f t="shared" si="137"/>
        <v>-</v>
      </c>
      <c r="AX108" s="206">
        <f t="shared" si="138"/>
        <v>9.99</v>
      </c>
      <c r="AY108" s="206" t="str">
        <f t="shared" si="139"/>
        <v>-</v>
      </c>
      <c r="AZ108" s="206" t="str">
        <f t="shared" si="140"/>
        <v>-</v>
      </c>
      <c r="BA108" s="206">
        <f t="shared" si="141"/>
        <v>9.99</v>
      </c>
      <c r="BB108" s="206" t="str">
        <f t="shared" si="142"/>
        <v>-</v>
      </c>
      <c r="BC108" s="206">
        <f t="shared" si="143"/>
        <v>9.99</v>
      </c>
      <c r="BD108" s="206" t="str">
        <f t="shared" si="144"/>
        <v>-</v>
      </c>
      <c r="BE108" s="206" t="str">
        <f t="shared" si="145"/>
        <v>-</v>
      </c>
      <c r="BF108" s="206">
        <f t="shared" si="146"/>
        <v>9.99</v>
      </c>
      <c r="BG108" s="207" t="str">
        <f t="shared" si="147"/>
        <v>-</v>
      </c>
      <c r="BH108" s="104" t="s">
        <v>88</v>
      </c>
      <c r="BI108" s="227">
        <v>46265</v>
      </c>
      <c r="BJ108" s="112" t="s">
        <v>110</v>
      </c>
      <c r="BK108" s="103" t="s">
        <v>82</v>
      </c>
    </row>
    <row r="109" spans="1:63" s="49" customFormat="1">
      <c r="A109" s="110"/>
      <c r="B109" s="124" t="s">
        <v>38</v>
      </c>
      <c r="C109" s="47" t="s">
        <v>244</v>
      </c>
      <c r="D109" s="71" t="s">
        <v>40</v>
      </c>
      <c r="E109" s="112" t="s">
        <v>2426</v>
      </c>
      <c r="F109" s="51" t="s">
        <v>61</v>
      </c>
      <c r="G109" s="14">
        <v>50</v>
      </c>
      <c r="H109" s="14">
        <v>50</v>
      </c>
      <c r="I109" s="14">
        <v>50</v>
      </c>
      <c r="J109" s="14" t="s">
        <v>76</v>
      </c>
      <c r="K109" s="114" t="s">
        <v>61</v>
      </c>
      <c r="L109" s="115">
        <v>34.99</v>
      </c>
      <c r="M109" s="175">
        <f t="shared" si="121"/>
        <v>29.403361344537817</v>
      </c>
      <c r="N109" s="115"/>
      <c r="O109" s="116"/>
      <c r="P109" s="177">
        <f t="shared" si="156"/>
        <v>34.99</v>
      </c>
      <c r="Q109" s="51" t="s">
        <v>41</v>
      </c>
      <c r="R109" s="16">
        <f t="shared" si="118"/>
        <v>32.99</v>
      </c>
      <c r="S109" s="14" t="s">
        <v>41</v>
      </c>
      <c r="T109" s="14" t="s">
        <v>41</v>
      </c>
      <c r="U109" s="16">
        <f t="shared" si="119"/>
        <v>29.990000000000002</v>
      </c>
      <c r="V109" s="14" t="s">
        <v>41</v>
      </c>
      <c r="W109" s="16">
        <f t="shared" si="157"/>
        <v>27.990000000000002</v>
      </c>
      <c r="X109" s="14" t="s">
        <v>41</v>
      </c>
      <c r="Y109" s="14" t="s">
        <v>41</v>
      </c>
      <c r="Z109" s="16">
        <f t="shared" si="155"/>
        <v>24.990000000000002</v>
      </c>
      <c r="AA109" s="72">
        <f t="shared" ref="AA109:AA116" si="158">P109-12</f>
        <v>22.990000000000002</v>
      </c>
      <c r="AB109" s="252">
        <v>39.99</v>
      </c>
      <c r="AC109" s="237" t="s">
        <v>49</v>
      </c>
      <c r="AD109" s="120" t="s">
        <v>2728</v>
      </c>
      <c r="AE109" s="67">
        <v>110</v>
      </c>
      <c r="AF109" s="114">
        <v>220</v>
      </c>
      <c r="AG109" s="182">
        <f t="shared" si="122"/>
        <v>330</v>
      </c>
      <c r="AH109" s="183">
        <f t="shared" si="123"/>
        <v>-345.09999999999997</v>
      </c>
      <c r="AI109" s="184">
        <f t="shared" si="124"/>
        <v>9.99</v>
      </c>
      <c r="AJ109" s="183">
        <f t="shared" si="125"/>
        <v>8.3949579831932777</v>
      </c>
      <c r="AK109" s="202" t="str">
        <f t="shared" si="126"/>
        <v>-</v>
      </c>
      <c r="AL109" s="203">
        <f t="shared" si="127"/>
        <v>290</v>
      </c>
      <c r="AM109" s="203" t="str">
        <f t="shared" si="128"/>
        <v>-</v>
      </c>
      <c r="AN109" s="203" t="str">
        <f t="shared" si="129"/>
        <v>-</v>
      </c>
      <c r="AO109" s="203">
        <f t="shared" si="130"/>
        <v>230</v>
      </c>
      <c r="AP109" s="203" t="str">
        <f t="shared" si="131"/>
        <v>-</v>
      </c>
      <c r="AQ109" s="203">
        <f t="shared" si="132"/>
        <v>190</v>
      </c>
      <c r="AR109" s="203" t="str">
        <f t="shared" si="133"/>
        <v>-</v>
      </c>
      <c r="AS109" s="203" t="str">
        <f t="shared" si="134"/>
        <v>-</v>
      </c>
      <c r="AT109" s="203">
        <f t="shared" si="135"/>
        <v>130</v>
      </c>
      <c r="AU109" s="204">
        <f t="shared" si="136"/>
        <v>90</v>
      </c>
      <c r="AV109" s="185"/>
      <c r="AW109" s="205" t="str">
        <f t="shared" si="137"/>
        <v>-</v>
      </c>
      <c r="AX109" s="206">
        <f t="shared" si="138"/>
        <v>9.99</v>
      </c>
      <c r="AY109" s="206" t="str">
        <f t="shared" si="139"/>
        <v>-</v>
      </c>
      <c r="AZ109" s="206" t="str">
        <f t="shared" si="140"/>
        <v>-</v>
      </c>
      <c r="BA109" s="206">
        <f t="shared" si="141"/>
        <v>9.99</v>
      </c>
      <c r="BB109" s="206" t="str">
        <f t="shared" si="142"/>
        <v>-</v>
      </c>
      <c r="BC109" s="206">
        <f t="shared" si="143"/>
        <v>9.99</v>
      </c>
      <c r="BD109" s="206" t="str">
        <f t="shared" si="144"/>
        <v>-</v>
      </c>
      <c r="BE109" s="206" t="str">
        <f t="shared" si="145"/>
        <v>-</v>
      </c>
      <c r="BF109" s="206">
        <f t="shared" si="146"/>
        <v>9.99</v>
      </c>
      <c r="BG109" s="207">
        <f t="shared" si="147"/>
        <v>9.99</v>
      </c>
      <c r="BH109" s="104" t="s">
        <v>88</v>
      </c>
      <c r="BI109" s="227">
        <v>46265</v>
      </c>
      <c r="BJ109" s="112" t="s">
        <v>103</v>
      </c>
      <c r="BK109" s="103"/>
    </row>
    <row r="110" spans="1:63" s="49" customFormat="1">
      <c r="A110" s="110"/>
      <c r="B110" s="124" t="s">
        <v>38</v>
      </c>
      <c r="C110" s="47" t="s">
        <v>251</v>
      </c>
      <c r="D110" s="71" t="s">
        <v>71</v>
      </c>
      <c r="E110" s="112" t="s">
        <v>2426</v>
      </c>
      <c r="F110" s="51" t="s">
        <v>61</v>
      </c>
      <c r="G110" s="14">
        <v>50</v>
      </c>
      <c r="H110" s="14">
        <v>50</v>
      </c>
      <c r="I110" s="14">
        <v>50</v>
      </c>
      <c r="J110" s="14" t="s">
        <v>76</v>
      </c>
      <c r="K110" s="114" t="s">
        <v>61</v>
      </c>
      <c r="L110" s="115">
        <v>44.99</v>
      </c>
      <c r="M110" s="175">
        <f t="shared" si="121"/>
        <v>37.806722689075634</v>
      </c>
      <c r="N110" s="115">
        <f>L110-10</f>
        <v>34.99</v>
      </c>
      <c r="O110" s="116">
        <f>N110/1.19</f>
        <v>29.403361344537817</v>
      </c>
      <c r="P110" s="177">
        <f>N110</f>
        <v>34.99</v>
      </c>
      <c r="Q110" s="51" t="s">
        <v>41</v>
      </c>
      <c r="R110" s="16">
        <f t="shared" ref="R110:R122" si="159">P110-2</f>
        <v>32.99</v>
      </c>
      <c r="S110" s="14" t="s">
        <v>41</v>
      </c>
      <c r="T110" s="14" t="s">
        <v>41</v>
      </c>
      <c r="U110" s="16">
        <f t="shared" ref="U110:U122" si="160">P110-5</f>
        <v>29.990000000000002</v>
      </c>
      <c r="V110" s="14" t="s">
        <v>41</v>
      </c>
      <c r="W110" s="16">
        <f t="shared" si="157"/>
        <v>27.990000000000002</v>
      </c>
      <c r="X110" s="14" t="s">
        <v>41</v>
      </c>
      <c r="Y110" s="14" t="s">
        <v>41</v>
      </c>
      <c r="Z110" s="16">
        <f t="shared" si="155"/>
        <v>24.990000000000002</v>
      </c>
      <c r="AA110" s="72">
        <f t="shared" si="158"/>
        <v>22.990000000000002</v>
      </c>
      <c r="AB110" s="252">
        <v>39.99</v>
      </c>
      <c r="AC110" s="237" t="s">
        <v>81</v>
      </c>
      <c r="AD110" s="120" t="s">
        <v>2729</v>
      </c>
      <c r="AE110" s="67">
        <v>270</v>
      </c>
      <c r="AF110" s="114">
        <v>20</v>
      </c>
      <c r="AG110" s="182">
        <f t="shared" si="122"/>
        <v>290</v>
      </c>
      <c r="AH110" s="183">
        <f t="shared" si="123"/>
        <v>-297.5</v>
      </c>
      <c r="AI110" s="184">
        <f t="shared" si="124"/>
        <v>9.99</v>
      </c>
      <c r="AJ110" s="183">
        <f t="shared" si="125"/>
        <v>8.3949579831932777</v>
      </c>
      <c r="AK110" s="202" t="str">
        <f t="shared" si="126"/>
        <v>-</v>
      </c>
      <c r="AL110" s="203">
        <f t="shared" si="127"/>
        <v>250</v>
      </c>
      <c r="AM110" s="203" t="str">
        <f t="shared" si="128"/>
        <v>-</v>
      </c>
      <c r="AN110" s="203" t="str">
        <f t="shared" si="129"/>
        <v>-</v>
      </c>
      <c r="AO110" s="203">
        <f t="shared" si="130"/>
        <v>190</v>
      </c>
      <c r="AP110" s="203" t="str">
        <f t="shared" si="131"/>
        <v>-</v>
      </c>
      <c r="AQ110" s="203">
        <f t="shared" si="132"/>
        <v>150</v>
      </c>
      <c r="AR110" s="203" t="str">
        <f t="shared" si="133"/>
        <v>-</v>
      </c>
      <c r="AS110" s="203" t="str">
        <f t="shared" si="134"/>
        <v>-</v>
      </c>
      <c r="AT110" s="203">
        <f t="shared" si="135"/>
        <v>90</v>
      </c>
      <c r="AU110" s="204">
        <f t="shared" si="136"/>
        <v>50</v>
      </c>
      <c r="AV110" s="185"/>
      <c r="AW110" s="205" t="str">
        <f t="shared" si="137"/>
        <v>-</v>
      </c>
      <c r="AX110" s="206">
        <f t="shared" si="138"/>
        <v>9.99</v>
      </c>
      <c r="AY110" s="206" t="str">
        <f t="shared" si="139"/>
        <v>-</v>
      </c>
      <c r="AZ110" s="206" t="str">
        <f t="shared" si="140"/>
        <v>-</v>
      </c>
      <c r="BA110" s="206">
        <f t="shared" si="141"/>
        <v>9.99</v>
      </c>
      <c r="BB110" s="206" t="str">
        <f t="shared" si="142"/>
        <v>-</v>
      </c>
      <c r="BC110" s="206">
        <f t="shared" si="143"/>
        <v>9.99</v>
      </c>
      <c r="BD110" s="206" t="str">
        <f t="shared" si="144"/>
        <v>-</v>
      </c>
      <c r="BE110" s="206" t="str">
        <f t="shared" si="145"/>
        <v>-</v>
      </c>
      <c r="BF110" s="206">
        <f t="shared" si="146"/>
        <v>9.99</v>
      </c>
      <c r="BG110" s="207">
        <f t="shared" si="147"/>
        <v>9.99</v>
      </c>
      <c r="BH110" s="104" t="s">
        <v>88</v>
      </c>
      <c r="BI110" s="227">
        <v>46265</v>
      </c>
      <c r="BJ110" s="112" t="s">
        <v>113</v>
      </c>
      <c r="BK110" s="103"/>
    </row>
    <row r="111" spans="1:63" s="49" customFormat="1">
      <c r="A111" s="110"/>
      <c r="B111" s="124" t="s">
        <v>38</v>
      </c>
      <c r="C111" s="47" t="s">
        <v>244</v>
      </c>
      <c r="D111" s="71" t="s">
        <v>40</v>
      </c>
      <c r="E111" s="112" t="s">
        <v>2426</v>
      </c>
      <c r="F111" s="51" t="s">
        <v>61</v>
      </c>
      <c r="G111" s="14">
        <v>50</v>
      </c>
      <c r="H111" s="14">
        <v>50</v>
      </c>
      <c r="I111" s="14">
        <v>50</v>
      </c>
      <c r="J111" s="14" t="s">
        <v>76</v>
      </c>
      <c r="K111" s="114" t="s">
        <v>61</v>
      </c>
      <c r="L111" s="115">
        <v>34.99</v>
      </c>
      <c r="M111" s="175">
        <f t="shared" si="121"/>
        <v>29.403361344537817</v>
      </c>
      <c r="N111" s="115"/>
      <c r="O111" s="116"/>
      <c r="P111" s="177">
        <f>L111</f>
        <v>34.99</v>
      </c>
      <c r="Q111" s="51" t="s">
        <v>41</v>
      </c>
      <c r="R111" s="16">
        <f t="shared" si="159"/>
        <v>32.99</v>
      </c>
      <c r="S111" s="14" t="s">
        <v>41</v>
      </c>
      <c r="T111" s="14" t="s">
        <v>41</v>
      </c>
      <c r="U111" s="16">
        <f t="shared" si="160"/>
        <v>29.990000000000002</v>
      </c>
      <c r="V111" s="14" t="s">
        <v>41</v>
      </c>
      <c r="W111" s="16">
        <f t="shared" si="157"/>
        <v>27.990000000000002</v>
      </c>
      <c r="X111" s="14" t="s">
        <v>41</v>
      </c>
      <c r="Y111" s="14" t="s">
        <v>41</v>
      </c>
      <c r="Z111" s="16">
        <f t="shared" si="155"/>
        <v>24.990000000000002</v>
      </c>
      <c r="AA111" s="72">
        <f t="shared" si="158"/>
        <v>22.990000000000002</v>
      </c>
      <c r="AB111" s="252">
        <v>39.99</v>
      </c>
      <c r="AC111" s="237" t="s">
        <v>49</v>
      </c>
      <c r="AD111" s="120" t="s">
        <v>2732</v>
      </c>
      <c r="AE111" s="67">
        <v>110</v>
      </c>
      <c r="AF111" s="114">
        <v>230</v>
      </c>
      <c r="AG111" s="182">
        <f t="shared" si="122"/>
        <v>340</v>
      </c>
      <c r="AH111" s="183">
        <f t="shared" si="123"/>
        <v>-357</v>
      </c>
      <c r="AI111" s="184">
        <f t="shared" si="124"/>
        <v>9.99</v>
      </c>
      <c r="AJ111" s="183">
        <f t="shared" si="125"/>
        <v>8.3949579831932777</v>
      </c>
      <c r="AK111" s="202" t="str">
        <f t="shared" si="126"/>
        <v>-</v>
      </c>
      <c r="AL111" s="203">
        <f t="shared" si="127"/>
        <v>300</v>
      </c>
      <c r="AM111" s="203" t="str">
        <f t="shared" si="128"/>
        <v>-</v>
      </c>
      <c r="AN111" s="203" t="str">
        <f t="shared" si="129"/>
        <v>-</v>
      </c>
      <c r="AO111" s="203">
        <f t="shared" si="130"/>
        <v>240</v>
      </c>
      <c r="AP111" s="203" t="str">
        <f t="shared" si="131"/>
        <v>-</v>
      </c>
      <c r="AQ111" s="203">
        <f t="shared" si="132"/>
        <v>200</v>
      </c>
      <c r="AR111" s="203" t="str">
        <f t="shared" si="133"/>
        <v>-</v>
      </c>
      <c r="AS111" s="203" t="str">
        <f t="shared" si="134"/>
        <v>-</v>
      </c>
      <c r="AT111" s="203">
        <f t="shared" si="135"/>
        <v>140</v>
      </c>
      <c r="AU111" s="204">
        <f t="shared" si="136"/>
        <v>100</v>
      </c>
      <c r="AV111" s="185"/>
      <c r="AW111" s="205" t="str">
        <f t="shared" si="137"/>
        <v>-</v>
      </c>
      <c r="AX111" s="206">
        <f t="shared" si="138"/>
        <v>9.99</v>
      </c>
      <c r="AY111" s="206" t="str">
        <f t="shared" si="139"/>
        <v>-</v>
      </c>
      <c r="AZ111" s="206" t="str">
        <f t="shared" si="140"/>
        <v>-</v>
      </c>
      <c r="BA111" s="206">
        <f t="shared" si="141"/>
        <v>9.99</v>
      </c>
      <c r="BB111" s="206" t="str">
        <f t="shared" si="142"/>
        <v>-</v>
      </c>
      <c r="BC111" s="206">
        <f t="shared" si="143"/>
        <v>9.99</v>
      </c>
      <c r="BD111" s="206" t="str">
        <f t="shared" si="144"/>
        <v>-</v>
      </c>
      <c r="BE111" s="206" t="str">
        <f t="shared" si="145"/>
        <v>-</v>
      </c>
      <c r="BF111" s="206">
        <f t="shared" si="146"/>
        <v>9.99</v>
      </c>
      <c r="BG111" s="207">
        <f t="shared" si="147"/>
        <v>9.99</v>
      </c>
      <c r="BH111" s="104" t="s">
        <v>88</v>
      </c>
      <c r="BI111" s="227">
        <v>46265</v>
      </c>
      <c r="BJ111" s="112" t="s">
        <v>103</v>
      </c>
      <c r="BK111" s="103" t="s">
        <v>82</v>
      </c>
    </row>
    <row r="112" spans="1:63" s="49" customFormat="1">
      <c r="A112" s="110"/>
      <c r="B112" s="124" t="s">
        <v>38</v>
      </c>
      <c r="C112" s="47" t="s">
        <v>2700</v>
      </c>
      <c r="D112" s="71" t="s">
        <v>71</v>
      </c>
      <c r="E112" s="112" t="s">
        <v>2426</v>
      </c>
      <c r="F112" s="51" t="s">
        <v>61</v>
      </c>
      <c r="G112" s="14">
        <v>80</v>
      </c>
      <c r="H112" s="14">
        <v>50</v>
      </c>
      <c r="I112" s="14">
        <v>50</v>
      </c>
      <c r="J112" s="14" t="s">
        <v>76</v>
      </c>
      <c r="K112" s="114" t="s">
        <v>61</v>
      </c>
      <c r="L112" s="115">
        <v>49.99</v>
      </c>
      <c r="M112" s="175">
        <f t="shared" si="121"/>
        <v>42.008403361344541</v>
      </c>
      <c r="N112" s="115">
        <f>L112-15</f>
        <v>34.99</v>
      </c>
      <c r="O112" s="116">
        <f t="shared" ref="O112:O120" si="161">N112/1.19</f>
        <v>29.403361344537817</v>
      </c>
      <c r="P112" s="177">
        <f t="shared" ref="P112:P120" si="162">N112</f>
        <v>34.99</v>
      </c>
      <c r="Q112" s="51" t="s">
        <v>41</v>
      </c>
      <c r="R112" s="16">
        <f t="shared" si="159"/>
        <v>32.99</v>
      </c>
      <c r="S112" s="14" t="s">
        <v>41</v>
      </c>
      <c r="T112" s="14" t="s">
        <v>41</v>
      </c>
      <c r="U112" s="16">
        <f t="shared" si="160"/>
        <v>29.990000000000002</v>
      </c>
      <c r="V112" s="14" t="s">
        <v>41</v>
      </c>
      <c r="W112" s="16">
        <f t="shared" si="157"/>
        <v>27.990000000000002</v>
      </c>
      <c r="X112" s="14" t="s">
        <v>41</v>
      </c>
      <c r="Y112" s="14" t="s">
        <v>41</v>
      </c>
      <c r="Z112" s="16">
        <f t="shared" ref="Z112:Z122" si="163">P112-10</f>
        <v>24.990000000000002</v>
      </c>
      <c r="AA112" s="72">
        <f t="shared" si="158"/>
        <v>22.990000000000002</v>
      </c>
      <c r="AB112" s="252">
        <v>39.99</v>
      </c>
      <c r="AC112" s="237" t="s">
        <v>122</v>
      </c>
      <c r="AD112" s="120" t="s">
        <v>2737</v>
      </c>
      <c r="AE112" s="67">
        <v>310</v>
      </c>
      <c r="AF112" s="114">
        <v>-40</v>
      </c>
      <c r="AG112" s="182">
        <f t="shared" si="122"/>
        <v>270</v>
      </c>
      <c r="AH112" s="183">
        <f t="shared" si="123"/>
        <v>-273.7</v>
      </c>
      <c r="AI112" s="184">
        <f t="shared" si="124"/>
        <v>9.99</v>
      </c>
      <c r="AJ112" s="183">
        <f t="shared" si="125"/>
        <v>8.3949579831932777</v>
      </c>
      <c r="AK112" s="202" t="str">
        <f t="shared" si="126"/>
        <v>-</v>
      </c>
      <c r="AL112" s="203">
        <f t="shared" si="127"/>
        <v>230</v>
      </c>
      <c r="AM112" s="203" t="str">
        <f t="shared" si="128"/>
        <v>-</v>
      </c>
      <c r="AN112" s="203" t="str">
        <f t="shared" si="129"/>
        <v>-</v>
      </c>
      <c r="AO112" s="203">
        <f t="shared" si="130"/>
        <v>170</v>
      </c>
      <c r="AP112" s="203" t="str">
        <f t="shared" si="131"/>
        <v>-</v>
      </c>
      <c r="AQ112" s="203">
        <f t="shared" si="132"/>
        <v>130</v>
      </c>
      <c r="AR112" s="203" t="str">
        <f t="shared" si="133"/>
        <v>-</v>
      </c>
      <c r="AS112" s="203" t="str">
        <f t="shared" si="134"/>
        <v>-</v>
      </c>
      <c r="AT112" s="203">
        <f t="shared" si="135"/>
        <v>70</v>
      </c>
      <c r="AU112" s="204">
        <f t="shared" si="136"/>
        <v>30</v>
      </c>
      <c r="AV112" s="185"/>
      <c r="AW112" s="205" t="str">
        <f t="shared" si="137"/>
        <v>-</v>
      </c>
      <c r="AX112" s="206">
        <f t="shared" si="138"/>
        <v>9.99</v>
      </c>
      <c r="AY112" s="206" t="str">
        <f t="shared" si="139"/>
        <v>-</v>
      </c>
      <c r="AZ112" s="206" t="str">
        <f t="shared" si="140"/>
        <v>-</v>
      </c>
      <c r="BA112" s="206">
        <f t="shared" si="141"/>
        <v>9.99</v>
      </c>
      <c r="BB112" s="206" t="str">
        <f t="shared" si="142"/>
        <v>-</v>
      </c>
      <c r="BC112" s="206">
        <f t="shared" si="143"/>
        <v>9.99</v>
      </c>
      <c r="BD112" s="206" t="str">
        <f t="shared" si="144"/>
        <v>-</v>
      </c>
      <c r="BE112" s="206" t="str">
        <f t="shared" si="145"/>
        <v>-</v>
      </c>
      <c r="BF112" s="206">
        <f t="shared" si="146"/>
        <v>9.99</v>
      </c>
      <c r="BG112" s="207">
        <f t="shared" si="147"/>
        <v>19.990000000000002</v>
      </c>
      <c r="BH112" s="104" t="s">
        <v>88</v>
      </c>
      <c r="BI112" s="227">
        <v>46265</v>
      </c>
      <c r="BJ112" s="112" t="s">
        <v>115</v>
      </c>
      <c r="BK112" s="103" t="s">
        <v>82</v>
      </c>
    </row>
    <row r="113" spans="1:63">
      <c r="A113" s="110"/>
      <c r="B113" s="124" t="s">
        <v>38</v>
      </c>
      <c r="C113" s="47" t="s">
        <v>139</v>
      </c>
      <c r="D113" s="71" t="s">
        <v>85</v>
      </c>
      <c r="E113" s="112" t="s">
        <v>2426</v>
      </c>
      <c r="F113" s="51" t="s">
        <v>61</v>
      </c>
      <c r="G113" s="14">
        <v>100</v>
      </c>
      <c r="H113" s="14">
        <v>100</v>
      </c>
      <c r="I113" s="14">
        <v>150</v>
      </c>
      <c r="J113" s="14" t="s">
        <v>76</v>
      </c>
      <c r="K113" s="114" t="s">
        <v>61</v>
      </c>
      <c r="L113" s="115">
        <v>49.99</v>
      </c>
      <c r="M113" s="175">
        <f t="shared" si="121"/>
        <v>42.008403361344541</v>
      </c>
      <c r="N113" s="115">
        <f>L113-15</f>
        <v>34.99</v>
      </c>
      <c r="O113" s="116">
        <f t="shared" si="161"/>
        <v>29.403361344537817</v>
      </c>
      <c r="P113" s="177">
        <f t="shared" si="162"/>
        <v>34.99</v>
      </c>
      <c r="Q113" s="51" t="s">
        <v>41</v>
      </c>
      <c r="R113" s="16">
        <f t="shared" si="159"/>
        <v>32.99</v>
      </c>
      <c r="S113" s="14" t="s">
        <v>41</v>
      </c>
      <c r="T113" s="14" t="s">
        <v>41</v>
      </c>
      <c r="U113" s="16">
        <f t="shared" si="160"/>
        <v>29.990000000000002</v>
      </c>
      <c r="V113" s="14" t="s">
        <v>41</v>
      </c>
      <c r="W113" s="16">
        <f t="shared" si="157"/>
        <v>27.990000000000002</v>
      </c>
      <c r="X113" s="14" t="s">
        <v>41</v>
      </c>
      <c r="Y113" s="14" t="s">
        <v>41</v>
      </c>
      <c r="Z113" s="16">
        <f t="shared" si="163"/>
        <v>24.990000000000002</v>
      </c>
      <c r="AA113" s="72">
        <f t="shared" si="158"/>
        <v>22.990000000000002</v>
      </c>
      <c r="AB113" s="252">
        <v>39.99</v>
      </c>
      <c r="AC113" s="237" t="s">
        <v>122</v>
      </c>
      <c r="AD113" s="120" t="s">
        <v>2739</v>
      </c>
      <c r="AE113" s="67">
        <v>250</v>
      </c>
      <c r="AF113" s="114">
        <v>-50</v>
      </c>
      <c r="AG113" s="182">
        <f t="shared" si="122"/>
        <v>200</v>
      </c>
      <c r="AH113" s="183">
        <f t="shared" si="123"/>
        <v>-190.39999999999998</v>
      </c>
      <c r="AI113" s="184">
        <f t="shared" si="124"/>
        <v>9.99</v>
      </c>
      <c r="AJ113" s="183">
        <f t="shared" si="125"/>
        <v>8.3949579831932777</v>
      </c>
      <c r="AK113" s="202" t="str">
        <f t="shared" si="126"/>
        <v>-</v>
      </c>
      <c r="AL113" s="203">
        <f t="shared" si="127"/>
        <v>160</v>
      </c>
      <c r="AM113" s="203" t="str">
        <f t="shared" si="128"/>
        <v>-</v>
      </c>
      <c r="AN113" s="203" t="str">
        <f t="shared" si="129"/>
        <v>-</v>
      </c>
      <c r="AO113" s="203">
        <f t="shared" si="130"/>
        <v>100</v>
      </c>
      <c r="AP113" s="203" t="str">
        <f t="shared" si="131"/>
        <v>-</v>
      </c>
      <c r="AQ113" s="203">
        <f t="shared" si="132"/>
        <v>60</v>
      </c>
      <c r="AR113" s="203" t="str">
        <f t="shared" si="133"/>
        <v>-</v>
      </c>
      <c r="AS113" s="203" t="str">
        <f t="shared" si="134"/>
        <v>-</v>
      </c>
      <c r="AT113" s="203">
        <f t="shared" si="135"/>
        <v>0</v>
      </c>
      <c r="AU113" s="204">
        <f t="shared" si="136"/>
        <v>-40</v>
      </c>
      <c r="AV113" s="185"/>
      <c r="AW113" s="205" t="str">
        <f t="shared" si="137"/>
        <v>-</v>
      </c>
      <c r="AX113" s="206">
        <f t="shared" si="138"/>
        <v>9.99</v>
      </c>
      <c r="AY113" s="206" t="str">
        <f t="shared" si="139"/>
        <v>-</v>
      </c>
      <c r="AZ113" s="206" t="str">
        <f t="shared" si="140"/>
        <v>-</v>
      </c>
      <c r="BA113" s="206">
        <f t="shared" si="141"/>
        <v>9.99</v>
      </c>
      <c r="BB113" s="206" t="str">
        <f t="shared" si="142"/>
        <v>-</v>
      </c>
      <c r="BC113" s="206">
        <f t="shared" si="143"/>
        <v>9.99</v>
      </c>
      <c r="BD113" s="206" t="str">
        <f t="shared" si="144"/>
        <v>-</v>
      </c>
      <c r="BE113" s="206" t="str">
        <f t="shared" si="145"/>
        <v>-</v>
      </c>
      <c r="BF113" s="206">
        <f t="shared" si="146"/>
        <v>49.99</v>
      </c>
      <c r="BG113" s="207">
        <f t="shared" si="147"/>
        <v>99.99</v>
      </c>
      <c r="BH113" s="104" t="s">
        <v>125</v>
      </c>
      <c r="BI113" s="227">
        <v>46265</v>
      </c>
      <c r="BJ113" s="112" t="s">
        <v>108</v>
      </c>
      <c r="BK113" s="103"/>
    </row>
    <row r="114" spans="1:63">
      <c r="A114" s="110"/>
      <c r="B114" s="124" t="s">
        <v>38</v>
      </c>
      <c r="C114" s="47" t="s">
        <v>2698</v>
      </c>
      <c r="D114" s="71" t="s">
        <v>40</v>
      </c>
      <c r="E114" s="112" t="s">
        <v>2426</v>
      </c>
      <c r="F114" s="51" t="s">
        <v>61</v>
      </c>
      <c r="G114" s="14">
        <v>80</v>
      </c>
      <c r="H114" s="14">
        <v>50</v>
      </c>
      <c r="I114" s="14">
        <v>50</v>
      </c>
      <c r="J114" s="14" t="s">
        <v>76</v>
      </c>
      <c r="K114" s="114" t="s">
        <v>61</v>
      </c>
      <c r="L114" s="115">
        <v>39.99</v>
      </c>
      <c r="M114" s="175">
        <f t="shared" si="121"/>
        <v>33.605042016806728</v>
      </c>
      <c r="N114" s="115">
        <f>L114*0.9</f>
        <v>35.991</v>
      </c>
      <c r="O114" s="116">
        <f t="shared" si="161"/>
        <v>30.244537815126051</v>
      </c>
      <c r="P114" s="177">
        <f t="shared" si="162"/>
        <v>35.991</v>
      </c>
      <c r="Q114" s="51" t="s">
        <v>41</v>
      </c>
      <c r="R114" s="16">
        <f t="shared" si="159"/>
        <v>33.991</v>
      </c>
      <c r="S114" s="14" t="s">
        <v>41</v>
      </c>
      <c r="T114" s="14" t="s">
        <v>41</v>
      </c>
      <c r="U114" s="16">
        <f t="shared" si="160"/>
        <v>30.991</v>
      </c>
      <c r="V114" s="14" t="s">
        <v>41</v>
      </c>
      <c r="W114" s="16">
        <f t="shared" si="157"/>
        <v>28.991</v>
      </c>
      <c r="X114" s="14" t="s">
        <v>41</v>
      </c>
      <c r="Y114" s="14" t="s">
        <v>41</v>
      </c>
      <c r="Z114" s="16">
        <f t="shared" si="163"/>
        <v>25.991</v>
      </c>
      <c r="AA114" s="72">
        <f t="shared" si="158"/>
        <v>23.991</v>
      </c>
      <c r="AB114" s="256">
        <v>0</v>
      </c>
      <c r="AC114" s="237" t="s">
        <v>2307</v>
      </c>
      <c r="AD114" s="120" t="s">
        <v>2734</v>
      </c>
      <c r="AE114" s="67">
        <v>150</v>
      </c>
      <c r="AF114" s="114">
        <v>120</v>
      </c>
      <c r="AG114" s="182">
        <f t="shared" si="122"/>
        <v>270</v>
      </c>
      <c r="AH114" s="183">
        <f t="shared" si="123"/>
        <v>-273.7</v>
      </c>
      <c r="AI114" s="184">
        <f t="shared" si="124"/>
        <v>9.99</v>
      </c>
      <c r="AJ114" s="183">
        <f t="shared" si="125"/>
        <v>8.3949579831932777</v>
      </c>
      <c r="AK114" s="202" t="str">
        <f t="shared" si="126"/>
        <v>-</v>
      </c>
      <c r="AL114" s="203">
        <f t="shared" si="127"/>
        <v>230</v>
      </c>
      <c r="AM114" s="203" t="str">
        <f t="shared" si="128"/>
        <v>-</v>
      </c>
      <c r="AN114" s="203" t="str">
        <f t="shared" si="129"/>
        <v>-</v>
      </c>
      <c r="AO114" s="203">
        <f t="shared" si="130"/>
        <v>170</v>
      </c>
      <c r="AP114" s="203" t="str">
        <f t="shared" si="131"/>
        <v>-</v>
      </c>
      <c r="AQ114" s="203">
        <f t="shared" si="132"/>
        <v>130</v>
      </c>
      <c r="AR114" s="203" t="str">
        <f t="shared" si="133"/>
        <v>-</v>
      </c>
      <c r="AS114" s="203" t="str">
        <f t="shared" si="134"/>
        <v>-</v>
      </c>
      <c r="AT114" s="203">
        <f t="shared" si="135"/>
        <v>70</v>
      </c>
      <c r="AU114" s="204">
        <f t="shared" si="136"/>
        <v>30</v>
      </c>
      <c r="AV114" s="185"/>
      <c r="AW114" s="205" t="str">
        <f t="shared" si="137"/>
        <v>-</v>
      </c>
      <c r="AX114" s="206">
        <f t="shared" si="138"/>
        <v>9.99</v>
      </c>
      <c r="AY114" s="206" t="str">
        <f t="shared" si="139"/>
        <v>-</v>
      </c>
      <c r="AZ114" s="206" t="str">
        <f t="shared" si="140"/>
        <v>-</v>
      </c>
      <c r="BA114" s="206">
        <f t="shared" si="141"/>
        <v>9.99</v>
      </c>
      <c r="BB114" s="206" t="str">
        <f t="shared" si="142"/>
        <v>-</v>
      </c>
      <c r="BC114" s="206">
        <f t="shared" si="143"/>
        <v>9.99</v>
      </c>
      <c r="BD114" s="206" t="str">
        <f t="shared" si="144"/>
        <v>-</v>
      </c>
      <c r="BE114" s="206" t="str">
        <f t="shared" si="145"/>
        <v>-</v>
      </c>
      <c r="BF114" s="206">
        <f t="shared" si="146"/>
        <v>9.99</v>
      </c>
      <c r="BG114" s="207">
        <f t="shared" si="147"/>
        <v>19.990000000000002</v>
      </c>
      <c r="BH114" s="104" t="s">
        <v>88</v>
      </c>
      <c r="BI114" s="227">
        <v>46265</v>
      </c>
      <c r="BJ114" s="112" t="s">
        <v>90</v>
      </c>
      <c r="BK114" s="103"/>
    </row>
    <row r="115" spans="1:63">
      <c r="A115" s="110"/>
      <c r="B115" s="124" t="s">
        <v>38</v>
      </c>
      <c r="C115" s="47" t="s">
        <v>134</v>
      </c>
      <c r="D115" s="71" t="s">
        <v>40</v>
      </c>
      <c r="E115" s="112" t="s">
        <v>2426</v>
      </c>
      <c r="F115" s="51" t="s">
        <v>61</v>
      </c>
      <c r="G115" s="14">
        <v>100</v>
      </c>
      <c r="H115" s="14">
        <v>100</v>
      </c>
      <c r="I115" s="14">
        <v>150</v>
      </c>
      <c r="J115" s="14" t="s">
        <v>76</v>
      </c>
      <c r="K115" s="114" t="s">
        <v>61</v>
      </c>
      <c r="L115" s="115">
        <v>44.99</v>
      </c>
      <c r="M115" s="175">
        <f t="shared" si="121"/>
        <v>37.806722689075634</v>
      </c>
      <c r="N115" s="115">
        <f>L115*0.8</f>
        <v>35.992000000000004</v>
      </c>
      <c r="O115" s="116">
        <f t="shared" si="161"/>
        <v>30.24537815126051</v>
      </c>
      <c r="P115" s="177">
        <f t="shared" si="162"/>
        <v>35.992000000000004</v>
      </c>
      <c r="Q115" s="51" t="s">
        <v>41</v>
      </c>
      <c r="R115" s="16">
        <f t="shared" si="159"/>
        <v>33.992000000000004</v>
      </c>
      <c r="S115" s="14" t="s">
        <v>41</v>
      </c>
      <c r="T115" s="14" t="s">
        <v>41</v>
      </c>
      <c r="U115" s="16">
        <f t="shared" si="160"/>
        <v>30.992000000000004</v>
      </c>
      <c r="V115" s="14" t="s">
        <v>41</v>
      </c>
      <c r="W115" s="16">
        <f t="shared" si="157"/>
        <v>28.992000000000004</v>
      </c>
      <c r="X115" s="14" t="s">
        <v>41</v>
      </c>
      <c r="Y115" s="14" t="s">
        <v>41</v>
      </c>
      <c r="Z115" s="16">
        <f t="shared" si="163"/>
        <v>25.992000000000004</v>
      </c>
      <c r="AA115" s="72">
        <f t="shared" si="158"/>
        <v>23.992000000000004</v>
      </c>
      <c r="AB115" s="256">
        <v>0</v>
      </c>
      <c r="AC115" s="237" t="s">
        <v>2309</v>
      </c>
      <c r="AD115" s="120" t="s">
        <v>2741</v>
      </c>
      <c r="AE115" s="67">
        <v>170</v>
      </c>
      <c r="AF115" s="114">
        <v>40</v>
      </c>
      <c r="AG115" s="182">
        <f t="shared" si="122"/>
        <v>210</v>
      </c>
      <c r="AH115" s="183">
        <f t="shared" si="123"/>
        <v>-202.29999999999998</v>
      </c>
      <c r="AI115" s="184">
        <f t="shared" si="124"/>
        <v>9.99</v>
      </c>
      <c r="AJ115" s="183">
        <f t="shared" si="125"/>
        <v>8.3949579831932777</v>
      </c>
      <c r="AK115" s="202" t="str">
        <f t="shared" si="126"/>
        <v>-</v>
      </c>
      <c r="AL115" s="203">
        <f t="shared" si="127"/>
        <v>170</v>
      </c>
      <c r="AM115" s="203" t="str">
        <f t="shared" si="128"/>
        <v>-</v>
      </c>
      <c r="AN115" s="203" t="str">
        <f t="shared" si="129"/>
        <v>-</v>
      </c>
      <c r="AO115" s="203">
        <f t="shared" si="130"/>
        <v>110</v>
      </c>
      <c r="AP115" s="203" t="str">
        <f t="shared" si="131"/>
        <v>-</v>
      </c>
      <c r="AQ115" s="203">
        <f t="shared" si="132"/>
        <v>70</v>
      </c>
      <c r="AR115" s="203" t="str">
        <f t="shared" si="133"/>
        <v>-</v>
      </c>
      <c r="AS115" s="203" t="str">
        <f t="shared" si="134"/>
        <v>-</v>
      </c>
      <c r="AT115" s="203">
        <f t="shared" si="135"/>
        <v>10</v>
      </c>
      <c r="AU115" s="204">
        <f t="shared" si="136"/>
        <v>-30</v>
      </c>
      <c r="AV115" s="185"/>
      <c r="AW115" s="205" t="str">
        <f t="shared" si="137"/>
        <v>-</v>
      </c>
      <c r="AX115" s="206">
        <f t="shared" si="138"/>
        <v>9.99</v>
      </c>
      <c r="AY115" s="206" t="str">
        <f t="shared" si="139"/>
        <v>-</v>
      </c>
      <c r="AZ115" s="206" t="str">
        <f t="shared" si="140"/>
        <v>-</v>
      </c>
      <c r="BA115" s="206">
        <f t="shared" si="141"/>
        <v>9.99</v>
      </c>
      <c r="BB115" s="206" t="str">
        <f t="shared" si="142"/>
        <v>-</v>
      </c>
      <c r="BC115" s="206">
        <f t="shared" si="143"/>
        <v>9.99</v>
      </c>
      <c r="BD115" s="206" t="str">
        <f t="shared" si="144"/>
        <v>-</v>
      </c>
      <c r="BE115" s="206" t="str">
        <f t="shared" si="145"/>
        <v>-</v>
      </c>
      <c r="BF115" s="206">
        <f t="shared" si="146"/>
        <v>39.99</v>
      </c>
      <c r="BG115" s="207">
        <f t="shared" si="147"/>
        <v>89.99</v>
      </c>
      <c r="BH115" s="104" t="s">
        <v>125</v>
      </c>
      <c r="BI115" s="227">
        <v>46265</v>
      </c>
      <c r="BJ115" s="112" t="s">
        <v>101</v>
      </c>
      <c r="BK115" s="103"/>
    </row>
    <row r="116" spans="1:63" s="49" customFormat="1">
      <c r="A116" s="110"/>
      <c r="B116" s="124" t="s">
        <v>38</v>
      </c>
      <c r="C116" s="47" t="s">
        <v>245</v>
      </c>
      <c r="D116" s="71" t="s">
        <v>85</v>
      </c>
      <c r="E116" s="112" t="s">
        <v>2426</v>
      </c>
      <c r="F116" s="51" t="s">
        <v>61</v>
      </c>
      <c r="G116" s="14">
        <v>50</v>
      </c>
      <c r="H116" s="14">
        <v>50</v>
      </c>
      <c r="I116" s="14">
        <v>50</v>
      </c>
      <c r="J116" s="14" t="s">
        <v>76</v>
      </c>
      <c r="K116" s="114" t="s">
        <v>61</v>
      </c>
      <c r="L116" s="115">
        <v>39.99</v>
      </c>
      <c r="M116" s="175">
        <f t="shared" ref="M116:M145" si="164">L116/1.19</f>
        <v>33.605042016806728</v>
      </c>
      <c r="N116" s="115">
        <f>(L116-5)*0.9+5</f>
        <v>36.491</v>
      </c>
      <c r="O116" s="116">
        <f t="shared" si="161"/>
        <v>30.664705882352941</v>
      </c>
      <c r="P116" s="177">
        <f t="shared" si="162"/>
        <v>36.491</v>
      </c>
      <c r="Q116" s="51" t="s">
        <v>41</v>
      </c>
      <c r="R116" s="16">
        <f t="shared" si="159"/>
        <v>34.491</v>
      </c>
      <c r="S116" s="14" t="s">
        <v>41</v>
      </c>
      <c r="T116" s="14" t="s">
        <v>41</v>
      </c>
      <c r="U116" s="16">
        <f t="shared" si="160"/>
        <v>31.491</v>
      </c>
      <c r="V116" s="14" t="s">
        <v>41</v>
      </c>
      <c r="W116" s="16">
        <f t="shared" si="157"/>
        <v>29.491</v>
      </c>
      <c r="X116" s="14" t="s">
        <v>41</v>
      </c>
      <c r="Y116" s="14" t="s">
        <v>41</v>
      </c>
      <c r="Z116" s="16">
        <f t="shared" si="163"/>
        <v>26.491</v>
      </c>
      <c r="AA116" s="72">
        <f t="shared" si="158"/>
        <v>24.491</v>
      </c>
      <c r="AB116" s="256">
        <v>0</v>
      </c>
      <c r="AC116" s="237" t="s">
        <v>2307</v>
      </c>
      <c r="AD116" s="120" t="s">
        <v>2730</v>
      </c>
      <c r="AE116" s="67">
        <v>190</v>
      </c>
      <c r="AF116" s="114">
        <v>120</v>
      </c>
      <c r="AG116" s="182">
        <f t="shared" ref="AG116:AG145" si="165">SUM(AE116:AF116)</f>
        <v>310</v>
      </c>
      <c r="AH116" s="183">
        <f t="shared" ref="AH116:AH145" si="166">((($AG$2+$AG$3)-AG116))*1.19</f>
        <v>-321.3</v>
      </c>
      <c r="AI116" s="184">
        <f t="shared" ref="AI116:AI145" si="167">IF(AH116&lt;1,9.99,ROUNDDOWN(AH116/10,0)*10+9.99)</f>
        <v>9.99</v>
      </c>
      <c r="AJ116" s="183">
        <f t="shared" ref="AJ116:AJ145" si="168">AI116/1.19</f>
        <v>8.3949579831932777</v>
      </c>
      <c r="AK116" s="202" t="str">
        <f t="shared" ref="AK116:AK145" si="169">IF(ISNUMBER(Q116),AG116-20,"-")</f>
        <v>-</v>
      </c>
      <c r="AL116" s="203">
        <f t="shared" ref="AL116:AL145" si="170">IF(ISNUMBER(R116),AG116-40,"-")</f>
        <v>270</v>
      </c>
      <c r="AM116" s="203" t="str">
        <f t="shared" ref="AM116:AM145" si="171">IF(ISNUMBER(S116),AG116-60,"-")</f>
        <v>-</v>
      </c>
      <c r="AN116" s="203" t="str">
        <f t="shared" ref="AN116:AN145" si="172">IF(ISNUMBER(T116),AG116-80,"-")</f>
        <v>-</v>
      </c>
      <c r="AO116" s="203">
        <f t="shared" ref="AO116:AO145" si="173">IF(ISNUMBER(U116),AG116-100,"-")</f>
        <v>210</v>
      </c>
      <c r="AP116" s="203" t="str">
        <f t="shared" ref="AP116:AP145" si="174">IF(ISNUMBER(V116),AG116-120,"-")</f>
        <v>-</v>
      </c>
      <c r="AQ116" s="203">
        <f t="shared" ref="AQ116:AQ145" si="175">IF(ISNUMBER(W116),AG116-140,"-")</f>
        <v>170</v>
      </c>
      <c r="AR116" s="203" t="str">
        <f t="shared" ref="AR116:AR145" si="176">IF(ISNUMBER(X116),AG116-160,"-")</f>
        <v>-</v>
      </c>
      <c r="AS116" s="203" t="str">
        <f t="shared" ref="AS116:AS145" si="177">IF(ISNUMBER(Y116),AG116-180,"-")</f>
        <v>-</v>
      </c>
      <c r="AT116" s="203">
        <f t="shared" ref="AT116:AT145" si="178">IF(ISNUMBER(Z116),AG116-200,"-")</f>
        <v>110</v>
      </c>
      <c r="AU116" s="204">
        <f t="shared" ref="AU116:AU145" si="179">IF(ISNUMBER(AA116),AG116-240,"-")</f>
        <v>70</v>
      </c>
      <c r="AV116" s="185"/>
      <c r="AW116" s="205" t="str">
        <f t="shared" ref="AW116:AW145" si="180">IF(ISNUMBER(AK116),IF((AH116+23.8)&lt;1,9.99,ROUNDDOWN((AH116+23.8)/10,0)*10+9.99),"-")</f>
        <v>-</v>
      </c>
      <c r="AX116" s="206">
        <f t="shared" ref="AX116:AX145" si="181">IF(ISNUMBER(AL116),IF((AH116+47.6)&lt;1,9.99,ROUNDDOWN((AH116+47.6)/10,0)*10+9.99),"-")</f>
        <v>9.99</v>
      </c>
      <c r="AY116" s="206" t="str">
        <f t="shared" ref="AY116:AY145" si="182">IF(ISNUMBER(AM116),IF((AH116+71.4)&lt;1,9.99,ROUNDDOWN((AH116+71.4)/10,0)*10+9.99),"-")</f>
        <v>-</v>
      </c>
      <c r="AZ116" s="206" t="str">
        <f t="shared" ref="AZ116:AZ145" si="183">IF(ISNUMBER(AN116),IF((AH116+95.2)&lt;1,9.99,ROUNDDOWN((AH116+95.2)/10,0)*10+9.99),"-")</f>
        <v>-</v>
      </c>
      <c r="BA116" s="206">
        <f t="shared" ref="BA116:BA145" si="184">IF(ISNUMBER(AO116),IF((AH116+119)&lt;1,9.99,ROUNDDOWN((AH116+119)/10,0)*10+9.99),"-")</f>
        <v>9.99</v>
      </c>
      <c r="BB116" s="206" t="str">
        <f t="shared" ref="BB116:BB145" si="185">IF(ISNUMBER(AP116),IF((AH116+142.8)&lt;1,9.99,ROUNDDOWN((AH116+142.8)/10,0)*10+9.99),"-")</f>
        <v>-</v>
      </c>
      <c r="BC116" s="206">
        <f t="shared" ref="BC116:BC145" si="186">IF(ISNUMBER(AQ116),IF((AH116+166.6)&lt;1,9.99,ROUNDDOWN((AH116+166.6)/10,0)*10+9.99),"-")</f>
        <v>9.99</v>
      </c>
      <c r="BD116" s="206" t="str">
        <f t="shared" ref="BD116:BD145" si="187">IF(ISNUMBER(AR116),IF((AH116+190.4)&lt;1,9.99,ROUNDDOWN((AH116+190.4)/10,0)*10+9.99),"-")</f>
        <v>-</v>
      </c>
      <c r="BE116" s="206" t="str">
        <f t="shared" ref="BE116:BE145" si="188">IF(ISNUMBER(AS116),IF((AH116+214.2)&lt;1,9.99,ROUNDDOWN((AH116+214.2)/10,0)*10+9.99),"-")</f>
        <v>-</v>
      </c>
      <c r="BF116" s="206">
        <f t="shared" ref="BF116:BF145" si="189">IF(ISNUMBER(AT116),IF((AH116+238)&lt;1,9.99,ROUNDDOWN((AH116+238)/10,0)*10+9.99),"-")</f>
        <v>9.99</v>
      </c>
      <c r="BG116" s="207">
        <f t="shared" ref="BG116:BG145" si="190">IF(ISNUMBER(AU116),IF((AH116+285.6)&lt;1,9.99,ROUNDDOWN((AH116+285.6)/10,0)*10+9.99),"-")</f>
        <v>9.99</v>
      </c>
      <c r="BH116" s="104" t="s">
        <v>88</v>
      </c>
      <c r="BI116" s="227">
        <v>46265</v>
      </c>
      <c r="BJ116" s="112" t="s">
        <v>110</v>
      </c>
      <c r="BK116" s="103"/>
    </row>
    <row r="117" spans="1:63">
      <c r="A117" s="110"/>
      <c r="B117" s="124" t="s">
        <v>38</v>
      </c>
      <c r="C117" s="47" t="s">
        <v>112</v>
      </c>
      <c r="D117" s="71" t="s">
        <v>71</v>
      </c>
      <c r="E117" s="112" t="s">
        <v>2426</v>
      </c>
      <c r="F117" s="51" t="s">
        <v>61</v>
      </c>
      <c r="G117" s="14">
        <v>20</v>
      </c>
      <c r="H117" s="14">
        <v>300</v>
      </c>
      <c r="I117" s="14" t="s">
        <v>41</v>
      </c>
      <c r="J117" s="14" t="s">
        <v>76</v>
      </c>
      <c r="K117" s="71" t="s">
        <v>61</v>
      </c>
      <c r="L117" s="115">
        <v>39.950000000000003</v>
      </c>
      <c r="M117" s="175">
        <f t="shared" si="164"/>
        <v>33.571428571428577</v>
      </c>
      <c r="N117" s="115">
        <f t="shared" ref="N117:N118" si="191">(L117-10)*0.9+10</f>
        <v>36.954999999999998</v>
      </c>
      <c r="O117" s="118">
        <f t="shared" si="161"/>
        <v>31.054621848739497</v>
      </c>
      <c r="P117" s="177">
        <f t="shared" si="162"/>
        <v>36.954999999999998</v>
      </c>
      <c r="Q117" s="51" t="s">
        <v>41</v>
      </c>
      <c r="R117" s="16">
        <f t="shared" si="159"/>
        <v>34.954999999999998</v>
      </c>
      <c r="S117" s="14" t="s">
        <v>41</v>
      </c>
      <c r="T117" s="14" t="s">
        <v>41</v>
      </c>
      <c r="U117" s="16">
        <f t="shared" si="160"/>
        <v>31.954999999999998</v>
      </c>
      <c r="V117" s="14" t="s">
        <v>41</v>
      </c>
      <c r="W117" s="16">
        <f t="shared" si="157"/>
        <v>29.954999999999998</v>
      </c>
      <c r="X117" s="14" t="s">
        <v>41</v>
      </c>
      <c r="Y117" s="14" t="s">
        <v>41</v>
      </c>
      <c r="Z117" s="16">
        <f t="shared" si="163"/>
        <v>26.954999999999998</v>
      </c>
      <c r="AA117" s="71" t="s">
        <v>41</v>
      </c>
      <c r="AB117" s="256">
        <v>0</v>
      </c>
      <c r="AC117" s="237" t="s">
        <v>2307</v>
      </c>
      <c r="AD117" s="120" t="s">
        <v>2312</v>
      </c>
      <c r="AE117" s="67">
        <v>270</v>
      </c>
      <c r="AF117" s="114">
        <v>40</v>
      </c>
      <c r="AG117" s="182">
        <f t="shared" si="165"/>
        <v>310</v>
      </c>
      <c r="AH117" s="183">
        <f t="shared" si="166"/>
        <v>-321.3</v>
      </c>
      <c r="AI117" s="184">
        <f t="shared" si="167"/>
        <v>9.99</v>
      </c>
      <c r="AJ117" s="183">
        <f t="shared" si="168"/>
        <v>8.3949579831932777</v>
      </c>
      <c r="AK117" s="202" t="str">
        <f t="shared" si="169"/>
        <v>-</v>
      </c>
      <c r="AL117" s="203">
        <f t="shared" si="170"/>
        <v>270</v>
      </c>
      <c r="AM117" s="203" t="str">
        <f t="shared" si="171"/>
        <v>-</v>
      </c>
      <c r="AN117" s="203" t="str">
        <f t="shared" si="172"/>
        <v>-</v>
      </c>
      <c r="AO117" s="203">
        <f t="shared" si="173"/>
        <v>210</v>
      </c>
      <c r="AP117" s="203" t="str">
        <f t="shared" si="174"/>
        <v>-</v>
      </c>
      <c r="AQ117" s="203">
        <f t="shared" si="175"/>
        <v>170</v>
      </c>
      <c r="AR117" s="203" t="str">
        <f t="shared" si="176"/>
        <v>-</v>
      </c>
      <c r="AS117" s="203" t="str">
        <f t="shared" si="177"/>
        <v>-</v>
      </c>
      <c r="AT117" s="203">
        <f t="shared" si="178"/>
        <v>110</v>
      </c>
      <c r="AU117" s="204" t="str">
        <f t="shared" si="179"/>
        <v>-</v>
      </c>
      <c r="AV117" s="185"/>
      <c r="AW117" s="205" t="str">
        <f t="shared" si="180"/>
        <v>-</v>
      </c>
      <c r="AX117" s="206">
        <f t="shared" si="181"/>
        <v>9.99</v>
      </c>
      <c r="AY117" s="206" t="str">
        <f t="shared" si="182"/>
        <v>-</v>
      </c>
      <c r="AZ117" s="206" t="str">
        <f t="shared" si="183"/>
        <v>-</v>
      </c>
      <c r="BA117" s="206">
        <f t="shared" si="184"/>
        <v>9.99</v>
      </c>
      <c r="BB117" s="206" t="str">
        <f t="shared" si="185"/>
        <v>-</v>
      </c>
      <c r="BC117" s="206">
        <f t="shared" si="186"/>
        <v>9.99</v>
      </c>
      <c r="BD117" s="206" t="str">
        <f t="shared" si="187"/>
        <v>-</v>
      </c>
      <c r="BE117" s="206" t="str">
        <f t="shared" si="188"/>
        <v>-</v>
      </c>
      <c r="BF117" s="206">
        <f t="shared" si="189"/>
        <v>9.99</v>
      </c>
      <c r="BG117" s="207" t="str">
        <f t="shared" si="190"/>
        <v>-</v>
      </c>
      <c r="BH117" s="103" t="s">
        <v>2505</v>
      </c>
      <c r="BI117" s="227">
        <v>46265</v>
      </c>
      <c r="BJ117" s="112" t="s">
        <v>113</v>
      </c>
      <c r="BK117" s="103"/>
    </row>
    <row r="118" spans="1:63" s="49" customFormat="1">
      <c r="A118" s="110"/>
      <c r="B118" s="124" t="s">
        <v>38</v>
      </c>
      <c r="C118" s="47" t="s">
        <v>170</v>
      </c>
      <c r="D118" s="71" t="s">
        <v>71</v>
      </c>
      <c r="E118" s="112" t="s">
        <v>2426</v>
      </c>
      <c r="F118" s="51" t="s">
        <v>61</v>
      </c>
      <c r="G118" s="14">
        <v>25</v>
      </c>
      <c r="H118" s="14">
        <v>50</v>
      </c>
      <c r="I118" s="14">
        <v>50</v>
      </c>
      <c r="J118" s="14" t="s">
        <v>76</v>
      </c>
      <c r="K118" s="114" t="s">
        <v>61</v>
      </c>
      <c r="L118" s="115">
        <v>39.99</v>
      </c>
      <c r="M118" s="175">
        <f t="shared" si="164"/>
        <v>33.605042016806728</v>
      </c>
      <c r="N118" s="115">
        <f t="shared" si="191"/>
        <v>36.991</v>
      </c>
      <c r="O118" s="116">
        <f t="shared" si="161"/>
        <v>31.084873949579833</v>
      </c>
      <c r="P118" s="177">
        <f t="shared" si="162"/>
        <v>36.991</v>
      </c>
      <c r="Q118" s="51" t="s">
        <v>41</v>
      </c>
      <c r="R118" s="16">
        <f t="shared" si="159"/>
        <v>34.991</v>
      </c>
      <c r="S118" s="14" t="s">
        <v>41</v>
      </c>
      <c r="T118" s="14" t="s">
        <v>41</v>
      </c>
      <c r="U118" s="16">
        <f t="shared" si="160"/>
        <v>31.991</v>
      </c>
      <c r="V118" s="14" t="s">
        <v>41</v>
      </c>
      <c r="W118" s="16">
        <f t="shared" si="157"/>
        <v>29.991</v>
      </c>
      <c r="X118" s="14" t="s">
        <v>41</v>
      </c>
      <c r="Y118" s="14" t="s">
        <v>41</v>
      </c>
      <c r="Z118" s="16">
        <f t="shared" si="163"/>
        <v>26.991</v>
      </c>
      <c r="AA118" s="71" t="s">
        <v>41</v>
      </c>
      <c r="AB118" s="256">
        <v>0</v>
      </c>
      <c r="AC118" s="237" t="s">
        <v>2307</v>
      </c>
      <c r="AD118" s="120" t="s">
        <v>2722</v>
      </c>
      <c r="AE118" s="67">
        <v>270</v>
      </c>
      <c r="AF118" s="114">
        <v>70</v>
      </c>
      <c r="AG118" s="182">
        <f t="shared" si="165"/>
        <v>340</v>
      </c>
      <c r="AH118" s="183">
        <f t="shared" si="166"/>
        <v>-357</v>
      </c>
      <c r="AI118" s="184">
        <f t="shared" si="167"/>
        <v>9.99</v>
      </c>
      <c r="AJ118" s="183">
        <f t="shared" si="168"/>
        <v>8.3949579831932777</v>
      </c>
      <c r="AK118" s="202" t="str">
        <f t="shared" si="169"/>
        <v>-</v>
      </c>
      <c r="AL118" s="203">
        <f t="shared" si="170"/>
        <v>300</v>
      </c>
      <c r="AM118" s="203" t="str">
        <f t="shared" si="171"/>
        <v>-</v>
      </c>
      <c r="AN118" s="203" t="str">
        <f t="shared" si="172"/>
        <v>-</v>
      </c>
      <c r="AO118" s="203">
        <f t="shared" si="173"/>
        <v>240</v>
      </c>
      <c r="AP118" s="203" t="str">
        <f t="shared" si="174"/>
        <v>-</v>
      </c>
      <c r="AQ118" s="203">
        <f t="shared" si="175"/>
        <v>200</v>
      </c>
      <c r="AR118" s="203" t="str">
        <f t="shared" si="176"/>
        <v>-</v>
      </c>
      <c r="AS118" s="203" t="str">
        <f t="shared" si="177"/>
        <v>-</v>
      </c>
      <c r="AT118" s="203">
        <f t="shared" si="178"/>
        <v>140</v>
      </c>
      <c r="AU118" s="204" t="str">
        <f t="shared" si="179"/>
        <v>-</v>
      </c>
      <c r="AV118" s="185"/>
      <c r="AW118" s="205" t="str">
        <f t="shared" si="180"/>
        <v>-</v>
      </c>
      <c r="AX118" s="206">
        <f t="shared" si="181"/>
        <v>9.99</v>
      </c>
      <c r="AY118" s="206" t="str">
        <f t="shared" si="182"/>
        <v>-</v>
      </c>
      <c r="AZ118" s="206" t="str">
        <f t="shared" si="183"/>
        <v>-</v>
      </c>
      <c r="BA118" s="206">
        <f t="shared" si="184"/>
        <v>9.99</v>
      </c>
      <c r="BB118" s="206" t="str">
        <f t="shared" si="185"/>
        <v>-</v>
      </c>
      <c r="BC118" s="206">
        <f t="shared" si="186"/>
        <v>9.99</v>
      </c>
      <c r="BD118" s="206" t="str">
        <f t="shared" si="187"/>
        <v>-</v>
      </c>
      <c r="BE118" s="206" t="str">
        <f t="shared" si="188"/>
        <v>-</v>
      </c>
      <c r="BF118" s="206">
        <f t="shared" si="189"/>
        <v>9.99</v>
      </c>
      <c r="BG118" s="207" t="str">
        <f t="shared" si="190"/>
        <v>-</v>
      </c>
      <c r="BH118" s="104" t="s">
        <v>88</v>
      </c>
      <c r="BI118" s="227">
        <v>46265</v>
      </c>
      <c r="BJ118" s="112" t="s">
        <v>113</v>
      </c>
      <c r="BK118" s="103"/>
    </row>
    <row r="119" spans="1:63" s="49" customFormat="1">
      <c r="A119" s="110"/>
      <c r="B119" s="124" t="s">
        <v>38</v>
      </c>
      <c r="C119" s="47" t="s">
        <v>2699</v>
      </c>
      <c r="D119" s="71" t="s">
        <v>85</v>
      </c>
      <c r="E119" s="112" t="s">
        <v>2426</v>
      </c>
      <c r="F119" s="51" t="s">
        <v>61</v>
      </c>
      <c r="G119" s="14">
        <v>80</v>
      </c>
      <c r="H119" s="14">
        <v>50</v>
      </c>
      <c r="I119" s="14">
        <v>50</v>
      </c>
      <c r="J119" s="14" t="s">
        <v>76</v>
      </c>
      <c r="K119" s="114" t="s">
        <v>61</v>
      </c>
      <c r="L119" s="115">
        <v>44.99</v>
      </c>
      <c r="M119" s="175">
        <f t="shared" si="164"/>
        <v>37.806722689075634</v>
      </c>
      <c r="N119" s="115">
        <f>(L119-5)*0.8+5</f>
        <v>36.992000000000004</v>
      </c>
      <c r="O119" s="116">
        <f t="shared" si="161"/>
        <v>31.085714285714293</v>
      </c>
      <c r="P119" s="177">
        <f t="shared" si="162"/>
        <v>36.992000000000004</v>
      </c>
      <c r="Q119" s="51" t="s">
        <v>41</v>
      </c>
      <c r="R119" s="16">
        <f t="shared" si="159"/>
        <v>34.992000000000004</v>
      </c>
      <c r="S119" s="14" t="s">
        <v>41</v>
      </c>
      <c r="T119" s="14" t="s">
        <v>41</v>
      </c>
      <c r="U119" s="16">
        <f t="shared" si="160"/>
        <v>31.992000000000004</v>
      </c>
      <c r="V119" s="14" t="s">
        <v>41</v>
      </c>
      <c r="W119" s="16">
        <f t="shared" si="157"/>
        <v>29.992000000000004</v>
      </c>
      <c r="X119" s="14" t="s">
        <v>41</v>
      </c>
      <c r="Y119" s="14" t="s">
        <v>41</v>
      </c>
      <c r="Z119" s="16">
        <f t="shared" si="163"/>
        <v>26.992000000000004</v>
      </c>
      <c r="AA119" s="72">
        <f>P119-12</f>
        <v>24.992000000000004</v>
      </c>
      <c r="AB119" s="256">
        <v>0</v>
      </c>
      <c r="AC119" s="237" t="s">
        <v>2309</v>
      </c>
      <c r="AD119" s="120" t="s">
        <v>2735</v>
      </c>
      <c r="AE119" s="67">
        <v>230</v>
      </c>
      <c r="AF119" s="114">
        <v>40</v>
      </c>
      <c r="AG119" s="182">
        <f t="shared" si="165"/>
        <v>270</v>
      </c>
      <c r="AH119" s="183">
        <f t="shared" si="166"/>
        <v>-273.7</v>
      </c>
      <c r="AI119" s="184">
        <f t="shared" si="167"/>
        <v>9.99</v>
      </c>
      <c r="AJ119" s="183">
        <f t="shared" si="168"/>
        <v>8.3949579831932777</v>
      </c>
      <c r="AK119" s="202" t="str">
        <f t="shared" si="169"/>
        <v>-</v>
      </c>
      <c r="AL119" s="203">
        <f t="shared" si="170"/>
        <v>230</v>
      </c>
      <c r="AM119" s="203" t="str">
        <f t="shared" si="171"/>
        <v>-</v>
      </c>
      <c r="AN119" s="203" t="str">
        <f t="shared" si="172"/>
        <v>-</v>
      </c>
      <c r="AO119" s="203">
        <f t="shared" si="173"/>
        <v>170</v>
      </c>
      <c r="AP119" s="203" t="str">
        <f t="shared" si="174"/>
        <v>-</v>
      </c>
      <c r="AQ119" s="203">
        <f t="shared" si="175"/>
        <v>130</v>
      </c>
      <c r="AR119" s="203" t="str">
        <f t="shared" si="176"/>
        <v>-</v>
      </c>
      <c r="AS119" s="203" t="str">
        <f t="shared" si="177"/>
        <v>-</v>
      </c>
      <c r="AT119" s="203">
        <f t="shared" si="178"/>
        <v>70</v>
      </c>
      <c r="AU119" s="204">
        <f t="shared" si="179"/>
        <v>30</v>
      </c>
      <c r="AV119" s="185"/>
      <c r="AW119" s="205" t="str">
        <f t="shared" si="180"/>
        <v>-</v>
      </c>
      <c r="AX119" s="206">
        <f t="shared" si="181"/>
        <v>9.99</v>
      </c>
      <c r="AY119" s="206" t="str">
        <f t="shared" si="182"/>
        <v>-</v>
      </c>
      <c r="AZ119" s="206" t="str">
        <f t="shared" si="183"/>
        <v>-</v>
      </c>
      <c r="BA119" s="206">
        <f t="shared" si="184"/>
        <v>9.99</v>
      </c>
      <c r="BB119" s="206" t="str">
        <f t="shared" si="185"/>
        <v>-</v>
      </c>
      <c r="BC119" s="206">
        <f t="shared" si="186"/>
        <v>9.99</v>
      </c>
      <c r="BD119" s="206" t="str">
        <f t="shared" si="187"/>
        <v>-</v>
      </c>
      <c r="BE119" s="206" t="str">
        <f t="shared" si="188"/>
        <v>-</v>
      </c>
      <c r="BF119" s="206">
        <f t="shared" si="189"/>
        <v>9.99</v>
      </c>
      <c r="BG119" s="207">
        <f t="shared" si="190"/>
        <v>19.990000000000002</v>
      </c>
      <c r="BH119" s="104" t="s">
        <v>88</v>
      </c>
      <c r="BI119" s="227">
        <v>46265</v>
      </c>
      <c r="BJ119" s="112" t="s">
        <v>106</v>
      </c>
      <c r="BK119" s="103"/>
    </row>
    <row r="120" spans="1:63">
      <c r="A120" s="110"/>
      <c r="B120" s="124" t="s">
        <v>38</v>
      </c>
      <c r="C120" s="47" t="s">
        <v>251</v>
      </c>
      <c r="D120" s="71" t="s">
        <v>71</v>
      </c>
      <c r="E120" s="112" t="s">
        <v>2426</v>
      </c>
      <c r="F120" s="51" t="s">
        <v>61</v>
      </c>
      <c r="G120" s="14">
        <v>50</v>
      </c>
      <c r="H120" s="14">
        <v>50</v>
      </c>
      <c r="I120" s="14">
        <v>50</v>
      </c>
      <c r="J120" s="14" t="s">
        <v>76</v>
      </c>
      <c r="K120" s="114" t="s">
        <v>61</v>
      </c>
      <c r="L120" s="115">
        <v>44.99</v>
      </c>
      <c r="M120" s="175">
        <f t="shared" si="164"/>
        <v>37.806722689075634</v>
      </c>
      <c r="N120" s="115">
        <f>(L120-10)*0.8+10</f>
        <v>37.992000000000004</v>
      </c>
      <c r="O120" s="116">
        <f t="shared" si="161"/>
        <v>31.926050420168071</v>
      </c>
      <c r="P120" s="177">
        <f t="shared" si="162"/>
        <v>37.992000000000004</v>
      </c>
      <c r="Q120" s="51" t="s">
        <v>41</v>
      </c>
      <c r="R120" s="16">
        <f t="shared" si="159"/>
        <v>35.992000000000004</v>
      </c>
      <c r="S120" s="14" t="s">
        <v>41</v>
      </c>
      <c r="T120" s="14" t="s">
        <v>41</v>
      </c>
      <c r="U120" s="16">
        <f t="shared" si="160"/>
        <v>32.992000000000004</v>
      </c>
      <c r="V120" s="14" t="s">
        <v>41</v>
      </c>
      <c r="W120" s="16">
        <f t="shared" si="157"/>
        <v>30.992000000000004</v>
      </c>
      <c r="X120" s="14" t="s">
        <v>41</v>
      </c>
      <c r="Y120" s="14" t="s">
        <v>41</v>
      </c>
      <c r="Z120" s="16">
        <f t="shared" si="163"/>
        <v>27.992000000000004</v>
      </c>
      <c r="AA120" s="72">
        <f>P120-12</f>
        <v>25.992000000000004</v>
      </c>
      <c r="AB120" s="256">
        <v>0</v>
      </c>
      <c r="AC120" s="237" t="s">
        <v>2309</v>
      </c>
      <c r="AD120" s="120" t="s">
        <v>2731</v>
      </c>
      <c r="AE120" s="67">
        <v>270</v>
      </c>
      <c r="AF120" s="114">
        <v>50</v>
      </c>
      <c r="AG120" s="182">
        <f t="shared" si="165"/>
        <v>320</v>
      </c>
      <c r="AH120" s="183">
        <f t="shared" si="166"/>
        <v>-333.2</v>
      </c>
      <c r="AI120" s="184">
        <f t="shared" si="167"/>
        <v>9.99</v>
      </c>
      <c r="AJ120" s="183">
        <f t="shared" si="168"/>
        <v>8.3949579831932777</v>
      </c>
      <c r="AK120" s="202" t="str">
        <f t="shared" si="169"/>
        <v>-</v>
      </c>
      <c r="AL120" s="203">
        <f t="shared" si="170"/>
        <v>280</v>
      </c>
      <c r="AM120" s="203" t="str">
        <f t="shared" si="171"/>
        <v>-</v>
      </c>
      <c r="AN120" s="203" t="str">
        <f t="shared" si="172"/>
        <v>-</v>
      </c>
      <c r="AO120" s="203">
        <f t="shared" si="173"/>
        <v>220</v>
      </c>
      <c r="AP120" s="203" t="str">
        <f t="shared" si="174"/>
        <v>-</v>
      </c>
      <c r="AQ120" s="203">
        <f t="shared" si="175"/>
        <v>180</v>
      </c>
      <c r="AR120" s="203" t="str">
        <f t="shared" si="176"/>
        <v>-</v>
      </c>
      <c r="AS120" s="203" t="str">
        <f t="shared" si="177"/>
        <v>-</v>
      </c>
      <c r="AT120" s="203">
        <f t="shared" si="178"/>
        <v>120</v>
      </c>
      <c r="AU120" s="204">
        <f t="shared" si="179"/>
        <v>80</v>
      </c>
      <c r="AV120" s="185"/>
      <c r="AW120" s="205" t="str">
        <f t="shared" si="180"/>
        <v>-</v>
      </c>
      <c r="AX120" s="206">
        <f t="shared" si="181"/>
        <v>9.99</v>
      </c>
      <c r="AY120" s="206" t="str">
        <f t="shared" si="182"/>
        <v>-</v>
      </c>
      <c r="AZ120" s="206" t="str">
        <f t="shared" si="183"/>
        <v>-</v>
      </c>
      <c r="BA120" s="206">
        <f t="shared" si="184"/>
        <v>9.99</v>
      </c>
      <c r="BB120" s="206" t="str">
        <f t="shared" si="185"/>
        <v>-</v>
      </c>
      <c r="BC120" s="206">
        <f t="shared" si="186"/>
        <v>9.99</v>
      </c>
      <c r="BD120" s="206" t="str">
        <f t="shared" si="187"/>
        <v>-</v>
      </c>
      <c r="BE120" s="206" t="str">
        <f t="shared" si="188"/>
        <v>-</v>
      </c>
      <c r="BF120" s="206">
        <f t="shared" si="189"/>
        <v>9.99</v>
      </c>
      <c r="BG120" s="207">
        <f t="shared" si="190"/>
        <v>9.99</v>
      </c>
      <c r="BH120" s="104" t="s">
        <v>88</v>
      </c>
      <c r="BI120" s="227">
        <v>46265</v>
      </c>
      <c r="BJ120" s="112" t="s">
        <v>113</v>
      </c>
      <c r="BK120" s="103"/>
    </row>
    <row r="121" spans="1:63" s="49" customFormat="1">
      <c r="A121" s="110"/>
      <c r="B121" s="124" t="s">
        <v>38</v>
      </c>
      <c r="C121" s="47" t="s">
        <v>112</v>
      </c>
      <c r="D121" s="71" t="s">
        <v>71</v>
      </c>
      <c r="E121" s="112"/>
      <c r="F121" s="51" t="s">
        <v>61</v>
      </c>
      <c r="G121" s="14">
        <v>20</v>
      </c>
      <c r="H121" s="14">
        <v>300</v>
      </c>
      <c r="I121" s="14" t="s">
        <v>41</v>
      </c>
      <c r="J121" s="14" t="s">
        <v>76</v>
      </c>
      <c r="K121" s="71" t="s">
        <v>61</v>
      </c>
      <c r="L121" s="115">
        <v>39.950000000000003</v>
      </c>
      <c r="M121" s="175">
        <f t="shared" si="164"/>
        <v>33.571428571428577</v>
      </c>
      <c r="N121" s="115"/>
      <c r="O121" s="116"/>
      <c r="P121" s="177">
        <f t="shared" ref="P121:P125" si="192">L121</f>
        <v>39.950000000000003</v>
      </c>
      <c r="Q121" s="51" t="s">
        <v>41</v>
      </c>
      <c r="R121" s="16">
        <f t="shared" si="159"/>
        <v>37.950000000000003</v>
      </c>
      <c r="S121" s="14" t="s">
        <v>41</v>
      </c>
      <c r="T121" s="14" t="s">
        <v>41</v>
      </c>
      <c r="U121" s="16">
        <f t="shared" si="160"/>
        <v>34.950000000000003</v>
      </c>
      <c r="V121" s="14" t="s">
        <v>41</v>
      </c>
      <c r="W121" s="16">
        <f t="shared" si="157"/>
        <v>32.950000000000003</v>
      </c>
      <c r="X121" s="14" t="s">
        <v>41</v>
      </c>
      <c r="Y121" s="14" t="s">
        <v>41</v>
      </c>
      <c r="Z121" s="16">
        <f t="shared" si="163"/>
        <v>29.950000000000003</v>
      </c>
      <c r="AA121" s="71" t="s">
        <v>41</v>
      </c>
      <c r="AB121" s="252">
        <v>39.99</v>
      </c>
      <c r="AC121" s="212"/>
      <c r="AD121" s="119" t="s">
        <v>41</v>
      </c>
      <c r="AE121" s="67">
        <v>270</v>
      </c>
      <c r="AF121" s="114"/>
      <c r="AG121" s="182">
        <f t="shared" si="165"/>
        <v>270</v>
      </c>
      <c r="AH121" s="183">
        <f t="shared" si="166"/>
        <v>-273.7</v>
      </c>
      <c r="AI121" s="184">
        <f t="shared" si="167"/>
        <v>9.99</v>
      </c>
      <c r="AJ121" s="183">
        <f t="shared" si="168"/>
        <v>8.3949579831932777</v>
      </c>
      <c r="AK121" s="202" t="str">
        <f t="shared" si="169"/>
        <v>-</v>
      </c>
      <c r="AL121" s="203">
        <f t="shared" si="170"/>
        <v>230</v>
      </c>
      <c r="AM121" s="203" t="str">
        <f t="shared" si="171"/>
        <v>-</v>
      </c>
      <c r="AN121" s="203" t="str">
        <f t="shared" si="172"/>
        <v>-</v>
      </c>
      <c r="AO121" s="203">
        <f t="shared" si="173"/>
        <v>170</v>
      </c>
      <c r="AP121" s="203" t="str">
        <f t="shared" si="174"/>
        <v>-</v>
      </c>
      <c r="AQ121" s="203">
        <f t="shared" si="175"/>
        <v>130</v>
      </c>
      <c r="AR121" s="203" t="str">
        <f t="shared" si="176"/>
        <v>-</v>
      </c>
      <c r="AS121" s="203" t="str">
        <f t="shared" si="177"/>
        <v>-</v>
      </c>
      <c r="AT121" s="203">
        <f t="shared" si="178"/>
        <v>70</v>
      </c>
      <c r="AU121" s="204" t="str">
        <f t="shared" si="179"/>
        <v>-</v>
      </c>
      <c r="AV121" s="185"/>
      <c r="AW121" s="205" t="str">
        <f t="shared" si="180"/>
        <v>-</v>
      </c>
      <c r="AX121" s="206">
        <f t="shared" si="181"/>
        <v>9.99</v>
      </c>
      <c r="AY121" s="206" t="str">
        <f t="shared" si="182"/>
        <v>-</v>
      </c>
      <c r="AZ121" s="206" t="str">
        <f t="shared" si="183"/>
        <v>-</v>
      </c>
      <c r="BA121" s="206">
        <f t="shared" si="184"/>
        <v>9.99</v>
      </c>
      <c r="BB121" s="206" t="str">
        <f t="shared" si="185"/>
        <v>-</v>
      </c>
      <c r="BC121" s="206">
        <f t="shared" si="186"/>
        <v>9.99</v>
      </c>
      <c r="BD121" s="206" t="str">
        <f t="shared" si="187"/>
        <v>-</v>
      </c>
      <c r="BE121" s="206" t="str">
        <f t="shared" si="188"/>
        <v>-</v>
      </c>
      <c r="BF121" s="206">
        <f t="shared" si="189"/>
        <v>9.99</v>
      </c>
      <c r="BG121" s="207" t="str">
        <f t="shared" si="190"/>
        <v>-</v>
      </c>
      <c r="BH121" s="103" t="s">
        <v>2505</v>
      </c>
      <c r="BI121" s="228"/>
      <c r="BJ121" s="112" t="s">
        <v>113</v>
      </c>
      <c r="BK121" s="103"/>
    </row>
    <row r="122" spans="1:63" s="49" customFormat="1">
      <c r="A122" s="267" t="s">
        <v>2760</v>
      </c>
      <c r="B122" s="124" t="s">
        <v>38</v>
      </c>
      <c r="C122" s="47" t="s">
        <v>114</v>
      </c>
      <c r="D122" s="71" t="s">
        <v>71</v>
      </c>
      <c r="E122" s="112"/>
      <c r="F122" s="51" t="s">
        <v>61</v>
      </c>
      <c r="G122" s="284">
        <v>50</v>
      </c>
      <c r="H122" s="14">
        <v>300</v>
      </c>
      <c r="I122" s="14" t="s">
        <v>41</v>
      </c>
      <c r="J122" s="14" t="s">
        <v>76</v>
      </c>
      <c r="K122" s="71" t="s">
        <v>61</v>
      </c>
      <c r="L122" s="115">
        <v>39.950000000000003</v>
      </c>
      <c r="M122" s="175">
        <f t="shared" si="164"/>
        <v>33.571428571428577</v>
      </c>
      <c r="N122" s="115"/>
      <c r="O122" s="116"/>
      <c r="P122" s="177">
        <f t="shared" si="192"/>
        <v>39.950000000000003</v>
      </c>
      <c r="Q122" s="51" t="s">
        <v>41</v>
      </c>
      <c r="R122" s="16">
        <f t="shared" si="159"/>
        <v>37.950000000000003</v>
      </c>
      <c r="S122" s="14" t="s">
        <v>41</v>
      </c>
      <c r="T122" s="14" t="s">
        <v>41</v>
      </c>
      <c r="U122" s="16">
        <f t="shared" si="160"/>
        <v>34.950000000000003</v>
      </c>
      <c r="V122" s="14" t="s">
        <v>41</v>
      </c>
      <c r="W122" s="16">
        <f t="shared" si="157"/>
        <v>32.950000000000003</v>
      </c>
      <c r="X122" s="14" t="s">
        <v>41</v>
      </c>
      <c r="Y122" s="14" t="s">
        <v>41</v>
      </c>
      <c r="Z122" s="16">
        <f t="shared" si="163"/>
        <v>29.950000000000003</v>
      </c>
      <c r="AA122" s="71" t="s">
        <v>41</v>
      </c>
      <c r="AB122" s="252">
        <v>39.99</v>
      </c>
      <c r="AC122" s="212"/>
      <c r="AD122" s="119" t="s">
        <v>41</v>
      </c>
      <c r="AE122" s="67">
        <v>310</v>
      </c>
      <c r="AF122" s="114"/>
      <c r="AG122" s="182">
        <f t="shared" si="165"/>
        <v>310</v>
      </c>
      <c r="AH122" s="183">
        <f t="shared" si="166"/>
        <v>-321.3</v>
      </c>
      <c r="AI122" s="184">
        <f t="shared" si="167"/>
        <v>9.99</v>
      </c>
      <c r="AJ122" s="183">
        <f t="shared" si="168"/>
        <v>8.3949579831932777</v>
      </c>
      <c r="AK122" s="202" t="str">
        <f t="shared" si="169"/>
        <v>-</v>
      </c>
      <c r="AL122" s="203">
        <f t="shared" si="170"/>
        <v>270</v>
      </c>
      <c r="AM122" s="203" t="str">
        <f t="shared" si="171"/>
        <v>-</v>
      </c>
      <c r="AN122" s="203" t="str">
        <f t="shared" si="172"/>
        <v>-</v>
      </c>
      <c r="AO122" s="203">
        <f t="shared" si="173"/>
        <v>210</v>
      </c>
      <c r="AP122" s="203" t="str">
        <f t="shared" si="174"/>
        <v>-</v>
      </c>
      <c r="AQ122" s="203">
        <f t="shared" si="175"/>
        <v>170</v>
      </c>
      <c r="AR122" s="203" t="str">
        <f t="shared" si="176"/>
        <v>-</v>
      </c>
      <c r="AS122" s="203" t="str">
        <f t="shared" si="177"/>
        <v>-</v>
      </c>
      <c r="AT122" s="203">
        <f t="shared" si="178"/>
        <v>110</v>
      </c>
      <c r="AU122" s="204" t="str">
        <f t="shared" si="179"/>
        <v>-</v>
      </c>
      <c r="AV122" s="185"/>
      <c r="AW122" s="205" t="str">
        <f t="shared" si="180"/>
        <v>-</v>
      </c>
      <c r="AX122" s="206">
        <f t="shared" si="181"/>
        <v>9.99</v>
      </c>
      <c r="AY122" s="206" t="str">
        <f t="shared" si="182"/>
        <v>-</v>
      </c>
      <c r="AZ122" s="206" t="str">
        <f t="shared" si="183"/>
        <v>-</v>
      </c>
      <c r="BA122" s="206">
        <f t="shared" si="184"/>
        <v>9.99</v>
      </c>
      <c r="BB122" s="206" t="str">
        <f t="shared" si="185"/>
        <v>-</v>
      </c>
      <c r="BC122" s="206">
        <f t="shared" si="186"/>
        <v>9.99</v>
      </c>
      <c r="BD122" s="206" t="str">
        <f t="shared" si="187"/>
        <v>-</v>
      </c>
      <c r="BE122" s="206" t="str">
        <f t="shared" si="188"/>
        <v>-</v>
      </c>
      <c r="BF122" s="206">
        <f t="shared" si="189"/>
        <v>9.99</v>
      </c>
      <c r="BG122" s="207" t="str">
        <f t="shared" si="190"/>
        <v>-</v>
      </c>
      <c r="BH122" s="103"/>
      <c r="BI122" s="227"/>
      <c r="BJ122" s="112" t="s">
        <v>115</v>
      </c>
      <c r="BK122" s="103"/>
    </row>
    <row r="123" spans="1:63" s="49" customFormat="1">
      <c r="A123" s="110"/>
      <c r="B123" s="124" t="s">
        <v>38</v>
      </c>
      <c r="C123" s="47" t="s">
        <v>116</v>
      </c>
      <c r="D123" s="71" t="s">
        <v>40</v>
      </c>
      <c r="E123" s="112"/>
      <c r="F123" s="51" t="s">
        <v>41</v>
      </c>
      <c r="G123" s="14">
        <v>100</v>
      </c>
      <c r="H123" s="14">
        <v>300</v>
      </c>
      <c r="I123" s="14" t="s">
        <v>41</v>
      </c>
      <c r="J123" s="14" t="s">
        <v>42</v>
      </c>
      <c r="K123" s="71" t="s">
        <v>41</v>
      </c>
      <c r="L123" s="115">
        <v>39.950000000000003</v>
      </c>
      <c r="M123" s="175">
        <f t="shared" si="164"/>
        <v>33.571428571428577</v>
      </c>
      <c r="N123" s="115"/>
      <c r="O123" s="116"/>
      <c r="P123" s="177">
        <f t="shared" si="192"/>
        <v>39.950000000000003</v>
      </c>
      <c r="Q123" s="51" t="s">
        <v>41</v>
      </c>
      <c r="R123" s="14" t="s">
        <v>41</v>
      </c>
      <c r="S123" s="14" t="s">
        <v>41</v>
      </c>
      <c r="T123" s="14" t="s">
        <v>41</v>
      </c>
      <c r="U123" s="14" t="s">
        <v>41</v>
      </c>
      <c r="V123" s="14" t="s">
        <v>41</v>
      </c>
      <c r="W123" s="14" t="s">
        <v>41</v>
      </c>
      <c r="X123" s="14" t="s">
        <v>41</v>
      </c>
      <c r="Y123" s="14" t="s">
        <v>41</v>
      </c>
      <c r="Z123" s="14" t="s">
        <v>41</v>
      </c>
      <c r="AA123" s="71" t="s">
        <v>41</v>
      </c>
      <c r="AB123" s="252">
        <v>39.99</v>
      </c>
      <c r="AC123" s="48"/>
      <c r="AD123" s="119" t="s">
        <v>41</v>
      </c>
      <c r="AE123" s="67">
        <v>200</v>
      </c>
      <c r="AF123" s="114"/>
      <c r="AG123" s="182">
        <f t="shared" si="165"/>
        <v>200</v>
      </c>
      <c r="AH123" s="183">
        <f t="shared" si="166"/>
        <v>-190.39999999999998</v>
      </c>
      <c r="AI123" s="184">
        <f t="shared" si="167"/>
        <v>9.99</v>
      </c>
      <c r="AJ123" s="183">
        <f t="shared" si="168"/>
        <v>8.3949579831932777</v>
      </c>
      <c r="AK123" s="202" t="str">
        <f t="shared" si="169"/>
        <v>-</v>
      </c>
      <c r="AL123" s="203" t="str">
        <f t="shared" si="170"/>
        <v>-</v>
      </c>
      <c r="AM123" s="203" t="str">
        <f t="shared" si="171"/>
        <v>-</v>
      </c>
      <c r="AN123" s="203" t="str">
        <f t="shared" si="172"/>
        <v>-</v>
      </c>
      <c r="AO123" s="203" t="str">
        <f t="shared" si="173"/>
        <v>-</v>
      </c>
      <c r="AP123" s="203" t="str">
        <f t="shared" si="174"/>
        <v>-</v>
      </c>
      <c r="AQ123" s="203" t="str">
        <f t="shared" si="175"/>
        <v>-</v>
      </c>
      <c r="AR123" s="203" t="str">
        <f t="shared" si="176"/>
        <v>-</v>
      </c>
      <c r="AS123" s="203" t="str">
        <f t="shared" si="177"/>
        <v>-</v>
      </c>
      <c r="AT123" s="203" t="str">
        <f t="shared" si="178"/>
        <v>-</v>
      </c>
      <c r="AU123" s="204" t="str">
        <f t="shared" si="179"/>
        <v>-</v>
      </c>
      <c r="AV123" s="185"/>
      <c r="AW123" s="205" t="str">
        <f t="shared" si="180"/>
        <v>-</v>
      </c>
      <c r="AX123" s="206" t="str">
        <f t="shared" si="181"/>
        <v>-</v>
      </c>
      <c r="AY123" s="206" t="str">
        <f t="shared" si="182"/>
        <v>-</v>
      </c>
      <c r="AZ123" s="206" t="str">
        <f t="shared" si="183"/>
        <v>-</v>
      </c>
      <c r="BA123" s="206" t="str">
        <f t="shared" si="184"/>
        <v>-</v>
      </c>
      <c r="BB123" s="206" t="str">
        <f t="shared" si="185"/>
        <v>-</v>
      </c>
      <c r="BC123" s="206" t="str">
        <f t="shared" si="186"/>
        <v>-</v>
      </c>
      <c r="BD123" s="206" t="str">
        <f t="shared" si="187"/>
        <v>-</v>
      </c>
      <c r="BE123" s="206" t="str">
        <f t="shared" si="188"/>
        <v>-</v>
      </c>
      <c r="BF123" s="206" t="str">
        <f t="shared" si="189"/>
        <v>-</v>
      </c>
      <c r="BG123" s="207" t="str">
        <f t="shared" si="190"/>
        <v>-</v>
      </c>
      <c r="BH123" s="103" t="s">
        <v>44</v>
      </c>
      <c r="BI123" s="227"/>
      <c r="BJ123" s="112" t="s">
        <v>117</v>
      </c>
      <c r="BK123" s="103"/>
    </row>
    <row r="124" spans="1:63" s="49" customFormat="1">
      <c r="A124" s="267" t="s">
        <v>2760</v>
      </c>
      <c r="B124" s="124" t="s">
        <v>38</v>
      </c>
      <c r="C124" s="47" t="s">
        <v>114</v>
      </c>
      <c r="D124" s="71" t="s">
        <v>71</v>
      </c>
      <c r="E124" s="112" t="s">
        <v>2426</v>
      </c>
      <c r="F124" s="51" t="s">
        <v>61</v>
      </c>
      <c r="G124" s="284">
        <v>50</v>
      </c>
      <c r="H124" s="14">
        <v>300</v>
      </c>
      <c r="I124" s="14" t="s">
        <v>41</v>
      </c>
      <c r="J124" s="14" t="s">
        <v>76</v>
      </c>
      <c r="K124" s="71" t="s">
        <v>61</v>
      </c>
      <c r="L124" s="115">
        <v>39.950000000000003</v>
      </c>
      <c r="M124" s="175">
        <f t="shared" si="164"/>
        <v>33.571428571428577</v>
      </c>
      <c r="N124" s="115"/>
      <c r="O124" s="116"/>
      <c r="P124" s="177">
        <f t="shared" si="192"/>
        <v>39.950000000000003</v>
      </c>
      <c r="Q124" s="51" t="s">
        <v>41</v>
      </c>
      <c r="R124" s="16">
        <f t="shared" ref="R124:R154" si="193">P124-2</f>
        <v>37.950000000000003</v>
      </c>
      <c r="S124" s="14" t="s">
        <v>41</v>
      </c>
      <c r="T124" s="14" t="s">
        <v>41</v>
      </c>
      <c r="U124" s="16">
        <f t="shared" ref="U124:U154" si="194">P124-5</f>
        <v>34.950000000000003</v>
      </c>
      <c r="V124" s="14" t="s">
        <v>41</v>
      </c>
      <c r="W124" s="16">
        <f t="shared" ref="W124:W154" si="195">P124-7</f>
        <v>32.950000000000003</v>
      </c>
      <c r="X124" s="14" t="s">
        <v>41</v>
      </c>
      <c r="Y124" s="14" t="s">
        <v>41</v>
      </c>
      <c r="Z124" s="16">
        <f t="shared" ref="Z124:Z154" si="196">P124-10</f>
        <v>29.950000000000003</v>
      </c>
      <c r="AA124" s="71" t="s">
        <v>41</v>
      </c>
      <c r="AB124" s="252">
        <v>39.99</v>
      </c>
      <c r="AC124" s="237" t="s">
        <v>49</v>
      </c>
      <c r="AD124" s="120" t="s">
        <v>2123</v>
      </c>
      <c r="AE124" s="67">
        <v>310</v>
      </c>
      <c r="AF124" s="114">
        <v>170</v>
      </c>
      <c r="AG124" s="182">
        <f t="shared" si="165"/>
        <v>480</v>
      </c>
      <c r="AH124" s="183">
        <f t="shared" si="166"/>
        <v>-523.6</v>
      </c>
      <c r="AI124" s="184">
        <f t="shared" si="167"/>
        <v>9.99</v>
      </c>
      <c r="AJ124" s="183">
        <f t="shared" si="168"/>
        <v>8.3949579831932777</v>
      </c>
      <c r="AK124" s="202" t="str">
        <f t="shared" si="169"/>
        <v>-</v>
      </c>
      <c r="AL124" s="203">
        <f t="shared" si="170"/>
        <v>440</v>
      </c>
      <c r="AM124" s="203" t="str">
        <f t="shared" si="171"/>
        <v>-</v>
      </c>
      <c r="AN124" s="203" t="str">
        <f t="shared" si="172"/>
        <v>-</v>
      </c>
      <c r="AO124" s="203">
        <f t="shared" si="173"/>
        <v>380</v>
      </c>
      <c r="AP124" s="203" t="str">
        <f t="shared" si="174"/>
        <v>-</v>
      </c>
      <c r="AQ124" s="203">
        <f t="shared" si="175"/>
        <v>340</v>
      </c>
      <c r="AR124" s="203" t="str">
        <f t="shared" si="176"/>
        <v>-</v>
      </c>
      <c r="AS124" s="203" t="str">
        <f t="shared" si="177"/>
        <v>-</v>
      </c>
      <c r="AT124" s="203">
        <f t="shared" si="178"/>
        <v>280</v>
      </c>
      <c r="AU124" s="204" t="str">
        <f t="shared" si="179"/>
        <v>-</v>
      </c>
      <c r="AV124" s="185"/>
      <c r="AW124" s="205" t="str">
        <f t="shared" si="180"/>
        <v>-</v>
      </c>
      <c r="AX124" s="206">
        <f t="shared" si="181"/>
        <v>9.99</v>
      </c>
      <c r="AY124" s="206" t="str">
        <f t="shared" si="182"/>
        <v>-</v>
      </c>
      <c r="AZ124" s="206" t="str">
        <f t="shared" si="183"/>
        <v>-</v>
      </c>
      <c r="BA124" s="206">
        <f t="shared" si="184"/>
        <v>9.99</v>
      </c>
      <c r="BB124" s="206" t="str">
        <f t="shared" si="185"/>
        <v>-</v>
      </c>
      <c r="BC124" s="206">
        <f t="shared" si="186"/>
        <v>9.99</v>
      </c>
      <c r="BD124" s="206" t="str">
        <f t="shared" si="187"/>
        <v>-</v>
      </c>
      <c r="BE124" s="206" t="str">
        <f t="shared" si="188"/>
        <v>-</v>
      </c>
      <c r="BF124" s="206">
        <f t="shared" si="189"/>
        <v>9.99</v>
      </c>
      <c r="BG124" s="207" t="str">
        <f t="shared" si="190"/>
        <v>-</v>
      </c>
      <c r="BH124" s="103"/>
      <c r="BI124" s="227">
        <v>46265</v>
      </c>
      <c r="BJ124" s="112" t="s">
        <v>115</v>
      </c>
      <c r="BK124" s="103"/>
    </row>
    <row r="125" spans="1:63" s="49" customFormat="1">
      <c r="A125" s="110"/>
      <c r="B125" s="124" t="s">
        <v>38</v>
      </c>
      <c r="C125" s="47" t="s">
        <v>112</v>
      </c>
      <c r="D125" s="71" t="s">
        <v>71</v>
      </c>
      <c r="E125" s="112" t="s">
        <v>2426</v>
      </c>
      <c r="F125" s="51" t="s">
        <v>61</v>
      </c>
      <c r="G125" s="14">
        <v>20</v>
      </c>
      <c r="H125" s="14">
        <v>300</v>
      </c>
      <c r="I125" s="14" t="s">
        <v>41</v>
      </c>
      <c r="J125" s="14" t="s">
        <v>76</v>
      </c>
      <c r="K125" s="71" t="s">
        <v>61</v>
      </c>
      <c r="L125" s="115">
        <v>39.950000000000003</v>
      </c>
      <c r="M125" s="175">
        <f t="shared" si="164"/>
        <v>33.571428571428577</v>
      </c>
      <c r="N125" s="115"/>
      <c r="O125" s="116"/>
      <c r="P125" s="177">
        <f t="shared" si="192"/>
        <v>39.950000000000003</v>
      </c>
      <c r="Q125" s="51" t="s">
        <v>41</v>
      </c>
      <c r="R125" s="16">
        <f t="shared" si="193"/>
        <v>37.950000000000003</v>
      </c>
      <c r="S125" s="14" t="s">
        <v>41</v>
      </c>
      <c r="T125" s="14" t="s">
        <v>41</v>
      </c>
      <c r="U125" s="16">
        <f t="shared" si="194"/>
        <v>34.950000000000003</v>
      </c>
      <c r="V125" s="14" t="s">
        <v>41</v>
      </c>
      <c r="W125" s="16">
        <f t="shared" si="195"/>
        <v>32.950000000000003</v>
      </c>
      <c r="X125" s="14" t="s">
        <v>41</v>
      </c>
      <c r="Y125" s="14" t="s">
        <v>41</v>
      </c>
      <c r="Z125" s="16">
        <f t="shared" si="196"/>
        <v>29.950000000000003</v>
      </c>
      <c r="AA125" s="71" t="s">
        <v>41</v>
      </c>
      <c r="AB125" s="252">
        <v>39.99</v>
      </c>
      <c r="AC125" s="237" t="s">
        <v>49</v>
      </c>
      <c r="AD125" s="120" t="s">
        <v>2311</v>
      </c>
      <c r="AE125" s="67">
        <v>270</v>
      </c>
      <c r="AF125" s="114">
        <v>130</v>
      </c>
      <c r="AG125" s="182">
        <f t="shared" si="165"/>
        <v>400</v>
      </c>
      <c r="AH125" s="183">
        <f t="shared" si="166"/>
        <v>-428.4</v>
      </c>
      <c r="AI125" s="184">
        <f t="shared" si="167"/>
        <v>9.99</v>
      </c>
      <c r="AJ125" s="183">
        <f t="shared" si="168"/>
        <v>8.3949579831932777</v>
      </c>
      <c r="AK125" s="202" t="str">
        <f t="shared" si="169"/>
        <v>-</v>
      </c>
      <c r="AL125" s="203">
        <f t="shared" si="170"/>
        <v>360</v>
      </c>
      <c r="AM125" s="203" t="str">
        <f t="shared" si="171"/>
        <v>-</v>
      </c>
      <c r="AN125" s="203" t="str">
        <f t="shared" si="172"/>
        <v>-</v>
      </c>
      <c r="AO125" s="203">
        <f t="shared" si="173"/>
        <v>300</v>
      </c>
      <c r="AP125" s="203" t="str">
        <f t="shared" si="174"/>
        <v>-</v>
      </c>
      <c r="AQ125" s="203">
        <f t="shared" si="175"/>
        <v>260</v>
      </c>
      <c r="AR125" s="203" t="str">
        <f t="shared" si="176"/>
        <v>-</v>
      </c>
      <c r="AS125" s="203" t="str">
        <f t="shared" si="177"/>
        <v>-</v>
      </c>
      <c r="AT125" s="203">
        <f t="shared" si="178"/>
        <v>200</v>
      </c>
      <c r="AU125" s="204" t="str">
        <f t="shared" si="179"/>
        <v>-</v>
      </c>
      <c r="AV125" s="185"/>
      <c r="AW125" s="205" t="str">
        <f t="shared" si="180"/>
        <v>-</v>
      </c>
      <c r="AX125" s="206">
        <f t="shared" si="181"/>
        <v>9.99</v>
      </c>
      <c r="AY125" s="206" t="str">
        <f t="shared" si="182"/>
        <v>-</v>
      </c>
      <c r="AZ125" s="206" t="str">
        <f t="shared" si="183"/>
        <v>-</v>
      </c>
      <c r="BA125" s="206">
        <f t="shared" si="184"/>
        <v>9.99</v>
      </c>
      <c r="BB125" s="206" t="str">
        <f t="shared" si="185"/>
        <v>-</v>
      </c>
      <c r="BC125" s="206">
        <f t="shared" si="186"/>
        <v>9.99</v>
      </c>
      <c r="BD125" s="206" t="str">
        <f t="shared" si="187"/>
        <v>-</v>
      </c>
      <c r="BE125" s="206" t="str">
        <f t="shared" si="188"/>
        <v>-</v>
      </c>
      <c r="BF125" s="206">
        <f t="shared" si="189"/>
        <v>9.99</v>
      </c>
      <c r="BG125" s="207" t="str">
        <f t="shared" si="190"/>
        <v>-</v>
      </c>
      <c r="BH125" s="103" t="s">
        <v>2505</v>
      </c>
      <c r="BI125" s="227">
        <v>46265</v>
      </c>
      <c r="BJ125" s="112" t="s">
        <v>113</v>
      </c>
      <c r="BK125" s="103"/>
    </row>
    <row r="126" spans="1:63" s="49" customFormat="1">
      <c r="A126" s="110"/>
      <c r="B126" s="124" t="s">
        <v>38</v>
      </c>
      <c r="C126" s="47" t="s">
        <v>128</v>
      </c>
      <c r="D126" s="71" t="s">
        <v>71</v>
      </c>
      <c r="E126" s="112" t="s">
        <v>2426</v>
      </c>
      <c r="F126" s="51" t="s">
        <v>61</v>
      </c>
      <c r="G126" s="14">
        <v>30</v>
      </c>
      <c r="H126" s="14">
        <v>300</v>
      </c>
      <c r="I126" s="14" t="s">
        <v>41</v>
      </c>
      <c r="J126" s="14" t="s">
        <v>76</v>
      </c>
      <c r="K126" s="71" t="s">
        <v>61</v>
      </c>
      <c r="L126" s="115">
        <v>49.95</v>
      </c>
      <c r="M126" s="175">
        <f t="shared" si="164"/>
        <v>41.97478991596639</v>
      </c>
      <c r="N126" s="115">
        <f>L126-10</f>
        <v>39.950000000000003</v>
      </c>
      <c r="O126" s="118">
        <f>N126/1.19</f>
        <v>33.571428571428577</v>
      </c>
      <c r="P126" s="177">
        <f>N126</f>
        <v>39.950000000000003</v>
      </c>
      <c r="Q126" s="51" t="s">
        <v>41</v>
      </c>
      <c r="R126" s="16">
        <f t="shared" si="193"/>
        <v>37.950000000000003</v>
      </c>
      <c r="S126" s="14" t="s">
        <v>41</v>
      </c>
      <c r="T126" s="14" t="s">
        <v>41</v>
      </c>
      <c r="U126" s="16">
        <f t="shared" si="194"/>
        <v>34.950000000000003</v>
      </c>
      <c r="V126" s="14" t="s">
        <v>41</v>
      </c>
      <c r="W126" s="16">
        <f t="shared" si="195"/>
        <v>32.950000000000003</v>
      </c>
      <c r="X126" s="14" t="s">
        <v>41</v>
      </c>
      <c r="Y126" s="14" t="s">
        <v>41</v>
      </c>
      <c r="Z126" s="16">
        <f t="shared" si="196"/>
        <v>29.950000000000003</v>
      </c>
      <c r="AA126" s="71" t="s">
        <v>41</v>
      </c>
      <c r="AB126" s="252">
        <v>39.99</v>
      </c>
      <c r="AC126" s="237" t="s">
        <v>81</v>
      </c>
      <c r="AD126" s="120" t="s">
        <v>131</v>
      </c>
      <c r="AE126" s="67">
        <v>310</v>
      </c>
      <c r="AF126" s="114">
        <v>0</v>
      </c>
      <c r="AG126" s="182">
        <f t="shared" si="165"/>
        <v>310</v>
      </c>
      <c r="AH126" s="183">
        <f t="shared" si="166"/>
        <v>-321.3</v>
      </c>
      <c r="AI126" s="184">
        <f t="shared" si="167"/>
        <v>9.99</v>
      </c>
      <c r="AJ126" s="183">
        <f t="shared" si="168"/>
        <v>8.3949579831932777</v>
      </c>
      <c r="AK126" s="202" t="str">
        <f t="shared" si="169"/>
        <v>-</v>
      </c>
      <c r="AL126" s="203">
        <f t="shared" si="170"/>
        <v>270</v>
      </c>
      <c r="AM126" s="203" t="str">
        <f t="shared" si="171"/>
        <v>-</v>
      </c>
      <c r="AN126" s="203" t="str">
        <f t="shared" si="172"/>
        <v>-</v>
      </c>
      <c r="AO126" s="203">
        <f t="shared" si="173"/>
        <v>210</v>
      </c>
      <c r="AP126" s="203" t="str">
        <f t="shared" si="174"/>
        <v>-</v>
      </c>
      <c r="AQ126" s="203">
        <f t="shared" si="175"/>
        <v>170</v>
      </c>
      <c r="AR126" s="203" t="str">
        <f t="shared" si="176"/>
        <v>-</v>
      </c>
      <c r="AS126" s="203" t="str">
        <f t="shared" si="177"/>
        <v>-</v>
      </c>
      <c r="AT126" s="203">
        <f t="shared" si="178"/>
        <v>110</v>
      </c>
      <c r="AU126" s="204" t="str">
        <f t="shared" si="179"/>
        <v>-</v>
      </c>
      <c r="AV126" s="185"/>
      <c r="AW126" s="205" t="str">
        <f t="shared" si="180"/>
        <v>-</v>
      </c>
      <c r="AX126" s="206">
        <f t="shared" si="181"/>
        <v>9.99</v>
      </c>
      <c r="AY126" s="206" t="str">
        <f t="shared" si="182"/>
        <v>-</v>
      </c>
      <c r="AZ126" s="206" t="str">
        <f t="shared" si="183"/>
        <v>-</v>
      </c>
      <c r="BA126" s="206">
        <f t="shared" si="184"/>
        <v>9.99</v>
      </c>
      <c r="BB126" s="206" t="str">
        <f t="shared" si="185"/>
        <v>-</v>
      </c>
      <c r="BC126" s="206">
        <f t="shared" si="186"/>
        <v>9.99</v>
      </c>
      <c r="BD126" s="206" t="str">
        <f t="shared" si="187"/>
        <v>-</v>
      </c>
      <c r="BE126" s="206" t="str">
        <f t="shared" si="188"/>
        <v>-</v>
      </c>
      <c r="BF126" s="206">
        <f t="shared" si="189"/>
        <v>9.99</v>
      </c>
      <c r="BG126" s="207" t="str">
        <f t="shared" si="190"/>
        <v>-</v>
      </c>
      <c r="BH126" s="103" t="s">
        <v>2506</v>
      </c>
      <c r="BI126" s="227">
        <v>46265</v>
      </c>
      <c r="BJ126" s="112" t="s">
        <v>115</v>
      </c>
      <c r="BK126" s="201" t="s">
        <v>82</v>
      </c>
    </row>
    <row r="127" spans="1:63" s="49" customFormat="1">
      <c r="A127" s="110"/>
      <c r="B127" s="124" t="s">
        <v>38</v>
      </c>
      <c r="C127" s="47" t="s">
        <v>128</v>
      </c>
      <c r="D127" s="71" t="s">
        <v>71</v>
      </c>
      <c r="E127" s="112" t="s">
        <v>2426</v>
      </c>
      <c r="F127" s="51" t="s">
        <v>61</v>
      </c>
      <c r="G127" s="14">
        <v>30</v>
      </c>
      <c r="H127" s="14">
        <v>300</v>
      </c>
      <c r="I127" s="14" t="s">
        <v>41</v>
      </c>
      <c r="J127" s="14" t="s">
        <v>76</v>
      </c>
      <c r="K127" s="71" t="s">
        <v>61</v>
      </c>
      <c r="L127" s="115">
        <v>49.95</v>
      </c>
      <c r="M127" s="175">
        <f t="shared" si="164"/>
        <v>41.97478991596639</v>
      </c>
      <c r="N127" s="115">
        <f>L127-10</f>
        <v>39.950000000000003</v>
      </c>
      <c r="O127" s="118">
        <f>N127/1.19</f>
        <v>33.571428571428577</v>
      </c>
      <c r="P127" s="177">
        <f>N127</f>
        <v>39.950000000000003</v>
      </c>
      <c r="Q127" s="51" t="s">
        <v>41</v>
      </c>
      <c r="R127" s="16">
        <f t="shared" si="193"/>
        <v>37.950000000000003</v>
      </c>
      <c r="S127" s="14" t="s">
        <v>41</v>
      </c>
      <c r="T127" s="14" t="s">
        <v>41</v>
      </c>
      <c r="U127" s="16">
        <f t="shared" si="194"/>
        <v>34.950000000000003</v>
      </c>
      <c r="V127" s="14" t="s">
        <v>41</v>
      </c>
      <c r="W127" s="16">
        <f t="shared" si="195"/>
        <v>32.950000000000003</v>
      </c>
      <c r="X127" s="14" t="s">
        <v>41</v>
      </c>
      <c r="Y127" s="14" t="s">
        <v>41</v>
      </c>
      <c r="Z127" s="16">
        <f t="shared" si="196"/>
        <v>29.950000000000003</v>
      </c>
      <c r="AA127" s="71" t="s">
        <v>41</v>
      </c>
      <c r="AB127" s="252">
        <v>39.99</v>
      </c>
      <c r="AC127" s="237" t="s">
        <v>81</v>
      </c>
      <c r="AD127" s="120" t="s">
        <v>2602</v>
      </c>
      <c r="AE127" s="67">
        <v>310</v>
      </c>
      <c r="AF127" s="114">
        <v>-20</v>
      </c>
      <c r="AG127" s="182">
        <f t="shared" si="165"/>
        <v>290</v>
      </c>
      <c r="AH127" s="183">
        <f t="shared" si="166"/>
        <v>-297.5</v>
      </c>
      <c r="AI127" s="184">
        <f t="shared" si="167"/>
        <v>9.99</v>
      </c>
      <c r="AJ127" s="183">
        <f t="shared" si="168"/>
        <v>8.3949579831932777</v>
      </c>
      <c r="AK127" s="202" t="str">
        <f t="shared" si="169"/>
        <v>-</v>
      </c>
      <c r="AL127" s="203">
        <f t="shared" si="170"/>
        <v>250</v>
      </c>
      <c r="AM127" s="203" t="str">
        <f t="shared" si="171"/>
        <v>-</v>
      </c>
      <c r="AN127" s="203" t="str">
        <f t="shared" si="172"/>
        <v>-</v>
      </c>
      <c r="AO127" s="203">
        <f t="shared" si="173"/>
        <v>190</v>
      </c>
      <c r="AP127" s="203" t="str">
        <f t="shared" si="174"/>
        <v>-</v>
      </c>
      <c r="AQ127" s="203">
        <f t="shared" si="175"/>
        <v>150</v>
      </c>
      <c r="AR127" s="203" t="str">
        <f t="shared" si="176"/>
        <v>-</v>
      </c>
      <c r="AS127" s="203" t="str">
        <f t="shared" si="177"/>
        <v>-</v>
      </c>
      <c r="AT127" s="203">
        <f t="shared" si="178"/>
        <v>90</v>
      </c>
      <c r="AU127" s="204" t="str">
        <f t="shared" si="179"/>
        <v>-</v>
      </c>
      <c r="AV127" s="185"/>
      <c r="AW127" s="205" t="str">
        <f t="shared" si="180"/>
        <v>-</v>
      </c>
      <c r="AX127" s="206">
        <f t="shared" si="181"/>
        <v>9.99</v>
      </c>
      <c r="AY127" s="206" t="str">
        <f t="shared" si="182"/>
        <v>-</v>
      </c>
      <c r="AZ127" s="206" t="str">
        <f t="shared" si="183"/>
        <v>-</v>
      </c>
      <c r="BA127" s="206">
        <f t="shared" si="184"/>
        <v>9.99</v>
      </c>
      <c r="BB127" s="206" t="str">
        <f t="shared" si="185"/>
        <v>-</v>
      </c>
      <c r="BC127" s="206">
        <f t="shared" si="186"/>
        <v>9.99</v>
      </c>
      <c r="BD127" s="206" t="str">
        <f t="shared" si="187"/>
        <v>-</v>
      </c>
      <c r="BE127" s="206" t="str">
        <f t="shared" si="188"/>
        <v>-</v>
      </c>
      <c r="BF127" s="206">
        <f t="shared" si="189"/>
        <v>9.99</v>
      </c>
      <c r="BG127" s="207" t="str">
        <f t="shared" si="190"/>
        <v>-</v>
      </c>
      <c r="BH127" s="103" t="s">
        <v>2506</v>
      </c>
      <c r="BI127" s="227">
        <v>46265</v>
      </c>
      <c r="BJ127" s="112" t="s">
        <v>115</v>
      </c>
      <c r="BK127" s="103"/>
    </row>
    <row r="128" spans="1:63" s="49" customFormat="1">
      <c r="A128" s="110" t="s">
        <v>53</v>
      </c>
      <c r="B128" s="124" t="s">
        <v>38</v>
      </c>
      <c r="C128" s="47" t="s">
        <v>119</v>
      </c>
      <c r="D128" s="71" t="s">
        <v>71</v>
      </c>
      <c r="E128" s="112"/>
      <c r="F128" s="51" t="s">
        <v>41</v>
      </c>
      <c r="G128" s="14">
        <v>25</v>
      </c>
      <c r="H128" s="14">
        <v>300</v>
      </c>
      <c r="I128" s="14" t="s">
        <v>41</v>
      </c>
      <c r="J128" s="14" t="s">
        <v>42</v>
      </c>
      <c r="K128" s="114">
        <v>0.19</v>
      </c>
      <c r="L128" s="115">
        <v>39.99</v>
      </c>
      <c r="M128" s="175">
        <f t="shared" si="164"/>
        <v>33.605042016806728</v>
      </c>
      <c r="N128" s="115"/>
      <c r="O128" s="116"/>
      <c r="P128" s="177">
        <f t="shared" ref="P128:P138" si="197">L128</f>
        <v>39.99</v>
      </c>
      <c r="Q128" s="51" t="s">
        <v>41</v>
      </c>
      <c r="R128" s="16">
        <f t="shared" si="193"/>
        <v>37.99</v>
      </c>
      <c r="S128" s="14" t="s">
        <v>41</v>
      </c>
      <c r="T128" s="14" t="s">
        <v>41</v>
      </c>
      <c r="U128" s="16">
        <f t="shared" si="194"/>
        <v>34.99</v>
      </c>
      <c r="V128" s="14" t="s">
        <v>41</v>
      </c>
      <c r="W128" s="16">
        <f t="shared" si="195"/>
        <v>32.99</v>
      </c>
      <c r="X128" s="14" t="s">
        <v>41</v>
      </c>
      <c r="Y128" s="14" t="s">
        <v>41</v>
      </c>
      <c r="Z128" s="16">
        <f t="shared" si="196"/>
        <v>29.990000000000002</v>
      </c>
      <c r="AA128" s="71" t="s">
        <v>41</v>
      </c>
      <c r="AB128" s="252">
        <v>39.99</v>
      </c>
      <c r="AC128" s="212"/>
      <c r="AD128" s="119" t="s">
        <v>41</v>
      </c>
      <c r="AE128" s="67">
        <v>270</v>
      </c>
      <c r="AF128" s="114"/>
      <c r="AG128" s="182">
        <f t="shared" si="165"/>
        <v>270</v>
      </c>
      <c r="AH128" s="183">
        <f t="shared" si="166"/>
        <v>-273.7</v>
      </c>
      <c r="AI128" s="184">
        <f t="shared" si="167"/>
        <v>9.99</v>
      </c>
      <c r="AJ128" s="183">
        <f t="shared" si="168"/>
        <v>8.3949579831932777</v>
      </c>
      <c r="AK128" s="202" t="str">
        <f t="shared" si="169"/>
        <v>-</v>
      </c>
      <c r="AL128" s="203">
        <f t="shared" si="170"/>
        <v>230</v>
      </c>
      <c r="AM128" s="203" t="str">
        <f t="shared" si="171"/>
        <v>-</v>
      </c>
      <c r="AN128" s="203" t="str">
        <f t="shared" si="172"/>
        <v>-</v>
      </c>
      <c r="AO128" s="203">
        <f t="shared" si="173"/>
        <v>170</v>
      </c>
      <c r="AP128" s="203" t="str">
        <f t="shared" si="174"/>
        <v>-</v>
      </c>
      <c r="AQ128" s="203">
        <f t="shared" si="175"/>
        <v>130</v>
      </c>
      <c r="AR128" s="203" t="str">
        <f t="shared" si="176"/>
        <v>-</v>
      </c>
      <c r="AS128" s="203" t="str">
        <f t="shared" si="177"/>
        <v>-</v>
      </c>
      <c r="AT128" s="203">
        <f t="shared" si="178"/>
        <v>70</v>
      </c>
      <c r="AU128" s="204" t="str">
        <f t="shared" si="179"/>
        <v>-</v>
      </c>
      <c r="AV128" s="185"/>
      <c r="AW128" s="205" t="str">
        <f t="shared" si="180"/>
        <v>-</v>
      </c>
      <c r="AX128" s="206">
        <f t="shared" si="181"/>
        <v>9.99</v>
      </c>
      <c r="AY128" s="206" t="str">
        <f t="shared" si="182"/>
        <v>-</v>
      </c>
      <c r="AZ128" s="206" t="str">
        <f t="shared" si="183"/>
        <v>-</v>
      </c>
      <c r="BA128" s="206">
        <f t="shared" si="184"/>
        <v>9.99</v>
      </c>
      <c r="BB128" s="206" t="str">
        <f t="shared" si="185"/>
        <v>-</v>
      </c>
      <c r="BC128" s="206">
        <f t="shared" si="186"/>
        <v>9.99</v>
      </c>
      <c r="BD128" s="206" t="str">
        <f t="shared" si="187"/>
        <v>-</v>
      </c>
      <c r="BE128" s="206" t="str">
        <f t="shared" si="188"/>
        <v>-</v>
      </c>
      <c r="BF128" s="206">
        <f t="shared" si="189"/>
        <v>9.99</v>
      </c>
      <c r="BG128" s="207" t="str">
        <f t="shared" si="190"/>
        <v>-</v>
      </c>
      <c r="BH128" s="103"/>
      <c r="BI128" s="227"/>
      <c r="BJ128" s="112" t="s">
        <v>120</v>
      </c>
      <c r="BK128" s="103"/>
    </row>
    <row r="129" spans="1:63" s="49" customFormat="1">
      <c r="A129" s="110"/>
      <c r="B129" s="124" t="s">
        <v>38</v>
      </c>
      <c r="C129" s="47" t="s">
        <v>119</v>
      </c>
      <c r="D129" s="71" t="s">
        <v>71</v>
      </c>
      <c r="E129" s="112" t="s">
        <v>2427</v>
      </c>
      <c r="F129" s="51" t="s">
        <v>41</v>
      </c>
      <c r="G129" s="14">
        <v>25</v>
      </c>
      <c r="H129" s="14">
        <v>300</v>
      </c>
      <c r="I129" s="14" t="s">
        <v>41</v>
      </c>
      <c r="J129" s="14" t="s">
        <v>42</v>
      </c>
      <c r="K129" s="114">
        <v>0.19</v>
      </c>
      <c r="L129" s="115">
        <v>39.99</v>
      </c>
      <c r="M129" s="175">
        <f t="shared" si="164"/>
        <v>33.605042016806728</v>
      </c>
      <c r="N129" s="115"/>
      <c r="O129" s="116"/>
      <c r="P129" s="177">
        <f t="shared" si="197"/>
        <v>39.99</v>
      </c>
      <c r="Q129" s="51" t="s">
        <v>41</v>
      </c>
      <c r="R129" s="16">
        <f t="shared" si="193"/>
        <v>37.99</v>
      </c>
      <c r="S129" s="14" t="s">
        <v>41</v>
      </c>
      <c r="T129" s="14" t="s">
        <v>41</v>
      </c>
      <c r="U129" s="16">
        <f t="shared" si="194"/>
        <v>34.99</v>
      </c>
      <c r="V129" s="14" t="s">
        <v>41</v>
      </c>
      <c r="W129" s="16">
        <f t="shared" si="195"/>
        <v>32.99</v>
      </c>
      <c r="X129" s="14" t="s">
        <v>41</v>
      </c>
      <c r="Y129" s="14" t="s">
        <v>41</v>
      </c>
      <c r="Z129" s="16">
        <f t="shared" si="196"/>
        <v>29.990000000000002</v>
      </c>
      <c r="AA129" s="71" t="s">
        <v>41</v>
      </c>
      <c r="AB129" s="252">
        <v>39.99</v>
      </c>
      <c r="AC129" s="236" t="s">
        <v>49</v>
      </c>
      <c r="AD129" s="223" t="s">
        <v>97</v>
      </c>
      <c r="AE129" s="67">
        <v>270</v>
      </c>
      <c r="AF129" s="114">
        <v>155</v>
      </c>
      <c r="AG129" s="182">
        <f t="shared" si="165"/>
        <v>425</v>
      </c>
      <c r="AH129" s="183">
        <f t="shared" si="166"/>
        <v>-458.15</v>
      </c>
      <c r="AI129" s="184">
        <f t="shared" si="167"/>
        <v>9.99</v>
      </c>
      <c r="AJ129" s="183">
        <f t="shared" si="168"/>
        <v>8.3949579831932777</v>
      </c>
      <c r="AK129" s="202" t="str">
        <f t="shared" si="169"/>
        <v>-</v>
      </c>
      <c r="AL129" s="203">
        <f t="shared" si="170"/>
        <v>385</v>
      </c>
      <c r="AM129" s="203" t="str">
        <f t="shared" si="171"/>
        <v>-</v>
      </c>
      <c r="AN129" s="203" t="str">
        <f t="shared" si="172"/>
        <v>-</v>
      </c>
      <c r="AO129" s="203">
        <f t="shared" si="173"/>
        <v>325</v>
      </c>
      <c r="AP129" s="203" t="str">
        <f t="shared" si="174"/>
        <v>-</v>
      </c>
      <c r="AQ129" s="203">
        <f t="shared" si="175"/>
        <v>285</v>
      </c>
      <c r="AR129" s="203" t="str">
        <f t="shared" si="176"/>
        <v>-</v>
      </c>
      <c r="AS129" s="203" t="str">
        <f t="shared" si="177"/>
        <v>-</v>
      </c>
      <c r="AT129" s="203">
        <f t="shared" si="178"/>
        <v>225</v>
      </c>
      <c r="AU129" s="204" t="str">
        <f t="shared" si="179"/>
        <v>-</v>
      </c>
      <c r="AV129" s="185"/>
      <c r="AW129" s="205" t="str">
        <f t="shared" si="180"/>
        <v>-</v>
      </c>
      <c r="AX129" s="206">
        <f t="shared" si="181"/>
        <v>9.99</v>
      </c>
      <c r="AY129" s="206" t="str">
        <f t="shared" si="182"/>
        <v>-</v>
      </c>
      <c r="AZ129" s="206" t="str">
        <f t="shared" si="183"/>
        <v>-</v>
      </c>
      <c r="BA129" s="206">
        <f t="shared" si="184"/>
        <v>9.99</v>
      </c>
      <c r="BB129" s="206" t="str">
        <f t="shared" si="185"/>
        <v>-</v>
      </c>
      <c r="BC129" s="206">
        <f t="shared" si="186"/>
        <v>9.99</v>
      </c>
      <c r="BD129" s="206" t="str">
        <f t="shared" si="187"/>
        <v>-</v>
      </c>
      <c r="BE129" s="206" t="str">
        <f t="shared" si="188"/>
        <v>-</v>
      </c>
      <c r="BF129" s="206">
        <f t="shared" si="189"/>
        <v>9.99</v>
      </c>
      <c r="BG129" s="207" t="str">
        <f t="shared" si="190"/>
        <v>-</v>
      </c>
      <c r="BH129" s="103"/>
      <c r="BI129" s="227">
        <v>46265</v>
      </c>
      <c r="BJ129" s="112" t="s">
        <v>120</v>
      </c>
      <c r="BK129" s="103"/>
    </row>
    <row r="130" spans="1:63" s="49" customFormat="1">
      <c r="A130" s="110"/>
      <c r="B130" s="124" t="s">
        <v>38</v>
      </c>
      <c r="C130" s="47" t="s">
        <v>170</v>
      </c>
      <c r="D130" s="71" t="s">
        <v>71</v>
      </c>
      <c r="E130" s="112"/>
      <c r="F130" s="51" t="s">
        <v>61</v>
      </c>
      <c r="G130" s="14">
        <v>25</v>
      </c>
      <c r="H130" s="14">
        <v>50</v>
      </c>
      <c r="I130" s="14">
        <v>50</v>
      </c>
      <c r="J130" s="14" t="s">
        <v>76</v>
      </c>
      <c r="K130" s="114" t="s">
        <v>61</v>
      </c>
      <c r="L130" s="115">
        <v>39.99</v>
      </c>
      <c r="M130" s="175">
        <f t="shared" si="164"/>
        <v>33.605042016806728</v>
      </c>
      <c r="N130" s="115"/>
      <c r="O130" s="116"/>
      <c r="P130" s="177">
        <f t="shared" si="197"/>
        <v>39.99</v>
      </c>
      <c r="Q130" s="51" t="s">
        <v>41</v>
      </c>
      <c r="R130" s="16">
        <f t="shared" si="193"/>
        <v>37.99</v>
      </c>
      <c r="S130" s="14" t="s">
        <v>41</v>
      </c>
      <c r="T130" s="14" t="s">
        <v>41</v>
      </c>
      <c r="U130" s="16">
        <f t="shared" si="194"/>
        <v>34.99</v>
      </c>
      <c r="V130" s="14" t="s">
        <v>41</v>
      </c>
      <c r="W130" s="16">
        <f t="shared" si="195"/>
        <v>32.99</v>
      </c>
      <c r="X130" s="14" t="s">
        <v>41</v>
      </c>
      <c r="Y130" s="14" t="s">
        <v>41</v>
      </c>
      <c r="Z130" s="16">
        <f t="shared" si="196"/>
        <v>29.990000000000002</v>
      </c>
      <c r="AA130" s="71" t="s">
        <v>41</v>
      </c>
      <c r="AB130" s="252">
        <v>39.99</v>
      </c>
      <c r="AC130" s="212"/>
      <c r="AD130" s="119" t="s">
        <v>41</v>
      </c>
      <c r="AE130" s="67">
        <v>270</v>
      </c>
      <c r="AF130" s="114"/>
      <c r="AG130" s="182">
        <f t="shared" si="165"/>
        <v>270</v>
      </c>
      <c r="AH130" s="183">
        <f t="shared" si="166"/>
        <v>-273.7</v>
      </c>
      <c r="AI130" s="184">
        <f t="shared" si="167"/>
        <v>9.99</v>
      </c>
      <c r="AJ130" s="183">
        <f t="shared" si="168"/>
        <v>8.3949579831932777</v>
      </c>
      <c r="AK130" s="202" t="str">
        <f t="shared" si="169"/>
        <v>-</v>
      </c>
      <c r="AL130" s="203">
        <f t="shared" si="170"/>
        <v>230</v>
      </c>
      <c r="AM130" s="203" t="str">
        <f t="shared" si="171"/>
        <v>-</v>
      </c>
      <c r="AN130" s="203" t="str">
        <f t="shared" si="172"/>
        <v>-</v>
      </c>
      <c r="AO130" s="203">
        <f t="shared" si="173"/>
        <v>170</v>
      </c>
      <c r="AP130" s="203" t="str">
        <f t="shared" si="174"/>
        <v>-</v>
      </c>
      <c r="AQ130" s="203">
        <f t="shared" si="175"/>
        <v>130</v>
      </c>
      <c r="AR130" s="203" t="str">
        <f t="shared" si="176"/>
        <v>-</v>
      </c>
      <c r="AS130" s="203" t="str">
        <f t="shared" si="177"/>
        <v>-</v>
      </c>
      <c r="AT130" s="203">
        <f t="shared" si="178"/>
        <v>70</v>
      </c>
      <c r="AU130" s="204" t="str">
        <f t="shared" si="179"/>
        <v>-</v>
      </c>
      <c r="AV130" s="185"/>
      <c r="AW130" s="205" t="str">
        <f t="shared" si="180"/>
        <v>-</v>
      </c>
      <c r="AX130" s="206">
        <f t="shared" si="181"/>
        <v>9.99</v>
      </c>
      <c r="AY130" s="206" t="str">
        <f t="shared" si="182"/>
        <v>-</v>
      </c>
      <c r="AZ130" s="206" t="str">
        <f t="shared" si="183"/>
        <v>-</v>
      </c>
      <c r="BA130" s="206">
        <f t="shared" si="184"/>
        <v>9.99</v>
      </c>
      <c r="BB130" s="206" t="str">
        <f t="shared" si="185"/>
        <v>-</v>
      </c>
      <c r="BC130" s="206">
        <f t="shared" si="186"/>
        <v>9.99</v>
      </c>
      <c r="BD130" s="206" t="str">
        <f t="shared" si="187"/>
        <v>-</v>
      </c>
      <c r="BE130" s="206" t="str">
        <f t="shared" si="188"/>
        <v>-</v>
      </c>
      <c r="BF130" s="206">
        <f t="shared" si="189"/>
        <v>9.99</v>
      </c>
      <c r="BG130" s="207" t="str">
        <f t="shared" si="190"/>
        <v>-</v>
      </c>
      <c r="BH130" s="104" t="s">
        <v>88</v>
      </c>
      <c r="BI130" s="227"/>
      <c r="BJ130" s="112" t="s">
        <v>113</v>
      </c>
      <c r="BK130" s="103"/>
    </row>
    <row r="131" spans="1:63" s="49" customFormat="1">
      <c r="A131" s="110"/>
      <c r="B131" s="124" t="s">
        <v>38</v>
      </c>
      <c r="C131" s="47" t="s">
        <v>245</v>
      </c>
      <c r="D131" s="71" t="s">
        <v>85</v>
      </c>
      <c r="E131" s="112"/>
      <c r="F131" s="51" t="s">
        <v>61</v>
      </c>
      <c r="G131" s="14">
        <v>50</v>
      </c>
      <c r="H131" s="14">
        <v>50</v>
      </c>
      <c r="I131" s="14">
        <v>50</v>
      </c>
      <c r="J131" s="14" t="s">
        <v>76</v>
      </c>
      <c r="K131" s="114" t="s">
        <v>61</v>
      </c>
      <c r="L131" s="115">
        <v>39.99</v>
      </c>
      <c r="M131" s="175">
        <f t="shared" si="164"/>
        <v>33.605042016806728</v>
      </c>
      <c r="N131" s="115"/>
      <c r="O131" s="116"/>
      <c r="P131" s="177">
        <f t="shared" si="197"/>
        <v>39.99</v>
      </c>
      <c r="Q131" s="51" t="s">
        <v>41</v>
      </c>
      <c r="R131" s="16">
        <f t="shared" si="193"/>
        <v>37.99</v>
      </c>
      <c r="S131" s="14" t="s">
        <v>41</v>
      </c>
      <c r="T131" s="14" t="s">
        <v>41</v>
      </c>
      <c r="U131" s="16">
        <f t="shared" si="194"/>
        <v>34.99</v>
      </c>
      <c r="V131" s="14" t="s">
        <v>41</v>
      </c>
      <c r="W131" s="16">
        <f t="shared" si="195"/>
        <v>32.99</v>
      </c>
      <c r="X131" s="14" t="s">
        <v>41</v>
      </c>
      <c r="Y131" s="14" t="s">
        <v>41</v>
      </c>
      <c r="Z131" s="16">
        <f t="shared" si="196"/>
        <v>29.990000000000002</v>
      </c>
      <c r="AA131" s="72">
        <f t="shared" ref="AA131:AA132" si="198">P131-12</f>
        <v>27.990000000000002</v>
      </c>
      <c r="AB131" s="252">
        <v>39.99</v>
      </c>
      <c r="AC131" s="212"/>
      <c r="AD131" s="119" t="s">
        <v>41</v>
      </c>
      <c r="AE131" s="67">
        <v>190</v>
      </c>
      <c r="AF131" s="114"/>
      <c r="AG131" s="182">
        <f t="shared" si="165"/>
        <v>190</v>
      </c>
      <c r="AH131" s="183">
        <f t="shared" si="166"/>
        <v>-178.5</v>
      </c>
      <c r="AI131" s="184">
        <f t="shared" si="167"/>
        <v>9.99</v>
      </c>
      <c r="AJ131" s="183">
        <f t="shared" si="168"/>
        <v>8.3949579831932777</v>
      </c>
      <c r="AK131" s="202" t="str">
        <f t="shared" si="169"/>
        <v>-</v>
      </c>
      <c r="AL131" s="203">
        <f t="shared" si="170"/>
        <v>150</v>
      </c>
      <c r="AM131" s="203" t="str">
        <f t="shared" si="171"/>
        <v>-</v>
      </c>
      <c r="AN131" s="203" t="str">
        <f t="shared" si="172"/>
        <v>-</v>
      </c>
      <c r="AO131" s="203">
        <f t="shared" si="173"/>
        <v>90</v>
      </c>
      <c r="AP131" s="203" t="str">
        <f t="shared" si="174"/>
        <v>-</v>
      </c>
      <c r="AQ131" s="203">
        <f t="shared" si="175"/>
        <v>50</v>
      </c>
      <c r="AR131" s="203" t="str">
        <f t="shared" si="176"/>
        <v>-</v>
      </c>
      <c r="AS131" s="203" t="str">
        <f t="shared" si="177"/>
        <v>-</v>
      </c>
      <c r="AT131" s="203">
        <f t="shared" si="178"/>
        <v>-10</v>
      </c>
      <c r="AU131" s="204">
        <f t="shared" si="179"/>
        <v>-50</v>
      </c>
      <c r="AV131" s="185"/>
      <c r="AW131" s="205" t="str">
        <f t="shared" si="180"/>
        <v>-</v>
      </c>
      <c r="AX131" s="206">
        <f t="shared" si="181"/>
        <v>9.99</v>
      </c>
      <c r="AY131" s="206" t="str">
        <f t="shared" si="182"/>
        <v>-</v>
      </c>
      <c r="AZ131" s="206" t="str">
        <f t="shared" si="183"/>
        <v>-</v>
      </c>
      <c r="BA131" s="206">
        <f t="shared" si="184"/>
        <v>9.99</v>
      </c>
      <c r="BB131" s="206" t="str">
        <f t="shared" si="185"/>
        <v>-</v>
      </c>
      <c r="BC131" s="206">
        <f t="shared" si="186"/>
        <v>9.99</v>
      </c>
      <c r="BD131" s="206" t="str">
        <f t="shared" si="187"/>
        <v>-</v>
      </c>
      <c r="BE131" s="206" t="str">
        <f t="shared" si="188"/>
        <v>-</v>
      </c>
      <c r="BF131" s="206">
        <f t="shared" si="189"/>
        <v>59.99</v>
      </c>
      <c r="BG131" s="207">
        <f t="shared" si="190"/>
        <v>109.99</v>
      </c>
      <c r="BH131" s="104" t="s">
        <v>88</v>
      </c>
      <c r="BI131" s="227"/>
      <c r="BJ131" s="112" t="s">
        <v>110</v>
      </c>
      <c r="BK131" s="103"/>
    </row>
    <row r="132" spans="1:63" s="49" customFormat="1">
      <c r="A132" s="110"/>
      <c r="B132" s="124" t="s">
        <v>38</v>
      </c>
      <c r="C132" s="47" t="s">
        <v>2698</v>
      </c>
      <c r="D132" s="71" t="s">
        <v>40</v>
      </c>
      <c r="E132" s="112"/>
      <c r="F132" s="51" t="s">
        <v>61</v>
      </c>
      <c r="G132" s="14">
        <v>80</v>
      </c>
      <c r="H132" s="14">
        <v>50</v>
      </c>
      <c r="I132" s="14">
        <v>50</v>
      </c>
      <c r="J132" s="14" t="s">
        <v>76</v>
      </c>
      <c r="K132" s="114" t="s">
        <v>61</v>
      </c>
      <c r="L132" s="115">
        <v>39.99</v>
      </c>
      <c r="M132" s="175">
        <f t="shared" si="164"/>
        <v>33.605042016806728</v>
      </c>
      <c r="N132" s="115"/>
      <c r="O132" s="116"/>
      <c r="P132" s="177">
        <f t="shared" si="197"/>
        <v>39.99</v>
      </c>
      <c r="Q132" s="51" t="s">
        <v>41</v>
      </c>
      <c r="R132" s="16">
        <f t="shared" si="193"/>
        <v>37.99</v>
      </c>
      <c r="S132" s="14" t="s">
        <v>41</v>
      </c>
      <c r="T132" s="14" t="s">
        <v>41</v>
      </c>
      <c r="U132" s="16">
        <f t="shared" si="194"/>
        <v>34.99</v>
      </c>
      <c r="V132" s="14" t="s">
        <v>41</v>
      </c>
      <c r="W132" s="16">
        <f t="shared" si="195"/>
        <v>32.99</v>
      </c>
      <c r="X132" s="14" t="s">
        <v>41</v>
      </c>
      <c r="Y132" s="14" t="s">
        <v>41</v>
      </c>
      <c r="Z132" s="16">
        <f t="shared" si="196"/>
        <v>29.990000000000002</v>
      </c>
      <c r="AA132" s="72">
        <f t="shared" si="198"/>
        <v>27.990000000000002</v>
      </c>
      <c r="AB132" s="252">
        <v>39.99</v>
      </c>
      <c r="AC132" s="212"/>
      <c r="AD132" s="119" t="s">
        <v>41</v>
      </c>
      <c r="AE132" s="67">
        <v>150</v>
      </c>
      <c r="AF132" s="114"/>
      <c r="AG132" s="182">
        <f t="shared" si="165"/>
        <v>150</v>
      </c>
      <c r="AH132" s="183">
        <f t="shared" si="166"/>
        <v>-130.9</v>
      </c>
      <c r="AI132" s="184">
        <f t="shared" si="167"/>
        <v>9.99</v>
      </c>
      <c r="AJ132" s="183">
        <f t="shared" si="168"/>
        <v>8.3949579831932777</v>
      </c>
      <c r="AK132" s="202" t="str">
        <f t="shared" si="169"/>
        <v>-</v>
      </c>
      <c r="AL132" s="203">
        <f t="shared" si="170"/>
        <v>110</v>
      </c>
      <c r="AM132" s="203" t="str">
        <f t="shared" si="171"/>
        <v>-</v>
      </c>
      <c r="AN132" s="203" t="str">
        <f t="shared" si="172"/>
        <v>-</v>
      </c>
      <c r="AO132" s="203">
        <f t="shared" si="173"/>
        <v>50</v>
      </c>
      <c r="AP132" s="203" t="str">
        <f t="shared" si="174"/>
        <v>-</v>
      </c>
      <c r="AQ132" s="203">
        <f t="shared" si="175"/>
        <v>10</v>
      </c>
      <c r="AR132" s="203" t="str">
        <f t="shared" si="176"/>
        <v>-</v>
      </c>
      <c r="AS132" s="203" t="str">
        <f t="shared" si="177"/>
        <v>-</v>
      </c>
      <c r="AT132" s="203">
        <f t="shared" si="178"/>
        <v>-50</v>
      </c>
      <c r="AU132" s="204">
        <f t="shared" si="179"/>
        <v>-90</v>
      </c>
      <c r="AV132" s="185"/>
      <c r="AW132" s="205" t="str">
        <f t="shared" si="180"/>
        <v>-</v>
      </c>
      <c r="AX132" s="206">
        <f t="shared" si="181"/>
        <v>9.99</v>
      </c>
      <c r="AY132" s="206" t="str">
        <f t="shared" si="182"/>
        <v>-</v>
      </c>
      <c r="AZ132" s="206" t="str">
        <f t="shared" si="183"/>
        <v>-</v>
      </c>
      <c r="BA132" s="206">
        <f t="shared" si="184"/>
        <v>9.99</v>
      </c>
      <c r="BB132" s="206" t="str">
        <f t="shared" si="185"/>
        <v>-</v>
      </c>
      <c r="BC132" s="206">
        <f t="shared" si="186"/>
        <v>39.99</v>
      </c>
      <c r="BD132" s="206" t="str">
        <f t="shared" si="187"/>
        <v>-</v>
      </c>
      <c r="BE132" s="206" t="str">
        <f t="shared" si="188"/>
        <v>-</v>
      </c>
      <c r="BF132" s="206">
        <f t="shared" si="189"/>
        <v>109.99</v>
      </c>
      <c r="BG132" s="207">
        <f t="shared" si="190"/>
        <v>159.99</v>
      </c>
      <c r="BH132" s="104" t="s">
        <v>88</v>
      </c>
      <c r="BI132" s="227"/>
      <c r="BJ132" s="112" t="s">
        <v>90</v>
      </c>
      <c r="BK132" s="103"/>
    </row>
    <row r="133" spans="1:63" s="49" customFormat="1">
      <c r="A133" s="110"/>
      <c r="B133" s="124" t="s">
        <v>38</v>
      </c>
      <c r="C133" s="47" t="s">
        <v>170</v>
      </c>
      <c r="D133" s="71" t="s">
        <v>71</v>
      </c>
      <c r="E133" s="112" t="s">
        <v>2426</v>
      </c>
      <c r="F133" s="51" t="s">
        <v>61</v>
      </c>
      <c r="G133" s="14">
        <v>25</v>
      </c>
      <c r="H133" s="14">
        <v>50</v>
      </c>
      <c r="I133" s="14">
        <v>50</v>
      </c>
      <c r="J133" s="14" t="s">
        <v>76</v>
      </c>
      <c r="K133" s="114" t="s">
        <v>61</v>
      </c>
      <c r="L133" s="115">
        <v>39.99</v>
      </c>
      <c r="M133" s="175">
        <f t="shared" si="164"/>
        <v>33.605042016806728</v>
      </c>
      <c r="N133" s="115"/>
      <c r="O133" s="116"/>
      <c r="P133" s="177">
        <f t="shared" si="197"/>
        <v>39.99</v>
      </c>
      <c r="Q133" s="51" t="s">
        <v>41</v>
      </c>
      <c r="R133" s="16">
        <f t="shared" si="193"/>
        <v>37.99</v>
      </c>
      <c r="S133" s="14" t="s">
        <v>41</v>
      </c>
      <c r="T133" s="14" t="s">
        <v>41</v>
      </c>
      <c r="U133" s="16">
        <f t="shared" si="194"/>
        <v>34.99</v>
      </c>
      <c r="V133" s="14" t="s">
        <v>41</v>
      </c>
      <c r="W133" s="16">
        <f t="shared" si="195"/>
        <v>32.99</v>
      </c>
      <c r="X133" s="14" t="s">
        <v>41</v>
      </c>
      <c r="Y133" s="14" t="s">
        <v>41</v>
      </c>
      <c r="Z133" s="16">
        <f t="shared" si="196"/>
        <v>29.990000000000002</v>
      </c>
      <c r="AA133" s="71" t="s">
        <v>41</v>
      </c>
      <c r="AB133" s="252">
        <v>39.99</v>
      </c>
      <c r="AC133" s="237" t="s">
        <v>49</v>
      </c>
      <c r="AD133" s="120" t="s">
        <v>2720</v>
      </c>
      <c r="AE133" s="67">
        <v>270</v>
      </c>
      <c r="AF133" s="114">
        <v>160</v>
      </c>
      <c r="AG133" s="182">
        <f t="shared" si="165"/>
        <v>430</v>
      </c>
      <c r="AH133" s="183">
        <f t="shared" si="166"/>
        <v>-464.09999999999997</v>
      </c>
      <c r="AI133" s="184">
        <f t="shared" si="167"/>
        <v>9.99</v>
      </c>
      <c r="AJ133" s="183">
        <f t="shared" si="168"/>
        <v>8.3949579831932777</v>
      </c>
      <c r="AK133" s="202" t="str">
        <f t="shared" si="169"/>
        <v>-</v>
      </c>
      <c r="AL133" s="203">
        <f t="shared" si="170"/>
        <v>390</v>
      </c>
      <c r="AM133" s="203" t="str">
        <f t="shared" si="171"/>
        <v>-</v>
      </c>
      <c r="AN133" s="203" t="str">
        <f t="shared" si="172"/>
        <v>-</v>
      </c>
      <c r="AO133" s="203">
        <f t="shared" si="173"/>
        <v>330</v>
      </c>
      <c r="AP133" s="203" t="str">
        <f t="shared" si="174"/>
        <v>-</v>
      </c>
      <c r="AQ133" s="203">
        <f t="shared" si="175"/>
        <v>290</v>
      </c>
      <c r="AR133" s="203" t="str">
        <f t="shared" si="176"/>
        <v>-</v>
      </c>
      <c r="AS133" s="203" t="str">
        <f t="shared" si="177"/>
        <v>-</v>
      </c>
      <c r="AT133" s="203">
        <f t="shared" si="178"/>
        <v>230</v>
      </c>
      <c r="AU133" s="204" t="str">
        <f t="shared" si="179"/>
        <v>-</v>
      </c>
      <c r="AV133" s="185"/>
      <c r="AW133" s="205" t="str">
        <f t="shared" si="180"/>
        <v>-</v>
      </c>
      <c r="AX133" s="206">
        <f t="shared" si="181"/>
        <v>9.99</v>
      </c>
      <c r="AY133" s="206" t="str">
        <f t="shared" si="182"/>
        <v>-</v>
      </c>
      <c r="AZ133" s="206" t="str">
        <f t="shared" si="183"/>
        <v>-</v>
      </c>
      <c r="BA133" s="206">
        <f t="shared" si="184"/>
        <v>9.99</v>
      </c>
      <c r="BB133" s="206" t="str">
        <f t="shared" si="185"/>
        <v>-</v>
      </c>
      <c r="BC133" s="206">
        <f t="shared" si="186"/>
        <v>9.99</v>
      </c>
      <c r="BD133" s="206" t="str">
        <f t="shared" si="187"/>
        <v>-</v>
      </c>
      <c r="BE133" s="206" t="str">
        <f t="shared" si="188"/>
        <v>-</v>
      </c>
      <c r="BF133" s="206">
        <f t="shared" si="189"/>
        <v>9.99</v>
      </c>
      <c r="BG133" s="207" t="str">
        <f t="shared" si="190"/>
        <v>-</v>
      </c>
      <c r="BH133" s="104" t="s">
        <v>88</v>
      </c>
      <c r="BI133" s="227">
        <v>46265</v>
      </c>
      <c r="BJ133" s="112" t="s">
        <v>113</v>
      </c>
      <c r="BK133" s="103"/>
    </row>
    <row r="134" spans="1:63" s="49" customFormat="1">
      <c r="A134" s="110"/>
      <c r="B134" s="124" t="s">
        <v>38</v>
      </c>
      <c r="C134" s="47" t="s">
        <v>170</v>
      </c>
      <c r="D134" s="71" t="s">
        <v>71</v>
      </c>
      <c r="E134" s="112" t="s">
        <v>2426</v>
      </c>
      <c r="F134" s="51" t="s">
        <v>61</v>
      </c>
      <c r="G134" s="14">
        <v>25</v>
      </c>
      <c r="H134" s="14">
        <v>50</v>
      </c>
      <c r="I134" s="14">
        <v>50</v>
      </c>
      <c r="J134" s="14" t="s">
        <v>76</v>
      </c>
      <c r="K134" s="114" t="s">
        <v>61</v>
      </c>
      <c r="L134" s="115">
        <v>39.99</v>
      </c>
      <c r="M134" s="175">
        <f t="shared" si="164"/>
        <v>33.605042016806728</v>
      </c>
      <c r="N134" s="115"/>
      <c r="O134" s="116"/>
      <c r="P134" s="177">
        <f t="shared" si="197"/>
        <v>39.99</v>
      </c>
      <c r="Q134" s="51" t="s">
        <v>41</v>
      </c>
      <c r="R134" s="16">
        <f t="shared" si="193"/>
        <v>37.99</v>
      </c>
      <c r="S134" s="14" t="s">
        <v>41</v>
      </c>
      <c r="T134" s="14" t="s">
        <v>41</v>
      </c>
      <c r="U134" s="16">
        <f t="shared" si="194"/>
        <v>34.99</v>
      </c>
      <c r="V134" s="14" t="s">
        <v>41</v>
      </c>
      <c r="W134" s="16">
        <f t="shared" si="195"/>
        <v>32.99</v>
      </c>
      <c r="X134" s="14" t="s">
        <v>41</v>
      </c>
      <c r="Y134" s="14" t="s">
        <v>41</v>
      </c>
      <c r="Z134" s="16">
        <f t="shared" si="196"/>
        <v>29.990000000000002</v>
      </c>
      <c r="AA134" s="71" t="s">
        <v>41</v>
      </c>
      <c r="AB134" s="252">
        <v>39.99</v>
      </c>
      <c r="AC134" s="237" t="s">
        <v>49</v>
      </c>
      <c r="AD134" s="120" t="s">
        <v>2724</v>
      </c>
      <c r="AE134" s="67">
        <v>270</v>
      </c>
      <c r="AF134" s="114">
        <v>200</v>
      </c>
      <c r="AG134" s="182">
        <f t="shared" si="165"/>
        <v>470</v>
      </c>
      <c r="AH134" s="183">
        <f t="shared" si="166"/>
        <v>-511.7</v>
      </c>
      <c r="AI134" s="184">
        <f t="shared" si="167"/>
        <v>9.99</v>
      </c>
      <c r="AJ134" s="183">
        <f t="shared" si="168"/>
        <v>8.3949579831932777</v>
      </c>
      <c r="AK134" s="202" t="str">
        <f t="shared" si="169"/>
        <v>-</v>
      </c>
      <c r="AL134" s="203">
        <f t="shared" si="170"/>
        <v>430</v>
      </c>
      <c r="AM134" s="203" t="str">
        <f t="shared" si="171"/>
        <v>-</v>
      </c>
      <c r="AN134" s="203" t="str">
        <f t="shared" si="172"/>
        <v>-</v>
      </c>
      <c r="AO134" s="203">
        <f t="shared" si="173"/>
        <v>370</v>
      </c>
      <c r="AP134" s="203" t="str">
        <f t="shared" si="174"/>
        <v>-</v>
      </c>
      <c r="AQ134" s="203">
        <f t="shared" si="175"/>
        <v>330</v>
      </c>
      <c r="AR134" s="203" t="str">
        <f t="shared" si="176"/>
        <v>-</v>
      </c>
      <c r="AS134" s="203" t="str">
        <f t="shared" si="177"/>
        <v>-</v>
      </c>
      <c r="AT134" s="203">
        <f t="shared" si="178"/>
        <v>270</v>
      </c>
      <c r="AU134" s="204" t="str">
        <f t="shared" si="179"/>
        <v>-</v>
      </c>
      <c r="AV134" s="185"/>
      <c r="AW134" s="205" t="str">
        <f t="shared" si="180"/>
        <v>-</v>
      </c>
      <c r="AX134" s="206">
        <f t="shared" si="181"/>
        <v>9.99</v>
      </c>
      <c r="AY134" s="206" t="str">
        <f t="shared" si="182"/>
        <v>-</v>
      </c>
      <c r="AZ134" s="206" t="str">
        <f t="shared" si="183"/>
        <v>-</v>
      </c>
      <c r="BA134" s="206">
        <f t="shared" si="184"/>
        <v>9.99</v>
      </c>
      <c r="BB134" s="206" t="str">
        <f t="shared" si="185"/>
        <v>-</v>
      </c>
      <c r="BC134" s="206">
        <f t="shared" si="186"/>
        <v>9.99</v>
      </c>
      <c r="BD134" s="206" t="str">
        <f t="shared" si="187"/>
        <v>-</v>
      </c>
      <c r="BE134" s="206" t="str">
        <f t="shared" si="188"/>
        <v>-</v>
      </c>
      <c r="BF134" s="206">
        <f t="shared" si="189"/>
        <v>9.99</v>
      </c>
      <c r="BG134" s="207" t="str">
        <f t="shared" si="190"/>
        <v>-</v>
      </c>
      <c r="BH134" s="104" t="s">
        <v>88</v>
      </c>
      <c r="BI134" s="227">
        <v>46265</v>
      </c>
      <c r="BJ134" s="112" t="s">
        <v>113</v>
      </c>
      <c r="BK134" s="103" t="s">
        <v>82</v>
      </c>
    </row>
    <row r="135" spans="1:63" s="49" customFormat="1">
      <c r="A135" s="110"/>
      <c r="B135" s="124" t="s">
        <v>38</v>
      </c>
      <c r="C135" s="47" t="s">
        <v>245</v>
      </c>
      <c r="D135" s="71" t="s">
        <v>85</v>
      </c>
      <c r="E135" s="112" t="s">
        <v>2426</v>
      </c>
      <c r="F135" s="51" t="s">
        <v>61</v>
      </c>
      <c r="G135" s="14">
        <v>50</v>
      </c>
      <c r="H135" s="14">
        <v>50</v>
      </c>
      <c r="I135" s="14">
        <v>50</v>
      </c>
      <c r="J135" s="14" t="s">
        <v>76</v>
      </c>
      <c r="K135" s="114" t="s">
        <v>61</v>
      </c>
      <c r="L135" s="115">
        <v>39.99</v>
      </c>
      <c r="M135" s="175">
        <f t="shared" si="164"/>
        <v>33.605042016806728</v>
      </c>
      <c r="N135" s="115"/>
      <c r="O135" s="116"/>
      <c r="P135" s="177">
        <f t="shared" si="197"/>
        <v>39.99</v>
      </c>
      <c r="Q135" s="51" t="s">
        <v>41</v>
      </c>
      <c r="R135" s="16">
        <f t="shared" si="193"/>
        <v>37.99</v>
      </c>
      <c r="S135" s="14" t="s">
        <v>41</v>
      </c>
      <c r="T135" s="14" t="s">
        <v>41</v>
      </c>
      <c r="U135" s="16">
        <f t="shared" si="194"/>
        <v>34.99</v>
      </c>
      <c r="V135" s="14" t="s">
        <v>41</v>
      </c>
      <c r="W135" s="16">
        <f t="shared" si="195"/>
        <v>32.99</v>
      </c>
      <c r="X135" s="14" t="s">
        <v>41</v>
      </c>
      <c r="Y135" s="14" t="s">
        <v>41</v>
      </c>
      <c r="Z135" s="16">
        <f t="shared" si="196"/>
        <v>29.990000000000002</v>
      </c>
      <c r="AA135" s="72">
        <f t="shared" ref="AA135:AA145" si="199">P135-12</f>
        <v>27.990000000000002</v>
      </c>
      <c r="AB135" s="252">
        <v>39.99</v>
      </c>
      <c r="AC135" s="237" t="s">
        <v>49</v>
      </c>
      <c r="AD135" s="120" t="s">
        <v>2728</v>
      </c>
      <c r="AE135" s="67">
        <v>190</v>
      </c>
      <c r="AF135" s="114">
        <v>220</v>
      </c>
      <c r="AG135" s="182">
        <f t="shared" si="165"/>
        <v>410</v>
      </c>
      <c r="AH135" s="183">
        <f t="shared" si="166"/>
        <v>-440.29999999999995</v>
      </c>
      <c r="AI135" s="184">
        <f t="shared" si="167"/>
        <v>9.99</v>
      </c>
      <c r="AJ135" s="183">
        <f t="shared" si="168"/>
        <v>8.3949579831932777</v>
      </c>
      <c r="AK135" s="202" t="str">
        <f t="shared" si="169"/>
        <v>-</v>
      </c>
      <c r="AL135" s="203">
        <f t="shared" si="170"/>
        <v>370</v>
      </c>
      <c r="AM135" s="203" t="str">
        <f t="shared" si="171"/>
        <v>-</v>
      </c>
      <c r="AN135" s="203" t="str">
        <f t="shared" si="172"/>
        <v>-</v>
      </c>
      <c r="AO135" s="203">
        <f t="shared" si="173"/>
        <v>310</v>
      </c>
      <c r="AP135" s="203" t="str">
        <f t="shared" si="174"/>
        <v>-</v>
      </c>
      <c r="AQ135" s="203">
        <f t="shared" si="175"/>
        <v>270</v>
      </c>
      <c r="AR135" s="203" t="str">
        <f t="shared" si="176"/>
        <v>-</v>
      </c>
      <c r="AS135" s="203" t="str">
        <f t="shared" si="177"/>
        <v>-</v>
      </c>
      <c r="AT135" s="203">
        <f t="shared" si="178"/>
        <v>210</v>
      </c>
      <c r="AU135" s="204">
        <f t="shared" si="179"/>
        <v>170</v>
      </c>
      <c r="AV135" s="185"/>
      <c r="AW135" s="205" t="str">
        <f t="shared" si="180"/>
        <v>-</v>
      </c>
      <c r="AX135" s="206">
        <f t="shared" si="181"/>
        <v>9.99</v>
      </c>
      <c r="AY135" s="206" t="str">
        <f t="shared" si="182"/>
        <v>-</v>
      </c>
      <c r="AZ135" s="206" t="str">
        <f t="shared" si="183"/>
        <v>-</v>
      </c>
      <c r="BA135" s="206">
        <f t="shared" si="184"/>
        <v>9.99</v>
      </c>
      <c r="BB135" s="206" t="str">
        <f t="shared" si="185"/>
        <v>-</v>
      </c>
      <c r="BC135" s="206">
        <f t="shared" si="186"/>
        <v>9.99</v>
      </c>
      <c r="BD135" s="206" t="str">
        <f t="shared" si="187"/>
        <v>-</v>
      </c>
      <c r="BE135" s="206" t="str">
        <f t="shared" si="188"/>
        <v>-</v>
      </c>
      <c r="BF135" s="206">
        <f t="shared" si="189"/>
        <v>9.99</v>
      </c>
      <c r="BG135" s="207">
        <f t="shared" si="190"/>
        <v>9.99</v>
      </c>
      <c r="BH135" s="104" t="s">
        <v>88</v>
      </c>
      <c r="BI135" s="227">
        <v>46265</v>
      </c>
      <c r="BJ135" s="112" t="s">
        <v>110</v>
      </c>
      <c r="BK135" s="103"/>
    </row>
    <row r="136" spans="1:63" s="49" customFormat="1">
      <c r="A136" s="110"/>
      <c r="B136" s="124" t="s">
        <v>38</v>
      </c>
      <c r="C136" s="47" t="s">
        <v>245</v>
      </c>
      <c r="D136" s="71" t="s">
        <v>85</v>
      </c>
      <c r="E136" s="112" t="s">
        <v>2426</v>
      </c>
      <c r="F136" s="51" t="s">
        <v>61</v>
      </c>
      <c r="G136" s="14">
        <v>50</v>
      </c>
      <c r="H136" s="14">
        <v>50</v>
      </c>
      <c r="I136" s="14">
        <v>50</v>
      </c>
      <c r="J136" s="14" t="s">
        <v>76</v>
      </c>
      <c r="K136" s="114" t="s">
        <v>61</v>
      </c>
      <c r="L136" s="115">
        <v>39.99</v>
      </c>
      <c r="M136" s="175">
        <f t="shared" si="164"/>
        <v>33.605042016806728</v>
      </c>
      <c r="N136" s="115"/>
      <c r="O136" s="116"/>
      <c r="P136" s="177">
        <f t="shared" si="197"/>
        <v>39.99</v>
      </c>
      <c r="Q136" s="51" t="s">
        <v>41</v>
      </c>
      <c r="R136" s="16">
        <f t="shared" si="193"/>
        <v>37.99</v>
      </c>
      <c r="S136" s="14" t="s">
        <v>41</v>
      </c>
      <c r="T136" s="14" t="s">
        <v>41</v>
      </c>
      <c r="U136" s="16">
        <f t="shared" si="194"/>
        <v>34.99</v>
      </c>
      <c r="V136" s="14" t="s">
        <v>41</v>
      </c>
      <c r="W136" s="16">
        <f t="shared" si="195"/>
        <v>32.99</v>
      </c>
      <c r="X136" s="14" t="s">
        <v>41</v>
      </c>
      <c r="Y136" s="14" t="s">
        <v>41</v>
      </c>
      <c r="Z136" s="16">
        <f t="shared" si="196"/>
        <v>29.990000000000002</v>
      </c>
      <c r="AA136" s="72">
        <f t="shared" si="199"/>
        <v>27.990000000000002</v>
      </c>
      <c r="AB136" s="252">
        <v>39.99</v>
      </c>
      <c r="AC136" s="237" t="s">
        <v>49</v>
      </c>
      <c r="AD136" s="120" t="s">
        <v>2732</v>
      </c>
      <c r="AE136" s="67">
        <v>190</v>
      </c>
      <c r="AF136" s="114">
        <v>230</v>
      </c>
      <c r="AG136" s="182">
        <f t="shared" si="165"/>
        <v>420</v>
      </c>
      <c r="AH136" s="183">
        <f t="shared" si="166"/>
        <v>-452.2</v>
      </c>
      <c r="AI136" s="184">
        <f t="shared" si="167"/>
        <v>9.99</v>
      </c>
      <c r="AJ136" s="183">
        <f t="shared" si="168"/>
        <v>8.3949579831932777</v>
      </c>
      <c r="AK136" s="202" t="str">
        <f t="shared" si="169"/>
        <v>-</v>
      </c>
      <c r="AL136" s="203">
        <f t="shared" si="170"/>
        <v>380</v>
      </c>
      <c r="AM136" s="203" t="str">
        <f t="shared" si="171"/>
        <v>-</v>
      </c>
      <c r="AN136" s="203" t="str">
        <f t="shared" si="172"/>
        <v>-</v>
      </c>
      <c r="AO136" s="203">
        <f t="shared" si="173"/>
        <v>320</v>
      </c>
      <c r="AP136" s="203" t="str">
        <f t="shared" si="174"/>
        <v>-</v>
      </c>
      <c r="AQ136" s="203">
        <f t="shared" si="175"/>
        <v>280</v>
      </c>
      <c r="AR136" s="203" t="str">
        <f t="shared" si="176"/>
        <v>-</v>
      </c>
      <c r="AS136" s="203" t="str">
        <f t="shared" si="177"/>
        <v>-</v>
      </c>
      <c r="AT136" s="203">
        <f t="shared" si="178"/>
        <v>220</v>
      </c>
      <c r="AU136" s="204">
        <f t="shared" si="179"/>
        <v>180</v>
      </c>
      <c r="AV136" s="185"/>
      <c r="AW136" s="205" t="str">
        <f t="shared" si="180"/>
        <v>-</v>
      </c>
      <c r="AX136" s="206">
        <f t="shared" si="181"/>
        <v>9.99</v>
      </c>
      <c r="AY136" s="206" t="str">
        <f t="shared" si="182"/>
        <v>-</v>
      </c>
      <c r="AZ136" s="206" t="str">
        <f t="shared" si="183"/>
        <v>-</v>
      </c>
      <c r="BA136" s="206">
        <f t="shared" si="184"/>
        <v>9.99</v>
      </c>
      <c r="BB136" s="206" t="str">
        <f t="shared" si="185"/>
        <v>-</v>
      </c>
      <c r="BC136" s="206">
        <f t="shared" si="186"/>
        <v>9.99</v>
      </c>
      <c r="BD136" s="206" t="str">
        <f t="shared" si="187"/>
        <v>-</v>
      </c>
      <c r="BE136" s="206" t="str">
        <f t="shared" si="188"/>
        <v>-</v>
      </c>
      <c r="BF136" s="206">
        <f t="shared" si="189"/>
        <v>9.99</v>
      </c>
      <c r="BG136" s="207">
        <f t="shared" si="190"/>
        <v>9.99</v>
      </c>
      <c r="BH136" s="104" t="s">
        <v>88</v>
      </c>
      <c r="BI136" s="227">
        <v>46265</v>
      </c>
      <c r="BJ136" s="112" t="s">
        <v>110</v>
      </c>
      <c r="BK136" s="103" t="s">
        <v>82</v>
      </c>
    </row>
    <row r="137" spans="1:63" s="49" customFormat="1">
      <c r="A137" s="110"/>
      <c r="B137" s="124" t="s">
        <v>38</v>
      </c>
      <c r="C137" s="47" t="s">
        <v>2698</v>
      </c>
      <c r="D137" s="71" t="s">
        <v>40</v>
      </c>
      <c r="E137" s="112" t="s">
        <v>2426</v>
      </c>
      <c r="F137" s="51" t="s">
        <v>61</v>
      </c>
      <c r="G137" s="14">
        <v>80</v>
      </c>
      <c r="H137" s="14">
        <v>50</v>
      </c>
      <c r="I137" s="14">
        <v>50</v>
      </c>
      <c r="J137" s="14" t="s">
        <v>76</v>
      </c>
      <c r="K137" s="114" t="s">
        <v>61</v>
      </c>
      <c r="L137" s="115">
        <v>39.99</v>
      </c>
      <c r="M137" s="175">
        <f t="shared" si="164"/>
        <v>33.605042016806728</v>
      </c>
      <c r="N137" s="115"/>
      <c r="O137" s="116"/>
      <c r="P137" s="177">
        <f t="shared" si="197"/>
        <v>39.99</v>
      </c>
      <c r="Q137" s="51" t="s">
        <v>41</v>
      </c>
      <c r="R137" s="16">
        <f t="shared" si="193"/>
        <v>37.99</v>
      </c>
      <c r="S137" s="14" t="s">
        <v>41</v>
      </c>
      <c r="T137" s="14" t="s">
        <v>41</v>
      </c>
      <c r="U137" s="16">
        <f t="shared" si="194"/>
        <v>34.99</v>
      </c>
      <c r="V137" s="14" t="s">
        <v>41</v>
      </c>
      <c r="W137" s="16">
        <f t="shared" si="195"/>
        <v>32.99</v>
      </c>
      <c r="X137" s="14" t="s">
        <v>41</v>
      </c>
      <c r="Y137" s="14" t="s">
        <v>41</v>
      </c>
      <c r="Z137" s="16">
        <f t="shared" si="196"/>
        <v>29.990000000000002</v>
      </c>
      <c r="AA137" s="72">
        <f t="shared" si="199"/>
        <v>27.990000000000002</v>
      </c>
      <c r="AB137" s="252">
        <v>39.99</v>
      </c>
      <c r="AC137" s="237" t="s">
        <v>49</v>
      </c>
      <c r="AD137" s="120" t="s">
        <v>2733</v>
      </c>
      <c r="AE137" s="67">
        <v>150</v>
      </c>
      <c r="AF137" s="114">
        <v>230</v>
      </c>
      <c r="AG137" s="182">
        <f t="shared" si="165"/>
        <v>380</v>
      </c>
      <c r="AH137" s="183">
        <f t="shared" si="166"/>
        <v>-404.59999999999997</v>
      </c>
      <c r="AI137" s="184">
        <f t="shared" si="167"/>
        <v>9.99</v>
      </c>
      <c r="AJ137" s="183">
        <f t="shared" si="168"/>
        <v>8.3949579831932777</v>
      </c>
      <c r="AK137" s="202" t="str">
        <f t="shared" si="169"/>
        <v>-</v>
      </c>
      <c r="AL137" s="203">
        <f t="shared" si="170"/>
        <v>340</v>
      </c>
      <c r="AM137" s="203" t="str">
        <f t="shared" si="171"/>
        <v>-</v>
      </c>
      <c r="AN137" s="203" t="str">
        <f t="shared" si="172"/>
        <v>-</v>
      </c>
      <c r="AO137" s="203">
        <f t="shared" si="173"/>
        <v>280</v>
      </c>
      <c r="AP137" s="203" t="str">
        <f t="shared" si="174"/>
        <v>-</v>
      </c>
      <c r="AQ137" s="203">
        <f t="shared" si="175"/>
        <v>240</v>
      </c>
      <c r="AR137" s="203" t="str">
        <f t="shared" si="176"/>
        <v>-</v>
      </c>
      <c r="AS137" s="203" t="str">
        <f t="shared" si="177"/>
        <v>-</v>
      </c>
      <c r="AT137" s="203">
        <f t="shared" si="178"/>
        <v>180</v>
      </c>
      <c r="AU137" s="204">
        <f t="shared" si="179"/>
        <v>140</v>
      </c>
      <c r="AV137" s="185"/>
      <c r="AW137" s="205" t="str">
        <f t="shared" si="180"/>
        <v>-</v>
      </c>
      <c r="AX137" s="206">
        <f t="shared" si="181"/>
        <v>9.99</v>
      </c>
      <c r="AY137" s="206" t="str">
        <f t="shared" si="182"/>
        <v>-</v>
      </c>
      <c r="AZ137" s="206" t="str">
        <f t="shared" si="183"/>
        <v>-</v>
      </c>
      <c r="BA137" s="206">
        <f t="shared" si="184"/>
        <v>9.99</v>
      </c>
      <c r="BB137" s="206" t="str">
        <f t="shared" si="185"/>
        <v>-</v>
      </c>
      <c r="BC137" s="206">
        <f t="shared" si="186"/>
        <v>9.99</v>
      </c>
      <c r="BD137" s="206" t="str">
        <f t="shared" si="187"/>
        <v>-</v>
      </c>
      <c r="BE137" s="206" t="str">
        <f t="shared" si="188"/>
        <v>-</v>
      </c>
      <c r="BF137" s="206">
        <f t="shared" si="189"/>
        <v>9.99</v>
      </c>
      <c r="BG137" s="207">
        <f t="shared" si="190"/>
        <v>9.99</v>
      </c>
      <c r="BH137" s="104" t="s">
        <v>88</v>
      </c>
      <c r="BI137" s="227">
        <v>46265</v>
      </c>
      <c r="BJ137" s="112" t="s">
        <v>90</v>
      </c>
      <c r="BK137" s="103"/>
    </row>
    <row r="138" spans="1:63" s="49" customFormat="1">
      <c r="A138" s="110"/>
      <c r="B138" s="124" t="s">
        <v>38</v>
      </c>
      <c r="C138" s="47" t="s">
        <v>2698</v>
      </c>
      <c r="D138" s="71" t="s">
        <v>40</v>
      </c>
      <c r="E138" s="112" t="s">
        <v>2426</v>
      </c>
      <c r="F138" s="51" t="s">
        <v>61</v>
      </c>
      <c r="G138" s="14">
        <v>80</v>
      </c>
      <c r="H138" s="14">
        <v>50</v>
      </c>
      <c r="I138" s="14">
        <v>50</v>
      </c>
      <c r="J138" s="14" t="s">
        <v>76</v>
      </c>
      <c r="K138" s="114" t="s">
        <v>61</v>
      </c>
      <c r="L138" s="115">
        <v>39.99</v>
      </c>
      <c r="M138" s="175">
        <f t="shared" si="164"/>
        <v>33.605042016806728</v>
      </c>
      <c r="N138" s="115"/>
      <c r="O138" s="116"/>
      <c r="P138" s="177">
        <f t="shared" si="197"/>
        <v>39.99</v>
      </c>
      <c r="Q138" s="51" t="s">
        <v>41</v>
      </c>
      <c r="R138" s="16">
        <f t="shared" si="193"/>
        <v>37.99</v>
      </c>
      <c r="S138" s="14" t="s">
        <v>41</v>
      </c>
      <c r="T138" s="14" t="s">
        <v>41</v>
      </c>
      <c r="U138" s="16">
        <f t="shared" si="194"/>
        <v>34.99</v>
      </c>
      <c r="V138" s="14" t="s">
        <v>41</v>
      </c>
      <c r="W138" s="16">
        <f t="shared" si="195"/>
        <v>32.99</v>
      </c>
      <c r="X138" s="14" t="s">
        <v>41</v>
      </c>
      <c r="Y138" s="14" t="s">
        <v>41</v>
      </c>
      <c r="Z138" s="16">
        <f t="shared" si="196"/>
        <v>29.990000000000002</v>
      </c>
      <c r="AA138" s="72">
        <f t="shared" si="199"/>
        <v>27.990000000000002</v>
      </c>
      <c r="AB138" s="252">
        <v>39.99</v>
      </c>
      <c r="AC138" s="237" t="s">
        <v>49</v>
      </c>
      <c r="AD138" s="120" t="s">
        <v>2736</v>
      </c>
      <c r="AE138" s="67">
        <v>150</v>
      </c>
      <c r="AF138" s="114">
        <v>260</v>
      </c>
      <c r="AG138" s="182">
        <f t="shared" si="165"/>
        <v>410</v>
      </c>
      <c r="AH138" s="183">
        <f t="shared" si="166"/>
        <v>-440.29999999999995</v>
      </c>
      <c r="AI138" s="184">
        <f t="shared" si="167"/>
        <v>9.99</v>
      </c>
      <c r="AJ138" s="183">
        <f t="shared" si="168"/>
        <v>8.3949579831932777</v>
      </c>
      <c r="AK138" s="202" t="str">
        <f t="shared" si="169"/>
        <v>-</v>
      </c>
      <c r="AL138" s="203">
        <f t="shared" si="170"/>
        <v>370</v>
      </c>
      <c r="AM138" s="203" t="str">
        <f t="shared" si="171"/>
        <v>-</v>
      </c>
      <c r="AN138" s="203" t="str">
        <f t="shared" si="172"/>
        <v>-</v>
      </c>
      <c r="AO138" s="203">
        <f t="shared" si="173"/>
        <v>310</v>
      </c>
      <c r="AP138" s="203" t="str">
        <f t="shared" si="174"/>
        <v>-</v>
      </c>
      <c r="AQ138" s="203">
        <f t="shared" si="175"/>
        <v>270</v>
      </c>
      <c r="AR138" s="203" t="str">
        <f t="shared" si="176"/>
        <v>-</v>
      </c>
      <c r="AS138" s="203" t="str">
        <f t="shared" si="177"/>
        <v>-</v>
      </c>
      <c r="AT138" s="203">
        <f t="shared" si="178"/>
        <v>210</v>
      </c>
      <c r="AU138" s="204">
        <f t="shared" si="179"/>
        <v>170</v>
      </c>
      <c r="AV138" s="185"/>
      <c r="AW138" s="205" t="str">
        <f t="shared" si="180"/>
        <v>-</v>
      </c>
      <c r="AX138" s="206">
        <f t="shared" si="181"/>
        <v>9.99</v>
      </c>
      <c r="AY138" s="206" t="str">
        <f t="shared" si="182"/>
        <v>-</v>
      </c>
      <c r="AZ138" s="206" t="str">
        <f t="shared" si="183"/>
        <v>-</v>
      </c>
      <c r="BA138" s="206">
        <f t="shared" si="184"/>
        <v>9.99</v>
      </c>
      <c r="BB138" s="206" t="str">
        <f t="shared" si="185"/>
        <v>-</v>
      </c>
      <c r="BC138" s="206">
        <f t="shared" si="186"/>
        <v>9.99</v>
      </c>
      <c r="BD138" s="206" t="str">
        <f t="shared" si="187"/>
        <v>-</v>
      </c>
      <c r="BE138" s="206" t="str">
        <f t="shared" si="188"/>
        <v>-</v>
      </c>
      <c r="BF138" s="206">
        <f t="shared" si="189"/>
        <v>9.99</v>
      </c>
      <c r="BG138" s="207">
        <f t="shared" si="190"/>
        <v>9.99</v>
      </c>
      <c r="BH138" s="104" t="s">
        <v>88</v>
      </c>
      <c r="BI138" s="227">
        <v>46265</v>
      </c>
      <c r="BJ138" s="112" t="s">
        <v>90</v>
      </c>
      <c r="BK138" s="103" t="s">
        <v>82</v>
      </c>
    </row>
    <row r="139" spans="1:63" s="49" customFormat="1">
      <c r="A139" s="110"/>
      <c r="B139" s="124" t="s">
        <v>38</v>
      </c>
      <c r="C139" s="47" t="s">
        <v>140</v>
      </c>
      <c r="D139" s="71" t="s">
        <v>71</v>
      </c>
      <c r="E139" s="112" t="s">
        <v>2426</v>
      </c>
      <c r="F139" s="51" t="s">
        <v>61</v>
      </c>
      <c r="G139" s="14">
        <v>100</v>
      </c>
      <c r="H139" s="14">
        <v>100</v>
      </c>
      <c r="I139" s="14">
        <v>150</v>
      </c>
      <c r="J139" s="14" t="s">
        <v>76</v>
      </c>
      <c r="K139" s="114" t="s">
        <v>61</v>
      </c>
      <c r="L139" s="115">
        <v>54.99</v>
      </c>
      <c r="M139" s="175">
        <f t="shared" si="164"/>
        <v>46.210084033613448</v>
      </c>
      <c r="N139" s="115">
        <f>L139-15</f>
        <v>39.99</v>
      </c>
      <c r="O139" s="116">
        <f t="shared" ref="O139:O147" si="200">N139/1.19</f>
        <v>33.605042016806728</v>
      </c>
      <c r="P139" s="177">
        <f t="shared" ref="P139:P147" si="201">N139</f>
        <v>39.99</v>
      </c>
      <c r="Q139" s="51" t="s">
        <v>41</v>
      </c>
      <c r="R139" s="16">
        <f t="shared" si="193"/>
        <v>37.99</v>
      </c>
      <c r="S139" s="14" t="s">
        <v>41</v>
      </c>
      <c r="T139" s="14" t="s">
        <v>41</v>
      </c>
      <c r="U139" s="16">
        <f t="shared" si="194"/>
        <v>34.99</v>
      </c>
      <c r="V139" s="14" t="s">
        <v>41</v>
      </c>
      <c r="W139" s="16">
        <f t="shared" si="195"/>
        <v>32.99</v>
      </c>
      <c r="X139" s="14" t="s">
        <v>41</v>
      </c>
      <c r="Y139" s="14" t="s">
        <v>41</v>
      </c>
      <c r="Z139" s="16">
        <f t="shared" si="196"/>
        <v>29.990000000000002</v>
      </c>
      <c r="AA139" s="72">
        <f t="shared" si="199"/>
        <v>27.990000000000002</v>
      </c>
      <c r="AB139" s="252">
        <v>39.99</v>
      </c>
      <c r="AC139" s="237" t="s">
        <v>122</v>
      </c>
      <c r="AD139" s="120" t="s">
        <v>2739</v>
      </c>
      <c r="AE139" s="67">
        <v>330</v>
      </c>
      <c r="AF139" s="114">
        <v>-50</v>
      </c>
      <c r="AG139" s="182">
        <f t="shared" si="165"/>
        <v>280</v>
      </c>
      <c r="AH139" s="183">
        <f t="shared" si="166"/>
        <v>-285.59999999999997</v>
      </c>
      <c r="AI139" s="184">
        <f t="shared" si="167"/>
        <v>9.99</v>
      </c>
      <c r="AJ139" s="183">
        <f t="shared" si="168"/>
        <v>8.3949579831932777</v>
      </c>
      <c r="AK139" s="202" t="str">
        <f t="shared" si="169"/>
        <v>-</v>
      </c>
      <c r="AL139" s="203">
        <f t="shared" si="170"/>
        <v>240</v>
      </c>
      <c r="AM139" s="203" t="str">
        <f t="shared" si="171"/>
        <v>-</v>
      </c>
      <c r="AN139" s="203" t="str">
        <f t="shared" si="172"/>
        <v>-</v>
      </c>
      <c r="AO139" s="203">
        <f t="shared" si="173"/>
        <v>180</v>
      </c>
      <c r="AP139" s="203" t="str">
        <f t="shared" si="174"/>
        <v>-</v>
      </c>
      <c r="AQ139" s="203">
        <f t="shared" si="175"/>
        <v>140</v>
      </c>
      <c r="AR139" s="203" t="str">
        <f t="shared" si="176"/>
        <v>-</v>
      </c>
      <c r="AS139" s="203" t="str">
        <f t="shared" si="177"/>
        <v>-</v>
      </c>
      <c r="AT139" s="203">
        <f t="shared" si="178"/>
        <v>80</v>
      </c>
      <c r="AU139" s="204">
        <f t="shared" si="179"/>
        <v>40</v>
      </c>
      <c r="AV139" s="185"/>
      <c r="AW139" s="205" t="str">
        <f t="shared" si="180"/>
        <v>-</v>
      </c>
      <c r="AX139" s="206">
        <f t="shared" si="181"/>
        <v>9.99</v>
      </c>
      <c r="AY139" s="206" t="str">
        <f t="shared" si="182"/>
        <v>-</v>
      </c>
      <c r="AZ139" s="206" t="str">
        <f t="shared" si="183"/>
        <v>-</v>
      </c>
      <c r="BA139" s="206">
        <f t="shared" si="184"/>
        <v>9.99</v>
      </c>
      <c r="BB139" s="206" t="str">
        <f t="shared" si="185"/>
        <v>-</v>
      </c>
      <c r="BC139" s="206">
        <f t="shared" si="186"/>
        <v>9.99</v>
      </c>
      <c r="BD139" s="206" t="str">
        <f t="shared" si="187"/>
        <v>-</v>
      </c>
      <c r="BE139" s="206" t="str">
        <f t="shared" si="188"/>
        <v>-</v>
      </c>
      <c r="BF139" s="206">
        <f t="shared" si="189"/>
        <v>9.99</v>
      </c>
      <c r="BG139" s="207">
        <f t="shared" si="190"/>
        <v>9.99</v>
      </c>
      <c r="BH139" s="104" t="s">
        <v>125</v>
      </c>
      <c r="BI139" s="227">
        <v>46265</v>
      </c>
      <c r="BJ139" s="112" t="s">
        <v>133</v>
      </c>
      <c r="BK139" s="103"/>
    </row>
    <row r="140" spans="1:63" s="49" customFormat="1">
      <c r="A140" s="110"/>
      <c r="B140" s="124" t="s">
        <v>38</v>
      </c>
      <c r="C140" s="47" t="s">
        <v>2701</v>
      </c>
      <c r="D140" s="71" t="s">
        <v>40</v>
      </c>
      <c r="E140" s="112" t="s">
        <v>2426</v>
      </c>
      <c r="F140" s="51" t="s">
        <v>61</v>
      </c>
      <c r="G140" s="14">
        <v>140</v>
      </c>
      <c r="H140" s="14">
        <v>100</v>
      </c>
      <c r="I140" s="14">
        <v>150</v>
      </c>
      <c r="J140" s="14" t="s">
        <v>76</v>
      </c>
      <c r="K140" s="114" t="s">
        <v>61</v>
      </c>
      <c r="L140" s="115">
        <v>49.99</v>
      </c>
      <c r="M140" s="175">
        <f t="shared" si="164"/>
        <v>42.008403361344541</v>
      </c>
      <c r="N140" s="115">
        <f>L140-10</f>
        <v>39.99</v>
      </c>
      <c r="O140" s="116">
        <f t="shared" si="200"/>
        <v>33.605042016806728</v>
      </c>
      <c r="P140" s="177">
        <f t="shared" si="201"/>
        <v>39.99</v>
      </c>
      <c r="Q140" s="51" t="s">
        <v>41</v>
      </c>
      <c r="R140" s="16">
        <f t="shared" si="193"/>
        <v>37.99</v>
      </c>
      <c r="S140" s="14" t="s">
        <v>41</v>
      </c>
      <c r="T140" s="14" t="s">
        <v>41</v>
      </c>
      <c r="U140" s="16">
        <f t="shared" si="194"/>
        <v>34.99</v>
      </c>
      <c r="V140" s="14" t="s">
        <v>41</v>
      </c>
      <c r="W140" s="16">
        <f t="shared" si="195"/>
        <v>32.99</v>
      </c>
      <c r="X140" s="14" t="s">
        <v>41</v>
      </c>
      <c r="Y140" s="14" t="s">
        <v>41</v>
      </c>
      <c r="Z140" s="16">
        <f t="shared" si="196"/>
        <v>29.990000000000002</v>
      </c>
      <c r="AA140" s="72">
        <f t="shared" si="199"/>
        <v>27.990000000000002</v>
      </c>
      <c r="AB140" s="252">
        <v>39.99</v>
      </c>
      <c r="AC140" s="237" t="s">
        <v>81</v>
      </c>
      <c r="AD140" s="120" t="s">
        <v>2743</v>
      </c>
      <c r="AE140" s="67">
        <v>230</v>
      </c>
      <c r="AF140" s="114">
        <v>60</v>
      </c>
      <c r="AG140" s="182">
        <f t="shared" si="165"/>
        <v>290</v>
      </c>
      <c r="AH140" s="183">
        <f t="shared" si="166"/>
        <v>-297.5</v>
      </c>
      <c r="AI140" s="184">
        <f t="shared" si="167"/>
        <v>9.99</v>
      </c>
      <c r="AJ140" s="183">
        <f t="shared" si="168"/>
        <v>8.3949579831932777</v>
      </c>
      <c r="AK140" s="202" t="str">
        <f t="shared" si="169"/>
        <v>-</v>
      </c>
      <c r="AL140" s="203">
        <f t="shared" si="170"/>
        <v>250</v>
      </c>
      <c r="AM140" s="203" t="str">
        <f t="shared" si="171"/>
        <v>-</v>
      </c>
      <c r="AN140" s="203" t="str">
        <f t="shared" si="172"/>
        <v>-</v>
      </c>
      <c r="AO140" s="203">
        <f t="shared" si="173"/>
        <v>190</v>
      </c>
      <c r="AP140" s="203" t="str">
        <f t="shared" si="174"/>
        <v>-</v>
      </c>
      <c r="AQ140" s="203">
        <f t="shared" si="175"/>
        <v>150</v>
      </c>
      <c r="AR140" s="203" t="str">
        <f t="shared" si="176"/>
        <v>-</v>
      </c>
      <c r="AS140" s="203" t="str">
        <f t="shared" si="177"/>
        <v>-</v>
      </c>
      <c r="AT140" s="203">
        <f t="shared" si="178"/>
        <v>90</v>
      </c>
      <c r="AU140" s="204">
        <f t="shared" si="179"/>
        <v>50</v>
      </c>
      <c r="AV140" s="185"/>
      <c r="AW140" s="205" t="str">
        <f t="shared" si="180"/>
        <v>-</v>
      </c>
      <c r="AX140" s="206">
        <f t="shared" si="181"/>
        <v>9.99</v>
      </c>
      <c r="AY140" s="206" t="str">
        <f t="shared" si="182"/>
        <v>-</v>
      </c>
      <c r="AZ140" s="206" t="str">
        <f t="shared" si="183"/>
        <v>-</v>
      </c>
      <c r="BA140" s="206">
        <f t="shared" si="184"/>
        <v>9.99</v>
      </c>
      <c r="BB140" s="206" t="str">
        <f t="shared" si="185"/>
        <v>-</v>
      </c>
      <c r="BC140" s="206">
        <f t="shared" si="186"/>
        <v>9.99</v>
      </c>
      <c r="BD140" s="206" t="str">
        <f t="shared" si="187"/>
        <v>-</v>
      </c>
      <c r="BE140" s="206" t="str">
        <f t="shared" si="188"/>
        <v>-</v>
      </c>
      <c r="BF140" s="206">
        <f t="shared" si="189"/>
        <v>9.99</v>
      </c>
      <c r="BG140" s="207">
        <f t="shared" si="190"/>
        <v>9.99</v>
      </c>
      <c r="BH140" s="104" t="s">
        <v>125</v>
      </c>
      <c r="BI140" s="227">
        <v>46265</v>
      </c>
      <c r="BJ140" s="112" t="s">
        <v>106</v>
      </c>
      <c r="BK140" s="103"/>
    </row>
    <row r="141" spans="1:63" s="49" customFormat="1">
      <c r="A141" s="110"/>
      <c r="B141" s="124" t="s">
        <v>38</v>
      </c>
      <c r="C141" s="47" t="s">
        <v>2701</v>
      </c>
      <c r="D141" s="71" t="s">
        <v>40</v>
      </c>
      <c r="E141" s="112" t="s">
        <v>2426</v>
      </c>
      <c r="F141" s="51" t="s">
        <v>61</v>
      </c>
      <c r="G141" s="14">
        <v>140</v>
      </c>
      <c r="H141" s="14">
        <v>100</v>
      </c>
      <c r="I141" s="14">
        <v>150</v>
      </c>
      <c r="J141" s="14" t="s">
        <v>76</v>
      </c>
      <c r="K141" s="114" t="s">
        <v>61</v>
      </c>
      <c r="L141" s="115">
        <v>49.99</v>
      </c>
      <c r="M141" s="175">
        <f t="shared" si="164"/>
        <v>42.008403361344541</v>
      </c>
      <c r="N141" s="115">
        <f>L141*0.8</f>
        <v>39.992000000000004</v>
      </c>
      <c r="O141" s="116">
        <f t="shared" si="200"/>
        <v>33.606722689075639</v>
      </c>
      <c r="P141" s="177">
        <f t="shared" si="201"/>
        <v>39.992000000000004</v>
      </c>
      <c r="Q141" s="51" t="s">
        <v>41</v>
      </c>
      <c r="R141" s="16">
        <f t="shared" si="193"/>
        <v>37.992000000000004</v>
      </c>
      <c r="S141" s="14" t="s">
        <v>41</v>
      </c>
      <c r="T141" s="14" t="s">
        <v>41</v>
      </c>
      <c r="U141" s="16">
        <f t="shared" si="194"/>
        <v>34.992000000000004</v>
      </c>
      <c r="V141" s="14" t="s">
        <v>41</v>
      </c>
      <c r="W141" s="16">
        <f t="shared" si="195"/>
        <v>32.992000000000004</v>
      </c>
      <c r="X141" s="14" t="s">
        <v>41</v>
      </c>
      <c r="Y141" s="14" t="s">
        <v>41</v>
      </c>
      <c r="Z141" s="16">
        <f t="shared" si="196"/>
        <v>29.992000000000004</v>
      </c>
      <c r="AA141" s="72">
        <f t="shared" si="199"/>
        <v>27.992000000000004</v>
      </c>
      <c r="AB141" s="256">
        <v>0</v>
      </c>
      <c r="AC141" s="237" t="s">
        <v>2309</v>
      </c>
      <c r="AD141" s="120" t="s">
        <v>2745</v>
      </c>
      <c r="AE141" s="67">
        <v>230</v>
      </c>
      <c r="AF141" s="114">
        <v>30</v>
      </c>
      <c r="AG141" s="182">
        <f t="shared" si="165"/>
        <v>260</v>
      </c>
      <c r="AH141" s="183">
        <f t="shared" si="166"/>
        <v>-261.8</v>
      </c>
      <c r="AI141" s="184">
        <f t="shared" si="167"/>
        <v>9.99</v>
      </c>
      <c r="AJ141" s="183">
        <f t="shared" si="168"/>
        <v>8.3949579831932777</v>
      </c>
      <c r="AK141" s="202" t="str">
        <f t="shared" si="169"/>
        <v>-</v>
      </c>
      <c r="AL141" s="203">
        <f t="shared" si="170"/>
        <v>220</v>
      </c>
      <c r="AM141" s="203" t="str">
        <f t="shared" si="171"/>
        <v>-</v>
      </c>
      <c r="AN141" s="203" t="str">
        <f t="shared" si="172"/>
        <v>-</v>
      </c>
      <c r="AO141" s="203">
        <f t="shared" si="173"/>
        <v>160</v>
      </c>
      <c r="AP141" s="203" t="str">
        <f t="shared" si="174"/>
        <v>-</v>
      </c>
      <c r="AQ141" s="203">
        <f t="shared" si="175"/>
        <v>120</v>
      </c>
      <c r="AR141" s="203" t="str">
        <f t="shared" si="176"/>
        <v>-</v>
      </c>
      <c r="AS141" s="203" t="str">
        <f t="shared" si="177"/>
        <v>-</v>
      </c>
      <c r="AT141" s="203">
        <f t="shared" si="178"/>
        <v>60</v>
      </c>
      <c r="AU141" s="204">
        <f t="shared" si="179"/>
        <v>20</v>
      </c>
      <c r="AV141" s="185"/>
      <c r="AW141" s="205" t="str">
        <f t="shared" si="180"/>
        <v>-</v>
      </c>
      <c r="AX141" s="206">
        <f t="shared" si="181"/>
        <v>9.99</v>
      </c>
      <c r="AY141" s="206" t="str">
        <f t="shared" si="182"/>
        <v>-</v>
      </c>
      <c r="AZ141" s="206" t="str">
        <f t="shared" si="183"/>
        <v>-</v>
      </c>
      <c r="BA141" s="206">
        <f t="shared" si="184"/>
        <v>9.99</v>
      </c>
      <c r="BB141" s="206" t="str">
        <f t="shared" si="185"/>
        <v>-</v>
      </c>
      <c r="BC141" s="206">
        <f t="shared" si="186"/>
        <v>9.99</v>
      </c>
      <c r="BD141" s="206" t="str">
        <f t="shared" si="187"/>
        <v>-</v>
      </c>
      <c r="BE141" s="206" t="str">
        <f t="shared" si="188"/>
        <v>-</v>
      </c>
      <c r="BF141" s="206">
        <f t="shared" si="189"/>
        <v>9.99</v>
      </c>
      <c r="BG141" s="207">
        <f t="shared" si="190"/>
        <v>29.990000000000002</v>
      </c>
      <c r="BH141" s="104" t="s">
        <v>125</v>
      </c>
      <c r="BI141" s="227">
        <v>46265</v>
      </c>
      <c r="BJ141" s="112" t="s">
        <v>106</v>
      </c>
      <c r="BK141" s="103"/>
    </row>
    <row r="142" spans="1:63" s="49" customFormat="1">
      <c r="A142" s="110"/>
      <c r="B142" s="124" t="s">
        <v>38</v>
      </c>
      <c r="C142" s="47" t="s">
        <v>134</v>
      </c>
      <c r="D142" s="71" t="s">
        <v>40</v>
      </c>
      <c r="E142" s="112" t="s">
        <v>2426</v>
      </c>
      <c r="F142" s="51" t="s">
        <v>61</v>
      </c>
      <c r="G142" s="14">
        <v>100</v>
      </c>
      <c r="H142" s="14">
        <v>100</v>
      </c>
      <c r="I142" s="14">
        <v>150</v>
      </c>
      <c r="J142" s="14" t="s">
        <v>76</v>
      </c>
      <c r="K142" s="114" t="s">
        <v>61</v>
      </c>
      <c r="L142" s="115">
        <v>44.99</v>
      </c>
      <c r="M142" s="175">
        <f t="shared" si="164"/>
        <v>37.806722689075634</v>
      </c>
      <c r="N142" s="115">
        <f>L142*0.9</f>
        <v>40.491</v>
      </c>
      <c r="O142" s="116">
        <f t="shared" si="200"/>
        <v>34.026050420168069</v>
      </c>
      <c r="P142" s="177">
        <f t="shared" si="201"/>
        <v>40.491</v>
      </c>
      <c r="Q142" s="51" t="s">
        <v>41</v>
      </c>
      <c r="R142" s="16">
        <f t="shared" si="193"/>
        <v>38.491</v>
      </c>
      <c r="S142" s="14" t="s">
        <v>41</v>
      </c>
      <c r="T142" s="14" t="s">
        <v>41</v>
      </c>
      <c r="U142" s="16">
        <f t="shared" si="194"/>
        <v>35.491</v>
      </c>
      <c r="V142" s="14" t="s">
        <v>41</v>
      </c>
      <c r="W142" s="16">
        <f t="shared" si="195"/>
        <v>33.491</v>
      </c>
      <c r="X142" s="14" t="s">
        <v>41</v>
      </c>
      <c r="Y142" s="14" t="s">
        <v>41</v>
      </c>
      <c r="Z142" s="16">
        <f t="shared" si="196"/>
        <v>30.491</v>
      </c>
      <c r="AA142" s="72">
        <f t="shared" si="199"/>
        <v>28.491</v>
      </c>
      <c r="AB142" s="256">
        <v>0</v>
      </c>
      <c r="AC142" s="237" t="s">
        <v>2307</v>
      </c>
      <c r="AD142" s="120" t="s">
        <v>2740</v>
      </c>
      <c r="AE142" s="67">
        <v>170</v>
      </c>
      <c r="AF142" s="114">
        <v>130</v>
      </c>
      <c r="AG142" s="182">
        <f t="shared" si="165"/>
        <v>300</v>
      </c>
      <c r="AH142" s="183">
        <f t="shared" si="166"/>
        <v>-309.39999999999998</v>
      </c>
      <c r="AI142" s="184">
        <f t="shared" si="167"/>
        <v>9.99</v>
      </c>
      <c r="AJ142" s="183">
        <f t="shared" si="168"/>
        <v>8.3949579831932777</v>
      </c>
      <c r="AK142" s="202" t="str">
        <f t="shared" si="169"/>
        <v>-</v>
      </c>
      <c r="AL142" s="203">
        <f t="shared" si="170"/>
        <v>260</v>
      </c>
      <c r="AM142" s="203" t="str">
        <f t="shared" si="171"/>
        <v>-</v>
      </c>
      <c r="AN142" s="203" t="str">
        <f t="shared" si="172"/>
        <v>-</v>
      </c>
      <c r="AO142" s="203">
        <f t="shared" si="173"/>
        <v>200</v>
      </c>
      <c r="AP142" s="203" t="str">
        <f t="shared" si="174"/>
        <v>-</v>
      </c>
      <c r="AQ142" s="203">
        <f t="shared" si="175"/>
        <v>160</v>
      </c>
      <c r="AR142" s="203" t="str">
        <f t="shared" si="176"/>
        <v>-</v>
      </c>
      <c r="AS142" s="203" t="str">
        <f t="shared" si="177"/>
        <v>-</v>
      </c>
      <c r="AT142" s="203">
        <f t="shared" si="178"/>
        <v>100</v>
      </c>
      <c r="AU142" s="204">
        <f t="shared" si="179"/>
        <v>60</v>
      </c>
      <c r="AV142" s="185"/>
      <c r="AW142" s="205" t="str">
        <f t="shared" si="180"/>
        <v>-</v>
      </c>
      <c r="AX142" s="206">
        <f t="shared" si="181"/>
        <v>9.99</v>
      </c>
      <c r="AY142" s="206" t="str">
        <f t="shared" si="182"/>
        <v>-</v>
      </c>
      <c r="AZ142" s="206" t="str">
        <f t="shared" si="183"/>
        <v>-</v>
      </c>
      <c r="BA142" s="206">
        <f t="shared" si="184"/>
        <v>9.99</v>
      </c>
      <c r="BB142" s="206" t="str">
        <f t="shared" si="185"/>
        <v>-</v>
      </c>
      <c r="BC142" s="206">
        <f t="shared" si="186"/>
        <v>9.99</v>
      </c>
      <c r="BD142" s="206" t="str">
        <f t="shared" si="187"/>
        <v>-</v>
      </c>
      <c r="BE142" s="206" t="str">
        <f t="shared" si="188"/>
        <v>-</v>
      </c>
      <c r="BF142" s="206">
        <f t="shared" si="189"/>
        <v>9.99</v>
      </c>
      <c r="BG142" s="207">
        <f t="shared" si="190"/>
        <v>9.99</v>
      </c>
      <c r="BH142" s="104" t="s">
        <v>125</v>
      </c>
      <c r="BI142" s="227">
        <v>46265</v>
      </c>
      <c r="BJ142" s="112" t="s">
        <v>101</v>
      </c>
      <c r="BK142" s="103"/>
    </row>
    <row r="143" spans="1:63" s="49" customFormat="1">
      <c r="A143" s="110"/>
      <c r="B143" s="124" t="s">
        <v>38</v>
      </c>
      <c r="C143" s="47" t="s">
        <v>2699</v>
      </c>
      <c r="D143" s="71" t="s">
        <v>85</v>
      </c>
      <c r="E143" s="112" t="s">
        <v>2426</v>
      </c>
      <c r="F143" s="51" t="s">
        <v>61</v>
      </c>
      <c r="G143" s="14">
        <v>80</v>
      </c>
      <c r="H143" s="14">
        <v>50</v>
      </c>
      <c r="I143" s="14">
        <v>50</v>
      </c>
      <c r="J143" s="14" t="s">
        <v>76</v>
      </c>
      <c r="K143" s="114" t="s">
        <v>61</v>
      </c>
      <c r="L143" s="115">
        <v>44.99</v>
      </c>
      <c r="M143" s="175">
        <f t="shared" si="164"/>
        <v>37.806722689075634</v>
      </c>
      <c r="N143" s="115">
        <f>(L143-5)*0.9+5</f>
        <v>40.991</v>
      </c>
      <c r="O143" s="116">
        <f t="shared" si="200"/>
        <v>34.446218487394958</v>
      </c>
      <c r="P143" s="177">
        <f t="shared" si="201"/>
        <v>40.991</v>
      </c>
      <c r="Q143" s="51" t="s">
        <v>41</v>
      </c>
      <c r="R143" s="16">
        <f t="shared" si="193"/>
        <v>38.991</v>
      </c>
      <c r="S143" s="14" t="s">
        <v>41</v>
      </c>
      <c r="T143" s="14" t="s">
        <v>41</v>
      </c>
      <c r="U143" s="16">
        <f t="shared" si="194"/>
        <v>35.991</v>
      </c>
      <c r="V143" s="14" t="s">
        <v>41</v>
      </c>
      <c r="W143" s="16">
        <f t="shared" si="195"/>
        <v>33.991</v>
      </c>
      <c r="X143" s="14" t="s">
        <v>41</v>
      </c>
      <c r="Y143" s="14" t="s">
        <v>41</v>
      </c>
      <c r="Z143" s="16">
        <f t="shared" si="196"/>
        <v>30.991</v>
      </c>
      <c r="AA143" s="72">
        <f t="shared" si="199"/>
        <v>28.991</v>
      </c>
      <c r="AB143" s="256">
        <v>0</v>
      </c>
      <c r="AC143" s="237" t="s">
        <v>2307</v>
      </c>
      <c r="AD143" s="120" t="s">
        <v>2734</v>
      </c>
      <c r="AE143" s="67">
        <v>230</v>
      </c>
      <c r="AF143" s="114">
        <v>120</v>
      </c>
      <c r="AG143" s="182">
        <f t="shared" si="165"/>
        <v>350</v>
      </c>
      <c r="AH143" s="183">
        <f t="shared" si="166"/>
        <v>-368.9</v>
      </c>
      <c r="AI143" s="184">
        <f t="shared" si="167"/>
        <v>9.99</v>
      </c>
      <c r="AJ143" s="183">
        <f t="shared" si="168"/>
        <v>8.3949579831932777</v>
      </c>
      <c r="AK143" s="202" t="str">
        <f t="shared" si="169"/>
        <v>-</v>
      </c>
      <c r="AL143" s="203">
        <f t="shared" si="170"/>
        <v>310</v>
      </c>
      <c r="AM143" s="203" t="str">
        <f t="shared" si="171"/>
        <v>-</v>
      </c>
      <c r="AN143" s="203" t="str">
        <f t="shared" si="172"/>
        <v>-</v>
      </c>
      <c r="AO143" s="203">
        <f t="shared" si="173"/>
        <v>250</v>
      </c>
      <c r="AP143" s="203" t="str">
        <f t="shared" si="174"/>
        <v>-</v>
      </c>
      <c r="AQ143" s="203">
        <f t="shared" si="175"/>
        <v>210</v>
      </c>
      <c r="AR143" s="203" t="str">
        <f t="shared" si="176"/>
        <v>-</v>
      </c>
      <c r="AS143" s="203" t="str">
        <f t="shared" si="177"/>
        <v>-</v>
      </c>
      <c r="AT143" s="203">
        <f t="shared" si="178"/>
        <v>150</v>
      </c>
      <c r="AU143" s="204">
        <f t="shared" si="179"/>
        <v>110</v>
      </c>
      <c r="AV143" s="185"/>
      <c r="AW143" s="205" t="str">
        <f t="shared" si="180"/>
        <v>-</v>
      </c>
      <c r="AX143" s="206">
        <f t="shared" si="181"/>
        <v>9.99</v>
      </c>
      <c r="AY143" s="206" t="str">
        <f t="shared" si="182"/>
        <v>-</v>
      </c>
      <c r="AZ143" s="206" t="str">
        <f t="shared" si="183"/>
        <v>-</v>
      </c>
      <c r="BA143" s="206">
        <f t="shared" si="184"/>
        <v>9.99</v>
      </c>
      <c r="BB143" s="206" t="str">
        <f t="shared" si="185"/>
        <v>-</v>
      </c>
      <c r="BC143" s="206">
        <f t="shared" si="186"/>
        <v>9.99</v>
      </c>
      <c r="BD143" s="206" t="str">
        <f t="shared" si="187"/>
        <v>-</v>
      </c>
      <c r="BE143" s="206" t="str">
        <f t="shared" si="188"/>
        <v>-</v>
      </c>
      <c r="BF143" s="206">
        <f t="shared" si="189"/>
        <v>9.99</v>
      </c>
      <c r="BG143" s="207">
        <f t="shared" si="190"/>
        <v>9.99</v>
      </c>
      <c r="BH143" s="104" t="s">
        <v>88</v>
      </c>
      <c r="BI143" s="227">
        <v>46265</v>
      </c>
      <c r="BJ143" s="112" t="s">
        <v>106</v>
      </c>
      <c r="BK143" s="103"/>
    </row>
    <row r="144" spans="1:63" s="49" customFormat="1">
      <c r="A144" s="110"/>
      <c r="B144" s="124" t="s">
        <v>38</v>
      </c>
      <c r="C144" s="47" t="s">
        <v>139</v>
      </c>
      <c r="D144" s="71" t="s">
        <v>85</v>
      </c>
      <c r="E144" s="112" t="s">
        <v>2426</v>
      </c>
      <c r="F144" s="51" t="s">
        <v>61</v>
      </c>
      <c r="G144" s="14">
        <v>100</v>
      </c>
      <c r="H144" s="14">
        <v>100</v>
      </c>
      <c r="I144" s="14">
        <v>150</v>
      </c>
      <c r="J144" s="14" t="s">
        <v>76</v>
      </c>
      <c r="K144" s="114" t="s">
        <v>61</v>
      </c>
      <c r="L144" s="115">
        <v>49.99</v>
      </c>
      <c r="M144" s="175">
        <f t="shared" si="164"/>
        <v>42.008403361344541</v>
      </c>
      <c r="N144" s="115">
        <f>(L144-5)*0.8+5</f>
        <v>40.992000000000004</v>
      </c>
      <c r="O144" s="116">
        <f t="shared" si="200"/>
        <v>34.447058823529417</v>
      </c>
      <c r="P144" s="177">
        <f t="shared" si="201"/>
        <v>40.992000000000004</v>
      </c>
      <c r="Q144" s="51" t="s">
        <v>41</v>
      </c>
      <c r="R144" s="16">
        <f t="shared" si="193"/>
        <v>38.992000000000004</v>
      </c>
      <c r="S144" s="14" t="s">
        <v>41</v>
      </c>
      <c r="T144" s="14" t="s">
        <v>41</v>
      </c>
      <c r="U144" s="16">
        <f t="shared" si="194"/>
        <v>35.992000000000004</v>
      </c>
      <c r="V144" s="14" t="s">
        <v>41</v>
      </c>
      <c r="W144" s="16">
        <f t="shared" si="195"/>
        <v>33.992000000000004</v>
      </c>
      <c r="X144" s="14" t="s">
        <v>41</v>
      </c>
      <c r="Y144" s="14" t="s">
        <v>41</v>
      </c>
      <c r="Z144" s="16">
        <f t="shared" si="196"/>
        <v>30.992000000000004</v>
      </c>
      <c r="AA144" s="72">
        <f t="shared" si="199"/>
        <v>28.992000000000004</v>
      </c>
      <c r="AB144" s="256">
        <v>0</v>
      </c>
      <c r="AC144" s="237" t="s">
        <v>2309</v>
      </c>
      <c r="AD144" s="120" t="s">
        <v>2741</v>
      </c>
      <c r="AE144" s="67">
        <v>250</v>
      </c>
      <c r="AF144" s="114">
        <v>40</v>
      </c>
      <c r="AG144" s="182">
        <f t="shared" si="165"/>
        <v>290</v>
      </c>
      <c r="AH144" s="183">
        <f t="shared" si="166"/>
        <v>-297.5</v>
      </c>
      <c r="AI144" s="184">
        <f t="shared" si="167"/>
        <v>9.99</v>
      </c>
      <c r="AJ144" s="183">
        <f t="shared" si="168"/>
        <v>8.3949579831932777</v>
      </c>
      <c r="AK144" s="202" t="str">
        <f t="shared" si="169"/>
        <v>-</v>
      </c>
      <c r="AL144" s="203">
        <f t="shared" si="170"/>
        <v>250</v>
      </c>
      <c r="AM144" s="203" t="str">
        <f t="shared" si="171"/>
        <v>-</v>
      </c>
      <c r="AN144" s="203" t="str">
        <f t="shared" si="172"/>
        <v>-</v>
      </c>
      <c r="AO144" s="203">
        <f t="shared" si="173"/>
        <v>190</v>
      </c>
      <c r="AP144" s="203" t="str">
        <f t="shared" si="174"/>
        <v>-</v>
      </c>
      <c r="AQ144" s="203">
        <f t="shared" si="175"/>
        <v>150</v>
      </c>
      <c r="AR144" s="203" t="str">
        <f t="shared" si="176"/>
        <v>-</v>
      </c>
      <c r="AS144" s="203" t="str">
        <f t="shared" si="177"/>
        <v>-</v>
      </c>
      <c r="AT144" s="203">
        <f t="shared" si="178"/>
        <v>90</v>
      </c>
      <c r="AU144" s="204">
        <f t="shared" si="179"/>
        <v>50</v>
      </c>
      <c r="AV144" s="185"/>
      <c r="AW144" s="205" t="str">
        <f t="shared" si="180"/>
        <v>-</v>
      </c>
      <c r="AX144" s="206">
        <f t="shared" si="181"/>
        <v>9.99</v>
      </c>
      <c r="AY144" s="206" t="str">
        <f t="shared" si="182"/>
        <v>-</v>
      </c>
      <c r="AZ144" s="206" t="str">
        <f t="shared" si="183"/>
        <v>-</v>
      </c>
      <c r="BA144" s="206">
        <f t="shared" si="184"/>
        <v>9.99</v>
      </c>
      <c r="BB144" s="206" t="str">
        <f t="shared" si="185"/>
        <v>-</v>
      </c>
      <c r="BC144" s="206">
        <f t="shared" si="186"/>
        <v>9.99</v>
      </c>
      <c r="BD144" s="206" t="str">
        <f t="shared" si="187"/>
        <v>-</v>
      </c>
      <c r="BE144" s="206" t="str">
        <f t="shared" si="188"/>
        <v>-</v>
      </c>
      <c r="BF144" s="206">
        <f t="shared" si="189"/>
        <v>9.99</v>
      </c>
      <c r="BG144" s="207">
        <f t="shared" si="190"/>
        <v>9.99</v>
      </c>
      <c r="BH144" s="104" t="s">
        <v>125</v>
      </c>
      <c r="BI144" s="227">
        <v>46265</v>
      </c>
      <c r="BJ144" s="112" t="s">
        <v>108</v>
      </c>
      <c r="BK144" s="103"/>
    </row>
    <row r="145" spans="1:63" s="49" customFormat="1">
      <c r="A145" s="110"/>
      <c r="B145" s="124" t="s">
        <v>38</v>
      </c>
      <c r="C145" s="47" t="s">
        <v>251</v>
      </c>
      <c r="D145" s="71" t="s">
        <v>71</v>
      </c>
      <c r="E145" s="112" t="s">
        <v>2426</v>
      </c>
      <c r="F145" s="51" t="s">
        <v>61</v>
      </c>
      <c r="G145" s="14">
        <v>50</v>
      </c>
      <c r="H145" s="14">
        <v>50</v>
      </c>
      <c r="I145" s="14">
        <v>50</v>
      </c>
      <c r="J145" s="14" t="s">
        <v>76</v>
      </c>
      <c r="K145" s="114" t="s">
        <v>61</v>
      </c>
      <c r="L145" s="115">
        <v>44.99</v>
      </c>
      <c r="M145" s="175">
        <f t="shared" si="164"/>
        <v>37.806722689075634</v>
      </c>
      <c r="N145" s="115">
        <f>(L145-10)*0.9+10</f>
        <v>41.491</v>
      </c>
      <c r="O145" s="116">
        <f t="shared" si="200"/>
        <v>34.866386554621847</v>
      </c>
      <c r="P145" s="177">
        <f t="shared" si="201"/>
        <v>41.491</v>
      </c>
      <c r="Q145" s="51" t="s">
        <v>41</v>
      </c>
      <c r="R145" s="16">
        <f t="shared" si="193"/>
        <v>39.491</v>
      </c>
      <c r="S145" s="14" t="s">
        <v>41</v>
      </c>
      <c r="T145" s="14" t="s">
        <v>41</v>
      </c>
      <c r="U145" s="16">
        <f t="shared" si="194"/>
        <v>36.491</v>
      </c>
      <c r="V145" s="14" t="s">
        <v>41</v>
      </c>
      <c r="W145" s="16">
        <f t="shared" si="195"/>
        <v>34.491</v>
      </c>
      <c r="X145" s="14" t="s">
        <v>41</v>
      </c>
      <c r="Y145" s="14" t="s">
        <v>41</v>
      </c>
      <c r="Z145" s="16">
        <f t="shared" si="196"/>
        <v>31.491</v>
      </c>
      <c r="AA145" s="72">
        <f t="shared" si="199"/>
        <v>29.491</v>
      </c>
      <c r="AB145" s="256">
        <v>0</v>
      </c>
      <c r="AC145" s="237" t="s">
        <v>2307</v>
      </c>
      <c r="AD145" s="120" t="s">
        <v>2730</v>
      </c>
      <c r="AE145" s="67">
        <v>270</v>
      </c>
      <c r="AF145" s="114">
        <v>120</v>
      </c>
      <c r="AG145" s="182">
        <f t="shared" si="165"/>
        <v>390</v>
      </c>
      <c r="AH145" s="183">
        <f t="shared" si="166"/>
        <v>-416.5</v>
      </c>
      <c r="AI145" s="184">
        <f t="shared" si="167"/>
        <v>9.99</v>
      </c>
      <c r="AJ145" s="183">
        <f t="shared" si="168"/>
        <v>8.3949579831932777</v>
      </c>
      <c r="AK145" s="202" t="str">
        <f t="shared" si="169"/>
        <v>-</v>
      </c>
      <c r="AL145" s="203">
        <f t="shared" si="170"/>
        <v>350</v>
      </c>
      <c r="AM145" s="203" t="str">
        <f t="shared" si="171"/>
        <v>-</v>
      </c>
      <c r="AN145" s="203" t="str">
        <f t="shared" si="172"/>
        <v>-</v>
      </c>
      <c r="AO145" s="203">
        <f t="shared" si="173"/>
        <v>290</v>
      </c>
      <c r="AP145" s="203" t="str">
        <f t="shared" si="174"/>
        <v>-</v>
      </c>
      <c r="AQ145" s="203">
        <f t="shared" si="175"/>
        <v>250</v>
      </c>
      <c r="AR145" s="203" t="str">
        <f t="shared" si="176"/>
        <v>-</v>
      </c>
      <c r="AS145" s="203" t="str">
        <f t="shared" si="177"/>
        <v>-</v>
      </c>
      <c r="AT145" s="203">
        <f t="shared" si="178"/>
        <v>190</v>
      </c>
      <c r="AU145" s="204">
        <f t="shared" si="179"/>
        <v>150</v>
      </c>
      <c r="AV145" s="185"/>
      <c r="AW145" s="205" t="str">
        <f t="shared" si="180"/>
        <v>-</v>
      </c>
      <c r="AX145" s="206">
        <f t="shared" si="181"/>
        <v>9.99</v>
      </c>
      <c r="AY145" s="206" t="str">
        <f t="shared" si="182"/>
        <v>-</v>
      </c>
      <c r="AZ145" s="206" t="str">
        <f t="shared" si="183"/>
        <v>-</v>
      </c>
      <c r="BA145" s="206">
        <f t="shared" si="184"/>
        <v>9.99</v>
      </c>
      <c r="BB145" s="206" t="str">
        <f t="shared" si="185"/>
        <v>-</v>
      </c>
      <c r="BC145" s="206">
        <f t="shared" si="186"/>
        <v>9.99</v>
      </c>
      <c r="BD145" s="206" t="str">
        <f t="shared" si="187"/>
        <v>-</v>
      </c>
      <c r="BE145" s="206" t="str">
        <f t="shared" si="188"/>
        <v>-</v>
      </c>
      <c r="BF145" s="206">
        <f t="shared" si="189"/>
        <v>9.99</v>
      </c>
      <c r="BG145" s="207">
        <f t="shared" si="190"/>
        <v>9.99</v>
      </c>
      <c r="BH145" s="104" t="s">
        <v>88</v>
      </c>
      <c r="BI145" s="227">
        <v>46265</v>
      </c>
      <c r="BJ145" s="112" t="s">
        <v>113</v>
      </c>
      <c r="BK145" s="103"/>
    </row>
    <row r="146" spans="1:63" s="49" customFormat="1">
      <c r="A146" s="110"/>
      <c r="B146" s="124" t="s">
        <v>38</v>
      </c>
      <c r="C146" s="47" t="s">
        <v>2700</v>
      </c>
      <c r="D146" s="71" t="s">
        <v>71</v>
      </c>
      <c r="E146" s="112" t="s">
        <v>2426</v>
      </c>
      <c r="F146" s="51" t="s">
        <v>61</v>
      </c>
      <c r="G146" s="14">
        <v>80</v>
      </c>
      <c r="H146" s="14">
        <v>50</v>
      </c>
      <c r="I146" s="14">
        <v>50</v>
      </c>
      <c r="J146" s="14" t="s">
        <v>76</v>
      </c>
      <c r="K146" s="114" t="s">
        <v>61</v>
      </c>
      <c r="L146" s="115">
        <v>49.99</v>
      </c>
      <c r="M146" s="175">
        <f t="shared" ref="M146:M175" si="202">L146/1.19</f>
        <v>42.008403361344541</v>
      </c>
      <c r="N146" s="115">
        <f>(L146-10)*0.8+10</f>
        <v>41.992000000000004</v>
      </c>
      <c r="O146" s="116">
        <f t="shared" si="200"/>
        <v>35.287394957983196</v>
      </c>
      <c r="P146" s="177">
        <f t="shared" si="201"/>
        <v>41.992000000000004</v>
      </c>
      <c r="Q146" s="51" t="s">
        <v>41</v>
      </c>
      <c r="R146" s="16">
        <f t="shared" si="193"/>
        <v>39.992000000000004</v>
      </c>
      <c r="S146" s="14" t="s">
        <v>41</v>
      </c>
      <c r="T146" s="14" t="s">
        <v>41</v>
      </c>
      <c r="U146" s="16">
        <f t="shared" si="194"/>
        <v>36.992000000000004</v>
      </c>
      <c r="V146" s="14" t="s">
        <v>41</v>
      </c>
      <c r="W146" s="16">
        <f t="shared" si="195"/>
        <v>34.992000000000004</v>
      </c>
      <c r="X146" s="14" t="s">
        <v>41</v>
      </c>
      <c r="Y146" s="14" t="s">
        <v>41</v>
      </c>
      <c r="Z146" s="16">
        <f t="shared" si="196"/>
        <v>31.992000000000004</v>
      </c>
      <c r="AA146" s="72">
        <f t="shared" ref="AA146:AA159" si="203">P146-12</f>
        <v>29.992000000000004</v>
      </c>
      <c r="AB146" s="256">
        <v>0</v>
      </c>
      <c r="AC146" s="237" t="s">
        <v>2309</v>
      </c>
      <c r="AD146" s="120" t="s">
        <v>2735</v>
      </c>
      <c r="AE146" s="67">
        <v>310</v>
      </c>
      <c r="AF146" s="114">
        <v>40</v>
      </c>
      <c r="AG146" s="182">
        <f t="shared" ref="AG146:AG175" si="204">SUM(AE146:AF146)</f>
        <v>350</v>
      </c>
      <c r="AH146" s="183">
        <f t="shared" ref="AH146:AH175" si="205">((($AG$2+$AG$3)-AG146))*1.19</f>
        <v>-368.9</v>
      </c>
      <c r="AI146" s="184">
        <f t="shared" ref="AI146:AI175" si="206">IF(AH146&lt;1,9.99,ROUNDDOWN(AH146/10,0)*10+9.99)</f>
        <v>9.99</v>
      </c>
      <c r="AJ146" s="183">
        <f t="shared" ref="AJ146:AJ175" si="207">AI146/1.19</f>
        <v>8.3949579831932777</v>
      </c>
      <c r="AK146" s="202" t="str">
        <f t="shared" ref="AK146:AK175" si="208">IF(ISNUMBER(Q146),AG146-20,"-")</f>
        <v>-</v>
      </c>
      <c r="AL146" s="203">
        <f t="shared" ref="AL146:AL175" si="209">IF(ISNUMBER(R146),AG146-40,"-")</f>
        <v>310</v>
      </c>
      <c r="AM146" s="203" t="str">
        <f t="shared" ref="AM146:AM175" si="210">IF(ISNUMBER(S146),AG146-60,"-")</f>
        <v>-</v>
      </c>
      <c r="AN146" s="203" t="str">
        <f t="shared" ref="AN146:AN175" si="211">IF(ISNUMBER(T146),AG146-80,"-")</f>
        <v>-</v>
      </c>
      <c r="AO146" s="203">
        <f t="shared" ref="AO146:AO175" si="212">IF(ISNUMBER(U146),AG146-100,"-")</f>
        <v>250</v>
      </c>
      <c r="AP146" s="203" t="str">
        <f t="shared" ref="AP146:AP175" si="213">IF(ISNUMBER(V146),AG146-120,"-")</f>
        <v>-</v>
      </c>
      <c r="AQ146" s="203">
        <f t="shared" ref="AQ146:AQ175" si="214">IF(ISNUMBER(W146),AG146-140,"-")</f>
        <v>210</v>
      </c>
      <c r="AR146" s="203" t="str">
        <f t="shared" ref="AR146:AR175" si="215">IF(ISNUMBER(X146),AG146-160,"-")</f>
        <v>-</v>
      </c>
      <c r="AS146" s="203" t="str">
        <f t="shared" ref="AS146:AS175" si="216">IF(ISNUMBER(Y146),AG146-180,"-")</f>
        <v>-</v>
      </c>
      <c r="AT146" s="203">
        <f t="shared" ref="AT146:AT175" si="217">IF(ISNUMBER(Z146),AG146-200,"-")</f>
        <v>150</v>
      </c>
      <c r="AU146" s="204">
        <f t="shared" ref="AU146:AU175" si="218">IF(ISNUMBER(AA146),AG146-240,"-")</f>
        <v>110</v>
      </c>
      <c r="AV146" s="185"/>
      <c r="AW146" s="205" t="str">
        <f t="shared" ref="AW146:AW175" si="219">IF(ISNUMBER(AK146),IF((AH146+23.8)&lt;1,9.99,ROUNDDOWN((AH146+23.8)/10,0)*10+9.99),"-")</f>
        <v>-</v>
      </c>
      <c r="AX146" s="206">
        <f t="shared" ref="AX146:AX175" si="220">IF(ISNUMBER(AL146),IF((AH146+47.6)&lt;1,9.99,ROUNDDOWN((AH146+47.6)/10,0)*10+9.99),"-")</f>
        <v>9.99</v>
      </c>
      <c r="AY146" s="206" t="str">
        <f t="shared" ref="AY146:AY175" si="221">IF(ISNUMBER(AM146),IF((AH146+71.4)&lt;1,9.99,ROUNDDOWN((AH146+71.4)/10,0)*10+9.99),"-")</f>
        <v>-</v>
      </c>
      <c r="AZ146" s="206" t="str">
        <f t="shared" ref="AZ146:AZ175" si="222">IF(ISNUMBER(AN146),IF((AH146+95.2)&lt;1,9.99,ROUNDDOWN((AH146+95.2)/10,0)*10+9.99),"-")</f>
        <v>-</v>
      </c>
      <c r="BA146" s="206">
        <f t="shared" ref="BA146:BA175" si="223">IF(ISNUMBER(AO146),IF((AH146+119)&lt;1,9.99,ROUNDDOWN((AH146+119)/10,0)*10+9.99),"-")</f>
        <v>9.99</v>
      </c>
      <c r="BB146" s="206" t="str">
        <f t="shared" ref="BB146:BB175" si="224">IF(ISNUMBER(AP146),IF((AH146+142.8)&lt;1,9.99,ROUNDDOWN((AH146+142.8)/10,0)*10+9.99),"-")</f>
        <v>-</v>
      </c>
      <c r="BC146" s="206">
        <f t="shared" ref="BC146:BC175" si="225">IF(ISNUMBER(AQ146),IF((AH146+166.6)&lt;1,9.99,ROUNDDOWN((AH146+166.6)/10,0)*10+9.99),"-")</f>
        <v>9.99</v>
      </c>
      <c r="BD146" s="206" t="str">
        <f t="shared" ref="BD146:BD175" si="226">IF(ISNUMBER(AR146),IF((AH146+190.4)&lt;1,9.99,ROUNDDOWN((AH146+190.4)/10,0)*10+9.99),"-")</f>
        <v>-</v>
      </c>
      <c r="BE146" s="206" t="str">
        <f t="shared" ref="BE146:BE175" si="227">IF(ISNUMBER(AS146),IF((AH146+214.2)&lt;1,9.99,ROUNDDOWN((AH146+214.2)/10,0)*10+9.99),"-")</f>
        <v>-</v>
      </c>
      <c r="BF146" s="206">
        <f t="shared" ref="BF146:BF175" si="228">IF(ISNUMBER(AT146),IF((AH146+238)&lt;1,9.99,ROUNDDOWN((AH146+238)/10,0)*10+9.99),"-")</f>
        <v>9.99</v>
      </c>
      <c r="BG146" s="207">
        <f t="shared" ref="BG146:BG175" si="229">IF(ISNUMBER(AU146),IF((AH146+285.6)&lt;1,9.99,ROUNDDOWN((AH146+285.6)/10,0)*10+9.99),"-")</f>
        <v>9.99</v>
      </c>
      <c r="BH146" s="104" t="s">
        <v>88</v>
      </c>
      <c r="BI146" s="227">
        <v>46265</v>
      </c>
      <c r="BJ146" s="112" t="s">
        <v>115</v>
      </c>
      <c r="BK146" s="103"/>
    </row>
    <row r="147" spans="1:63" s="49" customFormat="1">
      <c r="A147" s="110"/>
      <c r="B147" s="124" t="s">
        <v>38</v>
      </c>
      <c r="C147" s="47" t="s">
        <v>2704</v>
      </c>
      <c r="D147" s="71" t="s">
        <v>40</v>
      </c>
      <c r="E147" s="112" t="s">
        <v>2426</v>
      </c>
      <c r="F147" s="51" t="s">
        <v>61</v>
      </c>
      <c r="G147" s="14">
        <v>160</v>
      </c>
      <c r="H147" s="14">
        <v>100</v>
      </c>
      <c r="I147" s="14">
        <v>150</v>
      </c>
      <c r="J147" s="14" t="s">
        <v>76</v>
      </c>
      <c r="K147" s="114" t="s">
        <v>61</v>
      </c>
      <c r="L147" s="115">
        <v>54.99</v>
      </c>
      <c r="M147" s="175">
        <f t="shared" si="202"/>
        <v>46.210084033613448</v>
      </c>
      <c r="N147" s="115">
        <f>L147*0.8</f>
        <v>43.992000000000004</v>
      </c>
      <c r="O147" s="116">
        <f t="shared" si="200"/>
        <v>36.96806722689076</v>
      </c>
      <c r="P147" s="177">
        <f t="shared" si="201"/>
        <v>43.992000000000004</v>
      </c>
      <c r="Q147" s="51" t="s">
        <v>41</v>
      </c>
      <c r="R147" s="16">
        <f t="shared" si="193"/>
        <v>41.992000000000004</v>
      </c>
      <c r="S147" s="14" t="s">
        <v>41</v>
      </c>
      <c r="T147" s="14" t="s">
        <v>41</v>
      </c>
      <c r="U147" s="16">
        <f t="shared" si="194"/>
        <v>38.992000000000004</v>
      </c>
      <c r="V147" s="14" t="s">
        <v>41</v>
      </c>
      <c r="W147" s="16">
        <f t="shared" si="195"/>
        <v>36.992000000000004</v>
      </c>
      <c r="X147" s="14" t="s">
        <v>41</v>
      </c>
      <c r="Y147" s="14" t="s">
        <v>41</v>
      </c>
      <c r="Z147" s="16">
        <f t="shared" si="196"/>
        <v>33.992000000000004</v>
      </c>
      <c r="AA147" s="72">
        <f t="shared" si="203"/>
        <v>31.992000000000004</v>
      </c>
      <c r="AB147" s="256">
        <v>0</v>
      </c>
      <c r="AC147" s="237" t="s">
        <v>2309</v>
      </c>
      <c r="AD147" s="120" t="s">
        <v>2748</v>
      </c>
      <c r="AE147" s="67">
        <v>270</v>
      </c>
      <c r="AF147" s="114">
        <v>30</v>
      </c>
      <c r="AG147" s="182">
        <f t="shared" si="204"/>
        <v>300</v>
      </c>
      <c r="AH147" s="183">
        <f t="shared" si="205"/>
        <v>-309.39999999999998</v>
      </c>
      <c r="AI147" s="184">
        <f t="shared" si="206"/>
        <v>9.99</v>
      </c>
      <c r="AJ147" s="183">
        <f t="shared" si="207"/>
        <v>8.3949579831932777</v>
      </c>
      <c r="AK147" s="202" t="str">
        <f t="shared" si="208"/>
        <v>-</v>
      </c>
      <c r="AL147" s="203">
        <f t="shared" si="209"/>
        <v>260</v>
      </c>
      <c r="AM147" s="203" t="str">
        <f t="shared" si="210"/>
        <v>-</v>
      </c>
      <c r="AN147" s="203" t="str">
        <f t="shared" si="211"/>
        <v>-</v>
      </c>
      <c r="AO147" s="203">
        <f t="shared" si="212"/>
        <v>200</v>
      </c>
      <c r="AP147" s="203" t="str">
        <f t="shared" si="213"/>
        <v>-</v>
      </c>
      <c r="AQ147" s="203">
        <f t="shared" si="214"/>
        <v>160</v>
      </c>
      <c r="AR147" s="203" t="str">
        <f t="shared" si="215"/>
        <v>-</v>
      </c>
      <c r="AS147" s="203" t="str">
        <f t="shared" si="216"/>
        <v>-</v>
      </c>
      <c r="AT147" s="203">
        <f t="shared" si="217"/>
        <v>100</v>
      </c>
      <c r="AU147" s="204">
        <f t="shared" si="218"/>
        <v>60</v>
      </c>
      <c r="AV147" s="185"/>
      <c r="AW147" s="205" t="str">
        <f t="shared" si="219"/>
        <v>-</v>
      </c>
      <c r="AX147" s="206">
        <f t="shared" si="220"/>
        <v>9.99</v>
      </c>
      <c r="AY147" s="206" t="str">
        <f t="shared" si="221"/>
        <v>-</v>
      </c>
      <c r="AZ147" s="206" t="str">
        <f t="shared" si="222"/>
        <v>-</v>
      </c>
      <c r="BA147" s="206">
        <f t="shared" si="223"/>
        <v>9.99</v>
      </c>
      <c r="BB147" s="206" t="str">
        <f t="shared" si="224"/>
        <v>-</v>
      </c>
      <c r="BC147" s="206">
        <f t="shared" si="225"/>
        <v>9.99</v>
      </c>
      <c r="BD147" s="206" t="str">
        <f t="shared" si="226"/>
        <v>-</v>
      </c>
      <c r="BE147" s="206" t="str">
        <f t="shared" si="227"/>
        <v>-</v>
      </c>
      <c r="BF147" s="206">
        <f t="shared" si="228"/>
        <v>9.99</v>
      </c>
      <c r="BG147" s="207">
        <f t="shared" si="229"/>
        <v>9.99</v>
      </c>
      <c r="BH147" s="104" t="s">
        <v>125</v>
      </c>
      <c r="BI147" s="227">
        <v>46265</v>
      </c>
      <c r="BJ147" s="112" t="s">
        <v>113</v>
      </c>
      <c r="BK147" s="103"/>
    </row>
    <row r="148" spans="1:63" s="49" customFormat="1">
      <c r="A148" s="110"/>
      <c r="B148" s="124" t="s">
        <v>38</v>
      </c>
      <c r="C148" s="47" t="s">
        <v>251</v>
      </c>
      <c r="D148" s="71" t="s">
        <v>71</v>
      </c>
      <c r="E148" s="112"/>
      <c r="F148" s="51" t="s">
        <v>61</v>
      </c>
      <c r="G148" s="14">
        <v>50</v>
      </c>
      <c r="H148" s="14">
        <v>50</v>
      </c>
      <c r="I148" s="14">
        <v>50</v>
      </c>
      <c r="J148" s="14" t="s">
        <v>76</v>
      </c>
      <c r="K148" s="114" t="s">
        <v>61</v>
      </c>
      <c r="L148" s="115">
        <v>44.99</v>
      </c>
      <c r="M148" s="175">
        <f t="shared" si="202"/>
        <v>37.806722689075634</v>
      </c>
      <c r="N148" s="115"/>
      <c r="O148" s="116"/>
      <c r="P148" s="177">
        <f t="shared" ref="P148:P155" si="230">L148</f>
        <v>44.99</v>
      </c>
      <c r="Q148" s="51" t="s">
        <v>41</v>
      </c>
      <c r="R148" s="16">
        <f t="shared" si="193"/>
        <v>42.99</v>
      </c>
      <c r="S148" s="14" t="s">
        <v>41</v>
      </c>
      <c r="T148" s="14" t="s">
        <v>41</v>
      </c>
      <c r="U148" s="16">
        <f t="shared" si="194"/>
        <v>39.99</v>
      </c>
      <c r="V148" s="14" t="s">
        <v>41</v>
      </c>
      <c r="W148" s="16">
        <f t="shared" si="195"/>
        <v>37.99</v>
      </c>
      <c r="X148" s="14" t="s">
        <v>41</v>
      </c>
      <c r="Y148" s="14" t="s">
        <v>41</v>
      </c>
      <c r="Z148" s="16">
        <f t="shared" si="196"/>
        <v>34.99</v>
      </c>
      <c r="AA148" s="72">
        <f t="shared" si="203"/>
        <v>32.99</v>
      </c>
      <c r="AB148" s="252">
        <v>39.99</v>
      </c>
      <c r="AC148" s="212"/>
      <c r="AD148" s="119" t="s">
        <v>41</v>
      </c>
      <c r="AE148" s="67">
        <v>270</v>
      </c>
      <c r="AF148" s="114"/>
      <c r="AG148" s="182">
        <f t="shared" si="204"/>
        <v>270</v>
      </c>
      <c r="AH148" s="183">
        <f t="shared" si="205"/>
        <v>-273.7</v>
      </c>
      <c r="AI148" s="184">
        <f t="shared" si="206"/>
        <v>9.99</v>
      </c>
      <c r="AJ148" s="183">
        <f t="shared" si="207"/>
        <v>8.3949579831932777</v>
      </c>
      <c r="AK148" s="202" t="str">
        <f t="shared" si="208"/>
        <v>-</v>
      </c>
      <c r="AL148" s="203">
        <f t="shared" si="209"/>
        <v>230</v>
      </c>
      <c r="AM148" s="203" t="str">
        <f t="shared" si="210"/>
        <v>-</v>
      </c>
      <c r="AN148" s="203" t="str">
        <f t="shared" si="211"/>
        <v>-</v>
      </c>
      <c r="AO148" s="203">
        <f t="shared" si="212"/>
        <v>170</v>
      </c>
      <c r="AP148" s="203" t="str">
        <f t="shared" si="213"/>
        <v>-</v>
      </c>
      <c r="AQ148" s="203">
        <f t="shared" si="214"/>
        <v>130</v>
      </c>
      <c r="AR148" s="203" t="str">
        <f t="shared" si="215"/>
        <v>-</v>
      </c>
      <c r="AS148" s="203" t="str">
        <f t="shared" si="216"/>
        <v>-</v>
      </c>
      <c r="AT148" s="203">
        <f t="shared" si="217"/>
        <v>70</v>
      </c>
      <c r="AU148" s="204">
        <f t="shared" si="218"/>
        <v>30</v>
      </c>
      <c r="AV148" s="185"/>
      <c r="AW148" s="205" t="str">
        <f t="shared" si="219"/>
        <v>-</v>
      </c>
      <c r="AX148" s="206">
        <f t="shared" si="220"/>
        <v>9.99</v>
      </c>
      <c r="AY148" s="206" t="str">
        <f t="shared" si="221"/>
        <v>-</v>
      </c>
      <c r="AZ148" s="206" t="str">
        <f t="shared" si="222"/>
        <v>-</v>
      </c>
      <c r="BA148" s="206">
        <f t="shared" si="223"/>
        <v>9.99</v>
      </c>
      <c r="BB148" s="206" t="str">
        <f t="shared" si="224"/>
        <v>-</v>
      </c>
      <c r="BC148" s="206">
        <f t="shared" si="225"/>
        <v>9.99</v>
      </c>
      <c r="BD148" s="206" t="str">
        <f t="shared" si="226"/>
        <v>-</v>
      </c>
      <c r="BE148" s="206" t="str">
        <f t="shared" si="227"/>
        <v>-</v>
      </c>
      <c r="BF148" s="206">
        <f t="shared" si="228"/>
        <v>9.99</v>
      </c>
      <c r="BG148" s="207">
        <f t="shared" si="229"/>
        <v>19.990000000000002</v>
      </c>
      <c r="BH148" s="104" t="s">
        <v>88</v>
      </c>
      <c r="BI148" s="227"/>
      <c r="BJ148" s="112" t="s">
        <v>113</v>
      </c>
      <c r="BK148" s="103"/>
    </row>
    <row r="149" spans="1:63" s="50" customFormat="1">
      <c r="A149" s="110"/>
      <c r="B149" s="124" t="s">
        <v>38</v>
      </c>
      <c r="C149" s="47" t="s">
        <v>2699</v>
      </c>
      <c r="D149" s="71" t="s">
        <v>85</v>
      </c>
      <c r="E149" s="112"/>
      <c r="F149" s="51" t="s">
        <v>61</v>
      </c>
      <c r="G149" s="14">
        <v>80</v>
      </c>
      <c r="H149" s="14">
        <v>50</v>
      </c>
      <c r="I149" s="14">
        <v>50</v>
      </c>
      <c r="J149" s="14" t="s">
        <v>76</v>
      </c>
      <c r="K149" s="114" t="s">
        <v>61</v>
      </c>
      <c r="L149" s="115">
        <v>44.99</v>
      </c>
      <c r="M149" s="175">
        <f t="shared" si="202"/>
        <v>37.806722689075634</v>
      </c>
      <c r="N149" s="115"/>
      <c r="O149" s="116"/>
      <c r="P149" s="177">
        <f t="shared" si="230"/>
        <v>44.99</v>
      </c>
      <c r="Q149" s="51" t="s">
        <v>41</v>
      </c>
      <c r="R149" s="16">
        <f t="shared" si="193"/>
        <v>42.99</v>
      </c>
      <c r="S149" s="14" t="s">
        <v>41</v>
      </c>
      <c r="T149" s="14" t="s">
        <v>41</v>
      </c>
      <c r="U149" s="16">
        <f t="shared" si="194"/>
        <v>39.99</v>
      </c>
      <c r="V149" s="14" t="s">
        <v>41</v>
      </c>
      <c r="W149" s="16">
        <f t="shared" si="195"/>
        <v>37.99</v>
      </c>
      <c r="X149" s="14" t="s">
        <v>41</v>
      </c>
      <c r="Y149" s="14" t="s">
        <v>41</v>
      </c>
      <c r="Z149" s="16">
        <f t="shared" si="196"/>
        <v>34.99</v>
      </c>
      <c r="AA149" s="72">
        <f t="shared" si="203"/>
        <v>32.99</v>
      </c>
      <c r="AB149" s="252">
        <v>39.99</v>
      </c>
      <c r="AC149" s="212"/>
      <c r="AD149" s="119" t="s">
        <v>41</v>
      </c>
      <c r="AE149" s="67">
        <v>230</v>
      </c>
      <c r="AF149" s="114"/>
      <c r="AG149" s="182">
        <f t="shared" si="204"/>
        <v>230</v>
      </c>
      <c r="AH149" s="183">
        <f t="shared" si="205"/>
        <v>-226.1</v>
      </c>
      <c r="AI149" s="184">
        <f t="shared" si="206"/>
        <v>9.99</v>
      </c>
      <c r="AJ149" s="183">
        <f t="shared" si="207"/>
        <v>8.3949579831932777</v>
      </c>
      <c r="AK149" s="202" t="str">
        <f t="shared" si="208"/>
        <v>-</v>
      </c>
      <c r="AL149" s="203">
        <f t="shared" si="209"/>
        <v>190</v>
      </c>
      <c r="AM149" s="203" t="str">
        <f t="shared" si="210"/>
        <v>-</v>
      </c>
      <c r="AN149" s="203" t="str">
        <f t="shared" si="211"/>
        <v>-</v>
      </c>
      <c r="AO149" s="203">
        <f t="shared" si="212"/>
        <v>130</v>
      </c>
      <c r="AP149" s="203" t="str">
        <f t="shared" si="213"/>
        <v>-</v>
      </c>
      <c r="AQ149" s="203">
        <f t="shared" si="214"/>
        <v>90</v>
      </c>
      <c r="AR149" s="203" t="str">
        <f t="shared" si="215"/>
        <v>-</v>
      </c>
      <c r="AS149" s="203" t="str">
        <f t="shared" si="216"/>
        <v>-</v>
      </c>
      <c r="AT149" s="203">
        <f t="shared" si="217"/>
        <v>30</v>
      </c>
      <c r="AU149" s="204">
        <f t="shared" si="218"/>
        <v>-10</v>
      </c>
      <c r="AV149" s="185"/>
      <c r="AW149" s="205" t="str">
        <f t="shared" si="219"/>
        <v>-</v>
      </c>
      <c r="AX149" s="206">
        <f t="shared" si="220"/>
        <v>9.99</v>
      </c>
      <c r="AY149" s="206" t="str">
        <f t="shared" si="221"/>
        <v>-</v>
      </c>
      <c r="AZ149" s="206" t="str">
        <f t="shared" si="222"/>
        <v>-</v>
      </c>
      <c r="BA149" s="206">
        <f t="shared" si="223"/>
        <v>9.99</v>
      </c>
      <c r="BB149" s="206" t="str">
        <f t="shared" si="224"/>
        <v>-</v>
      </c>
      <c r="BC149" s="206">
        <f t="shared" si="225"/>
        <v>9.99</v>
      </c>
      <c r="BD149" s="206" t="str">
        <f t="shared" si="226"/>
        <v>-</v>
      </c>
      <c r="BE149" s="206" t="str">
        <f t="shared" si="227"/>
        <v>-</v>
      </c>
      <c r="BF149" s="206">
        <f t="shared" si="228"/>
        <v>19.990000000000002</v>
      </c>
      <c r="BG149" s="207">
        <f t="shared" si="229"/>
        <v>59.99</v>
      </c>
      <c r="BH149" s="104" t="s">
        <v>88</v>
      </c>
      <c r="BI149" s="227"/>
      <c r="BJ149" s="112" t="s">
        <v>106</v>
      </c>
      <c r="BK149" s="103"/>
    </row>
    <row r="150" spans="1:63" s="49" customFormat="1">
      <c r="A150" s="110"/>
      <c r="B150" s="124" t="s">
        <v>38</v>
      </c>
      <c r="C150" s="47" t="s">
        <v>134</v>
      </c>
      <c r="D150" s="71" t="s">
        <v>40</v>
      </c>
      <c r="E150" s="112"/>
      <c r="F150" s="51" t="s">
        <v>61</v>
      </c>
      <c r="G150" s="14">
        <v>100</v>
      </c>
      <c r="H150" s="14">
        <v>100</v>
      </c>
      <c r="I150" s="14">
        <v>150</v>
      </c>
      <c r="J150" s="14" t="s">
        <v>76</v>
      </c>
      <c r="K150" s="114" t="s">
        <v>61</v>
      </c>
      <c r="L150" s="115">
        <v>44.99</v>
      </c>
      <c r="M150" s="175">
        <f t="shared" si="202"/>
        <v>37.806722689075634</v>
      </c>
      <c r="N150" s="115"/>
      <c r="O150" s="116"/>
      <c r="P150" s="177">
        <f t="shared" si="230"/>
        <v>44.99</v>
      </c>
      <c r="Q150" s="51" t="s">
        <v>41</v>
      </c>
      <c r="R150" s="16">
        <f t="shared" si="193"/>
        <v>42.99</v>
      </c>
      <c r="S150" s="14" t="s">
        <v>41</v>
      </c>
      <c r="T150" s="14" t="s">
        <v>41</v>
      </c>
      <c r="U150" s="16">
        <f t="shared" si="194"/>
        <v>39.99</v>
      </c>
      <c r="V150" s="14" t="s">
        <v>41</v>
      </c>
      <c r="W150" s="16">
        <f t="shared" si="195"/>
        <v>37.99</v>
      </c>
      <c r="X150" s="14" t="s">
        <v>41</v>
      </c>
      <c r="Y150" s="14" t="s">
        <v>41</v>
      </c>
      <c r="Z150" s="16">
        <f t="shared" si="196"/>
        <v>34.99</v>
      </c>
      <c r="AA150" s="72">
        <f t="shared" si="203"/>
        <v>32.99</v>
      </c>
      <c r="AB150" s="252">
        <v>39.99</v>
      </c>
      <c r="AC150" s="212"/>
      <c r="AD150" s="119" t="s">
        <v>41</v>
      </c>
      <c r="AE150" s="67">
        <v>170</v>
      </c>
      <c r="AF150" s="114"/>
      <c r="AG150" s="182">
        <f t="shared" si="204"/>
        <v>170</v>
      </c>
      <c r="AH150" s="183">
        <f t="shared" si="205"/>
        <v>-154.69999999999999</v>
      </c>
      <c r="AI150" s="184">
        <f t="shared" si="206"/>
        <v>9.99</v>
      </c>
      <c r="AJ150" s="183">
        <f t="shared" si="207"/>
        <v>8.3949579831932777</v>
      </c>
      <c r="AK150" s="202" t="str">
        <f t="shared" si="208"/>
        <v>-</v>
      </c>
      <c r="AL150" s="203">
        <f t="shared" si="209"/>
        <v>130</v>
      </c>
      <c r="AM150" s="203" t="str">
        <f t="shared" si="210"/>
        <v>-</v>
      </c>
      <c r="AN150" s="203" t="str">
        <f t="shared" si="211"/>
        <v>-</v>
      </c>
      <c r="AO150" s="203">
        <f t="shared" si="212"/>
        <v>70</v>
      </c>
      <c r="AP150" s="203" t="str">
        <f t="shared" si="213"/>
        <v>-</v>
      </c>
      <c r="AQ150" s="203">
        <f t="shared" si="214"/>
        <v>30</v>
      </c>
      <c r="AR150" s="203" t="str">
        <f t="shared" si="215"/>
        <v>-</v>
      </c>
      <c r="AS150" s="203" t="str">
        <f t="shared" si="216"/>
        <v>-</v>
      </c>
      <c r="AT150" s="203">
        <f t="shared" si="217"/>
        <v>-30</v>
      </c>
      <c r="AU150" s="204">
        <f t="shared" si="218"/>
        <v>-70</v>
      </c>
      <c r="AV150" s="185"/>
      <c r="AW150" s="205" t="str">
        <f t="shared" si="219"/>
        <v>-</v>
      </c>
      <c r="AX150" s="206">
        <f t="shared" si="220"/>
        <v>9.99</v>
      </c>
      <c r="AY150" s="206" t="str">
        <f t="shared" si="221"/>
        <v>-</v>
      </c>
      <c r="AZ150" s="206" t="str">
        <f t="shared" si="222"/>
        <v>-</v>
      </c>
      <c r="BA150" s="206">
        <f t="shared" si="223"/>
        <v>9.99</v>
      </c>
      <c r="BB150" s="206" t="str">
        <f t="shared" si="224"/>
        <v>-</v>
      </c>
      <c r="BC150" s="206">
        <f t="shared" si="225"/>
        <v>19.990000000000002</v>
      </c>
      <c r="BD150" s="206" t="str">
        <f t="shared" si="226"/>
        <v>-</v>
      </c>
      <c r="BE150" s="206" t="str">
        <f t="shared" si="227"/>
        <v>-</v>
      </c>
      <c r="BF150" s="206">
        <f t="shared" si="228"/>
        <v>89.99</v>
      </c>
      <c r="BG150" s="207">
        <f t="shared" si="229"/>
        <v>139.99</v>
      </c>
      <c r="BH150" s="104" t="s">
        <v>125</v>
      </c>
      <c r="BI150" s="227"/>
      <c r="BJ150" s="112" t="s">
        <v>101</v>
      </c>
      <c r="BK150" s="103"/>
    </row>
    <row r="151" spans="1:63" s="49" customFormat="1">
      <c r="A151" s="110"/>
      <c r="B151" s="124" t="s">
        <v>38</v>
      </c>
      <c r="C151" s="47" t="s">
        <v>251</v>
      </c>
      <c r="D151" s="71" t="s">
        <v>71</v>
      </c>
      <c r="E151" s="112" t="s">
        <v>2426</v>
      </c>
      <c r="F151" s="51" t="s">
        <v>61</v>
      </c>
      <c r="G151" s="14">
        <v>50</v>
      </c>
      <c r="H151" s="14">
        <v>50</v>
      </c>
      <c r="I151" s="14">
        <v>50</v>
      </c>
      <c r="J151" s="14" t="s">
        <v>76</v>
      </c>
      <c r="K151" s="114" t="s">
        <v>61</v>
      </c>
      <c r="L151" s="115">
        <v>44.99</v>
      </c>
      <c r="M151" s="175">
        <f t="shared" si="202"/>
        <v>37.806722689075634</v>
      </c>
      <c r="N151" s="115"/>
      <c r="O151" s="116"/>
      <c r="P151" s="177">
        <f t="shared" si="230"/>
        <v>44.99</v>
      </c>
      <c r="Q151" s="51" t="s">
        <v>41</v>
      </c>
      <c r="R151" s="16">
        <f t="shared" si="193"/>
        <v>42.99</v>
      </c>
      <c r="S151" s="14" t="s">
        <v>41</v>
      </c>
      <c r="T151" s="14" t="s">
        <v>41</v>
      </c>
      <c r="U151" s="16">
        <f t="shared" si="194"/>
        <v>39.99</v>
      </c>
      <c r="V151" s="14" t="s">
        <v>41</v>
      </c>
      <c r="W151" s="16">
        <f t="shared" si="195"/>
        <v>37.99</v>
      </c>
      <c r="X151" s="14" t="s">
        <v>41</v>
      </c>
      <c r="Y151" s="14" t="s">
        <v>41</v>
      </c>
      <c r="Z151" s="16">
        <f t="shared" si="196"/>
        <v>34.99</v>
      </c>
      <c r="AA151" s="72">
        <f t="shared" si="203"/>
        <v>32.99</v>
      </c>
      <c r="AB151" s="252">
        <v>39.99</v>
      </c>
      <c r="AC151" s="237" t="s">
        <v>49</v>
      </c>
      <c r="AD151" s="120" t="s">
        <v>2728</v>
      </c>
      <c r="AE151" s="67">
        <v>270</v>
      </c>
      <c r="AF151" s="114">
        <v>220</v>
      </c>
      <c r="AG151" s="182">
        <f t="shared" si="204"/>
        <v>490</v>
      </c>
      <c r="AH151" s="183">
        <f t="shared" si="205"/>
        <v>-535.5</v>
      </c>
      <c r="AI151" s="184">
        <f t="shared" si="206"/>
        <v>9.99</v>
      </c>
      <c r="AJ151" s="183">
        <f t="shared" si="207"/>
        <v>8.3949579831932777</v>
      </c>
      <c r="AK151" s="202" t="str">
        <f t="shared" si="208"/>
        <v>-</v>
      </c>
      <c r="AL151" s="203">
        <f t="shared" si="209"/>
        <v>450</v>
      </c>
      <c r="AM151" s="203" t="str">
        <f t="shared" si="210"/>
        <v>-</v>
      </c>
      <c r="AN151" s="203" t="str">
        <f t="shared" si="211"/>
        <v>-</v>
      </c>
      <c r="AO151" s="203">
        <f t="shared" si="212"/>
        <v>390</v>
      </c>
      <c r="AP151" s="203" t="str">
        <f t="shared" si="213"/>
        <v>-</v>
      </c>
      <c r="AQ151" s="203">
        <f t="shared" si="214"/>
        <v>350</v>
      </c>
      <c r="AR151" s="203" t="str">
        <f t="shared" si="215"/>
        <v>-</v>
      </c>
      <c r="AS151" s="203" t="str">
        <f t="shared" si="216"/>
        <v>-</v>
      </c>
      <c r="AT151" s="203">
        <f t="shared" si="217"/>
        <v>290</v>
      </c>
      <c r="AU151" s="204">
        <f t="shared" si="218"/>
        <v>250</v>
      </c>
      <c r="AV151" s="185"/>
      <c r="AW151" s="205" t="str">
        <f t="shared" si="219"/>
        <v>-</v>
      </c>
      <c r="AX151" s="206">
        <f t="shared" si="220"/>
        <v>9.99</v>
      </c>
      <c r="AY151" s="206" t="str">
        <f t="shared" si="221"/>
        <v>-</v>
      </c>
      <c r="AZ151" s="206" t="str">
        <f t="shared" si="222"/>
        <v>-</v>
      </c>
      <c r="BA151" s="206">
        <f t="shared" si="223"/>
        <v>9.99</v>
      </c>
      <c r="BB151" s="206" t="str">
        <f t="shared" si="224"/>
        <v>-</v>
      </c>
      <c r="BC151" s="206">
        <f t="shared" si="225"/>
        <v>9.99</v>
      </c>
      <c r="BD151" s="206" t="str">
        <f t="shared" si="226"/>
        <v>-</v>
      </c>
      <c r="BE151" s="206" t="str">
        <f t="shared" si="227"/>
        <v>-</v>
      </c>
      <c r="BF151" s="206">
        <f t="shared" si="228"/>
        <v>9.99</v>
      </c>
      <c r="BG151" s="207">
        <f t="shared" si="229"/>
        <v>9.99</v>
      </c>
      <c r="BH151" s="104" t="s">
        <v>88</v>
      </c>
      <c r="BI151" s="227">
        <v>46265</v>
      </c>
      <c r="BJ151" s="112" t="s">
        <v>113</v>
      </c>
      <c r="BK151" s="103"/>
    </row>
    <row r="152" spans="1:63" s="49" customFormat="1">
      <c r="A152" s="110"/>
      <c r="B152" s="124" t="s">
        <v>38</v>
      </c>
      <c r="C152" s="47" t="s">
        <v>251</v>
      </c>
      <c r="D152" s="71" t="s">
        <v>71</v>
      </c>
      <c r="E152" s="112" t="s">
        <v>2426</v>
      </c>
      <c r="F152" s="51" t="s">
        <v>61</v>
      </c>
      <c r="G152" s="14">
        <v>50</v>
      </c>
      <c r="H152" s="14">
        <v>50</v>
      </c>
      <c r="I152" s="14">
        <v>50</v>
      </c>
      <c r="J152" s="14" t="s">
        <v>76</v>
      </c>
      <c r="K152" s="114" t="s">
        <v>61</v>
      </c>
      <c r="L152" s="115">
        <v>44.99</v>
      </c>
      <c r="M152" s="175">
        <f t="shared" si="202"/>
        <v>37.806722689075634</v>
      </c>
      <c r="N152" s="115"/>
      <c r="O152" s="116"/>
      <c r="P152" s="177">
        <f t="shared" si="230"/>
        <v>44.99</v>
      </c>
      <c r="Q152" s="51" t="s">
        <v>41</v>
      </c>
      <c r="R152" s="16">
        <f t="shared" si="193"/>
        <v>42.99</v>
      </c>
      <c r="S152" s="14" t="s">
        <v>41</v>
      </c>
      <c r="T152" s="14" t="s">
        <v>41</v>
      </c>
      <c r="U152" s="16">
        <f t="shared" si="194"/>
        <v>39.99</v>
      </c>
      <c r="V152" s="14" t="s">
        <v>41</v>
      </c>
      <c r="W152" s="16">
        <f t="shared" si="195"/>
        <v>37.99</v>
      </c>
      <c r="X152" s="14" t="s">
        <v>41</v>
      </c>
      <c r="Y152" s="14" t="s">
        <v>41</v>
      </c>
      <c r="Z152" s="16">
        <f t="shared" si="196"/>
        <v>34.99</v>
      </c>
      <c r="AA152" s="72">
        <f t="shared" si="203"/>
        <v>32.99</v>
      </c>
      <c r="AB152" s="252">
        <v>39.99</v>
      </c>
      <c r="AC152" s="237" t="s">
        <v>49</v>
      </c>
      <c r="AD152" s="120" t="s">
        <v>2732</v>
      </c>
      <c r="AE152" s="67">
        <v>270</v>
      </c>
      <c r="AF152" s="114">
        <v>230</v>
      </c>
      <c r="AG152" s="182">
        <f t="shared" si="204"/>
        <v>500</v>
      </c>
      <c r="AH152" s="183">
        <f t="shared" si="205"/>
        <v>-547.4</v>
      </c>
      <c r="AI152" s="184">
        <f t="shared" si="206"/>
        <v>9.99</v>
      </c>
      <c r="AJ152" s="183">
        <f t="shared" si="207"/>
        <v>8.3949579831932777</v>
      </c>
      <c r="AK152" s="202" t="str">
        <f t="shared" si="208"/>
        <v>-</v>
      </c>
      <c r="AL152" s="203">
        <f t="shared" si="209"/>
        <v>460</v>
      </c>
      <c r="AM152" s="203" t="str">
        <f t="shared" si="210"/>
        <v>-</v>
      </c>
      <c r="AN152" s="203" t="str">
        <f t="shared" si="211"/>
        <v>-</v>
      </c>
      <c r="AO152" s="203">
        <f t="shared" si="212"/>
        <v>400</v>
      </c>
      <c r="AP152" s="203" t="str">
        <f t="shared" si="213"/>
        <v>-</v>
      </c>
      <c r="AQ152" s="203">
        <f t="shared" si="214"/>
        <v>360</v>
      </c>
      <c r="AR152" s="203" t="str">
        <f t="shared" si="215"/>
        <v>-</v>
      </c>
      <c r="AS152" s="203" t="str">
        <f t="shared" si="216"/>
        <v>-</v>
      </c>
      <c r="AT152" s="203">
        <f t="shared" si="217"/>
        <v>300</v>
      </c>
      <c r="AU152" s="204">
        <f t="shared" si="218"/>
        <v>260</v>
      </c>
      <c r="AV152" s="185"/>
      <c r="AW152" s="205" t="str">
        <f t="shared" si="219"/>
        <v>-</v>
      </c>
      <c r="AX152" s="206">
        <f t="shared" si="220"/>
        <v>9.99</v>
      </c>
      <c r="AY152" s="206" t="str">
        <f t="shared" si="221"/>
        <v>-</v>
      </c>
      <c r="AZ152" s="206" t="str">
        <f t="shared" si="222"/>
        <v>-</v>
      </c>
      <c r="BA152" s="206">
        <f t="shared" si="223"/>
        <v>9.99</v>
      </c>
      <c r="BB152" s="206" t="str">
        <f t="shared" si="224"/>
        <v>-</v>
      </c>
      <c r="BC152" s="206">
        <f t="shared" si="225"/>
        <v>9.99</v>
      </c>
      <c r="BD152" s="206" t="str">
        <f t="shared" si="226"/>
        <v>-</v>
      </c>
      <c r="BE152" s="206" t="str">
        <f t="shared" si="227"/>
        <v>-</v>
      </c>
      <c r="BF152" s="206">
        <f t="shared" si="228"/>
        <v>9.99</v>
      </c>
      <c r="BG152" s="207">
        <f t="shared" si="229"/>
        <v>9.99</v>
      </c>
      <c r="BH152" s="104" t="s">
        <v>88</v>
      </c>
      <c r="BI152" s="227">
        <v>46265</v>
      </c>
      <c r="BJ152" s="112" t="s">
        <v>113</v>
      </c>
      <c r="BK152" s="103" t="s">
        <v>82</v>
      </c>
    </row>
    <row r="153" spans="1:63" s="49" customFormat="1">
      <c r="A153" s="110"/>
      <c r="B153" s="124" t="s">
        <v>38</v>
      </c>
      <c r="C153" s="47" t="s">
        <v>2699</v>
      </c>
      <c r="D153" s="71" t="s">
        <v>85</v>
      </c>
      <c r="E153" s="112" t="s">
        <v>2426</v>
      </c>
      <c r="F153" s="51" t="s">
        <v>61</v>
      </c>
      <c r="G153" s="14">
        <v>80</v>
      </c>
      <c r="H153" s="14">
        <v>50</v>
      </c>
      <c r="I153" s="14">
        <v>50</v>
      </c>
      <c r="J153" s="14" t="s">
        <v>76</v>
      </c>
      <c r="K153" s="114" t="s">
        <v>61</v>
      </c>
      <c r="L153" s="115">
        <v>44.99</v>
      </c>
      <c r="M153" s="175">
        <f t="shared" si="202"/>
        <v>37.806722689075634</v>
      </c>
      <c r="N153" s="115"/>
      <c r="O153" s="116"/>
      <c r="P153" s="177">
        <f t="shared" si="230"/>
        <v>44.99</v>
      </c>
      <c r="Q153" s="51" t="s">
        <v>41</v>
      </c>
      <c r="R153" s="16">
        <f t="shared" si="193"/>
        <v>42.99</v>
      </c>
      <c r="S153" s="14" t="s">
        <v>41</v>
      </c>
      <c r="T153" s="14" t="s">
        <v>41</v>
      </c>
      <c r="U153" s="16">
        <f t="shared" si="194"/>
        <v>39.99</v>
      </c>
      <c r="V153" s="14" t="s">
        <v>41</v>
      </c>
      <c r="W153" s="16">
        <f t="shared" si="195"/>
        <v>37.99</v>
      </c>
      <c r="X153" s="14" t="s">
        <v>41</v>
      </c>
      <c r="Y153" s="14" t="s">
        <v>41</v>
      </c>
      <c r="Z153" s="16">
        <f t="shared" si="196"/>
        <v>34.99</v>
      </c>
      <c r="AA153" s="72">
        <f t="shared" si="203"/>
        <v>32.99</v>
      </c>
      <c r="AB153" s="252">
        <v>39.99</v>
      </c>
      <c r="AC153" s="237" t="s">
        <v>49</v>
      </c>
      <c r="AD153" s="120" t="s">
        <v>2733</v>
      </c>
      <c r="AE153" s="67">
        <v>230</v>
      </c>
      <c r="AF153" s="114">
        <v>230</v>
      </c>
      <c r="AG153" s="182">
        <f t="shared" si="204"/>
        <v>460</v>
      </c>
      <c r="AH153" s="183">
        <f t="shared" si="205"/>
        <v>-499.79999999999995</v>
      </c>
      <c r="AI153" s="184">
        <f t="shared" si="206"/>
        <v>9.99</v>
      </c>
      <c r="AJ153" s="183">
        <f t="shared" si="207"/>
        <v>8.3949579831932777</v>
      </c>
      <c r="AK153" s="202" t="str">
        <f t="shared" si="208"/>
        <v>-</v>
      </c>
      <c r="AL153" s="203">
        <f t="shared" si="209"/>
        <v>420</v>
      </c>
      <c r="AM153" s="203" t="str">
        <f t="shared" si="210"/>
        <v>-</v>
      </c>
      <c r="AN153" s="203" t="str">
        <f t="shared" si="211"/>
        <v>-</v>
      </c>
      <c r="AO153" s="203">
        <f t="shared" si="212"/>
        <v>360</v>
      </c>
      <c r="AP153" s="203" t="str">
        <f t="shared" si="213"/>
        <v>-</v>
      </c>
      <c r="AQ153" s="203">
        <f t="shared" si="214"/>
        <v>320</v>
      </c>
      <c r="AR153" s="203" t="str">
        <f t="shared" si="215"/>
        <v>-</v>
      </c>
      <c r="AS153" s="203" t="str">
        <f t="shared" si="216"/>
        <v>-</v>
      </c>
      <c r="AT153" s="203">
        <f t="shared" si="217"/>
        <v>260</v>
      </c>
      <c r="AU153" s="204">
        <f t="shared" si="218"/>
        <v>220</v>
      </c>
      <c r="AV153" s="185"/>
      <c r="AW153" s="205" t="str">
        <f t="shared" si="219"/>
        <v>-</v>
      </c>
      <c r="AX153" s="206">
        <f t="shared" si="220"/>
        <v>9.99</v>
      </c>
      <c r="AY153" s="206" t="str">
        <f t="shared" si="221"/>
        <v>-</v>
      </c>
      <c r="AZ153" s="206" t="str">
        <f t="shared" si="222"/>
        <v>-</v>
      </c>
      <c r="BA153" s="206">
        <f t="shared" si="223"/>
        <v>9.99</v>
      </c>
      <c r="BB153" s="206" t="str">
        <f t="shared" si="224"/>
        <v>-</v>
      </c>
      <c r="BC153" s="206">
        <f t="shared" si="225"/>
        <v>9.99</v>
      </c>
      <c r="BD153" s="206" t="str">
        <f t="shared" si="226"/>
        <v>-</v>
      </c>
      <c r="BE153" s="206" t="str">
        <f t="shared" si="227"/>
        <v>-</v>
      </c>
      <c r="BF153" s="206">
        <f t="shared" si="228"/>
        <v>9.99</v>
      </c>
      <c r="BG153" s="207">
        <f t="shared" si="229"/>
        <v>9.99</v>
      </c>
      <c r="BH153" s="104" t="s">
        <v>88</v>
      </c>
      <c r="BI153" s="227">
        <v>46265</v>
      </c>
      <c r="BJ153" s="112" t="s">
        <v>106</v>
      </c>
      <c r="BK153" s="103"/>
    </row>
    <row r="154" spans="1:63" s="49" customFormat="1">
      <c r="A154" s="110"/>
      <c r="B154" s="124" t="s">
        <v>38</v>
      </c>
      <c r="C154" s="47" t="s">
        <v>2699</v>
      </c>
      <c r="D154" s="71" t="s">
        <v>85</v>
      </c>
      <c r="E154" s="112" t="s">
        <v>2426</v>
      </c>
      <c r="F154" s="51" t="s">
        <v>61</v>
      </c>
      <c r="G154" s="14">
        <v>80</v>
      </c>
      <c r="H154" s="14">
        <v>50</v>
      </c>
      <c r="I154" s="14">
        <v>50</v>
      </c>
      <c r="J154" s="14" t="s">
        <v>76</v>
      </c>
      <c r="K154" s="114" t="s">
        <v>61</v>
      </c>
      <c r="L154" s="115">
        <v>44.99</v>
      </c>
      <c r="M154" s="175">
        <f t="shared" si="202"/>
        <v>37.806722689075634</v>
      </c>
      <c r="N154" s="115"/>
      <c r="O154" s="116"/>
      <c r="P154" s="177">
        <f t="shared" si="230"/>
        <v>44.99</v>
      </c>
      <c r="Q154" s="51" t="s">
        <v>41</v>
      </c>
      <c r="R154" s="16">
        <f t="shared" si="193"/>
        <v>42.99</v>
      </c>
      <c r="S154" s="14" t="s">
        <v>41</v>
      </c>
      <c r="T154" s="14" t="s">
        <v>41</v>
      </c>
      <c r="U154" s="16">
        <f t="shared" si="194"/>
        <v>39.99</v>
      </c>
      <c r="V154" s="14" t="s">
        <v>41</v>
      </c>
      <c r="W154" s="16">
        <f t="shared" si="195"/>
        <v>37.99</v>
      </c>
      <c r="X154" s="14" t="s">
        <v>41</v>
      </c>
      <c r="Y154" s="14" t="s">
        <v>41</v>
      </c>
      <c r="Z154" s="16">
        <f t="shared" si="196"/>
        <v>34.99</v>
      </c>
      <c r="AA154" s="72">
        <f t="shared" si="203"/>
        <v>32.99</v>
      </c>
      <c r="AB154" s="252">
        <v>39.99</v>
      </c>
      <c r="AC154" s="237" t="s">
        <v>49</v>
      </c>
      <c r="AD154" s="120" t="s">
        <v>2736</v>
      </c>
      <c r="AE154" s="67">
        <v>230</v>
      </c>
      <c r="AF154" s="114">
        <v>260</v>
      </c>
      <c r="AG154" s="182">
        <f t="shared" si="204"/>
        <v>490</v>
      </c>
      <c r="AH154" s="183">
        <f t="shared" si="205"/>
        <v>-535.5</v>
      </c>
      <c r="AI154" s="184">
        <f t="shared" si="206"/>
        <v>9.99</v>
      </c>
      <c r="AJ154" s="183">
        <f t="shared" si="207"/>
        <v>8.3949579831932777</v>
      </c>
      <c r="AK154" s="202" t="str">
        <f t="shared" si="208"/>
        <v>-</v>
      </c>
      <c r="AL154" s="203">
        <f t="shared" si="209"/>
        <v>450</v>
      </c>
      <c r="AM154" s="203" t="str">
        <f t="shared" si="210"/>
        <v>-</v>
      </c>
      <c r="AN154" s="203" t="str">
        <f t="shared" si="211"/>
        <v>-</v>
      </c>
      <c r="AO154" s="203">
        <f t="shared" si="212"/>
        <v>390</v>
      </c>
      <c r="AP154" s="203" t="str">
        <f t="shared" si="213"/>
        <v>-</v>
      </c>
      <c r="AQ154" s="203">
        <f t="shared" si="214"/>
        <v>350</v>
      </c>
      <c r="AR154" s="203" t="str">
        <f t="shared" si="215"/>
        <v>-</v>
      </c>
      <c r="AS154" s="203" t="str">
        <f t="shared" si="216"/>
        <v>-</v>
      </c>
      <c r="AT154" s="203">
        <f t="shared" si="217"/>
        <v>290</v>
      </c>
      <c r="AU154" s="204">
        <f t="shared" si="218"/>
        <v>250</v>
      </c>
      <c r="AV154" s="185"/>
      <c r="AW154" s="205" t="str">
        <f t="shared" si="219"/>
        <v>-</v>
      </c>
      <c r="AX154" s="206">
        <f t="shared" si="220"/>
        <v>9.99</v>
      </c>
      <c r="AY154" s="206" t="str">
        <f t="shared" si="221"/>
        <v>-</v>
      </c>
      <c r="AZ154" s="206" t="str">
        <f t="shared" si="222"/>
        <v>-</v>
      </c>
      <c r="BA154" s="206">
        <f t="shared" si="223"/>
        <v>9.99</v>
      </c>
      <c r="BB154" s="206" t="str">
        <f t="shared" si="224"/>
        <v>-</v>
      </c>
      <c r="BC154" s="206">
        <f t="shared" si="225"/>
        <v>9.99</v>
      </c>
      <c r="BD154" s="206" t="str">
        <f t="shared" si="226"/>
        <v>-</v>
      </c>
      <c r="BE154" s="206" t="str">
        <f t="shared" si="227"/>
        <v>-</v>
      </c>
      <c r="BF154" s="206">
        <f t="shared" si="228"/>
        <v>9.99</v>
      </c>
      <c r="BG154" s="207">
        <f t="shared" si="229"/>
        <v>9.99</v>
      </c>
      <c r="BH154" s="104" t="s">
        <v>88</v>
      </c>
      <c r="BI154" s="227">
        <v>46265</v>
      </c>
      <c r="BJ154" s="112" t="s">
        <v>106</v>
      </c>
      <c r="BK154" s="103" t="s">
        <v>82</v>
      </c>
    </row>
    <row r="155" spans="1:63" s="49" customFormat="1">
      <c r="A155" s="110"/>
      <c r="B155" s="124" t="s">
        <v>38</v>
      </c>
      <c r="C155" s="47" t="s">
        <v>134</v>
      </c>
      <c r="D155" s="71" t="s">
        <v>40</v>
      </c>
      <c r="E155" s="112" t="s">
        <v>2426</v>
      </c>
      <c r="F155" s="51" t="s">
        <v>61</v>
      </c>
      <c r="G155" s="14">
        <v>100</v>
      </c>
      <c r="H155" s="14">
        <v>100</v>
      </c>
      <c r="I155" s="14">
        <v>150</v>
      </c>
      <c r="J155" s="14" t="s">
        <v>76</v>
      </c>
      <c r="K155" s="114" t="s">
        <v>61</v>
      </c>
      <c r="L155" s="115">
        <v>44.99</v>
      </c>
      <c r="M155" s="175">
        <f t="shared" si="202"/>
        <v>37.806722689075634</v>
      </c>
      <c r="N155" s="115"/>
      <c r="O155" s="116"/>
      <c r="P155" s="177">
        <f t="shared" si="230"/>
        <v>44.99</v>
      </c>
      <c r="Q155" s="51" t="s">
        <v>41</v>
      </c>
      <c r="R155" s="16">
        <f t="shared" ref="R155:R182" si="231">P155-2</f>
        <v>42.99</v>
      </c>
      <c r="S155" s="14" t="s">
        <v>41</v>
      </c>
      <c r="T155" s="14" t="s">
        <v>41</v>
      </c>
      <c r="U155" s="16">
        <f t="shared" ref="U155:U182" si="232">P155-5</f>
        <v>39.99</v>
      </c>
      <c r="V155" s="14" t="s">
        <v>41</v>
      </c>
      <c r="W155" s="16">
        <f t="shared" ref="W155:W182" si="233">P155-7</f>
        <v>37.99</v>
      </c>
      <c r="X155" s="14" t="s">
        <v>41</v>
      </c>
      <c r="Y155" s="14" t="s">
        <v>41</v>
      </c>
      <c r="Z155" s="16">
        <f t="shared" ref="Z155:Z182" si="234">P155-10</f>
        <v>34.99</v>
      </c>
      <c r="AA155" s="72">
        <f t="shared" si="203"/>
        <v>32.99</v>
      </c>
      <c r="AB155" s="252">
        <v>39.99</v>
      </c>
      <c r="AC155" s="237" t="s">
        <v>49</v>
      </c>
      <c r="AD155" s="120" t="s">
        <v>2738</v>
      </c>
      <c r="AE155" s="67">
        <v>170</v>
      </c>
      <c r="AF155" s="114">
        <v>250</v>
      </c>
      <c r="AG155" s="182">
        <f t="shared" si="204"/>
        <v>420</v>
      </c>
      <c r="AH155" s="183">
        <f t="shared" si="205"/>
        <v>-452.2</v>
      </c>
      <c r="AI155" s="184">
        <f t="shared" si="206"/>
        <v>9.99</v>
      </c>
      <c r="AJ155" s="183">
        <f t="shared" si="207"/>
        <v>8.3949579831932777</v>
      </c>
      <c r="AK155" s="202" t="str">
        <f t="shared" si="208"/>
        <v>-</v>
      </c>
      <c r="AL155" s="203">
        <f t="shared" si="209"/>
        <v>380</v>
      </c>
      <c r="AM155" s="203" t="str">
        <f t="shared" si="210"/>
        <v>-</v>
      </c>
      <c r="AN155" s="203" t="str">
        <f t="shared" si="211"/>
        <v>-</v>
      </c>
      <c r="AO155" s="203">
        <f t="shared" si="212"/>
        <v>320</v>
      </c>
      <c r="AP155" s="203" t="str">
        <f t="shared" si="213"/>
        <v>-</v>
      </c>
      <c r="AQ155" s="203">
        <f t="shared" si="214"/>
        <v>280</v>
      </c>
      <c r="AR155" s="203" t="str">
        <f t="shared" si="215"/>
        <v>-</v>
      </c>
      <c r="AS155" s="203" t="str">
        <f t="shared" si="216"/>
        <v>-</v>
      </c>
      <c r="AT155" s="203">
        <f t="shared" si="217"/>
        <v>220</v>
      </c>
      <c r="AU155" s="204">
        <f t="shared" si="218"/>
        <v>180</v>
      </c>
      <c r="AV155" s="185"/>
      <c r="AW155" s="205" t="str">
        <f t="shared" si="219"/>
        <v>-</v>
      </c>
      <c r="AX155" s="206">
        <f t="shared" si="220"/>
        <v>9.99</v>
      </c>
      <c r="AY155" s="206" t="str">
        <f t="shared" si="221"/>
        <v>-</v>
      </c>
      <c r="AZ155" s="206" t="str">
        <f t="shared" si="222"/>
        <v>-</v>
      </c>
      <c r="BA155" s="206">
        <f t="shared" si="223"/>
        <v>9.99</v>
      </c>
      <c r="BB155" s="206" t="str">
        <f t="shared" si="224"/>
        <v>-</v>
      </c>
      <c r="BC155" s="206">
        <f t="shared" si="225"/>
        <v>9.99</v>
      </c>
      <c r="BD155" s="206" t="str">
        <f t="shared" si="226"/>
        <v>-</v>
      </c>
      <c r="BE155" s="206" t="str">
        <f t="shared" si="227"/>
        <v>-</v>
      </c>
      <c r="BF155" s="206">
        <f t="shared" si="228"/>
        <v>9.99</v>
      </c>
      <c r="BG155" s="207">
        <f t="shared" si="229"/>
        <v>9.99</v>
      </c>
      <c r="BH155" s="104" t="s">
        <v>125</v>
      </c>
      <c r="BI155" s="227">
        <v>46265</v>
      </c>
      <c r="BJ155" s="112" t="s">
        <v>101</v>
      </c>
      <c r="BK155" s="103"/>
    </row>
    <row r="156" spans="1:63">
      <c r="A156" s="110"/>
      <c r="B156" s="124" t="s">
        <v>38</v>
      </c>
      <c r="C156" s="47" t="s">
        <v>2702</v>
      </c>
      <c r="D156" s="71" t="s">
        <v>85</v>
      </c>
      <c r="E156" s="112" t="s">
        <v>2426</v>
      </c>
      <c r="F156" s="51" t="s">
        <v>61</v>
      </c>
      <c r="G156" s="14">
        <v>140</v>
      </c>
      <c r="H156" s="14">
        <v>100</v>
      </c>
      <c r="I156" s="14">
        <v>150</v>
      </c>
      <c r="J156" s="14" t="s">
        <v>76</v>
      </c>
      <c r="K156" s="114" t="s">
        <v>61</v>
      </c>
      <c r="L156" s="115">
        <v>54.99</v>
      </c>
      <c r="M156" s="175">
        <f t="shared" si="202"/>
        <v>46.210084033613448</v>
      </c>
      <c r="N156" s="115">
        <f>L156-10</f>
        <v>44.99</v>
      </c>
      <c r="O156" s="116">
        <f t="shared" ref="O156:O164" si="235">N156/1.19</f>
        <v>37.806722689075634</v>
      </c>
      <c r="P156" s="177">
        <f t="shared" ref="P156:P164" si="236">N156</f>
        <v>44.99</v>
      </c>
      <c r="Q156" s="51" t="s">
        <v>41</v>
      </c>
      <c r="R156" s="16">
        <f t="shared" si="231"/>
        <v>42.99</v>
      </c>
      <c r="S156" s="14" t="s">
        <v>41</v>
      </c>
      <c r="T156" s="14" t="s">
        <v>41</v>
      </c>
      <c r="U156" s="16">
        <f t="shared" si="232"/>
        <v>39.99</v>
      </c>
      <c r="V156" s="14" t="s">
        <v>41</v>
      </c>
      <c r="W156" s="16">
        <f t="shared" si="233"/>
        <v>37.99</v>
      </c>
      <c r="X156" s="14" t="s">
        <v>41</v>
      </c>
      <c r="Y156" s="14" t="s">
        <v>41</v>
      </c>
      <c r="Z156" s="16">
        <f t="shared" si="234"/>
        <v>34.99</v>
      </c>
      <c r="AA156" s="72">
        <f t="shared" si="203"/>
        <v>32.99</v>
      </c>
      <c r="AB156" s="252">
        <v>39.99</v>
      </c>
      <c r="AC156" s="237" t="s">
        <v>81</v>
      </c>
      <c r="AD156" s="120" t="s">
        <v>2743</v>
      </c>
      <c r="AE156" s="67">
        <v>310</v>
      </c>
      <c r="AF156" s="114">
        <v>60</v>
      </c>
      <c r="AG156" s="182">
        <f t="shared" si="204"/>
        <v>370</v>
      </c>
      <c r="AH156" s="183">
        <f t="shared" si="205"/>
        <v>-392.7</v>
      </c>
      <c r="AI156" s="184">
        <f t="shared" si="206"/>
        <v>9.99</v>
      </c>
      <c r="AJ156" s="183">
        <f t="shared" si="207"/>
        <v>8.3949579831932777</v>
      </c>
      <c r="AK156" s="202" t="str">
        <f t="shared" si="208"/>
        <v>-</v>
      </c>
      <c r="AL156" s="203">
        <f t="shared" si="209"/>
        <v>330</v>
      </c>
      <c r="AM156" s="203" t="str">
        <f t="shared" si="210"/>
        <v>-</v>
      </c>
      <c r="AN156" s="203" t="str">
        <f t="shared" si="211"/>
        <v>-</v>
      </c>
      <c r="AO156" s="203">
        <f t="shared" si="212"/>
        <v>270</v>
      </c>
      <c r="AP156" s="203" t="str">
        <f t="shared" si="213"/>
        <v>-</v>
      </c>
      <c r="AQ156" s="203">
        <f t="shared" si="214"/>
        <v>230</v>
      </c>
      <c r="AR156" s="203" t="str">
        <f t="shared" si="215"/>
        <v>-</v>
      </c>
      <c r="AS156" s="203" t="str">
        <f t="shared" si="216"/>
        <v>-</v>
      </c>
      <c r="AT156" s="203">
        <f t="shared" si="217"/>
        <v>170</v>
      </c>
      <c r="AU156" s="204">
        <f t="shared" si="218"/>
        <v>130</v>
      </c>
      <c r="AV156" s="185"/>
      <c r="AW156" s="205" t="str">
        <f t="shared" si="219"/>
        <v>-</v>
      </c>
      <c r="AX156" s="206">
        <f t="shared" si="220"/>
        <v>9.99</v>
      </c>
      <c r="AY156" s="206" t="str">
        <f t="shared" si="221"/>
        <v>-</v>
      </c>
      <c r="AZ156" s="206" t="str">
        <f t="shared" si="222"/>
        <v>-</v>
      </c>
      <c r="BA156" s="206">
        <f t="shared" si="223"/>
        <v>9.99</v>
      </c>
      <c r="BB156" s="206" t="str">
        <f t="shared" si="224"/>
        <v>-</v>
      </c>
      <c r="BC156" s="206">
        <f t="shared" si="225"/>
        <v>9.99</v>
      </c>
      <c r="BD156" s="206" t="str">
        <f t="shared" si="226"/>
        <v>-</v>
      </c>
      <c r="BE156" s="206" t="str">
        <f t="shared" si="227"/>
        <v>-</v>
      </c>
      <c r="BF156" s="206">
        <f t="shared" si="228"/>
        <v>9.99</v>
      </c>
      <c r="BG156" s="207">
        <f t="shared" si="229"/>
        <v>9.99</v>
      </c>
      <c r="BH156" s="104" t="s">
        <v>125</v>
      </c>
      <c r="BI156" s="227">
        <v>46265</v>
      </c>
      <c r="BJ156" s="112" t="s">
        <v>115</v>
      </c>
      <c r="BK156" s="103"/>
    </row>
    <row r="157" spans="1:63" s="49" customFormat="1">
      <c r="A157" s="110"/>
      <c r="B157" s="124" t="s">
        <v>38</v>
      </c>
      <c r="C157" s="47" t="s">
        <v>2701</v>
      </c>
      <c r="D157" s="71" t="s">
        <v>40</v>
      </c>
      <c r="E157" s="112" t="s">
        <v>2426</v>
      </c>
      <c r="F157" s="51" t="s">
        <v>61</v>
      </c>
      <c r="G157" s="14">
        <v>140</v>
      </c>
      <c r="H157" s="14">
        <v>100</v>
      </c>
      <c r="I157" s="14">
        <v>150</v>
      </c>
      <c r="J157" s="14" t="s">
        <v>76</v>
      </c>
      <c r="K157" s="114" t="s">
        <v>61</v>
      </c>
      <c r="L157" s="115">
        <v>49.99</v>
      </c>
      <c r="M157" s="175">
        <f t="shared" si="202"/>
        <v>42.008403361344541</v>
      </c>
      <c r="N157" s="115">
        <f>L157*0.9</f>
        <v>44.991</v>
      </c>
      <c r="O157" s="116">
        <f t="shared" si="235"/>
        <v>37.807563025210086</v>
      </c>
      <c r="P157" s="177">
        <f t="shared" si="236"/>
        <v>44.991</v>
      </c>
      <c r="Q157" s="51" t="s">
        <v>41</v>
      </c>
      <c r="R157" s="16">
        <f t="shared" si="231"/>
        <v>42.991</v>
      </c>
      <c r="S157" s="14" t="s">
        <v>41</v>
      </c>
      <c r="T157" s="14" t="s">
        <v>41</v>
      </c>
      <c r="U157" s="16">
        <f t="shared" si="232"/>
        <v>39.991</v>
      </c>
      <c r="V157" s="14" t="s">
        <v>41</v>
      </c>
      <c r="W157" s="16">
        <f t="shared" si="233"/>
        <v>37.991</v>
      </c>
      <c r="X157" s="14" t="s">
        <v>41</v>
      </c>
      <c r="Y157" s="14" t="s">
        <v>41</v>
      </c>
      <c r="Z157" s="16">
        <f t="shared" si="234"/>
        <v>34.991</v>
      </c>
      <c r="AA157" s="72">
        <f t="shared" si="203"/>
        <v>32.991</v>
      </c>
      <c r="AB157" s="256">
        <v>0</v>
      </c>
      <c r="AC157" s="237" t="s">
        <v>2307</v>
      </c>
      <c r="AD157" s="120" t="s">
        <v>2744</v>
      </c>
      <c r="AE157" s="67">
        <v>230</v>
      </c>
      <c r="AF157" s="114">
        <v>130</v>
      </c>
      <c r="AG157" s="182">
        <f t="shared" si="204"/>
        <v>360</v>
      </c>
      <c r="AH157" s="183">
        <f t="shared" si="205"/>
        <v>-380.79999999999995</v>
      </c>
      <c r="AI157" s="184">
        <f t="shared" si="206"/>
        <v>9.99</v>
      </c>
      <c r="AJ157" s="183">
        <f t="shared" si="207"/>
        <v>8.3949579831932777</v>
      </c>
      <c r="AK157" s="202" t="str">
        <f t="shared" si="208"/>
        <v>-</v>
      </c>
      <c r="AL157" s="203">
        <f t="shared" si="209"/>
        <v>320</v>
      </c>
      <c r="AM157" s="203" t="str">
        <f t="shared" si="210"/>
        <v>-</v>
      </c>
      <c r="AN157" s="203" t="str">
        <f t="shared" si="211"/>
        <v>-</v>
      </c>
      <c r="AO157" s="203">
        <f t="shared" si="212"/>
        <v>260</v>
      </c>
      <c r="AP157" s="203" t="str">
        <f t="shared" si="213"/>
        <v>-</v>
      </c>
      <c r="AQ157" s="203">
        <f t="shared" si="214"/>
        <v>220</v>
      </c>
      <c r="AR157" s="203" t="str">
        <f t="shared" si="215"/>
        <v>-</v>
      </c>
      <c r="AS157" s="203" t="str">
        <f t="shared" si="216"/>
        <v>-</v>
      </c>
      <c r="AT157" s="203">
        <f t="shared" si="217"/>
        <v>160</v>
      </c>
      <c r="AU157" s="204">
        <f t="shared" si="218"/>
        <v>120</v>
      </c>
      <c r="AV157" s="185"/>
      <c r="AW157" s="205" t="str">
        <f t="shared" si="219"/>
        <v>-</v>
      </c>
      <c r="AX157" s="206">
        <f t="shared" si="220"/>
        <v>9.99</v>
      </c>
      <c r="AY157" s="206" t="str">
        <f t="shared" si="221"/>
        <v>-</v>
      </c>
      <c r="AZ157" s="206" t="str">
        <f t="shared" si="222"/>
        <v>-</v>
      </c>
      <c r="BA157" s="206">
        <f t="shared" si="223"/>
        <v>9.99</v>
      </c>
      <c r="BB157" s="206" t="str">
        <f t="shared" si="224"/>
        <v>-</v>
      </c>
      <c r="BC157" s="206">
        <f t="shared" si="225"/>
        <v>9.99</v>
      </c>
      <c r="BD157" s="206" t="str">
        <f t="shared" si="226"/>
        <v>-</v>
      </c>
      <c r="BE157" s="206" t="str">
        <f t="shared" si="227"/>
        <v>-</v>
      </c>
      <c r="BF157" s="206">
        <f t="shared" si="228"/>
        <v>9.99</v>
      </c>
      <c r="BG157" s="207">
        <f t="shared" si="229"/>
        <v>9.99</v>
      </c>
      <c r="BH157" s="104" t="s">
        <v>125</v>
      </c>
      <c r="BI157" s="227">
        <v>46265</v>
      </c>
      <c r="BJ157" s="112" t="s">
        <v>106</v>
      </c>
      <c r="BK157" s="103"/>
    </row>
    <row r="158" spans="1:63">
      <c r="A158" s="110"/>
      <c r="B158" s="124" t="s">
        <v>38</v>
      </c>
      <c r="C158" s="47" t="s">
        <v>2702</v>
      </c>
      <c r="D158" s="71" t="s">
        <v>85</v>
      </c>
      <c r="E158" s="112" t="s">
        <v>2426</v>
      </c>
      <c r="F158" s="51" t="s">
        <v>61</v>
      </c>
      <c r="G158" s="14">
        <v>140</v>
      </c>
      <c r="H158" s="14">
        <v>100</v>
      </c>
      <c r="I158" s="14">
        <v>150</v>
      </c>
      <c r="J158" s="14" t="s">
        <v>76</v>
      </c>
      <c r="K158" s="114" t="s">
        <v>61</v>
      </c>
      <c r="L158" s="115">
        <v>54.99</v>
      </c>
      <c r="M158" s="175">
        <f t="shared" si="202"/>
        <v>46.210084033613448</v>
      </c>
      <c r="N158" s="115">
        <f>(L158-5)*0.8+5</f>
        <v>44.992000000000004</v>
      </c>
      <c r="O158" s="116">
        <f t="shared" si="235"/>
        <v>37.808403361344546</v>
      </c>
      <c r="P158" s="177">
        <f t="shared" si="236"/>
        <v>44.992000000000004</v>
      </c>
      <c r="Q158" s="51" t="s">
        <v>41</v>
      </c>
      <c r="R158" s="16">
        <f t="shared" si="231"/>
        <v>42.992000000000004</v>
      </c>
      <c r="S158" s="14" t="s">
        <v>41</v>
      </c>
      <c r="T158" s="14" t="s">
        <v>41</v>
      </c>
      <c r="U158" s="16">
        <f t="shared" si="232"/>
        <v>39.992000000000004</v>
      </c>
      <c r="V158" s="14" t="s">
        <v>41</v>
      </c>
      <c r="W158" s="16">
        <f t="shared" si="233"/>
        <v>37.992000000000004</v>
      </c>
      <c r="X158" s="14" t="s">
        <v>41</v>
      </c>
      <c r="Y158" s="14" t="s">
        <v>41</v>
      </c>
      <c r="Z158" s="16">
        <f t="shared" si="234"/>
        <v>34.992000000000004</v>
      </c>
      <c r="AA158" s="72">
        <f t="shared" si="203"/>
        <v>32.992000000000004</v>
      </c>
      <c r="AB158" s="256">
        <v>0</v>
      </c>
      <c r="AC158" s="237" t="s">
        <v>2309</v>
      </c>
      <c r="AD158" s="120" t="s">
        <v>2745</v>
      </c>
      <c r="AE158" s="67">
        <v>310</v>
      </c>
      <c r="AF158" s="114">
        <v>30</v>
      </c>
      <c r="AG158" s="182">
        <f t="shared" si="204"/>
        <v>340</v>
      </c>
      <c r="AH158" s="183">
        <f t="shared" si="205"/>
        <v>-357</v>
      </c>
      <c r="AI158" s="184">
        <f t="shared" si="206"/>
        <v>9.99</v>
      </c>
      <c r="AJ158" s="183">
        <f t="shared" si="207"/>
        <v>8.3949579831932777</v>
      </c>
      <c r="AK158" s="202" t="str">
        <f t="shared" si="208"/>
        <v>-</v>
      </c>
      <c r="AL158" s="203">
        <f t="shared" si="209"/>
        <v>300</v>
      </c>
      <c r="AM158" s="203" t="str">
        <f t="shared" si="210"/>
        <v>-</v>
      </c>
      <c r="AN158" s="203" t="str">
        <f t="shared" si="211"/>
        <v>-</v>
      </c>
      <c r="AO158" s="203">
        <f t="shared" si="212"/>
        <v>240</v>
      </c>
      <c r="AP158" s="203" t="str">
        <f t="shared" si="213"/>
        <v>-</v>
      </c>
      <c r="AQ158" s="203">
        <f t="shared" si="214"/>
        <v>200</v>
      </c>
      <c r="AR158" s="203" t="str">
        <f t="shared" si="215"/>
        <v>-</v>
      </c>
      <c r="AS158" s="203" t="str">
        <f t="shared" si="216"/>
        <v>-</v>
      </c>
      <c r="AT158" s="203">
        <f t="shared" si="217"/>
        <v>140</v>
      </c>
      <c r="AU158" s="204">
        <f t="shared" si="218"/>
        <v>100</v>
      </c>
      <c r="AV158" s="185"/>
      <c r="AW158" s="205" t="str">
        <f t="shared" si="219"/>
        <v>-</v>
      </c>
      <c r="AX158" s="206">
        <f t="shared" si="220"/>
        <v>9.99</v>
      </c>
      <c r="AY158" s="206" t="str">
        <f t="shared" si="221"/>
        <v>-</v>
      </c>
      <c r="AZ158" s="206" t="str">
        <f t="shared" si="222"/>
        <v>-</v>
      </c>
      <c r="BA158" s="206">
        <f t="shared" si="223"/>
        <v>9.99</v>
      </c>
      <c r="BB158" s="206" t="str">
        <f t="shared" si="224"/>
        <v>-</v>
      </c>
      <c r="BC158" s="206">
        <f t="shared" si="225"/>
        <v>9.99</v>
      </c>
      <c r="BD158" s="206" t="str">
        <f t="shared" si="226"/>
        <v>-</v>
      </c>
      <c r="BE158" s="206" t="str">
        <f t="shared" si="227"/>
        <v>-</v>
      </c>
      <c r="BF158" s="206">
        <f t="shared" si="228"/>
        <v>9.99</v>
      </c>
      <c r="BG158" s="207">
        <f t="shared" si="229"/>
        <v>9.99</v>
      </c>
      <c r="BH158" s="104" t="s">
        <v>125</v>
      </c>
      <c r="BI158" s="227">
        <v>46265</v>
      </c>
      <c r="BJ158" s="112" t="s">
        <v>115</v>
      </c>
      <c r="BK158" s="103"/>
    </row>
    <row r="159" spans="1:63" s="49" customFormat="1">
      <c r="A159" s="110"/>
      <c r="B159" s="124" t="s">
        <v>38</v>
      </c>
      <c r="C159" s="47" t="s">
        <v>139</v>
      </c>
      <c r="D159" s="71" t="s">
        <v>85</v>
      </c>
      <c r="E159" s="112" t="s">
        <v>2426</v>
      </c>
      <c r="F159" s="51" t="s">
        <v>61</v>
      </c>
      <c r="G159" s="14">
        <v>100</v>
      </c>
      <c r="H159" s="14">
        <v>100</v>
      </c>
      <c r="I159" s="14">
        <v>150</v>
      </c>
      <c r="J159" s="14" t="s">
        <v>76</v>
      </c>
      <c r="K159" s="114" t="s">
        <v>61</v>
      </c>
      <c r="L159" s="115">
        <v>49.99</v>
      </c>
      <c r="M159" s="175">
        <f t="shared" si="202"/>
        <v>42.008403361344541</v>
      </c>
      <c r="N159" s="115">
        <f>(L159-5)*0.9+5</f>
        <v>45.491</v>
      </c>
      <c r="O159" s="116">
        <f t="shared" si="235"/>
        <v>38.227731092436976</v>
      </c>
      <c r="P159" s="177">
        <f t="shared" si="236"/>
        <v>45.491</v>
      </c>
      <c r="Q159" s="51" t="s">
        <v>41</v>
      </c>
      <c r="R159" s="16">
        <f t="shared" si="231"/>
        <v>43.491</v>
      </c>
      <c r="S159" s="14" t="s">
        <v>41</v>
      </c>
      <c r="T159" s="14" t="s">
        <v>41</v>
      </c>
      <c r="U159" s="16">
        <f t="shared" si="232"/>
        <v>40.491</v>
      </c>
      <c r="V159" s="14" t="s">
        <v>41</v>
      </c>
      <c r="W159" s="16">
        <f t="shared" si="233"/>
        <v>38.491</v>
      </c>
      <c r="X159" s="14" t="s">
        <v>41</v>
      </c>
      <c r="Y159" s="14" t="s">
        <v>41</v>
      </c>
      <c r="Z159" s="16">
        <f t="shared" si="234"/>
        <v>35.491</v>
      </c>
      <c r="AA159" s="72">
        <f t="shared" si="203"/>
        <v>33.491</v>
      </c>
      <c r="AB159" s="256">
        <v>0</v>
      </c>
      <c r="AC159" s="237" t="s">
        <v>2307</v>
      </c>
      <c r="AD159" s="120" t="s">
        <v>2740</v>
      </c>
      <c r="AE159" s="67">
        <v>250</v>
      </c>
      <c r="AF159" s="114">
        <v>130</v>
      </c>
      <c r="AG159" s="182">
        <f t="shared" si="204"/>
        <v>380</v>
      </c>
      <c r="AH159" s="183">
        <f t="shared" si="205"/>
        <v>-404.59999999999997</v>
      </c>
      <c r="AI159" s="184">
        <f t="shared" si="206"/>
        <v>9.99</v>
      </c>
      <c r="AJ159" s="183">
        <f t="shared" si="207"/>
        <v>8.3949579831932777</v>
      </c>
      <c r="AK159" s="202" t="str">
        <f t="shared" si="208"/>
        <v>-</v>
      </c>
      <c r="AL159" s="203">
        <f t="shared" si="209"/>
        <v>340</v>
      </c>
      <c r="AM159" s="203" t="str">
        <f t="shared" si="210"/>
        <v>-</v>
      </c>
      <c r="AN159" s="203" t="str">
        <f t="shared" si="211"/>
        <v>-</v>
      </c>
      <c r="AO159" s="203">
        <f t="shared" si="212"/>
        <v>280</v>
      </c>
      <c r="AP159" s="203" t="str">
        <f t="shared" si="213"/>
        <v>-</v>
      </c>
      <c r="AQ159" s="203">
        <f t="shared" si="214"/>
        <v>240</v>
      </c>
      <c r="AR159" s="203" t="str">
        <f t="shared" si="215"/>
        <v>-</v>
      </c>
      <c r="AS159" s="203" t="str">
        <f t="shared" si="216"/>
        <v>-</v>
      </c>
      <c r="AT159" s="203">
        <f t="shared" si="217"/>
        <v>180</v>
      </c>
      <c r="AU159" s="204">
        <f t="shared" si="218"/>
        <v>140</v>
      </c>
      <c r="AV159" s="185"/>
      <c r="AW159" s="205" t="str">
        <f t="shared" si="219"/>
        <v>-</v>
      </c>
      <c r="AX159" s="206">
        <f t="shared" si="220"/>
        <v>9.99</v>
      </c>
      <c r="AY159" s="206" t="str">
        <f t="shared" si="221"/>
        <v>-</v>
      </c>
      <c r="AZ159" s="206" t="str">
        <f t="shared" si="222"/>
        <v>-</v>
      </c>
      <c r="BA159" s="206">
        <f t="shared" si="223"/>
        <v>9.99</v>
      </c>
      <c r="BB159" s="206" t="str">
        <f t="shared" si="224"/>
        <v>-</v>
      </c>
      <c r="BC159" s="206">
        <f t="shared" si="225"/>
        <v>9.99</v>
      </c>
      <c r="BD159" s="206" t="str">
        <f t="shared" si="226"/>
        <v>-</v>
      </c>
      <c r="BE159" s="206" t="str">
        <f t="shared" si="227"/>
        <v>-</v>
      </c>
      <c r="BF159" s="206">
        <f t="shared" si="228"/>
        <v>9.99</v>
      </c>
      <c r="BG159" s="207">
        <f t="shared" si="229"/>
        <v>9.99</v>
      </c>
      <c r="BH159" s="104" t="s">
        <v>125</v>
      </c>
      <c r="BI159" s="227">
        <v>46265</v>
      </c>
      <c r="BJ159" s="112" t="s">
        <v>108</v>
      </c>
      <c r="BK159" s="103"/>
    </row>
    <row r="160" spans="1:63" s="49" customFormat="1">
      <c r="A160" s="110"/>
      <c r="B160" s="124" t="s">
        <v>38</v>
      </c>
      <c r="C160" s="47" t="s">
        <v>128</v>
      </c>
      <c r="D160" s="71" t="s">
        <v>71</v>
      </c>
      <c r="E160" s="112" t="s">
        <v>2426</v>
      </c>
      <c r="F160" s="51" t="s">
        <v>61</v>
      </c>
      <c r="G160" s="14">
        <v>30</v>
      </c>
      <c r="H160" s="14">
        <v>300</v>
      </c>
      <c r="I160" s="14" t="s">
        <v>41</v>
      </c>
      <c r="J160" s="14" t="s">
        <v>76</v>
      </c>
      <c r="K160" s="71" t="s">
        <v>61</v>
      </c>
      <c r="L160" s="115">
        <v>49.95</v>
      </c>
      <c r="M160" s="175">
        <f t="shared" si="202"/>
        <v>41.97478991596639</v>
      </c>
      <c r="N160" s="115">
        <f t="shared" ref="N160:N161" si="237">(L160-10)*0.9+10</f>
        <v>45.955000000000005</v>
      </c>
      <c r="O160" s="118">
        <f t="shared" si="235"/>
        <v>38.617647058823536</v>
      </c>
      <c r="P160" s="177">
        <f t="shared" si="236"/>
        <v>45.955000000000005</v>
      </c>
      <c r="Q160" s="51" t="s">
        <v>41</v>
      </c>
      <c r="R160" s="16">
        <f t="shared" si="231"/>
        <v>43.955000000000005</v>
      </c>
      <c r="S160" s="14" t="s">
        <v>41</v>
      </c>
      <c r="T160" s="14" t="s">
        <v>41</v>
      </c>
      <c r="U160" s="16">
        <f t="shared" si="232"/>
        <v>40.955000000000005</v>
      </c>
      <c r="V160" s="14" t="s">
        <v>41</v>
      </c>
      <c r="W160" s="16">
        <f t="shared" si="233"/>
        <v>38.955000000000005</v>
      </c>
      <c r="X160" s="14" t="s">
        <v>41</v>
      </c>
      <c r="Y160" s="14" t="s">
        <v>41</v>
      </c>
      <c r="Z160" s="16">
        <f t="shared" si="234"/>
        <v>35.955000000000005</v>
      </c>
      <c r="AA160" s="71" t="s">
        <v>41</v>
      </c>
      <c r="AB160" s="256">
        <v>0</v>
      </c>
      <c r="AC160" s="237" t="s">
        <v>2307</v>
      </c>
      <c r="AD160" s="120" t="s">
        <v>2603</v>
      </c>
      <c r="AE160" s="67">
        <v>310</v>
      </c>
      <c r="AF160" s="114">
        <v>70</v>
      </c>
      <c r="AG160" s="182">
        <f t="shared" si="204"/>
        <v>380</v>
      </c>
      <c r="AH160" s="183">
        <f t="shared" si="205"/>
        <v>-404.59999999999997</v>
      </c>
      <c r="AI160" s="184">
        <f t="shared" si="206"/>
        <v>9.99</v>
      </c>
      <c r="AJ160" s="183">
        <f t="shared" si="207"/>
        <v>8.3949579831932777</v>
      </c>
      <c r="AK160" s="202" t="str">
        <f t="shared" si="208"/>
        <v>-</v>
      </c>
      <c r="AL160" s="203">
        <f t="shared" si="209"/>
        <v>340</v>
      </c>
      <c r="AM160" s="203" t="str">
        <f t="shared" si="210"/>
        <v>-</v>
      </c>
      <c r="AN160" s="203" t="str">
        <f t="shared" si="211"/>
        <v>-</v>
      </c>
      <c r="AO160" s="203">
        <f t="shared" si="212"/>
        <v>280</v>
      </c>
      <c r="AP160" s="203" t="str">
        <f t="shared" si="213"/>
        <v>-</v>
      </c>
      <c r="AQ160" s="203">
        <f t="shared" si="214"/>
        <v>240</v>
      </c>
      <c r="AR160" s="203" t="str">
        <f t="shared" si="215"/>
        <v>-</v>
      </c>
      <c r="AS160" s="203" t="str">
        <f t="shared" si="216"/>
        <v>-</v>
      </c>
      <c r="AT160" s="203">
        <f t="shared" si="217"/>
        <v>180</v>
      </c>
      <c r="AU160" s="204" t="str">
        <f t="shared" si="218"/>
        <v>-</v>
      </c>
      <c r="AV160" s="185"/>
      <c r="AW160" s="205" t="str">
        <f t="shared" si="219"/>
        <v>-</v>
      </c>
      <c r="AX160" s="206">
        <f t="shared" si="220"/>
        <v>9.99</v>
      </c>
      <c r="AY160" s="206" t="str">
        <f t="shared" si="221"/>
        <v>-</v>
      </c>
      <c r="AZ160" s="206" t="str">
        <f t="shared" si="222"/>
        <v>-</v>
      </c>
      <c r="BA160" s="206">
        <f t="shared" si="223"/>
        <v>9.99</v>
      </c>
      <c r="BB160" s="206" t="str">
        <f t="shared" si="224"/>
        <v>-</v>
      </c>
      <c r="BC160" s="206">
        <f t="shared" si="225"/>
        <v>9.99</v>
      </c>
      <c r="BD160" s="206" t="str">
        <f t="shared" si="226"/>
        <v>-</v>
      </c>
      <c r="BE160" s="206" t="str">
        <f t="shared" si="227"/>
        <v>-</v>
      </c>
      <c r="BF160" s="206">
        <f t="shared" si="228"/>
        <v>9.99</v>
      </c>
      <c r="BG160" s="207" t="str">
        <f t="shared" si="229"/>
        <v>-</v>
      </c>
      <c r="BH160" s="103" t="s">
        <v>2506</v>
      </c>
      <c r="BI160" s="227">
        <v>46265</v>
      </c>
      <c r="BJ160" s="112" t="s">
        <v>115</v>
      </c>
      <c r="BK160" s="103"/>
    </row>
    <row r="161" spans="1:63" s="49" customFormat="1">
      <c r="A161" s="110"/>
      <c r="B161" s="124" t="s">
        <v>38</v>
      </c>
      <c r="C161" s="47" t="s">
        <v>2700</v>
      </c>
      <c r="D161" s="71" t="s">
        <v>71</v>
      </c>
      <c r="E161" s="112" t="s">
        <v>2426</v>
      </c>
      <c r="F161" s="51" t="s">
        <v>61</v>
      </c>
      <c r="G161" s="14">
        <v>80</v>
      </c>
      <c r="H161" s="14">
        <v>50</v>
      </c>
      <c r="I161" s="14">
        <v>50</v>
      </c>
      <c r="J161" s="14" t="s">
        <v>76</v>
      </c>
      <c r="K161" s="114" t="s">
        <v>61</v>
      </c>
      <c r="L161" s="115">
        <v>49.99</v>
      </c>
      <c r="M161" s="175">
        <f t="shared" si="202"/>
        <v>42.008403361344541</v>
      </c>
      <c r="N161" s="115">
        <f t="shared" si="237"/>
        <v>45.991</v>
      </c>
      <c r="O161" s="116">
        <f t="shared" si="235"/>
        <v>38.647899159663865</v>
      </c>
      <c r="P161" s="177">
        <f t="shared" si="236"/>
        <v>45.991</v>
      </c>
      <c r="Q161" s="51" t="s">
        <v>41</v>
      </c>
      <c r="R161" s="16">
        <f t="shared" si="231"/>
        <v>43.991</v>
      </c>
      <c r="S161" s="14" t="s">
        <v>41</v>
      </c>
      <c r="T161" s="14" t="s">
        <v>41</v>
      </c>
      <c r="U161" s="16">
        <f t="shared" si="232"/>
        <v>40.991</v>
      </c>
      <c r="V161" s="14" t="s">
        <v>41</v>
      </c>
      <c r="W161" s="16">
        <f t="shared" si="233"/>
        <v>38.991</v>
      </c>
      <c r="X161" s="14" t="s">
        <v>41</v>
      </c>
      <c r="Y161" s="14" t="s">
        <v>41</v>
      </c>
      <c r="Z161" s="16">
        <f t="shared" si="234"/>
        <v>35.991</v>
      </c>
      <c r="AA161" s="72">
        <f t="shared" ref="AA161:AA164" si="238">P161-12</f>
        <v>33.991</v>
      </c>
      <c r="AB161" s="256">
        <v>0</v>
      </c>
      <c r="AC161" s="237" t="s">
        <v>2307</v>
      </c>
      <c r="AD161" s="120" t="s">
        <v>2734</v>
      </c>
      <c r="AE161" s="67">
        <v>310</v>
      </c>
      <c r="AF161" s="114">
        <v>120</v>
      </c>
      <c r="AG161" s="182">
        <f t="shared" si="204"/>
        <v>430</v>
      </c>
      <c r="AH161" s="183">
        <f t="shared" si="205"/>
        <v>-464.09999999999997</v>
      </c>
      <c r="AI161" s="184">
        <f t="shared" si="206"/>
        <v>9.99</v>
      </c>
      <c r="AJ161" s="183">
        <f t="shared" si="207"/>
        <v>8.3949579831932777</v>
      </c>
      <c r="AK161" s="202" t="str">
        <f t="shared" si="208"/>
        <v>-</v>
      </c>
      <c r="AL161" s="203">
        <f t="shared" si="209"/>
        <v>390</v>
      </c>
      <c r="AM161" s="203" t="str">
        <f t="shared" si="210"/>
        <v>-</v>
      </c>
      <c r="AN161" s="203" t="str">
        <f t="shared" si="211"/>
        <v>-</v>
      </c>
      <c r="AO161" s="203">
        <f t="shared" si="212"/>
        <v>330</v>
      </c>
      <c r="AP161" s="203" t="str">
        <f t="shared" si="213"/>
        <v>-</v>
      </c>
      <c r="AQ161" s="203">
        <f t="shared" si="214"/>
        <v>290</v>
      </c>
      <c r="AR161" s="203" t="str">
        <f t="shared" si="215"/>
        <v>-</v>
      </c>
      <c r="AS161" s="203" t="str">
        <f t="shared" si="216"/>
        <v>-</v>
      </c>
      <c r="AT161" s="203">
        <f t="shared" si="217"/>
        <v>230</v>
      </c>
      <c r="AU161" s="204">
        <f t="shared" si="218"/>
        <v>190</v>
      </c>
      <c r="AV161" s="185"/>
      <c r="AW161" s="205" t="str">
        <f t="shared" si="219"/>
        <v>-</v>
      </c>
      <c r="AX161" s="206">
        <f t="shared" si="220"/>
        <v>9.99</v>
      </c>
      <c r="AY161" s="206" t="str">
        <f t="shared" si="221"/>
        <v>-</v>
      </c>
      <c r="AZ161" s="206" t="str">
        <f t="shared" si="222"/>
        <v>-</v>
      </c>
      <c r="BA161" s="206">
        <f t="shared" si="223"/>
        <v>9.99</v>
      </c>
      <c r="BB161" s="206" t="str">
        <f t="shared" si="224"/>
        <v>-</v>
      </c>
      <c r="BC161" s="206">
        <f t="shared" si="225"/>
        <v>9.99</v>
      </c>
      <c r="BD161" s="206" t="str">
        <f t="shared" si="226"/>
        <v>-</v>
      </c>
      <c r="BE161" s="206" t="str">
        <f t="shared" si="227"/>
        <v>-</v>
      </c>
      <c r="BF161" s="206">
        <f t="shared" si="228"/>
        <v>9.99</v>
      </c>
      <c r="BG161" s="207">
        <f t="shared" si="229"/>
        <v>9.99</v>
      </c>
      <c r="BH161" s="104" t="s">
        <v>88</v>
      </c>
      <c r="BI161" s="227">
        <v>46265</v>
      </c>
      <c r="BJ161" s="112" t="s">
        <v>115</v>
      </c>
      <c r="BK161" s="103"/>
    </row>
    <row r="162" spans="1:63" s="50" customFormat="1">
      <c r="A162" s="110"/>
      <c r="B162" s="124" t="s">
        <v>38</v>
      </c>
      <c r="C162" s="47" t="s">
        <v>140</v>
      </c>
      <c r="D162" s="71" t="s">
        <v>71</v>
      </c>
      <c r="E162" s="112" t="s">
        <v>2426</v>
      </c>
      <c r="F162" s="51" t="s">
        <v>61</v>
      </c>
      <c r="G162" s="14">
        <v>100</v>
      </c>
      <c r="H162" s="14">
        <v>100</v>
      </c>
      <c r="I162" s="14">
        <v>150</v>
      </c>
      <c r="J162" s="14" t="s">
        <v>76</v>
      </c>
      <c r="K162" s="114" t="s">
        <v>61</v>
      </c>
      <c r="L162" s="115">
        <v>54.99</v>
      </c>
      <c r="M162" s="175">
        <f t="shared" si="202"/>
        <v>46.210084033613448</v>
      </c>
      <c r="N162" s="115">
        <f>(L162-10)*0.8+10</f>
        <v>45.992000000000004</v>
      </c>
      <c r="O162" s="116">
        <f t="shared" si="235"/>
        <v>38.648739495798324</v>
      </c>
      <c r="P162" s="177">
        <f t="shared" si="236"/>
        <v>45.992000000000004</v>
      </c>
      <c r="Q162" s="51" t="s">
        <v>41</v>
      </c>
      <c r="R162" s="16">
        <f t="shared" si="231"/>
        <v>43.992000000000004</v>
      </c>
      <c r="S162" s="14" t="s">
        <v>41</v>
      </c>
      <c r="T162" s="14" t="s">
        <v>41</v>
      </c>
      <c r="U162" s="16">
        <f t="shared" si="232"/>
        <v>40.992000000000004</v>
      </c>
      <c r="V162" s="14" t="s">
        <v>41</v>
      </c>
      <c r="W162" s="16">
        <f t="shared" si="233"/>
        <v>38.992000000000004</v>
      </c>
      <c r="X162" s="14" t="s">
        <v>41</v>
      </c>
      <c r="Y162" s="14" t="s">
        <v>41</v>
      </c>
      <c r="Z162" s="16">
        <f t="shared" si="234"/>
        <v>35.992000000000004</v>
      </c>
      <c r="AA162" s="72">
        <f t="shared" si="238"/>
        <v>33.992000000000004</v>
      </c>
      <c r="AB162" s="256">
        <v>0</v>
      </c>
      <c r="AC162" s="237" t="s">
        <v>2309</v>
      </c>
      <c r="AD162" s="120" t="s">
        <v>2741</v>
      </c>
      <c r="AE162" s="67">
        <v>330</v>
      </c>
      <c r="AF162" s="114">
        <v>40</v>
      </c>
      <c r="AG162" s="182">
        <f t="shared" si="204"/>
        <v>370</v>
      </c>
      <c r="AH162" s="183">
        <f t="shared" si="205"/>
        <v>-392.7</v>
      </c>
      <c r="AI162" s="184">
        <f t="shared" si="206"/>
        <v>9.99</v>
      </c>
      <c r="AJ162" s="183">
        <f t="shared" si="207"/>
        <v>8.3949579831932777</v>
      </c>
      <c r="AK162" s="202" t="str">
        <f t="shared" si="208"/>
        <v>-</v>
      </c>
      <c r="AL162" s="203">
        <f t="shared" si="209"/>
        <v>330</v>
      </c>
      <c r="AM162" s="203" t="str">
        <f t="shared" si="210"/>
        <v>-</v>
      </c>
      <c r="AN162" s="203" t="str">
        <f t="shared" si="211"/>
        <v>-</v>
      </c>
      <c r="AO162" s="203">
        <f t="shared" si="212"/>
        <v>270</v>
      </c>
      <c r="AP162" s="203" t="str">
        <f t="shared" si="213"/>
        <v>-</v>
      </c>
      <c r="AQ162" s="203">
        <f t="shared" si="214"/>
        <v>230</v>
      </c>
      <c r="AR162" s="203" t="str">
        <f t="shared" si="215"/>
        <v>-</v>
      </c>
      <c r="AS162" s="203" t="str">
        <f t="shared" si="216"/>
        <v>-</v>
      </c>
      <c r="AT162" s="203">
        <f t="shared" si="217"/>
        <v>170</v>
      </c>
      <c r="AU162" s="204">
        <f t="shared" si="218"/>
        <v>130</v>
      </c>
      <c r="AV162" s="185"/>
      <c r="AW162" s="205" t="str">
        <f t="shared" si="219"/>
        <v>-</v>
      </c>
      <c r="AX162" s="206">
        <f t="shared" si="220"/>
        <v>9.99</v>
      </c>
      <c r="AY162" s="206" t="str">
        <f t="shared" si="221"/>
        <v>-</v>
      </c>
      <c r="AZ162" s="206" t="str">
        <f t="shared" si="222"/>
        <v>-</v>
      </c>
      <c r="BA162" s="206">
        <f t="shared" si="223"/>
        <v>9.99</v>
      </c>
      <c r="BB162" s="206" t="str">
        <f t="shared" si="224"/>
        <v>-</v>
      </c>
      <c r="BC162" s="206">
        <f t="shared" si="225"/>
        <v>9.99</v>
      </c>
      <c r="BD162" s="206" t="str">
        <f t="shared" si="226"/>
        <v>-</v>
      </c>
      <c r="BE162" s="206" t="str">
        <f t="shared" si="227"/>
        <v>-</v>
      </c>
      <c r="BF162" s="206">
        <f t="shared" si="228"/>
        <v>9.99</v>
      </c>
      <c r="BG162" s="207">
        <f t="shared" si="229"/>
        <v>9.99</v>
      </c>
      <c r="BH162" s="104" t="s">
        <v>125</v>
      </c>
      <c r="BI162" s="227">
        <v>46265</v>
      </c>
      <c r="BJ162" s="112" t="s">
        <v>133</v>
      </c>
      <c r="BK162" s="103"/>
    </row>
    <row r="163" spans="1:63" s="49" customFormat="1">
      <c r="A163" s="110"/>
      <c r="B163" s="124" t="s">
        <v>38</v>
      </c>
      <c r="C163" s="47" t="s">
        <v>2705</v>
      </c>
      <c r="D163" s="71" t="s">
        <v>85</v>
      </c>
      <c r="E163" s="112" t="s">
        <v>2426</v>
      </c>
      <c r="F163" s="51" t="s">
        <v>61</v>
      </c>
      <c r="G163" s="14">
        <v>160</v>
      </c>
      <c r="H163" s="14">
        <v>100</v>
      </c>
      <c r="I163" s="14">
        <v>150</v>
      </c>
      <c r="J163" s="14" t="s">
        <v>76</v>
      </c>
      <c r="K163" s="114" t="s">
        <v>61</v>
      </c>
      <c r="L163" s="115">
        <v>59.99</v>
      </c>
      <c r="M163" s="175">
        <f t="shared" si="202"/>
        <v>50.411764705882355</v>
      </c>
      <c r="N163" s="115">
        <f>(L163-5)*0.8+5</f>
        <v>48.992000000000004</v>
      </c>
      <c r="O163" s="116">
        <f t="shared" si="235"/>
        <v>41.169747899159667</v>
      </c>
      <c r="P163" s="177">
        <f t="shared" si="236"/>
        <v>48.992000000000004</v>
      </c>
      <c r="Q163" s="51" t="s">
        <v>41</v>
      </c>
      <c r="R163" s="16">
        <f t="shared" si="231"/>
        <v>46.992000000000004</v>
      </c>
      <c r="S163" s="14" t="s">
        <v>41</v>
      </c>
      <c r="T163" s="14" t="s">
        <v>41</v>
      </c>
      <c r="U163" s="16">
        <f t="shared" si="232"/>
        <v>43.992000000000004</v>
      </c>
      <c r="V163" s="14" t="s">
        <v>41</v>
      </c>
      <c r="W163" s="16">
        <f t="shared" si="233"/>
        <v>41.992000000000004</v>
      </c>
      <c r="X163" s="14" t="s">
        <v>41</v>
      </c>
      <c r="Y163" s="14" t="s">
        <v>41</v>
      </c>
      <c r="Z163" s="16">
        <f t="shared" si="234"/>
        <v>38.992000000000004</v>
      </c>
      <c r="AA163" s="72">
        <f t="shared" si="238"/>
        <v>36.992000000000004</v>
      </c>
      <c r="AB163" s="256">
        <v>0</v>
      </c>
      <c r="AC163" s="237" t="s">
        <v>2309</v>
      </c>
      <c r="AD163" s="120" t="s">
        <v>2748</v>
      </c>
      <c r="AE163" s="67">
        <v>350</v>
      </c>
      <c r="AF163" s="114">
        <v>30</v>
      </c>
      <c r="AG163" s="182">
        <f t="shared" si="204"/>
        <v>380</v>
      </c>
      <c r="AH163" s="183">
        <f t="shared" si="205"/>
        <v>-404.59999999999997</v>
      </c>
      <c r="AI163" s="184">
        <f t="shared" si="206"/>
        <v>9.99</v>
      </c>
      <c r="AJ163" s="183">
        <f t="shared" si="207"/>
        <v>8.3949579831932777</v>
      </c>
      <c r="AK163" s="202" t="str">
        <f t="shared" si="208"/>
        <v>-</v>
      </c>
      <c r="AL163" s="203">
        <f t="shared" si="209"/>
        <v>340</v>
      </c>
      <c r="AM163" s="203" t="str">
        <f t="shared" si="210"/>
        <v>-</v>
      </c>
      <c r="AN163" s="203" t="str">
        <f t="shared" si="211"/>
        <v>-</v>
      </c>
      <c r="AO163" s="203">
        <f t="shared" si="212"/>
        <v>280</v>
      </c>
      <c r="AP163" s="203" t="str">
        <f t="shared" si="213"/>
        <v>-</v>
      </c>
      <c r="AQ163" s="203">
        <f t="shared" si="214"/>
        <v>240</v>
      </c>
      <c r="AR163" s="203" t="str">
        <f t="shared" si="215"/>
        <v>-</v>
      </c>
      <c r="AS163" s="203" t="str">
        <f t="shared" si="216"/>
        <v>-</v>
      </c>
      <c r="AT163" s="203">
        <f t="shared" si="217"/>
        <v>180</v>
      </c>
      <c r="AU163" s="204">
        <f t="shared" si="218"/>
        <v>140</v>
      </c>
      <c r="AV163" s="185"/>
      <c r="AW163" s="205" t="str">
        <f t="shared" si="219"/>
        <v>-</v>
      </c>
      <c r="AX163" s="206">
        <f t="shared" si="220"/>
        <v>9.99</v>
      </c>
      <c r="AY163" s="206" t="str">
        <f t="shared" si="221"/>
        <v>-</v>
      </c>
      <c r="AZ163" s="206" t="str">
        <f t="shared" si="222"/>
        <v>-</v>
      </c>
      <c r="BA163" s="206">
        <f t="shared" si="223"/>
        <v>9.99</v>
      </c>
      <c r="BB163" s="206" t="str">
        <f t="shared" si="224"/>
        <v>-</v>
      </c>
      <c r="BC163" s="206">
        <f t="shared" si="225"/>
        <v>9.99</v>
      </c>
      <c r="BD163" s="206" t="str">
        <f t="shared" si="226"/>
        <v>-</v>
      </c>
      <c r="BE163" s="206" t="str">
        <f t="shared" si="227"/>
        <v>-</v>
      </c>
      <c r="BF163" s="206">
        <f t="shared" si="228"/>
        <v>9.99</v>
      </c>
      <c r="BG163" s="207">
        <f t="shared" si="229"/>
        <v>9.99</v>
      </c>
      <c r="BH163" s="104" t="s">
        <v>125</v>
      </c>
      <c r="BI163" s="227">
        <v>46265</v>
      </c>
      <c r="BJ163" s="112" t="s">
        <v>127</v>
      </c>
      <c r="BK163" s="103"/>
    </row>
    <row r="164" spans="1:63" s="49" customFormat="1">
      <c r="A164" s="110"/>
      <c r="B164" s="124" t="s">
        <v>38</v>
      </c>
      <c r="C164" s="47" t="s">
        <v>2704</v>
      </c>
      <c r="D164" s="71" t="s">
        <v>40</v>
      </c>
      <c r="E164" s="112" t="s">
        <v>2426</v>
      </c>
      <c r="F164" s="51" t="s">
        <v>61</v>
      </c>
      <c r="G164" s="14">
        <v>160</v>
      </c>
      <c r="H164" s="14">
        <v>100</v>
      </c>
      <c r="I164" s="14">
        <v>150</v>
      </c>
      <c r="J164" s="14" t="s">
        <v>76</v>
      </c>
      <c r="K164" s="114" t="s">
        <v>61</v>
      </c>
      <c r="L164" s="115">
        <v>54.99</v>
      </c>
      <c r="M164" s="175">
        <f t="shared" si="202"/>
        <v>46.210084033613448</v>
      </c>
      <c r="N164" s="115">
        <f>L164*0.9</f>
        <v>49.491</v>
      </c>
      <c r="O164" s="116">
        <f t="shared" si="235"/>
        <v>41.589075630252104</v>
      </c>
      <c r="P164" s="177">
        <f t="shared" si="236"/>
        <v>49.491</v>
      </c>
      <c r="Q164" s="51" t="s">
        <v>41</v>
      </c>
      <c r="R164" s="16">
        <f t="shared" si="231"/>
        <v>47.491</v>
      </c>
      <c r="S164" s="14" t="s">
        <v>41</v>
      </c>
      <c r="T164" s="14" t="s">
        <v>41</v>
      </c>
      <c r="U164" s="16">
        <f t="shared" si="232"/>
        <v>44.491</v>
      </c>
      <c r="V164" s="14" t="s">
        <v>41</v>
      </c>
      <c r="W164" s="16">
        <f t="shared" si="233"/>
        <v>42.491</v>
      </c>
      <c r="X164" s="14" t="s">
        <v>41</v>
      </c>
      <c r="Y164" s="14" t="s">
        <v>41</v>
      </c>
      <c r="Z164" s="16">
        <f t="shared" si="234"/>
        <v>39.491</v>
      </c>
      <c r="AA164" s="72">
        <f t="shared" si="238"/>
        <v>37.491</v>
      </c>
      <c r="AB164" s="256">
        <v>0</v>
      </c>
      <c r="AC164" s="237" t="s">
        <v>2307</v>
      </c>
      <c r="AD164" s="120" t="s">
        <v>2747</v>
      </c>
      <c r="AE164" s="67">
        <v>270</v>
      </c>
      <c r="AF164" s="114">
        <v>140</v>
      </c>
      <c r="AG164" s="182">
        <f t="shared" si="204"/>
        <v>410</v>
      </c>
      <c r="AH164" s="183">
        <f t="shared" si="205"/>
        <v>-440.29999999999995</v>
      </c>
      <c r="AI164" s="184">
        <f t="shared" si="206"/>
        <v>9.99</v>
      </c>
      <c r="AJ164" s="183">
        <f t="shared" si="207"/>
        <v>8.3949579831932777</v>
      </c>
      <c r="AK164" s="202" t="str">
        <f t="shared" si="208"/>
        <v>-</v>
      </c>
      <c r="AL164" s="203">
        <f t="shared" si="209"/>
        <v>370</v>
      </c>
      <c r="AM164" s="203" t="str">
        <f t="shared" si="210"/>
        <v>-</v>
      </c>
      <c r="AN164" s="203" t="str">
        <f t="shared" si="211"/>
        <v>-</v>
      </c>
      <c r="AO164" s="203">
        <f t="shared" si="212"/>
        <v>310</v>
      </c>
      <c r="AP164" s="203" t="str">
        <f t="shared" si="213"/>
        <v>-</v>
      </c>
      <c r="AQ164" s="203">
        <f t="shared" si="214"/>
        <v>270</v>
      </c>
      <c r="AR164" s="203" t="str">
        <f t="shared" si="215"/>
        <v>-</v>
      </c>
      <c r="AS164" s="203" t="str">
        <f t="shared" si="216"/>
        <v>-</v>
      </c>
      <c r="AT164" s="203">
        <f t="shared" si="217"/>
        <v>210</v>
      </c>
      <c r="AU164" s="204">
        <f t="shared" si="218"/>
        <v>170</v>
      </c>
      <c r="AV164" s="185"/>
      <c r="AW164" s="205" t="str">
        <f t="shared" si="219"/>
        <v>-</v>
      </c>
      <c r="AX164" s="206">
        <f t="shared" si="220"/>
        <v>9.99</v>
      </c>
      <c r="AY164" s="206" t="str">
        <f t="shared" si="221"/>
        <v>-</v>
      </c>
      <c r="AZ164" s="206" t="str">
        <f t="shared" si="222"/>
        <v>-</v>
      </c>
      <c r="BA164" s="206">
        <f t="shared" si="223"/>
        <v>9.99</v>
      </c>
      <c r="BB164" s="206" t="str">
        <f t="shared" si="224"/>
        <v>-</v>
      </c>
      <c r="BC164" s="206">
        <f t="shared" si="225"/>
        <v>9.99</v>
      </c>
      <c r="BD164" s="206" t="str">
        <f t="shared" si="226"/>
        <v>-</v>
      </c>
      <c r="BE164" s="206" t="str">
        <f t="shared" si="227"/>
        <v>-</v>
      </c>
      <c r="BF164" s="206">
        <f t="shared" si="228"/>
        <v>9.99</v>
      </c>
      <c r="BG164" s="207">
        <f t="shared" si="229"/>
        <v>9.99</v>
      </c>
      <c r="BH164" s="104" t="s">
        <v>125</v>
      </c>
      <c r="BI164" s="227">
        <v>46265</v>
      </c>
      <c r="BJ164" s="112" t="s">
        <v>113</v>
      </c>
      <c r="BK164" s="103"/>
    </row>
    <row r="165" spans="1:63" s="49" customFormat="1">
      <c r="A165" s="110"/>
      <c r="B165" s="124" t="s">
        <v>38</v>
      </c>
      <c r="C165" s="47" t="s">
        <v>126</v>
      </c>
      <c r="D165" s="71" t="s">
        <v>71</v>
      </c>
      <c r="E165" s="112"/>
      <c r="F165" s="51" t="s">
        <v>61</v>
      </c>
      <c r="G165" s="14">
        <v>100</v>
      </c>
      <c r="H165" s="14">
        <v>300</v>
      </c>
      <c r="I165" s="14" t="s">
        <v>41</v>
      </c>
      <c r="J165" s="14" t="s">
        <v>76</v>
      </c>
      <c r="K165" s="71" t="s">
        <v>61</v>
      </c>
      <c r="L165" s="115">
        <v>49.95</v>
      </c>
      <c r="M165" s="175">
        <f t="shared" si="202"/>
        <v>41.97478991596639</v>
      </c>
      <c r="N165" s="115"/>
      <c r="O165" s="116"/>
      <c r="P165" s="177">
        <f t="shared" ref="P165:P168" si="239">L165</f>
        <v>49.95</v>
      </c>
      <c r="Q165" s="51" t="s">
        <v>41</v>
      </c>
      <c r="R165" s="16">
        <f t="shared" si="231"/>
        <v>47.95</v>
      </c>
      <c r="S165" s="14" t="s">
        <v>41</v>
      </c>
      <c r="T165" s="14" t="s">
        <v>41</v>
      </c>
      <c r="U165" s="16">
        <f t="shared" si="232"/>
        <v>44.95</v>
      </c>
      <c r="V165" s="14" t="s">
        <v>41</v>
      </c>
      <c r="W165" s="16">
        <f t="shared" si="233"/>
        <v>42.95</v>
      </c>
      <c r="X165" s="14" t="s">
        <v>41</v>
      </c>
      <c r="Y165" s="14" t="s">
        <v>41</v>
      </c>
      <c r="Z165" s="16">
        <f t="shared" si="234"/>
        <v>39.950000000000003</v>
      </c>
      <c r="AA165" s="71" t="s">
        <v>41</v>
      </c>
      <c r="AB165" s="252">
        <v>39.99</v>
      </c>
      <c r="AC165" s="212"/>
      <c r="AD165" s="119" t="s">
        <v>41</v>
      </c>
      <c r="AE165" s="67">
        <v>350</v>
      </c>
      <c r="AF165" s="114"/>
      <c r="AG165" s="182">
        <f t="shared" si="204"/>
        <v>350</v>
      </c>
      <c r="AH165" s="183">
        <f t="shared" si="205"/>
        <v>-368.9</v>
      </c>
      <c r="AI165" s="184">
        <f t="shared" si="206"/>
        <v>9.99</v>
      </c>
      <c r="AJ165" s="183">
        <f t="shared" si="207"/>
        <v>8.3949579831932777</v>
      </c>
      <c r="AK165" s="202" t="str">
        <f t="shared" si="208"/>
        <v>-</v>
      </c>
      <c r="AL165" s="203">
        <f t="shared" si="209"/>
        <v>310</v>
      </c>
      <c r="AM165" s="203" t="str">
        <f t="shared" si="210"/>
        <v>-</v>
      </c>
      <c r="AN165" s="203" t="str">
        <f t="shared" si="211"/>
        <v>-</v>
      </c>
      <c r="AO165" s="203">
        <f t="shared" si="212"/>
        <v>250</v>
      </c>
      <c r="AP165" s="203" t="str">
        <f t="shared" si="213"/>
        <v>-</v>
      </c>
      <c r="AQ165" s="203">
        <f t="shared" si="214"/>
        <v>210</v>
      </c>
      <c r="AR165" s="203" t="str">
        <f t="shared" si="215"/>
        <v>-</v>
      </c>
      <c r="AS165" s="203" t="str">
        <f t="shared" si="216"/>
        <v>-</v>
      </c>
      <c r="AT165" s="203">
        <f t="shared" si="217"/>
        <v>150</v>
      </c>
      <c r="AU165" s="204" t="str">
        <f t="shared" si="218"/>
        <v>-</v>
      </c>
      <c r="AV165" s="185"/>
      <c r="AW165" s="205" t="str">
        <f t="shared" si="219"/>
        <v>-</v>
      </c>
      <c r="AX165" s="206">
        <f t="shared" si="220"/>
        <v>9.99</v>
      </c>
      <c r="AY165" s="206" t="str">
        <f t="shared" si="221"/>
        <v>-</v>
      </c>
      <c r="AZ165" s="206" t="str">
        <f t="shared" si="222"/>
        <v>-</v>
      </c>
      <c r="BA165" s="206">
        <f t="shared" si="223"/>
        <v>9.99</v>
      </c>
      <c r="BB165" s="206" t="str">
        <f t="shared" si="224"/>
        <v>-</v>
      </c>
      <c r="BC165" s="206">
        <f t="shared" si="225"/>
        <v>9.99</v>
      </c>
      <c r="BD165" s="206" t="str">
        <f t="shared" si="226"/>
        <v>-</v>
      </c>
      <c r="BE165" s="206" t="str">
        <f t="shared" si="227"/>
        <v>-</v>
      </c>
      <c r="BF165" s="206">
        <f t="shared" si="228"/>
        <v>9.99</v>
      </c>
      <c r="BG165" s="207" t="str">
        <f t="shared" si="229"/>
        <v>-</v>
      </c>
      <c r="BH165" s="103"/>
      <c r="BI165" s="227"/>
      <c r="BJ165" s="112" t="s">
        <v>127</v>
      </c>
      <c r="BK165" s="103"/>
    </row>
    <row r="166" spans="1:63" s="49" customFormat="1">
      <c r="A166" s="110"/>
      <c r="B166" s="124" t="s">
        <v>38</v>
      </c>
      <c r="C166" s="47" t="s">
        <v>128</v>
      </c>
      <c r="D166" s="71" t="s">
        <v>71</v>
      </c>
      <c r="E166" s="112"/>
      <c r="F166" s="51" t="s">
        <v>61</v>
      </c>
      <c r="G166" s="14">
        <v>30</v>
      </c>
      <c r="H166" s="14">
        <v>300</v>
      </c>
      <c r="I166" s="14" t="s">
        <v>41</v>
      </c>
      <c r="J166" s="14" t="s">
        <v>76</v>
      </c>
      <c r="K166" s="71" t="s">
        <v>61</v>
      </c>
      <c r="L166" s="115">
        <v>49.95</v>
      </c>
      <c r="M166" s="175">
        <f t="shared" si="202"/>
        <v>41.97478991596639</v>
      </c>
      <c r="N166" s="115"/>
      <c r="O166" s="116"/>
      <c r="P166" s="177">
        <f t="shared" si="239"/>
        <v>49.95</v>
      </c>
      <c r="Q166" s="51" t="s">
        <v>41</v>
      </c>
      <c r="R166" s="16">
        <f t="shared" si="231"/>
        <v>47.95</v>
      </c>
      <c r="S166" s="14" t="s">
        <v>41</v>
      </c>
      <c r="T166" s="14" t="s">
        <v>41</v>
      </c>
      <c r="U166" s="16">
        <f t="shared" si="232"/>
        <v>44.95</v>
      </c>
      <c r="V166" s="14" t="s">
        <v>41</v>
      </c>
      <c r="W166" s="16">
        <f t="shared" si="233"/>
        <v>42.95</v>
      </c>
      <c r="X166" s="14" t="s">
        <v>41</v>
      </c>
      <c r="Y166" s="14" t="s">
        <v>41</v>
      </c>
      <c r="Z166" s="16">
        <f t="shared" si="234"/>
        <v>39.950000000000003</v>
      </c>
      <c r="AA166" s="71" t="s">
        <v>41</v>
      </c>
      <c r="AB166" s="252">
        <v>39.99</v>
      </c>
      <c r="AC166" s="212"/>
      <c r="AD166" s="119" t="s">
        <v>41</v>
      </c>
      <c r="AE166" s="67">
        <v>310</v>
      </c>
      <c r="AF166" s="114"/>
      <c r="AG166" s="182">
        <f t="shared" si="204"/>
        <v>310</v>
      </c>
      <c r="AH166" s="183">
        <f t="shared" si="205"/>
        <v>-321.3</v>
      </c>
      <c r="AI166" s="184">
        <f t="shared" si="206"/>
        <v>9.99</v>
      </c>
      <c r="AJ166" s="183">
        <f t="shared" si="207"/>
        <v>8.3949579831932777</v>
      </c>
      <c r="AK166" s="202" t="str">
        <f t="shared" si="208"/>
        <v>-</v>
      </c>
      <c r="AL166" s="203">
        <f t="shared" si="209"/>
        <v>270</v>
      </c>
      <c r="AM166" s="203" t="str">
        <f t="shared" si="210"/>
        <v>-</v>
      </c>
      <c r="AN166" s="203" t="str">
        <f t="shared" si="211"/>
        <v>-</v>
      </c>
      <c r="AO166" s="203">
        <f t="shared" si="212"/>
        <v>210</v>
      </c>
      <c r="AP166" s="203" t="str">
        <f t="shared" si="213"/>
        <v>-</v>
      </c>
      <c r="AQ166" s="203">
        <f t="shared" si="214"/>
        <v>170</v>
      </c>
      <c r="AR166" s="203" t="str">
        <f t="shared" si="215"/>
        <v>-</v>
      </c>
      <c r="AS166" s="203" t="str">
        <f t="shared" si="216"/>
        <v>-</v>
      </c>
      <c r="AT166" s="203">
        <f t="shared" si="217"/>
        <v>110</v>
      </c>
      <c r="AU166" s="204" t="str">
        <f t="shared" si="218"/>
        <v>-</v>
      </c>
      <c r="AV166" s="185"/>
      <c r="AW166" s="205" t="str">
        <f t="shared" si="219"/>
        <v>-</v>
      </c>
      <c r="AX166" s="206">
        <f t="shared" si="220"/>
        <v>9.99</v>
      </c>
      <c r="AY166" s="206" t="str">
        <f t="shared" si="221"/>
        <v>-</v>
      </c>
      <c r="AZ166" s="206" t="str">
        <f t="shared" si="222"/>
        <v>-</v>
      </c>
      <c r="BA166" s="206">
        <f t="shared" si="223"/>
        <v>9.99</v>
      </c>
      <c r="BB166" s="206" t="str">
        <f t="shared" si="224"/>
        <v>-</v>
      </c>
      <c r="BC166" s="206">
        <f t="shared" si="225"/>
        <v>9.99</v>
      </c>
      <c r="BD166" s="206" t="str">
        <f t="shared" si="226"/>
        <v>-</v>
      </c>
      <c r="BE166" s="206" t="str">
        <f t="shared" si="227"/>
        <v>-</v>
      </c>
      <c r="BF166" s="206">
        <f t="shared" si="228"/>
        <v>9.99</v>
      </c>
      <c r="BG166" s="207" t="str">
        <f t="shared" si="229"/>
        <v>-</v>
      </c>
      <c r="BH166" s="103" t="s">
        <v>2506</v>
      </c>
      <c r="BI166" s="227"/>
      <c r="BJ166" s="112" t="s">
        <v>115</v>
      </c>
      <c r="BK166" s="103"/>
    </row>
    <row r="167" spans="1:63" s="49" customFormat="1">
      <c r="A167" s="110"/>
      <c r="B167" s="124" t="s">
        <v>38</v>
      </c>
      <c r="C167" s="47" t="s">
        <v>126</v>
      </c>
      <c r="D167" s="71" t="s">
        <v>71</v>
      </c>
      <c r="E167" s="112" t="s">
        <v>2426</v>
      </c>
      <c r="F167" s="51" t="s">
        <v>61</v>
      </c>
      <c r="G167" s="14">
        <v>100</v>
      </c>
      <c r="H167" s="14">
        <v>300</v>
      </c>
      <c r="I167" s="14" t="s">
        <v>41</v>
      </c>
      <c r="J167" s="14" t="s">
        <v>76</v>
      </c>
      <c r="K167" s="71" t="s">
        <v>61</v>
      </c>
      <c r="L167" s="115">
        <v>49.95</v>
      </c>
      <c r="M167" s="175">
        <f t="shared" si="202"/>
        <v>41.97478991596639</v>
      </c>
      <c r="N167" s="115"/>
      <c r="O167" s="116"/>
      <c r="P167" s="177">
        <f t="shared" si="239"/>
        <v>49.95</v>
      </c>
      <c r="Q167" s="51" t="s">
        <v>41</v>
      </c>
      <c r="R167" s="16">
        <f t="shared" si="231"/>
        <v>47.95</v>
      </c>
      <c r="S167" s="14" t="s">
        <v>41</v>
      </c>
      <c r="T167" s="14" t="s">
        <v>41</v>
      </c>
      <c r="U167" s="16">
        <f t="shared" si="232"/>
        <v>44.95</v>
      </c>
      <c r="V167" s="14" t="s">
        <v>41</v>
      </c>
      <c r="W167" s="16">
        <f t="shared" si="233"/>
        <v>42.95</v>
      </c>
      <c r="X167" s="14" t="s">
        <v>41</v>
      </c>
      <c r="Y167" s="14" t="s">
        <v>41</v>
      </c>
      <c r="Z167" s="16">
        <f t="shared" si="234"/>
        <v>39.950000000000003</v>
      </c>
      <c r="AA167" s="71" t="s">
        <v>41</v>
      </c>
      <c r="AB167" s="252">
        <v>39.99</v>
      </c>
      <c r="AC167" s="237" t="s">
        <v>49</v>
      </c>
      <c r="AD167" s="120" t="s">
        <v>2121</v>
      </c>
      <c r="AE167" s="67">
        <v>350</v>
      </c>
      <c r="AF167" s="114">
        <v>200</v>
      </c>
      <c r="AG167" s="182">
        <f t="shared" si="204"/>
        <v>550</v>
      </c>
      <c r="AH167" s="183">
        <f t="shared" si="205"/>
        <v>-606.9</v>
      </c>
      <c r="AI167" s="184">
        <f t="shared" si="206"/>
        <v>9.99</v>
      </c>
      <c r="AJ167" s="183">
        <f t="shared" si="207"/>
        <v>8.3949579831932777</v>
      </c>
      <c r="AK167" s="202" t="str">
        <f t="shared" si="208"/>
        <v>-</v>
      </c>
      <c r="AL167" s="203">
        <f t="shared" si="209"/>
        <v>510</v>
      </c>
      <c r="AM167" s="203" t="str">
        <f t="shared" si="210"/>
        <v>-</v>
      </c>
      <c r="AN167" s="203" t="str">
        <f t="shared" si="211"/>
        <v>-</v>
      </c>
      <c r="AO167" s="203">
        <f t="shared" si="212"/>
        <v>450</v>
      </c>
      <c r="AP167" s="203" t="str">
        <f t="shared" si="213"/>
        <v>-</v>
      </c>
      <c r="AQ167" s="203">
        <f t="shared" si="214"/>
        <v>410</v>
      </c>
      <c r="AR167" s="203" t="str">
        <f t="shared" si="215"/>
        <v>-</v>
      </c>
      <c r="AS167" s="203" t="str">
        <f t="shared" si="216"/>
        <v>-</v>
      </c>
      <c r="AT167" s="203">
        <f t="shared" si="217"/>
        <v>350</v>
      </c>
      <c r="AU167" s="204" t="str">
        <f t="shared" si="218"/>
        <v>-</v>
      </c>
      <c r="AV167" s="185"/>
      <c r="AW167" s="205" t="str">
        <f t="shared" si="219"/>
        <v>-</v>
      </c>
      <c r="AX167" s="206">
        <f t="shared" si="220"/>
        <v>9.99</v>
      </c>
      <c r="AY167" s="206" t="str">
        <f t="shared" si="221"/>
        <v>-</v>
      </c>
      <c r="AZ167" s="206" t="str">
        <f t="shared" si="222"/>
        <v>-</v>
      </c>
      <c r="BA167" s="206">
        <f t="shared" si="223"/>
        <v>9.99</v>
      </c>
      <c r="BB167" s="206" t="str">
        <f t="shared" si="224"/>
        <v>-</v>
      </c>
      <c r="BC167" s="206">
        <f t="shared" si="225"/>
        <v>9.99</v>
      </c>
      <c r="BD167" s="206" t="str">
        <f t="shared" si="226"/>
        <v>-</v>
      </c>
      <c r="BE167" s="206" t="str">
        <f t="shared" si="227"/>
        <v>-</v>
      </c>
      <c r="BF167" s="206">
        <f t="shared" si="228"/>
        <v>9.99</v>
      </c>
      <c r="BG167" s="207" t="str">
        <f t="shared" si="229"/>
        <v>-</v>
      </c>
      <c r="BH167" s="103"/>
      <c r="BI167" s="227">
        <v>46265</v>
      </c>
      <c r="BJ167" s="112" t="s">
        <v>127</v>
      </c>
      <c r="BK167" s="103"/>
    </row>
    <row r="168" spans="1:63" s="49" customFormat="1">
      <c r="A168" s="110"/>
      <c r="B168" s="124" t="s">
        <v>38</v>
      </c>
      <c r="C168" s="47" t="s">
        <v>128</v>
      </c>
      <c r="D168" s="71" t="s">
        <v>71</v>
      </c>
      <c r="E168" s="112" t="s">
        <v>2426</v>
      </c>
      <c r="F168" s="51" t="s">
        <v>61</v>
      </c>
      <c r="G168" s="14">
        <v>30</v>
      </c>
      <c r="H168" s="14">
        <v>300</v>
      </c>
      <c r="I168" s="14" t="s">
        <v>41</v>
      </c>
      <c r="J168" s="14" t="s">
        <v>76</v>
      </c>
      <c r="K168" s="71" t="s">
        <v>61</v>
      </c>
      <c r="L168" s="115">
        <v>49.95</v>
      </c>
      <c r="M168" s="175">
        <f t="shared" si="202"/>
        <v>41.97478991596639</v>
      </c>
      <c r="N168" s="115"/>
      <c r="O168" s="116"/>
      <c r="P168" s="177">
        <f t="shared" si="239"/>
        <v>49.95</v>
      </c>
      <c r="Q168" s="51" t="s">
        <v>41</v>
      </c>
      <c r="R168" s="16">
        <f t="shared" si="231"/>
        <v>47.95</v>
      </c>
      <c r="S168" s="14" t="s">
        <v>41</v>
      </c>
      <c r="T168" s="14" t="s">
        <v>41</v>
      </c>
      <c r="U168" s="16">
        <f t="shared" si="232"/>
        <v>44.95</v>
      </c>
      <c r="V168" s="14" t="s">
        <v>41</v>
      </c>
      <c r="W168" s="16">
        <f t="shared" si="233"/>
        <v>42.95</v>
      </c>
      <c r="X168" s="14" t="s">
        <v>41</v>
      </c>
      <c r="Y168" s="14" t="s">
        <v>41</v>
      </c>
      <c r="Z168" s="16">
        <f t="shared" si="234"/>
        <v>39.950000000000003</v>
      </c>
      <c r="AA168" s="71" t="s">
        <v>41</v>
      </c>
      <c r="AB168" s="252">
        <v>39.99</v>
      </c>
      <c r="AC168" s="237" t="s">
        <v>49</v>
      </c>
      <c r="AD168" s="120" t="s">
        <v>130</v>
      </c>
      <c r="AE168" s="67">
        <v>310</v>
      </c>
      <c r="AF168" s="114">
        <v>195</v>
      </c>
      <c r="AG168" s="182">
        <f t="shared" si="204"/>
        <v>505</v>
      </c>
      <c r="AH168" s="183">
        <f t="shared" si="205"/>
        <v>-553.35</v>
      </c>
      <c r="AI168" s="184">
        <f t="shared" si="206"/>
        <v>9.99</v>
      </c>
      <c r="AJ168" s="183">
        <f t="shared" si="207"/>
        <v>8.3949579831932777</v>
      </c>
      <c r="AK168" s="202" t="str">
        <f t="shared" si="208"/>
        <v>-</v>
      </c>
      <c r="AL168" s="203">
        <f t="shared" si="209"/>
        <v>465</v>
      </c>
      <c r="AM168" s="203" t="str">
        <f t="shared" si="210"/>
        <v>-</v>
      </c>
      <c r="AN168" s="203" t="str">
        <f t="shared" si="211"/>
        <v>-</v>
      </c>
      <c r="AO168" s="203">
        <f t="shared" si="212"/>
        <v>405</v>
      </c>
      <c r="AP168" s="203" t="str">
        <f t="shared" si="213"/>
        <v>-</v>
      </c>
      <c r="AQ168" s="203">
        <f t="shared" si="214"/>
        <v>365</v>
      </c>
      <c r="AR168" s="203" t="str">
        <f t="shared" si="215"/>
        <v>-</v>
      </c>
      <c r="AS168" s="203" t="str">
        <f t="shared" si="216"/>
        <v>-</v>
      </c>
      <c r="AT168" s="203">
        <f t="shared" si="217"/>
        <v>305</v>
      </c>
      <c r="AU168" s="204" t="str">
        <f t="shared" si="218"/>
        <v>-</v>
      </c>
      <c r="AV168" s="185"/>
      <c r="AW168" s="205" t="str">
        <f t="shared" si="219"/>
        <v>-</v>
      </c>
      <c r="AX168" s="206">
        <f t="shared" si="220"/>
        <v>9.99</v>
      </c>
      <c r="AY168" s="206" t="str">
        <f t="shared" si="221"/>
        <v>-</v>
      </c>
      <c r="AZ168" s="206" t="str">
        <f t="shared" si="222"/>
        <v>-</v>
      </c>
      <c r="BA168" s="206">
        <f t="shared" si="223"/>
        <v>9.99</v>
      </c>
      <c r="BB168" s="206" t="str">
        <f t="shared" si="224"/>
        <v>-</v>
      </c>
      <c r="BC168" s="206">
        <f t="shared" si="225"/>
        <v>9.99</v>
      </c>
      <c r="BD168" s="206" t="str">
        <f t="shared" si="226"/>
        <v>-</v>
      </c>
      <c r="BE168" s="206" t="str">
        <f t="shared" si="227"/>
        <v>-</v>
      </c>
      <c r="BF168" s="206">
        <f t="shared" si="228"/>
        <v>9.99</v>
      </c>
      <c r="BG168" s="207" t="str">
        <f t="shared" si="229"/>
        <v>-</v>
      </c>
      <c r="BH168" s="103" t="s">
        <v>2506</v>
      </c>
      <c r="BI168" s="227">
        <v>46265</v>
      </c>
      <c r="BJ168" s="112" t="s">
        <v>115</v>
      </c>
      <c r="BK168" s="201" t="s">
        <v>82</v>
      </c>
    </row>
    <row r="169" spans="1:63" s="49" customFormat="1">
      <c r="A169" s="110"/>
      <c r="B169" s="124" t="s">
        <v>38</v>
      </c>
      <c r="C169" s="47" t="s">
        <v>145</v>
      </c>
      <c r="D169" s="71" t="s">
        <v>71</v>
      </c>
      <c r="E169" s="112" t="s">
        <v>2426</v>
      </c>
      <c r="F169" s="51" t="s">
        <v>61</v>
      </c>
      <c r="G169" s="14" t="s">
        <v>61</v>
      </c>
      <c r="H169" s="14">
        <v>300</v>
      </c>
      <c r="I169" s="14" t="s">
        <v>41</v>
      </c>
      <c r="J169" s="14" t="s">
        <v>76</v>
      </c>
      <c r="K169" s="71" t="s">
        <v>61</v>
      </c>
      <c r="L169" s="115">
        <v>84.95</v>
      </c>
      <c r="M169" s="175">
        <f t="shared" si="202"/>
        <v>71.386554621848745</v>
      </c>
      <c r="N169" s="115">
        <f>L169-35</f>
        <v>49.95</v>
      </c>
      <c r="O169" s="118">
        <f>N169/1.19</f>
        <v>41.97478991596639</v>
      </c>
      <c r="P169" s="177">
        <f>N169</f>
        <v>49.95</v>
      </c>
      <c r="Q169" s="51" t="s">
        <v>41</v>
      </c>
      <c r="R169" s="16">
        <f t="shared" si="231"/>
        <v>47.95</v>
      </c>
      <c r="S169" s="14" t="s">
        <v>41</v>
      </c>
      <c r="T169" s="14" t="s">
        <v>41</v>
      </c>
      <c r="U169" s="16">
        <f t="shared" si="232"/>
        <v>44.95</v>
      </c>
      <c r="V169" s="14" t="s">
        <v>41</v>
      </c>
      <c r="W169" s="16">
        <f t="shared" si="233"/>
        <v>42.95</v>
      </c>
      <c r="X169" s="14" t="s">
        <v>41</v>
      </c>
      <c r="Y169" s="14" t="s">
        <v>41</v>
      </c>
      <c r="Z169" s="16">
        <f t="shared" si="234"/>
        <v>39.950000000000003</v>
      </c>
      <c r="AA169" s="71" t="s">
        <v>41</v>
      </c>
      <c r="AB169" s="252">
        <v>39.99</v>
      </c>
      <c r="AC169" s="237" t="s">
        <v>147</v>
      </c>
      <c r="AD169" s="120" t="s">
        <v>2126</v>
      </c>
      <c r="AE169" s="67">
        <v>380</v>
      </c>
      <c r="AF169" s="114">
        <v>-275</v>
      </c>
      <c r="AG169" s="182">
        <f t="shared" si="204"/>
        <v>105</v>
      </c>
      <c r="AH169" s="183">
        <f t="shared" si="205"/>
        <v>-77.349999999999994</v>
      </c>
      <c r="AI169" s="184">
        <f t="shared" si="206"/>
        <v>9.99</v>
      </c>
      <c r="AJ169" s="183">
        <f t="shared" si="207"/>
        <v>8.3949579831932777</v>
      </c>
      <c r="AK169" s="202" t="str">
        <f t="shared" si="208"/>
        <v>-</v>
      </c>
      <c r="AL169" s="203">
        <f t="shared" si="209"/>
        <v>65</v>
      </c>
      <c r="AM169" s="203" t="str">
        <f t="shared" si="210"/>
        <v>-</v>
      </c>
      <c r="AN169" s="203" t="str">
        <f t="shared" si="211"/>
        <v>-</v>
      </c>
      <c r="AO169" s="203">
        <f t="shared" si="212"/>
        <v>5</v>
      </c>
      <c r="AP169" s="203" t="str">
        <f t="shared" si="213"/>
        <v>-</v>
      </c>
      <c r="AQ169" s="203">
        <f t="shared" si="214"/>
        <v>-35</v>
      </c>
      <c r="AR169" s="203" t="str">
        <f t="shared" si="215"/>
        <v>-</v>
      </c>
      <c r="AS169" s="203" t="str">
        <f t="shared" si="216"/>
        <v>-</v>
      </c>
      <c r="AT169" s="203">
        <f t="shared" si="217"/>
        <v>-95</v>
      </c>
      <c r="AU169" s="204" t="str">
        <f t="shared" si="218"/>
        <v>-</v>
      </c>
      <c r="AV169" s="185"/>
      <c r="AW169" s="205" t="str">
        <f t="shared" si="219"/>
        <v>-</v>
      </c>
      <c r="AX169" s="206">
        <f t="shared" si="220"/>
        <v>9.99</v>
      </c>
      <c r="AY169" s="206" t="str">
        <f t="shared" si="221"/>
        <v>-</v>
      </c>
      <c r="AZ169" s="206" t="str">
        <f t="shared" si="222"/>
        <v>-</v>
      </c>
      <c r="BA169" s="206">
        <f t="shared" si="223"/>
        <v>49.99</v>
      </c>
      <c r="BB169" s="206" t="str">
        <f t="shared" si="224"/>
        <v>-</v>
      </c>
      <c r="BC169" s="206">
        <f t="shared" si="225"/>
        <v>89.99</v>
      </c>
      <c r="BD169" s="206" t="str">
        <f t="shared" si="226"/>
        <v>-</v>
      </c>
      <c r="BE169" s="206" t="str">
        <f t="shared" si="227"/>
        <v>-</v>
      </c>
      <c r="BF169" s="206">
        <f t="shared" si="228"/>
        <v>169.99</v>
      </c>
      <c r="BG169" s="207" t="str">
        <f t="shared" si="229"/>
        <v>-</v>
      </c>
      <c r="BH169" s="103" t="s">
        <v>2502</v>
      </c>
      <c r="BI169" s="227">
        <v>46265</v>
      </c>
      <c r="BJ169" s="112" t="s">
        <v>146</v>
      </c>
      <c r="BK169" s="103"/>
    </row>
    <row r="170" spans="1:63" s="49" customFormat="1">
      <c r="A170" s="110"/>
      <c r="B170" s="124" t="s">
        <v>38</v>
      </c>
      <c r="C170" s="47" t="s">
        <v>128</v>
      </c>
      <c r="D170" s="71" t="s">
        <v>71</v>
      </c>
      <c r="E170" s="112" t="s">
        <v>2426</v>
      </c>
      <c r="F170" s="51" t="s">
        <v>61</v>
      </c>
      <c r="G170" s="14">
        <v>30</v>
      </c>
      <c r="H170" s="14">
        <v>300</v>
      </c>
      <c r="I170" s="14" t="s">
        <v>41</v>
      </c>
      <c r="J170" s="14" t="s">
        <v>76</v>
      </c>
      <c r="K170" s="71" t="s">
        <v>61</v>
      </c>
      <c r="L170" s="115">
        <v>49.95</v>
      </c>
      <c r="M170" s="175">
        <f t="shared" si="202"/>
        <v>41.97478991596639</v>
      </c>
      <c r="N170" s="115"/>
      <c r="O170" s="116"/>
      <c r="P170" s="177">
        <f>L170</f>
        <v>49.95</v>
      </c>
      <c r="Q170" s="51" t="s">
        <v>41</v>
      </c>
      <c r="R170" s="16">
        <f t="shared" si="231"/>
        <v>47.95</v>
      </c>
      <c r="S170" s="14" t="s">
        <v>41</v>
      </c>
      <c r="T170" s="14" t="s">
        <v>41</v>
      </c>
      <c r="U170" s="16">
        <f t="shared" si="232"/>
        <v>44.95</v>
      </c>
      <c r="V170" s="14" t="s">
        <v>41</v>
      </c>
      <c r="W170" s="16">
        <f t="shared" si="233"/>
        <v>42.95</v>
      </c>
      <c r="X170" s="14" t="s">
        <v>41</v>
      </c>
      <c r="Y170" s="14" t="s">
        <v>41</v>
      </c>
      <c r="Z170" s="16">
        <f t="shared" si="234"/>
        <v>39.950000000000003</v>
      </c>
      <c r="AA170" s="71" t="s">
        <v>41</v>
      </c>
      <c r="AB170" s="252">
        <v>39.99</v>
      </c>
      <c r="AC170" s="237" t="s">
        <v>49</v>
      </c>
      <c r="AD170" s="120" t="s">
        <v>2601</v>
      </c>
      <c r="AE170" s="67">
        <v>310</v>
      </c>
      <c r="AF170" s="114">
        <v>180</v>
      </c>
      <c r="AG170" s="182">
        <f t="shared" si="204"/>
        <v>490</v>
      </c>
      <c r="AH170" s="183">
        <f t="shared" si="205"/>
        <v>-535.5</v>
      </c>
      <c r="AI170" s="184">
        <f t="shared" si="206"/>
        <v>9.99</v>
      </c>
      <c r="AJ170" s="183">
        <f t="shared" si="207"/>
        <v>8.3949579831932777</v>
      </c>
      <c r="AK170" s="202" t="str">
        <f t="shared" si="208"/>
        <v>-</v>
      </c>
      <c r="AL170" s="203">
        <f t="shared" si="209"/>
        <v>450</v>
      </c>
      <c r="AM170" s="203" t="str">
        <f t="shared" si="210"/>
        <v>-</v>
      </c>
      <c r="AN170" s="203" t="str">
        <f t="shared" si="211"/>
        <v>-</v>
      </c>
      <c r="AO170" s="203">
        <f t="shared" si="212"/>
        <v>390</v>
      </c>
      <c r="AP170" s="203" t="str">
        <f t="shared" si="213"/>
        <v>-</v>
      </c>
      <c r="AQ170" s="203">
        <f t="shared" si="214"/>
        <v>350</v>
      </c>
      <c r="AR170" s="203" t="str">
        <f t="shared" si="215"/>
        <v>-</v>
      </c>
      <c r="AS170" s="203" t="str">
        <f t="shared" si="216"/>
        <v>-</v>
      </c>
      <c r="AT170" s="203">
        <f t="shared" si="217"/>
        <v>290</v>
      </c>
      <c r="AU170" s="204" t="str">
        <f t="shared" si="218"/>
        <v>-</v>
      </c>
      <c r="AV170" s="185"/>
      <c r="AW170" s="205" t="str">
        <f t="shared" si="219"/>
        <v>-</v>
      </c>
      <c r="AX170" s="206">
        <f t="shared" si="220"/>
        <v>9.99</v>
      </c>
      <c r="AY170" s="206" t="str">
        <f t="shared" si="221"/>
        <v>-</v>
      </c>
      <c r="AZ170" s="206" t="str">
        <f t="shared" si="222"/>
        <v>-</v>
      </c>
      <c r="BA170" s="206">
        <f t="shared" si="223"/>
        <v>9.99</v>
      </c>
      <c r="BB170" s="206" t="str">
        <f t="shared" si="224"/>
        <v>-</v>
      </c>
      <c r="BC170" s="206">
        <f t="shared" si="225"/>
        <v>9.99</v>
      </c>
      <c r="BD170" s="206" t="str">
        <f t="shared" si="226"/>
        <v>-</v>
      </c>
      <c r="BE170" s="206" t="str">
        <f t="shared" si="227"/>
        <v>-</v>
      </c>
      <c r="BF170" s="206">
        <f t="shared" si="228"/>
        <v>9.99</v>
      </c>
      <c r="BG170" s="207" t="str">
        <f t="shared" si="229"/>
        <v>-</v>
      </c>
      <c r="BH170" s="103" t="s">
        <v>2506</v>
      </c>
      <c r="BI170" s="227">
        <v>46265</v>
      </c>
      <c r="BJ170" s="112" t="s">
        <v>115</v>
      </c>
      <c r="BK170" s="103"/>
    </row>
    <row r="171" spans="1:63" s="49" customFormat="1">
      <c r="A171" s="110"/>
      <c r="B171" s="124" t="s">
        <v>38</v>
      </c>
      <c r="C171" s="47" t="s">
        <v>137</v>
      </c>
      <c r="D171" s="71" t="s">
        <v>71</v>
      </c>
      <c r="E171" s="112" t="s">
        <v>2426</v>
      </c>
      <c r="F171" s="51" t="s">
        <v>61</v>
      </c>
      <c r="G171" s="14">
        <v>50</v>
      </c>
      <c r="H171" s="14">
        <v>300</v>
      </c>
      <c r="I171" s="14" t="s">
        <v>41</v>
      </c>
      <c r="J171" s="14" t="s">
        <v>76</v>
      </c>
      <c r="K171" s="71" t="s">
        <v>61</v>
      </c>
      <c r="L171" s="115">
        <v>59.95</v>
      </c>
      <c r="M171" s="175">
        <f t="shared" si="202"/>
        <v>50.378151260504204</v>
      </c>
      <c r="N171" s="115">
        <f>L171-10</f>
        <v>49.95</v>
      </c>
      <c r="O171" s="118">
        <f>N171/1.19</f>
        <v>41.97478991596639</v>
      </c>
      <c r="P171" s="177">
        <f>N171</f>
        <v>49.95</v>
      </c>
      <c r="Q171" s="51" t="s">
        <v>41</v>
      </c>
      <c r="R171" s="16">
        <f t="shared" si="231"/>
        <v>47.95</v>
      </c>
      <c r="S171" s="14" t="s">
        <v>41</v>
      </c>
      <c r="T171" s="14" t="s">
        <v>41</v>
      </c>
      <c r="U171" s="16">
        <f t="shared" si="232"/>
        <v>44.95</v>
      </c>
      <c r="V171" s="14" t="s">
        <v>41</v>
      </c>
      <c r="W171" s="16">
        <f t="shared" si="233"/>
        <v>42.95</v>
      </c>
      <c r="X171" s="14" t="s">
        <v>41</v>
      </c>
      <c r="Y171" s="14" t="s">
        <v>41</v>
      </c>
      <c r="Z171" s="16">
        <f t="shared" si="234"/>
        <v>39.950000000000003</v>
      </c>
      <c r="AA171" s="71" t="s">
        <v>41</v>
      </c>
      <c r="AB171" s="252">
        <v>39.99</v>
      </c>
      <c r="AC171" s="237" t="s">
        <v>81</v>
      </c>
      <c r="AD171" s="120" t="s">
        <v>2605</v>
      </c>
      <c r="AE171" s="67">
        <v>350</v>
      </c>
      <c r="AF171" s="114">
        <v>50</v>
      </c>
      <c r="AG171" s="182">
        <f t="shared" si="204"/>
        <v>400</v>
      </c>
      <c r="AH171" s="183">
        <f t="shared" si="205"/>
        <v>-428.4</v>
      </c>
      <c r="AI171" s="184">
        <f t="shared" si="206"/>
        <v>9.99</v>
      </c>
      <c r="AJ171" s="183">
        <f t="shared" si="207"/>
        <v>8.3949579831932777</v>
      </c>
      <c r="AK171" s="202" t="str">
        <f t="shared" si="208"/>
        <v>-</v>
      </c>
      <c r="AL171" s="203">
        <f t="shared" si="209"/>
        <v>360</v>
      </c>
      <c r="AM171" s="203" t="str">
        <f t="shared" si="210"/>
        <v>-</v>
      </c>
      <c r="AN171" s="203" t="str">
        <f t="shared" si="211"/>
        <v>-</v>
      </c>
      <c r="AO171" s="203">
        <f t="shared" si="212"/>
        <v>300</v>
      </c>
      <c r="AP171" s="203" t="str">
        <f t="shared" si="213"/>
        <v>-</v>
      </c>
      <c r="AQ171" s="203">
        <f t="shared" si="214"/>
        <v>260</v>
      </c>
      <c r="AR171" s="203" t="str">
        <f t="shared" si="215"/>
        <v>-</v>
      </c>
      <c r="AS171" s="203" t="str">
        <f t="shared" si="216"/>
        <v>-</v>
      </c>
      <c r="AT171" s="203">
        <f t="shared" si="217"/>
        <v>200</v>
      </c>
      <c r="AU171" s="204" t="str">
        <f t="shared" si="218"/>
        <v>-</v>
      </c>
      <c r="AV171" s="185"/>
      <c r="AW171" s="205" t="str">
        <f t="shared" si="219"/>
        <v>-</v>
      </c>
      <c r="AX171" s="206">
        <f t="shared" si="220"/>
        <v>9.99</v>
      </c>
      <c r="AY171" s="206" t="str">
        <f t="shared" si="221"/>
        <v>-</v>
      </c>
      <c r="AZ171" s="206" t="str">
        <f t="shared" si="222"/>
        <v>-</v>
      </c>
      <c r="BA171" s="206">
        <f t="shared" si="223"/>
        <v>9.99</v>
      </c>
      <c r="BB171" s="206" t="str">
        <f t="shared" si="224"/>
        <v>-</v>
      </c>
      <c r="BC171" s="206">
        <f t="shared" si="225"/>
        <v>9.99</v>
      </c>
      <c r="BD171" s="206" t="str">
        <f t="shared" si="226"/>
        <v>-</v>
      </c>
      <c r="BE171" s="206" t="str">
        <f t="shared" si="227"/>
        <v>-</v>
      </c>
      <c r="BF171" s="206">
        <f t="shared" si="228"/>
        <v>9.99</v>
      </c>
      <c r="BG171" s="207" t="str">
        <f t="shared" si="229"/>
        <v>-</v>
      </c>
      <c r="BH171" s="103" t="s">
        <v>2508</v>
      </c>
      <c r="BI171" s="227">
        <v>46265</v>
      </c>
      <c r="BJ171" s="112" t="s">
        <v>127</v>
      </c>
      <c r="BK171" s="103"/>
    </row>
    <row r="172" spans="1:63" s="49" customFormat="1">
      <c r="A172" s="110"/>
      <c r="B172" s="124" t="s">
        <v>38</v>
      </c>
      <c r="C172" s="47" t="s">
        <v>2700</v>
      </c>
      <c r="D172" s="71" t="s">
        <v>71</v>
      </c>
      <c r="E172" s="112"/>
      <c r="F172" s="51" t="s">
        <v>61</v>
      </c>
      <c r="G172" s="14">
        <v>80</v>
      </c>
      <c r="H172" s="14">
        <v>50</v>
      </c>
      <c r="I172" s="14">
        <v>50</v>
      </c>
      <c r="J172" s="14" t="s">
        <v>76</v>
      </c>
      <c r="K172" s="114" t="s">
        <v>61</v>
      </c>
      <c r="L172" s="115">
        <v>49.99</v>
      </c>
      <c r="M172" s="175">
        <f t="shared" si="202"/>
        <v>42.008403361344541</v>
      </c>
      <c r="N172" s="115"/>
      <c r="O172" s="116"/>
      <c r="P172" s="177">
        <f t="shared" ref="P172:P178" si="240">L172</f>
        <v>49.99</v>
      </c>
      <c r="Q172" s="51" t="s">
        <v>41</v>
      </c>
      <c r="R172" s="16">
        <f t="shared" si="231"/>
        <v>47.99</v>
      </c>
      <c r="S172" s="14" t="s">
        <v>41</v>
      </c>
      <c r="T172" s="14" t="s">
        <v>41</v>
      </c>
      <c r="U172" s="16">
        <f t="shared" si="232"/>
        <v>44.99</v>
      </c>
      <c r="V172" s="14" t="s">
        <v>41</v>
      </c>
      <c r="W172" s="16">
        <f t="shared" si="233"/>
        <v>42.99</v>
      </c>
      <c r="X172" s="14" t="s">
        <v>41</v>
      </c>
      <c r="Y172" s="14" t="s">
        <v>41</v>
      </c>
      <c r="Z172" s="16">
        <f t="shared" si="234"/>
        <v>39.99</v>
      </c>
      <c r="AA172" s="72">
        <f t="shared" ref="AA172:AA184" si="241">P172-12</f>
        <v>37.99</v>
      </c>
      <c r="AB172" s="252">
        <v>39.99</v>
      </c>
      <c r="AC172" s="212"/>
      <c r="AD172" s="119" t="s">
        <v>41</v>
      </c>
      <c r="AE172" s="67">
        <v>310</v>
      </c>
      <c r="AF172" s="114"/>
      <c r="AG172" s="182">
        <f t="shared" si="204"/>
        <v>310</v>
      </c>
      <c r="AH172" s="183">
        <f t="shared" si="205"/>
        <v>-321.3</v>
      </c>
      <c r="AI172" s="184">
        <f t="shared" si="206"/>
        <v>9.99</v>
      </c>
      <c r="AJ172" s="183">
        <f t="shared" si="207"/>
        <v>8.3949579831932777</v>
      </c>
      <c r="AK172" s="202" t="str">
        <f t="shared" si="208"/>
        <v>-</v>
      </c>
      <c r="AL172" s="203">
        <f t="shared" si="209"/>
        <v>270</v>
      </c>
      <c r="AM172" s="203" t="str">
        <f t="shared" si="210"/>
        <v>-</v>
      </c>
      <c r="AN172" s="203" t="str">
        <f t="shared" si="211"/>
        <v>-</v>
      </c>
      <c r="AO172" s="203">
        <f t="shared" si="212"/>
        <v>210</v>
      </c>
      <c r="AP172" s="203" t="str">
        <f t="shared" si="213"/>
        <v>-</v>
      </c>
      <c r="AQ172" s="203">
        <f t="shared" si="214"/>
        <v>170</v>
      </c>
      <c r="AR172" s="203" t="str">
        <f t="shared" si="215"/>
        <v>-</v>
      </c>
      <c r="AS172" s="203" t="str">
        <f t="shared" si="216"/>
        <v>-</v>
      </c>
      <c r="AT172" s="203">
        <f t="shared" si="217"/>
        <v>110</v>
      </c>
      <c r="AU172" s="204">
        <f t="shared" si="218"/>
        <v>70</v>
      </c>
      <c r="AV172" s="185"/>
      <c r="AW172" s="205" t="str">
        <f t="shared" si="219"/>
        <v>-</v>
      </c>
      <c r="AX172" s="206">
        <f t="shared" si="220"/>
        <v>9.99</v>
      </c>
      <c r="AY172" s="206" t="str">
        <f t="shared" si="221"/>
        <v>-</v>
      </c>
      <c r="AZ172" s="206" t="str">
        <f t="shared" si="222"/>
        <v>-</v>
      </c>
      <c r="BA172" s="206">
        <f t="shared" si="223"/>
        <v>9.99</v>
      </c>
      <c r="BB172" s="206" t="str">
        <f t="shared" si="224"/>
        <v>-</v>
      </c>
      <c r="BC172" s="206">
        <f t="shared" si="225"/>
        <v>9.99</v>
      </c>
      <c r="BD172" s="206" t="str">
        <f t="shared" si="226"/>
        <v>-</v>
      </c>
      <c r="BE172" s="206" t="str">
        <f t="shared" si="227"/>
        <v>-</v>
      </c>
      <c r="BF172" s="206">
        <f t="shared" si="228"/>
        <v>9.99</v>
      </c>
      <c r="BG172" s="207">
        <f t="shared" si="229"/>
        <v>9.99</v>
      </c>
      <c r="BH172" s="104" t="s">
        <v>88</v>
      </c>
      <c r="BI172" s="227"/>
      <c r="BJ172" s="112" t="s">
        <v>115</v>
      </c>
      <c r="BK172" s="103"/>
    </row>
    <row r="173" spans="1:63" s="49" customFormat="1">
      <c r="A173" s="110"/>
      <c r="B173" s="124" t="s">
        <v>38</v>
      </c>
      <c r="C173" s="47" t="s">
        <v>139</v>
      </c>
      <c r="D173" s="71" t="s">
        <v>85</v>
      </c>
      <c r="E173" s="112"/>
      <c r="F173" s="51" t="s">
        <v>61</v>
      </c>
      <c r="G173" s="14">
        <v>100</v>
      </c>
      <c r="H173" s="14">
        <v>100</v>
      </c>
      <c r="I173" s="14">
        <v>150</v>
      </c>
      <c r="J173" s="14" t="s">
        <v>76</v>
      </c>
      <c r="K173" s="114" t="s">
        <v>61</v>
      </c>
      <c r="L173" s="115">
        <v>49.99</v>
      </c>
      <c r="M173" s="175">
        <f t="shared" si="202"/>
        <v>42.008403361344541</v>
      </c>
      <c r="N173" s="115"/>
      <c r="O173" s="116"/>
      <c r="P173" s="177">
        <f t="shared" si="240"/>
        <v>49.99</v>
      </c>
      <c r="Q173" s="51" t="s">
        <v>41</v>
      </c>
      <c r="R173" s="16">
        <f t="shared" si="231"/>
        <v>47.99</v>
      </c>
      <c r="S173" s="14" t="s">
        <v>41</v>
      </c>
      <c r="T173" s="14" t="s">
        <v>41</v>
      </c>
      <c r="U173" s="16">
        <f t="shared" si="232"/>
        <v>44.99</v>
      </c>
      <c r="V173" s="14" t="s">
        <v>41</v>
      </c>
      <c r="W173" s="16">
        <f t="shared" si="233"/>
        <v>42.99</v>
      </c>
      <c r="X173" s="14" t="s">
        <v>41</v>
      </c>
      <c r="Y173" s="14" t="s">
        <v>41</v>
      </c>
      <c r="Z173" s="16">
        <f t="shared" si="234"/>
        <v>39.99</v>
      </c>
      <c r="AA173" s="72">
        <f t="shared" si="241"/>
        <v>37.99</v>
      </c>
      <c r="AB173" s="252">
        <v>39.99</v>
      </c>
      <c r="AC173" s="212"/>
      <c r="AD173" s="119" t="s">
        <v>41</v>
      </c>
      <c r="AE173" s="67">
        <v>250</v>
      </c>
      <c r="AF173" s="114"/>
      <c r="AG173" s="182">
        <f t="shared" si="204"/>
        <v>250</v>
      </c>
      <c r="AH173" s="183">
        <f t="shared" si="205"/>
        <v>-249.89999999999998</v>
      </c>
      <c r="AI173" s="184">
        <f t="shared" si="206"/>
        <v>9.99</v>
      </c>
      <c r="AJ173" s="183">
        <f t="shared" si="207"/>
        <v>8.3949579831932777</v>
      </c>
      <c r="AK173" s="202" t="str">
        <f t="shared" si="208"/>
        <v>-</v>
      </c>
      <c r="AL173" s="203">
        <f t="shared" si="209"/>
        <v>210</v>
      </c>
      <c r="AM173" s="203" t="str">
        <f t="shared" si="210"/>
        <v>-</v>
      </c>
      <c r="AN173" s="203" t="str">
        <f t="shared" si="211"/>
        <v>-</v>
      </c>
      <c r="AO173" s="203">
        <f t="shared" si="212"/>
        <v>150</v>
      </c>
      <c r="AP173" s="203" t="str">
        <f t="shared" si="213"/>
        <v>-</v>
      </c>
      <c r="AQ173" s="203">
        <f t="shared" si="214"/>
        <v>110</v>
      </c>
      <c r="AR173" s="203" t="str">
        <f t="shared" si="215"/>
        <v>-</v>
      </c>
      <c r="AS173" s="203" t="str">
        <f t="shared" si="216"/>
        <v>-</v>
      </c>
      <c r="AT173" s="203">
        <f t="shared" si="217"/>
        <v>50</v>
      </c>
      <c r="AU173" s="204">
        <f t="shared" si="218"/>
        <v>10</v>
      </c>
      <c r="AV173" s="185"/>
      <c r="AW173" s="205" t="str">
        <f t="shared" si="219"/>
        <v>-</v>
      </c>
      <c r="AX173" s="206">
        <f t="shared" si="220"/>
        <v>9.99</v>
      </c>
      <c r="AY173" s="206" t="str">
        <f t="shared" si="221"/>
        <v>-</v>
      </c>
      <c r="AZ173" s="206" t="str">
        <f t="shared" si="222"/>
        <v>-</v>
      </c>
      <c r="BA173" s="206">
        <f t="shared" si="223"/>
        <v>9.99</v>
      </c>
      <c r="BB173" s="206" t="str">
        <f t="shared" si="224"/>
        <v>-</v>
      </c>
      <c r="BC173" s="206">
        <f t="shared" si="225"/>
        <v>9.99</v>
      </c>
      <c r="BD173" s="206" t="str">
        <f t="shared" si="226"/>
        <v>-</v>
      </c>
      <c r="BE173" s="206" t="str">
        <f t="shared" si="227"/>
        <v>-</v>
      </c>
      <c r="BF173" s="206">
        <f t="shared" si="228"/>
        <v>9.99</v>
      </c>
      <c r="BG173" s="207">
        <f t="shared" si="229"/>
        <v>39.99</v>
      </c>
      <c r="BH173" s="104" t="s">
        <v>125</v>
      </c>
      <c r="BI173" s="227"/>
      <c r="BJ173" s="112" t="s">
        <v>108</v>
      </c>
      <c r="BK173" s="103"/>
    </row>
    <row r="174" spans="1:63" s="49" customFormat="1">
      <c r="A174" s="110"/>
      <c r="B174" s="124" t="s">
        <v>38</v>
      </c>
      <c r="C174" s="47" t="s">
        <v>2701</v>
      </c>
      <c r="D174" s="71" t="s">
        <v>40</v>
      </c>
      <c r="E174" s="112"/>
      <c r="F174" s="51" t="s">
        <v>61</v>
      </c>
      <c r="G174" s="14">
        <v>140</v>
      </c>
      <c r="H174" s="14">
        <v>100</v>
      </c>
      <c r="I174" s="14">
        <v>150</v>
      </c>
      <c r="J174" s="14" t="s">
        <v>76</v>
      </c>
      <c r="K174" s="114" t="s">
        <v>61</v>
      </c>
      <c r="L174" s="115">
        <v>49.99</v>
      </c>
      <c r="M174" s="175">
        <f t="shared" si="202"/>
        <v>42.008403361344541</v>
      </c>
      <c r="N174" s="115"/>
      <c r="O174" s="116"/>
      <c r="P174" s="177">
        <f t="shared" si="240"/>
        <v>49.99</v>
      </c>
      <c r="Q174" s="51" t="s">
        <v>41</v>
      </c>
      <c r="R174" s="16">
        <f t="shared" si="231"/>
        <v>47.99</v>
      </c>
      <c r="S174" s="14" t="s">
        <v>41</v>
      </c>
      <c r="T174" s="14" t="s">
        <v>41</v>
      </c>
      <c r="U174" s="16">
        <f t="shared" si="232"/>
        <v>44.99</v>
      </c>
      <c r="V174" s="14" t="s">
        <v>41</v>
      </c>
      <c r="W174" s="16">
        <f t="shared" si="233"/>
        <v>42.99</v>
      </c>
      <c r="X174" s="14" t="s">
        <v>41</v>
      </c>
      <c r="Y174" s="14" t="s">
        <v>41</v>
      </c>
      <c r="Z174" s="16">
        <f t="shared" si="234"/>
        <v>39.99</v>
      </c>
      <c r="AA174" s="72">
        <f t="shared" si="241"/>
        <v>37.99</v>
      </c>
      <c r="AB174" s="252">
        <v>39.99</v>
      </c>
      <c r="AC174" s="212"/>
      <c r="AD174" s="119" t="s">
        <v>41</v>
      </c>
      <c r="AE174" s="67">
        <v>230</v>
      </c>
      <c r="AF174" s="114"/>
      <c r="AG174" s="182">
        <f t="shared" si="204"/>
        <v>230</v>
      </c>
      <c r="AH174" s="183">
        <f t="shared" si="205"/>
        <v>-226.1</v>
      </c>
      <c r="AI174" s="184">
        <f t="shared" si="206"/>
        <v>9.99</v>
      </c>
      <c r="AJ174" s="183">
        <f t="shared" si="207"/>
        <v>8.3949579831932777</v>
      </c>
      <c r="AK174" s="202" t="str">
        <f t="shared" si="208"/>
        <v>-</v>
      </c>
      <c r="AL174" s="203">
        <f t="shared" si="209"/>
        <v>190</v>
      </c>
      <c r="AM174" s="203" t="str">
        <f t="shared" si="210"/>
        <v>-</v>
      </c>
      <c r="AN174" s="203" t="str">
        <f t="shared" si="211"/>
        <v>-</v>
      </c>
      <c r="AO174" s="203">
        <f t="shared" si="212"/>
        <v>130</v>
      </c>
      <c r="AP174" s="203" t="str">
        <f t="shared" si="213"/>
        <v>-</v>
      </c>
      <c r="AQ174" s="203">
        <f t="shared" si="214"/>
        <v>90</v>
      </c>
      <c r="AR174" s="203" t="str">
        <f t="shared" si="215"/>
        <v>-</v>
      </c>
      <c r="AS174" s="203" t="str">
        <f t="shared" si="216"/>
        <v>-</v>
      </c>
      <c r="AT174" s="203">
        <f t="shared" si="217"/>
        <v>30</v>
      </c>
      <c r="AU174" s="204">
        <f t="shared" si="218"/>
        <v>-10</v>
      </c>
      <c r="AV174" s="185"/>
      <c r="AW174" s="205" t="str">
        <f t="shared" si="219"/>
        <v>-</v>
      </c>
      <c r="AX174" s="206">
        <f t="shared" si="220"/>
        <v>9.99</v>
      </c>
      <c r="AY174" s="206" t="str">
        <f t="shared" si="221"/>
        <v>-</v>
      </c>
      <c r="AZ174" s="206" t="str">
        <f t="shared" si="222"/>
        <v>-</v>
      </c>
      <c r="BA174" s="206">
        <f t="shared" si="223"/>
        <v>9.99</v>
      </c>
      <c r="BB174" s="206" t="str">
        <f t="shared" si="224"/>
        <v>-</v>
      </c>
      <c r="BC174" s="206">
        <f t="shared" si="225"/>
        <v>9.99</v>
      </c>
      <c r="BD174" s="206" t="str">
        <f t="shared" si="226"/>
        <v>-</v>
      </c>
      <c r="BE174" s="206" t="str">
        <f t="shared" si="227"/>
        <v>-</v>
      </c>
      <c r="BF174" s="206">
        <f t="shared" si="228"/>
        <v>19.990000000000002</v>
      </c>
      <c r="BG174" s="207">
        <f t="shared" si="229"/>
        <v>59.99</v>
      </c>
      <c r="BH174" s="104" t="s">
        <v>125</v>
      </c>
      <c r="BI174" s="227"/>
      <c r="BJ174" s="112" t="s">
        <v>106</v>
      </c>
      <c r="BK174" s="103"/>
    </row>
    <row r="175" spans="1:63" s="49" customFormat="1">
      <c r="A175" s="110"/>
      <c r="B175" s="124" t="s">
        <v>38</v>
      </c>
      <c r="C175" s="47" t="s">
        <v>2700</v>
      </c>
      <c r="D175" s="71" t="s">
        <v>71</v>
      </c>
      <c r="E175" s="112" t="s">
        <v>2426</v>
      </c>
      <c r="F175" s="51" t="s">
        <v>61</v>
      </c>
      <c r="G175" s="14">
        <v>80</v>
      </c>
      <c r="H175" s="14">
        <v>50</v>
      </c>
      <c r="I175" s="14">
        <v>50</v>
      </c>
      <c r="J175" s="14" t="s">
        <v>76</v>
      </c>
      <c r="K175" s="114" t="s">
        <v>61</v>
      </c>
      <c r="L175" s="115">
        <v>49.99</v>
      </c>
      <c r="M175" s="175">
        <f t="shared" si="202"/>
        <v>42.008403361344541</v>
      </c>
      <c r="N175" s="115"/>
      <c r="O175" s="116"/>
      <c r="P175" s="177">
        <f t="shared" si="240"/>
        <v>49.99</v>
      </c>
      <c r="Q175" s="51" t="s">
        <v>41</v>
      </c>
      <c r="R175" s="16">
        <f t="shared" si="231"/>
        <v>47.99</v>
      </c>
      <c r="S175" s="14" t="s">
        <v>41</v>
      </c>
      <c r="T175" s="14" t="s">
        <v>41</v>
      </c>
      <c r="U175" s="16">
        <f t="shared" si="232"/>
        <v>44.99</v>
      </c>
      <c r="V175" s="14" t="s">
        <v>41</v>
      </c>
      <c r="W175" s="16">
        <f t="shared" si="233"/>
        <v>42.99</v>
      </c>
      <c r="X175" s="14" t="s">
        <v>41</v>
      </c>
      <c r="Y175" s="14" t="s">
        <v>41</v>
      </c>
      <c r="Z175" s="16">
        <f t="shared" si="234"/>
        <v>39.99</v>
      </c>
      <c r="AA175" s="72">
        <f t="shared" si="241"/>
        <v>37.99</v>
      </c>
      <c r="AB175" s="252">
        <v>39.99</v>
      </c>
      <c r="AC175" s="237" t="s">
        <v>49</v>
      </c>
      <c r="AD175" s="120" t="s">
        <v>2733</v>
      </c>
      <c r="AE175" s="67">
        <v>310</v>
      </c>
      <c r="AF175" s="114">
        <v>230</v>
      </c>
      <c r="AG175" s="182">
        <f t="shared" si="204"/>
        <v>540</v>
      </c>
      <c r="AH175" s="183">
        <f t="shared" si="205"/>
        <v>-595</v>
      </c>
      <c r="AI175" s="184">
        <f t="shared" si="206"/>
        <v>9.99</v>
      </c>
      <c r="AJ175" s="183">
        <f t="shared" si="207"/>
        <v>8.3949579831932777</v>
      </c>
      <c r="AK175" s="202" t="str">
        <f t="shared" si="208"/>
        <v>-</v>
      </c>
      <c r="AL175" s="203">
        <f t="shared" si="209"/>
        <v>500</v>
      </c>
      <c r="AM175" s="203" t="str">
        <f t="shared" si="210"/>
        <v>-</v>
      </c>
      <c r="AN175" s="203" t="str">
        <f t="shared" si="211"/>
        <v>-</v>
      </c>
      <c r="AO175" s="203">
        <f t="shared" si="212"/>
        <v>440</v>
      </c>
      <c r="AP175" s="203" t="str">
        <f t="shared" si="213"/>
        <v>-</v>
      </c>
      <c r="AQ175" s="203">
        <f t="shared" si="214"/>
        <v>400</v>
      </c>
      <c r="AR175" s="203" t="str">
        <f t="shared" si="215"/>
        <v>-</v>
      </c>
      <c r="AS175" s="203" t="str">
        <f t="shared" si="216"/>
        <v>-</v>
      </c>
      <c r="AT175" s="203">
        <f t="shared" si="217"/>
        <v>340</v>
      </c>
      <c r="AU175" s="204">
        <f t="shared" si="218"/>
        <v>300</v>
      </c>
      <c r="AV175" s="185"/>
      <c r="AW175" s="205" t="str">
        <f t="shared" si="219"/>
        <v>-</v>
      </c>
      <c r="AX175" s="206">
        <f t="shared" si="220"/>
        <v>9.99</v>
      </c>
      <c r="AY175" s="206" t="str">
        <f t="shared" si="221"/>
        <v>-</v>
      </c>
      <c r="AZ175" s="206" t="str">
        <f t="shared" si="222"/>
        <v>-</v>
      </c>
      <c r="BA175" s="206">
        <f t="shared" si="223"/>
        <v>9.99</v>
      </c>
      <c r="BB175" s="206" t="str">
        <f t="shared" si="224"/>
        <v>-</v>
      </c>
      <c r="BC175" s="206">
        <f t="shared" si="225"/>
        <v>9.99</v>
      </c>
      <c r="BD175" s="206" t="str">
        <f t="shared" si="226"/>
        <v>-</v>
      </c>
      <c r="BE175" s="206" t="str">
        <f t="shared" si="227"/>
        <v>-</v>
      </c>
      <c r="BF175" s="206">
        <f t="shared" si="228"/>
        <v>9.99</v>
      </c>
      <c r="BG175" s="207">
        <f t="shared" si="229"/>
        <v>9.99</v>
      </c>
      <c r="BH175" s="104" t="s">
        <v>88</v>
      </c>
      <c r="BI175" s="227">
        <v>46265</v>
      </c>
      <c r="BJ175" s="112" t="s">
        <v>115</v>
      </c>
      <c r="BK175" s="103"/>
    </row>
    <row r="176" spans="1:63" s="49" customFormat="1">
      <c r="A176" s="110"/>
      <c r="B176" s="124" t="s">
        <v>38</v>
      </c>
      <c r="C176" s="47" t="s">
        <v>2700</v>
      </c>
      <c r="D176" s="71" t="s">
        <v>71</v>
      </c>
      <c r="E176" s="112" t="s">
        <v>2426</v>
      </c>
      <c r="F176" s="51" t="s">
        <v>61</v>
      </c>
      <c r="G176" s="14">
        <v>80</v>
      </c>
      <c r="H176" s="14">
        <v>50</v>
      </c>
      <c r="I176" s="14">
        <v>50</v>
      </c>
      <c r="J176" s="14" t="s">
        <v>76</v>
      </c>
      <c r="K176" s="114" t="s">
        <v>61</v>
      </c>
      <c r="L176" s="115">
        <v>49.99</v>
      </c>
      <c r="M176" s="175">
        <f t="shared" ref="M176:M203" si="242">L176/1.19</f>
        <v>42.008403361344541</v>
      </c>
      <c r="N176" s="115"/>
      <c r="O176" s="116"/>
      <c r="P176" s="177">
        <f t="shared" si="240"/>
        <v>49.99</v>
      </c>
      <c r="Q176" s="51" t="s">
        <v>41</v>
      </c>
      <c r="R176" s="16">
        <f t="shared" si="231"/>
        <v>47.99</v>
      </c>
      <c r="S176" s="14" t="s">
        <v>41</v>
      </c>
      <c r="T176" s="14" t="s">
        <v>41</v>
      </c>
      <c r="U176" s="16">
        <f t="shared" si="232"/>
        <v>44.99</v>
      </c>
      <c r="V176" s="14" t="s">
        <v>41</v>
      </c>
      <c r="W176" s="16">
        <f t="shared" si="233"/>
        <v>42.99</v>
      </c>
      <c r="X176" s="14" t="s">
        <v>41</v>
      </c>
      <c r="Y176" s="14" t="s">
        <v>41</v>
      </c>
      <c r="Z176" s="16">
        <f t="shared" si="234"/>
        <v>39.99</v>
      </c>
      <c r="AA176" s="72">
        <f t="shared" si="241"/>
        <v>37.99</v>
      </c>
      <c r="AB176" s="252">
        <v>39.99</v>
      </c>
      <c r="AC176" s="237" t="s">
        <v>49</v>
      </c>
      <c r="AD176" s="120" t="s">
        <v>2736</v>
      </c>
      <c r="AE176" s="67">
        <v>310</v>
      </c>
      <c r="AF176" s="114">
        <v>260</v>
      </c>
      <c r="AG176" s="182">
        <f t="shared" ref="AG176:AG203" si="243">SUM(AE176:AF176)</f>
        <v>570</v>
      </c>
      <c r="AH176" s="183">
        <f t="shared" ref="AH176:AH203" si="244">((($AG$2+$AG$3)-AG176))*1.19</f>
        <v>-630.69999999999993</v>
      </c>
      <c r="AI176" s="184">
        <f t="shared" ref="AI176:AI203" si="245">IF(AH176&lt;1,9.99,ROUNDDOWN(AH176/10,0)*10+9.99)</f>
        <v>9.99</v>
      </c>
      <c r="AJ176" s="183">
        <f t="shared" ref="AJ176:AJ203" si="246">AI176/1.19</f>
        <v>8.3949579831932777</v>
      </c>
      <c r="AK176" s="202" t="str">
        <f t="shared" ref="AK176:AK203" si="247">IF(ISNUMBER(Q176),AG176-20,"-")</f>
        <v>-</v>
      </c>
      <c r="AL176" s="203">
        <f t="shared" ref="AL176:AL203" si="248">IF(ISNUMBER(R176),AG176-40,"-")</f>
        <v>530</v>
      </c>
      <c r="AM176" s="203" t="str">
        <f t="shared" ref="AM176:AM203" si="249">IF(ISNUMBER(S176),AG176-60,"-")</f>
        <v>-</v>
      </c>
      <c r="AN176" s="203" t="str">
        <f t="shared" ref="AN176:AN203" si="250">IF(ISNUMBER(T176),AG176-80,"-")</f>
        <v>-</v>
      </c>
      <c r="AO176" s="203">
        <f t="shared" ref="AO176:AO203" si="251">IF(ISNUMBER(U176),AG176-100,"-")</f>
        <v>470</v>
      </c>
      <c r="AP176" s="203" t="str">
        <f t="shared" ref="AP176:AP203" si="252">IF(ISNUMBER(V176),AG176-120,"-")</f>
        <v>-</v>
      </c>
      <c r="AQ176" s="203">
        <f t="shared" ref="AQ176:AQ203" si="253">IF(ISNUMBER(W176),AG176-140,"-")</f>
        <v>430</v>
      </c>
      <c r="AR176" s="203" t="str">
        <f t="shared" ref="AR176:AR203" si="254">IF(ISNUMBER(X176),AG176-160,"-")</f>
        <v>-</v>
      </c>
      <c r="AS176" s="203" t="str">
        <f t="shared" ref="AS176:AS203" si="255">IF(ISNUMBER(Y176),AG176-180,"-")</f>
        <v>-</v>
      </c>
      <c r="AT176" s="203">
        <f t="shared" ref="AT176:AT203" si="256">IF(ISNUMBER(Z176),AG176-200,"-")</f>
        <v>370</v>
      </c>
      <c r="AU176" s="204">
        <f t="shared" ref="AU176:AU203" si="257">IF(ISNUMBER(AA176),AG176-240,"-")</f>
        <v>330</v>
      </c>
      <c r="AV176" s="185"/>
      <c r="AW176" s="205" t="str">
        <f t="shared" ref="AW176:AW203" si="258">IF(ISNUMBER(AK176),IF((AH176+23.8)&lt;1,9.99,ROUNDDOWN((AH176+23.8)/10,0)*10+9.99),"-")</f>
        <v>-</v>
      </c>
      <c r="AX176" s="206">
        <f t="shared" ref="AX176:AX203" si="259">IF(ISNUMBER(AL176),IF((AH176+47.6)&lt;1,9.99,ROUNDDOWN((AH176+47.6)/10,0)*10+9.99),"-")</f>
        <v>9.99</v>
      </c>
      <c r="AY176" s="206" t="str">
        <f t="shared" ref="AY176:AY203" si="260">IF(ISNUMBER(AM176),IF((AH176+71.4)&lt;1,9.99,ROUNDDOWN((AH176+71.4)/10,0)*10+9.99),"-")</f>
        <v>-</v>
      </c>
      <c r="AZ176" s="206" t="str">
        <f t="shared" ref="AZ176:AZ203" si="261">IF(ISNUMBER(AN176),IF((AH176+95.2)&lt;1,9.99,ROUNDDOWN((AH176+95.2)/10,0)*10+9.99),"-")</f>
        <v>-</v>
      </c>
      <c r="BA176" s="206">
        <f t="shared" ref="BA176:BA203" si="262">IF(ISNUMBER(AO176),IF((AH176+119)&lt;1,9.99,ROUNDDOWN((AH176+119)/10,0)*10+9.99),"-")</f>
        <v>9.99</v>
      </c>
      <c r="BB176" s="206" t="str">
        <f t="shared" ref="BB176:BB203" si="263">IF(ISNUMBER(AP176),IF((AH176+142.8)&lt;1,9.99,ROUNDDOWN((AH176+142.8)/10,0)*10+9.99),"-")</f>
        <v>-</v>
      </c>
      <c r="BC176" s="206">
        <f t="shared" ref="BC176:BC203" si="264">IF(ISNUMBER(AQ176),IF((AH176+166.6)&lt;1,9.99,ROUNDDOWN((AH176+166.6)/10,0)*10+9.99),"-")</f>
        <v>9.99</v>
      </c>
      <c r="BD176" s="206" t="str">
        <f t="shared" ref="BD176:BD203" si="265">IF(ISNUMBER(AR176),IF((AH176+190.4)&lt;1,9.99,ROUNDDOWN((AH176+190.4)/10,0)*10+9.99),"-")</f>
        <v>-</v>
      </c>
      <c r="BE176" s="206" t="str">
        <f t="shared" ref="BE176:BE203" si="266">IF(ISNUMBER(AS176),IF((AH176+214.2)&lt;1,9.99,ROUNDDOWN((AH176+214.2)/10,0)*10+9.99),"-")</f>
        <v>-</v>
      </c>
      <c r="BF176" s="206">
        <f t="shared" ref="BF176:BF203" si="267">IF(ISNUMBER(AT176),IF((AH176+238)&lt;1,9.99,ROUNDDOWN((AH176+238)/10,0)*10+9.99),"-")</f>
        <v>9.99</v>
      </c>
      <c r="BG176" s="207">
        <f t="shared" ref="BG176:BG203" si="268">IF(ISNUMBER(AU176),IF((AH176+285.6)&lt;1,9.99,ROUNDDOWN((AH176+285.6)/10,0)*10+9.99),"-")</f>
        <v>9.99</v>
      </c>
      <c r="BH176" s="104" t="s">
        <v>88</v>
      </c>
      <c r="BI176" s="227">
        <v>46265</v>
      </c>
      <c r="BJ176" s="112" t="s">
        <v>115</v>
      </c>
      <c r="BK176" s="103" t="s">
        <v>82</v>
      </c>
    </row>
    <row r="177" spans="1:63" s="49" customFormat="1">
      <c r="A177" s="110"/>
      <c r="B177" s="124" t="s">
        <v>38</v>
      </c>
      <c r="C177" s="47" t="s">
        <v>139</v>
      </c>
      <c r="D177" s="71" t="s">
        <v>85</v>
      </c>
      <c r="E177" s="112" t="s">
        <v>2426</v>
      </c>
      <c r="F177" s="51" t="s">
        <v>61</v>
      </c>
      <c r="G177" s="14">
        <v>100</v>
      </c>
      <c r="H177" s="14">
        <v>100</v>
      </c>
      <c r="I177" s="14">
        <v>150</v>
      </c>
      <c r="J177" s="14" t="s">
        <v>76</v>
      </c>
      <c r="K177" s="114" t="s">
        <v>61</v>
      </c>
      <c r="L177" s="115">
        <v>49.99</v>
      </c>
      <c r="M177" s="175">
        <f t="shared" si="242"/>
        <v>42.008403361344541</v>
      </c>
      <c r="N177" s="115"/>
      <c r="O177" s="116"/>
      <c r="P177" s="177">
        <f t="shared" si="240"/>
        <v>49.99</v>
      </c>
      <c r="Q177" s="51" t="s">
        <v>41</v>
      </c>
      <c r="R177" s="16">
        <f t="shared" si="231"/>
        <v>47.99</v>
      </c>
      <c r="S177" s="14" t="s">
        <v>41</v>
      </c>
      <c r="T177" s="14" t="s">
        <v>41</v>
      </c>
      <c r="U177" s="16">
        <f t="shared" si="232"/>
        <v>44.99</v>
      </c>
      <c r="V177" s="14" t="s">
        <v>41</v>
      </c>
      <c r="W177" s="16">
        <f t="shared" si="233"/>
        <v>42.99</v>
      </c>
      <c r="X177" s="14" t="s">
        <v>41</v>
      </c>
      <c r="Y177" s="14" t="s">
        <v>41</v>
      </c>
      <c r="Z177" s="16">
        <f t="shared" si="234"/>
        <v>39.99</v>
      </c>
      <c r="AA177" s="72">
        <f t="shared" si="241"/>
        <v>37.99</v>
      </c>
      <c r="AB177" s="252">
        <v>39.99</v>
      </c>
      <c r="AC177" s="237" t="s">
        <v>49</v>
      </c>
      <c r="AD177" s="120" t="s">
        <v>2738</v>
      </c>
      <c r="AE177" s="67">
        <v>250</v>
      </c>
      <c r="AF177" s="114">
        <v>250</v>
      </c>
      <c r="AG177" s="182">
        <f t="shared" si="243"/>
        <v>500</v>
      </c>
      <c r="AH177" s="183">
        <f t="shared" si="244"/>
        <v>-547.4</v>
      </c>
      <c r="AI177" s="184">
        <f t="shared" si="245"/>
        <v>9.99</v>
      </c>
      <c r="AJ177" s="183">
        <f t="shared" si="246"/>
        <v>8.3949579831932777</v>
      </c>
      <c r="AK177" s="202" t="str">
        <f t="shared" si="247"/>
        <v>-</v>
      </c>
      <c r="AL177" s="203">
        <f t="shared" si="248"/>
        <v>460</v>
      </c>
      <c r="AM177" s="203" t="str">
        <f t="shared" si="249"/>
        <v>-</v>
      </c>
      <c r="AN177" s="203" t="str">
        <f t="shared" si="250"/>
        <v>-</v>
      </c>
      <c r="AO177" s="203">
        <f t="shared" si="251"/>
        <v>400</v>
      </c>
      <c r="AP177" s="203" t="str">
        <f t="shared" si="252"/>
        <v>-</v>
      </c>
      <c r="AQ177" s="203">
        <f t="shared" si="253"/>
        <v>360</v>
      </c>
      <c r="AR177" s="203" t="str">
        <f t="shared" si="254"/>
        <v>-</v>
      </c>
      <c r="AS177" s="203" t="str">
        <f t="shared" si="255"/>
        <v>-</v>
      </c>
      <c r="AT177" s="203">
        <f t="shared" si="256"/>
        <v>300</v>
      </c>
      <c r="AU177" s="204">
        <f t="shared" si="257"/>
        <v>260</v>
      </c>
      <c r="AV177" s="185"/>
      <c r="AW177" s="205" t="str">
        <f t="shared" si="258"/>
        <v>-</v>
      </c>
      <c r="AX177" s="206">
        <f t="shared" si="259"/>
        <v>9.99</v>
      </c>
      <c r="AY177" s="206" t="str">
        <f t="shared" si="260"/>
        <v>-</v>
      </c>
      <c r="AZ177" s="206" t="str">
        <f t="shared" si="261"/>
        <v>-</v>
      </c>
      <c r="BA177" s="206">
        <f t="shared" si="262"/>
        <v>9.99</v>
      </c>
      <c r="BB177" s="206" t="str">
        <f t="shared" si="263"/>
        <v>-</v>
      </c>
      <c r="BC177" s="206">
        <f t="shared" si="264"/>
        <v>9.99</v>
      </c>
      <c r="BD177" s="206" t="str">
        <f t="shared" si="265"/>
        <v>-</v>
      </c>
      <c r="BE177" s="206" t="str">
        <f t="shared" si="266"/>
        <v>-</v>
      </c>
      <c r="BF177" s="206">
        <f t="shared" si="267"/>
        <v>9.99</v>
      </c>
      <c r="BG177" s="207">
        <f t="shared" si="268"/>
        <v>9.99</v>
      </c>
      <c r="BH177" s="104" t="s">
        <v>125</v>
      </c>
      <c r="BI177" s="227">
        <v>46265</v>
      </c>
      <c r="BJ177" s="112" t="s">
        <v>108</v>
      </c>
      <c r="BK177" s="103"/>
    </row>
    <row r="178" spans="1:63" s="49" customFormat="1">
      <c r="A178" s="110"/>
      <c r="B178" s="124" t="s">
        <v>38</v>
      </c>
      <c r="C178" s="47" t="s">
        <v>2701</v>
      </c>
      <c r="D178" s="71" t="s">
        <v>40</v>
      </c>
      <c r="E178" s="112" t="s">
        <v>2426</v>
      </c>
      <c r="F178" s="51" t="s">
        <v>61</v>
      </c>
      <c r="G178" s="14">
        <v>140</v>
      </c>
      <c r="H178" s="14">
        <v>100</v>
      </c>
      <c r="I178" s="14">
        <v>150</v>
      </c>
      <c r="J178" s="14" t="s">
        <v>76</v>
      </c>
      <c r="K178" s="114" t="s">
        <v>61</v>
      </c>
      <c r="L178" s="115">
        <v>49.99</v>
      </c>
      <c r="M178" s="175">
        <f t="shared" si="242"/>
        <v>42.008403361344541</v>
      </c>
      <c r="N178" s="115"/>
      <c r="O178" s="116"/>
      <c r="P178" s="177">
        <f t="shared" si="240"/>
        <v>49.99</v>
      </c>
      <c r="Q178" s="51" t="s">
        <v>41</v>
      </c>
      <c r="R178" s="16">
        <f t="shared" si="231"/>
        <v>47.99</v>
      </c>
      <c r="S178" s="14" t="s">
        <v>41</v>
      </c>
      <c r="T178" s="14" t="s">
        <v>41</v>
      </c>
      <c r="U178" s="16">
        <f t="shared" si="232"/>
        <v>44.99</v>
      </c>
      <c r="V178" s="14" t="s">
        <v>41</v>
      </c>
      <c r="W178" s="16">
        <f t="shared" si="233"/>
        <v>42.99</v>
      </c>
      <c r="X178" s="14" t="s">
        <v>41</v>
      </c>
      <c r="Y178" s="14" t="s">
        <v>41</v>
      </c>
      <c r="Z178" s="16">
        <f t="shared" si="234"/>
        <v>39.99</v>
      </c>
      <c r="AA178" s="72">
        <f t="shared" si="241"/>
        <v>37.99</v>
      </c>
      <c r="AB178" s="252">
        <v>39.99</v>
      </c>
      <c r="AC178" s="237" t="s">
        <v>49</v>
      </c>
      <c r="AD178" s="120" t="s">
        <v>2742</v>
      </c>
      <c r="AE178" s="67">
        <v>230</v>
      </c>
      <c r="AF178" s="114">
        <v>260</v>
      </c>
      <c r="AG178" s="182">
        <f t="shared" si="243"/>
        <v>490</v>
      </c>
      <c r="AH178" s="183">
        <f t="shared" si="244"/>
        <v>-535.5</v>
      </c>
      <c r="AI178" s="184">
        <f t="shared" si="245"/>
        <v>9.99</v>
      </c>
      <c r="AJ178" s="183">
        <f t="shared" si="246"/>
        <v>8.3949579831932777</v>
      </c>
      <c r="AK178" s="202" t="str">
        <f t="shared" si="247"/>
        <v>-</v>
      </c>
      <c r="AL178" s="203">
        <f t="shared" si="248"/>
        <v>450</v>
      </c>
      <c r="AM178" s="203" t="str">
        <f t="shared" si="249"/>
        <v>-</v>
      </c>
      <c r="AN178" s="203" t="str">
        <f t="shared" si="250"/>
        <v>-</v>
      </c>
      <c r="AO178" s="203">
        <f t="shared" si="251"/>
        <v>390</v>
      </c>
      <c r="AP178" s="203" t="str">
        <f t="shared" si="252"/>
        <v>-</v>
      </c>
      <c r="AQ178" s="203">
        <f t="shared" si="253"/>
        <v>350</v>
      </c>
      <c r="AR178" s="203" t="str">
        <f t="shared" si="254"/>
        <v>-</v>
      </c>
      <c r="AS178" s="203" t="str">
        <f t="shared" si="255"/>
        <v>-</v>
      </c>
      <c r="AT178" s="203">
        <f t="shared" si="256"/>
        <v>290</v>
      </c>
      <c r="AU178" s="204">
        <f t="shared" si="257"/>
        <v>250</v>
      </c>
      <c r="AV178" s="185"/>
      <c r="AW178" s="205" t="str">
        <f t="shared" si="258"/>
        <v>-</v>
      </c>
      <c r="AX178" s="206">
        <f t="shared" si="259"/>
        <v>9.99</v>
      </c>
      <c r="AY178" s="206" t="str">
        <f t="shared" si="260"/>
        <v>-</v>
      </c>
      <c r="AZ178" s="206" t="str">
        <f t="shared" si="261"/>
        <v>-</v>
      </c>
      <c r="BA178" s="206">
        <f t="shared" si="262"/>
        <v>9.99</v>
      </c>
      <c r="BB178" s="206" t="str">
        <f t="shared" si="263"/>
        <v>-</v>
      </c>
      <c r="BC178" s="206">
        <f t="shared" si="264"/>
        <v>9.99</v>
      </c>
      <c r="BD178" s="206" t="str">
        <f t="shared" si="265"/>
        <v>-</v>
      </c>
      <c r="BE178" s="206" t="str">
        <f t="shared" si="266"/>
        <v>-</v>
      </c>
      <c r="BF178" s="206">
        <f t="shared" si="267"/>
        <v>9.99</v>
      </c>
      <c r="BG178" s="207">
        <f t="shared" si="268"/>
        <v>9.99</v>
      </c>
      <c r="BH178" s="104" t="s">
        <v>125</v>
      </c>
      <c r="BI178" s="227">
        <v>46265</v>
      </c>
      <c r="BJ178" s="112" t="s">
        <v>106</v>
      </c>
      <c r="BK178" s="103"/>
    </row>
    <row r="179" spans="1:63" s="49" customFormat="1">
      <c r="A179" s="110"/>
      <c r="B179" s="124" t="s">
        <v>38</v>
      </c>
      <c r="C179" s="47" t="s">
        <v>2703</v>
      </c>
      <c r="D179" s="71" t="s">
        <v>71</v>
      </c>
      <c r="E179" s="112" t="s">
        <v>2426</v>
      </c>
      <c r="F179" s="51" t="s">
        <v>61</v>
      </c>
      <c r="G179" s="14">
        <v>140</v>
      </c>
      <c r="H179" s="14">
        <v>100</v>
      </c>
      <c r="I179" s="14">
        <v>150</v>
      </c>
      <c r="J179" s="14" t="s">
        <v>76</v>
      </c>
      <c r="K179" s="114" t="s">
        <v>61</v>
      </c>
      <c r="L179" s="115">
        <v>59.99</v>
      </c>
      <c r="M179" s="175">
        <f t="shared" si="242"/>
        <v>50.411764705882355</v>
      </c>
      <c r="N179" s="115">
        <f>L179-10</f>
        <v>49.99</v>
      </c>
      <c r="O179" s="116">
        <f t="shared" ref="O179:O185" si="269">N179/1.19</f>
        <v>42.008403361344541</v>
      </c>
      <c r="P179" s="177">
        <f t="shared" ref="P179:P185" si="270">N179</f>
        <v>49.99</v>
      </c>
      <c r="Q179" s="51" t="s">
        <v>41</v>
      </c>
      <c r="R179" s="16">
        <f t="shared" si="231"/>
        <v>47.99</v>
      </c>
      <c r="S179" s="14" t="s">
        <v>41</v>
      </c>
      <c r="T179" s="14" t="s">
        <v>41</v>
      </c>
      <c r="U179" s="16">
        <f t="shared" si="232"/>
        <v>44.99</v>
      </c>
      <c r="V179" s="14" t="s">
        <v>41</v>
      </c>
      <c r="W179" s="16">
        <f t="shared" si="233"/>
        <v>42.99</v>
      </c>
      <c r="X179" s="14" t="s">
        <v>41</v>
      </c>
      <c r="Y179" s="14" t="s">
        <v>41</v>
      </c>
      <c r="Z179" s="16">
        <f t="shared" si="234"/>
        <v>39.99</v>
      </c>
      <c r="AA179" s="72">
        <f t="shared" si="241"/>
        <v>37.99</v>
      </c>
      <c r="AB179" s="252">
        <v>39.99</v>
      </c>
      <c r="AC179" s="237" t="s">
        <v>81</v>
      </c>
      <c r="AD179" s="120" t="s">
        <v>2743</v>
      </c>
      <c r="AE179" s="67">
        <v>390</v>
      </c>
      <c r="AF179" s="114">
        <v>60</v>
      </c>
      <c r="AG179" s="182">
        <f t="shared" si="243"/>
        <v>450</v>
      </c>
      <c r="AH179" s="183">
        <f t="shared" si="244"/>
        <v>-487.9</v>
      </c>
      <c r="AI179" s="184">
        <f t="shared" si="245"/>
        <v>9.99</v>
      </c>
      <c r="AJ179" s="183">
        <f t="shared" si="246"/>
        <v>8.3949579831932777</v>
      </c>
      <c r="AK179" s="202" t="str">
        <f t="shared" si="247"/>
        <v>-</v>
      </c>
      <c r="AL179" s="203">
        <f t="shared" si="248"/>
        <v>410</v>
      </c>
      <c r="AM179" s="203" t="str">
        <f t="shared" si="249"/>
        <v>-</v>
      </c>
      <c r="AN179" s="203" t="str">
        <f t="shared" si="250"/>
        <v>-</v>
      </c>
      <c r="AO179" s="203">
        <f t="shared" si="251"/>
        <v>350</v>
      </c>
      <c r="AP179" s="203" t="str">
        <f t="shared" si="252"/>
        <v>-</v>
      </c>
      <c r="AQ179" s="203">
        <f t="shared" si="253"/>
        <v>310</v>
      </c>
      <c r="AR179" s="203" t="str">
        <f t="shared" si="254"/>
        <v>-</v>
      </c>
      <c r="AS179" s="203" t="str">
        <f t="shared" si="255"/>
        <v>-</v>
      </c>
      <c r="AT179" s="203">
        <f t="shared" si="256"/>
        <v>250</v>
      </c>
      <c r="AU179" s="204">
        <f t="shared" si="257"/>
        <v>210</v>
      </c>
      <c r="AV179" s="185"/>
      <c r="AW179" s="205" t="str">
        <f t="shared" si="258"/>
        <v>-</v>
      </c>
      <c r="AX179" s="206">
        <f t="shared" si="259"/>
        <v>9.99</v>
      </c>
      <c r="AY179" s="206" t="str">
        <f t="shared" si="260"/>
        <v>-</v>
      </c>
      <c r="AZ179" s="206" t="str">
        <f t="shared" si="261"/>
        <v>-</v>
      </c>
      <c r="BA179" s="206">
        <f t="shared" si="262"/>
        <v>9.99</v>
      </c>
      <c r="BB179" s="206" t="str">
        <f t="shared" si="263"/>
        <v>-</v>
      </c>
      <c r="BC179" s="206">
        <f t="shared" si="264"/>
        <v>9.99</v>
      </c>
      <c r="BD179" s="206" t="str">
        <f t="shared" si="265"/>
        <v>-</v>
      </c>
      <c r="BE179" s="206" t="str">
        <f t="shared" si="266"/>
        <v>-</v>
      </c>
      <c r="BF179" s="206">
        <f t="shared" si="267"/>
        <v>9.99</v>
      </c>
      <c r="BG179" s="207">
        <f t="shared" si="268"/>
        <v>9.99</v>
      </c>
      <c r="BH179" s="104" t="s">
        <v>125</v>
      </c>
      <c r="BI179" s="227">
        <v>46265</v>
      </c>
      <c r="BJ179" s="112" t="s">
        <v>136</v>
      </c>
      <c r="BK179" s="103"/>
    </row>
    <row r="180" spans="1:63" s="49" customFormat="1">
      <c r="A180" s="110"/>
      <c r="B180" s="124" t="s">
        <v>38</v>
      </c>
      <c r="C180" s="47" t="s">
        <v>2702</v>
      </c>
      <c r="D180" s="71" t="s">
        <v>85</v>
      </c>
      <c r="E180" s="112" t="s">
        <v>2426</v>
      </c>
      <c r="F180" s="51" t="s">
        <v>61</v>
      </c>
      <c r="G180" s="14">
        <v>140</v>
      </c>
      <c r="H180" s="14">
        <v>100</v>
      </c>
      <c r="I180" s="14">
        <v>150</v>
      </c>
      <c r="J180" s="14" t="s">
        <v>76</v>
      </c>
      <c r="K180" s="114" t="s">
        <v>61</v>
      </c>
      <c r="L180" s="115">
        <v>54.99</v>
      </c>
      <c r="M180" s="175">
        <f t="shared" si="242"/>
        <v>46.210084033613448</v>
      </c>
      <c r="N180" s="115">
        <f>(L180-5)*0.9+5</f>
        <v>49.991</v>
      </c>
      <c r="O180" s="116">
        <f t="shared" si="269"/>
        <v>42.009243697478993</v>
      </c>
      <c r="P180" s="177">
        <f t="shared" si="270"/>
        <v>49.991</v>
      </c>
      <c r="Q180" s="51" t="s">
        <v>41</v>
      </c>
      <c r="R180" s="16">
        <f t="shared" si="231"/>
        <v>47.991</v>
      </c>
      <c r="S180" s="14" t="s">
        <v>41</v>
      </c>
      <c r="T180" s="14" t="s">
        <v>41</v>
      </c>
      <c r="U180" s="16">
        <f t="shared" si="232"/>
        <v>44.991</v>
      </c>
      <c r="V180" s="14" t="s">
        <v>41</v>
      </c>
      <c r="W180" s="16">
        <f t="shared" si="233"/>
        <v>42.991</v>
      </c>
      <c r="X180" s="14" t="s">
        <v>41</v>
      </c>
      <c r="Y180" s="14" t="s">
        <v>41</v>
      </c>
      <c r="Z180" s="16">
        <f t="shared" si="234"/>
        <v>39.991</v>
      </c>
      <c r="AA180" s="72">
        <f t="shared" si="241"/>
        <v>37.991</v>
      </c>
      <c r="AB180" s="256">
        <v>0</v>
      </c>
      <c r="AC180" s="237" t="s">
        <v>2307</v>
      </c>
      <c r="AD180" s="120" t="s">
        <v>2744</v>
      </c>
      <c r="AE180" s="67">
        <v>310</v>
      </c>
      <c r="AF180" s="114">
        <v>130</v>
      </c>
      <c r="AG180" s="182">
        <f t="shared" si="243"/>
        <v>440</v>
      </c>
      <c r="AH180" s="183">
        <f t="shared" si="244"/>
        <v>-476</v>
      </c>
      <c r="AI180" s="184">
        <f t="shared" si="245"/>
        <v>9.99</v>
      </c>
      <c r="AJ180" s="183">
        <f t="shared" si="246"/>
        <v>8.3949579831932777</v>
      </c>
      <c r="AK180" s="202" t="str">
        <f t="shared" si="247"/>
        <v>-</v>
      </c>
      <c r="AL180" s="203">
        <f t="shared" si="248"/>
        <v>400</v>
      </c>
      <c r="AM180" s="203" t="str">
        <f t="shared" si="249"/>
        <v>-</v>
      </c>
      <c r="AN180" s="203" t="str">
        <f t="shared" si="250"/>
        <v>-</v>
      </c>
      <c r="AO180" s="203">
        <f t="shared" si="251"/>
        <v>340</v>
      </c>
      <c r="AP180" s="203" t="str">
        <f t="shared" si="252"/>
        <v>-</v>
      </c>
      <c r="AQ180" s="203">
        <f t="shared" si="253"/>
        <v>300</v>
      </c>
      <c r="AR180" s="203" t="str">
        <f t="shared" si="254"/>
        <v>-</v>
      </c>
      <c r="AS180" s="203" t="str">
        <f t="shared" si="255"/>
        <v>-</v>
      </c>
      <c r="AT180" s="203">
        <f t="shared" si="256"/>
        <v>240</v>
      </c>
      <c r="AU180" s="204">
        <f t="shared" si="257"/>
        <v>200</v>
      </c>
      <c r="AV180" s="185"/>
      <c r="AW180" s="205" t="str">
        <f t="shared" si="258"/>
        <v>-</v>
      </c>
      <c r="AX180" s="206">
        <f t="shared" si="259"/>
        <v>9.99</v>
      </c>
      <c r="AY180" s="206" t="str">
        <f t="shared" si="260"/>
        <v>-</v>
      </c>
      <c r="AZ180" s="206" t="str">
        <f t="shared" si="261"/>
        <v>-</v>
      </c>
      <c r="BA180" s="206">
        <f t="shared" si="262"/>
        <v>9.99</v>
      </c>
      <c r="BB180" s="206" t="str">
        <f t="shared" si="263"/>
        <v>-</v>
      </c>
      <c r="BC180" s="206">
        <f t="shared" si="264"/>
        <v>9.99</v>
      </c>
      <c r="BD180" s="206" t="str">
        <f t="shared" si="265"/>
        <v>-</v>
      </c>
      <c r="BE180" s="206" t="str">
        <f t="shared" si="266"/>
        <v>-</v>
      </c>
      <c r="BF180" s="206">
        <f t="shared" si="267"/>
        <v>9.99</v>
      </c>
      <c r="BG180" s="207">
        <f t="shared" si="268"/>
        <v>9.99</v>
      </c>
      <c r="BH180" s="104" t="s">
        <v>125</v>
      </c>
      <c r="BI180" s="227">
        <v>46265</v>
      </c>
      <c r="BJ180" s="112" t="s">
        <v>115</v>
      </c>
      <c r="BK180" s="103"/>
    </row>
    <row r="181" spans="1:63" s="49" customFormat="1">
      <c r="A181" s="110"/>
      <c r="B181" s="124" t="s">
        <v>38</v>
      </c>
      <c r="C181" s="47" t="s">
        <v>2703</v>
      </c>
      <c r="D181" s="71" t="s">
        <v>71</v>
      </c>
      <c r="E181" s="112" t="s">
        <v>2426</v>
      </c>
      <c r="F181" s="51" t="s">
        <v>61</v>
      </c>
      <c r="G181" s="14">
        <v>140</v>
      </c>
      <c r="H181" s="14">
        <v>100</v>
      </c>
      <c r="I181" s="14">
        <v>150</v>
      </c>
      <c r="J181" s="14" t="s">
        <v>76</v>
      </c>
      <c r="K181" s="114" t="s">
        <v>61</v>
      </c>
      <c r="L181" s="115">
        <v>59.99</v>
      </c>
      <c r="M181" s="175">
        <f t="shared" si="242"/>
        <v>50.411764705882355</v>
      </c>
      <c r="N181" s="115">
        <f>(L181-10)*0.8+10</f>
        <v>49.992000000000004</v>
      </c>
      <c r="O181" s="116">
        <f t="shared" si="269"/>
        <v>42.010084033613452</v>
      </c>
      <c r="P181" s="177">
        <f t="shared" si="270"/>
        <v>49.992000000000004</v>
      </c>
      <c r="Q181" s="51" t="s">
        <v>41</v>
      </c>
      <c r="R181" s="16">
        <f t="shared" si="231"/>
        <v>47.992000000000004</v>
      </c>
      <c r="S181" s="14" t="s">
        <v>41</v>
      </c>
      <c r="T181" s="14" t="s">
        <v>41</v>
      </c>
      <c r="U181" s="16">
        <f t="shared" si="232"/>
        <v>44.992000000000004</v>
      </c>
      <c r="V181" s="14" t="s">
        <v>41</v>
      </c>
      <c r="W181" s="16">
        <f t="shared" si="233"/>
        <v>42.992000000000004</v>
      </c>
      <c r="X181" s="14" t="s">
        <v>41</v>
      </c>
      <c r="Y181" s="14" t="s">
        <v>41</v>
      </c>
      <c r="Z181" s="16">
        <f t="shared" si="234"/>
        <v>39.992000000000004</v>
      </c>
      <c r="AA181" s="72">
        <f t="shared" si="241"/>
        <v>37.992000000000004</v>
      </c>
      <c r="AB181" s="256">
        <v>0</v>
      </c>
      <c r="AC181" s="237" t="s">
        <v>2309</v>
      </c>
      <c r="AD181" s="120" t="s">
        <v>2745</v>
      </c>
      <c r="AE181" s="67">
        <v>390</v>
      </c>
      <c r="AF181" s="114">
        <v>30</v>
      </c>
      <c r="AG181" s="182">
        <f t="shared" si="243"/>
        <v>420</v>
      </c>
      <c r="AH181" s="183">
        <f t="shared" si="244"/>
        <v>-452.2</v>
      </c>
      <c r="AI181" s="184">
        <f t="shared" si="245"/>
        <v>9.99</v>
      </c>
      <c r="AJ181" s="183">
        <f t="shared" si="246"/>
        <v>8.3949579831932777</v>
      </c>
      <c r="AK181" s="202" t="str">
        <f t="shared" si="247"/>
        <v>-</v>
      </c>
      <c r="AL181" s="203">
        <f t="shared" si="248"/>
        <v>380</v>
      </c>
      <c r="AM181" s="203" t="str">
        <f t="shared" si="249"/>
        <v>-</v>
      </c>
      <c r="AN181" s="203" t="str">
        <f t="shared" si="250"/>
        <v>-</v>
      </c>
      <c r="AO181" s="203">
        <f t="shared" si="251"/>
        <v>320</v>
      </c>
      <c r="AP181" s="203" t="str">
        <f t="shared" si="252"/>
        <v>-</v>
      </c>
      <c r="AQ181" s="203">
        <f t="shared" si="253"/>
        <v>280</v>
      </c>
      <c r="AR181" s="203" t="str">
        <f t="shared" si="254"/>
        <v>-</v>
      </c>
      <c r="AS181" s="203" t="str">
        <f t="shared" si="255"/>
        <v>-</v>
      </c>
      <c r="AT181" s="203">
        <f t="shared" si="256"/>
        <v>220</v>
      </c>
      <c r="AU181" s="204">
        <f t="shared" si="257"/>
        <v>180</v>
      </c>
      <c r="AV181" s="185"/>
      <c r="AW181" s="205" t="str">
        <f t="shared" si="258"/>
        <v>-</v>
      </c>
      <c r="AX181" s="206">
        <f t="shared" si="259"/>
        <v>9.99</v>
      </c>
      <c r="AY181" s="206" t="str">
        <f t="shared" si="260"/>
        <v>-</v>
      </c>
      <c r="AZ181" s="206" t="str">
        <f t="shared" si="261"/>
        <v>-</v>
      </c>
      <c r="BA181" s="206">
        <f t="shared" si="262"/>
        <v>9.99</v>
      </c>
      <c r="BB181" s="206" t="str">
        <f t="shared" si="263"/>
        <v>-</v>
      </c>
      <c r="BC181" s="206">
        <f t="shared" si="264"/>
        <v>9.99</v>
      </c>
      <c r="BD181" s="206" t="str">
        <f t="shared" si="265"/>
        <v>-</v>
      </c>
      <c r="BE181" s="206" t="str">
        <f t="shared" si="266"/>
        <v>-</v>
      </c>
      <c r="BF181" s="206">
        <f t="shared" si="267"/>
        <v>9.99</v>
      </c>
      <c r="BG181" s="207">
        <f t="shared" si="268"/>
        <v>9.99</v>
      </c>
      <c r="BH181" s="104" t="s">
        <v>125</v>
      </c>
      <c r="BI181" s="227">
        <v>46265</v>
      </c>
      <c r="BJ181" s="112" t="s">
        <v>136</v>
      </c>
      <c r="BK181" s="103"/>
    </row>
    <row r="182" spans="1:63" s="49" customFormat="1">
      <c r="A182" s="110"/>
      <c r="B182" s="124" t="s">
        <v>38</v>
      </c>
      <c r="C182" s="47" t="s">
        <v>140</v>
      </c>
      <c r="D182" s="71" t="s">
        <v>71</v>
      </c>
      <c r="E182" s="112" t="s">
        <v>2426</v>
      </c>
      <c r="F182" s="51" t="s">
        <v>61</v>
      </c>
      <c r="G182" s="14">
        <v>100</v>
      </c>
      <c r="H182" s="14">
        <v>100</v>
      </c>
      <c r="I182" s="14">
        <v>150</v>
      </c>
      <c r="J182" s="14" t="s">
        <v>76</v>
      </c>
      <c r="K182" s="114" t="s">
        <v>61</v>
      </c>
      <c r="L182" s="115">
        <v>54.99</v>
      </c>
      <c r="M182" s="175">
        <f t="shared" si="242"/>
        <v>46.210084033613448</v>
      </c>
      <c r="N182" s="115">
        <f>(L182-10)*0.9+10</f>
        <v>50.491</v>
      </c>
      <c r="O182" s="116">
        <f t="shared" si="269"/>
        <v>42.429411764705883</v>
      </c>
      <c r="P182" s="177">
        <f t="shared" si="270"/>
        <v>50.491</v>
      </c>
      <c r="Q182" s="51" t="s">
        <v>41</v>
      </c>
      <c r="R182" s="16">
        <f t="shared" si="231"/>
        <v>48.491</v>
      </c>
      <c r="S182" s="14" t="s">
        <v>41</v>
      </c>
      <c r="T182" s="14" t="s">
        <v>41</v>
      </c>
      <c r="U182" s="16">
        <f t="shared" si="232"/>
        <v>45.491</v>
      </c>
      <c r="V182" s="14" t="s">
        <v>41</v>
      </c>
      <c r="W182" s="16">
        <f t="shared" si="233"/>
        <v>43.491</v>
      </c>
      <c r="X182" s="14" t="s">
        <v>41</v>
      </c>
      <c r="Y182" s="14" t="s">
        <v>41</v>
      </c>
      <c r="Z182" s="16">
        <f t="shared" si="234"/>
        <v>40.491</v>
      </c>
      <c r="AA182" s="72">
        <f t="shared" si="241"/>
        <v>38.491</v>
      </c>
      <c r="AB182" s="256">
        <v>0</v>
      </c>
      <c r="AC182" s="237" t="s">
        <v>2307</v>
      </c>
      <c r="AD182" s="120" t="s">
        <v>2740</v>
      </c>
      <c r="AE182" s="67">
        <v>330</v>
      </c>
      <c r="AF182" s="114">
        <v>130</v>
      </c>
      <c r="AG182" s="182">
        <f t="shared" si="243"/>
        <v>460</v>
      </c>
      <c r="AH182" s="183">
        <f t="shared" si="244"/>
        <v>-499.79999999999995</v>
      </c>
      <c r="AI182" s="184">
        <f t="shared" si="245"/>
        <v>9.99</v>
      </c>
      <c r="AJ182" s="183">
        <f t="shared" si="246"/>
        <v>8.3949579831932777</v>
      </c>
      <c r="AK182" s="202" t="str">
        <f t="shared" si="247"/>
        <v>-</v>
      </c>
      <c r="AL182" s="203">
        <f t="shared" si="248"/>
        <v>420</v>
      </c>
      <c r="AM182" s="203" t="str">
        <f t="shared" si="249"/>
        <v>-</v>
      </c>
      <c r="AN182" s="203" t="str">
        <f t="shared" si="250"/>
        <v>-</v>
      </c>
      <c r="AO182" s="203">
        <f t="shared" si="251"/>
        <v>360</v>
      </c>
      <c r="AP182" s="203" t="str">
        <f t="shared" si="252"/>
        <v>-</v>
      </c>
      <c r="AQ182" s="203">
        <f t="shared" si="253"/>
        <v>320</v>
      </c>
      <c r="AR182" s="203" t="str">
        <f t="shared" si="254"/>
        <v>-</v>
      </c>
      <c r="AS182" s="203" t="str">
        <f t="shared" si="255"/>
        <v>-</v>
      </c>
      <c r="AT182" s="203">
        <f t="shared" si="256"/>
        <v>260</v>
      </c>
      <c r="AU182" s="204">
        <f t="shared" si="257"/>
        <v>220</v>
      </c>
      <c r="AV182" s="185"/>
      <c r="AW182" s="205" t="str">
        <f t="shared" si="258"/>
        <v>-</v>
      </c>
      <c r="AX182" s="206">
        <f t="shared" si="259"/>
        <v>9.99</v>
      </c>
      <c r="AY182" s="206" t="str">
        <f t="shared" si="260"/>
        <v>-</v>
      </c>
      <c r="AZ182" s="206" t="str">
        <f t="shared" si="261"/>
        <v>-</v>
      </c>
      <c r="BA182" s="206">
        <f t="shared" si="262"/>
        <v>9.99</v>
      </c>
      <c r="BB182" s="206" t="str">
        <f t="shared" si="263"/>
        <v>-</v>
      </c>
      <c r="BC182" s="206">
        <f t="shared" si="264"/>
        <v>9.99</v>
      </c>
      <c r="BD182" s="206" t="str">
        <f t="shared" si="265"/>
        <v>-</v>
      </c>
      <c r="BE182" s="206" t="str">
        <f t="shared" si="266"/>
        <v>-</v>
      </c>
      <c r="BF182" s="206">
        <f t="shared" si="267"/>
        <v>9.99</v>
      </c>
      <c r="BG182" s="207">
        <f t="shared" si="268"/>
        <v>9.99</v>
      </c>
      <c r="BH182" s="104" t="s">
        <v>125</v>
      </c>
      <c r="BI182" s="227">
        <v>46265</v>
      </c>
      <c r="BJ182" s="112" t="s">
        <v>133</v>
      </c>
      <c r="BK182" s="103"/>
    </row>
    <row r="183" spans="1:63">
      <c r="A183" s="110"/>
      <c r="B183" s="124" t="s">
        <v>38</v>
      </c>
      <c r="C183" s="47" t="s">
        <v>2706</v>
      </c>
      <c r="D183" s="71" t="s">
        <v>71</v>
      </c>
      <c r="E183" s="112" t="s">
        <v>2426</v>
      </c>
      <c r="F183" s="51" t="s">
        <v>61</v>
      </c>
      <c r="G183" s="14">
        <v>160</v>
      </c>
      <c r="H183" s="14">
        <v>100</v>
      </c>
      <c r="I183" s="14">
        <v>150</v>
      </c>
      <c r="J183" s="14" t="s">
        <v>76</v>
      </c>
      <c r="K183" s="114" t="s">
        <v>61</v>
      </c>
      <c r="L183" s="115">
        <v>64.989999999999995</v>
      </c>
      <c r="M183" s="175">
        <f t="shared" si="242"/>
        <v>54.613445378151262</v>
      </c>
      <c r="N183" s="115">
        <f>(L183-10)*0.8+10</f>
        <v>53.991999999999997</v>
      </c>
      <c r="O183" s="116">
        <f t="shared" si="269"/>
        <v>45.371428571428574</v>
      </c>
      <c r="P183" s="177">
        <f t="shared" si="270"/>
        <v>53.991999999999997</v>
      </c>
      <c r="Q183" s="51" t="s">
        <v>41</v>
      </c>
      <c r="R183" s="16">
        <f t="shared" ref="R183:R208" si="271">P183-2</f>
        <v>51.991999999999997</v>
      </c>
      <c r="S183" s="14" t="s">
        <v>41</v>
      </c>
      <c r="T183" s="14" t="s">
        <v>41</v>
      </c>
      <c r="U183" s="16">
        <f t="shared" ref="U183:U208" si="272">P183-5</f>
        <v>48.991999999999997</v>
      </c>
      <c r="V183" s="14" t="s">
        <v>41</v>
      </c>
      <c r="W183" s="16">
        <f t="shared" ref="W183:W208" si="273">P183-7</f>
        <v>46.991999999999997</v>
      </c>
      <c r="X183" s="14" t="s">
        <v>41</v>
      </c>
      <c r="Y183" s="14" t="s">
        <v>41</v>
      </c>
      <c r="Z183" s="16">
        <f t="shared" ref="Z183:Z208" si="274">P183-10</f>
        <v>43.991999999999997</v>
      </c>
      <c r="AA183" s="72">
        <f t="shared" si="241"/>
        <v>41.991999999999997</v>
      </c>
      <c r="AB183" s="256">
        <v>0</v>
      </c>
      <c r="AC183" s="237" t="s">
        <v>2309</v>
      </c>
      <c r="AD183" s="120" t="s">
        <v>2748</v>
      </c>
      <c r="AE183" s="67">
        <v>430</v>
      </c>
      <c r="AF183" s="114">
        <v>30</v>
      </c>
      <c r="AG183" s="182">
        <f t="shared" si="243"/>
        <v>460</v>
      </c>
      <c r="AH183" s="183">
        <f t="shared" si="244"/>
        <v>-499.79999999999995</v>
      </c>
      <c r="AI183" s="184">
        <f t="shared" si="245"/>
        <v>9.99</v>
      </c>
      <c r="AJ183" s="183">
        <f t="shared" si="246"/>
        <v>8.3949579831932777</v>
      </c>
      <c r="AK183" s="202" t="str">
        <f t="shared" si="247"/>
        <v>-</v>
      </c>
      <c r="AL183" s="203">
        <f t="shared" si="248"/>
        <v>420</v>
      </c>
      <c r="AM183" s="203" t="str">
        <f t="shared" si="249"/>
        <v>-</v>
      </c>
      <c r="AN183" s="203" t="str">
        <f t="shared" si="250"/>
        <v>-</v>
      </c>
      <c r="AO183" s="203">
        <f t="shared" si="251"/>
        <v>360</v>
      </c>
      <c r="AP183" s="203" t="str">
        <f t="shared" si="252"/>
        <v>-</v>
      </c>
      <c r="AQ183" s="203">
        <f t="shared" si="253"/>
        <v>320</v>
      </c>
      <c r="AR183" s="203" t="str">
        <f t="shared" si="254"/>
        <v>-</v>
      </c>
      <c r="AS183" s="203" t="str">
        <f t="shared" si="255"/>
        <v>-</v>
      </c>
      <c r="AT183" s="203">
        <f t="shared" si="256"/>
        <v>260</v>
      </c>
      <c r="AU183" s="204">
        <f t="shared" si="257"/>
        <v>220</v>
      </c>
      <c r="AV183" s="185"/>
      <c r="AW183" s="205" t="str">
        <f t="shared" si="258"/>
        <v>-</v>
      </c>
      <c r="AX183" s="206">
        <f t="shared" si="259"/>
        <v>9.99</v>
      </c>
      <c r="AY183" s="206" t="str">
        <f t="shared" si="260"/>
        <v>-</v>
      </c>
      <c r="AZ183" s="206" t="str">
        <f t="shared" si="261"/>
        <v>-</v>
      </c>
      <c r="BA183" s="206">
        <f t="shared" si="262"/>
        <v>9.99</v>
      </c>
      <c r="BB183" s="206" t="str">
        <f t="shared" si="263"/>
        <v>-</v>
      </c>
      <c r="BC183" s="206">
        <f t="shared" si="264"/>
        <v>9.99</v>
      </c>
      <c r="BD183" s="206" t="str">
        <f t="shared" si="265"/>
        <v>-</v>
      </c>
      <c r="BE183" s="206" t="str">
        <f t="shared" si="266"/>
        <v>-</v>
      </c>
      <c r="BF183" s="206">
        <f t="shared" si="267"/>
        <v>9.99</v>
      </c>
      <c r="BG183" s="207">
        <f t="shared" si="268"/>
        <v>9.99</v>
      </c>
      <c r="BH183" s="104" t="s">
        <v>125</v>
      </c>
      <c r="BI183" s="227">
        <v>46265</v>
      </c>
      <c r="BJ183" s="112" t="s">
        <v>141</v>
      </c>
      <c r="BK183" s="103"/>
    </row>
    <row r="184" spans="1:63" s="49" customFormat="1">
      <c r="A184" s="110"/>
      <c r="B184" s="124" t="s">
        <v>38</v>
      </c>
      <c r="C184" s="47" t="s">
        <v>2705</v>
      </c>
      <c r="D184" s="71" t="s">
        <v>85</v>
      </c>
      <c r="E184" s="112" t="s">
        <v>2426</v>
      </c>
      <c r="F184" s="51" t="s">
        <v>61</v>
      </c>
      <c r="G184" s="14">
        <v>160</v>
      </c>
      <c r="H184" s="14">
        <v>100</v>
      </c>
      <c r="I184" s="14">
        <v>150</v>
      </c>
      <c r="J184" s="14" t="s">
        <v>76</v>
      </c>
      <c r="K184" s="114" t="s">
        <v>61</v>
      </c>
      <c r="L184" s="115">
        <v>59.99</v>
      </c>
      <c r="M184" s="175">
        <f t="shared" si="242"/>
        <v>50.411764705882355</v>
      </c>
      <c r="N184" s="115">
        <f>(L184-5)*0.9+5</f>
        <v>54.491</v>
      </c>
      <c r="O184" s="116">
        <f t="shared" si="269"/>
        <v>45.790756302521011</v>
      </c>
      <c r="P184" s="177">
        <f t="shared" si="270"/>
        <v>54.491</v>
      </c>
      <c r="Q184" s="51" t="s">
        <v>41</v>
      </c>
      <c r="R184" s="16">
        <f t="shared" si="271"/>
        <v>52.491</v>
      </c>
      <c r="S184" s="14" t="s">
        <v>41</v>
      </c>
      <c r="T184" s="14" t="s">
        <v>41</v>
      </c>
      <c r="U184" s="16">
        <f t="shared" si="272"/>
        <v>49.491</v>
      </c>
      <c r="V184" s="14" t="s">
        <v>41</v>
      </c>
      <c r="W184" s="16">
        <f t="shared" si="273"/>
        <v>47.491</v>
      </c>
      <c r="X184" s="14" t="s">
        <v>41</v>
      </c>
      <c r="Y184" s="14" t="s">
        <v>41</v>
      </c>
      <c r="Z184" s="16">
        <f t="shared" si="274"/>
        <v>44.491</v>
      </c>
      <c r="AA184" s="72">
        <f t="shared" si="241"/>
        <v>42.491</v>
      </c>
      <c r="AB184" s="256">
        <v>0</v>
      </c>
      <c r="AC184" s="237" t="s">
        <v>2307</v>
      </c>
      <c r="AD184" s="120" t="s">
        <v>2747</v>
      </c>
      <c r="AE184" s="67">
        <v>350</v>
      </c>
      <c r="AF184" s="114">
        <v>140</v>
      </c>
      <c r="AG184" s="182">
        <f t="shared" si="243"/>
        <v>490</v>
      </c>
      <c r="AH184" s="183">
        <f t="shared" si="244"/>
        <v>-535.5</v>
      </c>
      <c r="AI184" s="184">
        <f t="shared" si="245"/>
        <v>9.99</v>
      </c>
      <c r="AJ184" s="183">
        <f t="shared" si="246"/>
        <v>8.3949579831932777</v>
      </c>
      <c r="AK184" s="202" t="str">
        <f t="shared" si="247"/>
        <v>-</v>
      </c>
      <c r="AL184" s="203">
        <f t="shared" si="248"/>
        <v>450</v>
      </c>
      <c r="AM184" s="203" t="str">
        <f t="shared" si="249"/>
        <v>-</v>
      </c>
      <c r="AN184" s="203" t="str">
        <f t="shared" si="250"/>
        <v>-</v>
      </c>
      <c r="AO184" s="203">
        <f t="shared" si="251"/>
        <v>390</v>
      </c>
      <c r="AP184" s="203" t="str">
        <f t="shared" si="252"/>
        <v>-</v>
      </c>
      <c r="AQ184" s="203">
        <f t="shared" si="253"/>
        <v>350</v>
      </c>
      <c r="AR184" s="203" t="str">
        <f t="shared" si="254"/>
        <v>-</v>
      </c>
      <c r="AS184" s="203" t="str">
        <f t="shared" si="255"/>
        <v>-</v>
      </c>
      <c r="AT184" s="203">
        <f t="shared" si="256"/>
        <v>290</v>
      </c>
      <c r="AU184" s="204">
        <f t="shared" si="257"/>
        <v>250</v>
      </c>
      <c r="AV184" s="185"/>
      <c r="AW184" s="205" t="str">
        <f t="shared" si="258"/>
        <v>-</v>
      </c>
      <c r="AX184" s="206">
        <f t="shared" si="259"/>
        <v>9.99</v>
      </c>
      <c r="AY184" s="206" t="str">
        <f t="shared" si="260"/>
        <v>-</v>
      </c>
      <c r="AZ184" s="206" t="str">
        <f t="shared" si="261"/>
        <v>-</v>
      </c>
      <c r="BA184" s="206">
        <f t="shared" si="262"/>
        <v>9.99</v>
      </c>
      <c r="BB184" s="206" t="str">
        <f t="shared" si="263"/>
        <v>-</v>
      </c>
      <c r="BC184" s="206">
        <f t="shared" si="264"/>
        <v>9.99</v>
      </c>
      <c r="BD184" s="206" t="str">
        <f t="shared" si="265"/>
        <v>-</v>
      </c>
      <c r="BE184" s="206" t="str">
        <f t="shared" si="266"/>
        <v>-</v>
      </c>
      <c r="BF184" s="206">
        <f t="shared" si="267"/>
        <v>9.99</v>
      </c>
      <c r="BG184" s="207">
        <f t="shared" si="268"/>
        <v>9.99</v>
      </c>
      <c r="BH184" s="104" t="s">
        <v>125</v>
      </c>
      <c r="BI184" s="227">
        <v>46265</v>
      </c>
      <c r="BJ184" s="112" t="s">
        <v>127</v>
      </c>
      <c r="BK184" s="103"/>
    </row>
    <row r="185" spans="1:63">
      <c r="A185" s="110"/>
      <c r="B185" s="124" t="s">
        <v>38</v>
      </c>
      <c r="C185" s="47" t="s">
        <v>137</v>
      </c>
      <c r="D185" s="71" t="s">
        <v>71</v>
      </c>
      <c r="E185" s="112" t="s">
        <v>2426</v>
      </c>
      <c r="F185" s="51" t="s">
        <v>61</v>
      </c>
      <c r="G185" s="14">
        <v>50</v>
      </c>
      <c r="H185" s="14">
        <v>300</v>
      </c>
      <c r="I185" s="14" t="s">
        <v>41</v>
      </c>
      <c r="J185" s="14" t="s">
        <v>76</v>
      </c>
      <c r="K185" s="71" t="s">
        <v>61</v>
      </c>
      <c r="L185" s="115">
        <v>59.95</v>
      </c>
      <c r="M185" s="175">
        <f t="shared" si="242"/>
        <v>50.378151260504204</v>
      </c>
      <c r="N185" s="115">
        <f>(L185-10)*0.9+10</f>
        <v>54.955000000000005</v>
      </c>
      <c r="O185" s="118">
        <f t="shared" si="269"/>
        <v>46.180672268907571</v>
      </c>
      <c r="P185" s="177">
        <f t="shared" si="270"/>
        <v>54.955000000000005</v>
      </c>
      <c r="Q185" s="51" t="s">
        <v>41</v>
      </c>
      <c r="R185" s="16">
        <f t="shared" si="271"/>
        <v>52.955000000000005</v>
      </c>
      <c r="S185" s="14" t="s">
        <v>41</v>
      </c>
      <c r="T185" s="14" t="s">
        <v>41</v>
      </c>
      <c r="U185" s="16">
        <f t="shared" si="272"/>
        <v>49.955000000000005</v>
      </c>
      <c r="V185" s="14" t="s">
        <v>41</v>
      </c>
      <c r="W185" s="16">
        <f t="shared" si="273"/>
        <v>47.955000000000005</v>
      </c>
      <c r="X185" s="14" t="s">
        <v>41</v>
      </c>
      <c r="Y185" s="14" t="s">
        <v>41</v>
      </c>
      <c r="Z185" s="16">
        <f t="shared" si="274"/>
        <v>44.955000000000005</v>
      </c>
      <c r="AA185" s="71" t="s">
        <v>41</v>
      </c>
      <c r="AB185" s="256">
        <v>0</v>
      </c>
      <c r="AC185" s="237" t="s">
        <v>2307</v>
      </c>
      <c r="AD185" s="120" t="s">
        <v>2606</v>
      </c>
      <c r="AE185" s="67">
        <v>350</v>
      </c>
      <c r="AF185" s="114">
        <v>120</v>
      </c>
      <c r="AG185" s="182">
        <f t="shared" si="243"/>
        <v>470</v>
      </c>
      <c r="AH185" s="183">
        <f t="shared" si="244"/>
        <v>-511.7</v>
      </c>
      <c r="AI185" s="184">
        <f t="shared" si="245"/>
        <v>9.99</v>
      </c>
      <c r="AJ185" s="183">
        <f t="shared" si="246"/>
        <v>8.3949579831932777</v>
      </c>
      <c r="AK185" s="202" t="str">
        <f t="shared" si="247"/>
        <v>-</v>
      </c>
      <c r="AL185" s="203">
        <f t="shared" si="248"/>
        <v>430</v>
      </c>
      <c r="AM185" s="203" t="str">
        <f t="shared" si="249"/>
        <v>-</v>
      </c>
      <c r="AN185" s="203" t="str">
        <f t="shared" si="250"/>
        <v>-</v>
      </c>
      <c r="AO185" s="203">
        <f t="shared" si="251"/>
        <v>370</v>
      </c>
      <c r="AP185" s="203" t="str">
        <f t="shared" si="252"/>
        <v>-</v>
      </c>
      <c r="AQ185" s="203">
        <f t="shared" si="253"/>
        <v>330</v>
      </c>
      <c r="AR185" s="203" t="str">
        <f t="shared" si="254"/>
        <v>-</v>
      </c>
      <c r="AS185" s="203" t="str">
        <f t="shared" si="255"/>
        <v>-</v>
      </c>
      <c r="AT185" s="203">
        <f t="shared" si="256"/>
        <v>270</v>
      </c>
      <c r="AU185" s="204" t="str">
        <f t="shared" si="257"/>
        <v>-</v>
      </c>
      <c r="AV185" s="185"/>
      <c r="AW185" s="205" t="str">
        <f t="shared" si="258"/>
        <v>-</v>
      </c>
      <c r="AX185" s="206">
        <f t="shared" si="259"/>
        <v>9.99</v>
      </c>
      <c r="AY185" s="206" t="str">
        <f t="shared" si="260"/>
        <v>-</v>
      </c>
      <c r="AZ185" s="206" t="str">
        <f t="shared" si="261"/>
        <v>-</v>
      </c>
      <c r="BA185" s="206">
        <f t="shared" si="262"/>
        <v>9.99</v>
      </c>
      <c r="BB185" s="206" t="str">
        <f t="shared" si="263"/>
        <v>-</v>
      </c>
      <c r="BC185" s="206">
        <f t="shared" si="264"/>
        <v>9.99</v>
      </c>
      <c r="BD185" s="206" t="str">
        <f t="shared" si="265"/>
        <v>-</v>
      </c>
      <c r="BE185" s="206" t="str">
        <f t="shared" si="266"/>
        <v>-</v>
      </c>
      <c r="BF185" s="206">
        <f t="shared" si="267"/>
        <v>9.99</v>
      </c>
      <c r="BG185" s="207" t="str">
        <f t="shared" si="268"/>
        <v>-</v>
      </c>
      <c r="BH185" s="103" t="s">
        <v>2508</v>
      </c>
      <c r="BI185" s="227">
        <v>46265</v>
      </c>
      <c r="BJ185" s="112" t="s">
        <v>127</v>
      </c>
      <c r="BK185" s="103"/>
    </row>
    <row r="186" spans="1:63" s="49" customFormat="1">
      <c r="A186" s="110"/>
      <c r="B186" s="124" t="s">
        <v>38</v>
      </c>
      <c r="C186" s="47" t="s">
        <v>140</v>
      </c>
      <c r="D186" s="71" t="s">
        <v>71</v>
      </c>
      <c r="E186" s="112"/>
      <c r="F186" s="51" t="s">
        <v>61</v>
      </c>
      <c r="G186" s="14">
        <v>100</v>
      </c>
      <c r="H186" s="14">
        <v>100</v>
      </c>
      <c r="I186" s="14">
        <v>150</v>
      </c>
      <c r="J186" s="14" t="s">
        <v>76</v>
      </c>
      <c r="K186" s="114" t="s">
        <v>61</v>
      </c>
      <c r="L186" s="115">
        <v>54.99</v>
      </c>
      <c r="M186" s="175">
        <f t="shared" si="242"/>
        <v>46.210084033613448</v>
      </c>
      <c r="N186" s="115"/>
      <c r="O186" s="116"/>
      <c r="P186" s="177">
        <f t="shared" ref="P186:P191" si="275">L186</f>
        <v>54.99</v>
      </c>
      <c r="Q186" s="51" t="s">
        <v>41</v>
      </c>
      <c r="R186" s="16">
        <f t="shared" si="271"/>
        <v>52.99</v>
      </c>
      <c r="S186" s="14" t="s">
        <v>41</v>
      </c>
      <c r="T186" s="14" t="s">
        <v>41</v>
      </c>
      <c r="U186" s="16">
        <f t="shared" si="272"/>
        <v>49.99</v>
      </c>
      <c r="V186" s="14" t="s">
        <v>41</v>
      </c>
      <c r="W186" s="16">
        <f t="shared" si="273"/>
        <v>47.99</v>
      </c>
      <c r="X186" s="14" t="s">
        <v>41</v>
      </c>
      <c r="Y186" s="14" t="s">
        <v>41</v>
      </c>
      <c r="Z186" s="16">
        <f t="shared" si="274"/>
        <v>44.99</v>
      </c>
      <c r="AA186" s="72">
        <f t="shared" ref="AA186:AA192" si="276">P186-12</f>
        <v>42.99</v>
      </c>
      <c r="AB186" s="252">
        <v>39.99</v>
      </c>
      <c r="AC186" s="212"/>
      <c r="AD186" s="119" t="s">
        <v>41</v>
      </c>
      <c r="AE186" s="67">
        <v>330</v>
      </c>
      <c r="AF186" s="114"/>
      <c r="AG186" s="182">
        <f t="shared" si="243"/>
        <v>330</v>
      </c>
      <c r="AH186" s="183">
        <f t="shared" si="244"/>
        <v>-345.09999999999997</v>
      </c>
      <c r="AI186" s="184">
        <f t="shared" si="245"/>
        <v>9.99</v>
      </c>
      <c r="AJ186" s="183">
        <f t="shared" si="246"/>
        <v>8.3949579831932777</v>
      </c>
      <c r="AK186" s="202" t="str">
        <f t="shared" si="247"/>
        <v>-</v>
      </c>
      <c r="AL186" s="203">
        <f t="shared" si="248"/>
        <v>290</v>
      </c>
      <c r="AM186" s="203" t="str">
        <f t="shared" si="249"/>
        <v>-</v>
      </c>
      <c r="AN186" s="203" t="str">
        <f t="shared" si="250"/>
        <v>-</v>
      </c>
      <c r="AO186" s="203">
        <f t="shared" si="251"/>
        <v>230</v>
      </c>
      <c r="AP186" s="203" t="str">
        <f t="shared" si="252"/>
        <v>-</v>
      </c>
      <c r="AQ186" s="203">
        <f t="shared" si="253"/>
        <v>190</v>
      </c>
      <c r="AR186" s="203" t="str">
        <f t="shared" si="254"/>
        <v>-</v>
      </c>
      <c r="AS186" s="203" t="str">
        <f t="shared" si="255"/>
        <v>-</v>
      </c>
      <c r="AT186" s="203">
        <f t="shared" si="256"/>
        <v>130</v>
      </c>
      <c r="AU186" s="204">
        <f t="shared" si="257"/>
        <v>90</v>
      </c>
      <c r="AV186" s="185"/>
      <c r="AW186" s="205" t="str">
        <f t="shared" si="258"/>
        <v>-</v>
      </c>
      <c r="AX186" s="206">
        <f t="shared" si="259"/>
        <v>9.99</v>
      </c>
      <c r="AY186" s="206" t="str">
        <f t="shared" si="260"/>
        <v>-</v>
      </c>
      <c r="AZ186" s="206" t="str">
        <f t="shared" si="261"/>
        <v>-</v>
      </c>
      <c r="BA186" s="206">
        <f t="shared" si="262"/>
        <v>9.99</v>
      </c>
      <c r="BB186" s="206" t="str">
        <f t="shared" si="263"/>
        <v>-</v>
      </c>
      <c r="BC186" s="206">
        <f t="shared" si="264"/>
        <v>9.99</v>
      </c>
      <c r="BD186" s="206" t="str">
        <f t="shared" si="265"/>
        <v>-</v>
      </c>
      <c r="BE186" s="206" t="str">
        <f t="shared" si="266"/>
        <v>-</v>
      </c>
      <c r="BF186" s="206">
        <f t="shared" si="267"/>
        <v>9.99</v>
      </c>
      <c r="BG186" s="207">
        <f t="shared" si="268"/>
        <v>9.99</v>
      </c>
      <c r="BH186" s="104" t="s">
        <v>125</v>
      </c>
      <c r="BI186" s="227"/>
      <c r="BJ186" s="112" t="s">
        <v>133</v>
      </c>
      <c r="BK186" s="103"/>
    </row>
    <row r="187" spans="1:63" s="49" customFormat="1">
      <c r="A187" s="110"/>
      <c r="B187" s="124" t="s">
        <v>38</v>
      </c>
      <c r="C187" s="47" t="s">
        <v>2702</v>
      </c>
      <c r="D187" s="71" t="s">
        <v>85</v>
      </c>
      <c r="E187" s="112"/>
      <c r="F187" s="51" t="s">
        <v>61</v>
      </c>
      <c r="G187" s="14">
        <v>140</v>
      </c>
      <c r="H187" s="14">
        <v>100</v>
      </c>
      <c r="I187" s="14">
        <v>150</v>
      </c>
      <c r="J187" s="14" t="s">
        <v>76</v>
      </c>
      <c r="K187" s="114" t="s">
        <v>61</v>
      </c>
      <c r="L187" s="115">
        <v>54.99</v>
      </c>
      <c r="M187" s="175">
        <f t="shared" si="242"/>
        <v>46.210084033613448</v>
      </c>
      <c r="N187" s="115"/>
      <c r="O187" s="116"/>
      <c r="P187" s="177">
        <f t="shared" si="275"/>
        <v>54.99</v>
      </c>
      <c r="Q187" s="51" t="s">
        <v>41</v>
      </c>
      <c r="R187" s="16">
        <f t="shared" si="271"/>
        <v>52.99</v>
      </c>
      <c r="S187" s="14" t="s">
        <v>41</v>
      </c>
      <c r="T187" s="14" t="s">
        <v>41</v>
      </c>
      <c r="U187" s="16">
        <f t="shared" si="272"/>
        <v>49.99</v>
      </c>
      <c r="V187" s="14" t="s">
        <v>41</v>
      </c>
      <c r="W187" s="16">
        <f t="shared" si="273"/>
        <v>47.99</v>
      </c>
      <c r="X187" s="14" t="s">
        <v>41</v>
      </c>
      <c r="Y187" s="14" t="s">
        <v>41</v>
      </c>
      <c r="Z187" s="16">
        <f t="shared" si="274"/>
        <v>44.99</v>
      </c>
      <c r="AA187" s="72">
        <f t="shared" si="276"/>
        <v>42.99</v>
      </c>
      <c r="AB187" s="252">
        <v>39.99</v>
      </c>
      <c r="AC187" s="212"/>
      <c r="AD187" s="119" t="s">
        <v>41</v>
      </c>
      <c r="AE187" s="67">
        <v>310</v>
      </c>
      <c r="AF187" s="114"/>
      <c r="AG187" s="182">
        <f t="shared" si="243"/>
        <v>310</v>
      </c>
      <c r="AH187" s="183">
        <f t="shared" si="244"/>
        <v>-321.3</v>
      </c>
      <c r="AI187" s="184">
        <f t="shared" si="245"/>
        <v>9.99</v>
      </c>
      <c r="AJ187" s="183">
        <f t="shared" si="246"/>
        <v>8.3949579831932777</v>
      </c>
      <c r="AK187" s="202" t="str">
        <f t="shared" si="247"/>
        <v>-</v>
      </c>
      <c r="AL187" s="203">
        <f t="shared" si="248"/>
        <v>270</v>
      </c>
      <c r="AM187" s="203" t="str">
        <f t="shared" si="249"/>
        <v>-</v>
      </c>
      <c r="AN187" s="203" t="str">
        <f t="shared" si="250"/>
        <v>-</v>
      </c>
      <c r="AO187" s="203">
        <f t="shared" si="251"/>
        <v>210</v>
      </c>
      <c r="AP187" s="203" t="str">
        <f t="shared" si="252"/>
        <v>-</v>
      </c>
      <c r="AQ187" s="203">
        <f t="shared" si="253"/>
        <v>170</v>
      </c>
      <c r="AR187" s="203" t="str">
        <f t="shared" si="254"/>
        <v>-</v>
      </c>
      <c r="AS187" s="203" t="str">
        <f t="shared" si="255"/>
        <v>-</v>
      </c>
      <c r="AT187" s="203">
        <f t="shared" si="256"/>
        <v>110</v>
      </c>
      <c r="AU187" s="204">
        <f t="shared" si="257"/>
        <v>70</v>
      </c>
      <c r="AV187" s="185"/>
      <c r="AW187" s="205" t="str">
        <f t="shared" si="258"/>
        <v>-</v>
      </c>
      <c r="AX187" s="206">
        <f t="shared" si="259"/>
        <v>9.99</v>
      </c>
      <c r="AY187" s="206" t="str">
        <f t="shared" si="260"/>
        <v>-</v>
      </c>
      <c r="AZ187" s="206" t="str">
        <f t="shared" si="261"/>
        <v>-</v>
      </c>
      <c r="BA187" s="206">
        <f t="shared" si="262"/>
        <v>9.99</v>
      </c>
      <c r="BB187" s="206" t="str">
        <f t="shared" si="263"/>
        <v>-</v>
      </c>
      <c r="BC187" s="206">
        <f t="shared" si="264"/>
        <v>9.99</v>
      </c>
      <c r="BD187" s="206" t="str">
        <f t="shared" si="265"/>
        <v>-</v>
      </c>
      <c r="BE187" s="206" t="str">
        <f t="shared" si="266"/>
        <v>-</v>
      </c>
      <c r="BF187" s="206">
        <f t="shared" si="267"/>
        <v>9.99</v>
      </c>
      <c r="BG187" s="207">
        <f t="shared" si="268"/>
        <v>9.99</v>
      </c>
      <c r="BH187" s="104" t="s">
        <v>125</v>
      </c>
      <c r="BI187" s="227"/>
      <c r="BJ187" s="112" t="s">
        <v>115</v>
      </c>
      <c r="BK187" s="103"/>
    </row>
    <row r="188" spans="1:63">
      <c r="A188" s="110"/>
      <c r="B188" s="124" t="s">
        <v>38</v>
      </c>
      <c r="C188" s="47" t="s">
        <v>2704</v>
      </c>
      <c r="D188" s="71" t="s">
        <v>40</v>
      </c>
      <c r="E188" s="112"/>
      <c r="F188" s="51" t="s">
        <v>61</v>
      </c>
      <c r="G188" s="14">
        <v>160</v>
      </c>
      <c r="H188" s="14">
        <v>100</v>
      </c>
      <c r="I188" s="14">
        <v>150</v>
      </c>
      <c r="J188" s="14" t="s">
        <v>76</v>
      </c>
      <c r="K188" s="114" t="s">
        <v>61</v>
      </c>
      <c r="L188" s="115">
        <v>54.99</v>
      </c>
      <c r="M188" s="175">
        <f t="shared" si="242"/>
        <v>46.210084033613448</v>
      </c>
      <c r="N188" s="115"/>
      <c r="O188" s="116"/>
      <c r="P188" s="177">
        <f t="shared" si="275"/>
        <v>54.99</v>
      </c>
      <c r="Q188" s="51" t="s">
        <v>41</v>
      </c>
      <c r="R188" s="16">
        <f t="shared" si="271"/>
        <v>52.99</v>
      </c>
      <c r="S188" s="14" t="s">
        <v>41</v>
      </c>
      <c r="T188" s="14" t="s">
        <v>41</v>
      </c>
      <c r="U188" s="16">
        <f t="shared" si="272"/>
        <v>49.99</v>
      </c>
      <c r="V188" s="14" t="s">
        <v>41</v>
      </c>
      <c r="W188" s="16">
        <f t="shared" si="273"/>
        <v>47.99</v>
      </c>
      <c r="X188" s="14" t="s">
        <v>41</v>
      </c>
      <c r="Y188" s="14" t="s">
        <v>41</v>
      </c>
      <c r="Z188" s="16">
        <f t="shared" si="274"/>
        <v>44.99</v>
      </c>
      <c r="AA188" s="72">
        <f t="shared" si="276"/>
        <v>42.99</v>
      </c>
      <c r="AB188" s="252">
        <v>39.99</v>
      </c>
      <c r="AC188" s="212"/>
      <c r="AD188" s="119" t="s">
        <v>41</v>
      </c>
      <c r="AE188" s="67">
        <v>270</v>
      </c>
      <c r="AF188" s="114"/>
      <c r="AG188" s="182">
        <f t="shared" si="243"/>
        <v>270</v>
      </c>
      <c r="AH188" s="183">
        <f t="shared" si="244"/>
        <v>-273.7</v>
      </c>
      <c r="AI188" s="184">
        <f t="shared" si="245"/>
        <v>9.99</v>
      </c>
      <c r="AJ188" s="183">
        <f t="shared" si="246"/>
        <v>8.3949579831932777</v>
      </c>
      <c r="AK188" s="202" t="str">
        <f t="shared" si="247"/>
        <v>-</v>
      </c>
      <c r="AL188" s="203">
        <f t="shared" si="248"/>
        <v>230</v>
      </c>
      <c r="AM188" s="203" t="str">
        <f t="shared" si="249"/>
        <v>-</v>
      </c>
      <c r="AN188" s="203" t="str">
        <f t="shared" si="250"/>
        <v>-</v>
      </c>
      <c r="AO188" s="203">
        <f t="shared" si="251"/>
        <v>170</v>
      </c>
      <c r="AP188" s="203" t="str">
        <f t="shared" si="252"/>
        <v>-</v>
      </c>
      <c r="AQ188" s="203">
        <f t="shared" si="253"/>
        <v>130</v>
      </c>
      <c r="AR188" s="203" t="str">
        <f t="shared" si="254"/>
        <v>-</v>
      </c>
      <c r="AS188" s="203" t="str">
        <f t="shared" si="255"/>
        <v>-</v>
      </c>
      <c r="AT188" s="203">
        <f t="shared" si="256"/>
        <v>70</v>
      </c>
      <c r="AU188" s="204">
        <f t="shared" si="257"/>
        <v>30</v>
      </c>
      <c r="AV188" s="185"/>
      <c r="AW188" s="205" t="str">
        <f t="shared" si="258"/>
        <v>-</v>
      </c>
      <c r="AX188" s="206">
        <f t="shared" si="259"/>
        <v>9.99</v>
      </c>
      <c r="AY188" s="206" t="str">
        <f t="shared" si="260"/>
        <v>-</v>
      </c>
      <c r="AZ188" s="206" t="str">
        <f t="shared" si="261"/>
        <v>-</v>
      </c>
      <c r="BA188" s="206">
        <f t="shared" si="262"/>
        <v>9.99</v>
      </c>
      <c r="BB188" s="206" t="str">
        <f t="shared" si="263"/>
        <v>-</v>
      </c>
      <c r="BC188" s="206">
        <f t="shared" si="264"/>
        <v>9.99</v>
      </c>
      <c r="BD188" s="206" t="str">
        <f t="shared" si="265"/>
        <v>-</v>
      </c>
      <c r="BE188" s="206" t="str">
        <f t="shared" si="266"/>
        <v>-</v>
      </c>
      <c r="BF188" s="206">
        <f t="shared" si="267"/>
        <v>9.99</v>
      </c>
      <c r="BG188" s="207">
        <f t="shared" si="268"/>
        <v>19.990000000000002</v>
      </c>
      <c r="BH188" s="104" t="s">
        <v>125</v>
      </c>
      <c r="BI188" s="227"/>
      <c r="BJ188" s="112" t="s">
        <v>113</v>
      </c>
      <c r="BK188" s="103"/>
    </row>
    <row r="189" spans="1:63" s="49" customFormat="1">
      <c r="A189" s="110"/>
      <c r="B189" s="124" t="s">
        <v>38</v>
      </c>
      <c r="C189" s="47" t="s">
        <v>140</v>
      </c>
      <c r="D189" s="71" t="s">
        <v>71</v>
      </c>
      <c r="E189" s="112" t="s">
        <v>2426</v>
      </c>
      <c r="F189" s="51" t="s">
        <v>61</v>
      </c>
      <c r="G189" s="14">
        <v>100</v>
      </c>
      <c r="H189" s="14">
        <v>100</v>
      </c>
      <c r="I189" s="14">
        <v>150</v>
      </c>
      <c r="J189" s="14" t="s">
        <v>76</v>
      </c>
      <c r="K189" s="114" t="s">
        <v>61</v>
      </c>
      <c r="L189" s="115">
        <v>54.99</v>
      </c>
      <c r="M189" s="175">
        <f t="shared" si="242"/>
        <v>46.210084033613448</v>
      </c>
      <c r="N189" s="115"/>
      <c r="O189" s="116"/>
      <c r="P189" s="177">
        <f t="shared" si="275"/>
        <v>54.99</v>
      </c>
      <c r="Q189" s="51" t="s">
        <v>41</v>
      </c>
      <c r="R189" s="16">
        <f t="shared" si="271"/>
        <v>52.99</v>
      </c>
      <c r="S189" s="14" t="s">
        <v>41</v>
      </c>
      <c r="T189" s="14" t="s">
        <v>41</v>
      </c>
      <c r="U189" s="16">
        <f t="shared" si="272"/>
        <v>49.99</v>
      </c>
      <c r="V189" s="14" t="s">
        <v>41</v>
      </c>
      <c r="W189" s="16">
        <f t="shared" si="273"/>
        <v>47.99</v>
      </c>
      <c r="X189" s="14" t="s">
        <v>41</v>
      </c>
      <c r="Y189" s="14" t="s">
        <v>41</v>
      </c>
      <c r="Z189" s="16">
        <f t="shared" si="274"/>
        <v>44.99</v>
      </c>
      <c r="AA189" s="72">
        <f t="shared" si="276"/>
        <v>42.99</v>
      </c>
      <c r="AB189" s="252">
        <v>39.99</v>
      </c>
      <c r="AC189" s="237" t="s">
        <v>49</v>
      </c>
      <c r="AD189" s="120" t="s">
        <v>2738</v>
      </c>
      <c r="AE189" s="67">
        <v>330</v>
      </c>
      <c r="AF189" s="114">
        <v>250</v>
      </c>
      <c r="AG189" s="182">
        <f t="shared" si="243"/>
        <v>580</v>
      </c>
      <c r="AH189" s="183">
        <f t="shared" si="244"/>
        <v>-642.6</v>
      </c>
      <c r="AI189" s="184">
        <f t="shared" si="245"/>
        <v>9.99</v>
      </c>
      <c r="AJ189" s="183">
        <f t="shared" si="246"/>
        <v>8.3949579831932777</v>
      </c>
      <c r="AK189" s="202" t="str">
        <f t="shared" si="247"/>
        <v>-</v>
      </c>
      <c r="AL189" s="203">
        <f t="shared" si="248"/>
        <v>540</v>
      </c>
      <c r="AM189" s="203" t="str">
        <f t="shared" si="249"/>
        <v>-</v>
      </c>
      <c r="AN189" s="203" t="str">
        <f t="shared" si="250"/>
        <v>-</v>
      </c>
      <c r="AO189" s="203">
        <f t="shared" si="251"/>
        <v>480</v>
      </c>
      <c r="AP189" s="203" t="str">
        <f t="shared" si="252"/>
        <v>-</v>
      </c>
      <c r="AQ189" s="203">
        <f t="shared" si="253"/>
        <v>440</v>
      </c>
      <c r="AR189" s="203" t="str">
        <f t="shared" si="254"/>
        <v>-</v>
      </c>
      <c r="AS189" s="203" t="str">
        <f t="shared" si="255"/>
        <v>-</v>
      </c>
      <c r="AT189" s="203">
        <f t="shared" si="256"/>
        <v>380</v>
      </c>
      <c r="AU189" s="204">
        <f t="shared" si="257"/>
        <v>340</v>
      </c>
      <c r="AV189" s="185"/>
      <c r="AW189" s="205" t="str">
        <f t="shared" si="258"/>
        <v>-</v>
      </c>
      <c r="AX189" s="206">
        <f t="shared" si="259"/>
        <v>9.99</v>
      </c>
      <c r="AY189" s="206" t="str">
        <f t="shared" si="260"/>
        <v>-</v>
      </c>
      <c r="AZ189" s="206" t="str">
        <f t="shared" si="261"/>
        <v>-</v>
      </c>
      <c r="BA189" s="206">
        <f t="shared" si="262"/>
        <v>9.99</v>
      </c>
      <c r="BB189" s="206" t="str">
        <f t="shared" si="263"/>
        <v>-</v>
      </c>
      <c r="BC189" s="206">
        <f t="shared" si="264"/>
        <v>9.99</v>
      </c>
      <c r="BD189" s="206" t="str">
        <f t="shared" si="265"/>
        <v>-</v>
      </c>
      <c r="BE189" s="206" t="str">
        <f t="shared" si="266"/>
        <v>-</v>
      </c>
      <c r="BF189" s="206">
        <f t="shared" si="267"/>
        <v>9.99</v>
      </c>
      <c r="BG189" s="207">
        <f t="shared" si="268"/>
        <v>9.99</v>
      </c>
      <c r="BH189" s="104" t="s">
        <v>125</v>
      </c>
      <c r="BI189" s="227">
        <v>46265</v>
      </c>
      <c r="BJ189" s="112" t="s">
        <v>133</v>
      </c>
      <c r="BK189" s="103"/>
    </row>
    <row r="190" spans="1:63">
      <c r="A190" s="110"/>
      <c r="B190" s="124" t="s">
        <v>38</v>
      </c>
      <c r="C190" s="47" t="s">
        <v>2702</v>
      </c>
      <c r="D190" s="71" t="s">
        <v>85</v>
      </c>
      <c r="E190" s="112" t="s">
        <v>2426</v>
      </c>
      <c r="F190" s="51" t="s">
        <v>61</v>
      </c>
      <c r="G190" s="14">
        <v>140</v>
      </c>
      <c r="H190" s="14">
        <v>100</v>
      </c>
      <c r="I190" s="14">
        <v>150</v>
      </c>
      <c r="J190" s="14" t="s">
        <v>76</v>
      </c>
      <c r="K190" s="114" t="s">
        <v>61</v>
      </c>
      <c r="L190" s="115">
        <v>54.99</v>
      </c>
      <c r="M190" s="175">
        <f t="shared" si="242"/>
        <v>46.210084033613448</v>
      </c>
      <c r="N190" s="115"/>
      <c r="O190" s="116"/>
      <c r="P190" s="177">
        <f t="shared" si="275"/>
        <v>54.99</v>
      </c>
      <c r="Q190" s="51" t="s">
        <v>41</v>
      </c>
      <c r="R190" s="16">
        <f t="shared" si="271"/>
        <v>52.99</v>
      </c>
      <c r="S190" s="14" t="s">
        <v>41</v>
      </c>
      <c r="T190" s="14" t="s">
        <v>41</v>
      </c>
      <c r="U190" s="16">
        <f t="shared" si="272"/>
        <v>49.99</v>
      </c>
      <c r="V190" s="14" t="s">
        <v>41</v>
      </c>
      <c r="W190" s="16">
        <f t="shared" si="273"/>
        <v>47.99</v>
      </c>
      <c r="X190" s="14" t="s">
        <v>41</v>
      </c>
      <c r="Y190" s="14" t="s">
        <v>41</v>
      </c>
      <c r="Z190" s="16">
        <f t="shared" si="274"/>
        <v>44.99</v>
      </c>
      <c r="AA190" s="72">
        <f t="shared" si="276"/>
        <v>42.99</v>
      </c>
      <c r="AB190" s="252">
        <v>39.99</v>
      </c>
      <c r="AC190" s="237" t="s">
        <v>49</v>
      </c>
      <c r="AD190" s="120" t="s">
        <v>2742</v>
      </c>
      <c r="AE190" s="67">
        <v>310</v>
      </c>
      <c r="AF190" s="114">
        <v>260</v>
      </c>
      <c r="AG190" s="182">
        <f t="shared" si="243"/>
        <v>570</v>
      </c>
      <c r="AH190" s="183">
        <f t="shared" si="244"/>
        <v>-630.69999999999993</v>
      </c>
      <c r="AI190" s="184">
        <f t="shared" si="245"/>
        <v>9.99</v>
      </c>
      <c r="AJ190" s="183">
        <f t="shared" si="246"/>
        <v>8.3949579831932777</v>
      </c>
      <c r="AK190" s="202" t="str">
        <f t="shared" si="247"/>
        <v>-</v>
      </c>
      <c r="AL190" s="203">
        <f t="shared" si="248"/>
        <v>530</v>
      </c>
      <c r="AM190" s="203" t="str">
        <f t="shared" si="249"/>
        <v>-</v>
      </c>
      <c r="AN190" s="203" t="str">
        <f t="shared" si="250"/>
        <v>-</v>
      </c>
      <c r="AO190" s="203">
        <f t="shared" si="251"/>
        <v>470</v>
      </c>
      <c r="AP190" s="203" t="str">
        <f t="shared" si="252"/>
        <v>-</v>
      </c>
      <c r="AQ190" s="203">
        <f t="shared" si="253"/>
        <v>430</v>
      </c>
      <c r="AR190" s="203" t="str">
        <f t="shared" si="254"/>
        <v>-</v>
      </c>
      <c r="AS190" s="203" t="str">
        <f t="shared" si="255"/>
        <v>-</v>
      </c>
      <c r="AT190" s="203">
        <f t="shared" si="256"/>
        <v>370</v>
      </c>
      <c r="AU190" s="204">
        <f t="shared" si="257"/>
        <v>330</v>
      </c>
      <c r="AV190" s="185"/>
      <c r="AW190" s="205" t="str">
        <f t="shared" si="258"/>
        <v>-</v>
      </c>
      <c r="AX190" s="206">
        <f t="shared" si="259"/>
        <v>9.99</v>
      </c>
      <c r="AY190" s="206" t="str">
        <f t="shared" si="260"/>
        <v>-</v>
      </c>
      <c r="AZ190" s="206" t="str">
        <f t="shared" si="261"/>
        <v>-</v>
      </c>
      <c r="BA190" s="206">
        <f t="shared" si="262"/>
        <v>9.99</v>
      </c>
      <c r="BB190" s="206" t="str">
        <f t="shared" si="263"/>
        <v>-</v>
      </c>
      <c r="BC190" s="206">
        <f t="shared" si="264"/>
        <v>9.99</v>
      </c>
      <c r="BD190" s="206" t="str">
        <f t="shared" si="265"/>
        <v>-</v>
      </c>
      <c r="BE190" s="206" t="str">
        <f t="shared" si="266"/>
        <v>-</v>
      </c>
      <c r="BF190" s="206">
        <f t="shared" si="267"/>
        <v>9.99</v>
      </c>
      <c r="BG190" s="207">
        <f t="shared" si="268"/>
        <v>9.99</v>
      </c>
      <c r="BH190" s="104" t="s">
        <v>125</v>
      </c>
      <c r="BI190" s="227">
        <v>46265</v>
      </c>
      <c r="BJ190" s="112" t="s">
        <v>115</v>
      </c>
      <c r="BK190" s="103"/>
    </row>
    <row r="191" spans="1:63">
      <c r="A191" s="110"/>
      <c r="B191" s="124" t="s">
        <v>38</v>
      </c>
      <c r="C191" s="47" t="s">
        <v>2704</v>
      </c>
      <c r="D191" s="71" t="s">
        <v>40</v>
      </c>
      <c r="E191" s="112" t="s">
        <v>2426</v>
      </c>
      <c r="F191" s="51" t="s">
        <v>61</v>
      </c>
      <c r="G191" s="14">
        <v>160</v>
      </c>
      <c r="H191" s="14">
        <v>100</v>
      </c>
      <c r="I191" s="14">
        <v>150</v>
      </c>
      <c r="J191" s="14" t="s">
        <v>76</v>
      </c>
      <c r="K191" s="114" t="s">
        <v>61</v>
      </c>
      <c r="L191" s="115">
        <v>54.99</v>
      </c>
      <c r="M191" s="175">
        <f t="shared" si="242"/>
        <v>46.210084033613448</v>
      </c>
      <c r="N191" s="115"/>
      <c r="O191" s="116"/>
      <c r="P191" s="177">
        <f t="shared" si="275"/>
        <v>54.99</v>
      </c>
      <c r="Q191" s="51" t="s">
        <v>41</v>
      </c>
      <c r="R191" s="16">
        <f t="shared" si="271"/>
        <v>52.99</v>
      </c>
      <c r="S191" s="14" t="s">
        <v>41</v>
      </c>
      <c r="T191" s="14" t="s">
        <v>41</v>
      </c>
      <c r="U191" s="16">
        <f t="shared" si="272"/>
        <v>49.99</v>
      </c>
      <c r="V191" s="14" t="s">
        <v>41</v>
      </c>
      <c r="W191" s="16">
        <f t="shared" si="273"/>
        <v>47.99</v>
      </c>
      <c r="X191" s="14" t="s">
        <v>41</v>
      </c>
      <c r="Y191" s="14" t="s">
        <v>41</v>
      </c>
      <c r="Z191" s="16">
        <f t="shared" si="274"/>
        <v>44.99</v>
      </c>
      <c r="AA191" s="72">
        <f t="shared" si="276"/>
        <v>42.99</v>
      </c>
      <c r="AB191" s="252">
        <v>39.99</v>
      </c>
      <c r="AC191" s="237" t="s">
        <v>49</v>
      </c>
      <c r="AD191" s="120" t="s">
        <v>2746</v>
      </c>
      <c r="AE191" s="67">
        <v>270</v>
      </c>
      <c r="AF191" s="114">
        <v>280</v>
      </c>
      <c r="AG191" s="182">
        <f t="shared" si="243"/>
        <v>550</v>
      </c>
      <c r="AH191" s="183">
        <f t="shared" si="244"/>
        <v>-606.9</v>
      </c>
      <c r="AI191" s="184">
        <f t="shared" si="245"/>
        <v>9.99</v>
      </c>
      <c r="AJ191" s="183">
        <f t="shared" si="246"/>
        <v>8.3949579831932777</v>
      </c>
      <c r="AK191" s="202" t="str">
        <f t="shared" si="247"/>
        <v>-</v>
      </c>
      <c r="AL191" s="203">
        <f t="shared" si="248"/>
        <v>510</v>
      </c>
      <c r="AM191" s="203" t="str">
        <f t="shared" si="249"/>
        <v>-</v>
      </c>
      <c r="AN191" s="203" t="str">
        <f t="shared" si="250"/>
        <v>-</v>
      </c>
      <c r="AO191" s="203">
        <f t="shared" si="251"/>
        <v>450</v>
      </c>
      <c r="AP191" s="203" t="str">
        <f t="shared" si="252"/>
        <v>-</v>
      </c>
      <c r="AQ191" s="203">
        <f t="shared" si="253"/>
        <v>410</v>
      </c>
      <c r="AR191" s="203" t="str">
        <f t="shared" si="254"/>
        <v>-</v>
      </c>
      <c r="AS191" s="203" t="str">
        <f t="shared" si="255"/>
        <v>-</v>
      </c>
      <c r="AT191" s="203">
        <f t="shared" si="256"/>
        <v>350</v>
      </c>
      <c r="AU191" s="204">
        <f t="shared" si="257"/>
        <v>310</v>
      </c>
      <c r="AV191" s="185"/>
      <c r="AW191" s="205" t="str">
        <f t="shared" si="258"/>
        <v>-</v>
      </c>
      <c r="AX191" s="206">
        <f t="shared" si="259"/>
        <v>9.99</v>
      </c>
      <c r="AY191" s="206" t="str">
        <f t="shared" si="260"/>
        <v>-</v>
      </c>
      <c r="AZ191" s="206" t="str">
        <f t="shared" si="261"/>
        <v>-</v>
      </c>
      <c r="BA191" s="206">
        <f t="shared" si="262"/>
        <v>9.99</v>
      </c>
      <c r="BB191" s="206" t="str">
        <f t="shared" si="263"/>
        <v>-</v>
      </c>
      <c r="BC191" s="206">
        <f t="shared" si="264"/>
        <v>9.99</v>
      </c>
      <c r="BD191" s="206" t="str">
        <f t="shared" si="265"/>
        <v>-</v>
      </c>
      <c r="BE191" s="206" t="str">
        <f t="shared" si="266"/>
        <v>-</v>
      </c>
      <c r="BF191" s="206">
        <f t="shared" si="267"/>
        <v>9.99</v>
      </c>
      <c r="BG191" s="207">
        <f t="shared" si="268"/>
        <v>9.99</v>
      </c>
      <c r="BH191" s="104" t="s">
        <v>125</v>
      </c>
      <c r="BI191" s="227">
        <v>46265</v>
      </c>
      <c r="BJ191" s="112" t="s">
        <v>113</v>
      </c>
      <c r="BK191" s="103"/>
    </row>
    <row r="192" spans="1:63" s="49" customFormat="1">
      <c r="A192" s="110"/>
      <c r="B192" s="124" t="s">
        <v>38</v>
      </c>
      <c r="C192" s="47" t="s">
        <v>2703</v>
      </c>
      <c r="D192" s="71" t="s">
        <v>71</v>
      </c>
      <c r="E192" s="112" t="s">
        <v>2426</v>
      </c>
      <c r="F192" s="51" t="s">
        <v>61</v>
      </c>
      <c r="G192" s="14">
        <v>140</v>
      </c>
      <c r="H192" s="14">
        <v>100</v>
      </c>
      <c r="I192" s="14">
        <v>150</v>
      </c>
      <c r="J192" s="14" t="s">
        <v>76</v>
      </c>
      <c r="K192" s="114" t="s">
        <v>61</v>
      </c>
      <c r="L192" s="115">
        <v>59.99</v>
      </c>
      <c r="M192" s="175">
        <f t="shared" si="242"/>
        <v>50.411764705882355</v>
      </c>
      <c r="N192" s="115">
        <f>(L192-10)*0.9+10</f>
        <v>54.991</v>
      </c>
      <c r="O192" s="116">
        <f t="shared" ref="O192:O193" si="277">N192/1.19</f>
        <v>46.2109243697479</v>
      </c>
      <c r="P192" s="177">
        <f t="shared" ref="P192:P193" si="278">N192</f>
        <v>54.991</v>
      </c>
      <c r="Q192" s="51" t="s">
        <v>41</v>
      </c>
      <c r="R192" s="16">
        <f t="shared" si="271"/>
        <v>52.991</v>
      </c>
      <c r="S192" s="14" t="s">
        <v>41</v>
      </c>
      <c r="T192" s="14" t="s">
        <v>41</v>
      </c>
      <c r="U192" s="16">
        <f t="shared" si="272"/>
        <v>49.991</v>
      </c>
      <c r="V192" s="14" t="s">
        <v>41</v>
      </c>
      <c r="W192" s="16">
        <f t="shared" si="273"/>
        <v>47.991</v>
      </c>
      <c r="X192" s="14" t="s">
        <v>41</v>
      </c>
      <c r="Y192" s="14" t="s">
        <v>41</v>
      </c>
      <c r="Z192" s="16">
        <f t="shared" si="274"/>
        <v>44.991</v>
      </c>
      <c r="AA192" s="72">
        <f t="shared" si="276"/>
        <v>42.991</v>
      </c>
      <c r="AB192" s="256">
        <v>0</v>
      </c>
      <c r="AC192" s="237" t="s">
        <v>2307</v>
      </c>
      <c r="AD192" s="120" t="s">
        <v>2744</v>
      </c>
      <c r="AE192" s="67">
        <v>390</v>
      </c>
      <c r="AF192" s="114">
        <v>130</v>
      </c>
      <c r="AG192" s="182">
        <f t="shared" si="243"/>
        <v>520</v>
      </c>
      <c r="AH192" s="183">
        <f t="shared" si="244"/>
        <v>-571.19999999999993</v>
      </c>
      <c r="AI192" s="184">
        <f t="shared" si="245"/>
        <v>9.99</v>
      </c>
      <c r="AJ192" s="183">
        <f t="shared" si="246"/>
        <v>8.3949579831932777</v>
      </c>
      <c r="AK192" s="202" t="str">
        <f t="shared" si="247"/>
        <v>-</v>
      </c>
      <c r="AL192" s="203">
        <f t="shared" si="248"/>
        <v>480</v>
      </c>
      <c r="AM192" s="203" t="str">
        <f t="shared" si="249"/>
        <v>-</v>
      </c>
      <c r="AN192" s="203" t="str">
        <f t="shared" si="250"/>
        <v>-</v>
      </c>
      <c r="AO192" s="203">
        <f t="shared" si="251"/>
        <v>420</v>
      </c>
      <c r="AP192" s="203" t="str">
        <f t="shared" si="252"/>
        <v>-</v>
      </c>
      <c r="AQ192" s="203">
        <f t="shared" si="253"/>
        <v>380</v>
      </c>
      <c r="AR192" s="203" t="str">
        <f t="shared" si="254"/>
        <v>-</v>
      </c>
      <c r="AS192" s="203" t="str">
        <f t="shared" si="255"/>
        <v>-</v>
      </c>
      <c r="AT192" s="203">
        <f t="shared" si="256"/>
        <v>320</v>
      </c>
      <c r="AU192" s="204">
        <f t="shared" si="257"/>
        <v>280</v>
      </c>
      <c r="AV192" s="185"/>
      <c r="AW192" s="205" t="str">
        <f t="shared" si="258"/>
        <v>-</v>
      </c>
      <c r="AX192" s="206">
        <f t="shared" si="259"/>
        <v>9.99</v>
      </c>
      <c r="AY192" s="206" t="str">
        <f t="shared" si="260"/>
        <v>-</v>
      </c>
      <c r="AZ192" s="206" t="str">
        <f t="shared" si="261"/>
        <v>-</v>
      </c>
      <c r="BA192" s="206">
        <f t="shared" si="262"/>
        <v>9.99</v>
      </c>
      <c r="BB192" s="206" t="str">
        <f t="shared" si="263"/>
        <v>-</v>
      </c>
      <c r="BC192" s="206">
        <f t="shared" si="264"/>
        <v>9.99</v>
      </c>
      <c r="BD192" s="206" t="str">
        <f t="shared" si="265"/>
        <v>-</v>
      </c>
      <c r="BE192" s="206" t="str">
        <f t="shared" si="266"/>
        <v>-</v>
      </c>
      <c r="BF192" s="206">
        <f t="shared" si="267"/>
        <v>9.99</v>
      </c>
      <c r="BG192" s="207">
        <f t="shared" si="268"/>
        <v>9.99</v>
      </c>
      <c r="BH192" s="104" t="s">
        <v>125</v>
      </c>
      <c r="BI192" s="227">
        <v>46265</v>
      </c>
      <c r="BJ192" s="112" t="s">
        <v>136</v>
      </c>
      <c r="BK192" s="103"/>
    </row>
    <row r="193" spans="1:63" s="49" customFormat="1">
      <c r="A193" s="110"/>
      <c r="B193" s="124" t="s">
        <v>38</v>
      </c>
      <c r="C193" s="47" t="s">
        <v>2706</v>
      </c>
      <c r="D193" s="71" t="s">
        <v>71</v>
      </c>
      <c r="E193" s="112" t="s">
        <v>2426</v>
      </c>
      <c r="F193" s="51" t="s">
        <v>61</v>
      </c>
      <c r="G193" s="14">
        <v>160</v>
      </c>
      <c r="H193" s="14">
        <v>100</v>
      </c>
      <c r="I193" s="14">
        <v>150</v>
      </c>
      <c r="J193" s="14" t="s">
        <v>76</v>
      </c>
      <c r="K193" s="114" t="s">
        <v>61</v>
      </c>
      <c r="L193" s="115">
        <v>64.989999999999995</v>
      </c>
      <c r="M193" s="175">
        <f t="shared" si="242"/>
        <v>54.613445378151262</v>
      </c>
      <c r="N193" s="115">
        <f>(L193-10)*0.9+10</f>
        <v>59.491</v>
      </c>
      <c r="O193" s="116">
        <f t="shared" si="277"/>
        <v>49.992436974789918</v>
      </c>
      <c r="P193" s="177">
        <f t="shared" si="278"/>
        <v>59.491</v>
      </c>
      <c r="Q193" s="51" t="s">
        <v>41</v>
      </c>
      <c r="R193" s="16">
        <f t="shared" si="271"/>
        <v>57.491</v>
      </c>
      <c r="S193" s="14" t="s">
        <v>41</v>
      </c>
      <c r="T193" s="14" t="s">
        <v>41</v>
      </c>
      <c r="U193" s="16">
        <f t="shared" si="272"/>
        <v>54.491</v>
      </c>
      <c r="V193" s="14" t="s">
        <v>41</v>
      </c>
      <c r="W193" s="16">
        <f t="shared" si="273"/>
        <v>52.491</v>
      </c>
      <c r="X193" s="14" t="s">
        <v>41</v>
      </c>
      <c r="Y193" s="14" t="s">
        <v>41</v>
      </c>
      <c r="Z193" s="16">
        <f t="shared" si="274"/>
        <v>49.491</v>
      </c>
      <c r="AA193" s="72">
        <f>P193-12</f>
        <v>47.491</v>
      </c>
      <c r="AB193" s="256">
        <v>0</v>
      </c>
      <c r="AC193" s="237" t="s">
        <v>2307</v>
      </c>
      <c r="AD193" s="120" t="s">
        <v>2747</v>
      </c>
      <c r="AE193" s="67">
        <v>430</v>
      </c>
      <c r="AF193" s="114">
        <v>140</v>
      </c>
      <c r="AG193" s="182">
        <f t="shared" si="243"/>
        <v>570</v>
      </c>
      <c r="AH193" s="183">
        <f t="shared" si="244"/>
        <v>-630.69999999999993</v>
      </c>
      <c r="AI193" s="184">
        <f t="shared" si="245"/>
        <v>9.99</v>
      </c>
      <c r="AJ193" s="183">
        <f t="shared" si="246"/>
        <v>8.3949579831932777</v>
      </c>
      <c r="AK193" s="202" t="str">
        <f t="shared" si="247"/>
        <v>-</v>
      </c>
      <c r="AL193" s="203">
        <f t="shared" si="248"/>
        <v>530</v>
      </c>
      <c r="AM193" s="203" t="str">
        <f t="shared" si="249"/>
        <v>-</v>
      </c>
      <c r="AN193" s="203" t="str">
        <f t="shared" si="250"/>
        <v>-</v>
      </c>
      <c r="AO193" s="203">
        <f t="shared" si="251"/>
        <v>470</v>
      </c>
      <c r="AP193" s="203" t="str">
        <f t="shared" si="252"/>
        <v>-</v>
      </c>
      <c r="AQ193" s="203">
        <f t="shared" si="253"/>
        <v>430</v>
      </c>
      <c r="AR193" s="203" t="str">
        <f t="shared" si="254"/>
        <v>-</v>
      </c>
      <c r="AS193" s="203" t="str">
        <f t="shared" si="255"/>
        <v>-</v>
      </c>
      <c r="AT193" s="203">
        <f t="shared" si="256"/>
        <v>370</v>
      </c>
      <c r="AU193" s="204">
        <f t="shared" si="257"/>
        <v>330</v>
      </c>
      <c r="AV193" s="185"/>
      <c r="AW193" s="205" t="str">
        <f t="shared" si="258"/>
        <v>-</v>
      </c>
      <c r="AX193" s="206">
        <f t="shared" si="259"/>
        <v>9.99</v>
      </c>
      <c r="AY193" s="206" t="str">
        <f t="shared" si="260"/>
        <v>-</v>
      </c>
      <c r="AZ193" s="206" t="str">
        <f t="shared" si="261"/>
        <v>-</v>
      </c>
      <c r="BA193" s="206">
        <f t="shared" si="262"/>
        <v>9.99</v>
      </c>
      <c r="BB193" s="206" t="str">
        <f t="shared" si="263"/>
        <v>-</v>
      </c>
      <c r="BC193" s="206">
        <f t="shared" si="264"/>
        <v>9.99</v>
      </c>
      <c r="BD193" s="206" t="str">
        <f t="shared" si="265"/>
        <v>-</v>
      </c>
      <c r="BE193" s="206" t="str">
        <f t="shared" si="266"/>
        <v>-</v>
      </c>
      <c r="BF193" s="206">
        <f t="shared" si="267"/>
        <v>9.99</v>
      </c>
      <c r="BG193" s="207">
        <f t="shared" si="268"/>
        <v>9.99</v>
      </c>
      <c r="BH193" s="104" t="s">
        <v>125</v>
      </c>
      <c r="BI193" s="227">
        <v>46265</v>
      </c>
      <c r="BJ193" s="112" t="s">
        <v>141</v>
      </c>
      <c r="BK193" s="103"/>
    </row>
    <row r="194" spans="1:63">
      <c r="A194" s="110"/>
      <c r="B194" s="124" t="s">
        <v>38</v>
      </c>
      <c r="C194" s="47" t="s">
        <v>135</v>
      </c>
      <c r="D194" s="71" t="s">
        <v>71</v>
      </c>
      <c r="E194" s="112"/>
      <c r="F194" s="51" t="s">
        <v>61</v>
      </c>
      <c r="G194" s="14">
        <v>200</v>
      </c>
      <c r="H194" s="14">
        <v>300</v>
      </c>
      <c r="I194" s="14" t="s">
        <v>41</v>
      </c>
      <c r="J194" s="14" t="s">
        <v>76</v>
      </c>
      <c r="K194" s="71" t="s">
        <v>61</v>
      </c>
      <c r="L194" s="115">
        <v>59.95</v>
      </c>
      <c r="M194" s="175">
        <f t="shared" si="242"/>
        <v>50.378151260504204</v>
      </c>
      <c r="N194" s="115"/>
      <c r="O194" s="116"/>
      <c r="P194" s="177">
        <f t="shared" ref="P194:P202" si="279">L194</f>
        <v>59.95</v>
      </c>
      <c r="Q194" s="51" t="s">
        <v>41</v>
      </c>
      <c r="R194" s="16">
        <f t="shared" si="271"/>
        <v>57.95</v>
      </c>
      <c r="S194" s="14" t="s">
        <v>41</v>
      </c>
      <c r="T194" s="14" t="s">
        <v>41</v>
      </c>
      <c r="U194" s="16">
        <f t="shared" si="272"/>
        <v>54.95</v>
      </c>
      <c r="V194" s="14" t="s">
        <v>41</v>
      </c>
      <c r="W194" s="16">
        <f t="shared" si="273"/>
        <v>52.95</v>
      </c>
      <c r="X194" s="14" t="s">
        <v>41</v>
      </c>
      <c r="Y194" s="14" t="s">
        <v>41</v>
      </c>
      <c r="Z194" s="16">
        <f t="shared" si="274"/>
        <v>49.95</v>
      </c>
      <c r="AA194" s="71" t="s">
        <v>41</v>
      </c>
      <c r="AB194" s="252">
        <v>39.99</v>
      </c>
      <c r="AC194" s="212"/>
      <c r="AD194" s="119" t="s">
        <v>41</v>
      </c>
      <c r="AE194" s="67">
        <v>390</v>
      </c>
      <c r="AF194" s="114"/>
      <c r="AG194" s="182">
        <f t="shared" si="243"/>
        <v>390</v>
      </c>
      <c r="AH194" s="183">
        <f t="shared" si="244"/>
        <v>-416.5</v>
      </c>
      <c r="AI194" s="184">
        <f t="shared" si="245"/>
        <v>9.99</v>
      </c>
      <c r="AJ194" s="183">
        <f t="shared" si="246"/>
        <v>8.3949579831932777</v>
      </c>
      <c r="AK194" s="202" t="str">
        <f t="shared" si="247"/>
        <v>-</v>
      </c>
      <c r="AL194" s="203">
        <f t="shared" si="248"/>
        <v>350</v>
      </c>
      <c r="AM194" s="203" t="str">
        <f t="shared" si="249"/>
        <v>-</v>
      </c>
      <c r="AN194" s="203" t="str">
        <f t="shared" si="250"/>
        <v>-</v>
      </c>
      <c r="AO194" s="203">
        <f t="shared" si="251"/>
        <v>290</v>
      </c>
      <c r="AP194" s="203" t="str">
        <f t="shared" si="252"/>
        <v>-</v>
      </c>
      <c r="AQ194" s="203">
        <f t="shared" si="253"/>
        <v>250</v>
      </c>
      <c r="AR194" s="203" t="str">
        <f t="shared" si="254"/>
        <v>-</v>
      </c>
      <c r="AS194" s="203" t="str">
        <f t="shared" si="255"/>
        <v>-</v>
      </c>
      <c r="AT194" s="203">
        <f t="shared" si="256"/>
        <v>190</v>
      </c>
      <c r="AU194" s="204" t="str">
        <f t="shared" si="257"/>
        <v>-</v>
      </c>
      <c r="AV194" s="185"/>
      <c r="AW194" s="205" t="str">
        <f t="shared" si="258"/>
        <v>-</v>
      </c>
      <c r="AX194" s="206">
        <f t="shared" si="259"/>
        <v>9.99</v>
      </c>
      <c r="AY194" s="206" t="str">
        <f t="shared" si="260"/>
        <v>-</v>
      </c>
      <c r="AZ194" s="206" t="str">
        <f t="shared" si="261"/>
        <v>-</v>
      </c>
      <c r="BA194" s="206">
        <f t="shared" si="262"/>
        <v>9.99</v>
      </c>
      <c r="BB194" s="206" t="str">
        <f t="shared" si="263"/>
        <v>-</v>
      </c>
      <c r="BC194" s="206">
        <f t="shared" si="264"/>
        <v>9.99</v>
      </c>
      <c r="BD194" s="206" t="str">
        <f t="shared" si="265"/>
        <v>-</v>
      </c>
      <c r="BE194" s="206" t="str">
        <f t="shared" si="266"/>
        <v>-</v>
      </c>
      <c r="BF194" s="206">
        <f t="shared" si="267"/>
        <v>9.99</v>
      </c>
      <c r="BG194" s="207" t="str">
        <f t="shared" si="268"/>
        <v>-</v>
      </c>
      <c r="BH194" s="103" t="s">
        <v>2499</v>
      </c>
      <c r="BI194" s="227"/>
      <c r="BJ194" s="112" t="s">
        <v>136</v>
      </c>
      <c r="BK194" s="103"/>
    </row>
    <row r="195" spans="1:63" s="49" customFormat="1">
      <c r="A195" s="110"/>
      <c r="B195" s="124" t="s">
        <v>38</v>
      </c>
      <c r="C195" s="47" t="s">
        <v>137</v>
      </c>
      <c r="D195" s="71" t="s">
        <v>71</v>
      </c>
      <c r="E195" s="112"/>
      <c r="F195" s="51" t="s">
        <v>61</v>
      </c>
      <c r="G195" s="14">
        <v>50</v>
      </c>
      <c r="H195" s="14">
        <v>300</v>
      </c>
      <c r="I195" s="14" t="s">
        <v>41</v>
      </c>
      <c r="J195" s="14" t="s">
        <v>76</v>
      </c>
      <c r="K195" s="71" t="s">
        <v>61</v>
      </c>
      <c r="L195" s="115">
        <v>59.95</v>
      </c>
      <c r="M195" s="175">
        <f t="shared" si="242"/>
        <v>50.378151260504204</v>
      </c>
      <c r="N195" s="115"/>
      <c r="O195" s="116"/>
      <c r="P195" s="177">
        <f t="shared" si="279"/>
        <v>59.95</v>
      </c>
      <c r="Q195" s="51" t="s">
        <v>41</v>
      </c>
      <c r="R195" s="16">
        <f t="shared" si="271"/>
        <v>57.95</v>
      </c>
      <c r="S195" s="14" t="s">
        <v>41</v>
      </c>
      <c r="T195" s="14" t="s">
        <v>41</v>
      </c>
      <c r="U195" s="16">
        <f t="shared" si="272"/>
        <v>54.95</v>
      </c>
      <c r="V195" s="14" t="s">
        <v>41</v>
      </c>
      <c r="W195" s="16">
        <f t="shared" si="273"/>
        <v>52.95</v>
      </c>
      <c r="X195" s="14" t="s">
        <v>41</v>
      </c>
      <c r="Y195" s="14" t="s">
        <v>41</v>
      </c>
      <c r="Z195" s="16">
        <f t="shared" si="274"/>
        <v>49.95</v>
      </c>
      <c r="AA195" s="71" t="s">
        <v>41</v>
      </c>
      <c r="AB195" s="252">
        <v>39.99</v>
      </c>
      <c r="AC195" s="212"/>
      <c r="AD195" s="119" t="s">
        <v>41</v>
      </c>
      <c r="AE195" s="67">
        <v>350</v>
      </c>
      <c r="AF195" s="114"/>
      <c r="AG195" s="182">
        <f t="shared" si="243"/>
        <v>350</v>
      </c>
      <c r="AH195" s="183">
        <f t="shared" si="244"/>
        <v>-368.9</v>
      </c>
      <c r="AI195" s="184">
        <f t="shared" si="245"/>
        <v>9.99</v>
      </c>
      <c r="AJ195" s="183">
        <f t="shared" si="246"/>
        <v>8.3949579831932777</v>
      </c>
      <c r="AK195" s="202" t="str">
        <f t="shared" si="247"/>
        <v>-</v>
      </c>
      <c r="AL195" s="203">
        <f t="shared" si="248"/>
        <v>310</v>
      </c>
      <c r="AM195" s="203" t="str">
        <f t="shared" si="249"/>
        <v>-</v>
      </c>
      <c r="AN195" s="203" t="str">
        <f t="shared" si="250"/>
        <v>-</v>
      </c>
      <c r="AO195" s="203">
        <f t="shared" si="251"/>
        <v>250</v>
      </c>
      <c r="AP195" s="203" t="str">
        <f t="shared" si="252"/>
        <v>-</v>
      </c>
      <c r="AQ195" s="203">
        <f t="shared" si="253"/>
        <v>210</v>
      </c>
      <c r="AR195" s="203" t="str">
        <f t="shared" si="254"/>
        <v>-</v>
      </c>
      <c r="AS195" s="203" t="str">
        <f t="shared" si="255"/>
        <v>-</v>
      </c>
      <c r="AT195" s="203">
        <f t="shared" si="256"/>
        <v>150</v>
      </c>
      <c r="AU195" s="204" t="str">
        <f t="shared" si="257"/>
        <v>-</v>
      </c>
      <c r="AV195" s="185"/>
      <c r="AW195" s="205" t="str">
        <f t="shared" si="258"/>
        <v>-</v>
      </c>
      <c r="AX195" s="206">
        <f t="shared" si="259"/>
        <v>9.99</v>
      </c>
      <c r="AY195" s="206" t="str">
        <f t="shared" si="260"/>
        <v>-</v>
      </c>
      <c r="AZ195" s="206" t="str">
        <f t="shared" si="261"/>
        <v>-</v>
      </c>
      <c r="BA195" s="206">
        <f t="shared" si="262"/>
        <v>9.99</v>
      </c>
      <c r="BB195" s="206" t="str">
        <f t="shared" si="263"/>
        <v>-</v>
      </c>
      <c r="BC195" s="206">
        <f t="shared" si="264"/>
        <v>9.99</v>
      </c>
      <c r="BD195" s="206" t="str">
        <f t="shared" si="265"/>
        <v>-</v>
      </c>
      <c r="BE195" s="206" t="str">
        <f t="shared" si="266"/>
        <v>-</v>
      </c>
      <c r="BF195" s="206">
        <f t="shared" si="267"/>
        <v>9.99</v>
      </c>
      <c r="BG195" s="207" t="str">
        <f t="shared" si="268"/>
        <v>-</v>
      </c>
      <c r="BH195" s="103" t="s">
        <v>2508</v>
      </c>
      <c r="BI195" s="227"/>
      <c r="BJ195" s="112" t="s">
        <v>127</v>
      </c>
      <c r="BK195" s="103"/>
    </row>
    <row r="196" spans="1:63" s="49" customFormat="1">
      <c r="A196" s="110"/>
      <c r="B196" s="124" t="s">
        <v>38</v>
      </c>
      <c r="C196" s="47" t="s">
        <v>135</v>
      </c>
      <c r="D196" s="71" t="s">
        <v>71</v>
      </c>
      <c r="E196" s="112" t="s">
        <v>2426</v>
      </c>
      <c r="F196" s="51" t="s">
        <v>61</v>
      </c>
      <c r="G196" s="14">
        <v>200</v>
      </c>
      <c r="H196" s="14">
        <v>300</v>
      </c>
      <c r="I196" s="14" t="s">
        <v>41</v>
      </c>
      <c r="J196" s="14" t="s">
        <v>76</v>
      </c>
      <c r="K196" s="71" t="s">
        <v>61</v>
      </c>
      <c r="L196" s="115">
        <v>59.95</v>
      </c>
      <c r="M196" s="175">
        <f t="shared" si="242"/>
        <v>50.378151260504204</v>
      </c>
      <c r="N196" s="115"/>
      <c r="O196" s="116"/>
      <c r="P196" s="177">
        <f t="shared" si="279"/>
        <v>59.95</v>
      </c>
      <c r="Q196" s="51" t="s">
        <v>41</v>
      </c>
      <c r="R196" s="16">
        <f t="shared" si="271"/>
        <v>57.95</v>
      </c>
      <c r="S196" s="14" t="s">
        <v>41</v>
      </c>
      <c r="T196" s="14" t="s">
        <v>41</v>
      </c>
      <c r="U196" s="16">
        <f t="shared" si="272"/>
        <v>54.95</v>
      </c>
      <c r="V196" s="14" t="s">
        <v>41</v>
      </c>
      <c r="W196" s="16">
        <f t="shared" si="273"/>
        <v>52.95</v>
      </c>
      <c r="X196" s="14" t="s">
        <v>41</v>
      </c>
      <c r="Y196" s="14" t="s">
        <v>41</v>
      </c>
      <c r="Z196" s="16">
        <f t="shared" si="274"/>
        <v>49.95</v>
      </c>
      <c r="AA196" s="71" t="s">
        <v>41</v>
      </c>
      <c r="AB196" s="252">
        <v>39.99</v>
      </c>
      <c r="AC196" s="237" t="s">
        <v>49</v>
      </c>
      <c r="AD196" s="120" t="s">
        <v>2119</v>
      </c>
      <c r="AE196" s="67">
        <v>390</v>
      </c>
      <c r="AF196" s="114">
        <v>170</v>
      </c>
      <c r="AG196" s="182">
        <f t="shared" si="243"/>
        <v>560</v>
      </c>
      <c r="AH196" s="183">
        <f t="shared" si="244"/>
        <v>-618.79999999999995</v>
      </c>
      <c r="AI196" s="184">
        <f t="shared" si="245"/>
        <v>9.99</v>
      </c>
      <c r="AJ196" s="183">
        <f t="shared" si="246"/>
        <v>8.3949579831932777</v>
      </c>
      <c r="AK196" s="202" t="str">
        <f t="shared" si="247"/>
        <v>-</v>
      </c>
      <c r="AL196" s="203">
        <f t="shared" si="248"/>
        <v>520</v>
      </c>
      <c r="AM196" s="203" t="str">
        <f t="shared" si="249"/>
        <v>-</v>
      </c>
      <c r="AN196" s="203" t="str">
        <f t="shared" si="250"/>
        <v>-</v>
      </c>
      <c r="AO196" s="203">
        <f t="shared" si="251"/>
        <v>460</v>
      </c>
      <c r="AP196" s="203" t="str">
        <f t="shared" si="252"/>
        <v>-</v>
      </c>
      <c r="AQ196" s="203">
        <f t="shared" si="253"/>
        <v>420</v>
      </c>
      <c r="AR196" s="203" t="str">
        <f t="shared" si="254"/>
        <v>-</v>
      </c>
      <c r="AS196" s="203" t="str">
        <f t="shared" si="255"/>
        <v>-</v>
      </c>
      <c r="AT196" s="203">
        <f t="shared" si="256"/>
        <v>360</v>
      </c>
      <c r="AU196" s="204" t="str">
        <f t="shared" si="257"/>
        <v>-</v>
      </c>
      <c r="AV196" s="185"/>
      <c r="AW196" s="205" t="str">
        <f t="shared" si="258"/>
        <v>-</v>
      </c>
      <c r="AX196" s="206">
        <f t="shared" si="259"/>
        <v>9.99</v>
      </c>
      <c r="AY196" s="206" t="str">
        <f t="shared" si="260"/>
        <v>-</v>
      </c>
      <c r="AZ196" s="206" t="str">
        <f t="shared" si="261"/>
        <v>-</v>
      </c>
      <c r="BA196" s="206">
        <f t="shared" si="262"/>
        <v>9.99</v>
      </c>
      <c r="BB196" s="206" t="str">
        <f t="shared" si="263"/>
        <v>-</v>
      </c>
      <c r="BC196" s="206">
        <f t="shared" si="264"/>
        <v>9.99</v>
      </c>
      <c r="BD196" s="206" t="str">
        <f t="shared" si="265"/>
        <v>-</v>
      </c>
      <c r="BE196" s="206" t="str">
        <f t="shared" si="266"/>
        <v>-</v>
      </c>
      <c r="BF196" s="206">
        <f t="shared" si="267"/>
        <v>9.99</v>
      </c>
      <c r="BG196" s="207" t="str">
        <f t="shared" si="268"/>
        <v>-</v>
      </c>
      <c r="BH196" s="103" t="s">
        <v>2500</v>
      </c>
      <c r="BI196" s="227">
        <v>46265</v>
      </c>
      <c r="BJ196" s="112" t="s">
        <v>136</v>
      </c>
      <c r="BK196" s="103"/>
    </row>
    <row r="197" spans="1:63" s="49" customFormat="1">
      <c r="A197" s="110"/>
      <c r="B197" s="124" t="s">
        <v>38</v>
      </c>
      <c r="C197" s="47" t="s">
        <v>137</v>
      </c>
      <c r="D197" s="71" t="s">
        <v>71</v>
      </c>
      <c r="E197" s="112" t="s">
        <v>2426</v>
      </c>
      <c r="F197" s="51" t="s">
        <v>61</v>
      </c>
      <c r="G197" s="14">
        <v>50</v>
      </c>
      <c r="H197" s="14">
        <v>300</v>
      </c>
      <c r="I197" s="14" t="s">
        <v>41</v>
      </c>
      <c r="J197" s="14" t="s">
        <v>76</v>
      </c>
      <c r="K197" s="71" t="s">
        <v>61</v>
      </c>
      <c r="L197" s="115">
        <v>59.95</v>
      </c>
      <c r="M197" s="175">
        <f t="shared" si="242"/>
        <v>50.378151260504204</v>
      </c>
      <c r="N197" s="115"/>
      <c r="O197" s="116"/>
      <c r="P197" s="177">
        <f t="shared" si="279"/>
        <v>59.95</v>
      </c>
      <c r="Q197" s="51" t="s">
        <v>41</v>
      </c>
      <c r="R197" s="16">
        <f t="shared" si="271"/>
        <v>57.95</v>
      </c>
      <c r="S197" s="14" t="s">
        <v>41</v>
      </c>
      <c r="T197" s="14" t="s">
        <v>41</v>
      </c>
      <c r="U197" s="16">
        <f t="shared" si="272"/>
        <v>54.95</v>
      </c>
      <c r="V197" s="14" t="s">
        <v>41</v>
      </c>
      <c r="W197" s="16">
        <f t="shared" si="273"/>
        <v>52.95</v>
      </c>
      <c r="X197" s="14" t="s">
        <v>41</v>
      </c>
      <c r="Y197" s="14" t="s">
        <v>41</v>
      </c>
      <c r="Z197" s="16">
        <f t="shared" si="274"/>
        <v>49.95</v>
      </c>
      <c r="AA197" s="71" t="s">
        <v>41</v>
      </c>
      <c r="AB197" s="252">
        <v>39.99</v>
      </c>
      <c r="AC197" s="237" t="s">
        <v>49</v>
      </c>
      <c r="AD197" s="120" t="s">
        <v>138</v>
      </c>
      <c r="AE197" s="67">
        <v>350</v>
      </c>
      <c r="AF197" s="114">
        <v>250</v>
      </c>
      <c r="AG197" s="182">
        <f t="shared" si="243"/>
        <v>600</v>
      </c>
      <c r="AH197" s="183">
        <f t="shared" si="244"/>
        <v>-666.4</v>
      </c>
      <c r="AI197" s="184">
        <f t="shared" si="245"/>
        <v>9.99</v>
      </c>
      <c r="AJ197" s="183">
        <f t="shared" si="246"/>
        <v>8.3949579831932777</v>
      </c>
      <c r="AK197" s="202" t="str">
        <f t="shared" si="247"/>
        <v>-</v>
      </c>
      <c r="AL197" s="203">
        <f t="shared" si="248"/>
        <v>560</v>
      </c>
      <c r="AM197" s="203" t="str">
        <f t="shared" si="249"/>
        <v>-</v>
      </c>
      <c r="AN197" s="203" t="str">
        <f t="shared" si="250"/>
        <v>-</v>
      </c>
      <c r="AO197" s="203">
        <f t="shared" si="251"/>
        <v>500</v>
      </c>
      <c r="AP197" s="203" t="str">
        <f t="shared" si="252"/>
        <v>-</v>
      </c>
      <c r="AQ197" s="203">
        <f t="shared" si="253"/>
        <v>460</v>
      </c>
      <c r="AR197" s="203" t="str">
        <f t="shared" si="254"/>
        <v>-</v>
      </c>
      <c r="AS197" s="203" t="str">
        <f t="shared" si="255"/>
        <v>-</v>
      </c>
      <c r="AT197" s="203">
        <f t="shared" si="256"/>
        <v>400</v>
      </c>
      <c r="AU197" s="204" t="str">
        <f t="shared" si="257"/>
        <v>-</v>
      </c>
      <c r="AV197" s="185"/>
      <c r="AW197" s="205" t="str">
        <f t="shared" si="258"/>
        <v>-</v>
      </c>
      <c r="AX197" s="206">
        <f t="shared" si="259"/>
        <v>9.99</v>
      </c>
      <c r="AY197" s="206" t="str">
        <f t="shared" si="260"/>
        <v>-</v>
      </c>
      <c r="AZ197" s="206" t="str">
        <f t="shared" si="261"/>
        <v>-</v>
      </c>
      <c r="BA197" s="206">
        <f t="shared" si="262"/>
        <v>9.99</v>
      </c>
      <c r="BB197" s="206" t="str">
        <f t="shared" si="263"/>
        <v>-</v>
      </c>
      <c r="BC197" s="206">
        <f t="shared" si="264"/>
        <v>9.99</v>
      </c>
      <c r="BD197" s="206" t="str">
        <f t="shared" si="265"/>
        <v>-</v>
      </c>
      <c r="BE197" s="206" t="str">
        <f t="shared" si="266"/>
        <v>-</v>
      </c>
      <c r="BF197" s="206">
        <f t="shared" si="267"/>
        <v>9.99</v>
      </c>
      <c r="BG197" s="207" t="str">
        <f t="shared" si="268"/>
        <v>-</v>
      </c>
      <c r="BH197" s="103" t="s">
        <v>2508</v>
      </c>
      <c r="BI197" s="227">
        <v>46265</v>
      </c>
      <c r="BJ197" s="112" t="s">
        <v>127</v>
      </c>
      <c r="BK197" s="201" t="s">
        <v>82</v>
      </c>
    </row>
    <row r="198" spans="1:63">
      <c r="A198" s="110"/>
      <c r="B198" s="124" t="s">
        <v>38</v>
      </c>
      <c r="C198" s="47" t="s">
        <v>137</v>
      </c>
      <c r="D198" s="71" t="s">
        <v>71</v>
      </c>
      <c r="E198" s="112" t="s">
        <v>2426</v>
      </c>
      <c r="F198" s="51" t="s">
        <v>61</v>
      </c>
      <c r="G198" s="14">
        <v>50</v>
      </c>
      <c r="H198" s="14">
        <v>300</v>
      </c>
      <c r="I198" s="14" t="s">
        <v>41</v>
      </c>
      <c r="J198" s="14" t="s">
        <v>76</v>
      </c>
      <c r="K198" s="71" t="s">
        <v>61</v>
      </c>
      <c r="L198" s="115">
        <v>59.95</v>
      </c>
      <c r="M198" s="175">
        <f t="shared" si="242"/>
        <v>50.378151260504204</v>
      </c>
      <c r="N198" s="115"/>
      <c r="O198" s="116"/>
      <c r="P198" s="177">
        <f t="shared" si="279"/>
        <v>59.95</v>
      </c>
      <c r="Q198" s="51" t="s">
        <v>41</v>
      </c>
      <c r="R198" s="16">
        <f t="shared" si="271"/>
        <v>57.95</v>
      </c>
      <c r="S198" s="14" t="s">
        <v>41</v>
      </c>
      <c r="T198" s="14" t="s">
        <v>41</v>
      </c>
      <c r="U198" s="16">
        <f t="shared" si="272"/>
        <v>54.95</v>
      </c>
      <c r="V198" s="14" t="s">
        <v>41</v>
      </c>
      <c r="W198" s="16">
        <f t="shared" si="273"/>
        <v>52.95</v>
      </c>
      <c r="X198" s="14" t="s">
        <v>41</v>
      </c>
      <c r="Y198" s="14" t="s">
        <v>41</v>
      </c>
      <c r="Z198" s="16">
        <f t="shared" si="274"/>
        <v>49.95</v>
      </c>
      <c r="AA198" s="71" t="s">
        <v>41</v>
      </c>
      <c r="AB198" s="252">
        <v>39.99</v>
      </c>
      <c r="AC198" s="237" t="s">
        <v>49</v>
      </c>
      <c r="AD198" s="120" t="s">
        <v>2604</v>
      </c>
      <c r="AE198" s="67">
        <v>350</v>
      </c>
      <c r="AF198" s="114">
        <v>250</v>
      </c>
      <c r="AG198" s="182">
        <f t="shared" si="243"/>
        <v>600</v>
      </c>
      <c r="AH198" s="183">
        <f t="shared" si="244"/>
        <v>-666.4</v>
      </c>
      <c r="AI198" s="184">
        <f t="shared" si="245"/>
        <v>9.99</v>
      </c>
      <c r="AJ198" s="183">
        <f t="shared" si="246"/>
        <v>8.3949579831932777</v>
      </c>
      <c r="AK198" s="202" t="str">
        <f t="shared" si="247"/>
        <v>-</v>
      </c>
      <c r="AL198" s="203">
        <f t="shared" si="248"/>
        <v>560</v>
      </c>
      <c r="AM198" s="203" t="str">
        <f t="shared" si="249"/>
        <v>-</v>
      </c>
      <c r="AN198" s="203" t="str">
        <f t="shared" si="250"/>
        <v>-</v>
      </c>
      <c r="AO198" s="203">
        <f t="shared" si="251"/>
        <v>500</v>
      </c>
      <c r="AP198" s="203" t="str">
        <f t="shared" si="252"/>
        <v>-</v>
      </c>
      <c r="AQ198" s="203">
        <f t="shared" si="253"/>
        <v>460</v>
      </c>
      <c r="AR198" s="203" t="str">
        <f t="shared" si="254"/>
        <v>-</v>
      </c>
      <c r="AS198" s="203" t="str">
        <f t="shared" si="255"/>
        <v>-</v>
      </c>
      <c r="AT198" s="203">
        <f t="shared" si="256"/>
        <v>400</v>
      </c>
      <c r="AU198" s="204" t="str">
        <f t="shared" si="257"/>
        <v>-</v>
      </c>
      <c r="AV198" s="185"/>
      <c r="AW198" s="205" t="str">
        <f t="shared" si="258"/>
        <v>-</v>
      </c>
      <c r="AX198" s="206">
        <f t="shared" si="259"/>
        <v>9.99</v>
      </c>
      <c r="AY198" s="206" t="str">
        <f t="shared" si="260"/>
        <v>-</v>
      </c>
      <c r="AZ198" s="206" t="str">
        <f t="shared" si="261"/>
        <v>-</v>
      </c>
      <c r="BA198" s="206">
        <f t="shared" si="262"/>
        <v>9.99</v>
      </c>
      <c r="BB198" s="206" t="str">
        <f t="shared" si="263"/>
        <v>-</v>
      </c>
      <c r="BC198" s="206">
        <f t="shared" si="264"/>
        <v>9.99</v>
      </c>
      <c r="BD198" s="206" t="str">
        <f t="shared" si="265"/>
        <v>-</v>
      </c>
      <c r="BE198" s="206" t="str">
        <f t="shared" si="266"/>
        <v>-</v>
      </c>
      <c r="BF198" s="206">
        <f t="shared" si="267"/>
        <v>9.99</v>
      </c>
      <c r="BG198" s="207" t="str">
        <f t="shared" si="268"/>
        <v>-</v>
      </c>
      <c r="BH198" s="103" t="s">
        <v>2508</v>
      </c>
      <c r="BI198" s="227">
        <v>46265</v>
      </c>
      <c r="BJ198" s="112" t="s">
        <v>127</v>
      </c>
      <c r="BK198" s="103"/>
    </row>
    <row r="199" spans="1:63" s="49" customFormat="1">
      <c r="A199" s="110"/>
      <c r="B199" s="124" t="s">
        <v>38</v>
      </c>
      <c r="C199" s="47" t="s">
        <v>2703</v>
      </c>
      <c r="D199" s="71" t="s">
        <v>71</v>
      </c>
      <c r="E199" s="112"/>
      <c r="F199" s="51" t="s">
        <v>61</v>
      </c>
      <c r="G199" s="14">
        <v>140</v>
      </c>
      <c r="H199" s="14">
        <v>100</v>
      </c>
      <c r="I199" s="14">
        <v>150</v>
      </c>
      <c r="J199" s="14" t="s">
        <v>76</v>
      </c>
      <c r="K199" s="114" t="s">
        <v>61</v>
      </c>
      <c r="L199" s="115">
        <v>59.99</v>
      </c>
      <c r="M199" s="175">
        <f t="shared" si="242"/>
        <v>50.411764705882355</v>
      </c>
      <c r="N199" s="115"/>
      <c r="O199" s="116"/>
      <c r="P199" s="177">
        <f t="shared" si="279"/>
        <v>59.99</v>
      </c>
      <c r="Q199" s="51" t="s">
        <v>41</v>
      </c>
      <c r="R199" s="16">
        <f t="shared" si="271"/>
        <v>57.99</v>
      </c>
      <c r="S199" s="14" t="s">
        <v>41</v>
      </c>
      <c r="T199" s="14" t="s">
        <v>41</v>
      </c>
      <c r="U199" s="16">
        <f t="shared" si="272"/>
        <v>54.99</v>
      </c>
      <c r="V199" s="14" t="s">
        <v>41</v>
      </c>
      <c r="W199" s="16">
        <f t="shared" si="273"/>
        <v>52.99</v>
      </c>
      <c r="X199" s="14" t="s">
        <v>41</v>
      </c>
      <c r="Y199" s="14" t="s">
        <v>41</v>
      </c>
      <c r="Z199" s="16">
        <f t="shared" si="274"/>
        <v>49.99</v>
      </c>
      <c r="AA199" s="72">
        <f t="shared" ref="AA199:AA202" si="280">P199-12</f>
        <v>47.99</v>
      </c>
      <c r="AB199" s="252">
        <v>39.99</v>
      </c>
      <c r="AC199" s="212"/>
      <c r="AD199" s="119" t="s">
        <v>41</v>
      </c>
      <c r="AE199" s="67">
        <v>390</v>
      </c>
      <c r="AF199" s="114"/>
      <c r="AG199" s="182">
        <f t="shared" si="243"/>
        <v>390</v>
      </c>
      <c r="AH199" s="183">
        <f t="shared" si="244"/>
        <v>-416.5</v>
      </c>
      <c r="AI199" s="184">
        <f t="shared" si="245"/>
        <v>9.99</v>
      </c>
      <c r="AJ199" s="183">
        <f t="shared" si="246"/>
        <v>8.3949579831932777</v>
      </c>
      <c r="AK199" s="202" t="str">
        <f t="shared" si="247"/>
        <v>-</v>
      </c>
      <c r="AL199" s="203">
        <f t="shared" si="248"/>
        <v>350</v>
      </c>
      <c r="AM199" s="203" t="str">
        <f t="shared" si="249"/>
        <v>-</v>
      </c>
      <c r="AN199" s="203" t="str">
        <f t="shared" si="250"/>
        <v>-</v>
      </c>
      <c r="AO199" s="203">
        <f t="shared" si="251"/>
        <v>290</v>
      </c>
      <c r="AP199" s="203" t="str">
        <f t="shared" si="252"/>
        <v>-</v>
      </c>
      <c r="AQ199" s="203">
        <f t="shared" si="253"/>
        <v>250</v>
      </c>
      <c r="AR199" s="203" t="str">
        <f t="shared" si="254"/>
        <v>-</v>
      </c>
      <c r="AS199" s="203" t="str">
        <f t="shared" si="255"/>
        <v>-</v>
      </c>
      <c r="AT199" s="203">
        <f t="shared" si="256"/>
        <v>190</v>
      </c>
      <c r="AU199" s="204">
        <f t="shared" si="257"/>
        <v>150</v>
      </c>
      <c r="AV199" s="185"/>
      <c r="AW199" s="205" t="str">
        <f t="shared" si="258"/>
        <v>-</v>
      </c>
      <c r="AX199" s="206">
        <f t="shared" si="259"/>
        <v>9.99</v>
      </c>
      <c r="AY199" s="206" t="str">
        <f t="shared" si="260"/>
        <v>-</v>
      </c>
      <c r="AZ199" s="206" t="str">
        <f t="shared" si="261"/>
        <v>-</v>
      </c>
      <c r="BA199" s="206">
        <f t="shared" si="262"/>
        <v>9.99</v>
      </c>
      <c r="BB199" s="206" t="str">
        <f t="shared" si="263"/>
        <v>-</v>
      </c>
      <c r="BC199" s="206">
        <f t="shared" si="264"/>
        <v>9.99</v>
      </c>
      <c r="BD199" s="206" t="str">
        <f t="shared" si="265"/>
        <v>-</v>
      </c>
      <c r="BE199" s="206" t="str">
        <f t="shared" si="266"/>
        <v>-</v>
      </c>
      <c r="BF199" s="206">
        <f t="shared" si="267"/>
        <v>9.99</v>
      </c>
      <c r="BG199" s="207">
        <f t="shared" si="268"/>
        <v>9.99</v>
      </c>
      <c r="BH199" s="104" t="s">
        <v>125</v>
      </c>
      <c r="BI199" s="227"/>
      <c r="BJ199" s="112" t="s">
        <v>136</v>
      </c>
      <c r="BK199" s="103"/>
    </row>
    <row r="200" spans="1:63" s="49" customFormat="1">
      <c r="A200" s="110"/>
      <c r="B200" s="124" t="s">
        <v>38</v>
      </c>
      <c r="C200" s="47" t="s">
        <v>2705</v>
      </c>
      <c r="D200" s="71" t="s">
        <v>85</v>
      </c>
      <c r="E200" s="112"/>
      <c r="F200" s="51" t="s">
        <v>61</v>
      </c>
      <c r="G200" s="14">
        <v>160</v>
      </c>
      <c r="H200" s="14">
        <v>100</v>
      </c>
      <c r="I200" s="14">
        <v>150</v>
      </c>
      <c r="J200" s="14" t="s">
        <v>76</v>
      </c>
      <c r="K200" s="114" t="s">
        <v>61</v>
      </c>
      <c r="L200" s="115">
        <v>59.99</v>
      </c>
      <c r="M200" s="175">
        <f t="shared" si="242"/>
        <v>50.411764705882355</v>
      </c>
      <c r="N200" s="115"/>
      <c r="O200" s="116"/>
      <c r="P200" s="177">
        <f t="shared" si="279"/>
        <v>59.99</v>
      </c>
      <c r="Q200" s="51" t="s">
        <v>41</v>
      </c>
      <c r="R200" s="16">
        <f t="shared" si="271"/>
        <v>57.99</v>
      </c>
      <c r="S200" s="14" t="s">
        <v>41</v>
      </c>
      <c r="T200" s="14" t="s">
        <v>41</v>
      </c>
      <c r="U200" s="16">
        <f t="shared" si="272"/>
        <v>54.99</v>
      </c>
      <c r="V200" s="14" t="s">
        <v>41</v>
      </c>
      <c r="W200" s="16">
        <f t="shared" si="273"/>
        <v>52.99</v>
      </c>
      <c r="X200" s="14" t="s">
        <v>41</v>
      </c>
      <c r="Y200" s="14" t="s">
        <v>41</v>
      </c>
      <c r="Z200" s="16">
        <f t="shared" si="274"/>
        <v>49.99</v>
      </c>
      <c r="AA200" s="72">
        <f t="shared" si="280"/>
        <v>47.99</v>
      </c>
      <c r="AB200" s="252">
        <v>39.99</v>
      </c>
      <c r="AC200" s="212"/>
      <c r="AD200" s="119" t="s">
        <v>41</v>
      </c>
      <c r="AE200" s="67">
        <v>350</v>
      </c>
      <c r="AF200" s="114"/>
      <c r="AG200" s="182">
        <f t="shared" si="243"/>
        <v>350</v>
      </c>
      <c r="AH200" s="183">
        <f t="shared" si="244"/>
        <v>-368.9</v>
      </c>
      <c r="AI200" s="184">
        <f t="shared" si="245"/>
        <v>9.99</v>
      </c>
      <c r="AJ200" s="183">
        <f t="shared" si="246"/>
        <v>8.3949579831932777</v>
      </c>
      <c r="AK200" s="202" t="str">
        <f t="shared" si="247"/>
        <v>-</v>
      </c>
      <c r="AL200" s="203">
        <f t="shared" si="248"/>
        <v>310</v>
      </c>
      <c r="AM200" s="203" t="str">
        <f t="shared" si="249"/>
        <v>-</v>
      </c>
      <c r="AN200" s="203" t="str">
        <f t="shared" si="250"/>
        <v>-</v>
      </c>
      <c r="AO200" s="203">
        <f t="shared" si="251"/>
        <v>250</v>
      </c>
      <c r="AP200" s="203" t="str">
        <f t="shared" si="252"/>
        <v>-</v>
      </c>
      <c r="AQ200" s="203">
        <f t="shared" si="253"/>
        <v>210</v>
      </c>
      <c r="AR200" s="203" t="str">
        <f t="shared" si="254"/>
        <v>-</v>
      </c>
      <c r="AS200" s="203" t="str">
        <f t="shared" si="255"/>
        <v>-</v>
      </c>
      <c r="AT200" s="203">
        <f t="shared" si="256"/>
        <v>150</v>
      </c>
      <c r="AU200" s="204">
        <f t="shared" si="257"/>
        <v>110</v>
      </c>
      <c r="AV200" s="185"/>
      <c r="AW200" s="205" t="str">
        <f t="shared" si="258"/>
        <v>-</v>
      </c>
      <c r="AX200" s="206">
        <f t="shared" si="259"/>
        <v>9.99</v>
      </c>
      <c r="AY200" s="206" t="str">
        <f t="shared" si="260"/>
        <v>-</v>
      </c>
      <c r="AZ200" s="206" t="str">
        <f t="shared" si="261"/>
        <v>-</v>
      </c>
      <c r="BA200" s="206">
        <f t="shared" si="262"/>
        <v>9.99</v>
      </c>
      <c r="BB200" s="206" t="str">
        <f t="shared" si="263"/>
        <v>-</v>
      </c>
      <c r="BC200" s="206">
        <f t="shared" si="264"/>
        <v>9.99</v>
      </c>
      <c r="BD200" s="206" t="str">
        <f t="shared" si="265"/>
        <v>-</v>
      </c>
      <c r="BE200" s="206" t="str">
        <f t="shared" si="266"/>
        <v>-</v>
      </c>
      <c r="BF200" s="206">
        <f t="shared" si="267"/>
        <v>9.99</v>
      </c>
      <c r="BG200" s="207">
        <f t="shared" si="268"/>
        <v>9.99</v>
      </c>
      <c r="BH200" s="104" t="s">
        <v>125</v>
      </c>
      <c r="BI200" s="227"/>
      <c r="BJ200" s="112" t="s">
        <v>127</v>
      </c>
      <c r="BK200" s="103"/>
    </row>
    <row r="201" spans="1:63" s="49" customFormat="1">
      <c r="A201" s="110"/>
      <c r="B201" s="124" t="s">
        <v>38</v>
      </c>
      <c r="C201" s="47" t="s">
        <v>2703</v>
      </c>
      <c r="D201" s="71" t="s">
        <v>71</v>
      </c>
      <c r="E201" s="112" t="s">
        <v>2426</v>
      </c>
      <c r="F201" s="51" t="s">
        <v>61</v>
      </c>
      <c r="G201" s="14">
        <v>140</v>
      </c>
      <c r="H201" s="14">
        <v>100</v>
      </c>
      <c r="I201" s="14">
        <v>150</v>
      </c>
      <c r="J201" s="14" t="s">
        <v>76</v>
      </c>
      <c r="K201" s="114" t="s">
        <v>61</v>
      </c>
      <c r="L201" s="115">
        <v>59.99</v>
      </c>
      <c r="M201" s="175">
        <f t="shared" si="242"/>
        <v>50.411764705882355</v>
      </c>
      <c r="N201" s="115"/>
      <c r="O201" s="116"/>
      <c r="P201" s="177">
        <f t="shared" si="279"/>
        <v>59.99</v>
      </c>
      <c r="Q201" s="51" t="s">
        <v>41</v>
      </c>
      <c r="R201" s="16">
        <f t="shared" si="271"/>
        <v>57.99</v>
      </c>
      <c r="S201" s="14" t="s">
        <v>41</v>
      </c>
      <c r="T201" s="14" t="s">
        <v>41</v>
      </c>
      <c r="U201" s="16">
        <f t="shared" si="272"/>
        <v>54.99</v>
      </c>
      <c r="V201" s="14" t="s">
        <v>41</v>
      </c>
      <c r="W201" s="16">
        <f t="shared" si="273"/>
        <v>52.99</v>
      </c>
      <c r="X201" s="14" t="s">
        <v>41</v>
      </c>
      <c r="Y201" s="14" t="s">
        <v>41</v>
      </c>
      <c r="Z201" s="16">
        <f t="shared" si="274"/>
        <v>49.99</v>
      </c>
      <c r="AA201" s="72">
        <f t="shared" si="280"/>
        <v>47.99</v>
      </c>
      <c r="AB201" s="252">
        <v>39.99</v>
      </c>
      <c r="AC201" s="237" t="s">
        <v>49</v>
      </c>
      <c r="AD201" s="120" t="s">
        <v>2742</v>
      </c>
      <c r="AE201" s="67">
        <v>390</v>
      </c>
      <c r="AF201" s="114">
        <v>260</v>
      </c>
      <c r="AG201" s="182">
        <f t="shared" si="243"/>
        <v>650</v>
      </c>
      <c r="AH201" s="183">
        <f t="shared" si="244"/>
        <v>-725.9</v>
      </c>
      <c r="AI201" s="184">
        <f t="shared" si="245"/>
        <v>9.99</v>
      </c>
      <c r="AJ201" s="183">
        <f t="shared" si="246"/>
        <v>8.3949579831932777</v>
      </c>
      <c r="AK201" s="202" t="str">
        <f t="shared" si="247"/>
        <v>-</v>
      </c>
      <c r="AL201" s="203">
        <f t="shared" si="248"/>
        <v>610</v>
      </c>
      <c r="AM201" s="203" t="str">
        <f t="shared" si="249"/>
        <v>-</v>
      </c>
      <c r="AN201" s="203" t="str">
        <f t="shared" si="250"/>
        <v>-</v>
      </c>
      <c r="AO201" s="203">
        <f t="shared" si="251"/>
        <v>550</v>
      </c>
      <c r="AP201" s="203" t="str">
        <f t="shared" si="252"/>
        <v>-</v>
      </c>
      <c r="AQ201" s="203">
        <f t="shared" si="253"/>
        <v>510</v>
      </c>
      <c r="AR201" s="203" t="str">
        <f t="shared" si="254"/>
        <v>-</v>
      </c>
      <c r="AS201" s="203" t="str">
        <f t="shared" si="255"/>
        <v>-</v>
      </c>
      <c r="AT201" s="203">
        <f t="shared" si="256"/>
        <v>450</v>
      </c>
      <c r="AU201" s="204">
        <f t="shared" si="257"/>
        <v>410</v>
      </c>
      <c r="AV201" s="185"/>
      <c r="AW201" s="205" t="str">
        <f t="shared" si="258"/>
        <v>-</v>
      </c>
      <c r="AX201" s="206">
        <f t="shared" si="259"/>
        <v>9.99</v>
      </c>
      <c r="AY201" s="206" t="str">
        <f t="shared" si="260"/>
        <v>-</v>
      </c>
      <c r="AZ201" s="206" t="str">
        <f t="shared" si="261"/>
        <v>-</v>
      </c>
      <c r="BA201" s="206">
        <f t="shared" si="262"/>
        <v>9.99</v>
      </c>
      <c r="BB201" s="206" t="str">
        <f t="shared" si="263"/>
        <v>-</v>
      </c>
      <c r="BC201" s="206">
        <f t="shared" si="264"/>
        <v>9.99</v>
      </c>
      <c r="BD201" s="206" t="str">
        <f t="shared" si="265"/>
        <v>-</v>
      </c>
      <c r="BE201" s="206" t="str">
        <f t="shared" si="266"/>
        <v>-</v>
      </c>
      <c r="BF201" s="206">
        <f t="shared" si="267"/>
        <v>9.99</v>
      </c>
      <c r="BG201" s="207">
        <f t="shared" si="268"/>
        <v>9.99</v>
      </c>
      <c r="BH201" s="104" t="s">
        <v>125</v>
      </c>
      <c r="BI201" s="227">
        <v>46265</v>
      </c>
      <c r="BJ201" s="112" t="s">
        <v>136</v>
      </c>
      <c r="BK201" s="103"/>
    </row>
    <row r="202" spans="1:63" s="49" customFormat="1">
      <c r="A202" s="110"/>
      <c r="B202" s="124" t="s">
        <v>38</v>
      </c>
      <c r="C202" s="47" t="s">
        <v>2705</v>
      </c>
      <c r="D202" s="71" t="s">
        <v>85</v>
      </c>
      <c r="E202" s="112" t="s">
        <v>2426</v>
      </c>
      <c r="F202" s="51" t="s">
        <v>61</v>
      </c>
      <c r="G202" s="14">
        <v>160</v>
      </c>
      <c r="H202" s="14">
        <v>100</v>
      </c>
      <c r="I202" s="14">
        <v>150</v>
      </c>
      <c r="J202" s="14" t="s">
        <v>76</v>
      </c>
      <c r="K202" s="114" t="s">
        <v>61</v>
      </c>
      <c r="L202" s="115">
        <v>59.99</v>
      </c>
      <c r="M202" s="175">
        <f t="shared" si="242"/>
        <v>50.411764705882355</v>
      </c>
      <c r="N202" s="115"/>
      <c r="O202" s="116"/>
      <c r="P202" s="177">
        <f t="shared" si="279"/>
        <v>59.99</v>
      </c>
      <c r="Q202" s="51" t="s">
        <v>41</v>
      </c>
      <c r="R202" s="16">
        <f t="shared" si="271"/>
        <v>57.99</v>
      </c>
      <c r="S202" s="14" t="s">
        <v>41</v>
      </c>
      <c r="T202" s="14" t="s">
        <v>41</v>
      </c>
      <c r="U202" s="16">
        <f t="shared" si="272"/>
        <v>54.99</v>
      </c>
      <c r="V202" s="14" t="s">
        <v>41</v>
      </c>
      <c r="W202" s="16">
        <f t="shared" si="273"/>
        <v>52.99</v>
      </c>
      <c r="X202" s="14" t="s">
        <v>41</v>
      </c>
      <c r="Y202" s="14" t="s">
        <v>41</v>
      </c>
      <c r="Z202" s="16">
        <f t="shared" si="274"/>
        <v>49.99</v>
      </c>
      <c r="AA202" s="72">
        <f t="shared" si="280"/>
        <v>47.99</v>
      </c>
      <c r="AB202" s="252">
        <v>39.99</v>
      </c>
      <c r="AC202" s="237" t="s">
        <v>49</v>
      </c>
      <c r="AD202" s="120" t="s">
        <v>2746</v>
      </c>
      <c r="AE202" s="67">
        <v>350</v>
      </c>
      <c r="AF202" s="114">
        <v>280</v>
      </c>
      <c r="AG202" s="182">
        <f t="shared" si="243"/>
        <v>630</v>
      </c>
      <c r="AH202" s="183">
        <f t="shared" si="244"/>
        <v>-702.1</v>
      </c>
      <c r="AI202" s="184">
        <f t="shared" si="245"/>
        <v>9.99</v>
      </c>
      <c r="AJ202" s="183">
        <f t="shared" si="246"/>
        <v>8.3949579831932777</v>
      </c>
      <c r="AK202" s="202" t="str">
        <f t="shared" si="247"/>
        <v>-</v>
      </c>
      <c r="AL202" s="203">
        <f t="shared" si="248"/>
        <v>590</v>
      </c>
      <c r="AM202" s="203" t="str">
        <f t="shared" si="249"/>
        <v>-</v>
      </c>
      <c r="AN202" s="203" t="str">
        <f t="shared" si="250"/>
        <v>-</v>
      </c>
      <c r="AO202" s="203">
        <f t="shared" si="251"/>
        <v>530</v>
      </c>
      <c r="AP202" s="203" t="str">
        <f t="shared" si="252"/>
        <v>-</v>
      </c>
      <c r="AQ202" s="203">
        <f t="shared" si="253"/>
        <v>490</v>
      </c>
      <c r="AR202" s="203" t="str">
        <f t="shared" si="254"/>
        <v>-</v>
      </c>
      <c r="AS202" s="203" t="str">
        <f t="shared" si="255"/>
        <v>-</v>
      </c>
      <c r="AT202" s="203">
        <f t="shared" si="256"/>
        <v>430</v>
      </c>
      <c r="AU202" s="204">
        <f t="shared" si="257"/>
        <v>390</v>
      </c>
      <c r="AV202" s="185"/>
      <c r="AW202" s="205" t="str">
        <f t="shared" si="258"/>
        <v>-</v>
      </c>
      <c r="AX202" s="206">
        <f t="shared" si="259"/>
        <v>9.99</v>
      </c>
      <c r="AY202" s="206" t="str">
        <f t="shared" si="260"/>
        <v>-</v>
      </c>
      <c r="AZ202" s="206" t="str">
        <f t="shared" si="261"/>
        <v>-</v>
      </c>
      <c r="BA202" s="206">
        <f t="shared" si="262"/>
        <v>9.99</v>
      </c>
      <c r="BB202" s="206" t="str">
        <f t="shared" si="263"/>
        <v>-</v>
      </c>
      <c r="BC202" s="206">
        <f t="shared" si="264"/>
        <v>9.99</v>
      </c>
      <c r="BD202" s="206" t="str">
        <f t="shared" si="265"/>
        <v>-</v>
      </c>
      <c r="BE202" s="206" t="str">
        <f t="shared" si="266"/>
        <v>-</v>
      </c>
      <c r="BF202" s="206">
        <f t="shared" si="267"/>
        <v>9.99</v>
      </c>
      <c r="BG202" s="207">
        <f t="shared" si="268"/>
        <v>9.99</v>
      </c>
      <c r="BH202" s="104" t="s">
        <v>125</v>
      </c>
      <c r="BI202" s="227">
        <v>46265</v>
      </c>
      <c r="BJ202" s="112" t="s">
        <v>127</v>
      </c>
      <c r="BK202" s="103"/>
    </row>
    <row r="203" spans="1:63" s="49" customFormat="1">
      <c r="A203" s="110"/>
      <c r="B203" s="124" t="s">
        <v>38</v>
      </c>
      <c r="C203" s="47" t="s">
        <v>142</v>
      </c>
      <c r="D203" s="71" t="s">
        <v>71</v>
      </c>
      <c r="E203" s="112" t="s">
        <v>2426</v>
      </c>
      <c r="F203" s="51" t="s">
        <v>61</v>
      </c>
      <c r="G203" s="14">
        <v>100</v>
      </c>
      <c r="H203" s="14">
        <v>300</v>
      </c>
      <c r="I203" s="14" t="s">
        <v>41</v>
      </c>
      <c r="J203" s="14" t="s">
        <v>76</v>
      </c>
      <c r="K203" s="71" t="s">
        <v>61</v>
      </c>
      <c r="L203" s="115">
        <v>69.95</v>
      </c>
      <c r="M203" s="175">
        <f t="shared" si="242"/>
        <v>58.781512605042025</v>
      </c>
      <c r="N203" s="115">
        <f>(L203-10)*0.9+10</f>
        <v>63.955000000000005</v>
      </c>
      <c r="O203" s="118">
        <f>N203/1.19</f>
        <v>53.743697478991606</v>
      </c>
      <c r="P203" s="177">
        <f>N203</f>
        <v>63.955000000000005</v>
      </c>
      <c r="Q203" s="51" t="s">
        <v>41</v>
      </c>
      <c r="R203" s="16">
        <f t="shared" si="271"/>
        <v>61.955000000000005</v>
      </c>
      <c r="S203" s="14" t="s">
        <v>41</v>
      </c>
      <c r="T203" s="14" t="s">
        <v>41</v>
      </c>
      <c r="U203" s="16">
        <f t="shared" si="272"/>
        <v>58.955000000000005</v>
      </c>
      <c r="V203" s="14" t="s">
        <v>41</v>
      </c>
      <c r="W203" s="16">
        <f t="shared" si="273"/>
        <v>56.955000000000005</v>
      </c>
      <c r="X203" s="14" t="s">
        <v>41</v>
      </c>
      <c r="Y203" s="14" t="s">
        <v>41</v>
      </c>
      <c r="Z203" s="16">
        <f t="shared" si="274"/>
        <v>53.955000000000005</v>
      </c>
      <c r="AA203" s="71" t="s">
        <v>41</v>
      </c>
      <c r="AB203" s="256">
        <v>0</v>
      </c>
      <c r="AC203" s="237" t="s">
        <v>2307</v>
      </c>
      <c r="AD203" s="120" t="s">
        <v>2313</v>
      </c>
      <c r="AE203" s="67">
        <v>390</v>
      </c>
      <c r="AF203" s="114">
        <v>125</v>
      </c>
      <c r="AG203" s="182">
        <f t="shared" si="243"/>
        <v>515</v>
      </c>
      <c r="AH203" s="183">
        <f t="shared" si="244"/>
        <v>-565.25</v>
      </c>
      <c r="AI203" s="184">
        <f t="shared" si="245"/>
        <v>9.99</v>
      </c>
      <c r="AJ203" s="183">
        <f t="shared" si="246"/>
        <v>8.3949579831932777</v>
      </c>
      <c r="AK203" s="202" t="str">
        <f t="shared" si="247"/>
        <v>-</v>
      </c>
      <c r="AL203" s="203">
        <f t="shared" si="248"/>
        <v>475</v>
      </c>
      <c r="AM203" s="203" t="str">
        <f t="shared" si="249"/>
        <v>-</v>
      </c>
      <c r="AN203" s="203" t="str">
        <f t="shared" si="250"/>
        <v>-</v>
      </c>
      <c r="AO203" s="203">
        <f t="shared" si="251"/>
        <v>415</v>
      </c>
      <c r="AP203" s="203" t="str">
        <f t="shared" si="252"/>
        <v>-</v>
      </c>
      <c r="AQ203" s="203">
        <f t="shared" si="253"/>
        <v>375</v>
      </c>
      <c r="AR203" s="203" t="str">
        <f t="shared" si="254"/>
        <v>-</v>
      </c>
      <c r="AS203" s="203" t="str">
        <f t="shared" si="255"/>
        <v>-</v>
      </c>
      <c r="AT203" s="203">
        <f t="shared" si="256"/>
        <v>315</v>
      </c>
      <c r="AU203" s="204" t="str">
        <f t="shared" si="257"/>
        <v>-</v>
      </c>
      <c r="AV203" s="185"/>
      <c r="AW203" s="205" t="str">
        <f t="shared" si="258"/>
        <v>-</v>
      </c>
      <c r="AX203" s="206">
        <f t="shared" si="259"/>
        <v>9.99</v>
      </c>
      <c r="AY203" s="206" t="str">
        <f t="shared" si="260"/>
        <v>-</v>
      </c>
      <c r="AZ203" s="206" t="str">
        <f t="shared" si="261"/>
        <v>-</v>
      </c>
      <c r="BA203" s="206">
        <f t="shared" si="262"/>
        <v>9.99</v>
      </c>
      <c r="BB203" s="206" t="str">
        <f t="shared" si="263"/>
        <v>-</v>
      </c>
      <c r="BC203" s="206">
        <f t="shared" si="264"/>
        <v>9.99</v>
      </c>
      <c r="BD203" s="206" t="str">
        <f t="shared" si="265"/>
        <v>-</v>
      </c>
      <c r="BE203" s="206" t="str">
        <f t="shared" si="266"/>
        <v>-</v>
      </c>
      <c r="BF203" s="206">
        <f t="shared" si="267"/>
        <v>9.99</v>
      </c>
      <c r="BG203" s="207" t="str">
        <f t="shared" si="268"/>
        <v>-</v>
      </c>
      <c r="BH203" s="103" t="s">
        <v>2509</v>
      </c>
      <c r="BI203" s="227">
        <v>46265</v>
      </c>
      <c r="BJ203" s="112" t="s">
        <v>136</v>
      </c>
      <c r="BK203" s="103"/>
    </row>
    <row r="204" spans="1:63">
      <c r="A204" s="110"/>
      <c r="B204" s="124" t="s">
        <v>38</v>
      </c>
      <c r="C204" s="47" t="s">
        <v>2706</v>
      </c>
      <c r="D204" s="71" t="s">
        <v>71</v>
      </c>
      <c r="E204" s="112"/>
      <c r="F204" s="51" t="s">
        <v>61</v>
      </c>
      <c r="G204" s="14">
        <v>160</v>
      </c>
      <c r="H204" s="14">
        <v>100</v>
      </c>
      <c r="I204" s="14">
        <v>150</v>
      </c>
      <c r="J204" s="14" t="s">
        <v>76</v>
      </c>
      <c r="K204" s="114" t="s">
        <v>61</v>
      </c>
      <c r="L204" s="115">
        <v>64.989999999999995</v>
      </c>
      <c r="M204" s="175">
        <f t="shared" ref="M204:M236" si="281">L204/1.19</f>
        <v>54.613445378151262</v>
      </c>
      <c r="N204" s="115"/>
      <c r="O204" s="116"/>
      <c r="P204" s="177">
        <f t="shared" ref="P204:P208" si="282">L204</f>
        <v>64.989999999999995</v>
      </c>
      <c r="Q204" s="51" t="s">
        <v>41</v>
      </c>
      <c r="R204" s="16">
        <f t="shared" si="271"/>
        <v>62.989999999999995</v>
      </c>
      <c r="S204" s="14" t="s">
        <v>41</v>
      </c>
      <c r="T204" s="14" t="s">
        <v>41</v>
      </c>
      <c r="U204" s="16">
        <f t="shared" si="272"/>
        <v>59.989999999999995</v>
      </c>
      <c r="V204" s="14" t="s">
        <v>41</v>
      </c>
      <c r="W204" s="16">
        <f t="shared" si="273"/>
        <v>57.989999999999995</v>
      </c>
      <c r="X204" s="14" t="s">
        <v>41</v>
      </c>
      <c r="Y204" s="14" t="s">
        <v>41</v>
      </c>
      <c r="Z204" s="16">
        <f t="shared" si="274"/>
        <v>54.989999999999995</v>
      </c>
      <c r="AA204" s="72">
        <f>P204-12</f>
        <v>52.989999999999995</v>
      </c>
      <c r="AB204" s="252">
        <v>39.99</v>
      </c>
      <c r="AC204" s="212"/>
      <c r="AD204" s="119" t="s">
        <v>41</v>
      </c>
      <c r="AE204" s="67">
        <v>430</v>
      </c>
      <c r="AF204" s="114"/>
      <c r="AG204" s="182">
        <f t="shared" ref="AG204:AG236" si="283">SUM(AE204:AF204)</f>
        <v>430</v>
      </c>
      <c r="AH204" s="183">
        <f t="shared" ref="AH204:AH236" si="284">((($AG$2+$AG$3)-AG204))*1.19</f>
        <v>-464.09999999999997</v>
      </c>
      <c r="AI204" s="184">
        <f t="shared" ref="AI204:AI236" si="285">IF(AH204&lt;1,9.99,ROUNDDOWN(AH204/10,0)*10+9.99)</f>
        <v>9.99</v>
      </c>
      <c r="AJ204" s="183">
        <f t="shared" ref="AJ204:AJ236" si="286">AI204/1.19</f>
        <v>8.3949579831932777</v>
      </c>
      <c r="AK204" s="202" t="str">
        <f t="shared" ref="AK204:AK236" si="287">IF(ISNUMBER(Q204),AG204-20,"-")</f>
        <v>-</v>
      </c>
      <c r="AL204" s="203">
        <f t="shared" ref="AL204:AL236" si="288">IF(ISNUMBER(R204),AG204-40,"-")</f>
        <v>390</v>
      </c>
      <c r="AM204" s="203" t="str">
        <f t="shared" ref="AM204:AM236" si="289">IF(ISNUMBER(S204),AG204-60,"-")</f>
        <v>-</v>
      </c>
      <c r="AN204" s="203" t="str">
        <f t="shared" ref="AN204:AN236" si="290">IF(ISNUMBER(T204),AG204-80,"-")</f>
        <v>-</v>
      </c>
      <c r="AO204" s="203">
        <f t="shared" ref="AO204:AO236" si="291">IF(ISNUMBER(U204),AG204-100,"-")</f>
        <v>330</v>
      </c>
      <c r="AP204" s="203" t="str">
        <f t="shared" ref="AP204:AP236" si="292">IF(ISNUMBER(V204),AG204-120,"-")</f>
        <v>-</v>
      </c>
      <c r="AQ204" s="203">
        <f t="shared" ref="AQ204:AQ236" si="293">IF(ISNUMBER(W204),AG204-140,"-")</f>
        <v>290</v>
      </c>
      <c r="AR204" s="203" t="str">
        <f t="shared" ref="AR204:AR236" si="294">IF(ISNUMBER(X204),AG204-160,"-")</f>
        <v>-</v>
      </c>
      <c r="AS204" s="203" t="str">
        <f t="shared" ref="AS204:AS236" si="295">IF(ISNUMBER(Y204),AG204-180,"-")</f>
        <v>-</v>
      </c>
      <c r="AT204" s="203">
        <f t="shared" ref="AT204:AT236" si="296">IF(ISNUMBER(Z204),AG204-200,"-")</f>
        <v>230</v>
      </c>
      <c r="AU204" s="204">
        <f t="shared" ref="AU204:AU236" si="297">IF(ISNUMBER(AA204),AG204-240,"-")</f>
        <v>190</v>
      </c>
      <c r="AV204" s="185"/>
      <c r="AW204" s="205" t="str">
        <f t="shared" ref="AW204:AW236" si="298">IF(ISNUMBER(AK204),IF((AH204+23.8)&lt;1,9.99,ROUNDDOWN((AH204+23.8)/10,0)*10+9.99),"-")</f>
        <v>-</v>
      </c>
      <c r="AX204" s="206">
        <f t="shared" ref="AX204:AX236" si="299">IF(ISNUMBER(AL204),IF((AH204+47.6)&lt;1,9.99,ROUNDDOWN((AH204+47.6)/10,0)*10+9.99),"-")</f>
        <v>9.99</v>
      </c>
      <c r="AY204" s="206" t="str">
        <f t="shared" ref="AY204:AY236" si="300">IF(ISNUMBER(AM204),IF((AH204+71.4)&lt;1,9.99,ROUNDDOWN((AH204+71.4)/10,0)*10+9.99),"-")</f>
        <v>-</v>
      </c>
      <c r="AZ204" s="206" t="str">
        <f t="shared" ref="AZ204:AZ236" si="301">IF(ISNUMBER(AN204),IF((AH204+95.2)&lt;1,9.99,ROUNDDOWN((AH204+95.2)/10,0)*10+9.99),"-")</f>
        <v>-</v>
      </c>
      <c r="BA204" s="206">
        <f t="shared" ref="BA204:BA236" si="302">IF(ISNUMBER(AO204),IF((AH204+119)&lt;1,9.99,ROUNDDOWN((AH204+119)/10,0)*10+9.99),"-")</f>
        <v>9.99</v>
      </c>
      <c r="BB204" s="206" t="str">
        <f t="shared" ref="BB204:BB236" si="303">IF(ISNUMBER(AP204),IF((AH204+142.8)&lt;1,9.99,ROUNDDOWN((AH204+142.8)/10,0)*10+9.99),"-")</f>
        <v>-</v>
      </c>
      <c r="BC204" s="206">
        <f t="shared" ref="BC204:BC236" si="304">IF(ISNUMBER(AQ204),IF((AH204+166.6)&lt;1,9.99,ROUNDDOWN((AH204+166.6)/10,0)*10+9.99),"-")</f>
        <v>9.99</v>
      </c>
      <c r="BD204" s="206" t="str">
        <f t="shared" ref="BD204:BD236" si="305">IF(ISNUMBER(AR204),IF((AH204+190.4)&lt;1,9.99,ROUNDDOWN((AH204+190.4)/10,0)*10+9.99),"-")</f>
        <v>-</v>
      </c>
      <c r="BE204" s="206" t="str">
        <f t="shared" ref="BE204:BE236" si="306">IF(ISNUMBER(AS204),IF((AH204+214.2)&lt;1,9.99,ROUNDDOWN((AH204+214.2)/10,0)*10+9.99),"-")</f>
        <v>-</v>
      </c>
      <c r="BF204" s="206">
        <f t="shared" ref="BF204:BF236" si="307">IF(ISNUMBER(AT204),IF((AH204+238)&lt;1,9.99,ROUNDDOWN((AH204+238)/10,0)*10+9.99),"-")</f>
        <v>9.99</v>
      </c>
      <c r="BG204" s="207">
        <f t="shared" ref="BG204:BG236" si="308">IF(ISNUMBER(AU204),IF((AH204+285.6)&lt;1,9.99,ROUNDDOWN((AH204+285.6)/10,0)*10+9.99),"-")</f>
        <v>9.99</v>
      </c>
      <c r="BH204" s="104" t="s">
        <v>125</v>
      </c>
      <c r="BI204" s="227"/>
      <c r="BJ204" s="112" t="s">
        <v>141</v>
      </c>
      <c r="BK204" s="103"/>
    </row>
    <row r="205" spans="1:63" s="49" customFormat="1">
      <c r="A205" s="110"/>
      <c r="B205" s="124" t="s">
        <v>38</v>
      </c>
      <c r="C205" s="47" t="s">
        <v>2706</v>
      </c>
      <c r="D205" s="71" t="s">
        <v>71</v>
      </c>
      <c r="E205" s="112" t="s">
        <v>2426</v>
      </c>
      <c r="F205" s="51" t="s">
        <v>61</v>
      </c>
      <c r="G205" s="14">
        <v>160</v>
      </c>
      <c r="H205" s="14">
        <v>100</v>
      </c>
      <c r="I205" s="14">
        <v>150</v>
      </c>
      <c r="J205" s="14" t="s">
        <v>76</v>
      </c>
      <c r="K205" s="114" t="s">
        <v>61</v>
      </c>
      <c r="L205" s="115">
        <v>64.989999999999995</v>
      </c>
      <c r="M205" s="175">
        <f t="shared" si="281"/>
        <v>54.613445378151262</v>
      </c>
      <c r="N205" s="115"/>
      <c r="O205" s="116"/>
      <c r="P205" s="177">
        <f t="shared" si="282"/>
        <v>64.989999999999995</v>
      </c>
      <c r="Q205" s="51" t="s">
        <v>41</v>
      </c>
      <c r="R205" s="16">
        <f t="shared" si="271"/>
        <v>62.989999999999995</v>
      </c>
      <c r="S205" s="14" t="s">
        <v>41</v>
      </c>
      <c r="T205" s="14" t="s">
        <v>41</v>
      </c>
      <c r="U205" s="16">
        <f t="shared" si="272"/>
        <v>59.989999999999995</v>
      </c>
      <c r="V205" s="14" t="s">
        <v>41</v>
      </c>
      <c r="W205" s="16">
        <f t="shared" si="273"/>
        <v>57.989999999999995</v>
      </c>
      <c r="X205" s="14" t="s">
        <v>41</v>
      </c>
      <c r="Y205" s="14" t="s">
        <v>41</v>
      </c>
      <c r="Z205" s="16">
        <f t="shared" si="274"/>
        <v>54.989999999999995</v>
      </c>
      <c r="AA205" s="72">
        <f>P205-12</f>
        <v>52.989999999999995</v>
      </c>
      <c r="AB205" s="252">
        <v>39.99</v>
      </c>
      <c r="AC205" s="237" t="s">
        <v>49</v>
      </c>
      <c r="AD205" s="120" t="s">
        <v>2746</v>
      </c>
      <c r="AE205" s="67">
        <v>430</v>
      </c>
      <c r="AF205" s="114">
        <v>280</v>
      </c>
      <c r="AG205" s="182">
        <f t="shared" si="283"/>
        <v>710</v>
      </c>
      <c r="AH205" s="183">
        <f t="shared" si="284"/>
        <v>-797.3</v>
      </c>
      <c r="AI205" s="184">
        <f t="shared" si="285"/>
        <v>9.99</v>
      </c>
      <c r="AJ205" s="183">
        <f t="shared" si="286"/>
        <v>8.3949579831932777</v>
      </c>
      <c r="AK205" s="202" t="str">
        <f t="shared" si="287"/>
        <v>-</v>
      </c>
      <c r="AL205" s="203">
        <f t="shared" si="288"/>
        <v>670</v>
      </c>
      <c r="AM205" s="203" t="str">
        <f t="shared" si="289"/>
        <v>-</v>
      </c>
      <c r="AN205" s="203" t="str">
        <f t="shared" si="290"/>
        <v>-</v>
      </c>
      <c r="AO205" s="203">
        <f t="shared" si="291"/>
        <v>610</v>
      </c>
      <c r="AP205" s="203" t="str">
        <f t="shared" si="292"/>
        <v>-</v>
      </c>
      <c r="AQ205" s="203">
        <f t="shared" si="293"/>
        <v>570</v>
      </c>
      <c r="AR205" s="203" t="str">
        <f t="shared" si="294"/>
        <v>-</v>
      </c>
      <c r="AS205" s="203" t="str">
        <f t="shared" si="295"/>
        <v>-</v>
      </c>
      <c r="AT205" s="203">
        <f t="shared" si="296"/>
        <v>510</v>
      </c>
      <c r="AU205" s="204">
        <f t="shared" si="297"/>
        <v>470</v>
      </c>
      <c r="AV205" s="185"/>
      <c r="AW205" s="205" t="str">
        <f t="shared" si="298"/>
        <v>-</v>
      </c>
      <c r="AX205" s="206">
        <f t="shared" si="299"/>
        <v>9.99</v>
      </c>
      <c r="AY205" s="206" t="str">
        <f t="shared" si="300"/>
        <v>-</v>
      </c>
      <c r="AZ205" s="206" t="str">
        <f t="shared" si="301"/>
        <v>-</v>
      </c>
      <c r="BA205" s="206">
        <f t="shared" si="302"/>
        <v>9.99</v>
      </c>
      <c r="BB205" s="206" t="str">
        <f t="shared" si="303"/>
        <v>-</v>
      </c>
      <c r="BC205" s="206">
        <f t="shared" si="304"/>
        <v>9.99</v>
      </c>
      <c r="BD205" s="206" t="str">
        <f t="shared" si="305"/>
        <v>-</v>
      </c>
      <c r="BE205" s="206" t="str">
        <f t="shared" si="306"/>
        <v>-</v>
      </c>
      <c r="BF205" s="206">
        <f t="shared" si="307"/>
        <v>9.99</v>
      </c>
      <c r="BG205" s="207">
        <f t="shared" si="308"/>
        <v>9.99</v>
      </c>
      <c r="BH205" s="104" t="s">
        <v>125</v>
      </c>
      <c r="BI205" s="227">
        <v>46265</v>
      </c>
      <c r="BJ205" s="112" t="s">
        <v>141</v>
      </c>
      <c r="BK205" s="103"/>
    </row>
    <row r="206" spans="1:63" s="49" customFormat="1">
      <c r="A206" s="110"/>
      <c r="B206" s="124" t="s">
        <v>38</v>
      </c>
      <c r="C206" s="47" t="s">
        <v>142</v>
      </c>
      <c r="D206" s="71" t="s">
        <v>71</v>
      </c>
      <c r="E206" s="112"/>
      <c r="F206" s="51" t="s">
        <v>61</v>
      </c>
      <c r="G206" s="14">
        <v>100</v>
      </c>
      <c r="H206" s="14">
        <v>300</v>
      </c>
      <c r="I206" s="14" t="s">
        <v>41</v>
      </c>
      <c r="J206" s="14" t="s">
        <v>76</v>
      </c>
      <c r="K206" s="71" t="s">
        <v>61</v>
      </c>
      <c r="L206" s="115">
        <v>69.95</v>
      </c>
      <c r="M206" s="175">
        <f t="shared" si="281"/>
        <v>58.781512605042025</v>
      </c>
      <c r="N206" s="115"/>
      <c r="O206" s="116"/>
      <c r="P206" s="177">
        <f t="shared" si="282"/>
        <v>69.95</v>
      </c>
      <c r="Q206" s="51" t="s">
        <v>41</v>
      </c>
      <c r="R206" s="16">
        <f t="shared" si="271"/>
        <v>67.95</v>
      </c>
      <c r="S206" s="14" t="s">
        <v>41</v>
      </c>
      <c r="T206" s="14" t="s">
        <v>41</v>
      </c>
      <c r="U206" s="16">
        <f t="shared" si="272"/>
        <v>64.95</v>
      </c>
      <c r="V206" s="14" t="s">
        <v>41</v>
      </c>
      <c r="W206" s="16">
        <f t="shared" si="273"/>
        <v>62.95</v>
      </c>
      <c r="X206" s="14" t="s">
        <v>41</v>
      </c>
      <c r="Y206" s="14" t="s">
        <v>41</v>
      </c>
      <c r="Z206" s="16">
        <f t="shared" si="274"/>
        <v>59.95</v>
      </c>
      <c r="AA206" s="71" t="s">
        <v>41</v>
      </c>
      <c r="AB206" s="252">
        <v>39.99</v>
      </c>
      <c r="AC206" s="212"/>
      <c r="AD206" s="119" t="s">
        <v>41</v>
      </c>
      <c r="AE206" s="67">
        <v>390</v>
      </c>
      <c r="AF206" s="114"/>
      <c r="AG206" s="182">
        <f t="shared" si="283"/>
        <v>390</v>
      </c>
      <c r="AH206" s="183">
        <f t="shared" si="284"/>
        <v>-416.5</v>
      </c>
      <c r="AI206" s="184">
        <f t="shared" si="285"/>
        <v>9.99</v>
      </c>
      <c r="AJ206" s="183">
        <f t="shared" si="286"/>
        <v>8.3949579831932777</v>
      </c>
      <c r="AK206" s="202" t="str">
        <f t="shared" si="287"/>
        <v>-</v>
      </c>
      <c r="AL206" s="203">
        <f t="shared" si="288"/>
        <v>350</v>
      </c>
      <c r="AM206" s="203" t="str">
        <f t="shared" si="289"/>
        <v>-</v>
      </c>
      <c r="AN206" s="203" t="str">
        <f t="shared" si="290"/>
        <v>-</v>
      </c>
      <c r="AO206" s="203">
        <f t="shared" si="291"/>
        <v>290</v>
      </c>
      <c r="AP206" s="203" t="str">
        <f t="shared" si="292"/>
        <v>-</v>
      </c>
      <c r="AQ206" s="203">
        <f t="shared" si="293"/>
        <v>250</v>
      </c>
      <c r="AR206" s="203" t="str">
        <f t="shared" si="294"/>
        <v>-</v>
      </c>
      <c r="AS206" s="203" t="str">
        <f t="shared" si="295"/>
        <v>-</v>
      </c>
      <c r="AT206" s="203">
        <f t="shared" si="296"/>
        <v>190</v>
      </c>
      <c r="AU206" s="204" t="str">
        <f t="shared" si="297"/>
        <v>-</v>
      </c>
      <c r="AV206" s="185"/>
      <c r="AW206" s="205" t="str">
        <f t="shared" si="298"/>
        <v>-</v>
      </c>
      <c r="AX206" s="206">
        <f t="shared" si="299"/>
        <v>9.99</v>
      </c>
      <c r="AY206" s="206" t="str">
        <f t="shared" si="300"/>
        <v>-</v>
      </c>
      <c r="AZ206" s="206" t="str">
        <f t="shared" si="301"/>
        <v>-</v>
      </c>
      <c r="BA206" s="206">
        <f t="shared" si="302"/>
        <v>9.99</v>
      </c>
      <c r="BB206" s="206" t="str">
        <f t="shared" si="303"/>
        <v>-</v>
      </c>
      <c r="BC206" s="206">
        <f t="shared" si="304"/>
        <v>9.99</v>
      </c>
      <c r="BD206" s="206" t="str">
        <f t="shared" si="305"/>
        <v>-</v>
      </c>
      <c r="BE206" s="206" t="str">
        <f t="shared" si="306"/>
        <v>-</v>
      </c>
      <c r="BF206" s="206">
        <f t="shared" si="307"/>
        <v>9.99</v>
      </c>
      <c r="BG206" s="207" t="str">
        <f t="shared" si="308"/>
        <v>-</v>
      </c>
      <c r="BH206" s="103" t="s">
        <v>2509</v>
      </c>
      <c r="BI206" s="227"/>
      <c r="BJ206" s="112" t="s">
        <v>136</v>
      </c>
      <c r="BK206" s="103"/>
    </row>
    <row r="207" spans="1:63" s="49" customFormat="1">
      <c r="A207" s="110"/>
      <c r="B207" s="124" t="s">
        <v>38</v>
      </c>
      <c r="C207" s="47" t="s">
        <v>142</v>
      </c>
      <c r="D207" s="71" t="s">
        <v>71</v>
      </c>
      <c r="E207" s="112" t="s">
        <v>2426</v>
      </c>
      <c r="F207" s="51" t="s">
        <v>61</v>
      </c>
      <c r="G207" s="14">
        <v>100</v>
      </c>
      <c r="H207" s="14">
        <v>300</v>
      </c>
      <c r="I207" s="14" t="s">
        <v>41</v>
      </c>
      <c r="J207" s="14" t="s">
        <v>76</v>
      </c>
      <c r="K207" s="71" t="s">
        <v>61</v>
      </c>
      <c r="L207" s="115">
        <v>69.95</v>
      </c>
      <c r="M207" s="175">
        <f t="shared" si="281"/>
        <v>58.781512605042025</v>
      </c>
      <c r="N207" s="115"/>
      <c r="O207" s="116"/>
      <c r="P207" s="177">
        <f t="shared" si="282"/>
        <v>69.95</v>
      </c>
      <c r="Q207" s="51" t="s">
        <v>41</v>
      </c>
      <c r="R207" s="16">
        <f t="shared" si="271"/>
        <v>67.95</v>
      </c>
      <c r="S207" s="14" t="s">
        <v>41</v>
      </c>
      <c r="T207" s="14" t="s">
        <v>41</v>
      </c>
      <c r="U207" s="16">
        <f t="shared" si="272"/>
        <v>64.95</v>
      </c>
      <c r="V207" s="14" t="s">
        <v>41</v>
      </c>
      <c r="W207" s="16">
        <f t="shared" si="273"/>
        <v>62.95</v>
      </c>
      <c r="X207" s="14" t="s">
        <v>41</v>
      </c>
      <c r="Y207" s="14" t="s">
        <v>41</v>
      </c>
      <c r="Z207" s="16">
        <f t="shared" si="274"/>
        <v>59.95</v>
      </c>
      <c r="AA207" s="71" t="s">
        <v>41</v>
      </c>
      <c r="AB207" s="252">
        <v>39.99</v>
      </c>
      <c r="AC207" s="237" t="s">
        <v>49</v>
      </c>
      <c r="AD207" s="120" t="s">
        <v>143</v>
      </c>
      <c r="AE207" s="67">
        <v>390</v>
      </c>
      <c r="AF207" s="114">
        <v>275</v>
      </c>
      <c r="AG207" s="182">
        <f t="shared" si="283"/>
        <v>665</v>
      </c>
      <c r="AH207" s="183">
        <f t="shared" si="284"/>
        <v>-743.75</v>
      </c>
      <c r="AI207" s="184">
        <f t="shared" si="285"/>
        <v>9.99</v>
      </c>
      <c r="AJ207" s="183">
        <f t="shared" si="286"/>
        <v>8.3949579831932777</v>
      </c>
      <c r="AK207" s="202" t="str">
        <f t="shared" si="287"/>
        <v>-</v>
      </c>
      <c r="AL207" s="203">
        <f t="shared" si="288"/>
        <v>625</v>
      </c>
      <c r="AM207" s="203" t="str">
        <f t="shared" si="289"/>
        <v>-</v>
      </c>
      <c r="AN207" s="203" t="str">
        <f t="shared" si="290"/>
        <v>-</v>
      </c>
      <c r="AO207" s="203">
        <f t="shared" si="291"/>
        <v>565</v>
      </c>
      <c r="AP207" s="203" t="str">
        <f t="shared" si="292"/>
        <v>-</v>
      </c>
      <c r="AQ207" s="203">
        <f t="shared" si="293"/>
        <v>525</v>
      </c>
      <c r="AR207" s="203" t="str">
        <f t="shared" si="294"/>
        <v>-</v>
      </c>
      <c r="AS207" s="203" t="str">
        <f t="shared" si="295"/>
        <v>-</v>
      </c>
      <c r="AT207" s="203">
        <f t="shared" si="296"/>
        <v>465</v>
      </c>
      <c r="AU207" s="204" t="str">
        <f t="shared" si="297"/>
        <v>-</v>
      </c>
      <c r="AV207" s="185"/>
      <c r="AW207" s="205" t="str">
        <f t="shared" si="298"/>
        <v>-</v>
      </c>
      <c r="AX207" s="206">
        <f t="shared" si="299"/>
        <v>9.99</v>
      </c>
      <c r="AY207" s="206" t="str">
        <f t="shared" si="300"/>
        <v>-</v>
      </c>
      <c r="AZ207" s="206" t="str">
        <f t="shared" si="301"/>
        <v>-</v>
      </c>
      <c r="BA207" s="206">
        <f t="shared" si="302"/>
        <v>9.99</v>
      </c>
      <c r="BB207" s="206" t="str">
        <f t="shared" si="303"/>
        <v>-</v>
      </c>
      <c r="BC207" s="206">
        <f t="shared" si="304"/>
        <v>9.99</v>
      </c>
      <c r="BD207" s="206" t="str">
        <f t="shared" si="305"/>
        <v>-</v>
      </c>
      <c r="BE207" s="206" t="str">
        <f t="shared" si="306"/>
        <v>-</v>
      </c>
      <c r="BF207" s="206">
        <f t="shared" si="307"/>
        <v>9.99</v>
      </c>
      <c r="BG207" s="207" t="str">
        <f t="shared" si="308"/>
        <v>-</v>
      </c>
      <c r="BH207" s="103" t="s">
        <v>2509</v>
      </c>
      <c r="BI207" s="227">
        <v>46265</v>
      </c>
      <c r="BJ207" s="112" t="s">
        <v>136</v>
      </c>
      <c r="BK207" s="103"/>
    </row>
    <row r="208" spans="1:63" s="49" customFormat="1">
      <c r="A208" s="110"/>
      <c r="B208" s="124" t="s">
        <v>38</v>
      </c>
      <c r="C208" s="47" t="s">
        <v>142</v>
      </c>
      <c r="D208" s="71" t="s">
        <v>71</v>
      </c>
      <c r="E208" s="112" t="s">
        <v>2426</v>
      </c>
      <c r="F208" s="51" t="s">
        <v>61</v>
      </c>
      <c r="G208" s="14">
        <v>100</v>
      </c>
      <c r="H208" s="14">
        <v>300</v>
      </c>
      <c r="I208" s="14" t="s">
        <v>41</v>
      </c>
      <c r="J208" s="14" t="s">
        <v>76</v>
      </c>
      <c r="K208" s="71" t="s">
        <v>61</v>
      </c>
      <c r="L208" s="115">
        <v>69.95</v>
      </c>
      <c r="M208" s="175">
        <f t="shared" si="281"/>
        <v>58.781512605042025</v>
      </c>
      <c r="N208" s="115"/>
      <c r="O208" s="116"/>
      <c r="P208" s="177">
        <f t="shared" si="282"/>
        <v>69.95</v>
      </c>
      <c r="Q208" s="51" t="s">
        <v>41</v>
      </c>
      <c r="R208" s="16">
        <f t="shared" si="271"/>
        <v>67.95</v>
      </c>
      <c r="S208" s="14" t="s">
        <v>41</v>
      </c>
      <c r="T208" s="14" t="s">
        <v>41</v>
      </c>
      <c r="U208" s="16">
        <f t="shared" si="272"/>
        <v>64.95</v>
      </c>
      <c r="V208" s="14" t="s">
        <v>41</v>
      </c>
      <c r="W208" s="16">
        <f t="shared" si="273"/>
        <v>62.95</v>
      </c>
      <c r="X208" s="14" t="s">
        <v>41</v>
      </c>
      <c r="Y208" s="14" t="s">
        <v>41</v>
      </c>
      <c r="Z208" s="16">
        <f t="shared" si="274"/>
        <v>59.95</v>
      </c>
      <c r="AA208" s="71" t="s">
        <v>41</v>
      </c>
      <c r="AB208" s="252">
        <v>39.99</v>
      </c>
      <c r="AC208" s="237" t="s">
        <v>49</v>
      </c>
      <c r="AD208" s="120" t="s">
        <v>144</v>
      </c>
      <c r="AE208" s="67">
        <v>390</v>
      </c>
      <c r="AF208" s="114">
        <v>295</v>
      </c>
      <c r="AG208" s="182">
        <f t="shared" si="283"/>
        <v>685</v>
      </c>
      <c r="AH208" s="183">
        <f t="shared" si="284"/>
        <v>-767.55</v>
      </c>
      <c r="AI208" s="184">
        <f t="shared" si="285"/>
        <v>9.99</v>
      </c>
      <c r="AJ208" s="183">
        <f t="shared" si="286"/>
        <v>8.3949579831932777</v>
      </c>
      <c r="AK208" s="202" t="str">
        <f t="shared" si="287"/>
        <v>-</v>
      </c>
      <c r="AL208" s="203">
        <f t="shared" si="288"/>
        <v>645</v>
      </c>
      <c r="AM208" s="203" t="str">
        <f t="shared" si="289"/>
        <v>-</v>
      </c>
      <c r="AN208" s="203" t="str">
        <f t="shared" si="290"/>
        <v>-</v>
      </c>
      <c r="AO208" s="203">
        <f t="shared" si="291"/>
        <v>585</v>
      </c>
      <c r="AP208" s="203" t="str">
        <f t="shared" si="292"/>
        <v>-</v>
      </c>
      <c r="AQ208" s="203">
        <f t="shared" si="293"/>
        <v>545</v>
      </c>
      <c r="AR208" s="203" t="str">
        <f t="shared" si="294"/>
        <v>-</v>
      </c>
      <c r="AS208" s="203" t="str">
        <f t="shared" si="295"/>
        <v>-</v>
      </c>
      <c r="AT208" s="203">
        <f t="shared" si="296"/>
        <v>485</v>
      </c>
      <c r="AU208" s="204" t="str">
        <f t="shared" si="297"/>
        <v>-</v>
      </c>
      <c r="AV208" s="185"/>
      <c r="AW208" s="205" t="str">
        <f t="shared" si="298"/>
        <v>-</v>
      </c>
      <c r="AX208" s="206">
        <f t="shared" si="299"/>
        <v>9.99</v>
      </c>
      <c r="AY208" s="206" t="str">
        <f t="shared" si="300"/>
        <v>-</v>
      </c>
      <c r="AZ208" s="206" t="str">
        <f t="shared" si="301"/>
        <v>-</v>
      </c>
      <c r="BA208" s="206">
        <f t="shared" si="302"/>
        <v>9.99</v>
      </c>
      <c r="BB208" s="206" t="str">
        <f t="shared" si="303"/>
        <v>-</v>
      </c>
      <c r="BC208" s="206">
        <f t="shared" si="304"/>
        <v>9.99</v>
      </c>
      <c r="BD208" s="206" t="str">
        <f t="shared" si="305"/>
        <v>-</v>
      </c>
      <c r="BE208" s="206" t="str">
        <f t="shared" si="306"/>
        <v>-</v>
      </c>
      <c r="BF208" s="206">
        <f t="shared" si="307"/>
        <v>9.99</v>
      </c>
      <c r="BG208" s="207" t="str">
        <f t="shared" si="308"/>
        <v>-</v>
      </c>
      <c r="BH208" s="103" t="s">
        <v>2509</v>
      </c>
      <c r="BI208" s="227">
        <v>46265</v>
      </c>
      <c r="BJ208" s="112" t="s">
        <v>136</v>
      </c>
      <c r="BK208" s="201" t="s">
        <v>82</v>
      </c>
    </row>
    <row r="209" spans="1:63">
      <c r="A209" s="110"/>
      <c r="B209" s="124" t="s">
        <v>38</v>
      </c>
      <c r="C209" s="47" t="s">
        <v>145</v>
      </c>
      <c r="D209" s="71" t="s">
        <v>71</v>
      </c>
      <c r="E209" s="112"/>
      <c r="F209" s="51" t="s">
        <v>61</v>
      </c>
      <c r="G209" s="14" t="s">
        <v>61</v>
      </c>
      <c r="H209" s="14">
        <v>300</v>
      </c>
      <c r="I209" s="14" t="s">
        <v>41</v>
      </c>
      <c r="J209" s="14" t="s">
        <v>76</v>
      </c>
      <c r="K209" s="71" t="s">
        <v>61</v>
      </c>
      <c r="L209" s="115">
        <v>84.95</v>
      </c>
      <c r="M209" s="175">
        <f t="shared" si="281"/>
        <v>71.386554621848745</v>
      </c>
      <c r="N209" s="115"/>
      <c r="O209" s="116"/>
      <c r="P209" s="177">
        <f>L209</f>
        <v>84.95</v>
      </c>
      <c r="Q209" s="51" t="s">
        <v>41</v>
      </c>
      <c r="R209" s="16">
        <f t="shared" ref="R209:R222" si="309">P209-2</f>
        <v>82.95</v>
      </c>
      <c r="S209" s="14" t="s">
        <v>41</v>
      </c>
      <c r="T209" s="14" t="s">
        <v>41</v>
      </c>
      <c r="U209" s="16">
        <f t="shared" ref="U209:U213" si="310">P209-5</f>
        <v>79.95</v>
      </c>
      <c r="V209" s="14" t="s">
        <v>41</v>
      </c>
      <c r="W209" s="16">
        <f t="shared" ref="W209:W213" si="311">P209-7</f>
        <v>77.95</v>
      </c>
      <c r="X209" s="14" t="s">
        <v>41</v>
      </c>
      <c r="Y209" s="14" t="s">
        <v>41</v>
      </c>
      <c r="Z209" s="16">
        <f t="shared" ref="Z209:Z213" si="312">P209-10</f>
        <v>74.95</v>
      </c>
      <c r="AA209" s="71" t="s">
        <v>41</v>
      </c>
      <c r="AB209" s="252">
        <v>39.99</v>
      </c>
      <c r="AC209" s="212"/>
      <c r="AD209" s="119" t="s">
        <v>41</v>
      </c>
      <c r="AE209" s="67">
        <v>380</v>
      </c>
      <c r="AF209" s="114"/>
      <c r="AG209" s="182">
        <f t="shared" si="283"/>
        <v>380</v>
      </c>
      <c r="AH209" s="183">
        <f t="shared" si="284"/>
        <v>-404.59999999999997</v>
      </c>
      <c r="AI209" s="184">
        <f t="shared" si="285"/>
        <v>9.99</v>
      </c>
      <c r="AJ209" s="183">
        <f t="shared" si="286"/>
        <v>8.3949579831932777</v>
      </c>
      <c r="AK209" s="202" t="str">
        <f t="shared" si="287"/>
        <v>-</v>
      </c>
      <c r="AL209" s="203">
        <f t="shared" si="288"/>
        <v>340</v>
      </c>
      <c r="AM209" s="203" t="str">
        <f t="shared" si="289"/>
        <v>-</v>
      </c>
      <c r="AN209" s="203" t="str">
        <f t="shared" si="290"/>
        <v>-</v>
      </c>
      <c r="AO209" s="203">
        <f t="shared" si="291"/>
        <v>280</v>
      </c>
      <c r="AP209" s="203" t="str">
        <f t="shared" si="292"/>
        <v>-</v>
      </c>
      <c r="AQ209" s="203">
        <f t="shared" si="293"/>
        <v>240</v>
      </c>
      <c r="AR209" s="203" t="str">
        <f t="shared" si="294"/>
        <v>-</v>
      </c>
      <c r="AS209" s="203" t="str">
        <f t="shared" si="295"/>
        <v>-</v>
      </c>
      <c r="AT209" s="203">
        <f t="shared" si="296"/>
        <v>180</v>
      </c>
      <c r="AU209" s="204" t="str">
        <f t="shared" si="297"/>
        <v>-</v>
      </c>
      <c r="AV209" s="185"/>
      <c r="AW209" s="205" t="str">
        <f t="shared" si="298"/>
        <v>-</v>
      </c>
      <c r="AX209" s="206">
        <f t="shared" si="299"/>
        <v>9.99</v>
      </c>
      <c r="AY209" s="206" t="str">
        <f t="shared" si="300"/>
        <v>-</v>
      </c>
      <c r="AZ209" s="206" t="str">
        <f t="shared" si="301"/>
        <v>-</v>
      </c>
      <c r="BA209" s="206">
        <f t="shared" si="302"/>
        <v>9.99</v>
      </c>
      <c r="BB209" s="206" t="str">
        <f t="shared" si="303"/>
        <v>-</v>
      </c>
      <c r="BC209" s="206">
        <f t="shared" si="304"/>
        <v>9.99</v>
      </c>
      <c r="BD209" s="206" t="str">
        <f t="shared" si="305"/>
        <v>-</v>
      </c>
      <c r="BE209" s="206" t="str">
        <f t="shared" si="306"/>
        <v>-</v>
      </c>
      <c r="BF209" s="206">
        <f t="shared" si="307"/>
        <v>9.99</v>
      </c>
      <c r="BG209" s="207" t="str">
        <f t="shared" si="308"/>
        <v>-</v>
      </c>
      <c r="BH209" s="103" t="s">
        <v>2502</v>
      </c>
      <c r="BI209" s="227"/>
      <c r="BJ209" s="112" t="s">
        <v>146</v>
      </c>
      <c r="BK209" s="103"/>
    </row>
    <row r="210" spans="1:63" s="49" customFormat="1">
      <c r="A210" s="110"/>
      <c r="B210" s="124" t="s">
        <v>38</v>
      </c>
      <c r="C210" s="47" t="s">
        <v>145</v>
      </c>
      <c r="D210" s="71" t="s">
        <v>71</v>
      </c>
      <c r="E210" s="112" t="s">
        <v>2426</v>
      </c>
      <c r="F210" s="51" t="s">
        <v>61</v>
      </c>
      <c r="G210" s="14" t="s">
        <v>61</v>
      </c>
      <c r="H210" s="14">
        <v>300</v>
      </c>
      <c r="I210" s="14" t="s">
        <v>41</v>
      </c>
      <c r="J210" s="14" t="s">
        <v>76</v>
      </c>
      <c r="K210" s="71" t="s">
        <v>61</v>
      </c>
      <c r="L210" s="115">
        <v>84.95</v>
      </c>
      <c r="M210" s="175">
        <f t="shared" si="281"/>
        <v>71.386554621848745</v>
      </c>
      <c r="N210" s="115"/>
      <c r="O210" s="116"/>
      <c r="P210" s="177">
        <f>L210</f>
        <v>84.95</v>
      </c>
      <c r="Q210" s="51" t="s">
        <v>41</v>
      </c>
      <c r="R210" s="16">
        <f t="shared" si="309"/>
        <v>82.95</v>
      </c>
      <c r="S210" s="14" t="s">
        <v>41</v>
      </c>
      <c r="T210" s="14" t="s">
        <v>41</v>
      </c>
      <c r="U210" s="16">
        <f t="shared" si="310"/>
        <v>79.95</v>
      </c>
      <c r="V210" s="14" t="s">
        <v>41</v>
      </c>
      <c r="W210" s="16">
        <f t="shared" si="311"/>
        <v>77.95</v>
      </c>
      <c r="X210" s="14" t="s">
        <v>41</v>
      </c>
      <c r="Y210" s="14" t="s">
        <v>41</v>
      </c>
      <c r="Z210" s="16">
        <f t="shared" si="312"/>
        <v>74.95</v>
      </c>
      <c r="AA210" s="71" t="s">
        <v>41</v>
      </c>
      <c r="AB210" s="252">
        <v>39.99</v>
      </c>
      <c r="AC210" s="237" t="s">
        <v>49</v>
      </c>
      <c r="AD210" s="120" t="s">
        <v>2125</v>
      </c>
      <c r="AE210" s="67">
        <v>380</v>
      </c>
      <c r="AF210" s="114">
        <v>430</v>
      </c>
      <c r="AG210" s="182">
        <f t="shared" si="283"/>
        <v>810</v>
      </c>
      <c r="AH210" s="183">
        <f t="shared" si="284"/>
        <v>-916.3</v>
      </c>
      <c r="AI210" s="184">
        <f t="shared" si="285"/>
        <v>9.99</v>
      </c>
      <c r="AJ210" s="183">
        <f t="shared" si="286"/>
        <v>8.3949579831932777</v>
      </c>
      <c r="AK210" s="202" t="str">
        <f t="shared" si="287"/>
        <v>-</v>
      </c>
      <c r="AL210" s="203">
        <f t="shared" si="288"/>
        <v>770</v>
      </c>
      <c r="AM210" s="203" t="str">
        <f t="shared" si="289"/>
        <v>-</v>
      </c>
      <c r="AN210" s="203" t="str">
        <f t="shared" si="290"/>
        <v>-</v>
      </c>
      <c r="AO210" s="203">
        <f t="shared" si="291"/>
        <v>710</v>
      </c>
      <c r="AP210" s="203" t="str">
        <f t="shared" si="292"/>
        <v>-</v>
      </c>
      <c r="AQ210" s="203">
        <f t="shared" si="293"/>
        <v>670</v>
      </c>
      <c r="AR210" s="203" t="str">
        <f t="shared" si="294"/>
        <v>-</v>
      </c>
      <c r="AS210" s="203" t="str">
        <f t="shared" si="295"/>
        <v>-</v>
      </c>
      <c r="AT210" s="203">
        <f t="shared" si="296"/>
        <v>610</v>
      </c>
      <c r="AU210" s="204" t="str">
        <f t="shared" si="297"/>
        <v>-</v>
      </c>
      <c r="AV210" s="185"/>
      <c r="AW210" s="205" t="str">
        <f t="shared" si="298"/>
        <v>-</v>
      </c>
      <c r="AX210" s="206">
        <f t="shared" si="299"/>
        <v>9.99</v>
      </c>
      <c r="AY210" s="206" t="str">
        <f t="shared" si="300"/>
        <v>-</v>
      </c>
      <c r="AZ210" s="206" t="str">
        <f t="shared" si="301"/>
        <v>-</v>
      </c>
      <c r="BA210" s="206">
        <f t="shared" si="302"/>
        <v>9.99</v>
      </c>
      <c r="BB210" s="206" t="str">
        <f t="shared" si="303"/>
        <v>-</v>
      </c>
      <c r="BC210" s="206">
        <f t="shared" si="304"/>
        <v>9.99</v>
      </c>
      <c r="BD210" s="206" t="str">
        <f t="shared" si="305"/>
        <v>-</v>
      </c>
      <c r="BE210" s="206" t="str">
        <f t="shared" si="306"/>
        <v>-</v>
      </c>
      <c r="BF210" s="206">
        <f t="shared" si="307"/>
        <v>9.99</v>
      </c>
      <c r="BG210" s="207" t="str">
        <f t="shared" si="308"/>
        <v>-</v>
      </c>
      <c r="BH210" s="103" t="s">
        <v>2502</v>
      </c>
      <c r="BI210" s="227">
        <v>46265</v>
      </c>
      <c r="BJ210" s="112" t="s">
        <v>146</v>
      </c>
      <c r="BK210" s="103"/>
    </row>
    <row r="211" spans="1:63" s="49" customFormat="1">
      <c r="A211" s="110"/>
      <c r="B211" s="124" t="s">
        <v>38</v>
      </c>
      <c r="C211" s="47" t="s">
        <v>148</v>
      </c>
      <c r="D211" s="71" t="s">
        <v>71</v>
      </c>
      <c r="E211" s="112" t="s">
        <v>2426</v>
      </c>
      <c r="F211" s="51" t="s">
        <v>61</v>
      </c>
      <c r="G211" s="14" t="s">
        <v>61</v>
      </c>
      <c r="H211" s="14">
        <v>300</v>
      </c>
      <c r="I211" s="14" t="s">
        <v>41</v>
      </c>
      <c r="J211" s="14" t="s">
        <v>76</v>
      </c>
      <c r="K211" s="71" t="s">
        <v>61</v>
      </c>
      <c r="L211" s="115">
        <v>94.95</v>
      </c>
      <c r="M211" s="175">
        <f t="shared" si="281"/>
        <v>79.789915966386559</v>
      </c>
      <c r="N211" s="115">
        <f>(L211-10)*0.9+10</f>
        <v>86.454999999999998</v>
      </c>
      <c r="O211" s="118">
        <f>N211/1.19</f>
        <v>72.651260504201687</v>
      </c>
      <c r="P211" s="177">
        <f>N211</f>
        <v>86.454999999999998</v>
      </c>
      <c r="Q211" s="51" t="s">
        <v>41</v>
      </c>
      <c r="R211" s="16">
        <f t="shared" si="309"/>
        <v>84.454999999999998</v>
      </c>
      <c r="S211" s="14" t="s">
        <v>41</v>
      </c>
      <c r="T211" s="14" t="s">
        <v>41</v>
      </c>
      <c r="U211" s="16">
        <f t="shared" si="310"/>
        <v>81.454999999999998</v>
      </c>
      <c r="V211" s="14" t="s">
        <v>41</v>
      </c>
      <c r="W211" s="16">
        <f t="shared" si="311"/>
        <v>79.454999999999998</v>
      </c>
      <c r="X211" s="14" t="s">
        <v>41</v>
      </c>
      <c r="Y211" s="14" t="s">
        <v>41</v>
      </c>
      <c r="Z211" s="16">
        <f t="shared" si="312"/>
        <v>76.454999999999998</v>
      </c>
      <c r="AA211" s="71" t="s">
        <v>41</v>
      </c>
      <c r="AB211" s="256">
        <v>0</v>
      </c>
      <c r="AC211" s="237" t="s">
        <v>2307</v>
      </c>
      <c r="AD211" s="120" t="s">
        <v>2314</v>
      </c>
      <c r="AE211" s="67">
        <v>430</v>
      </c>
      <c r="AF211" s="114">
        <v>220</v>
      </c>
      <c r="AG211" s="182">
        <f t="shared" si="283"/>
        <v>650</v>
      </c>
      <c r="AH211" s="183">
        <f t="shared" si="284"/>
        <v>-725.9</v>
      </c>
      <c r="AI211" s="184">
        <f t="shared" si="285"/>
        <v>9.99</v>
      </c>
      <c r="AJ211" s="183">
        <f t="shared" si="286"/>
        <v>8.3949579831932777</v>
      </c>
      <c r="AK211" s="202" t="str">
        <f t="shared" si="287"/>
        <v>-</v>
      </c>
      <c r="AL211" s="203">
        <f t="shared" si="288"/>
        <v>610</v>
      </c>
      <c r="AM211" s="203" t="str">
        <f t="shared" si="289"/>
        <v>-</v>
      </c>
      <c r="AN211" s="203" t="str">
        <f t="shared" si="290"/>
        <v>-</v>
      </c>
      <c r="AO211" s="203">
        <f t="shared" si="291"/>
        <v>550</v>
      </c>
      <c r="AP211" s="203" t="str">
        <f t="shared" si="292"/>
        <v>-</v>
      </c>
      <c r="AQ211" s="203">
        <f t="shared" si="293"/>
        <v>510</v>
      </c>
      <c r="AR211" s="203" t="str">
        <f t="shared" si="294"/>
        <v>-</v>
      </c>
      <c r="AS211" s="203" t="str">
        <f t="shared" si="295"/>
        <v>-</v>
      </c>
      <c r="AT211" s="203">
        <f t="shared" si="296"/>
        <v>450</v>
      </c>
      <c r="AU211" s="204" t="str">
        <f t="shared" si="297"/>
        <v>-</v>
      </c>
      <c r="AV211" s="185"/>
      <c r="AW211" s="205" t="str">
        <f t="shared" si="298"/>
        <v>-</v>
      </c>
      <c r="AX211" s="206">
        <f t="shared" si="299"/>
        <v>9.99</v>
      </c>
      <c r="AY211" s="206" t="str">
        <f t="shared" si="300"/>
        <v>-</v>
      </c>
      <c r="AZ211" s="206" t="str">
        <f t="shared" si="301"/>
        <v>-</v>
      </c>
      <c r="BA211" s="206">
        <f t="shared" si="302"/>
        <v>9.99</v>
      </c>
      <c r="BB211" s="206" t="str">
        <f t="shared" si="303"/>
        <v>-</v>
      </c>
      <c r="BC211" s="206">
        <f t="shared" si="304"/>
        <v>9.99</v>
      </c>
      <c r="BD211" s="206" t="str">
        <f t="shared" si="305"/>
        <v>-</v>
      </c>
      <c r="BE211" s="206" t="str">
        <f t="shared" si="306"/>
        <v>-</v>
      </c>
      <c r="BF211" s="206">
        <f t="shared" si="307"/>
        <v>9.99</v>
      </c>
      <c r="BG211" s="207" t="str">
        <f t="shared" si="308"/>
        <v>-</v>
      </c>
      <c r="BH211" s="103" t="s">
        <v>2507</v>
      </c>
      <c r="BI211" s="227">
        <v>46265</v>
      </c>
      <c r="BJ211" s="112" t="s">
        <v>141</v>
      </c>
      <c r="BK211" s="103"/>
    </row>
    <row r="212" spans="1:63">
      <c r="A212" s="110"/>
      <c r="B212" s="124" t="s">
        <v>38</v>
      </c>
      <c r="C212" s="47" t="s">
        <v>148</v>
      </c>
      <c r="D212" s="71" t="s">
        <v>71</v>
      </c>
      <c r="E212" s="112"/>
      <c r="F212" s="51" t="s">
        <v>61</v>
      </c>
      <c r="G212" s="14" t="s">
        <v>61</v>
      </c>
      <c r="H212" s="14">
        <v>300</v>
      </c>
      <c r="I212" s="14" t="s">
        <v>41</v>
      </c>
      <c r="J212" s="14" t="s">
        <v>76</v>
      </c>
      <c r="K212" s="71" t="s">
        <v>61</v>
      </c>
      <c r="L212" s="115">
        <v>94.95</v>
      </c>
      <c r="M212" s="175">
        <f t="shared" si="281"/>
        <v>79.789915966386559</v>
      </c>
      <c r="N212" s="115"/>
      <c r="O212" s="116"/>
      <c r="P212" s="177">
        <f t="shared" ref="P212:P215" si="313">L212</f>
        <v>94.95</v>
      </c>
      <c r="Q212" s="51" t="s">
        <v>41</v>
      </c>
      <c r="R212" s="16">
        <f t="shared" si="309"/>
        <v>92.95</v>
      </c>
      <c r="S212" s="14" t="s">
        <v>41</v>
      </c>
      <c r="T212" s="14" t="s">
        <v>41</v>
      </c>
      <c r="U212" s="16">
        <f t="shared" si="310"/>
        <v>89.95</v>
      </c>
      <c r="V212" s="14" t="s">
        <v>41</v>
      </c>
      <c r="W212" s="16">
        <f t="shared" si="311"/>
        <v>87.95</v>
      </c>
      <c r="X212" s="14" t="s">
        <v>41</v>
      </c>
      <c r="Y212" s="14" t="s">
        <v>41</v>
      </c>
      <c r="Z212" s="16">
        <f t="shared" si="312"/>
        <v>84.95</v>
      </c>
      <c r="AA212" s="71" t="s">
        <v>41</v>
      </c>
      <c r="AB212" s="252">
        <v>39.99</v>
      </c>
      <c r="AC212" s="212"/>
      <c r="AD212" s="119" t="s">
        <v>41</v>
      </c>
      <c r="AE212" s="67">
        <v>430</v>
      </c>
      <c r="AF212" s="114"/>
      <c r="AG212" s="182">
        <f t="shared" si="283"/>
        <v>430</v>
      </c>
      <c r="AH212" s="183">
        <f t="shared" si="284"/>
        <v>-464.09999999999997</v>
      </c>
      <c r="AI212" s="184">
        <f t="shared" si="285"/>
        <v>9.99</v>
      </c>
      <c r="AJ212" s="183">
        <f t="shared" si="286"/>
        <v>8.3949579831932777</v>
      </c>
      <c r="AK212" s="202" t="str">
        <f t="shared" si="287"/>
        <v>-</v>
      </c>
      <c r="AL212" s="203">
        <f t="shared" si="288"/>
        <v>390</v>
      </c>
      <c r="AM212" s="203" t="str">
        <f t="shared" si="289"/>
        <v>-</v>
      </c>
      <c r="AN212" s="203" t="str">
        <f t="shared" si="290"/>
        <v>-</v>
      </c>
      <c r="AO212" s="203">
        <f t="shared" si="291"/>
        <v>330</v>
      </c>
      <c r="AP212" s="203" t="str">
        <f t="shared" si="292"/>
        <v>-</v>
      </c>
      <c r="AQ212" s="203">
        <f t="shared" si="293"/>
        <v>290</v>
      </c>
      <c r="AR212" s="203" t="str">
        <f t="shared" si="294"/>
        <v>-</v>
      </c>
      <c r="AS212" s="203" t="str">
        <f t="shared" si="295"/>
        <v>-</v>
      </c>
      <c r="AT212" s="203">
        <f t="shared" si="296"/>
        <v>230</v>
      </c>
      <c r="AU212" s="204" t="str">
        <f t="shared" si="297"/>
        <v>-</v>
      </c>
      <c r="AV212" s="185"/>
      <c r="AW212" s="205" t="str">
        <f t="shared" si="298"/>
        <v>-</v>
      </c>
      <c r="AX212" s="206">
        <f t="shared" si="299"/>
        <v>9.99</v>
      </c>
      <c r="AY212" s="206" t="str">
        <f t="shared" si="300"/>
        <v>-</v>
      </c>
      <c r="AZ212" s="206" t="str">
        <f t="shared" si="301"/>
        <v>-</v>
      </c>
      <c r="BA212" s="206">
        <f t="shared" si="302"/>
        <v>9.99</v>
      </c>
      <c r="BB212" s="206" t="str">
        <f t="shared" si="303"/>
        <v>-</v>
      </c>
      <c r="BC212" s="206">
        <f t="shared" si="304"/>
        <v>9.99</v>
      </c>
      <c r="BD212" s="206" t="str">
        <f t="shared" si="305"/>
        <v>-</v>
      </c>
      <c r="BE212" s="206" t="str">
        <f t="shared" si="306"/>
        <v>-</v>
      </c>
      <c r="BF212" s="206">
        <f t="shared" si="307"/>
        <v>9.99</v>
      </c>
      <c r="BG212" s="207" t="str">
        <f t="shared" si="308"/>
        <v>-</v>
      </c>
      <c r="BH212" s="103" t="s">
        <v>2507</v>
      </c>
      <c r="BI212" s="227"/>
      <c r="BJ212" s="112" t="s">
        <v>141</v>
      </c>
      <c r="BK212" s="103"/>
    </row>
    <row r="213" spans="1:63" s="49" customFormat="1">
      <c r="A213" s="110"/>
      <c r="B213" s="124" t="s">
        <v>38</v>
      </c>
      <c r="C213" s="47" t="s">
        <v>148</v>
      </c>
      <c r="D213" s="71" t="s">
        <v>71</v>
      </c>
      <c r="E213" s="112" t="s">
        <v>2426</v>
      </c>
      <c r="F213" s="51" t="s">
        <v>61</v>
      </c>
      <c r="G213" s="14" t="s">
        <v>61</v>
      </c>
      <c r="H213" s="14">
        <v>300</v>
      </c>
      <c r="I213" s="14" t="s">
        <v>41</v>
      </c>
      <c r="J213" s="14" t="s">
        <v>76</v>
      </c>
      <c r="K213" s="71" t="s">
        <v>61</v>
      </c>
      <c r="L213" s="115">
        <v>94.95</v>
      </c>
      <c r="M213" s="175">
        <f t="shared" si="281"/>
        <v>79.789915966386559</v>
      </c>
      <c r="N213" s="115"/>
      <c r="O213" s="116"/>
      <c r="P213" s="177">
        <f t="shared" si="313"/>
        <v>94.95</v>
      </c>
      <c r="Q213" s="51" t="s">
        <v>41</v>
      </c>
      <c r="R213" s="16">
        <f t="shared" si="309"/>
        <v>92.95</v>
      </c>
      <c r="S213" s="14" t="s">
        <v>41</v>
      </c>
      <c r="T213" s="14" t="s">
        <v>41</v>
      </c>
      <c r="U213" s="16">
        <f t="shared" si="310"/>
        <v>89.95</v>
      </c>
      <c r="V213" s="14" t="s">
        <v>41</v>
      </c>
      <c r="W213" s="16">
        <f t="shared" si="311"/>
        <v>87.95</v>
      </c>
      <c r="X213" s="14" t="s">
        <v>41</v>
      </c>
      <c r="Y213" s="14" t="s">
        <v>41</v>
      </c>
      <c r="Z213" s="16">
        <f t="shared" si="312"/>
        <v>84.95</v>
      </c>
      <c r="AA213" s="71" t="s">
        <v>41</v>
      </c>
      <c r="AB213" s="252">
        <v>39.99</v>
      </c>
      <c r="AC213" s="237" t="s">
        <v>49</v>
      </c>
      <c r="AD213" s="120" t="s">
        <v>149</v>
      </c>
      <c r="AE213" s="67">
        <v>430</v>
      </c>
      <c r="AF213" s="114">
        <v>420</v>
      </c>
      <c r="AG213" s="182">
        <f t="shared" si="283"/>
        <v>850</v>
      </c>
      <c r="AH213" s="183">
        <f t="shared" si="284"/>
        <v>-963.9</v>
      </c>
      <c r="AI213" s="184">
        <f t="shared" si="285"/>
        <v>9.99</v>
      </c>
      <c r="AJ213" s="183">
        <f t="shared" si="286"/>
        <v>8.3949579831932777</v>
      </c>
      <c r="AK213" s="202" t="str">
        <f t="shared" si="287"/>
        <v>-</v>
      </c>
      <c r="AL213" s="203">
        <f t="shared" si="288"/>
        <v>810</v>
      </c>
      <c r="AM213" s="203" t="str">
        <f t="shared" si="289"/>
        <v>-</v>
      </c>
      <c r="AN213" s="203" t="str">
        <f t="shared" si="290"/>
        <v>-</v>
      </c>
      <c r="AO213" s="203">
        <f t="shared" si="291"/>
        <v>750</v>
      </c>
      <c r="AP213" s="203" t="str">
        <f t="shared" si="292"/>
        <v>-</v>
      </c>
      <c r="AQ213" s="203">
        <f t="shared" si="293"/>
        <v>710</v>
      </c>
      <c r="AR213" s="203" t="str">
        <f t="shared" si="294"/>
        <v>-</v>
      </c>
      <c r="AS213" s="203" t="str">
        <f t="shared" si="295"/>
        <v>-</v>
      </c>
      <c r="AT213" s="203">
        <f t="shared" si="296"/>
        <v>650</v>
      </c>
      <c r="AU213" s="204" t="str">
        <f t="shared" si="297"/>
        <v>-</v>
      </c>
      <c r="AV213" s="185"/>
      <c r="AW213" s="205" t="str">
        <f t="shared" si="298"/>
        <v>-</v>
      </c>
      <c r="AX213" s="206">
        <f t="shared" si="299"/>
        <v>9.99</v>
      </c>
      <c r="AY213" s="206" t="str">
        <f t="shared" si="300"/>
        <v>-</v>
      </c>
      <c r="AZ213" s="206" t="str">
        <f t="shared" si="301"/>
        <v>-</v>
      </c>
      <c r="BA213" s="206">
        <f t="shared" si="302"/>
        <v>9.99</v>
      </c>
      <c r="BB213" s="206" t="str">
        <f t="shared" si="303"/>
        <v>-</v>
      </c>
      <c r="BC213" s="206">
        <f t="shared" si="304"/>
        <v>9.99</v>
      </c>
      <c r="BD213" s="206" t="str">
        <f t="shared" si="305"/>
        <v>-</v>
      </c>
      <c r="BE213" s="206" t="str">
        <f t="shared" si="306"/>
        <v>-</v>
      </c>
      <c r="BF213" s="206">
        <f t="shared" si="307"/>
        <v>9.99</v>
      </c>
      <c r="BG213" s="207" t="str">
        <f t="shared" si="308"/>
        <v>-</v>
      </c>
      <c r="BH213" s="103" t="s">
        <v>2507</v>
      </c>
      <c r="BI213" s="227">
        <v>46265</v>
      </c>
      <c r="BJ213" s="112" t="s">
        <v>141</v>
      </c>
      <c r="BK213" s="103"/>
    </row>
    <row r="214" spans="1:63" s="49" customFormat="1">
      <c r="A214" s="110" t="s">
        <v>53</v>
      </c>
      <c r="B214" s="125" t="s">
        <v>150</v>
      </c>
      <c r="C214" s="47" t="s">
        <v>152</v>
      </c>
      <c r="D214" s="71" t="s">
        <v>40</v>
      </c>
      <c r="E214" s="112"/>
      <c r="F214" s="51" t="s">
        <v>47</v>
      </c>
      <c r="G214" s="14">
        <v>1</v>
      </c>
      <c r="H214" s="14">
        <v>25</v>
      </c>
      <c r="I214" s="14" t="s">
        <v>41</v>
      </c>
      <c r="J214" s="14" t="s">
        <v>42</v>
      </c>
      <c r="K214" s="114" t="s">
        <v>48</v>
      </c>
      <c r="L214" s="115">
        <v>6.99</v>
      </c>
      <c r="M214" s="175">
        <f t="shared" si="281"/>
        <v>5.8739495798319332</v>
      </c>
      <c r="N214" s="115"/>
      <c r="O214" s="116"/>
      <c r="P214" s="177">
        <f t="shared" si="313"/>
        <v>6.99</v>
      </c>
      <c r="Q214" s="67">
        <f t="shared" ref="Q214:Q222" si="314">P214-1</f>
        <v>5.99</v>
      </c>
      <c r="R214" s="16">
        <f t="shared" si="309"/>
        <v>4.99</v>
      </c>
      <c r="S214" s="14" t="s">
        <v>41</v>
      </c>
      <c r="T214" s="14" t="s">
        <v>41</v>
      </c>
      <c r="U214" s="14" t="s">
        <v>41</v>
      </c>
      <c r="V214" s="14" t="s">
        <v>41</v>
      </c>
      <c r="W214" s="14" t="s">
        <v>41</v>
      </c>
      <c r="X214" s="14" t="s">
        <v>41</v>
      </c>
      <c r="Y214" s="14" t="s">
        <v>41</v>
      </c>
      <c r="Z214" s="14" t="s">
        <v>41</v>
      </c>
      <c r="AA214" s="71" t="s">
        <v>41</v>
      </c>
      <c r="AB214" s="252">
        <v>19.989999999999998</v>
      </c>
      <c r="AC214" s="212"/>
      <c r="AD214" s="119" t="s">
        <v>41</v>
      </c>
      <c r="AE214" s="67">
        <v>25</v>
      </c>
      <c r="AF214" s="114"/>
      <c r="AG214" s="182">
        <f t="shared" si="283"/>
        <v>25</v>
      </c>
      <c r="AH214" s="183">
        <f t="shared" si="284"/>
        <v>17.849999999999998</v>
      </c>
      <c r="AI214" s="184">
        <f t="shared" si="285"/>
        <v>19.990000000000002</v>
      </c>
      <c r="AJ214" s="183">
        <f t="shared" si="286"/>
        <v>16.798319327731093</v>
      </c>
      <c r="AK214" s="202">
        <f t="shared" si="287"/>
        <v>5</v>
      </c>
      <c r="AL214" s="203">
        <f t="shared" si="288"/>
        <v>-15</v>
      </c>
      <c r="AM214" s="203" t="str">
        <f t="shared" si="289"/>
        <v>-</v>
      </c>
      <c r="AN214" s="203" t="str">
        <f t="shared" si="290"/>
        <v>-</v>
      </c>
      <c r="AO214" s="203" t="str">
        <f t="shared" si="291"/>
        <v>-</v>
      </c>
      <c r="AP214" s="203" t="str">
        <f t="shared" si="292"/>
        <v>-</v>
      </c>
      <c r="AQ214" s="203" t="str">
        <f t="shared" si="293"/>
        <v>-</v>
      </c>
      <c r="AR214" s="203" t="str">
        <f t="shared" si="294"/>
        <v>-</v>
      </c>
      <c r="AS214" s="203" t="str">
        <f t="shared" si="295"/>
        <v>-</v>
      </c>
      <c r="AT214" s="203" t="str">
        <f t="shared" si="296"/>
        <v>-</v>
      </c>
      <c r="AU214" s="204" t="str">
        <f t="shared" si="297"/>
        <v>-</v>
      </c>
      <c r="AV214" s="185"/>
      <c r="AW214" s="205">
        <f t="shared" si="298"/>
        <v>49.99</v>
      </c>
      <c r="AX214" s="206">
        <f t="shared" si="299"/>
        <v>69.989999999999995</v>
      </c>
      <c r="AY214" s="206" t="str">
        <f t="shared" si="300"/>
        <v>-</v>
      </c>
      <c r="AZ214" s="206" t="str">
        <f t="shared" si="301"/>
        <v>-</v>
      </c>
      <c r="BA214" s="206" t="str">
        <f t="shared" si="302"/>
        <v>-</v>
      </c>
      <c r="BB214" s="206" t="str">
        <f t="shared" si="303"/>
        <v>-</v>
      </c>
      <c r="BC214" s="206" t="str">
        <f t="shared" si="304"/>
        <v>-</v>
      </c>
      <c r="BD214" s="206" t="str">
        <f t="shared" si="305"/>
        <v>-</v>
      </c>
      <c r="BE214" s="206" t="str">
        <f t="shared" si="306"/>
        <v>-</v>
      </c>
      <c r="BF214" s="206" t="str">
        <f t="shared" si="307"/>
        <v>-</v>
      </c>
      <c r="BG214" s="207" t="str">
        <f t="shared" si="308"/>
        <v>-</v>
      </c>
      <c r="BH214" s="103"/>
      <c r="BI214" s="227"/>
      <c r="BJ214" s="112" t="s">
        <v>151</v>
      </c>
      <c r="BK214" s="103"/>
    </row>
    <row r="215" spans="1:63" s="49" customFormat="1">
      <c r="A215" s="110" t="s">
        <v>53</v>
      </c>
      <c r="B215" s="125" t="s">
        <v>150</v>
      </c>
      <c r="C215" s="47" t="s">
        <v>152</v>
      </c>
      <c r="D215" s="71" t="s">
        <v>40</v>
      </c>
      <c r="E215" s="112" t="s">
        <v>2428</v>
      </c>
      <c r="F215" s="51" t="s">
        <v>47</v>
      </c>
      <c r="G215" s="14">
        <v>1</v>
      </c>
      <c r="H215" s="14">
        <v>25</v>
      </c>
      <c r="I215" s="14" t="s">
        <v>41</v>
      </c>
      <c r="J215" s="14" t="s">
        <v>42</v>
      </c>
      <c r="K215" s="114" t="s">
        <v>48</v>
      </c>
      <c r="L215" s="115">
        <v>6.99</v>
      </c>
      <c r="M215" s="175">
        <f t="shared" si="281"/>
        <v>5.8739495798319332</v>
      </c>
      <c r="N215" s="115"/>
      <c r="O215" s="116"/>
      <c r="P215" s="177">
        <f t="shared" si="313"/>
        <v>6.99</v>
      </c>
      <c r="Q215" s="67">
        <f t="shared" si="314"/>
        <v>5.99</v>
      </c>
      <c r="R215" s="16">
        <f t="shared" si="309"/>
        <v>4.99</v>
      </c>
      <c r="S215" s="14" t="s">
        <v>41</v>
      </c>
      <c r="T215" s="14" t="s">
        <v>41</v>
      </c>
      <c r="U215" s="14" t="s">
        <v>41</v>
      </c>
      <c r="V215" s="14" t="s">
        <v>41</v>
      </c>
      <c r="W215" s="14" t="s">
        <v>41</v>
      </c>
      <c r="X215" s="14" t="s">
        <v>41</v>
      </c>
      <c r="Y215" s="14" t="s">
        <v>41</v>
      </c>
      <c r="Z215" s="14" t="s">
        <v>41</v>
      </c>
      <c r="AA215" s="71" t="s">
        <v>41</v>
      </c>
      <c r="AB215" s="252">
        <v>19.989999999999998</v>
      </c>
      <c r="AC215" s="236" t="s">
        <v>49</v>
      </c>
      <c r="AD215" s="223" t="s">
        <v>153</v>
      </c>
      <c r="AE215" s="67">
        <v>25</v>
      </c>
      <c r="AF215" s="114">
        <v>30</v>
      </c>
      <c r="AG215" s="182">
        <f t="shared" si="283"/>
        <v>55</v>
      </c>
      <c r="AH215" s="183">
        <f t="shared" si="284"/>
        <v>-17.849999999999998</v>
      </c>
      <c r="AI215" s="184">
        <f t="shared" si="285"/>
        <v>9.99</v>
      </c>
      <c r="AJ215" s="183">
        <f t="shared" si="286"/>
        <v>8.3949579831932777</v>
      </c>
      <c r="AK215" s="202">
        <f t="shared" si="287"/>
        <v>35</v>
      </c>
      <c r="AL215" s="203">
        <f t="shared" si="288"/>
        <v>15</v>
      </c>
      <c r="AM215" s="203" t="str">
        <f t="shared" si="289"/>
        <v>-</v>
      </c>
      <c r="AN215" s="203" t="str">
        <f t="shared" si="290"/>
        <v>-</v>
      </c>
      <c r="AO215" s="203" t="str">
        <f t="shared" si="291"/>
        <v>-</v>
      </c>
      <c r="AP215" s="203" t="str">
        <f t="shared" si="292"/>
        <v>-</v>
      </c>
      <c r="AQ215" s="203" t="str">
        <f t="shared" si="293"/>
        <v>-</v>
      </c>
      <c r="AR215" s="203" t="str">
        <f t="shared" si="294"/>
        <v>-</v>
      </c>
      <c r="AS215" s="203" t="str">
        <f t="shared" si="295"/>
        <v>-</v>
      </c>
      <c r="AT215" s="203" t="str">
        <f t="shared" si="296"/>
        <v>-</v>
      </c>
      <c r="AU215" s="204" t="str">
        <f t="shared" si="297"/>
        <v>-</v>
      </c>
      <c r="AV215" s="185"/>
      <c r="AW215" s="205">
        <f t="shared" si="298"/>
        <v>9.99</v>
      </c>
      <c r="AX215" s="206">
        <f t="shared" si="299"/>
        <v>29.990000000000002</v>
      </c>
      <c r="AY215" s="206" t="str">
        <f t="shared" si="300"/>
        <v>-</v>
      </c>
      <c r="AZ215" s="206" t="str">
        <f t="shared" si="301"/>
        <v>-</v>
      </c>
      <c r="BA215" s="206" t="str">
        <f t="shared" si="302"/>
        <v>-</v>
      </c>
      <c r="BB215" s="206" t="str">
        <f t="shared" si="303"/>
        <v>-</v>
      </c>
      <c r="BC215" s="206" t="str">
        <f t="shared" si="304"/>
        <v>-</v>
      </c>
      <c r="BD215" s="206" t="str">
        <f t="shared" si="305"/>
        <v>-</v>
      </c>
      <c r="BE215" s="206" t="str">
        <f t="shared" si="306"/>
        <v>-</v>
      </c>
      <c r="BF215" s="206" t="str">
        <f t="shared" si="307"/>
        <v>-</v>
      </c>
      <c r="BG215" s="207" t="str">
        <f t="shared" si="308"/>
        <v>-</v>
      </c>
      <c r="BH215" s="103"/>
      <c r="BI215" s="227">
        <v>46265</v>
      </c>
      <c r="BJ215" s="112" t="s">
        <v>151</v>
      </c>
      <c r="BK215" s="103"/>
    </row>
    <row r="216" spans="1:63" s="49" customFormat="1">
      <c r="A216" s="110"/>
      <c r="B216" s="125" t="s">
        <v>150</v>
      </c>
      <c r="C216" s="47" t="s">
        <v>154</v>
      </c>
      <c r="D216" s="71" t="s">
        <v>40</v>
      </c>
      <c r="E216" s="112" t="s">
        <v>2428</v>
      </c>
      <c r="F216" s="51" t="s">
        <v>47</v>
      </c>
      <c r="G216" s="14">
        <v>2</v>
      </c>
      <c r="H216" s="14">
        <v>25</v>
      </c>
      <c r="I216" s="14" t="s">
        <v>41</v>
      </c>
      <c r="J216" s="14" t="s">
        <v>42</v>
      </c>
      <c r="K216" s="114" t="s">
        <v>48</v>
      </c>
      <c r="L216" s="115">
        <v>9.99</v>
      </c>
      <c r="M216" s="175">
        <f t="shared" si="281"/>
        <v>8.3949579831932777</v>
      </c>
      <c r="N216" s="115">
        <f>L216-2</f>
        <v>7.99</v>
      </c>
      <c r="O216" s="118">
        <f>N216/1.19</f>
        <v>6.7142857142857144</v>
      </c>
      <c r="P216" s="177">
        <f>N216</f>
        <v>7.99</v>
      </c>
      <c r="Q216" s="67">
        <f t="shared" si="314"/>
        <v>6.99</v>
      </c>
      <c r="R216" s="16">
        <f t="shared" si="309"/>
        <v>5.99</v>
      </c>
      <c r="S216" s="16">
        <f>P216-3</f>
        <v>4.99</v>
      </c>
      <c r="T216" s="16">
        <f>P216-4</f>
        <v>3.99</v>
      </c>
      <c r="U216" s="14" t="s">
        <v>41</v>
      </c>
      <c r="V216" s="14" t="s">
        <v>41</v>
      </c>
      <c r="W216" s="14" t="s">
        <v>41</v>
      </c>
      <c r="X216" s="14" t="s">
        <v>41</v>
      </c>
      <c r="Y216" s="14" t="s">
        <v>41</v>
      </c>
      <c r="Z216" s="14" t="s">
        <v>41</v>
      </c>
      <c r="AA216" s="71" t="s">
        <v>41</v>
      </c>
      <c r="AB216" s="256">
        <v>0</v>
      </c>
      <c r="AC216" s="237" t="s">
        <v>157</v>
      </c>
      <c r="AD216" s="120" t="s">
        <v>158</v>
      </c>
      <c r="AE216" s="67">
        <v>50</v>
      </c>
      <c r="AF216" s="114">
        <v>5</v>
      </c>
      <c r="AG216" s="182">
        <f t="shared" si="283"/>
        <v>55</v>
      </c>
      <c r="AH216" s="183">
        <f t="shared" si="284"/>
        <v>-17.849999999999998</v>
      </c>
      <c r="AI216" s="184">
        <f t="shared" si="285"/>
        <v>9.99</v>
      </c>
      <c r="AJ216" s="183">
        <f t="shared" si="286"/>
        <v>8.3949579831932777</v>
      </c>
      <c r="AK216" s="202">
        <f t="shared" si="287"/>
        <v>35</v>
      </c>
      <c r="AL216" s="203">
        <f t="shared" si="288"/>
        <v>15</v>
      </c>
      <c r="AM216" s="203">
        <f t="shared" si="289"/>
        <v>-5</v>
      </c>
      <c r="AN216" s="203">
        <f t="shared" si="290"/>
        <v>-25</v>
      </c>
      <c r="AO216" s="203" t="str">
        <f t="shared" si="291"/>
        <v>-</v>
      </c>
      <c r="AP216" s="203" t="str">
        <f t="shared" si="292"/>
        <v>-</v>
      </c>
      <c r="AQ216" s="203" t="str">
        <f t="shared" si="293"/>
        <v>-</v>
      </c>
      <c r="AR216" s="203" t="str">
        <f t="shared" si="294"/>
        <v>-</v>
      </c>
      <c r="AS216" s="203" t="str">
        <f t="shared" si="295"/>
        <v>-</v>
      </c>
      <c r="AT216" s="203" t="str">
        <f t="shared" si="296"/>
        <v>-</v>
      </c>
      <c r="AU216" s="204" t="str">
        <f t="shared" si="297"/>
        <v>-</v>
      </c>
      <c r="AV216" s="185"/>
      <c r="AW216" s="205">
        <f t="shared" si="298"/>
        <v>9.99</v>
      </c>
      <c r="AX216" s="206">
        <f t="shared" si="299"/>
        <v>29.990000000000002</v>
      </c>
      <c r="AY216" s="206">
        <f t="shared" si="300"/>
        <v>59.99</v>
      </c>
      <c r="AZ216" s="206">
        <f t="shared" si="301"/>
        <v>79.989999999999995</v>
      </c>
      <c r="BA216" s="206" t="str">
        <f t="shared" si="302"/>
        <v>-</v>
      </c>
      <c r="BB216" s="206" t="str">
        <f t="shared" si="303"/>
        <v>-</v>
      </c>
      <c r="BC216" s="206" t="str">
        <f t="shared" si="304"/>
        <v>-</v>
      </c>
      <c r="BD216" s="206" t="str">
        <f t="shared" si="305"/>
        <v>-</v>
      </c>
      <c r="BE216" s="206" t="str">
        <f t="shared" si="306"/>
        <v>-</v>
      </c>
      <c r="BF216" s="206" t="str">
        <f t="shared" si="307"/>
        <v>-</v>
      </c>
      <c r="BG216" s="207" t="str">
        <f t="shared" si="308"/>
        <v>-</v>
      </c>
      <c r="BH216" s="152" t="s">
        <v>1967</v>
      </c>
      <c r="BI216" s="227">
        <v>46295</v>
      </c>
      <c r="BJ216" s="112" t="s">
        <v>151</v>
      </c>
      <c r="BK216" s="201" t="s">
        <v>82</v>
      </c>
    </row>
    <row r="217" spans="1:63" s="49" customFormat="1">
      <c r="A217" s="110" t="s">
        <v>53</v>
      </c>
      <c r="B217" s="125" t="s">
        <v>150</v>
      </c>
      <c r="C217" s="47" t="s">
        <v>154</v>
      </c>
      <c r="D217" s="71" t="s">
        <v>40</v>
      </c>
      <c r="E217" s="112"/>
      <c r="F217" s="51" t="s">
        <v>47</v>
      </c>
      <c r="G217" s="14">
        <v>2</v>
      </c>
      <c r="H217" s="14">
        <v>25</v>
      </c>
      <c r="I217" s="14" t="s">
        <v>41</v>
      </c>
      <c r="J217" s="14" t="s">
        <v>42</v>
      </c>
      <c r="K217" s="114" t="s">
        <v>48</v>
      </c>
      <c r="L217" s="115">
        <v>9.99</v>
      </c>
      <c r="M217" s="175">
        <f t="shared" si="281"/>
        <v>8.3949579831932777</v>
      </c>
      <c r="N217" s="115"/>
      <c r="O217" s="116"/>
      <c r="P217" s="177">
        <f t="shared" ref="P217:P220" si="315">L217</f>
        <v>9.99</v>
      </c>
      <c r="Q217" s="67">
        <f t="shared" si="314"/>
        <v>8.99</v>
      </c>
      <c r="R217" s="16">
        <f t="shared" si="309"/>
        <v>7.99</v>
      </c>
      <c r="S217" s="16">
        <f>P217-3</f>
        <v>6.99</v>
      </c>
      <c r="T217" s="16">
        <f>P217-4</f>
        <v>5.99</v>
      </c>
      <c r="U217" s="14" t="s">
        <v>41</v>
      </c>
      <c r="V217" s="14" t="s">
        <v>41</v>
      </c>
      <c r="W217" s="14" t="s">
        <v>41</v>
      </c>
      <c r="X217" s="14" t="s">
        <v>41</v>
      </c>
      <c r="Y217" s="14" t="s">
        <v>41</v>
      </c>
      <c r="Z217" s="14" t="s">
        <v>41</v>
      </c>
      <c r="AA217" s="71" t="s">
        <v>41</v>
      </c>
      <c r="AB217" s="252">
        <v>19.989999999999998</v>
      </c>
      <c r="AC217" s="212"/>
      <c r="AD217" s="119" t="s">
        <v>41</v>
      </c>
      <c r="AE217" s="67">
        <v>50</v>
      </c>
      <c r="AF217" s="114"/>
      <c r="AG217" s="182">
        <f t="shared" si="283"/>
        <v>50</v>
      </c>
      <c r="AH217" s="183">
        <f t="shared" si="284"/>
        <v>-11.899999999999999</v>
      </c>
      <c r="AI217" s="184">
        <f t="shared" si="285"/>
        <v>9.99</v>
      </c>
      <c r="AJ217" s="183">
        <f t="shared" si="286"/>
        <v>8.3949579831932777</v>
      </c>
      <c r="AK217" s="202">
        <f t="shared" si="287"/>
        <v>30</v>
      </c>
      <c r="AL217" s="203">
        <f t="shared" si="288"/>
        <v>10</v>
      </c>
      <c r="AM217" s="203">
        <f t="shared" si="289"/>
        <v>-10</v>
      </c>
      <c r="AN217" s="203">
        <f t="shared" si="290"/>
        <v>-30</v>
      </c>
      <c r="AO217" s="203" t="str">
        <f t="shared" si="291"/>
        <v>-</v>
      </c>
      <c r="AP217" s="203" t="str">
        <f t="shared" si="292"/>
        <v>-</v>
      </c>
      <c r="AQ217" s="203" t="str">
        <f t="shared" si="293"/>
        <v>-</v>
      </c>
      <c r="AR217" s="203" t="str">
        <f t="shared" si="294"/>
        <v>-</v>
      </c>
      <c r="AS217" s="203" t="str">
        <f t="shared" si="295"/>
        <v>-</v>
      </c>
      <c r="AT217" s="203" t="str">
        <f t="shared" si="296"/>
        <v>-</v>
      </c>
      <c r="AU217" s="204" t="str">
        <f t="shared" si="297"/>
        <v>-</v>
      </c>
      <c r="AV217" s="185"/>
      <c r="AW217" s="205">
        <f t="shared" si="298"/>
        <v>19.990000000000002</v>
      </c>
      <c r="AX217" s="206">
        <f t="shared" si="299"/>
        <v>39.99</v>
      </c>
      <c r="AY217" s="206">
        <f t="shared" si="300"/>
        <v>59.99</v>
      </c>
      <c r="AZ217" s="206">
        <f t="shared" si="301"/>
        <v>89.99</v>
      </c>
      <c r="BA217" s="206" t="str">
        <f t="shared" si="302"/>
        <v>-</v>
      </c>
      <c r="BB217" s="206" t="str">
        <f t="shared" si="303"/>
        <v>-</v>
      </c>
      <c r="BC217" s="206" t="str">
        <f t="shared" si="304"/>
        <v>-</v>
      </c>
      <c r="BD217" s="206" t="str">
        <f t="shared" si="305"/>
        <v>-</v>
      </c>
      <c r="BE217" s="206" t="str">
        <f t="shared" si="306"/>
        <v>-</v>
      </c>
      <c r="BF217" s="206" t="str">
        <f t="shared" si="307"/>
        <v>-</v>
      </c>
      <c r="BG217" s="207" t="str">
        <f t="shared" si="308"/>
        <v>-</v>
      </c>
      <c r="BH217" s="103"/>
      <c r="BI217" s="227"/>
      <c r="BJ217" s="112" t="s">
        <v>151</v>
      </c>
      <c r="BK217" s="103"/>
    </row>
    <row r="218" spans="1:63" s="49" customFormat="1">
      <c r="A218" s="110" t="s">
        <v>53</v>
      </c>
      <c r="B218" s="125" t="s">
        <v>150</v>
      </c>
      <c r="C218" s="47" t="s">
        <v>154</v>
      </c>
      <c r="D218" s="71" t="s">
        <v>40</v>
      </c>
      <c r="E218" s="112" t="s">
        <v>2428</v>
      </c>
      <c r="F218" s="51" t="s">
        <v>47</v>
      </c>
      <c r="G218" s="14">
        <v>2</v>
      </c>
      <c r="H218" s="14">
        <v>25</v>
      </c>
      <c r="I218" s="14" t="s">
        <v>41</v>
      </c>
      <c r="J218" s="14" t="s">
        <v>42</v>
      </c>
      <c r="K218" s="114" t="s">
        <v>48</v>
      </c>
      <c r="L218" s="115">
        <v>9.99</v>
      </c>
      <c r="M218" s="175">
        <f t="shared" si="281"/>
        <v>8.3949579831932777</v>
      </c>
      <c r="N218" s="115"/>
      <c r="O218" s="116"/>
      <c r="P218" s="177">
        <f t="shared" si="315"/>
        <v>9.99</v>
      </c>
      <c r="Q218" s="67">
        <f t="shared" si="314"/>
        <v>8.99</v>
      </c>
      <c r="R218" s="16">
        <f t="shared" si="309"/>
        <v>7.99</v>
      </c>
      <c r="S218" s="16">
        <f>P218-3</f>
        <v>6.99</v>
      </c>
      <c r="T218" s="16">
        <f>P218-4</f>
        <v>5.99</v>
      </c>
      <c r="U218" s="14" t="s">
        <v>41</v>
      </c>
      <c r="V218" s="14" t="s">
        <v>41</v>
      </c>
      <c r="W218" s="14" t="s">
        <v>41</v>
      </c>
      <c r="X218" s="14" t="s">
        <v>41</v>
      </c>
      <c r="Y218" s="14" t="s">
        <v>41</v>
      </c>
      <c r="Z218" s="14" t="s">
        <v>41</v>
      </c>
      <c r="AA218" s="71" t="s">
        <v>41</v>
      </c>
      <c r="AB218" s="252">
        <v>19.989999999999998</v>
      </c>
      <c r="AC218" s="236" t="s">
        <v>49</v>
      </c>
      <c r="AD218" s="223" t="s">
        <v>155</v>
      </c>
      <c r="AE218" s="67">
        <v>50</v>
      </c>
      <c r="AF218" s="114">
        <v>30</v>
      </c>
      <c r="AG218" s="182">
        <f t="shared" si="283"/>
        <v>80</v>
      </c>
      <c r="AH218" s="183">
        <f t="shared" si="284"/>
        <v>-47.599999999999994</v>
      </c>
      <c r="AI218" s="184">
        <f t="shared" si="285"/>
        <v>9.99</v>
      </c>
      <c r="AJ218" s="183">
        <f t="shared" si="286"/>
        <v>8.3949579831932777</v>
      </c>
      <c r="AK218" s="202">
        <f t="shared" si="287"/>
        <v>60</v>
      </c>
      <c r="AL218" s="203">
        <f t="shared" si="288"/>
        <v>40</v>
      </c>
      <c r="AM218" s="203">
        <f t="shared" si="289"/>
        <v>20</v>
      </c>
      <c r="AN218" s="203">
        <f t="shared" si="290"/>
        <v>0</v>
      </c>
      <c r="AO218" s="203" t="str">
        <f t="shared" si="291"/>
        <v>-</v>
      </c>
      <c r="AP218" s="203" t="str">
        <f t="shared" si="292"/>
        <v>-</v>
      </c>
      <c r="AQ218" s="203" t="str">
        <f t="shared" si="293"/>
        <v>-</v>
      </c>
      <c r="AR218" s="203" t="str">
        <f t="shared" si="294"/>
        <v>-</v>
      </c>
      <c r="AS218" s="203" t="str">
        <f t="shared" si="295"/>
        <v>-</v>
      </c>
      <c r="AT218" s="203" t="str">
        <f t="shared" si="296"/>
        <v>-</v>
      </c>
      <c r="AU218" s="204" t="str">
        <f t="shared" si="297"/>
        <v>-</v>
      </c>
      <c r="AV218" s="185"/>
      <c r="AW218" s="205">
        <f t="shared" si="298"/>
        <v>9.99</v>
      </c>
      <c r="AX218" s="206">
        <f t="shared" si="299"/>
        <v>9.99</v>
      </c>
      <c r="AY218" s="206">
        <f t="shared" si="300"/>
        <v>29.990000000000002</v>
      </c>
      <c r="AZ218" s="206">
        <f t="shared" si="301"/>
        <v>49.99</v>
      </c>
      <c r="BA218" s="206" t="str">
        <f t="shared" si="302"/>
        <v>-</v>
      </c>
      <c r="BB218" s="206" t="str">
        <f t="shared" si="303"/>
        <v>-</v>
      </c>
      <c r="BC218" s="206" t="str">
        <f t="shared" si="304"/>
        <v>-</v>
      </c>
      <c r="BD218" s="206" t="str">
        <f t="shared" si="305"/>
        <v>-</v>
      </c>
      <c r="BE218" s="206" t="str">
        <f t="shared" si="306"/>
        <v>-</v>
      </c>
      <c r="BF218" s="206" t="str">
        <f t="shared" si="307"/>
        <v>-</v>
      </c>
      <c r="BG218" s="207" t="str">
        <f t="shared" si="308"/>
        <v>-</v>
      </c>
      <c r="BH218" s="103"/>
      <c r="BI218" s="227">
        <v>46265</v>
      </c>
      <c r="BJ218" s="112" t="s">
        <v>151</v>
      </c>
      <c r="BK218" s="103"/>
    </row>
    <row r="219" spans="1:63" s="49" customFormat="1">
      <c r="A219" s="110" t="s">
        <v>53</v>
      </c>
      <c r="B219" s="125" t="s">
        <v>150</v>
      </c>
      <c r="C219" s="47" t="s">
        <v>159</v>
      </c>
      <c r="D219" s="71" t="s">
        <v>85</v>
      </c>
      <c r="E219" s="112"/>
      <c r="F219" s="51" t="s">
        <v>47</v>
      </c>
      <c r="G219" s="14">
        <v>1</v>
      </c>
      <c r="H219" s="14">
        <v>25</v>
      </c>
      <c r="I219" s="14" t="s">
        <v>41</v>
      </c>
      <c r="J219" s="14" t="s">
        <v>42</v>
      </c>
      <c r="K219" s="114" t="s">
        <v>48</v>
      </c>
      <c r="L219" s="115">
        <v>11.99</v>
      </c>
      <c r="M219" s="175">
        <f t="shared" si="281"/>
        <v>10.075630252100842</v>
      </c>
      <c r="N219" s="115"/>
      <c r="O219" s="116"/>
      <c r="P219" s="177">
        <f t="shared" si="315"/>
        <v>11.99</v>
      </c>
      <c r="Q219" s="67">
        <f t="shared" si="314"/>
        <v>10.99</v>
      </c>
      <c r="R219" s="16">
        <f t="shared" si="309"/>
        <v>9.99</v>
      </c>
      <c r="S219" s="14" t="s">
        <v>41</v>
      </c>
      <c r="T219" s="14" t="s">
        <v>41</v>
      </c>
      <c r="U219" s="14" t="s">
        <v>41</v>
      </c>
      <c r="V219" s="14" t="s">
        <v>41</v>
      </c>
      <c r="W219" s="14" t="s">
        <v>41</v>
      </c>
      <c r="X219" s="14" t="s">
        <v>41</v>
      </c>
      <c r="Y219" s="14" t="s">
        <v>41</v>
      </c>
      <c r="Z219" s="14" t="s">
        <v>41</v>
      </c>
      <c r="AA219" s="71" t="s">
        <v>41</v>
      </c>
      <c r="AB219" s="252">
        <v>19.989999999999998</v>
      </c>
      <c r="AC219" s="212"/>
      <c r="AD219" s="119" t="s">
        <v>41</v>
      </c>
      <c r="AE219" s="67">
        <v>105</v>
      </c>
      <c r="AF219" s="114"/>
      <c r="AG219" s="182">
        <f t="shared" si="283"/>
        <v>105</v>
      </c>
      <c r="AH219" s="183">
        <f t="shared" si="284"/>
        <v>-77.349999999999994</v>
      </c>
      <c r="AI219" s="184">
        <f t="shared" si="285"/>
        <v>9.99</v>
      </c>
      <c r="AJ219" s="183">
        <f t="shared" si="286"/>
        <v>8.3949579831932777</v>
      </c>
      <c r="AK219" s="202">
        <f t="shared" si="287"/>
        <v>85</v>
      </c>
      <c r="AL219" s="203">
        <f t="shared" si="288"/>
        <v>65</v>
      </c>
      <c r="AM219" s="203" t="str">
        <f t="shared" si="289"/>
        <v>-</v>
      </c>
      <c r="AN219" s="203" t="str">
        <f t="shared" si="290"/>
        <v>-</v>
      </c>
      <c r="AO219" s="203" t="str">
        <f t="shared" si="291"/>
        <v>-</v>
      </c>
      <c r="AP219" s="203" t="str">
        <f t="shared" si="292"/>
        <v>-</v>
      </c>
      <c r="AQ219" s="203" t="str">
        <f t="shared" si="293"/>
        <v>-</v>
      </c>
      <c r="AR219" s="203" t="str">
        <f t="shared" si="294"/>
        <v>-</v>
      </c>
      <c r="AS219" s="203" t="str">
        <f t="shared" si="295"/>
        <v>-</v>
      </c>
      <c r="AT219" s="203" t="str">
        <f t="shared" si="296"/>
        <v>-</v>
      </c>
      <c r="AU219" s="204" t="str">
        <f t="shared" si="297"/>
        <v>-</v>
      </c>
      <c r="AV219" s="185"/>
      <c r="AW219" s="205">
        <f t="shared" si="298"/>
        <v>9.99</v>
      </c>
      <c r="AX219" s="206">
        <f t="shared" si="299"/>
        <v>9.99</v>
      </c>
      <c r="AY219" s="206" t="str">
        <f t="shared" si="300"/>
        <v>-</v>
      </c>
      <c r="AZ219" s="206" t="str">
        <f t="shared" si="301"/>
        <v>-</v>
      </c>
      <c r="BA219" s="206" t="str">
        <f t="shared" si="302"/>
        <v>-</v>
      </c>
      <c r="BB219" s="206" t="str">
        <f t="shared" si="303"/>
        <v>-</v>
      </c>
      <c r="BC219" s="206" t="str">
        <f t="shared" si="304"/>
        <v>-</v>
      </c>
      <c r="BD219" s="206" t="str">
        <f t="shared" si="305"/>
        <v>-</v>
      </c>
      <c r="BE219" s="206" t="str">
        <f t="shared" si="306"/>
        <v>-</v>
      </c>
      <c r="BF219" s="206" t="str">
        <f t="shared" si="307"/>
        <v>-</v>
      </c>
      <c r="BG219" s="207" t="str">
        <f t="shared" si="308"/>
        <v>-</v>
      </c>
      <c r="BH219" s="103"/>
      <c r="BI219" s="227"/>
      <c r="BJ219" s="112" t="s">
        <v>151</v>
      </c>
      <c r="BK219" s="103"/>
    </row>
    <row r="220" spans="1:63" s="49" customFormat="1">
      <c r="A220" s="110" t="s">
        <v>53</v>
      </c>
      <c r="B220" s="125" t="s">
        <v>150</v>
      </c>
      <c r="C220" s="47" t="s">
        <v>159</v>
      </c>
      <c r="D220" s="71" t="s">
        <v>85</v>
      </c>
      <c r="E220" s="112" t="s">
        <v>2428</v>
      </c>
      <c r="F220" s="51" t="s">
        <v>47</v>
      </c>
      <c r="G220" s="14">
        <v>1</v>
      </c>
      <c r="H220" s="14">
        <v>25</v>
      </c>
      <c r="I220" s="14" t="s">
        <v>41</v>
      </c>
      <c r="J220" s="14" t="s">
        <v>42</v>
      </c>
      <c r="K220" s="114" t="s">
        <v>48</v>
      </c>
      <c r="L220" s="115">
        <v>11.99</v>
      </c>
      <c r="M220" s="175">
        <f t="shared" si="281"/>
        <v>10.075630252100842</v>
      </c>
      <c r="N220" s="115"/>
      <c r="O220" s="116"/>
      <c r="P220" s="177">
        <f t="shared" si="315"/>
        <v>11.99</v>
      </c>
      <c r="Q220" s="67">
        <f t="shared" si="314"/>
        <v>10.99</v>
      </c>
      <c r="R220" s="16">
        <f t="shared" si="309"/>
        <v>9.99</v>
      </c>
      <c r="S220" s="14" t="s">
        <v>41</v>
      </c>
      <c r="T220" s="14" t="s">
        <v>41</v>
      </c>
      <c r="U220" s="14" t="s">
        <v>41</v>
      </c>
      <c r="V220" s="14" t="s">
        <v>41</v>
      </c>
      <c r="W220" s="14" t="s">
        <v>41</v>
      </c>
      <c r="X220" s="14" t="s">
        <v>41</v>
      </c>
      <c r="Y220" s="14" t="s">
        <v>41</v>
      </c>
      <c r="Z220" s="14" t="s">
        <v>41</v>
      </c>
      <c r="AA220" s="71" t="s">
        <v>41</v>
      </c>
      <c r="AB220" s="252">
        <v>19.989999999999998</v>
      </c>
      <c r="AC220" s="236" t="s">
        <v>49</v>
      </c>
      <c r="AD220" s="223" t="s">
        <v>153</v>
      </c>
      <c r="AE220" s="67">
        <v>105</v>
      </c>
      <c r="AF220" s="114">
        <v>30</v>
      </c>
      <c r="AG220" s="182">
        <f t="shared" si="283"/>
        <v>135</v>
      </c>
      <c r="AH220" s="183">
        <f t="shared" si="284"/>
        <v>-113.05</v>
      </c>
      <c r="AI220" s="184">
        <f t="shared" si="285"/>
        <v>9.99</v>
      </c>
      <c r="AJ220" s="183">
        <f t="shared" si="286"/>
        <v>8.3949579831932777</v>
      </c>
      <c r="AK220" s="202">
        <f t="shared" si="287"/>
        <v>115</v>
      </c>
      <c r="AL220" s="203">
        <f t="shared" si="288"/>
        <v>95</v>
      </c>
      <c r="AM220" s="203" t="str">
        <f t="shared" si="289"/>
        <v>-</v>
      </c>
      <c r="AN220" s="203" t="str">
        <f t="shared" si="290"/>
        <v>-</v>
      </c>
      <c r="AO220" s="203" t="str">
        <f t="shared" si="291"/>
        <v>-</v>
      </c>
      <c r="AP220" s="203" t="str">
        <f t="shared" si="292"/>
        <v>-</v>
      </c>
      <c r="AQ220" s="203" t="str">
        <f t="shared" si="293"/>
        <v>-</v>
      </c>
      <c r="AR220" s="203" t="str">
        <f t="shared" si="294"/>
        <v>-</v>
      </c>
      <c r="AS220" s="203" t="str">
        <f t="shared" si="295"/>
        <v>-</v>
      </c>
      <c r="AT220" s="203" t="str">
        <f t="shared" si="296"/>
        <v>-</v>
      </c>
      <c r="AU220" s="204" t="str">
        <f t="shared" si="297"/>
        <v>-</v>
      </c>
      <c r="AV220" s="185"/>
      <c r="AW220" s="205">
        <f t="shared" si="298"/>
        <v>9.99</v>
      </c>
      <c r="AX220" s="206">
        <f t="shared" si="299"/>
        <v>9.99</v>
      </c>
      <c r="AY220" s="206" t="str">
        <f t="shared" si="300"/>
        <v>-</v>
      </c>
      <c r="AZ220" s="206" t="str">
        <f t="shared" si="301"/>
        <v>-</v>
      </c>
      <c r="BA220" s="206" t="str">
        <f t="shared" si="302"/>
        <v>-</v>
      </c>
      <c r="BB220" s="206" t="str">
        <f t="shared" si="303"/>
        <v>-</v>
      </c>
      <c r="BC220" s="206" t="str">
        <f t="shared" si="304"/>
        <v>-</v>
      </c>
      <c r="BD220" s="206" t="str">
        <f t="shared" si="305"/>
        <v>-</v>
      </c>
      <c r="BE220" s="206" t="str">
        <f t="shared" si="306"/>
        <v>-</v>
      </c>
      <c r="BF220" s="206" t="str">
        <f t="shared" si="307"/>
        <v>-</v>
      </c>
      <c r="BG220" s="207" t="str">
        <f t="shared" si="308"/>
        <v>-</v>
      </c>
      <c r="BH220" s="103"/>
      <c r="BI220" s="227">
        <v>46265</v>
      </c>
      <c r="BJ220" s="112" t="s">
        <v>151</v>
      </c>
      <c r="BK220" s="103"/>
    </row>
    <row r="221" spans="1:63">
      <c r="A221" s="110"/>
      <c r="B221" s="125" t="s">
        <v>150</v>
      </c>
      <c r="C221" s="47" t="s">
        <v>160</v>
      </c>
      <c r="D221" s="71" t="s">
        <v>85</v>
      </c>
      <c r="E221" s="112" t="s">
        <v>2428</v>
      </c>
      <c r="F221" s="51" t="s">
        <v>47</v>
      </c>
      <c r="G221" s="14">
        <v>2</v>
      </c>
      <c r="H221" s="14">
        <v>25</v>
      </c>
      <c r="I221" s="14" t="s">
        <v>41</v>
      </c>
      <c r="J221" s="14" t="s">
        <v>42</v>
      </c>
      <c r="K221" s="114" t="s">
        <v>48</v>
      </c>
      <c r="L221" s="115">
        <v>14.99</v>
      </c>
      <c r="M221" s="175">
        <f t="shared" si="281"/>
        <v>12.596638655462186</v>
      </c>
      <c r="N221" s="115">
        <f>L221-2</f>
        <v>12.99</v>
      </c>
      <c r="O221" s="118">
        <f t="shared" ref="O221:O224" si="316">N221/1.19</f>
        <v>10.915966386554622</v>
      </c>
      <c r="P221" s="177">
        <f t="shared" ref="P221:P224" si="317">N221</f>
        <v>12.99</v>
      </c>
      <c r="Q221" s="67">
        <f t="shared" si="314"/>
        <v>11.99</v>
      </c>
      <c r="R221" s="16">
        <f t="shared" si="309"/>
        <v>10.99</v>
      </c>
      <c r="S221" s="16">
        <f>P221-3</f>
        <v>9.99</v>
      </c>
      <c r="T221" s="16">
        <f>P221-4</f>
        <v>8.99</v>
      </c>
      <c r="U221" s="14" t="s">
        <v>41</v>
      </c>
      <c r="V221" s="14" t="s">
        <v>41</v>
      </c>
      <c r="W221" s="14" t="s">
        <v>41</v>
      </c>
      <c r="X221" s="14" t="s">
        <v>41</v>
      </c>
      <c r="Y221" s="14" t="s">
        <v>41</v>
      </c>
      <c r="Z221" s="14" t="s">
        <v>41</v>
      </c>
      <c r="AA221" s="71" t="s">
        <v>41</v>
      </c>
      <c r="AB221" s="256">
        <v>0</v>
      </c>
      <c r="AC221" s="237" t="s">
        <v>157</v>
      </c>
      <c r="AD221" s="120" t="s">
        <v>158</v>
      </c>
      <c r="AE221" s="67">
        <v>130</v>
      </c>
      <c r="AF221" s="114">
        <v>5</v>
      </c>
      <c r="AG221" s="182">
        <f t="shared" si="283"/>
        <v>135</v>
      </c>
      <c r="AH221" s="183">
        <f t="shared" si="284"/>
        <v>-113.05</v>
      </c>
      <c r="AI221" s="184">
        <f t="shared" si="285"/>
        <v>9.99</v>
      </c>
      <c r="AJ221" s="183">
        <f t="shared" si="286"/>
        <v>8.3949579831932777</v>
      </c>
      <c r="AK221" s="202">
        <f t="shared" si="287"/>
        <v>115</v>
      </c>
      <c r="AL221" s="203">
        <f t="shared" si="288"/>
        <v>95</v>
      </c>
      <c r="AM221" s="203">
        <f t="shared" si="289"/>
        <v>75</v>
      </c>
      <c r="AN221" s="203">
        <f t="shared" si="290"/>
        <v>55</v>
      </c>
      <c r="AO221" s="203" t="str">
        <f t="shared" si="291"/>
        <v>-</v>
      </c>
      <c r="AP221" s="203" t="str">
        <f t="shared" si="292"/>
        <v>-</v>
      </c>
      <c r="AQ221" s="203" t="str">
        <f t="shared" si="293"/>
        <v>-</v>
      </c>
      <c r="AR221" s="203" t="str">
        <f t="shared" si="294"/>
        <v>-</v>
      </c>
      <c r="AS221" s="203" t="str">
        <f t="shared" si="295"/>
        <v>-</v>
      </c>
      <c r="AT221" s="203" t="str">
        <f t="shared" si="296"/>
        <v>-</v>
      </c>
      <c r="AU221" s="204" t="str">
        <f t="shared" si="297"/>
        <v>-</v>
      </c>
      <c r="AV221" s="185"/>
      <c r="AW221" s="205">
        <f t="shared" si="298"/>
        <v>9.99</v>
      </c>
      <c r="AX221" s="206">
        <f t="shared" si="299"/>
        <v>9.99</v>
      </c>
      <c r="AY221" s="206">
        <f t="shared" si="300"/>
        <v>9.99</v>
      </c>
      <c r="AZ221" s="206">
        <f t="shared" si="301"/>
        <v>9.99</v>
      </c>
      <c r="BA221" s="206" t="str">
        <f t="shared" si="302"/>
        <v>-</v>
      </c>
      <c r="BB221" s="206" t="str">
        <f t="shared" si="303"/>
        <v>-</v>
      </c>
      <c r="BC221" s="206" t="str">
        <f t="shared" si="304"/>
        <v>-</v>
      </c>
      <c r="BD221" s="206" t="str">
        <f t="shared" si="305"/>
        <v>-</v>
      </c>
      <c r="BE221" s="206" t="str">
        <f t="shared" si="306"/>
        <v>-</v>
      </c>
      <c r="BF221" s="206" t="str">
        <f t="shared" si="307"/>
        <v>-</v>
      </c>
      <c r="BG221" s="207" t="str">
        <f t="shared" si="308"/>
        <v>-</v>
      </c>
      <c r="BH221" s="152" t="s">
        <v>1967</v>
      </c>
      <c r="BI221" s="227">
        <v>46295</v>
      </c>
      <c r="BJ221" s="112" t="s">
        <v>151</v>
      </c>
      <c r="BK221" s="201" t="s">
        <v>82</v>
      </c>
    </row>
    <row r="222" spans="1:63" s="49" customFormat="1">
      <c r="A222" s="110"/>
      <c r="B222" s="125" t="s">
        <v>150</v>
      </c>
      <c r="C222" s="47" t="s">
        <v>2131</v>
      </c>
      <c r="D222" s="71" t="s">
        <v>40</v>
      </c>
      <c r="E222" s="112" t="s">
        <v>2428</v>
      </c>
      <c r="F222" s="51" t="s">
        <v>61</v>
      </c>
      <c r="G222" s="52">
        <v>15</v>
      </c>
      <c r="H222" s="52">
        <v>50</v>
      </c>
      <c r="I222" s="14" t="s">
        <v>41</v>
      </c>
      <c r="J222" s="14" t="s">
        <v>76</v>
      </c>
      <c r="K222" s="114" t="s">
        <v>61</v>
      </c>
      <c r="L222" s="115">
        <v>19.989999999999998</v>
      </c>
      <c r="M222" s="175">
        <f t="shared" si="281"/>
        <v>16.798319327731093</v>
      </c>
      <c r="N222" s="115">
        <f>L222-5</f>
        <v>14.989999999999998</v>
      </c>
      <c r="O222" s="116">
        <f t="shared" si="316"/>
        <v>12.596638655462185</v>
      </c>
      <c r="P222" s="177">
        <f t="shared" si="317"/>
        <v>14.989999999999998</v>
      </c>
      <c r="Q222" s="67">
        <f t="shared" si="314"/>
        <v>13.989999999999998</v>
      </c>
      <c r="R222" s="16">
        <f t="shared" si="309"/>
        <v>12.989999999999998</v>
      </c>
      <c r="S222" s="16">
        <f>P222-3</f>
        <v>11.989999999999998</v>
      </c>
      <c r="T222" s="16">
        <f>P222-4</f>
        <v>10.989999999999998</v>
      </c>
      <c r="U222" s="16">
        <f>P222-5</f>
        <v>9.9899999999999984</v>
      </c>
      <c r="V222" s="16">
        <f>P222-6</f>
        <v>8.9899999999999984</v>
      </c>
      <c r="W222" s="16">
        <f>P222-7</f>
        <v>7.9899999999999984</v>
      </c>
      <c r="X222" s="16">
        <f>P222-8</f>
        <v>6.9899999999999984</v>
      </c>
      <c r="Y222" s="16">
        <f>P222-9</f>
        <v>5.9899999999999984</v>
      </c>
      <c r="Z222" s="16">
        <f>P222-10</f>
        <v>4.9899999999999984</v>
      </c>
      <c r="AA222" s="71" t="s">
        <v>41</v>
      </c>
      <c r="AB222" s="252">
        <v>19.989999999999998</v>
      </c>
      <c r="AC222" s="237" t="s">
        <v>169</v>
      </c>
      <c r="AD222" s="120" t="s">
        <v>2586</v>
      </c>
      <c r="AE222" s="67">
        <v>50</v>
      </c>
      <c r="AF222" s="114">
        <v>40</v>
      </c>
      <c r="AG222" s="182">
        <f t="shared" si="283"/>
        <v>90</v>
      </c>
      <c r="AH222" s="183">
        <f t="shared" si="284"/>
        <v>-59.5</v>
      </c>
      <c r="AI222" s="184">
        <f t="shared" si="285"/>
        <v>9.99</v>
      </c>
      <c r="AJ222" s="183">
        <f t="shared" si="286"/>
        <v>8.3949579831932777</v>
      </c>
      <c r="AK222" s="202">
        <f t="shared" si="287"/>
        <v>70</v>
      </c>
      <c r="AL222" s="203">
        <f t="shared" si="288"/>
        <v>50</v>
      </c>
      <c r="AM222" s="203">
        <f t="shared" si="289"/>
        <v>30</v>
      </c>
      <c r="AN222" s="203">
        <f t="shared" si="290"/>
        <v>10</v>
      </c>
      <c r="AO222" s="203">
        <f t="shared" si="291"/>
        <v>-10</v>
      </c>
      <c r="AP222" s="203">
        <f t="shared" si="292"/>
        <v>-30</v>
      </c>
      <c r="AQ222" s="203">
        <f t="shared" si="293"/>
        <v>-50</v>
      </c>
      <c r="AR222" s="203">
        <f t="shared" si="294"/>
        <v>-70</v>
      </c>
      <c r="AS222" s="203">
        <f t="shared" si="295"/>
        <v>-90</v>
      </c>
      <c r="AT222" s="203">
        <f t="shared" si="296"/>
        <v>-110</v>
      </c>
      <c r="AU222" s="204" t="str">
        <f t="shared" si="297"/>
        <v>-</v>
      </c>
      <c r="AV222" s="185"/>
      <c r="AW222" s="205">
        <f t="shared" si="298"/>
        <v>9.99</v>
      </c>
      <c r="AX222" s="206">
        <f t="shared" si="299"/>
        <v>9.99</v>
      </c>
      <c r="AY222" s="206">
        <f t="shared" si="300"/>
        <v>19.990000000000002</v>
      </c>
      <c r="AZ222" s="206">
        <f t="shared" si="301"/>
        <v>39.99</v>
      </c>
      <c r="BA222" s="206">
        <f t="shared" si="302"/>
        <v>59.99</v>
      </c>
      <c r="BB222" s="206">
        <f t="shared" si="303"/>
        <v>89.99</v>
      </c>
      <c r="BC222" s="206">
        <f t="shared" si="304"/>
        <v>109.99</v>
      </c>
      <c r="BD222" s="206">
        <f t="shared" si="305"/>
        <v>139.99</v>
      </c>
      <c r="BE222" s="206">
        <f t="shared" si="306"/>
        <v>159.99</v>
      </c>
      <c r="BF222" s="206">
        <f t="shared" si="307"/>
        <v>179.99</v>
      </c>
      <c r="BG222" s="207" t="str">
        <f t="shared" si="308"/>
        <v>-</v>
      </c>
      <c r="BH222" s="123"/>
      <c r="BI222" s="227">
        <v>46265</v>
      </c>
      <c r="BJ222" s="112" t="s">
        <v>164</v>
      </c>
      <c r="BK222" s="103"/>
    </row>
    <row r="223" spans="1:63">
      <c r="A223" s="110" t="s">
        <v>173</v>
      </c>
      <c r="B223" s="125" t="s">
        <v>150</v>
      </c>
      <c r="C223" s="47" t="s">
        <v>2148</v>
      </c>
      <c r="D223" s="71" t="s">
        <v>40</v>
      </c>
      <c r="E223" s="112" t="s">
        <v>2428</v>
      </c>
      <c r="F223" s="51" t="s">
        <v>61</v>
      </c>
      <c r="G223" s="52">
        <v>15</v>
      </c>
      <c r="H223" s="52">
        <v>50</v>
      </c>
      <c r="I223" s="14" t="s">
        <v>41</v>
      </c>
      <c r="J223" s="14" t="s">
        <v>76</v>
      </c>
      <c r="K223" s="114" t="s">
        <v>61</v>
      </c>
      <c r="L223" s="115">
        <v>19.989999999999998</v>
      </c>
      <c r="M223" s="175">
        <f t="shared" si="281"/>
        <v>16.798319327731093</v>
      </c>
      <c r="N223" s="115">
        <f>L223-5</f>
        <v>14.989999999999998</v>
      </c>
      <c r="O223" s="116">
        <f t="shared" si="316"/>
        <v>12.596638655462185</v>
      </c>
      <c r="P223" s="177">
        <f t="shared" si="317"/>
        <v>14.989999999999998</v>
      </c>
      <c r="Q223" s="67" t="s">
        <v>41</v>
      </c>
      <c r="R223" s="16" t="s">
        <v>41</v>
      </c>
      <c r="S223" s="16" t="s">
        <v>41</v>
      </c>
      <c r="T223" s="16" t="s">
        <v>41</v>
      </c>
      <c r="U223" s="16" t="s">
        <v>41</v>
      </c>
      <c r="V223" s="16" t="s">
        <v>41</v>
      </c>
      <c r="W223" s="16" t="s">
        <v>41</v>
      </c>
      <c r="X223" s="16" t="s">
        <v>41</v>
      </c>
      <c r="Y223" s="16" t="s">
        <v>41</v>
      </c>
      <c r="Z223" s="16" t="s">
        <v>41</v>
      </c>
      <c r="AA223" s="71" t="s">
        <v>41</v>
      </c>
      <c r="AB223" s="256">
        <v>0</v>
      </c>
      <c r="AC223" s="237" t="s">
        <v>169</v>
      </c>
      <c r="AD223" s="120" t="s">
        <v>2591</v>
      </c>
      <c r="AE223" s="67">
        <v>0</v>
      </c>
      <c r="AF223" s="114">
        <v>15</v>
      </c>
      <c r="AG223" s="182">
        <f t="shared" si="283"/>
        <v>15</v>
      </c>
      <c r="AH223" s="183">
        <f t="shared" si="284"/>
        <v>29.75</v>
      </c>
      <c r="AI223" s="184">
        <f t="shared" si="285"/>
        <v>29.990000000000002</v>
      </c>
      <c r="AJ223" s="183">
        <f t="shared" si="286"/>
        <v>25.20168067226891</v>
      </c>
      <c r="AK223" s="202" t="str">
        <f t="shared" si="287"/>
        <v>-</v>
      </c>
      <c r="AL223" s="203" t="str">
        <f t="shared" si="288"/>
        <v>-</v>
      </c>
      <c r="AM223" s="203" t="str">
        <f t="shared" si="289"/>
        <v>-</v>
      </c>
      <c r="AN223" s="203" t="str">
        <f t="shared" si="290"/>
        <v>-</v>
      </c>
      <c r="AO223" s="203" t="str">
        <f t="shared" si="291"/>
        <v>-</v>
      </c>
      <c r="AP223" s="203" t="str">
        <f t="shared" si="292"/>
        <v>-</v>
      </c>
      <c r="AQ223" s="203" t="str">
        <f t="shared" si="293"/>
        <v>-</v>
      </c>
      <c r="AR223" s="203" t="str">
        <f t="shared" si="294"/>
        <v>-</v>
      </c>
      <c r="AS223" s="203" t="str">
        <f t="shared" si="295"/>
        <v>-</v>
      </c>
      <c r="AT223" s="203" t="str">
        <f t="shared" si="296"/>
        <v>-</v>
      </c>
      <c r="AU223" s="204" t="str">
        <f t="shared" si="297"/>
        <v>-</v>
      </c>
      <c r="AV223" s="185"/>
      <c r="AW223" s="205" t="str">
        <f t="shared" si="298"/>
        <v>-</v>
      </c>
      <c r="AX223" s="206" t="str">
        <f t="shared" si="299"/>
        <v>-</v>
      </c>
      <c r="AY223" s="206" t="str">
        <f t="shared" si="300"/>
        <v>-</v>
      </c>
      <c r="AZ223" s="206" t="str">
        <f t="shared" si="301"/>
        <v>-</v>
      </c>
      <c r="BA223" s="206" t="str">
        <f t="shared" si="302"/>
        <v>-</v>
      </c>
      <c r="BB223" s="206" t="str">
        <f t="shared" si="303"/>
        <v>-</v>
      </c>
      <c r="BC223" s="206" t="str">
        <f t="shared" si="304"/>
        <v>-</v>
      </c>
      <c r="BD223" s="206" t="str">
        <f t="shared" si="305"/>
        <v>-</v>
      </c>
      <c r="BE223" s="206" t="str">
        <f t="shared" si="306"/>
        <v>-</v>
      </c>
      <c r="BF223" s="206" t="str">
        <f t="shared" si="307"/>
        <v>-</v>
      </c>
      <c r="BG223" s="207" t="str">
        <f t="shared" si="308"/>
        <v>-</v>
      </c>
      <c r="BH223" s="123" t="s">
        <v>2752</v>
      </c>
      <c r="BI223" s="227">
        <v>46265</v>
      </c>
      <c r="BJ223" s="112" t="s">
        <v>165</v>
      </c>
      <c r="BK223" s="103"/>
    </row>
    <row r="224" spans="1:63">
      <c r="A224" s="110"/>
      <c r="B224" s="125" t="s">
        <v>150</v>
      </c>
      <c r="C224" s="47" t="s">
        <v>111</v>
      </c>
      <c r="D224" s="71" t="s">
        <v>40</v>
      </c>
      <c r="E224" s="112" t="s">
        <v>2428</v>
      </c>
      <c r="F224" s="51" t="s">
        <v>61</v>
      </c>
      <c r="G224" s="52">
        <v>30</v>
      </c>
      <c r="H224" s="52">
        <v>50</v>
      </c>
      <c r="I224" s="14" t="s">
        <v>41</v>
      </c>
      <c r="J224" s="14" t="s">
        <v>76</v>
      </c>
      <c r="K224" s="114" t="s">
        <v>61</v>
      </c>
      <c r="L224" s="115">
        <v>24.99</v>
      </c>
      <c r="M224" s="175">
        <f t="shared" si="281"/>
        <v>21</v>
      </c>
      <c r="N224" s="115">
        <f>L224-10</f>
        <v>14.989999999999998</v>
      </c>
      <c r="O224" s="116">
        <f t="shared" si="316"/>
        <v>12.596638655462185</v>
      </c>
      <c r="P224" s="177">
        <f t="shared" si="317"/>
        <v>14.989999999999998</v>
      </c>
      <c r="Q224" s="67">
        <f t="shared" ref="Q224:Q227" si="318">P224-1</f>
        <v>13.989999999999998</v>
      </c>
      <c r="R224" s="16">
        <f t="shared" ref="R224:R227" si="319">P224-2</f>
        <v>12.989999999999998</v>
      </c>
      <c r="S224" s="16">
        <f>P224-3</f>
        <v>11.989999999999998</v>
      </c>
      <c r="T224" s="16">
        <f>P224-4</f>
        <v>10.989999999999998</v>
      </c>
      <c r="U224" s="16">
        <f>P224-5</f>
        <v>9.9899999999999984</v>
      </c>
      <c r="V224" s="16">
        <f>P224-6</f>
        <v>8.9899999999999984</v>
      </c>
      <c r="W224" s="16">
        <f>P224-7</f>
        <v>7.9899999999999984</v>
      </c>
      <c r="X224" s="16">
        <f>P224-8</f>
        <v>6.9899999999999984</v>
      </c>
      <c r="Y224" s="16">
        <f>P224-9</f>
        <v>5.9899999999999984</v>
      </c>
      <c r="Z224" s="16">
        <f>P224-10</f>
        <v>4.9899999999999984</v>
      </c>
      <c r="AA224" s="71" t="s">
        <v>41</v>
      </c>
      <c r="AB224" s="252">
        <v>19.989999999999998</v>
      </c>
      <c r="AC224" s="237" t="s">
        <v>81</v>
      </c>
      <c r="AD224" s="120" t="s">
        <v>2595</v>
      </c>
      <c r="AE224" s="67">
        <v>100</v>
      </c>
      <c r="AF224" s="114">
        <v>-15</v>
      </c>
      <c r="AG224" s="182">
        <f t="shared" si="283"/>
        <v>85</v>
      </c>
      <c r="AH224" s="183">
        <f t="shared" si="284"/>
        <v>-53.55</v>
      </c>
      <c r="AI224" s="184">
        <f t="shared" si="285"/>
        <v>9.99</v>
      </c>
      <c r="AJ224" s="183">
        <f t="shared" si="286"/>
        <v>8.3949579831932777</v>
      </c>
      <c r="AK224" s="202">
        <f t="shared" si="287"/>
        <v>65</v>
      </c>
      <c r="AL224" s="203">
        <f t="shared" si="288"/>
        <v>45</v>
      </c>
      <c r="AM224" s="203">
        <f t="shared" si="289"/>
        <v>25</v>
      </c>
      <c r="AN224" s="203">
        <f t="shared" si="290"/>
        <v>5</v>
      </c>
      <c r="AO224" s="203">
        <f t="shared" si="291"/>
        <v>-15</v>
      </c>
      <c r="AP224" s="203">
        <f t="shared" si="292"/>
        <v>-35</v>
      </c>
      <c r="AQ224" s="203">
        <f t="shared" si="293"/>
        <v>-55</v>
      </c>
      <c r="AR224" s="203">
        <f t="shared" si="294"/>
        <v>-75</v>
      </c>
      <c r="AS224" s="203">
        <f t="shared" si="295"/>
        <v>-95</v>
      </c>
      <c r="AT224" s="203">
        <f t="shared" si="296"/>
        <v>-115</v>
      </c>
      <c r="AU224" s="204" t="str">
        <f t="shared" si="297"/>
        <v>-</v>
      </c>
      <c r="AV224" s="185"/>
      <c r="AW224" s="205">
        <f t="shared" si="298"/>
        <v>9.99</v>
      </c>
      <c r="AX224" s="206">
        <f t="shared" si="299"/>
        <v>9.99</v>
      </c>
      <c r="AY224" s="206">
        <f t="shared" si="300"/>
        <v>19.990000000000002</v>
      </c>
      <c r="AZ224" s="206">
        <f t="shared" si="301"/>
        <v>49.99</v>
      </c>
      <c r="BA224" s="206">
        <f t="shared" si="302"/>
        <v>69.989999999999995</v>
      </c>
      <c r="BB224" s="206">
        <f t="shared" si="303"/>
        <v>89.99</v>
      </c>
      <c r="BC224" s="206">
        <f t="shared" si="304"/>
        <v>119.99</v>
      </c>
      <c r="BD224" s="206">
        <f t="shared" si="305"/>
        <v>139.99</v>
      </c>
      <c r="BE224" s="206">
        <f t="shared" si="306"/>
        <v>169.99</v>
      </c>
      <c r="BF224" s="206">
        <f t="shared" si="307"/>
        <v>189.99</v>
      </c>
      <c r="BG224" s="207" t="str">
        <f t="shared" si="308"/>
        <v>-</v>
      </c>
      <c r="BH224" s="123"/>
      <c r="BI224" s="227">
        <v>46295</v>
      </c>
      <c r="BJ224" s="112" t="s">
        <v>164</v>
      </c>
      <c r="BK224" s="201" t="s">
        <v>82</v>
      </c>
    </row>
    <row r="225" spans="1:63">
      <c r="A225" s="110" t="s">
        <v>53</v>
      </c>
      <c r="B225" s="125" t="s">
        <v>150</v>
      </c>
      <c r="C225" s="47" t="s">
        <v>160</v>
      </c>
      <c r="D225" s="71" t="s">
        <v>85</v>
      </c>
      <c r="E225" s="112"/>
      <c r="F225" s="51" t="s">
        <v>47</v>
      </c>
      <c r="G225" s="14">
        <v>2</v>
      </c>
      <c r="H225" s="14">
        <v>25</v>
      </c>
      <c r="I225" s="14" t="s">
        <v>41</v>
      </c>
      <c r="J225" s="14" t="s">
        <v>42</v>
      </c>
      <c r="K225" s="114" t="s">
        <v>48</v>
      </c>
      <c r="L225" s="115">
        <v>14.99</v>
      </c>
      <c r="M225" s="175">
        <f t="shared" si="281"/>
        <v>12.596638655462186</v>
      </c>
      <c r="N225" s="115"/>
      <c r="O225" s="116"/>
      <c r="P225" s="177">
        <f>L225</f>
        <v>14.99</v>
      </c>
      <c r="Q225" s="67">
        <f t="shared" si="318"/>
        <v>13.99</v>
      </c>
      <c r="R225" s="16">
        <f t="shared" si="319"/>
        <v>12.99</v>
      </c>
      <c r="S225" s="16">
        <f>P225-3</f>
        <v>11.99</v>
      </c>
      <c r="T225" s="16">
        <f>P225-4</f>
        <v>10.99</v>
      </c>
      <c r="U225" s="14" t="s">
        <v>41</v>
      </c>
      <c r="V225" s="14" t="s">
        <v>41</v>
      </c>
      <c r="W225" s="14" t="s">
        <v>41</v>
      </c>
      <c r="X225" s="14" t="s">
        <v>41</v>
      </c>
      <c r="Y225" s="14" t="s">
        <v>41</v>
      </c>
      <c r="Z225" s="14" t="s">
        <v>41</v>
      </c>
      <c r="AA225" s="71" t="s">
        <v>41</v>
      </c>
      <c r="AB225" s="252">
        <v>19.989999999999998</v>
      </c>
      <c r="AC225" s="212"/>
      <c r="AD225" s="119" t="s">
        <v>41</v>
      </c>
      <c r="AE225" s="67">
        <v>130</v>
      </c>
      <c r="AF225" s="114"/>
      <c r="AG225" s="182">
        <f t="shared" si="283"/>
        <v>130</v>
      </c>
      <c r="AH225" s="183">
        <f t="shared" si="284"/>
        <v>-107.1</v>
      </c>
      <c r="AI225" s="184">
        <f t="shared" si="285"/>
        <v>9.99</v>
      </c>
      <c r="AJ225" s="183">
        <f t="shared" si="286"/>
        <v>8.3949579831932777</v>
      </c>
      <c r="AK225" s="202">
        <f t="shared" si="287"/>
        <v>110</v>
      </c>
      <c r="AL225" s="203">
        <f t="shared" si="288"/>
        <v>90</v>
      </c>
      <c r="AM225" s="203">
        <f t="shared" si="289"/>
        <v>70</v>
      </c>
      <c r="AN225" s="203">
        <f t="shared" si="290"/>
        <v>50</v>
      </c>
      <c r="AO225" s="203" t="str">
        <f t="shared" si="291"/>
        <v>-</v>
      </c>
      <c r="AP225" s="203" t="str">
        <f t="shared" si="292"/>
        <v>-</v>
      </c>
      <c r="AQ225" s="203" t="str">
        <f t="shared" si="293"/>
        <v>-</v>
      </c>
      <c r="AR225" s="203" t="str">
        <f t="shared" si="294"/>
        <v>-</v>
      </c>
      <c r="AS225" s="203" t="str">
        <f t="shared" si="295"/>
        <v>-</v>
      </c>
      <c r="AT225" s="203" t="str">
        <f t="shared" si="296"/>
        <v>-</v>
      </c>
      <c r="AU225" s="204" t="str">
        <f t="shared" si="297"/>
        <v>-</v>
      </c>
      <c r="AV225" s="185"/>
      <c r="AW225" s="205">
        <f t="shared" si="298"/>
        <v>9.99</v>
      </c>
      <c r="AX225" s="206">
        <f t="shared" si="299"/>
        <v>9.99</v>
      </c>
      <c r="AY225" s="206">
        <f t="shared" si="300"/>
        <v>9.99</v>
      </c>
      <c r="AZ225" s="206">
        <f t="shared" si="301"/>
        <v>9.99</v>
      </c>
      <c r="BA225" s="206" t="str">
        <f t="shared" si="302"/>
        <v>-</v>
      </c>
      <c r="BB225" s="206" t="str">
        <f t="shared" si="303"/>
        <v>-</v>
      </c>
      <c r="BC225" s="206" t="str">
        <f t="shared" si="304"/>
        <v>-</v>
      </c>
      <c r="BD225" s="206" t="str">
        <f t="shared" si="305"/>
        <v>-</v>
      </c>
      <c r="BE225" s="206" t="str">
        <f t="shared" si="306"/>
        <v>-</v>
      </c>
      <c r="BF225" s="206" t="str">
        <f t="shared" si="307"/>
        <v>-</v>
      </c>
      <c r="BG225" s="207" t="str">
        <f t="shared" si="308"/>
        <v>-</v>
      </c>
      <c r="BH225" s="103"/>
      <c r="BI225" s="227"/>
      <c r="BJ225" s="112" t="s">
        <v>151</v>
      </c>
      <c r="BK225" s="103"/>
    </row>
    <row r="226" spans="1:63">
      <c r="A226" s="110" t="s">
        <v>53</v>
      </c>
      <c r="B226" s="125" t="s">
        <v>150</v>
      </c>
      <c r="C226" s="47" t="s">
        <v>160</v>
      </c>
      <c r="D226" s="71" t="s">
        <v>85</v>
      </c>
      <c r="E226" s="112" t="s">
        <v>2428</v>
      </c>
      <c r="F226" s="51" t="s">
        <v>47</v>
      </c>
      <c r="G226" s="14">
        <v>2</v>
      </c>
      <c r="H226" s="14">
        <v>25</v>
      </c>
      <c r="I226" s="14" t="s">
        <v>41</v>
      </c>
      <c r="J226" s="14" t="s">
        <v>42</v>
      </c>
      <c r="K226" s="114" t="s">
        <v>48</v>
      </c>
      <c r="L226" s="115">
        <v>14.99</v>
      </c>
      <c r="M226" s="175">
        <f t="shared" si="281"/>
        <v>12.596638655462186</v>
      </c>
      <c r="N226" s="115"/>
      <c r="O226" s="116"/>
      <c r="P226" s="177">
        <f>L226</f>
        <v>14.99</v>
      </c>
      <c r="Q226" s="67">
        <f t="shared" si="318"/>
        <v>13.99</v>
      </c>
      <c r="R226" s="16">
        <f t="shared" si="319"/>
        <v>12.99</v>
      </c>
      <c r="S226" s="16">
        <f>P226-3</f>
        <v>11.99</v>
      </c>
      <c r="T226" s="16">
        <f>P226-4</f>
        <v>10.99</v>
      </c>
      <c r="U226" s="14" t="s">
        <v>41</v>
      </c>
      <c r="V226" s="14" t="s">
        <v>41</v>
      </c>
      <c r="W226" s="14" t="s">
        <v>41</v>
      </c>
      <c r="X226" s="14" t="s">
        <v>41</v>
      </c>
      <c r="Y226" s="14" t="s">
        <v>41</v>
      </c>
      <c r="Z226" s="14" t="s">
        <v>41</v>
      </c>
      <c r="AA226" s="71" t="s">
        <v>41</v>
      </c>
      <c r="AB226" s="252">
        <v>19.989999999999998</v>
      </c>
      <c r="AC226" s="236" t="s">
        <v>49</v>
      </c>
      <c r="AD226" s="223" t="s">
        <v>155</v>
      </c>
      <c r="AE226" s="67">
        <v>130</v>
      </c>
      <c r="AF226" s="114">
        <v>30</v>
      </c>
      <c r="AG226" s="182">
        <f t="shared" si="283"/>
        <v>160</v>
      </c>
      <c r="AH226" s="183">
        <f t="shared" si="284"/>
        <v>-142.79999999999998</v>
      </c>
      <c r="AI226" s="184">
        <f t="shared" si="285"/>
        <v>9.99</v>
      </c>
      <c r="AJ226" s="183">
        <f t="shared" si="286"/>
        <v>8.3949579831932777</v>
      </c>
      <c r="AK226" s="202">
        <f t="shared" si="287"/>
        <v>140</v>
      </c>
      <c r="AL226" s="203">
        <f t="shared" si="288"/>
        <v>120</v>
      </c>
      <c r="AM226" s="203">
        <f t="shared" si="289"/>
        <v>100</v>
      </c>
      <c r="AN226" s="203">
        <f t="shared" si="290"/>
        <v>80</v>
      </c>
      <c r="AO226" s="203" t="str">
        <f t="shared" si="291"/>
        <v>-</v>
      </c>
      <c r="AP226" s="203" t="str">
        <f t="shared" si="292"/>
        <v>-</v>
      </c>
      <c r="AQ226" s="203" t="str">
        <f t="shared" si="293"/>
        <v>-</v>
      </c>
      <c r="AR226" s="203" t="str">
        <f t="shared" si="294"/>
        <v>-</v>
      </c>
      <c r="AS226" s="203" t="str">
        <f t="shared" si="295"/>
        <v>-</v>
      </c>
      <c r="AT226" s="203" t="str">
        <f t="shared" si="296"/>
        <v>-</v>
      </c>
      <c r="AU226" s="204" t="str">
        <f t="shared" si="297"/>
        <v>-</v>
      </c>
      <c r="AV226" s="185"/>
      <c r="AW226" s="205">
        <f t="shared" si="298"/>
        <v>9.99</v>
      </c>
      <c r="AX226" s="206">
        <f t="shared" si="299"/>
        <v>9.99</v>
      </c>
      <c r="AY226" s="206">
        <f t="shared" si="300"/>
        <v>9.99</v>
      </c>
      <c r="AZ226" s="206">
        <f t="shared" si="301"/>
        <v>9.99</v>
      </c>
      <c r="BA226" s="206" t="str">
        <f t="shared" si="302"/>
        <v>-</v>
      </c>
      <c r="BB226" s="206" t="str">
        <f t="shared" si="303"/>
        <v>-</v>
      </c>
      <c r="BC226" s="206" t="str">
        <f t="shared" si="304"/>
        <v>-</v>
      </c>
      <c r="BD226" s="206" t="str">
        <f t="shared" si="305"/>
        <v>-</v>
      </c>
      <c r="BE226" s="206" t="str">
        <f t="shared" si="306"/>
        <v>-</v>
      </c>
      <c r="BF226" s="206" t="str">
        <f t="shared" si="307"/>
        <v>-</v>
      </c>
      <c r="BG226" s="207" t="str">
        <f t="shared" si="308"/>
        <v>-</v>
      </c>
      <c r="BH226" s="103"/>
      <c r="BI226" s="227">
        <v>46265</v>
      </c>
      <c r="BJ226" s="112" t="s">
        <v>151</v>
      </c>
      <c r="BK226" s="103"/>
    </row>
    <row r="227" spans="1:63">
      <c r="A227" s="110"/>
      <c r="B227" s="125" t="s">
        <v>150</v>
      </c>
      <c r="C227" s="47" t="s">
        <v>102</v>
      </c>
      <c r="D227" s="71" t="s">
        <v>40</v>
      </c>
      <c r="E227" s="112" t="s">
        <v>2428</v>
      </c>
      <c r="F227" s="51" t="s">
        <v>61</v>
      </c>
      <c r="G227" s="52">
        <v>20</v>
      </c>
      <c r="H227" s="52">
        <v>50</v>
      </c>
      <c r="I227" s="14" t="s">
        <v>41</v>
      </c>
      <c r="J227" s="14" t="s">
        <v>76</v>
      </c>
      <c r="K227" s="114" t="s">
        <v>61</v>
      </c>
      <c r="L227" s="115">
        <v>21.99</v>
      </c>
      <c r="M227" s="175">
        <f t="shared" si="281"/>
        <v>18.478991596638654</v>
      </c>
      <c r="N227" s="115">
        <f>L227-5</f>
        <v>16.989999999999998</v>
      </c>
      <c r="O227" s="116">
        <f>N227/1.19</f>
        <v>14.277310924369747</v>
      </c>
      <c r="P227" s="177">
        <f>N227</f>
        <v>16.989999999999998</v>
      </c>
      <c r="Q227" s="67">
        <f t="shared" si="318"/>
        <v>15.989999999999998</v>
      </c>
      <c r="R227" s="16">
        <f t="shared" si="319"/>
        <v>14.989999999999998</v>
      </c>
      <c r="S227" s="16">
        <f>P227-3</f>
        <v>13.989999999999998</v>
      </c>
      <c r="T227" s="16">
        <f>P227-4</f>
        <v>12.989999999999998</v>
      </c>
      <c r="U227" s="16">
        <f>P227-5</f>
        <v>11.989999999999998</v>
      </c>
      <c r="V227" s="16">
        <f>P227-6</f>
        <v>10.989999999999998</v>
      </c>
      <c r="W227" s="16">
        <f>P227-7</f>
        <v>9.9899999999999984</v>
      </c>
      <c r="X227" s="16">
        <f>P227-8</f>
        <v>8.9899999999999984</v>
      </c>
      <c r="Y227" s="16">
        <f>P227-9</f>
        <v>7.9899999999999984</v>
      </c>
      <c r="Z227" s="16">
        <f>P227-10</f>
        <v>6.9899999999999984</v>
      </c>
      <c r="AA227" s="71" t="s">
        <v>41</v>
      </c>
      <c r="AB227" s="252">
        <v>19.989999999999998</v>
      </c>
      <c r="AC227" s="237" t="s">
        <v>169</v>
      </c>
      <c r="AD227" s="120" t="s">
        <v>2587</v>
      </c>
      <c r="AE227" s="67">
        <v>70</v>
      </c>
      <c r="AF227" s="114">
        <v>50</v>
      </c>
      <c r="AG227" s="182">
        <f t="shared" si="283"/>
        <v>120</v>
      </c>
      <c r="AH227" s="183">
        <f t="shared" si="284"/>
        <v>-95.199999999999989</v>
      </c>
      <c r="AI227" s="184">
        <f t="shared" si="285"/>
        <v>9.99</v>
      </c>
      <c r="AJ227" s="183">
        <f t="shared" si="286"/>
        <v>8.3949579831932777</v>
      </c>
      <c r="AK227" s="202">
        <f t="shared" si="287"/>
        <v>100</v>
      </c>
      <c r="AL227" s="203">
        <f t="shared" si="288"/>
        <v>80</v>
      </c>
      <c r="AM227" s="203">
        <f t="shared" si="289"/>
        <v>60</v>
      </c>
      <c r="AN227" s="203">
        <f t="shared" si="290"/>
        <v>40</v>
      </c>
      <c r="AO227" s="203">
        <f t="shared" si="291"/>
        <v>20</v>
      </c>
      <c r="AP227" s="203">
        <f t="shared" si="292"/>
        <v>0</v>
      </c>
      <c r="AQ227" s="203">
        <f t="shared" si="293"/>
        <v>-20</v>
      </c>
      <c r="AR227" s="203">
        <f t="shared" si="294"/>
        <v>-40</v>
      </c>
      <c r="AS227" s="203">
        <f t="shared" si="295"/>
        <v>-60</v>
      </c>
      <c r="AT227" s="203">
        <f t="shared" si="296"/>
        <v>-80</v>
      </c>
      <c r="AU227" s="204" t="str">
        <f t="shared" si="297"/>
        <v>-</v>
      </c>
      <c r="AV227" s="185"/>
      <c r="AW227" s="205">
        <f t="shared" si="298"/>
        <v>9.99</v>
      </c>
      <c r="AX227" s="206">
        <f t="shared" si="299"/>
        <v>9.99</v>
      </c>
      <c r="AY227" s="206">
        <f t="shared" si="300"/>
        <v>9.99</v>
      </c>
      <c r="AZ227" s="206">
        <f t="shared" si="301"/>
        <v>9.99</v>
      </c>
      <c r="BA227" s="206">
        <f t="shared" si="302"/>
        <v>29.990000000000002</v>
      </c>
      <c r="BB227" s="206">
        <f t="shared" si="303"/>
        <v>49.99</v>
      </c>
      <c r="BC227" s="206">
        <f t="shared" si="304"/>
        <v>79.989999999999995</v>
      </c>
      <c r="BD227" s="206">
        <f t="shared" si="305"/>
        <v>99.99</v>
      </c>
      <c r="BE227" s="206">
        <f t="shared" si="306"/>
        <v>119.99</v>
      </c>
      <c r="BF227" s="206">
        <f t="shared" si="307"/>
        <v>149.99</v>
      </c>
      <c r="BG227" s="207" t="str">
        <f t="shared" si="308"/>
        <v>-</v>
      </c>
      <c r="BH227" s="123"/>
      <c r="BI227" s="227">
        <v>46265</v>
      </c>
      <c r="BJ227" s="112" t="s">
        <v>164</v>
      </c>
      <c r="BK227" s="103"/>
    </row>
    <row r="228" spans="1:63" s="49" customFormat="1">
      <c r="A228" s="110" t="s">
        <v>173</v>
      </c>
      <c r="B228" s="125" t="s">
        <v>150</v>
      </c>
      <c r="C228" s="47" t="s">
        <v>2579</v>
      </c>
      <c r="D228" s="71" t="s">
        <v>40</v>
      </c>
      <c r="E228" s="112" t="s">
        <v>2428</v>
      </c>
      <c r="F228" s="51" t="s">
        <v>61</v>
      </c>
      <c r="G228" s="52">
        <v>20</v>
      </c>
      <c r="H228" s="52">
        <v>50</v>
      </c>
      <c r="I228" s="14" t="s">
        <v>41</v>
      </c>
      <c r="J228" s="14" t="s">
        <v>76</v>
      </c>
      <c r="K228" s="114" t="s">
        <v>61</v>
      </c>
      <c r="L228" s="115">
        <v>21.99</v>
      </c>
      <c r="M228" s="175">
        <f t="shared" si="281"/>
        <v>18.478991596638654</v>
      </c>
      <c r="N228" s="115">
        <f>L228-5</f>
        <v>16.989999999999998</v>
      </c>
      <c r="O228" s="116">
        <f>N228/1.19</f>
        <v>14.277310924369747</v>
      </c>
      <c r="P228" s="177">
        <f>N228</f>
        <v>16.989999999999998</v>
      </c>
      <c r="Q228" s="67" t="s">
        <v>41</v>
      </c>
      <c r="R228" s="16" t="s">
        <v>41</v>
      </c>
      <c r="S228" s="16" t="s">
        <v>41</v>
      </c>
      <c r="T228" s="16" t="s">
        <v>41</v>
      </c>
      <c r="U228" s="16" t="s">
        <v>41</v>
      </c>
      <c r="V228" s="16" t="s">
        <v>41</v>
      </c>
      <c r="W228" s="16" t="s">
        <v>41</v>
      </c>
      <c r="X228" s="16" t="s">
        <v>41</v>
      </c>
      <c r="Y228" s="16" t="s">
        <v>41</v>
      </c>
      <c r="Z228" s="16" t="s">
        <v>41</v>
      </c>
      <c r="AA228" s="71" t="s">
        <v>41</v>
      </c>
      <c r="AB228" s="256">
        <v>0</v>
      </c>
      <c r="AC228" s="237" t="s">
        <v>169</v>
      </c>
      <c r="AD228" s="120" t="s">
        <v>2592</v>
      </c>
      <c r="AE228" s="67">
        <v>0</v>
      </c>
      <c r="AF228" s="114">
        <v>17</v>
      </c>
      <c r="AG228" s="182">
        <f t="shared" si="283"/>
        <v>17</v>
      </c>
      <c r="AH228" s="183">
        <f t="shared" si="284"/>
        <v>27.369999999999997</v>
      </c>
      <c r="AI228" s="184">
        <f t="shared" si="285"/>
        <v>29.990000000000002</v>
      </c>
      <c r="AJ228" s="183">
        <f t="shared" si="286"/>
        <v>25.20168067226891</v>
      </c>
      <c r="AK228" s="202" t="str">
        <f t="shared" si="287"/>
        <v>-</v>
      </c>
      <c r="AL228" s="203" t="str">
        <f t="shared" si="288"/>
        <v>-</v>
      </c>
      <c r="AM228" s="203" t="str">
        <f t="shared" si="289"/>
        <v>-</v>
      </c>
      <c r="AN228" s="203" t="str">
        <f t="shared" si="290"/>
        <v>-</v>
      </c>
      <c r="AO228" s="203" t="str">
        <f t="shared" si="291"/>
        <v>-</v>
      </c>
      <c r="AP228" s="203" t="str">
        <f t="shared" si="292"/>
        <v>-</v>
      </c>
      <c r="AQ228" s="203" t="str">
        <f t="shared" si="293"/>
        <v>-</v>
      </c>
      <c r="AR228" s="203" t="str">
        <f t="shared" si="294"/>
        <v>-</v>
      </c>
      <c r="AS228" s="203" t="str">
        <f t="shared" si="295"/>
        <v>-</v>
      </c>
      <c r="AT228" s="203" t="str">
        <f t="shared" si="296"/>
        <v>-</v>
      </c>
      <c r="AU228" s="204" t="str">
        <f t="shared" si="297"/>
        <v>-</v>
      </c>
      <c r="AV228" s="185"/>
      <c r="AW228" s="205" t="str">
        <f t="shared" si="298"/>
        <v>-</v>
      </c>
      <c r="AX228" s="206" t="str">
        <f t="shared" si="299"/>
        <v>-</v>
      </c>
      <c r="AY228" s="206" t="str">
        <f t="shared" si="300"/>
        <v>-</v>
      </c>
      <c r="AZ228" s="206" t="str">
        <f t="shared" si="301"/>
        <v>-</v>
      </c>
      <c r="BA228" s="206" t="str">
        <f t="shared" si="302"/>
        <v>-</v>
      </c>
      <c r="BB228" s="206" t="str">
        <f t="shared" si="303"/>
        <v>-</v>
      </c>
      <c r="BC228" s="206" t="str">
        <f t="shared" si="304"/>
        <v>-</v>
      </c>
      <c r="BD228" s="206" t="str">
        <f t="shared" si="305"/>
        <v>-</v>
      </c>
      <c r="BE228" s="206" t="str">
        <f t="shared" si="306"/>
        <v>-</v>
      </c>
      <c r="BF228" s="206" t="str">
        <f t="shared" si="307"/>
        <v>-</v>
      </c>
      <c r="BG228" s="207" t="str">
        <f t="shared" si="308"/>
        <v>-</v>
      </c>
      <c r="BH228" s="123" t="s">
        <v>2752</v>
      </c>
      <c r="BI228" s="227">
        <v>46265</v>
      </c>
      <c r="BJ228" s="112" t="s">
        <v>165</v>
      </c>
      <c r="BK228" s="103"/>
    </row>
    <row r="229" spans="1:63" s="49" customFormat="1">
      <c r="A229" s="110" t="s">
        <v>53</v>
      </c>
      <c r="B229" s="125" t="s">
        <v>150</v>
      </c>
      <c r="C229" s="47" t="s">
        <v>161</v>
      </c>
      <c r="D229" s="71" t="s">
        <v>71</v>
      </c>
      <c r="E229" s="112"/>
      <c r="F229" s="51" t="s">
        <v>47</v>
      </c>
      <c r="G229" s="14">
        <v>1</v>
      </c>
      <c r="H229" s="14">
        <v>25</v>
      </c>
      <c r="I229" s="14" t="s">
        <v>41</v>
      </c>
      <c r="J229" s="14" t="s">
        <v>42</v>
      </c>
      <c r="K229" s="114" t="s">
        <v>48</v>
      </c>
      <c r="L229" s="115">
        <v>16.990000000000002</v>
      </c>
      <c r="M229" s="175">
        <f t="shared" si="281"/>
        <v>14.27731092436975</v>
      </c>
      <c r="N229" s="115"/>
      <c r="O229" s="116"/>
      <c r="P229" s="177">
        <f>L229</f>
        <v>16.990000000000002</v>
      </c>
      <c r="Q229" s="67">
        <f t="shared" ref="Q229:Q234" si="320">P229-1</f>
        <v>15.990000000000002</v>
      </c>
      <c r="R229" s="16">
        <f t="shared" ref="R229:R234" si="321">P229-2</f>
        <v>14.990000000000002</v>
      </c>
      <c r="S229" s="14" t="s">
        <v>41</v>
      </c>
      <c r="T229" s="14" t="s">
        <v>41</v>
      </c>
      <c r="U229" s="14" t="s">
        <v>41</v>
      </c>
      <c r="V229" s="14" t="s">
        <v>41</v>
      </c>
      <c r="W229" s="14" t="s">
        <v>41</v>
      </c>
      <c r="X229" s="14" t="s">
        <v>41</v>
      </c>
      <c r="Y229" s="14" t="s">
        <v>41</v>
      </c>
      <c r="Z229" s="14" t="s">
        <v>41</v>
      </c>
      <c r="AA229" s="71" t="s">
        <v>41</v>
      </c>
      <c r="AB229" s="252">
        <v>19.989999999999998</v>
      </c>
      <c r="AC229" s="212"/>
      <c r="AD229" s="119" t="s">
        <v>41</v>
      </c>
      <c r="AE229" s="67">
        <v>185</v>
      </c>
      <c r="AF229" s="114"/>
      <c r="AG229" s="182">
        <f t="shared" si="283"/>
        <v>185</v>
      </c>
      <c r="AH229" s="183">
        <f t="shared" si="284"/>
        <v>-172.54999999999998</v>
      </c>
      <c r="AI229" s="184">
        <f t="shared" si="285"/>
        <v>9.99</v>
      </c>
      <c r="AJ229" s="183">
        <f t="shared" si="286"/>
        <v>8.3949579831932777</v>
      </c>
      <c r="AK229" s="202">
        <f t="shared" si="287"/>
        <v>165</v>
      </c>
      <c r="AL229" s="203">
        <f t="shared" si="288"/>
        <v>145</v>
      </c>
      <c r="AM229" s="203" t="str">
        <f t="shared" si="289"/>
        <v>-</v>
      </c>
      <c r="AN229" s="203" t="str">
        <f t="shared" si="290"/>
        <v>-</v>
      </c>
      <c r="AO229" s="203" t="str">
        <f t="shared" si="291"/>
        <v>-</v>
      </c>
      <c r="AP229" s="203" t="str">
        <f t="shared" si="292"/>
        <v>-</v>
      </c>
      <c r="AQ229" s="203" t="str">
        <f t="shared" si="293"/>
        <v>-</v>
      </c>
      <c r="AR229" s="203" t="str">
        <f t="shared" si="294"/>
        <v>-</v>
      </c>
      <c r="AS229" s="203" t="str">
        <f t="shared" si="295"/>
        <v>-</v>
      </c>
      <c r="AT229" s="203" t="str">
        <f t="shared" si="296"/>
        <v>-</v>
      </c>
      <c r="AU229" s="204" t="str">
        <f t="shared" si="297"/>
        <v>-</v>
      </c>
      <c r="AV229" s="185"/>
      <c r="AW229" s="205">
        <f t="shared" si="298"/>
        <v>9.99</v>
      </c>
      <c r="AX229" s="206">
        <f t="shared" si="299"/>
        <v>9.99</v>
      </c>
      <c r="AY229" s="206" t="str">
        <f t="shared" si="300"/>
        <v>-</v>
      </c>
      <c r="AZ229" s="206" t="str">
        <f t="shared" si="301"/>
        <v>-</v>
      </c>
      <c r="BA229" s="206" t="str">
        <f t="shared" si="302"/>
        <v>-</v>
      </c>
      <c r="BB229" s="206" t="str">
        <f t="shared" si="303"/>
        <v>-</v>
      </c>
      <c r="BC229" s="206" t="str">
        <f t="shared" si="304"/>
        <v>-</v>
      </c>
      <c r="BD229" s="206" t="str">
        <f t="shared" si="305"/>
        <v>-</v>
      </c>
      <c r="BE229" s="206" t="str">
        <f t="shared" si="306"/>
        <v>-</v>
      </c>
      <c r="BF229" s="206" t="str">
        <f t="shared" si="307"/>
        <v>-</v>
      </c>
      <c r="BG229" s="207" t="str">
        <f t="shared" si="308"/>
        <v>-</v>
      </c>
      <c r="BH229" s="103"/>
      <c r="BI229" s="227"/>
      <c r="BJ229" s="112" t="s">
        <v>151</v>
      </c>
      <c r="BK229" s="103"/>
    </row>
    <row r="230" spans="1:63" s="49" customFormat="1">
      <c r="A230" s="110" t="s">
        <v>53</v>
      </c>
      <c r="B230" s="125" t="s">
        <v>150</v>
      </c>
      <c r="C230" s="47" t="s">
        <v>161</v>
      </c>
      <c r="D230" s="71" t="s">
        <v>71</v>
      </c>
      <c r="E230" s="112" t="s">
        <v>2428</v>
      </c>
      <c r="F230" s="51" t="s">
        <v>47</v>
      </c>
      <c r="G230" s="14">
        <v>1</v>
      </c>
      <c r="H230" s="14">
        <v>25</v>
      </c>
      <c r="I230" s="14" t="s">
        <v>41</v>
      </c>
      <c r="J230" s="14" t="s">
        <v>42</v>
      </c>
      <c r="K230" s="114" t="s">
        <v>48</v>
      </c>
      <c r="L230" s="115">
        <v>16.990000000000002</v>
      </c>
      <c r="M230" s="175">
        <f t="shared" si="281"/>
        <v>14.27731092436975</v>
      </c>
      <c r="N230" s="115"/>
      <c r="O230" s="116"/>
      <c r="P230" s="177">
        <f>L230</f>
        <v>16.990000000000002</v>
      </c>
      <c r="Q230" s="67">
        <f t="shared" si="320"/>
        <v>15.990000000000002</v>
      </c>
      <c r="R230" s="16">
        <f t="shared" si="321"/>
        <v>14.990000000000002</v>
      </c>
      <c r="S230" s="14" t="s">
        <v>41</v>
      </c>
      <c r="T230" s="14" t="s">
        <v>41</v>
      </c>
      <c r="U230" s="14" t="s">
        <v>41</v>
      </c>
      <c r="V230" s="14" t="s">
        <v>41</v>
      </c>
      <c r="W230" s="14" t="s">
        <v>41</v>
      </c>
      <c r="X230" s="14" t="s">
        <v>41</v>
      </c>
      <c r="Y230" s="14" t="s">
        <v>41</v>
      </c>
      <c r="Z230" s="14" t="s">
        <v>41</v>
      </c>
      <c r="AA230" s="71" t="s">
        <v>41</v>
      </c>
      <c r="AB230" s="252">
        <v>19.989999999999998</v>
      </c>
      <c r="AC230" s="236" t="s">
        <v>49</v>
      </c>
      <c r="AD230" s="223" t="s">
        <v>153</v>
      </c>
      <c r="AE230" s="67">
        <v>185</v>
      </c>
      <c r="AF230" s="114">
        <v>30</v>
      </c>
      <c r="AG230" s="182">
        <f t="shared" si="283"/>
        <v>215</v>
      </c>
      <c r="AH230" s="183">
        <f t="shared" si="284"/>
        <v>-208.25</v>
      </c>
      <c r="AI230" s="184">
        <f t="shared" si="285"/>
        <v>9.99</v>
      </c>
      <c r="AJ230" s="183">
        <f t="shared" si="286"/>
        <v>8.3949579831932777</v>
      </c>
      <c r="AK230" s="202">
        <f t="shared" si="287"/>
        <v>195</v>
      </c>
      <c r="AL230" s="203">
        <f t="shared" si="288"/>
        <v>175</v>
      </c>
      <c r="AM230" s="203" t="str">
        <f t="shared" si="289"/>
        <v>-</v>
      </c>
      <c r="AN230" s="203" t="str">
        <f t="shared" si="290"/>
        <v>-</v>
      </c>
      <c r="AO230" s="203" t="str">
        <f t="shared" si="291"/>
        <v>-</v>
      </c>
      <c r="AP230" s="203" t="str">
        <f t="shared" si="292"/>
        <v>-</v>
      </c>
      <c r="AQ230" s="203" t="str">
        <f t="shared" si="293"/>
        <v>-</v>
      </c>
      <c r="AR230" s="203" t="str">
        <f t="shared" si="294"/>
        <v>-</v>
      </c>
      <c r="AS230" s="203" t="str">
        <f t="shared" si="295"/>
        <v>-</v>
      </c>
      <c r="AT230" s="203" t="str">
        <f t="shared" si="296"/>
        <v>-</v>
      </c>
      <c r="AU230" s="204" t="str">
        <f t="shared" si="297"/>
        <v>-</v>
      </c>
      <c r="AV230" s="185"/>
      <c r="AW230" s="205">
        <f t="shared" si="298"/>
        <v>9.99</v>
      </c>
      <c r="AX230" s="206">
        <f t="shared" si="299"/>
        <v>9.99</v>
      </c>
      <c r="AY230" s="206" t="str">
        <f t="shared" si="300"/>
        <v>-</v>
      </c>
      <c r="AZ230" s="206" t="str">
        <f t="shared" si="301"/>
        <v>-</v>
      </c>
      <c r="BA230" s="206" t="str">
        <f t="shared" si="302"/>
        <v>-</v>
      </c>
      <c r="BB230" s="206" t="str">
        <f t="shared" si="303"/>
        <v>-</v>
      </c>
      <c r="BC230" s="206" t="str">
        <f t="shared" si="304"/>
        <v>-</v>
      </c>
      <c r="BD230" s="206" t="str">
        <f t="shared" si="305"/>
        <v>-</v>
      </c>
      <c r="BE230" s="206" t="str">
        <f t="shared" si="306"/>
        <v>-</v>
      </c>
      <c r="BF230" s="206" t="str">
        <f t="shared" si="307"/>
        <v>-</v>
      </c>
      <c r="BG230" s="207" t="str">
        <f t="shared" si="308"/>
        <v>-</v>
      </c>
      <c r="BH230" s="103"/>
      <c r="BI230" s="227">
        <v>46265</v>
      </c>
      <c r="BJ230" s="112" t="s">
        <v>151</v>
      </c>
      <c r="BK230" s="103"/>
    </row>
    <row r="231" spans="1:63" s="49" customFormat="1">
      <c r="A231" s="110"/>
      <c r="B231" s="125" t="s">
        <v>150</v>
      </c>
      <c r="C231" s="47" t="s">
        <v>162</v>
      </c>
      <c r="D231" s="71" t="s">
        <v>71</v>
      </c>
      <c r="E231" s="112" t="s">
        <v>2428</v>
      </c>
      <c r="F231" s="51" t="s">
        <v>47</v>
      </c>
      <c r="G231" s="14">
        <v>2</v>
      </c>
      <c r="H231" s="14">
        <v>25</v>
      </c>
      <c r="I231" s="14" t="s">
        <v>41</v>
      </c>
      <c r="J231" s="14" t="s">
        <v>42</v>
      </c>
      <c r="K231" s="114" t="s">
        <v>48</v>
      </c>
      <c r="L231" s="115">
        <v>19.989999999999998</v>
      </c>
      <c r="M231" s="175">
        <f t="shared" si="281"/>
        <v>16.798319327731093</v>
      </c>
      <c r="N231" s="115">
        <f>L231-2</f>
        <v>17.989999999999998</v>
      </c>
      <c r="O231" s="118">
        <f>N231/1.19</f>
        <v>15.117647058823529</v>
      </c>
      <c r="P231" s="177">
        <f>N231</f>
        <v>17.989999999999998</v>
      </c>
      <c r="Q231" s="67">
        <f t="shared" si="320"/>
        <v>16.989999999999998</v>
      </c>
      <c r="R231" s="16">
        <f t="shared" si="321"/>
        <v>15.989999999999998</v>
      </c>
      <c r="S231" s="16">
        <f>P231-3</f>
        <v>14.989999999999998</v>
      </c>
      <c r="T231" s="16">
        <f>P231-4</f>
        <v>13.989999999999998</v>
      </c>
      <c r="U231" s="14" t="s">
        <v>41</v>
      </c>
      <c r="V231" s="14" t="s">
        <v>41</v>
      </c>
      <c r="W231" s="14" t="s">
        <v>41</v>
      </c>
      <c r="X231" s="14" t="s">
        <v>41</v>
      </c>
      <c r="Y231" s="14" t="s">
        <v>41</v>
      </c>
      <c r="Z231" s="14" t="s">
        <v>41</v>
      </c>
      <c r="AA231" s="71" t="s">
        <v>41</v>
      </c>
      <c r="AB231" s="256">
        <v>0</v>
      </c>
      <c r="AC231" s="237" t="s">
        <v>157</v>
      </c>
      <c r="AD231" s="120" t="s">
        <v>158</v>
      </c>
      <c r="AE231" s="67">
        <v>210</v>
      </c>
      <c r="AF231" s="114">
        <v>5</v>
      </c>
      <c r="AG231" s="182">
        <f t="shared" si="283"/>
        <v>215</v>
      </c>
      <c r="AH231" s="183">
        <f t="shared" si="284"/>
        <v>-208.25</v>
      </c>
      <c r="AI231" s="184">
        <f t="shared" si="285"/>
        <v>9.99</v>
      </c>
      <c r="AJ231" s="183">
        <f t="shared" si="286"/>
        <v>8.3949579831932777</v>
      </c>
      <c r="AK231" s="202">
        <f t="shared" si="287"/>
        <v>195</v>
      </c>
      <c r="AL231" s="203">
        <f t="shared" si="288"/>
        <v>175</v>
      </c>
      <c r="AM231" s="203">
        <f t="shared" si="289"/>
        <v>155</v>
      </c>
      <c r="AN231" s="203">
        <f t="shared" si="290"/>
        <v>135</v>
      </c>
      <c r="AO231" s="203" t="str">
        <f t="shared" si="291"/>
        <v>-</v>
      </c>
      <c r="AP231" s="203" t="str">
        <f t="shared" si="292"/>
        <v>-</v>
      </c>
      <c r="AQ231" s="203" t="str">
        <f t="shared" si="293"/>
        <v>-</v>
      </c>
      <c r="AR231" s="203" t="str">
        <f t="shared" si="294"/>
        <v>-</v>
      </c>
      <c r="AS231" s="203" t="str">
        <f t="shared" si="295"/>
        <v>-</v>
      </c>
      <c r="AT231" s="203" t="str">
        <f t="shared" si="296"/>
        <v>-</v>
      </c>
      <c r="AU231" s="204" t="str">
        <f t="shared" si="297"/>
        <v>-</v>
      </c>
      <c r="AV231" s="185"/>
      <c r="AW231" s="205">
        <f t="shared" si="298"/>
        <v>9.99</v>
      </c>
      <c r="AX231" s="206">
        <f t="shared" si="299"/>
        <v>9.99</v>
      </c>
      <c r="AY231" s="206">
        <f t="shared" si="300"/>
        <v>9.99</v>
      </c>
      <c r="AZ231" s="206">
        <f t="shared" si="301"/>
        <v>9.99</v>
      </c>
      <c r="BA231" s="206" t="str">
        <f t="shared" si="302"/>
        <v>-</v>
      </c>
      <c r="BB231" s="206" t="str">
        <f t="shared" si="303"/>
        <v>-</v>
      </c>
      <c r="BC231" s="206" t="str">
        <f t="shared" si="304"/>
        <v>-</v>
      </c>
      <c r="BD231" s="206" t="str">
        <f t="shared" si="305"/>
        <v>-</v>
      </c>
      <c r="BE231" s="206" t="str">
        <f t="shared" si="306"/>
        <v>-</v>
      </c>
      <c r="BF231" s="206" t="str">
        <f t="shared" si="307"/>
        <v>-</v>
      </c>
      <c r="BG231" s="207" t="str">
        <f t="shared" si="308"/>
        <v>-</v>
      </c>
      <c r="BH231" s="152" t="s">
        <v>1967</v>
      </c>
      <c r="BI231" s="227">
        <v>46295</v>
      </c>
      <c r="BJ231" s="112" t="s">
        <v>151</v>
      </c>
      <c r="BK231" s="201" t="s">
        <v>82</v>
      </c>
    </row>
    <row r="232" spans="1:63" s="49" customFormat="1">
      <c r="A232" s="110" t="s">
        <v>53</v>
      </c>
      <c r="B232" s="125" t="s">
        <v>150</v>
      </c>
      <c r="C232" s="47" t="s">
        <v>162</v>
      </c>
      <c r="D232" s="71" t="s">
        <v>71</v>
      </c>
      <c r="E232" s="112"/>
      <c r="F232" s="51" t="s">
        <v>47</v>
      </c>
      <c r="G232" s="14">
        <v>2</v>
      </c>
      <c r="H232" s="14">
        <v>25</v>
      </c>
      <c r="I232" s="14" t="s">
        <v>41</v>
      </c>
      <c r="J232" s="14" t="s">
        <v>42</v>
      </c>
      <c r="K232" s="114" t="s">
        <v>48</v>
      </c>
      <c r="L232" s="115">
        <v>19.989999999999998</v>
      </c>
      <c r="M232" s="175">
        <f t="shared" si="281"/>
        <v>16.798319327731093</v>
      </c>
      <c r="N232" s="115"/>
      <c r="O232" s="116"/>
      <c r="P232" s="177">
        <f>L232</f>
        <v>19.989999999999998</v>
      </c>
      <c r="Q232" s="67">
        <f t="shared" si="320"/>
        <v>18.989999999999998</v>
      </c>
      <c r="R232" s="16">
        <f t="shared" si="321"/>
        <v>17.989999999999998</v>
      </c>
      <c r="S232" s="16">
        <f>P232-3</f>
        <v>16.989999999999998</v>
      </c>
      <c r="T232" s="16">
        <f>P232-4</f>
        <v>15.989999999999998</v>
      </c>
      <c r="U232" s="14" t="s">
        <v>41</v>
      </c>
      <c r="V232" s="14" t="s">
        <v>41</v>
      </c>
      <c r="W232" s="14" t="s">
        <v>41</v>
      </c>
      <c r="X232" s="14" t="s">
        <v>41</v>
      </c>
      <c r="Y232" s="14" t="s">
        <v>41</v>
      </c>
      <c r="Z232" s="14" t="s">
        <v>41</v>
      </c>
      <c r="AA232" s="71" t="s">
        <v>41</v>
      </c>
      <c r="AB232" s="252">
        <v>19.989999999999998</v>
      </c>
      <c r="AC232" s="212"/>
      <c r="AD232" s="119" t="s">
        <v>41</v>
      </c>
      <c r="AE232" s="67">
        <v>210</v>
      </c>
      <c r="AF232" s="114"/>
      <c r="AG232" s="182">
        <f t="shared" si="283"/>
        <v>210</v>
      </c>
      <c r="AH232" s="183">
        <f t="shared" si="284"/>
        <v>-202.29999999999998</v>
      </c>
      <c r="AI232" s="184">
        <f t="shared" si="285"/>
        <v>9.99</v>
      </c>
      <c r="AJ232" s="183">
        <f t="shared" si="286"/>
        <v>8.3949579831932777</v>
      </c>
      <c r="AK232" s="202">
        <f t="shared" si="287"/>
        <v>190</v>
      </c>
      <c r="AL232" s="203">
        <f t="shared" si="288"/>
        <v>170</v>
      </c>
      <c r="AM232" s="203">
        <f t="shared" si="289"/>
        <v>150</v>
      </c>
      <c r="AN232" s="203">
        <f t="shared" si="290"/>
        <v>130</v>
      </c>
      <c r="AO232" s="203" t="str">
        <f t="shared" si="291"/>
        <v>-</v>
      </c>
      <c r="AP232" s="203" t="str">
        <f t="shared" si="292"/>
        <v>-</v>
      </c>
      <c r="AQ232" s="203" t="str">
        <f t="shared" si="293"/>
        <v>-</v>
      </c>
      <c r="AR232" s="203" t="str">
        <f t="shared" si="294"/>
        <v>-</v>
      </c>
      <c r="AS232" s="203" t="str">
        <f t="shared" si="295"/>
        <v>-</v>
      </c>
      <c r="AT232" s="203" t="str">
        <f t="shared" si="296"/>
        <v>-</v>
      </c>
      <c r="AU232" s="204" t="str">
        <f t="shared" si="297"/>
        <v>-</v>
      </c>
      <c r="AV232" s="185"/>
      <c r="AW232" s="205">
        <f t="shared" si="298"/>
        <v>9.99</v>
      </c>
      <c r="AX232" s="206">
        <f t="shared" si="299"/>
        <v>9.99</v>
      </c>
      <c r="AY232" s="206">
        <f t="shared" si="300"/>
        <v>9.99</v>
      </c>
      <c r="AZ232" s="206">
        <f t="shared" si="301"/>
        <v>9.99</v>
      </c>
      <c r="BA232" s="206" t="str">
        <f t="shared" si="302"/>
        <v>-</v>
      </c>
      <c r="BB232" s="206" t="str">
        <f t="shared" si="303"/>
        <v>-</v>
      </c>
      <c r="BC232" s="206" t="str">
        <f t="shared" si="304"/>
        <v>-</v>
      </c>
      <c r="BD232" s="206" t="str">
        <f t="shared" si="305"/>
        <v>-</v>
      </c>
      <c r="BE232" s="206" t="str">
        <f t="shared" si="306"/>
        <v>-</v>
      </c>
      <c r="BF232" s="206" t="str">
        <f t="shared" si="307"/>
        <v>-</v>
      </c>
      <c r="BG232" s="207" t="str">
        <f t="shared" si="308"/>
        <v>-</v>
      </c>
      <c r="BH232" s="103"/>
      <c r="BI232" s="227"/>
      <c r="BJ232" s="112" t="s">
        <v>151</v>
      </c>
      <c r="BK232" s="103"/>
    </row>
    <row r="233" spans="1:63">
      <c r="A233" s="110" t="s">
        <v>53</v>
      </c>
      <c r="B233" s="125" t="s">
        <v>150</v>
      </c>
      <c r="C233" s="47" t="s">
        <v>162</v>
      </c>
      <c r="D233" s="71" t="s">
        <v>71</v>
      </c>
      <c r="E233" s="112" t="s">
        <v>2428</v>
      </c>
      <c r="F233" s="51" t="s">
        <v>47</v>
      </c>
      <c r="G233" s="14">
        <v>2</v>
      </c>
      <c r="H233" s="14">
        <v>25</v>
      </c>
      <c r="I233" s="14" t="s">
        <v>41</v>
      </c>
      <c r="J233" s="14" t="s">
        <v>42</v>
      </c>
      <c r="K233" s="114" t="s">
        <v>48</v>
      </c>
      <c r="L233" s="115">
        <v>19.989999999999998</v>
      </c>
      <c r="M233" s="175">
        <f t="shared" si="281"/>
        <v>16.798319327731093</v>
      </c>
      <c r="N233" s="115"/>
      <c r="O233" s="116"/>
      <c r="P233" s="177">
        <f>L233</f>
        <v>19.989999999999998</v>
      </c>
      <c r="Q233" s="67">
        <f t="shared" si="320"/>
        <v>18.989999999999998</v>
      </c>
      <c r="R233" s="16">
        <f t="shared" si="321"/>
        <v>17.989999999999998</v>
      </c>
      <c r="S233" s="16">
        <f>P233-3</f>
        <v>16.989999999999998</v>
      </c>
      <c r="T233" s="16">
        <f>P233-4</f>
        <v>15.989999999999998</v>
      </c>
      <c r="U233" s="14" t="s">
        <v>41</v>
      </c>
      <c r="V233" s="14" t="s">
        <v>41</v>
      </c>
      <c r="W233" s="14" t="s">
        <v>41</v>
      </c>
      <c r="X233" s="14" t="s">
        <v>41</v>
      </c>
      <c r="Y233" s="14" t="s">
        <v>41</v>
      </c>
      <c r="Z233" s="14" t="s">
        <v>41</v>
      </c>
      <c r="AA233" s="71" t="s">
        <v>41</v>
      </c>
      <c r="AB233" s="252">
        <v>19.989999999999998</v>
      </c>
      <c r="AC233" s="236" t="s">
        <v>49</v>
      </c>
      <c r="AD233" s="223" t="s">
        <v>155</v>
      </c>
      <c r="AE233" s="67">
        <v>210</v>
      </c>
      <c r="AF233" s="114">
        <v>30</v>
      </c>
      <c r="AG233" s="182">
        <f t="shared" si="283"/>
        <v>240</v>
      </c>
      <c r="AH233" s="183">
        <f t="shared" si="284"/>
        <v>-238</v>
      </c>
      <c r="AI233" s="184">
        <f t="shared" si="285"/>
        <v>9.99</v>
      </c>
      <c r="AJ233" s="183">
        <f t="shared" si="286"/>
        <v>8.3949579831932777</v>
      </c>
      <c r="AK233" s="202">
        <f t="shared" si="287"/>
        <v>220</v>
      </c>
      <c r="AL233" s="203">
        <f t="shared" si="288"/>
        <v>200</v>
      </c>
      <c r="AM233" s="203">
        <f t="shared" si="289"/>
        <v>180</v>
      </c>
      <c r="AN233" s="203">
        <f t="shared" si="290"/>
        <v>160</v>
      </c>
      <c r="AO233" s="203" t="str">
        <f t="shared" si="291"/>
        <v>-</v>
      </c>
      <c r="AP233" s="203" t="str">
        <f t="shared" si="292"/>
        <v>-</v>
      </c>
      <c r="AQ233" s="203" t="str">
        <f t="shared" si="293"/>
        <v>-</v>
      </c>
      <c r="AR233" s="203" t="str">
        <f t="shared" si="294"/>
        <v>-</v>
      </c>
      <c r="AS233" s="203" t="str">
        <f t="shared" si="295"/>
        <v>-</v>
      </c>
      <c r="AT233" s="203" t="str">
        <f t="shared" si="296"/>
        <v>-</v>
      </c>
      <c r="AU233" s="204" t="str">
        <f t="shared" si="297"/>
        <v>-</v>
      </c>
      <c r="AV233" s="185"/>
      <c r="AW233" s="205">
        <f t="shared" si="298"/>
        <v>9.99</v>
      </c>
      <c r="AX233" s="206">
        <f t="shared" si="299"/>
        <v>9.99</v>
      </c>
      <c r="AY233" s="206">
        <f t="shared" si="300"/>
        <v>9.99</v>
      </c>
      <c r="AZ233" s="206">
        <f t="shared" si="301"/>
        <v>9.99</v>
      </c>
      <c r="BA233" s="206" t="str">
        <f t="shared" si="302"/>
        <v>-</v>
      </c>
      <c r="BB233" s="206" t="str">
        <f t="shared" si="303"/>
        <v>-</v>
      </c>
      <c r="BC233" s="206" t="str">
        <f t="shared" si="304"/>
        <v>-</v>
      </c>
      <c r="BD233" s="206" t="str">
        <f t="shared" si="305"/>
        <v>-</v>
      </c>
      <c r="BE233" s="206" t="str">
        <f t="shared" si="306"/>
        <v>-</v>
      </c>
      <c r="BF233" s="206" t="str">
        <f t="shared" si="307"/>
        <v>-</v>
      </c>
      <c r="BG233" s="207" t="str">
        <f t="shared" si="308"/>
        <v>-</v>
      </c>
      <c r="BH233" s="103"/>
      <c r="BI233" s="227">
        <v>46265</v>
      </c>
      <c r="BJ233" s="112" t="s">
        <v>151</v>
      </c>
      <c r="BK233" s="103"/>
    </row>
    <row r="234" spans="1:63" s="49" customFormat="1">
      <c r="A234" s="110"/>
      <c r="B234" s="125" t="s">
        <v>150</v>
      </c>
      <c r="C234" s="47" t="s">
        <v>2131</v>
      </c>
      <c r="D234" s="71" t="s">
        <v>40</v>
      </c>
      <c r="E234" s="112"/>
      <c r="F234" s="51" t="s">
        <v>61</v>
      </c>
      <c r="G234" s="52">
        <v>15</v>
      </c>
      <c r="H234" s="52">
        <v>50</v>
      </c>
      <c r="I234" s="14" t="s">
        <v>41</v>
      </c>
      <c r="J234" s="14" t="s">
        <v>76</v>
      </c>
      <c r="K234" s="114" t="s">
        <v>61</v>
      </c>
      <c r="L234" s="115">
        <v>19.989999999999998</v>
      </c>
      <c r="M234" s="175">
        <f t="shared" si="281"/>
        <v>16.798319327731093</v>
      </c>
      <c r="N234" s="115"/>
      <c r="O234" s="116"/>
      <c r="P234" s="177">
        <f>L234</f>
        <v>19.989999999999998</v>
      </c>
      <c r="Q234" s="67">
        <f t="shared" si="320"/>
        <v>18.989999999999998</v>
      </c>
      <c r="R234" s="16">
        <f t="shared" si="321"/>
        <v>17.989999999999998</v>
      </c>
      <c r="S234" s="16">
        <f>P234-3</f>
        <v>16.989999999999998</v>
      </c>
      <c r="T234" s="16">
        <f>P234-4</f>
        <v>15.989999999999998</v>
      </c>
      <c r="U234" s="16">
        <f>P234-5</f>
        <v>14.989999999999998</v>
      </c>
      <c r="V234" s="16">
        <f>P234-6</f>
        <v>13.989999999999998</v>
      </c>
      <c r="W234" s="16">
        <f>P234-7</f>
        <v>12.989999999999998</v>
      </c>
      <c r="X234" s="16">
        <f>P234-8</f>
        <v>11.989999999999998</v>
      </c>
      <c r="Y234" s="16">
        <f>P234-9</f>
        <v>10.989999999999998</v>
      </c>
      <c r="Z234" s="16">
        <f>P234-10</f>
        <v>9.9899999999999984</v>
      </c>
      <c r="AA234" s="71" t="s">
        <v>41</v>
      </c>
      <c r="AB234" s="252">
        <v>19.989999999999998</v>
      </c>
      <c r="AC234" s="212"/>
      <c r="AD234" s="119" t="s">
        <v>41</v>
      </c>
      <c r="AE234" s="67">
        <v>50</v>
      </c>
      <c r="AF234" s="114"/>
      <c r="AG234" s="182">
        <f t="shared" si="283"/>
        <v>50</v>
      </c>
      <c r="AH234" s="183">
        <f t="shared" si="284"/>
        <v>-11.899999999999999</v>
      </c>
      <c r="AI234" s="184">
        <f t="shared" si="285"/>
        <v>9.99</v>
      </c>
      <c r="AJ234" s="183">
        <f t="shared" si="286"/>
        <v>8.3949579831932777</v>
      </c>
      <c r="AK234" s="202">
        <f t="shared" si="287"/>
        <v>30</v>
      </c>
      <c r="AL234" s="203">
        <f t="shared" si="288"/>
        <v>10</v>
      </c>
      <c r="AM234" s="203">
        <f t="shared" si="289"/>
        <v>-10</v>
      </c>
      <c r="AN234" s="203">
        <f t="shared" si="290"/>
        <v>-30</v>
      </c>
      <c r="AO234" s="203">
        <f t="shared" si="291"/>
        <v>-50</v>
      </c>
      <c r="AP234" s="203">
        <f t="shared" si="292"/>
        <v>-70</v>
      </c>
      <c r="AQ234" s="203">
        <f t="shared" si="293"/>
        <v>-90</v>
      </c>
      <c r="AR234" s="203">
        <f t="shared" si="294"/>
        <v>-110</v>
      </c>
      <c r="AS234" s="203">
        <f t="shared" si="295"/>
        <v>-130</v>
      </c>
      <c r="AT234" s="203">
        <f t="shared" si="296"/>
        <v>-150</v>
      </c>
      <c r="AU234" s="204" t="str">
        <f t="shared" si="297"/>
        <v>-</v>
      </c>
      <c r="AV234" s="185"/>
      <c r="AW234" s="205">
        <f t="shared" si="298"/>
        <v>19.990000000000002</v>
      </c>
      <c r="AX234" s="206">
        <f t="shared" si="299"/>
        <v>39.99</v>
      </c>
      <c r="AY234" s="206">
        <f t="shared" si="300"/>
        <v>59.99</v>
      </c>
      <c r="AZ234" s="206">
        <f t="shared" si="301"/>
        <v>89.99</v>
      </c>
      <c r="BA234" s="206">
        <f t="shared" si="302"/>
        <v>109.99</v>
      </c>
      <c r="BB234" s="206">
        <f t="shared" si="303"/>
        <v>139.99</v>
      </c>
      <c r="BC234" s="206">
        <f t="shared" si="304"/>
        <v>159.99</v>
      </c>
      <c r="BD234" s="206">
        <f t="shared" si="305"/>
        <v>179.99</v>
      </c>
      <c r="BE234" s="206">
        <f t="shared" si="306"/>
        <v>209.99</v>
      </c>
      <c r="BF234" s="206">
        <f t="shared" si="307"/>
        <v>229.99</v>
      </c>
      <c r="BG234" s="207" t="str">
        <f t="shared" si="308"/>
        <v>-</v>
      </c>
      <c r="BH234" s="123"/>
      <c r="BI234" s="229"/>
      <c r="BJ234" s="112" t="s">
        <v>164</v>
      </c>
      <c r="BK234" s="103"/>
    </row>
    <row r="235" spans="1:63" s="49" customFormat="1">
      <c r="A235" s="110" t="s">
        <v>173</v>
      </c>
      <c r="B235" s="125" t="s">
        <v>150</v>
      </c>
      <c r="C235" s="47" t="s">
        <v>2148</v>
      </c>
      <c r="D235" s="71" t="s">
        <v>40</v>
      </c>
      <c r="E235" s="112"/>
      <c r="F235" s="51" t="s">
        <v>61</v>
      </c>
      <c r="G235" s="52">
        <v>15</v>
      </c>
      <c r="H235" s="52">
        <v>50</v>
      </c>
      <c r="I235" s="14" t="s">
        <v>41</v>
      </c>
      <c r="J235" s="14" t="s">
        <v>76</v>
      </c>
      <c r="K235" s="114" t="s">
        <v>61</v>
      </c>
      <c r="L235" s="115">
        <v>19.989999999999998</v>
      </c>
      <c r="M235" s="175">
        <f t="shared" si="281"/>
        <v>16.798319327731093</v>
      </c>
      <c r="N235" s="115"/>
      <c r="O235" s="116"/>
      <c r="P235" s="177">
        <f>L235</f>
        <v>19.989999999999998</v>
      </c>
      <c r="Q235" s="67" t="s">
        <v>41</v>
      </c>
      <c r="R235" s="16" t="s">
        <v>41</v>
      </c>
      <c r="S235" s="16" t="s">
        <v>41</v>
      </c>
      <c r="T235" s="16" t="s">
        <v>41</v>
      </c>
      <c r="U235" s="16" t="s">
        <v>41</v>
      </c>
      <c r="V235" s="16" t="s">
        <v>41</v>
      </c>
      <c r="W235" s="16" t="s">
        <v>41</v>
      </c>
      <c r="X235" s="16" t="s">
        <v>41</v>
      </c>
      <c r="Y235" s="16" t="s">
        <v>41</v>
      </c>
      <c r="Z235" s="16" t="s">
        <v>41</v>
      </c>
      <c r="AA235" s="71" t="s">
        <v>41</v>
      </c>
      <c r="AB235" s="252">
        <v>19.989999999999998</v>
      </c>
      <c r="AC235" s="212"/>
      <c r="AD235" s="119" t="s">
        <v>41</v>
      </c>
      <c r="AE235" s="67">
        <v>0</v>
      </c>
      <c r="AF235" s="114"/>
      <c r="AG235" s="182">
        <f t="shared" si="283"/>
        <v>0</v>
      </c>
      <c r="AH235" s="183">
        <f t="shared" si="284"/>
        <v>47.599999999999994</v>
      </c>
      <c r="AI235" s="184">
        <f t="shared" si="285"/>
        <v>49.99</v>
      </c>
      <c r="AJ235" s="183">
        <f t="shared" si="286"/>
        <v>42.008403361344541</v>
      </c>
      <c r="AK235" s="202" t="str">
        <f t="shared" si="287"/>
        <v>-</v>
      </c>
      <c r="AL235" s="203" t="str">
        <f t="shared" si="288"/>
        <v>-</v>
      </c>
      <c r="AM235" s="203" t="str">
        <f t="shared" si="289"/>
        <v>-</v>
      </c>
      <c r="AN235" s="203" t="str">
        <f t="shared" si="290"/>
        <v>-</v>
      </c>
      <c r="AO235" s="203" t="str">
        <f t="shared" si="291"/>
        <v>-</v>
      </c>
      <c r="AP235" s="203" t="str">
        <f t="shared" si="292"/>
        <v>-</v>
      </c>
      <c r="AQ235" s="203" t="str">
        <f t="shared" si="293"/>
        <v>-</v>
      </c>
      <c r="AR235" s="203" t="str">
        <f t="shared" si="294"/>
        <v>-</v>
      </c>
      <c r="AS235" s="203" t="str">
        <f t="shared" si="295"/>
        <v>-</v>
      </c>
      <c r="AT235" s="203" t="str">
        <f t="shared" si="296"/>
        <v>-</v>
      </c>
      <c r="AU235" s="204" t="str">
        <f t="shared" si="297"/>
        <v>-</v>
      </c>
      <c r="AV235" s="185"/>
      <c r="AW235" s="205" t="str">
        <f t="shared" si="298"/>
        <v>-</v>
      </c>
      <c r="AX235" s="206" t="str">
        <f t="shared" si="299"/>
        <v>-</v>
      </c>
      <c r="AY235" s="206" t="str">
        <f t="shared" si="300"/>
        <v>-</v>
      </c>
      <c r="AZ235" s="206" t="str">
        <f t="shared" si="301"/>
        <v>-</v>
      </c>
      <c r="BA235" s="206" t="str">
        <f t="shared" si="302"/>
        <v>-</v>
      </c>
      <c r="BB235" s="206" t="str">
        <f t="shared" si="303"/>
        <v>-</v>
      </c>
      <c r="BC235" s="206" t="str">
        <f t="shared" si="304"/>
        <v>-</v>
      </c>
      <c r="BD235" s="206" t="str">
        <f t="shared" si="305"/>
        <v>-</v>
      </c>
      <c r="BE235" s="206" t="str">
        <f t="shared" si="306"/>
        <v>-</v>
      </c>
      <c r="BF235" s="206" t="str">
        <f t="shared" si="307"/>
        <v>-</v>
      </c>
      <c r="BG235" s="207" t="str">
        <f t="shared" si="308"/>
        <v>-</v>
      </c>
      <c r="BH235" s="123" t="s">
        <v>2752</v>
      </c>
      <c r="BI235" s="229"/>
      <c r="BJ235" s="112" t="s">
        <v>165</v>
      </c>
      <c r="BK235" s="103"/>
    </row>
    <row r="236" spans="1:63" s="49" customFormat="1">
      <c r="A236" s="110"/>
      <c r="B236" s="125" t="s">
        <v>150</v>
      </c>
      <c r="C236" s="47" t="s">
        <v>2574</v>
      </c>
      <c r="D236" s="71" t="s">
        <v>85</v>
      </c>
      <c r="E236" s="112" t="s">
        <v>2428</v>
      </c>
      <c r="F236" s="51" t="s">
        <v>61</v>
      </c>
      <c r="G236" s="52">
        <v>15</v>
      </c>
      <c r="H236" s="52">
        <v>50</v>
      </c>
      <c r="I236" s="14" t="s">
        <v>41</v>
      </c>
      <c r="J236" s="14" t="s">
        <v>76</v>
      </c>
      <c r="K236" s="114" t="s">
        <v>61</v>
      </c>
      <c r="L236" s="115">
        <v>24.99</v>
      </c>
      <c r="M236" s="175">
        <f t="shared" si="281"/>
        <v>21</v>
      </c>
      <c r="N236" s="115">
        <f>L236-5</f>
        <v>19.989999999999998</v>
      </c>
      <c r="O236" s="116">
        <f t="shared" ref="O236:O239" si="322">N236/1.19</f>
        <v>16.798319327731093</v>
      </c>
      <c r="P236" s="177">
        <f t="shared" ref="P236:P239" si="323">N236</f>
        <v>19.989999999999998</v>
      </c>
      <c r="Q236" s="67">
        <f>P236-1</f>
        <v>18.989999999999998</v>
      </c>
      <c r="R236" s="16">
        <f>P236-2</f>
        <v>17.989999999999998</v>
      </c>
      <c r="S236" s="16">
        <f>P236-3</f>
        <v>16.989999999999998</v>
      </c>
      <c r="T236" s="16">
        <f>P236-4</f>
        <v>15.989999999999998</v>
      </c>
      <c r="U236" s="16">
        <f>P236-5</f>
        <v>14.989999999999998</v>
      </c>
      <c r="V236" s="16">
        <f>P236-6</f>
        <v>13.989999999999998</v>
      </c>
      <c r="W236" s="16">
        <f>P236-7</f>
        <v>12.989999999999998</v>
      </c>
      <c r="X236" s="16">
        <f>P236-8</f>
        <v>11.989999999999998</v>
      </c>
      <c r="Y236" s="16">
        <f>P236-9</f>
        <v>10.989999999999998</v>
      </c>
      <c r="Z236" s="16">
        <f>P236-10</f>
        <v>9.9899999999999984</v>
      </c>
      <c r="AA236" s="71" t="s">
        <v>41</v>
      </c>
      <c r="AB236" s="252">
        <v>19.989999999999998</v>
      </c>
      <c r="AC236" s="237" t="s">
        <v>169</v>
      </c>
      <c r="AD236" s="120" t="s">
        <v>2586</v>
      </c>
      <c r="AE236" s="67">
        <v>130</v>
      </c>
      <c r="AF236" s="114">
        <v>40</v>
      </c>
      <c r="AG236" s="182">
        <f t="shared" si="283"/>
        <v>170</v>
      </c>
      <c r="AH236" s="183">
        <f t="shared" si="284"/>
        <v>-154.69999999999999</v>
      </c>
      <c r="AI236" s="184">
        <f t="shared" si="285"/>
        <v>9.99</v>
      </c>
      <c r="AJ236" s="183">
        <f t="shared" si="286"/>
        <v>8.3949579831932777</v>
      </c>
      <c r="AK236" s="202">
        <f t="shared" si="287"/>
        <v>150</v>
      </c>
      <c r="AL236" s="203">
        <f t="shared" si="288"/>
        <v>130</v>
      </c>
      <c r="AM236" s="203">
        <f t="shared" si="289"/>
        <v>110</v>
      </c>
      <c r="AN236" s="203">
        <f t="shared" si="290"/>
        <v>90</v>
      </c>
      <c r="AO236" s="203">
        <f t="shared" si="291"/>
        <v>70</v>
      </c>
      <c r="AP236" s="203">
        <f t="shared" si="292"/>
        <v>50</v>
      </c>
      <c r="AQ236" s="203">
        <f t="shared" si="293"/>
        <v>30</v>
      </c>
      <c r="AR236" s="203">
        <f t="shared" si="294"/>
        <v>10</v>
      </c>
      <c r="AS236" s="203">
        <f t="shared" si="295"/>
        <v>-10</v>
      </c>
      <c r="AT236" s="203">
        <f t="shared" si="296"/>
        <v>-30</v>
      </c>
      <c r="AU236" s="204" t="str">
        <f t="shared" si="297"/>
        <v>-</v>
      </c>
      <c r="AV236" s="185"/>
      <c r="AW236" s="205">
        <f t="shared" si="298"/>
        <v>9.99</v>
      </c>
      <c r="AX236" s="206">
        <f t="shared" si="299"/>
        <v>9.99</v>
      </c>
      <c r="AY236" s="206">
        <f t="shared" si="300"/>
        <v>9.99</v>
      </c>
      <c r="AZ236" s="206">
        <f t="shared" si="301"/>
        <v>9.99</v>
      </c>
      <c r="BA236" s="206">
        <f t="shared" si="302"/>
        <v>9.99</v>
      </c>
      <c r="BB236" s="206">
        <f t="shared" si="303"/>
        <v>9.99</v>
      </c>
      <c r="BC236" s="206">
        <f t="shared" si="304"/>
        <v>19.990000000000002</v>
      </c>
      <c r="BD236" s="206">
        <f t="shared" si="305"/>
        <v>39.99</v>
      </c>
      <c r="BE236" s="206">
        <f t="shared" si="306"/>
        <v>59.99</v>
      </c>
      <c r="BF236" s="206">
        <f t="shared" si="307"/>
        <v>89.99</v>
      </c>
      <c r="BG236" s="207" t="str">
        <f t="shared" si="308"/>
        <v>-</v>
      </c>
      <c r="BH236" s="123"/>
      <c r="BI236" s="227">
        <v>46265</v>
      </c>
      <c r="BJ236" s="112" t="s">
        <v>164</v>
      </c>
      <c r="BK236" s="103"/>
    </row>
    <row r="237" spans="1:63">
      <c r="A237" s="110"/>
      <c r="B237" s="125" t="s">
        <v>150</v>
      </c>
      <c r="C237" s="47" t="s">
        <v>111</v>
      </c>
      <c r="D237" s="71" t="s">
        <v>40</v>
      </c>
      <c r="E237" s="112" t="s">
        <v>2428</v>
      </c>
      <c r="F237" s="51" t="s">
        <v>61</v>
      </c>
      <c r="G237" s="52">
        <v>30</v>
      </c>
      <c r="H237" s="52">
        <v>50</v>
      </c>
      <c r="I237" s="14" t="s">
        <v>41</v>
      </c>
      <c r="J237" s="14" t="s">
        <v>76</v>
      </c>
      <c r="K237" s="114" t="s">
        <v>61</v>
      </c>
      <c r="L237" s="115">
        <v>24.99</v>
      </c>
      <c r="M237" s="175">
        <f t="shared" ref="M237:M278" si="324">L237/1.19</f>
        <v>21</v>
      </c>
      <c r="N237" s="115">
        <f>L237-5</f>
        <v>19.989999999999998</v>
      </c>
      <c r="O237" s="116">
        <f t="shared" si="322"/>
        <v>16.798319327731093</v>
      </c>
      <c r="P237" s="177">
        <f t="shared" si="323"/>
        <v>19.989999999999998</v>
      </c>
      <c r="Q237" s="67">
        <f>P237-1</f>
        <v>18.989999999999998</v>
      </c>
      <c r="R237" s="16">
        <f>P237-2</f>
        <v>17.989999999999998</v>
      </c>
      <c r="S237" s="16">
        <f>P237-3</f>
        <v>16.989999999999998</v>
      </c>
      <c r="T237" s="16">
        <f>P237-4</f>
        <v>15.989999999999998</v>
      </c>
      <c r="U237" s="16">
        <f>P237-5</f>
        <v>14.989999999999998</v>
      </c>
      <c r="V237" s="16">
        <f>P237-6</f>
        <v>13.989999999999998</v>
      </c>
      <c r="W237" s="16">
        <f>P237-7</f>
        <v>12.989999999999998</v>
      </c>
      <c r="X237" s="16">
        <f>P237-8</f>
        <v>11.989999999999998</v>
      </c>
      <c r="Y237" s="16">
        <f>P237-9</f>
        <v>10.989999999999998</v>
      </c>
      <c r="Z237" s="16">
        <f>P237-10</f>
        <v>9.9899999999999984</v>
      </c>
      <c r="AA237" s="71" t="s">
        <v>41</v>
      </c>
      <c r="AB237" s="252">
        <v>19.989999999999998</v>
      </c>
      <c r="AC237" s="237" t="s">
        <v>169</v>
      </c>
      <c r="AD237" s="120" t="s">
        <v>2588</v>
      </c>
      <c r="AE237" s="67">
        <v>100</v>
      </c>
      <c r="AF237" s="114">
        <v>70</v>
      </c>
      <c r="AG237" s="182">
        <f t="shared" ref="AG237:AG278" si="325">SUM(AE237:AF237)</f>
        <v>170</v>
      </c>
      <c r="AH237" s="183">
        <f t="shared" ref="AH237:AH278" si="326">((($AG$2+$AG$3)-AG237))*1.19</f>
        <v>-154.69999999999999</v>
      </c>
      <c r="AI237" s="184">
        <f t="shared" ref="AI237:AI278" si="327">IF(AH237&lt;1,9.99,ROUNDDOWN(AH237/10,0)*10+9.99)</f>
        <v>9.99</v>
      </c>
      <c r="AJ237" s="183">
        <f t="shared" ref="AJ237:AJ278" si="328">AI237/1.19</f>
        <v>8.3949579831932777</v>
      </c>
      <c r="AK237" s="202">
        <f t="shared" ref="AK237:AK278" si="329">IF(ISNUMBER(Q237),AG237-20,"-")</f>
        <v>150</v>
      </c>
      <c r="AL237" s="203">
        <f t="shared" ref="AL237:AL278" si="330">IF(ISNUMBER(R237),AG237-40,"-")</f>
        <v>130</v>
      </c>
      <c r="AM237" s="203">
        <f t="shared" ref="AM237:AM278" si="331">IF(ISNUMBER(S237),AG237-60,"-")</f>
        <v>110</v>
      </c>
      <c r="AN237" s="203">
        <f t="shared" ref="AN237:AN278" si="332">IF(ISNUMBER(T237),AG237-80,"-")</f>
        <v>90</v>
      </c>
      <c r="AO237" s="203">
        <f t="shared" ref="AO237:AO278" si="333">IF(ISNUMBER(U237),AG237-100,"-")</f>
        <v>70</v>
      </c>
      <c r="AP237" s="203">
        <f t="shared" ref="AP237:AP278" si="334">IF(ISNUMBER(V237),AG237-120,"-")</f>
        <v>50</v>
      </c>
      <c r="AQ237" s="203">
        <f t="shared" ref="AQ237:AQ278" si="335">IF(ISNUMBER(W237),AG237-140,"-")</f>
        <v>30</v>
      </c>
      <c r="AR237" s="203">
        <f t="shared" ref="AR237:AR278" si="336">IF(ISNUMBER(X237),AG237-160,"-")</f>
        <v>10</v>
      </c>
      <c r="AS237" s="203">
        <f t="shared" ref="AS237:AS278" si="337">IF(ISNUMBER(Y237),AG237-180,"-")</f>
        <v>-10</v>
      </c>
      <c r="AT237" s="203">
        <f t="shared" ref="AT237:AT278" si="338">IF(ISNUMBER(Z237),AG237-200,"-")</f>
        <v>-30</v>
      </c>
      <c r="AU237" s="204" t="str">
        <f t="shared" ref="AU237:AU278" si="339">IF(ISNUMBER(AA237),AG237-240,"-")</f>
        <v>-</v>
      </c>
      <c r="AV237" s="185"/>
      <c r="AW237" s="205">
        <f t="shared" ref="AW237:AW278" si="340">IF(ISNUMBER(AK237),IF((AH237+23.8)&lt;1,9.99,ROUNDDOWN((AH237+23.8)/10,0)*10+9.99),"-")</f>
        <v>9.99</v>
      </c>
      <c r="AX237" s="206">
        <f t="shared" ref="AX237:AX278" si="341">IF(ISNUMBER(AL237),IF((AH237+47.6)&lt;1,9.99,ROUNDDOWN((AH237+47.6)/10,0)*10+9.99),"-")</f>
        <v>9.99</v>
      </c>
      <c r="AY237" s="206">
        <f t="shared" ref="AY237:AY278" si="342">IF(ISNUMBER(AM237),IF((AH237+71.4)&lt;1,9.99,ROUNDDOWN((AH237+71.4)/10,0)*10+9.99),"-")</f>
        <v>9.99</v>
      </c>
      <c r="AZ237" s="206">
        <f t="shared" ref="AZ237:AZ278" si="343">IF(ISNUMBER(AN237),IF((AH237+95.2)&lt;1,9.99,ROUNDDOWN((AH237+95.2)/10,0)*10+9.99),"-")</f>
        <v>9.99</v>
      </c>
      <c r="BA237" s="206">
        <f t="shared" ref="BA237:BA278" si="344">IF(ISNUMBER(AO237),IF((AH237+119)&lt;1,9.99,ROUNDDOWN((AH237+119)/10,0)*10+9.99),"-")</f>
        <v>9.99</v>
      </c>
      <c r="BB237" s="206">
        <f t="shared" ref="BB237:BB278" si="345">IF(ISNUMBER(AP237),IF((AH237+142.8)&lt;1,9.99,ROUNDDOWN((AH237+142.8)/10,0)*10+9.99),"-")</f>
        <v>9.99</v>
      </c>
      <c r="BC237" s="206">
        <f t="shared" ref="BC237:BC278" si="346">IF(ISNUMBER(AQ237),IF((AH237+166.6)&lt;1,9.99,ROUNDDOWN((AH237+166.6)/10,0)*10+9.99),"-")</f>
        <v>19.990000000000002</v>
      </c>
      <c r="BD237" s="206">
        <f t="shared" ref="BD237:BD278" si="347">IF(ISNUMBER(AR237),IF((AH237+190.4)&lt;1,9.99,ROUNDDOWN((AH237+190.4)/10,0)*10+9.99),"-")</f>
        <v>39.99</v>
      </c>
      <c r="BE237" s="206">
        <f t="shared" ref="BE237:BE278" si="348">IF(ISNUMBER(AS237),IF((AH237+214.2)&lt;1,9.99,ROUNDDOWN((AH237+214.2)/10,0)*10+9.99),"-")</f>
        <v>59.99</v>
      </c>
      <c r="BF237" s="206">
        <f t="shared" ref="BF237:BF278" si="349">IF(ISNUMBER(AT237),IF((AH237+238)&lt;1,9.99,ROUNDDOWN((AH237+238)/10,0)*10+9.99),"-")</f>
        <v>89.99</v>
      </c>
      <c r="BG237" s="207" t="str">
        <f t="shared" ref="BG237:BG278" si="350">IF(ISNUMBER(AU237),IF((AH237+285.6)&lt;1,9.99,ROUNDDOWN((AH237+285.6)/10,0)*10+9.99),"-")</f>
        <v>-</v>
      </c>
      <c r="BH237" s="123"/>
      <c r="BI237" s="227">
        <v>46265</v>
      </c>
      <c r="BJ237" s="112" t="s">
        <v>164</v>
      </c>
      <c r="BK237" s="103"/>
    </row>
    <row r="238" spans="1:63">
      <c r="A238" s="110" t="s">
        <v>173</v>
      </c>
      <c r="B238" s="125" t="s">
        <v>150</v>
      </c>
      <c r="C238" s="47" t="s">
        <v>2580</v>
      </c>
      <c r="D238" s="71" t="s">
        <v>40</v>
      </c>
      <c r="E238" s="112" t="s">
        <v>2428</v>
      </c>
      <c r="F238" s="51" t="s">
        <v>61</v>
      </c>
      <c r="G238" s="52">
        <v>30</v>
      </c>
      <c r="H238" s="52">
        <v>50</v>
      </c>
      <c r="I238" s="14" t="s">
        <v>41</v>
      </c>
      <c r="J238" s="14" t="s">
        <v>76</v>
      </c>
      <c r="K238" s="114" t="s">
        <v>61</v>
      </c>
      <c r="L238" s="115">
        <v>24.99</v>
      </c>
      <c r="M238" s="175">
        <f t="shared" si="324"/>
        <v>21</v>
      </c>
      <c r="N238" s="115">
        <f>L238-5</f>
        <v>19.989999999999998</v>
      </c>
      <c r="O238" s="116">
        <f t="shared" si="322"/>
        <v>16.798319327731093</v>
      </c>
      <c r="P238" s="177">
        <f t="shared" si="323"/>
        <v>19.989999999999998</v>
      </c>
      <c r="Q238" s="67" t="s">
        <v>41</v>
      </c>
      <c r="R238" s="16" t="s">
        <v>41</v>
      </c>
      <c r="S238" s="16" t="s">
        <v>41</v>
      </c>
      <c r="T238" s="16" t="s">
        <v>41</v>
      </c>
      <c r="U238" s="16" t="s">
        <v>41</v>
      </c>
      <c r="V238" s="16" t="s">
        <v>41</v>
      </c>
      <c r="W238" s="16" t="s">
        <v>41</v>
      </c>
      <c r="X238" s="16" t="s">
        <v>41</v>
      </c>
      <c r="Y238" s="16" t="s">
        <v>41</v>
      </c>
      <c r="Z238" s="16" t="s">
        <v>41</v>
      </c>
      <c r="AA238" s="71" t="s">
        <v>41</v>
      </c>
      <c r="AB238" s="256">
        <v>0</v>
      </c>
      <c r="AC238" s="237" t="s">
        <v>169</v>
      </c>
      <c r="AD238" s="120" t="s">
        <v>2593</v>
      </c>
      <c r="AE238" s="67">
        <v>0</v>
      </c>
      <c r="AF238" s="114">
        <v>20</v>
      </c>
      <c r="AG238" s="182">
        <f t="shared" si="325"/>
        <v>20</v>
      </c>
      <c r="AH238" s="183">
        <f t="shared" si="326"/>
        <v>23.799999999999997</v>
      </c>
      <c r="AI238" s="184">
        <f t="shared" si="327"/>
        <v>29.990000000000002</v>
      </c>
      <c r="AJ238" s="183">
        <f t="shared" si="328"/>
        <v>25.20168067226891</v>
      </c>
      <c r="AK238" s="202" t="str">
        <f t="shared" si="329"/>
        <v>-</v>
      </c>
      <c r="AL238" s="203" t="str">
        <f t="shared" si="330"/>
        <v>-</v>
      </c>
      <c r="AM238" s="203" t="str">
        <f t="shared" si="331"/>
        <v>-</v>
      </c>
      <c r="AN238" s="203" t="str">
        <f t="shared" si="332"/>
        <v>-</v>
      </c>
      <c r="AO238" s="203" t="str">
        <f t="shared" si="333"/>
        <v>-</v>
      </c>
      <c r="AP238" s="203" t="str">
        <f t="shared" si="334"/>
        <v>-</v>
      </c>
      <c r="AQ238" s="203" t="str">
        <f t="shared" si="335"/>
        <v>-</v>
      </c>
      <c r="AR238" s="203" t="str">
        <f t="shared" si="336"/>
        <v>-</v>
      </c>
      <c r="AS238" s="203" t="str">
        <f t="shared" si="337"/>
        <v>-</v>
      </c>
      <c r="AT238" s="203" t="str">
        <f t="shared" si="338"/>
        <v>-</v>
      </c>
      <c r="AU238" s="204" t="str">
        <f t="shared" si="339"/>
        <v>-</v>
      </c>
      <c r="AV238" s="185"/>
      <c r="AW238" s="205" t="str">
        <f t="shared" si="340"/>
        <v>-</v>
      </c>
      <c r="AX238" s="206" t="str">
        <f t="shared" si="341"/>
        <v>-</v>
      </c>
      <c r="AY238" s="206" t="str">
        <f t="shared" si="342"/>
        <v>-</v>
      </c>
      <c r="AZ238" s="206" t="str">
        <f t="shared" si="343"/>
        <v>-</v>
      </c>
      <c r="BA238" s="206" t="str">
        <f t="shared" si="344"/>
        <v>-</v>
      </c>
      <c r="BB238" s="206" t="str">
        <f t="shared" si="345"/>
        <v>-</v>
      </c>
      <c r="BC238" s="206" t="str">
        <f t="shared" si="346"/>
        <v>-</v>
      </c>
      <c r="BD238" s="206" t="str">
        <f t="shared" si="347"/>
        <v>-</v>
      </c>
      <c r="BE238" s="206" t="str">
        <f t="shared" si="348"/>
        <v>-</v>
      </c>
      <c r="BF238" s="206" t="str">
        <f t="shared" si="349"/>
        <v>-</v>
      </c>
      <c r="BG238" s="207" t="str">
        <f t="shared" si="350"/>
        <v>-</v>
      </c>
      <c r="BH238" s="123" t="s">
        <v>2752</v>
      </c>
      <c r="BI238" s="227">
        <v>46265</v>
      </c>
      <c r="BJ238" s="112" t="s">
        <v>165</v>
      </c>
      <c r="BK238" s="103"/>
    </row>
    <row r="239" spans="1:63" s="49" customFormat="1">
      <c r="A239" s="110"/>
      <c r="B239" s="125" t="s">
        <v>150</v>
      </c>
      <c r="C239" s="47" t="s">
        <v>2284</v>
      </c>
      <c r="D239" s="71" t="s">
        <v>85</v>
      </c>
      <c r="E239" s="112" t="s">
        <v>2428</v>
      </c>
      <c r="F239" s="51" t="s">
        <v>61</v>
      </c>
      <c r="G239" s="52">
        <v>30</v>
      </c>
      <c r="H239" s="52">
        <v>50</v>
      </c>
      <c r="I239" s="14" t="s">
        <v>41</v>
      </c>
      <c r="J239" s="14" t="s">
        <v>76</v>
      </c>
      <c r="K239" s="114" t="s">
        <v>61</v>
      </c>
      <c r="L239" s="115">
        <v>29.99</v>
      </c>
      <c r="M239" s="175">
        <f t="shared" si="324"/>
        <v>25.201680672268907</v>
      </c>
      <c r="N239" s="115">
        <f>L239-10</f>
        <v>19.989999999999998</v>
      </c>
      <c r="O239" s="116">
        <f t="shared" si="322"/>
        <v>16.798319327731093</v>
      </c>
      <c r="P239" s="177">
        <f t="shared" si="323"/>
        <v>19.989999999999998</v>
      </c>
      <c r="Q239" s="67">
        <f>P239-1</f>
        <v>18.989999999999998</v>
      </c>
      <c r="R239" s="16">
        <f>P239-2</f>
        <v>17.989999999999998</v>
      </c>
      <c r="S239" s="16">
        <f>P239-3</f>
        <v>16.989999999999998</v>
      </c>
      <c r="T239" s="16">
        <f>P239-4</f>
        <v>15.989999999999998</v>
      </c>
      <c r="U239" s="16">
        <f>P239-5</f>
        <v>14.989999999999998</v>
      </c>
      <c r="V239" s="16">
        <f>P239-6</f>
        <v>13.989999999999998</v>
      </c>
      <c r="W239" s="16">
        <f>P239-7</f>
        <v>12.989999999999998</v>
      </c>
      <c r="X239" s="16">
        <f>P239-8</f>
        <v>11.989999999999998</v>
      </c>
      <c r="Y239" s="16">
        <f>P239-9</f>
        <v>10.989999999999998</v>
      </c>
      <c r="Z239" s="16">
        <f>P239-10</f>
        <v>9.9899999999999984</v>
      </c>
      <c r="AA239" s="71" t="s">
        <v>41</v>
      </c>
      <c r="AB239" s="252">
        <v>19.989999999999998</v>
      </c>
      <c r="AC239" s="237" t="s">
        <v>81</v>
      </c>
      <c r="AD239" s="120" t="s">
        <v>2595</v>
      </c>
      <c r="AE239" s="67">
        <v>180</v>
      </c>
      <c r="AF239" s="114">
        <v>-15</v>
      </c>
      <c r="AG239" s="182">
        <f t="shared" si="325"/>
        <v>165</v>
      </c>
      <c r="AH239" s="183">
        <f t="shared" si="326"/>
        <v>-148.75</v>
      </c>
      <c r="AI239" s="184">
        <f t="shared" si="327"/>
        <v>9.99</v>
      </c>
      <c r="AJ239" s="183">
        <f t="shared" si="328"/>
        <v>8.3949579831932777</v>
      </c>
      <c r="AK239" s="202">
        <f t="shared" si="329"/>
        <v>145</v>
      </c>
      <c r="AL239" s="203">
        <f t="shared" si="330"/>
        <v>125</v>
      </c>
      <c r="AM239" s="203">
        <f t="shared" si="331"/>
        <v>105</v>
      </c>
      <c r="AN239" s="203">
        <f t="shared" si="332"/>
        <v>85</v>
      </c>
      <c r="AO239" s="203">
        <f t="shared" si="333"/>
        <v>65</v>
      </c>
      <c r="AP239" s="203">
        <f t="shared" si="334"/>
        <v>45</v>
      </c>
      <c r="AQ239" s="203">
        <f t="shared" si="335"/>
        <v>25</v>
      </c>
      <c r="AR239" s="203">
        <f t="shared" si="336"/>
        <v>5</v>
      </c>
      <c r="AS239" s="203">
        <f t="shared" si="337"/>
        <v>-15</v>
      </c>
      <c r="AT239" s="203">
        <f t="shared" si="338"/>
        <v>-35</v>
      </c>
      <c r="AU239" s="204" t="str">
        <f t="shared" si="339"/>
        <v>-</v>
      </c>
      <c r="AV239" s="185"/>
      <c r="AW239" s="205">
        <f t="shared" si="340"/>
        <v>9.99</v>
      </c>
      <c r="AX239" s="206">
        <f t="shared" si="341"/>
        <v>9.99</v>
      </c>
      <c r="AY239" s="206">
        <f t="shared" si="342"/>
        <v>9.99</v>
      </c>
      <c r="AZ239" s="206">
        <f t="shared" si="343"/>
        <v>9.99</v>
      </c>
      <c r="BA239" s="206">
        <f t="shared" si="344"/>
        <v>9.99</v>
      </c>
      <c r="BB239" s="206">
        <f t="shared" si="345"/>
        <v>9.99</v>
      </c>
      <c r="BC239" s="206">
        <f t="shared" si="346"/>
        <v>19.990000000000002</v>
      </c>
      <c r="BD239" s="206">
        <f t="shared" si="347"/>
        <v>49.99</v>
      </c>
      <c r="BE239" s="206">
        <f t="shared" si="348"/>
        <v>69.989999999999995</v>
      </c>
      <c r="BF239" s="206">
        <f t="shared" si="349"/>
        <v>89.99</v>
      </c>
      <c r="BG239" s="207" t="str">
        <f t="shared" si="350"/>
        <v>-</v>
      </c>
      <c r="BH239" s="123"/>
      <c r="BI239" s="227">
        <v>46295</v>
      </c>
      <c r="BJ239" s="112" t="s">
        <v>164</v>
      </c>
      <c r="BK239" s="201" t="s">
        <v>82</v>
      </c>
    </row>
    <row r="240" spans="1:63" s="49" customFormat="1">
      <c r="A240" s="110"/>
      <c r="B240" s="125" t="s">
        <v>150</v>
      </c>
      <c r="C240" s="47" t="s">
        <v>102</v>
      </c>
      <c r="D240" s="71" t="s">
        <v>40</v>
      </c>
      <c r="E240" s="112"/>
      <c r="F240" s="51" t="s">
        <v>61</v>
      </c>
      <c r="G240" s="52">
        <v>20</v>
      </c>
      <c r="H240" s="52">
        <v>50</v>
      </c>
      <c r="I240" s="14" t="s">
        <v>41</v>
      </c>
      <c r="J240" s="14" t="s">
        <v>76</v>
      </c>
      <c r="K240" s="114" t="s">
        <v>61</v>
      </c>
      <c r="L240" s="115">
        <v>21.99</v>
      </c>
      <c r="M240" s="175">
        <f t="shared" si="324"/>
        <v>18.478991596638654</v>
      </c>
      <c r="N240" s="115"/>
      <c r="O240" s="116"/>
      <c r="P240" s="177">
        <f>L240</f>
        <v>21.99</v>
      </c>
      <c r="Q240" s="67">
        <f>P240-1</f>
        <v>20.99</v>
      </c>
      <c r="R240" s="16">
        <f>P240-2</f>
        <v>19.989999999999998</v>
      </c>
      <c r="S240" s="16">
        <f>P240-3</f>
        <v>18.989999999999998</v>
      </c>
      <c r="T240" s="16">
        <f>P240-4</f>
        <v>17.989999999999998</v>
      </c>
      <c r="U240" s="16">
        <f>P240-5</f>
        <v>16.989999999999998</v>
      </c>
      <c r="V240" s="16">
        <f>P240-6</f>
        <v>15.989999999999998</v>
      </c>
      <c r="W240" s="16">
        <f>P240-7</f>
        <v>14.989999999999998</v>
      </c>
      <c r="X240" s="16">
        <f>P240-8</f>
        <v>13.989999999999998</v>
      </c>
      <c r="Y240" s="16">
        <f>P240-9</f>
        <v>12.989999999999998</v>
      </c>
      <c r="Z240" s="16">
        <f>P240-10</f>
        <v>11.989999999999998</v>
      </c>
      <c r="AA240" s="71" t="s">
        <v>41</v>
      </c>
      <c r="AB240" s="252">
        <v>19.989999999999998</v>
      </c>
      <c r="AC240" s="212"/>
      <c r="AD240" s="119" t="s">
        <v>41</v>
      </c>
      <c r="AE240" s="67">
        <v>70</v>
      </c>
      <c r="AF240" s="114"/>
      <c r="AG240" s="182">
        <f t="shared" si="325"/>
        <v>70</v>
      </c>
      <c r="AH240" s="183">
        <f t="shared" si="326"/>
        <v>-35.699999999999996</v>
      </c>
      <c r="AI240" s="184">
        <f t="shared" si="327"/>
        <v>9.99</v>
      </c>
      <c r="AJ240" s="183">
        <f t="shared" si="328"/>
        <v>8.3949579831932777</v>
      </c>
      <c r="AK240" s="202">
        <f t="shared" si="329"/>
        <v>50</v>
      </c>
      <c r="AL240" s="203">
        <f t="shared" si="330"/>
        <v>30</v>
      </c>
      <c r="AM240" s="203">
        <f t="shared" si="331"/>
        <v>10</v>
      </c>
      <c r="AN240" s="203">
        <f t="shared" si="332"/>
        <v>-10</v>
      </c>
      <c r="AO240" s="203">
        <f t="shared" si="333"/>
        <v>-30</v>
      </c>
      <c r="AP240" s="203">
        <f t="shared" si="334"/>
        <v>-50</v>
      </c>
      <c r="AQ240" s="203">
        <f t="shared" si="335"/>
        <v>-70</v>
      </c>
      <c r="AR240" s="203">
        <f t="shared" si="336"/>
        <v>-90</v>
      </c>
      <c r="AS240" s="203">
        <f t="shared" si="337"/>
        <v>-110</v>
      </c>
      <c r="AT240" s="203">
        <f t="shared" si="338"/>
        <v>-130</v>
      </c>
      <c r="AU240" s="204" t="str">
        <f t="shared" si="339"/>
        <v>-</v>
      </c>
      <c r="AV240" s="185"/>
      <c r="AW240" s="205">
        <f t="shared" si="340"/>
        <v>9.99</v>
      </c>
      <c r="AX240" s="206">
        <f t="shared" si="341"/>
        <v>19.990000000000002</v>
      </c>
      <c r="AY240" s="206">
        <f t="shared" si="342"/>
        <v>39.99</v>
      </c>
      <c r="AZ240" s="206">
        <f t="shared" si="343"/>
        <v>59.99</v>
      </c>
      <c r="BA240" s="206">
        <f t="shared" si="344"/>
        <v>89.99</v>
      </c>
      <c r="BB240" s="206">
        <f t="shared" si="345"/>
        <v>109.99</v>
      </c>
      <c r="BC240" s="206">
        <f t="shared" si="346"/>
        <v>139.99</v>
      </c>
      <c r="BD240" s="206">
        <f t="shared" si="347"/>
        <v>159.99</v>
      </c>
      <c r="BE240" s="206">
        <f t="shared" si="348"/>
        <v>179.99</v>
      </c>
      <c r="BF240" s="206">
        <f t="shared" si="349"/>
        <v>209.99</v>
      </c>
      <c r="BG240" s="207" t="str">
        <f t="shared" si="350"/>
        <v>-</v>
      </c>
      <c r="BH240" s="123"/>
      <c r="BI240" s="229"/>
      <c r="BJ240" s="112" t="s">
        <v>164</v>
      </c>
      <c r="BK240" s="103"/>
    </row>
    <row r="241" spans="1:63" s="49" customFormat="1">
      <c r="A241" s="110" t="s">
        <v>173</v>
      </c>
      <c r="B241" s="125" t="s">
        <v>150</v>
      </c>
      <c r="C241" s="47" t="s">
        <v>2579</v>
      </c>
      <c r="D241" s="71" t="s">
        <v>40</v>
      </c>
      <c r="E241" s="112"/>
      <c r="F241" s="51" t="s">
        <v>61</v>
      </c>
      <c r="G241" s="52">
        <v>20</v>
      </c>
      <c r="H241" s="52">
        <v>50</v>
      </c>
      <c r="I241" s="14" t="s">
        <v>41</v>
      </c>
      <c r="J241" s="14" t="s">
        <v>76</v>
      </c>
      <c r="K241" s="114" t="s">
        <v>61</v>
      </c>
      <c r="L241" s="115">
        <v>21.99</v>
      </c>
      <c r="M241" s="175">
        <f t="shared" si="324"/>
        <v>18.478991596638654</v>
      </c>
      <c r="N241" s="115"/>
      <c r="O241" s="116"/>
      <c r="P241" s="177">
        <f>L241</f>
        <v>21.99</v>
      </c>
      <c r="Q241" s="67" t="s">
        <v>41</v>
      </c>
      <c r="R241" s="16" t="s">
        <v>41</v>
      </c>
      <c r="S241" s="16" t="s">
        <v>41</v>
      </c>
      <c r="T241" s="16" t="s">
        <v>41</v>
      </c>
      <c r="U241" s="16" t="s">
        <v>41</v>
      </c>
      <c r="V241" s="16" t="s">
        <v>41</v>
      </c>
      <c r="W241" s="16" t="s">
        <v>41</v>
      </c>
      <c r="X241" s="16" t="s">
        <v>41</v>
      </c>
      <c r="Y241" s="16" t="s">
        <v>41</v>
      </c>
      <c r="Z241" s="16" t="s">
        <v>41</v>
      </c>
      <c r="AA241" s="71" t="s">
        <v>41</v>
      </c>
      <c r="AB241" s="252">
        <v>19.989999999999998</v>
      </c>
      <c r="AC241" s="212"/>
      <c r="AD241" s="119" t="s">
        <v>41</v>
      </c>
      <c r="AE241" s="67">
        <v>0</v>
      </c>
      <c r="AF241" s="114"/>
      <c r="AG241" s="182">
        <f t="shared" si="325"/>
        <v>0</v>
      </c>
      <c r="AH241" s="183">
        <f t="shared" si="326"/>
        <v>47.599999999999994</v>
      </c>
      <c r="AI241" s="184">
        <f t="shared" si="327"/>
        <v>49.99</v>
      </c>
      <c r="AJ241" s="183">
        <f t="shared" si="328"/>
        <v>42.008403361344541</v>
      </c>
      <c r="AK241" s="202" t="str">
        <f t="shared" si="329"/>
        <v>-</v>
      </c>
      <c r="AL241" s="203" t="str">
        <f t="shared" si="330"/>
        <v>-</v>
      </c>
      <c r="AM241" s="203" t="str">
        <f t="shared" si="331"/>
        <v>-</v>
      </c>
      <c r="AN241" s="203" t="str">
        <f t="shared" si="332"/>
        <v>-</v>
      </c>
      <c r="AO241" s="203" t="str">
        <f t="shared" si="333"/>
        <v>-</v>
      </c>
      <c r="AP241" s="203" t="str">
        <f t="shared" si="334"/>
        <v>-</v>
      </c>
      <c r="AQ241" s="203" t="str">
        <f t="shared" si="335"/>
        <v>-</v>
      </c>
      <c r="AR241" s="203" t="str">
        <f t="shared" si="336"/>
        <v>-</v>
      </c>
      <c r="AS241" s="203" t="str">
        <f t="shared" si="337"/>
        <v>-</v>
      </c>
      <c r="AT241" s="203" t="str">
        <f t="shared" si="338"/>
        <v>-</v>
      </c>
      <c r="AU241" s="204" t="str">
        <f t="shared" si="339"/>
        <v>-</v>
      </c>
      <c r="AV241" s="185"/>
      <c r="AW241" s="205" t="str">
        <f t="shared" si="340"/>
        <v>-</v>
      </c>
      <c r="AX241" s="206" t="str">
        <f t="shared" si="341"/>
        <v>-</v>
      </c>
      <c r="AY241" s="206" t="str">
        <f t="shared" si="342"/>
        <v>-</v>
      </c>
      <c r="AZ241" s="206" t="str">
        <f t="shared" si="343"/>
        <v>-</v>
      </c>
      <c r="BA241" s="206" t="str">
        <f t="shared" si="344"/>
        <v>-</v>
      </c>
      <c r="BB241" s="206" t="str">
        <f t="shared" si="345"/>
        <v>-</v>
      </c>
      <c r="BC241" s="206" t="str">
        <f t="shared" si="346"/>
        <v>-</v>
      </c>
      <c r="BD241" s="206" t="str">
        <f t="shared" si="347"/>
        <v>-</v>
      </c>
      <c r="BE241" s="206" t="str">
        <f t="shared" si="348"/>
        <v>-</v>
      </c>
      <c r="BF241" s="206" t="str">
        <f t="shared" si="349"/>
        <v>-</v>
      </c>
      <c r="BG241" s="207" t="str">
        <f t="shared" si="350"/>
        <v>-</v>
      </c>
      <c r="BH241" s="123" t="s">
        <v>2752</v>
      </c>
      <c r="BI241" s="229"/>
      <c r="BJ241" s="112" t="s">
        <v>165</v>
      </c>
      <c r="BK241" s="103"/>
    </row>
    <row r="242" spans="1:63" s="49" customFormat="1">
      <c r="A242" s="110"/>
      <c r="B242" s="125" t="s">
        <v>150</v>
      </c>
      <c r="C242" s="47" t="s">
        <v>2575</v>
      </c>
      <c r="D242" s="71" t="s">
        <v>85</v>
      </c>
      <c r="E242" s="112" t="s">
        <v>2428</v>
      </c>
      <c r="F242" s="51" t="s">
        <v>61</v>
      </c>
      <c r="G242" s="52">
        <v>20</v>
      </c>
      <c r="H242" s="52">
        <v>50</v>
      </c>
      <c r="I242" s="14" t="s">
        <v>41</v>
      </c>
      <c r="J242" s="14" t="s">
        <v>76</v>
      </c>
      <c r="K242" s="114" t="s">
        <v>61</v>
      </c>
      <c r="L242" s="115">
        <v>26.99</v>
      </c>
      <c r="M242" s="175">
        <f t="shared" si="324"/>
        <v>22.680672268907564</v>
      </c>
      <c r="N242" s="115">
        <f>L242-5</f>
        <v>21.99</v>
      </c>
      <c r="O242" s="116">
        <f>N242/1.19</f>
        <v>18.478991596638654</v>
      </c>
      <c r="P242" s="177">
        <f>N242</f>
        <v>21.99</v>
      </c>
      <c r="Q242" s="67">
        <f>P242-1</f>
        <v>20.99</v>
      </c>
      <c r="R242" s="16">
        <f>P242-2</f>
        <v>19.989999999999998</v>
      </c>
      <c r="S242" s="16">
        <f>P242-3</f>
        <v>18.989999999999998</v>
      </c>
      <c r="T242" s="16">
        <f>P242-4</f>
        <v>17.989999999999998</v>
      </c>
      <c r="U242" s="16">
        <f>P242-5</f>
        <v>16.989999999999998</v>
      </c>
      <c r="V242" s="16">
        <f>P242-6</f>
        <v>15.989999999999998</v>
      </c>
      <c r="W242" s="16">
        <f>P242-7</f>
        <v>14.989999999999998</v>
      </c>
      <c r="X242" s="16">
        <f>P242-8</f>
        <v>13.989999999999998</v>
      </c>
      <c r="Y242" s="16">
        <f>P242-9</f>
        <v>12.989999999999998</v>
      </c>
      <c r="Z242" s="16">
        <f>P242-10</f>
        <v>11.989999999999998</v>
      </c>
      <c r="AA242" s="71" t="s">
        <v>41</v>
      </c>
      <c r="AB242" s="252">
        <v>19.989999999999998</v>
      </c>
      <c r="AC242" s="237" t="s">
        <v>169</v>
      </c>
      <c r="AD242" s="120" t="s">
        <v>2587</v>
      </c>
      <c r="AE242" s="67">
        <v>150</v>
      </c>
      <c r="AF242" s="114">
        <v>50</v>
      </c>
      <c r="AG242" s="182">
        <f t="shared" si="325"/>
        <v>200</v>
      </c>
      <c r="AH242" s="183">
        <f t="shared" si="326"/>
        <v>-190.39999999999998</v>
      </c>
      <c r="AI242" s="184">
        <f t="shared" si="327"/>
        <v>9.99</v>
      </c>
      <c r="AJ242" s="183">
        <f t="shared" si="328"/>
        <v>8.3949579831932777</v>
      </c>
      <c r="AK242" s="202">
        <f t="shared" si="329"/>
        <v>180</v>
      </c>
      <c r="AL242" s="203">
        <f t="shared" si="330"/>
        <v>160</v>
      </c>
      <c r="AM242" s="203">
        <f t="shared" si="331"/>
        <v>140</v>
      </c>
      <c r="AN242" s="203">
        <f t="shared" si="332"/>
        <v>120</v>
      </c>
      <c r="AO242" s="203">
        <f t="shared" si="333"/>
        <v>100</v>
      </c>
      <c r="AP242" s="203">
        <f t="shared" si="334"/>
        <v>80</v>
      </c>
      <c r="AQ242" s="203">
        <f t="shared" si="335"/>
        <v>60</v>
      </c>
      <c r="AR242" s="203">
        <f t="shared" si="336"/>
        <v>40</v>
      </c>
      <c r="AS242" s="203">
        <f t="shared" si="337"/>
        <v>20</v>
      </c>
      <c r="AT242" s="203">
        <f t="shared" si="338"/>
        <v>0</v>
      </c>
      <c r="AU242" s="204" t="str">
        <f t="shared" si="339"/>
        <v>-</v>
      </c>
      <c r="AV242" s="185"/>
      <c r="AW242" s="205">
        <f t="shared" si="340"/>
        <v>9.99</v>
      </c>
      <c r="AX242" s="206">
        <f t="shared" si="341"/>
        <v>9.99</v>
      </c>
      <c r="AY242" s="206">
        <f t="shared" si="342"/>
        <v>9.99</v>
      </c>
      <c r="AZ242" s="206">
        <f t="shared" si="343"/>
        <v>9.99</v>
      </c>
      <c r="BA242" s="206">
        <f t="shared" si="344"/>
        <v>9.99</v>
      </c>
      <c r="BB242" s="206">
        <f t="shared" si="345"/>
        <v>9.99</v>
      </c>
      <c r="BC242" s="206">
        <f t="shared" si="346"/>
        <v>9.99</v>
      </c>
      <c r="BD242" s="206">
        <f t="shared" si="347"/>
        <v>9.99</v>
      </c>
      <c r="BE242" s="206">
        <f t="shared" si="348"/>
        <v>29.990000000000002</v>
      </c>
      <c r="BF242" s="206">
        <f t="shared" si="349"/>
        <v>49.99</v>
      </c>
      <c r="BG242" s="207" t="str">
        <f t="shared" si="350"/>
        <v>-</v>
      </c>
      <c r="BH242" s="123"/>
      <c r="BI242" s="227">
        <v>46265</v>
      </c>
      <c r="BJ242" s="112" t="s">
        <v>164</v>
      </c>
      <c r="BK242" s="103"/>
    </row>
    <row r="243" spans="1:63" s="49" customFormat="1">
      <c r="A243" s="110"/>
      <c r="B243" s="125" t="s">
        <v>150</v>
      </c>
      <c r="C243" s="47" t="s">
        <v>2512</v>
      </c>
      <c r="D243" s="71" t="s">
        <v>40</v>
      </c>
      <c r="E243" s="112" t="s">
        <v>2428</v>
      </c>
      <c r="F243" s="51" t="s">
        <v>61</v>
      </c>
      <c r="G243" s="52">
        <v>40</v>
      </c>
      <c r="H243" s="52">
        <v>50</v>
      </c>
      <c r="I243" s="14" t="s">
        <v>41</v>
      </c>
      <c r="J243" s="14" t="s">
        <v>76</v>
      </c>
      <c r="K243" s="114" t="s">
        <v>61</v>
      </c>
      <c r="L243" s="115">
        <v>26.99</v>
      </c>
      <c r="M243" s="175">
        <f t="shared" si="324"/>
        <v>22.680672268907564</v>
      </c>
      <c r="N243" s="115">
        <f>L243-5</f>
        <v>21.99</v>
      </c>
      <c r="O243" s="116">
        <f>N243/1.19</f>
        <v>18.478991596638654</v>
      </c>
      <c r="P243" s="177">
        <f>N243</f>
        <v>21.99</v>
      </c>
      <c r="Q243" s="67">
        <f>P243-1</f>
        <v>20.99</v>
      </c>
      <c r="R243" s="16">
        <f>P243-2</f>
        <v>19.989999999999998</v>
      </c>
      <c r="S243" s="16">
        <f>P243-3</f>
        <v>18.989999999999998</v>
      </c>
      <c r="T243" s="16">
        <f>P243-4</f>
        <v>17.989999999999998</v>
      </c>
      <c r="U243" s="16">
        <f>P243-5</f>
        <v>16.989999999999998</v>
      </c>
      <c r="V243" s="16">
        <f>P243-6</f>
        <v>15.989999999999998</v>
      </c>
      <c r="W243" s="16">
        <f>P243-7</f>
        <v>14.989999999999998</v>
      </c>
      <c r="X243" s="16">
        <f>P243-8</f>
        <v>13.989999999999998</v>
      </c>
      <c r="Y243" s="16">
        <f>P243-9</f>
        <v>12.989999999999998</v>
      </c>
      <c r="Z243" s="16">
        <f>P243-10</f>
        <v>11.989999999999998</v>
      </c>
      <c r="AA243" s="71" t="s">
        <v>41</v>
      </c>
      <c r="AB243" s="252">
        <v>19.989999999999998</v>
      </c>
      <c r="AC243" s="237" t="s">
        <v>169</v>
      </c>
      <c r="AD243" s="120" t="s">
        <v>2589</v>
      </c>
      <c r="AE243" s="67">
        <v>120</v>
      </c>
      <c r="AF243" s="114">
        <v>80</v>
      </c>
      <c r="AG243" s="182">
        <f t="shared" si="325"/>
        <v>200</v>
      </c>
      <c r="AH243" s="183">
        <f t="shared" si="326"/>
        <v>-190.39999999999998</v>
      </c>
      <c r="AI243" s="184">
        <f t="shared" si="327"/>
        <v>9.99</v>
      </c>
      <c r="AJ243" s="183">
        <f t="shared" si="328"/>
        <v>8.3949579831932777</v>
      </c>
      <c r="AK243" s="202">
        <f t="shared" si="329"/>
        <v>180</v>
      </c>
      <c r="AL243" s="203">
        <f t="shared" si="330"/>
        <v>160</v>
      </c>
      <c r="AM243" s="203">
        <f t="shared" si="331"/>
        <v>140</v>
      </c>
      <c r="AN243" s="203">
        <f t="shared" si="332"/>
        <v>120</v>
      </c>
      <c r="AO243" s="203">
        <f t="shared" si="333"/>
        <v>100</v>
      </c>
      <c r="AP243" s="203">
        <f t="shared" si="334"/>
        <v>80</v>
      </c>
      <c r="AQ243" s="203">
        <f t="shared" si="335"/>
        <v>60</v>
      </c>
      <c r="AR243" s="203">
        <f t="shared" si="336"/>
        <v>40</v>
      </c>
      <c r="AS243" s="203">
        <f t="shared" si="337"/>
        <v>20</v>
      </c>
      <c r="AT243" s="203">
        <f t="shared" si="338"/>
        <v>0</v>
      </c>
      <c r="AU243" s="204" t="str">
        <f t="shared" si="339"/>
        <v>-</v>
      </c>
      <c r="AV243" s="185"/>
      <c r="AW243" s="205">
        <f t="shared" si="340"/>
        <v>9.99</v>
      </c>
      <c r="AX243" s="206">
        <f t="shared" si="341"/>
        <v>9.99</v>
      </c>
      <c r="AY243" s="206">
        <f t="shared" si="342"/>
        <v>9.99</v>
      </c>
      <c r="AZ243" s="206">
        <f t="shared" si="343"/>
        <v>9.99</v>
      </c>
      <c r="BA243" s="206">
        <f t="shared" si="344"/>
        <v>9.99</v>
      </c>
      <c r="BB243" s="206">
        <f t="shared" si="345"/>
        <v>9.99</v>
      </c>
      <c r="BC243" s="206">
        <f t="shared" si="346"/>
        <v>9.99</v>
      </c>
      <c r="BD243" s="206">
        <f t="shared" si="347"/>
        <v>9.99</v>
      </c>
      <c r="BE243" s="206">
        <f t="shared" si="348"/>
        <v>29.990000000000002</v>
      </c>
      <c r="BF243" s="206">
        <f t="shared" si="349"/>
        <v>49.99</v>
      </c>
      <c r="BG243" s="207" t="str">
        <f t="shared" si="350"/>
        <v>-</v>
      </c>
      <c r="BH243" s="123"/>
      <c r="BI243" s="227">
        <v>46265</v>
      </c>
      <c r="BJ243" s="112" t="s">
        <v>164</v>
      </c>
      <c r="BK243" s="103"/>
    </row>
    <row r="244" spans="1:63">
      <c r="A244" s="110" t="s">
        <v>173</v>
      </c>
      <c r="B244" s="125" t="s">
        <v>150</v>
      </c>
      <c r="C244" s="47" t="s">
        <v>2581</v>
      </c>
      <c r="D244" s="71" t="s">
        <v>40</v>
      </c>
      <c r="E244" s="112" t="s">
        <v>2428</v>
      </c>
      <c r="F244" s="51" t="s">
        <v>61</v>
      </c>
      <c r="G244" s="52">
        <v>40</v>
      </c>
      <c r="H244" s="52">
        <v>50</v>
      </c>
      <c r="I244" s="14" t="s">
        <v>41</v>
      </c>
      <c r="J244" s="14" t="s">
        <v>76</v>
      </c>
      <c r="K244" s="114" t="s">
        <v>61</v>
      </c>
      <c r="L244" s="115">
        <v>26.99</v>
      </c>
      <c r="M244" s="175">
        <f t="shared" si="324"/>
        <v>22.680672268907564</v>
      </c>
      <c r="N244" s="115">
        <f>L244-5</f>
        <v>21.99</v>
      </c>
      <c r="O244" s="116">
        <f>N244/1.19</f>
        <v>18.478991596638654</v>
      </c>
      <c r="P244" s="177">
        <f>N244</f>
        <v>21.99</v>
      </c>
      <c r="Q244" s="67" t="s">
        <v>41</v>
      </c>
      <c r="R244" s="16" t="s">
        <v>41</v>
      </c>
      <c r="S244" s="16" t="s">
        <v>41</v>
      </c>
      <c r="T244" s="16" t="s">
        <v>41</v>
      </c>
      <c r="U244" s="16" t="s">
        <v>41</v>
      </c>
      <c r="V244" s="16" t="s">
        <v>41</v>
      </c>
      <c r="W244" s="16" t="s">
        <v>41</v>
      </c>
      <c r="X244" s="16" t="s">
        <v>41</v>
      </c>
      <c r="Y244" s="16" t="s">
        <v>41</v>
      </c>
      <c r="Z244" s="16" t="s">
        <v>41</v>
      </c>
      <c r="AA244" s="71" t="s">
        <v>41</v>
      </c>
      <c r="AB244" s="256">
        <v>0</v>
      </c>
      <c r="AC244" s="237" t="s">
        <v>169</v>
      </c>
      <c r="AD244" s="120" t="s">
        <v>2594</v>
      </c>
      <c r="AE244" s="67">
        <v>0</v>
      </c>
      <c r="AF244" s="114">
        <v>22</v>
      </c>
      <c r="AG244" s="182">
        <f t="shared" si="325"/>
        <v>22</v>
      </c>
      <c r="AH244" s="183">
        <f t="shared" si="326"/>
        <v>21.419999999999998</v>
      </c>
      <c r="AI244" s="184">
        <f t="shared" si="327"/>
        <v>29.990000000000002</v>
      </c>
      <c r="AJ244" s="183">
        <f t="shared" si="328"/>
        <v>25.20168067226891</v>
      </c>
      <c r="AK244" s="202" t="str">
        <f t="shared" si="329"/>
        <v>-</v>
      </c>
      <c r="AL244" s="203" t="str">
        <f t="shared" si="330"/>
        <v>-</v>
      </c>
      <c r="AM244" s="203" t="str">
        <f t="shared" si="331"/>
        <v>-</v>
      </c>
      <c r="AN244" s="203" t="str">
        <f t="shared" si="332"/>
        <v>-</v>
      </c>
      <c r="AO244" s="203" t="str">
        <f t="shared" si="333"/>
        <v>-</v>
      </c>
      <c r="AP244" s="203" t="str">
        <f t="shared" si="334"/>
        <v>-</v>
      </c>
      <c r="AQ244" s="203" t="str">
        <f t="shared" si="335"/>
        <v>-</v>
      </c>
      <c r="AR244" s="203" t="str">
        <f t="shared" si="336"/>
        <v>-</v>
      </c>
      <c r="AS244" s="203" t="str">
        <f t="shared" si="337"/>
        <v>-</v>
      </c>
      <c r="AT244" s="203" t="str">
        <f t="shared" si="338"/>
        <v>-</v>
      </c>
      <c r="AU244" s="204" t="str">
        <f t="shared" si="339"/>
        <v>-</v>
      </c>
      <c r="AV244" s="185"/>
      <c r="AW244" s="205" t="str">
        <f t="shared" si="340"/>
        <v>-</v>
      </c>
      <c r="AX244" s="206" t="str">
        <f t="shared" si="341"/>
        <v>-</v>
      </c>
      <c r="AY244" s="206" t="str">
        <f t="shared" si="342"/>
        <v>-</v>
      </c>
      <c r="AZ244" s="206" t="str">
        <f t="shared" si="343"/>
        <v>-</v>
      </c>
      <c r="BA244" s="206" t="str">
        <f t="shared" si="344"/>
        <v>-</v>
      </c>
      <c r="BB244" s="206" t="str">
        <f t="shared" si="345"/>
        <v>-</v>
      </c>
      <c r="BC244" s="206" t="str">
        <f t="shared" si="346"/>
        <v>-</v>
      </c>
      <c r="BD244" s="206" t="str">
        <f t="shared" si="347"/>
        <v>-</v>
      </c>
      <c r="BE244" s="206" t="str">
        <f t="shared" si="348"/>
        <v>-</v>
      </c>
      <c r="BF244" s="206" t="str">
        <f t="shared" si="349"/>
        <v>-</v>
      </c>
      <c r="BG244" s="207" t="str">
        <f t="shared" si="350"/>
        <v>-</v>
      </c>
      <c r="BH244" s="123" t="s">
        <v>2752</v>
      </c>
      <c r="BI244" s="227">
        <v>46265</v>
      </c>
      <c r="BJ244" s="112" t="s">
        <v>165</v>
      </c>
      <c r="BK244" s="103"/>
    </row>
    <row r="245" spans="1:63" s="49" customFormat="1">
      <c r="A245" s="110" t="s">
        <v>53</v>
      </c>
      <c r="B245" s="125" t="s">
        <v>150</v>
      </c>
      <c r="C245" s="47" t="s">
        <v>166</v>
      </c>
      <c r="D245" s="71" t="s">
        <v>167</v>
      </c>
      <c r="E245" s="112"/>
      <c r="F245" s="51" t="s">
        <v>47</v>
      </c>
      <c r="G245" s="14">
        <v>1</v>
      </c>
      <c r="H245" s="14">
        <v>25</v>
      </c>
      <c r="I245" s="14" t="s">
        <v>41</v>
      </c>
      <c r="J245" s="14" t="s">
        <v>42</v>
      </c>
      <c r="K245" s="114" t="s">
        <v>48</v>
      </c>
      <c r="L245" s="115">
        <v>21.990000000000002</v>
      </c>
      <c r="M245" s="175">
        <f t="shared" si="324"/>
        <v>18.478991596638657</v>
      </c>
      <c r="N245" s="115"/>
      <c r="O245" s="116"/>
      <c r="P245" s="177">
        <f>L245</f>
        <v>21.990000000000002</v>
      </c>
      <c r="Q245" s="67">
        <f t="shared" ref="Q245:Q251" si="351">P245-1</f>
        <v>20.990000000000002</v>
      </c>
      <c r="R245" s="16">
        <f t="shared" ref="R245:R251" si="352">P245-2</f>
        <v>19.990000000000002</v>
      </c>
      <c r="S245" s="14" t="s">
        <v>41</v>
      </c>
      <c r="T245" s="14" t="s">
        <v>41</v>
      </c>
      <c r="U245" s="14" t="s">
        <v>41</v>
      </c>
      <c r="V245" s="14" t="s">
        <v>41</v>
      </c>
      <c r="W245" s="14" t="s">
        <v>41</v>
      </c>
      <c r="X245" s="14" t="s">
        <v>41</v>
      </c>
      <c r="Y245" s="14" t="s">
        <v>41</v>
      </c>
      <c r="Z245" s="14" t="s">
        <v>41</v>
      </c>
      <c r="AA245" s="71" t="s">
        <v>41</v>
      </c>
      <c r="AB245" s="252">
        <v>19.989999999999998</v>
      </c>
      <c r="AC245" s="212"/>
      <c r="AD245" s="119" t="s">
        <v>41</v>
      </c>
      <c r="AE245" s="67">
        <v>265</v>
      </c>
      <c r="AF245" s="114"/>
      <c r="AG245" s="182">
        <f t="shared" si="325"/>
        <v>265</v>
      </c>
      <c r="AH245" s="183">
        <f t="shared" si="326"/>
        <v>-267.75</v>
      </c>
      <c r="AI245" s="184">
        <f t="shared" si="327"/>
        <v>9.99</v>
      </c>
      <c r="AJ245" s="183">
        <f t="shared" si="328"/>
        <v>8.3949579831932777</v>
      </c>
      <c r="AK245" s="202">
        <f t="shared" si="329"/>
        <v>245</v>
      </c>
      <c r="AL245" s="203">
        <f t="shared" si="330"/>
        <v>225</v>
      </c>
      <c r="AM245" s="203" t="str">
        <f t="shared" si="331"/>
        <v>-</v>
      </c>
      <c r="AN245" s="203" t="str">
        <f t="shared" si="332"/>
        <v>-</v>
      </c>
      <c r="AO245" s="203" t="str">
        <f t="shared" si="333"/>
        <v>-</v>
      </c>
      <c r="AP245" s="203" t="str">
        <f t="shared" si="334"/>
        <v>-</v>
      </c>
      <c r="AQ245" s="203" t="str">
        <f t="shared" si="335"/>
        <v>-</v>
      </c>
      <c r="AR245" s="203" t="str">
        <f t="shared" si="336"/>
        <v>-</v>
      </c>
      <c r="AS245" s="203" t="str">
        <f t="shared" si="337"/>
        <v>-</v>
      </c>
      <c r="AT245" s="203" t="str">
        <f t="shared" si="338"/>
        <v>-</v>
      </c>
      <c r="AU245" s="204" t="str">
        <f t="shared" si="339"/>
        <v>-</v>
      </c>
      <c r="AV245" s="185"/>
      <c r="AW245" s="205">
        <f t="shared" si="340"/>
        <v>9.99</v>
      </c>
      <c r="AX245" s="206">
        <f t="shared" si="341"/>
        <v>9.99</v>
      </c>
      <c r="AY245" s="206" t="str">
        <f t="shared" si="342"/>
        <v>-</v>
      </c>
      <c r="AZ245" s="206" t="str">
        <f t="shared" si="343"/>
        <v>-</v>
      </c>
      <c r="BA245" s="206" t="str">
        <f t="shared" si="344"/>
        <v>-</v>
      </c>
      <c r="BB245" s="206" t="str">
        <f t="shared" si="345"/>
        <v>-</v>
      </c>
      <c r="BC245" s="206" t="str">
        <f t="shared" si="346"/>
        <v>-</v>
      </c>
      <c r="BD245" s="206" t="str">
        <f t="shared" si="347"/>
        <v>-</v>
      </c>
      <c r="BE245" s="206" t="str">
        <f t="shared" si="348"/>
        <v>-</v>
      </c>
      <c r="BF245" s="206" t="str">
        <f t="shared" si="349"/>
        <v>-</v>
      </c>
      <c r="BG245" s="207" t="str">
        <f t="shared" si="350"/>
        <v>-</v>
      </c>
      <c r="BH245" s="103"/>
      <c r="BI245" s="227"/>
      <c r="BJ245" s="112" t="s">
        <v>151</v>
      </c>
      <c r="BK245" s="103"/>
    </row>
    <row r="246" spans="1:63">
      <c r="A246" s="110" t="s">
        <v>53</v>
      </c>
      <c r="B246" s="125" t="s">
        <v>150</v>
      </c>
      <c r="C246" s="47" t="s">
        <v>166</v>
      </c>
      <c r="D246" s="71" t="s">
        <v>167</v>
      </c>
      <c r="E246" s="112" t="s">
        <v>2428</v>
      </c>
      <c r="F246" s="51" t="s">
        <v>47</v>
      </c>
      <c r="G246" s="14">
        <v>1</v>
      </c>
      <c r="H246" s="14">
        <v>25</v>
      </c>
      <c r="I246" s="14" t="s">
        <v>41</v>
      </c>
      <c r="J246" s="14" t="s">
        <v>42</v>
      </c>
      <c r="K246" s="114" t="s">
        <v>48</v>
      </c>
      <c r="L246" s="115">
        <v>21.990000000000002</v>
      </c>
      <c r="M246" s="175">
        <f t="shared" si="324"/>
        <v>18.478991596638657</v>
      </c>
      <c r="N246" s="115"/>
      <c r="O246" s="116"/>
      <c r="P246" s="177">
        <f>L246</f>
        <v>21.990000000000002</v>
      </c>
      <c r="Q246" s="67">
        <f t="shared" si="351"/>
        <v>20.990000000000002</v>
      </c>
      <c r="R246" s="16">
        <f t="shared" si="352"/>
        <v>19.990000000000002</v>
      </c>
      <c r="S246" s="14" t="s">
        <v>41</v>
      </c>
      <c r="T246" s="14" t="s">
        <v>41</v>
      </c>
      <c r="U246" s="14" t="s">
        <v>41</v>
      </c>
      <c r="V246" s="14" t="s">
        <v>41</v>
      </c>
      <c r="W246" s="14" t="s">
        <v>41</v>
      </c>
      <c r="X246" s="14" t="s">
        <v>41</v>
      </c>
      <c r="Y246" s="14" t="s">
        <v>41</v>
      </c>
      <c r="Z246" s="14" t="s">
        <v>41</v>
      </c>
      <c r="AA246" s="71" t="s">
        <v>41</v>
      </c>
      <c r="AB246" s="252">
        <v>19.989999999999998</v>
      </c>
      <c r="AC246" s="236" t="s">
        <v>49</v>
      </c>
      <c r="AD246" s="223" t="s">
        <v>153</v>
      </c>
      <c r="AE246" s="67">
        <v>265</v>
      </c>
      <c r="AF246" s="114">
        <v>30</v>
      </c>
      <c r="AG246" s="182">
        <f t="shared" si="325"/>
        <v>295</v>
      </c>
      <c r="AH246" s="183">
        <f t="shared" si="326"/>
        <v>-303.45</v>
      </c>
      <c r="AI246" s="184">
        <f t="shared" si="327"/>
        <v>9.99</v>
      </c>
      <c r="AJ246" s="183">
        <f t="shared" si="328"/>
        <v>8.3949579831932777</v>
      </c>
      <c r="AK246" s="202">
        <f t="shared" si="329"/>
        <v>275</v>
      </c>
      <c r="AL246" s="203">
        <f t="shared" si="330"/>
        <v>255</v>
      </c>
      <c r="AM246" s="203" t="str">
        <f t="shared" si="331"/>
        <v>-</v>
      </c>
      <c r="AN246" s="203" t="str">
        <f t="shared" si="332"/>
        <v>-</v>
      </c>
      <c r="AO246" s="203" t="str">
        <f t="shared" si="333"/>
        <v>-</v>
      </c>
      <c r="AP246" s="203" t="str">
        <f t="shared" si="334"/>
        <v>-</v>
      </c>
      <c r="AQ246" s="203" t="str">
        <f t="shared" si="335"/>
        <v>-</v>
      </c>
      <c r="AR246" s="203" t="str">
        <f t="shared" si="336"/>
        <v>-</v>
      </c>
      <c r="AS246" s="203" t="str">
        <f t="shared" si="337"/>
        <v>-</v>
      </c>
      <c r="AT246" s="203" t="str">
        <f t="shared" si="338"/>
        <v>-</v>
      </c>
      <c r="AU246" s="204" t="str">
        <f t="shared" si="339"/>
        <v>-</v>
      </c>
      <c r="AV246" s="185"/>
      <c r="AW246" s="205">
        <f t="shared" si="340"/>
        <v>9.99</v>
      </c>
      <c r="AX246" s="206">
        <f t="shared" si="341"/>
        <v>9.99</v>
      </c>
      <c r="AY246" s="206" t="str">
        <f t="shared" si="342"/>
        <v>-</v>
      </c>
      <c r="AZ246" s="206" t="str">
        <f t="shared" si="343"/>
        <v>-</v>
      </c>
      <c r="BA246" s="206" t="str">
        <f t="shared" si="344"/>
        <v>-</v>
      </c>
      <c r="BB246" s="206" t="str">
        <f t="shared" si="345"/>
        <v>-</v>
      </c>
      <c r="BC246" s="206" t="str">
        <f t="shared" si="346"/>
        <v>-</v>
      </c>
      <c r="BD246" s="206" t="str">
        <f t="shared" si="347"/>
        <v>-</v>
      </c>
      <c r="BE246" s="206" t="str">
        <f t="shared" si="348"/>
        <v>-</v>
      </c>
      <c r="BF246" s="206" t="str">
        <f t="shared" si="349"/>
        <v>-</v>
      </c>
      <c r="BG246" s="207" t="str">
        <f t="shared" si="350"/>
        <v>-</v>
      </c>
      <c r="BH246" s="103"/>
      <c r="BI246" s="227">
        <v>46265</v>
      </c>
      <c r="BJ246" s="112" t="s">
        <v>151</v>
      </c>
      <c r="BK246" s="103"/>
    </row>
    <row r="247" spans="1:63" s="49" customFormat="1">
      <c r="A247" s="110"/>
      <c r="B247" s="125" t="s">
        <v>150</v>
      </c>
      <c r="C247" s="47" t="s">
        <v>168</v>
      </c>
      <c r="D247" s="71" t="s">
        <v>167</v>
      </c>
      <c r="E247" s="112" t="s">
        <v>2428</v>
      </c>
      <c r="F247" s="51" t="s">
        <v>47</v>
      </c>
      <c r="G247" s="14">
        <v>2</v>
      </c>
      <c r="H247" s="14">
        <v>25</v>
      </c>
      <c r="I247" s="14" t="s">
        <v>41</v>
      </c>
      <c r="J247" s="14" t="s">
        <v>42</v>
      </c>
      <c r="K247" s="114" t="s">
        <v>48</v>
      </c>
      <c r="L247" s="115">
        <v>24.99</v>
      </c>
      <c r="M247" s="175">
        <f t="shared" si="324"/>
        <v>21</v>
      </c>
      <c r="N247" s="115">
        <f>L247-2</f>
        <v>22.99</v>
      </c>
      <c r="O247" s="118">
        <f>N247/1.19</f>
        <v>19.319327731092436</v>
      </c>
      <c r="P247" s="177">
        <f>N247</f>
        <v>22.99</v>
      </c>
      <c r="Q247" s="67">
        <f t="shared" si="351"/>
        <v>21.99</v>
      </c>
      <c r="R247" s="16">
        <f t="shared" si="352"/>
        <v>20.99</v>
      </c>
      <c r="S247" s="16">
        <f t="shared" ref="S247:S251" si="353">P247-3</f>
        <v>19.989999999999998</v>
      </c>
      <c r="T247" s="16">
        <f t="shared" ref="T247:T251" si="354">P247-4</f>
        <v>18.989999999999998</v>
      </c>
      <c r="U247" s="14" t="s">
        <v>41</v>
      </c>
      <c r="V247" s="14" t="s">
        <v>41</v>
      </c>
      <c r="W247" s="14" t="s">
        <v>41</v>
      </c>
      <c r="X247" s="14" t="s">
        <v>41</v>
      </c>
      <c r="Y247" s="14" t="s">
        <v>41</v>
      </c>
      <c r="Z247" s="14" t="s">
        <v>41</v>
      </c>
      <c r="AA247" s="71" t="s">
        <v>41</v>
      </c>
      <c r="AB247" s="256">
        <v>0</v>
      </c>
      <c r="AC247" s="237" t="s">
        <v>157</v>
      </c>
      <c r="AD247" s="120" t="s">
        <v>158</v>
      </c>
      <c r="AE247" s="67">
        <v>290</v>
      </c>
      <c r="AF247" s="114">
        <v>5</v>
      </c>
      <c r="AG247" s="182">
        <f t="shared" si="325"/>
        <v>295</v>
      </c>
      <c r="AH247" s="183">
        <f t="shared" si="326"/>
        <v>-303.45</v>
      </c>
      <c r="AI247" s="184">
        <f t="shared" si="327"/>
        <v>9.99</v>
      </c>
      <c r="AJ247" s="183">
        <f t="shared" si="328"/>
        <v>8.3949579831932777</v>
      </c>
      <c r="AK247" s="202">
        <f t="shared" si="329"/>
        <v>275</v>
      </c>
      <c r="AL247" s="203">
        <f t="shared" si="330"/>
        <v>255</v>
      </c>
      <c r="AM247" s="203">
        <f t="shared" si="331"/>
        <v>235</v>
      </c>
      <c r="AN247" s="203">
        <f t="shared" si="332"/>
        <v>215</v>
      </c>
      <c r="AO247" s="203" t="str">
        <f t="shared" si="333"/>
        <v>-</v>
      </c>
      <c r="AP247" s="203" t="str">
        <f t="shared" si="334"/>
        <v>-</v>
      </c>
      <c r="AQ247" s="203" t="str">
        <f t="shared" si="335"/>
        <v>-</v>
      </c>
      <c r="AR247" s="203" t="str">
        <f t="shared" si="336"/>
        <v>-</v>
      </c>
      <c r="AS247" s="203" t="str">
        <f t="shared" si="337"/>
        <v>-</v>
      </c>
      <c r="AT247" s="203" t="str">
        <f t="shared" si="338"/>
        <v>-</v>
      </c>
      <c r="AU247" s="204" t="str">
        <f t="shared" si="339"/>
        <v>-</v>
      </c>
      <c r="AV247" s="185"/>
      <c r="AW247" s="205">
        <f t="shared" si="340"/>
        <v>9.99</v>
      </c>
      <c r="AX247" s="206">
        <f t="shared" si="341"/>
        <v>9.99</v>
      </c>
      <c r="AY247" s="206">
        <f t="shared" si="342"/>
        <v>9.99</v>
      </c>
      <c r="AZ247" s="206">
        <f t="shared" si="343"/>
        <v>9.99</v>
      </c>
      <c r="BA247" s="206" t="str">
        <f t="shared" si="344"/>
        <v>-</v>
      </c>
      <c r="BB247" s="206" t="str">
        <f t="shared" si="345"/>
        <v>-</v>
      </c>
      <c r="BC247" s="206" t="str">
        <f t="shared" si="346"/>
        <v>-</v>
      </c>
      <c r="BD247" s="206" t="str">
        <f t="shared" si="347"/>
        <v>-</v>
      </c>
      <c r="BE247" s="206" t="str">
        <f t="shared" si="348"/>
        <v>-</v>
      </c>
      <c r="BF247" s="206" t="str">
        <f t="shared" si="349"/>
        <v>-</v>
      </c>
      <c r="BG247" s="207" t="str">
        <f t="shared" si="350"/>
        <v>-</v>
      </c>
      <c r="BH247" s="152" t="s">
        <v>1967</v>
      </c>
      <c r="BI247" s="227">
        <v>46295</v>
      </c>
      <c r="BJ247" s="112" t="s">
        <v>151</v>
      </c>
      <c r="BK247" s="201" t="s">
        <v>82</v>
      </c>
    </row>
    <row r="248" spans="1:63" s="49" customFormat="1">
      <c r="A248" s="110"/>
      <c r="B248" s="125" t="s">
        <v>150</v>
      </c>
      <c r="C248" s="47" t="s">
        <v>111</v>
      </c>
      <c r="D248" s="71" t="s">
        <v>40</v>
      </c>
      <c r="E248" s="112"/>
      <c r="F248" s="51" t="s">
        <v>61</v>
      </c>
      <c r="G248" s="52">
        <v>30</v>
      </c>
      <c r="H248" s="52">
        <v>50</v>
      </c>
      <c r="I248" s="14" t="s">
        <v>41</v>
      </c>
      <c r="J248" s="14" t="s">
        <v>76</v>
      </c>
      <c r="K248" s="114" t="s">
        <v>61</v>
      </c>
      <c r="L248" s="115">
        <v>24.99</v>
      </c>
      <c r="M248" s="175">
        <f t="shared" si="324"/>
        <v>21</v>
      </c>
      <c r="N248" s="115"/>
      <c r="O248" s="116"/>
      <c r="P248" s="177">
        <f t="shared" ref="P248:P256" si="355">L248</f>
        <v>24.99</v>
      </c>
      <c r="Q248" s="67">
        <f t="shared" si="351"/>
        <v>23.99</v>
      </c>
      <c r="R248" s="16">
        <f t="shared" si="352"/>
        <v>22.99</v>
      </c>
      <c r="S248" s="16">
        <f t="shared" si="353"/>
        <v>21.99</v>
      </c>
      <c r="T248" s="16">
        <f t="shared" si="354"/>
        <v>20.99</v>
      </c>
      <c r="U248" s="16">
        <f>P248-5</f>
        <v>19.989999999999998</v>
      </c>
      <c r="V248" s="16">
        <f>P248-6</f>
        <v>18.989999999999998</v>
      </c>
      <c r="W248" s="16">
        <f>P248-7</f>
        <v>17.989999999999998</v>
      </c>
      <c r="X248" s="16">
        <f>P248-8</f>
        <v>16.989999999999998</v>
      </c>
      <c r="Y248" s="16">
        <f>P248-9</f>
        <v>15.989999999999998</v>
      </c>
      <c r="Z248" s="16">
        <f>P248-10</f>
        <v>14.989999999999998</v>
      </c>
      <c r="AA248" s="71" t="s">
        <v>41</v>
      </c>
      <c r="AB248" s="252">
        <v>19.989999999999998</v>
      </c>
      <c r="AC248" s="212"/>
      <c r="AD248" s="119" t="s">
        <v>41</v>
      </c>
      <c r="AE248" s="67">
        <v>100</v>
      </c>
      <c r="AF248" s="114"/>
      <c r="AG248" s="182">
        <f t="shared" si="325"/>
        <v>100</v>
      </c>
      <c r="AH248" s="183">
        <f t="shared" si="326"/>
        <v>-71.399999999999991</v>
      </c>
      <c r="AI248" s="184">
        <f t="shared" si="327"/>
        <v>9.99</v>
      </c>
      <c r="AJ248" s="183">
        <f t="shared" si="328"/>
        <v>8.3949579831932777</v>
      </c>
      <c r="AK248" s="202">
        <f t="shared" si="329"/>
        <v>80</v>
      </c>
      <c r="AL248" s="203">
        <f t="shared" si="330"/>
        <v>60</v>
      </c>
      <c r="AM248" s="203">
        <f t="shared" si="331"/>
        <v>40</v>
      </c>
      <c r="AN248" s="203">
        <f t="shared" si="332"/>
        <v>20</v>
      </c>
      <c r="AO248" s="203">
        <f t="shared" si="333"/>
        <v>0</v>
      </c>
      <c r="AP248" s="203">
        <f t="shared" si="334"/>
        <v>-20</v>
      </c>
      <c r="AQ248" s="203">
        <f t="shared" si="335"/>
        <v>-40</v>
      </c>
      <c r="AR248" s="203">
        <f t="shared" si="336"/>
        <v>-60</v>
      </c>
      <c r="AS248" s="203">
        <f t="shared" si="337"/>
        <v>-80</v>
      </c>
      <c r="AT248" s="203">
        <f t="shared" si="338"/>
        <v>-100</v>
      </c>
      <c r="AU248" s="204" t="str">
        <f t="shared" si="339"/>
        <v>-</v>
      </c>
      <c r="AV248" s="185"/>
      <c r="AW248" s="205">
        <f t="shared" si="340"/>
        <v>9.99</v>
      </c>
      <c r="AX248" s="206">
        <f t="shared" si="341"/>
        <v>9.99</v>
      </c>
      <c r="AY248" s="206">
        <f t="shared" si="342"/>
        <v>9.99</v>
      </c>
      <c r="AZ248" s="206">
        <f t="shared" si="343"/>
        <v>29.990000000000002</v>
      </c>
      <c r="BA248" s="206">
        <f t="shared" si="344"/>
        <v>49.99</v>
      </c>
      <c r="BB248" s="206">
        <f t="shared" si="345"/>
        <v>79.989999999999995</v>
      </c>
      <c r="BC248" s="206">
        <f t="shared" si="346"/>
        <v>99.99</v>
      </c>
      <c r="BD248" s="206">
        <f t="shared" si="347"/>
        <v>119.99</v>
      </c>
      <c r="BE248" s="206">
        <f t="shared" si="348"/>
        <v>149.99</v>
      </c>
      <c r="BF248" s="206">
        <f t="shared" si="349"/>
        <v>169.99</v>
      </c>
      <c r="BG248" s="207" t="str">
        <f t="shared" si="350"/>
        <v>-</v>
      </c>
      <c r="BH248" s="123"/>
      <c r="BI248" s="229"/>
      <c r="BJ248" s="112" t="s">
        <v>164</v>
      </c>
      <c r="BK248" s="103"/>
    </row>
    <row r="249" spans="1:63">
      <c r="A249" s="110" t="s">
        <v>53</v>
      </c>
      <c r="B249" s="125" t="s">
        <v>150</v>
      </c>
      <c r="C249" s="47" t="s">
        <v>168</v>
      </c>
      <c r="D249" s="71" t="s">
        <v>167</v>
      </c>
      <c r="E249" s="112"/>
      <c r="F249" s="51" t="s">
        <v>47</v>
      </c>
      <c r="G249" s="14">
        <v>2</v>
      </c>
      <c r="H249" s="14">
        <v>25</v>
      </c>
      <c r="I249" s="14" t="s">
        <v>41</v>
      </c>
      <c r="J249" s="14" t="s">
        <v>42</v>
      </c>
      <c r="K249" s="114" t="s">
        <v>48</v>
      </c>
      <c r="L249" s="115">
        <v>24.99</v>
      </c>
      <c r="M249" s="175">
        <f t="shared" si="324"/>
        <v>21</v>
      </c>
      <c r="N249" s="115"/>
      <c r="O249" s="116"/>
      <c r="P249" s="177">
        <f t="shared" si="355"/>
        <v>24.99</v>
      </c>
      <c r="Q249" s="67">
        <f t="shared" si="351"/>
        <v>23.99</v>
      </c>
      <c r="R249" s="16">
        <f t="shared" si="352"/>
        <v>22.99</v>
      </c>
      <c r="S249" s="16">
        <f t="shared" si="353"/>
        <v>21.99</v>
      </c>
      <c r="T249" s="16">
        <f t="shared" si="354"/>
        <v>20.99</v>
      </c>
      <c r="U249" s="14" t="s">
        <v>41</v>
      </c>
      <c r="V249" s="14" t="s">
        <v>41</v>
      </c>
      <c r="W249" s="14" t="s">
        <v>41</v>
      </c>
      <c r="X249" s="14" t="s">
        <v>41</v>
      </c>
      <c r="Y249" s="14" t="s">
        <v>41</v>
      </c>
      <c r="Z249" s="14" t="s">
        <v>41</v>
      </c>
      <c r="AA249" s="71" t="s">
        <v>41</v>
      </c>
      <c r="AB249" s="252">
        <v>19.989999999999998</v>
      </c>
      <c r="AC249" s="212"/>
      <c r="AD249" s="119" t="s">
        <v>41</v>
      </c>
      <c r="AE249" s="67">
        <v>290</v>
      </c>
      <c r="AF249" s="114"/>
      <c r="AG249" s="182">
        <f t="shared" si="325"/>
        <v>290</v>
      </c>
      <c r="AH249" s="183">
        <f t="shared" si="326"/>
        <v>-297.5</v>
      </c>
      <c r="AI249" s="184">
        <f t="shared" si="327"/>
        <v>9.99</v>
      </c>
      <c r="AJ249" s="183">
        <f t="shared" si="328"/>
        <v>8.3949579831932777</v>
      </c>
      <c r="AK249" s="202">
        <f t="shared" si="329"/>
        <v>270</v>
      </c>
      <c r="AL249" s="203">
        <f t="shared" si="330"/>
        <v>250</v>
      </c>
      <c r="AM249" s="203">
        <f t="shared" si="331"/>
        <v>230</v>
      </c>
      <c r="AN249" s="203">
        <f t="shared" si="332"/>
        <v>210</v>
      </c>
      <c r="AO249" s="203" t="str">
        <f t="shared" si="333"/>
        <v>-</v>
      </c>
      <c r="AP249" s="203" t="str">
        <f t="shared" si="334"/>
        <v>-</v>
      </c>
      <c r="AQ249" s="203" t="str">
        <f t="shared" si="335"/>
        <v>-</v>
      </c>
      <c r="AR249" s="203" t="str">
        <f t="shared" si="336"/>
        <v>-</v>
      </c>
      <c r="AS249" s="203" t="str">
        <f t="shared" si="337"/>
        <v>-</v>
      </c>
      <c r="AT249" s="203" t="str">
        <f t="shared" si="338"/>
        <v>-</v>
      </c>
      <c r="AU249" s="204" t="str">
        <f t="shared" si="339"/>
        <v>-</v>
      </c>
      <c r="AV249" s="185"/>
      <c r="AW249" s="205">
        <f t="shared" si="340"/>
        <v>9.99</v>
      </c>
      <c r="AX249" s="206">
        <f t="shared" si="341"/>
        <v>9.99</v>
      </c>
      <c r="AY249" s="206">
        <f t="shared" si="342"/>
        <v>9.99</v>
      </c>
      <c r="AZ249" s="206">
        <f t="shared" si="343"/>
        <v>9.99</v>
      </c>
      <c r="BA249" s="206" t="str">
        <f t="shared" si="344"/>
        <v>-</v>
      </c>
      <c r="BB249" s="206" t="str">
        <f t="shared" si="345"/>
        <v>-</v>
      </c>
      <c r="BC249" s="206" t="str">
        <f t="shared" si="346"/>
        <v>-</v>
      </c>
      <c r="BD249" s="206" t="str">
        <f t="shared" si="347"/>
        <v>-</v>
      </c>
      <c r="BE249" s="206" t="str">
        <f t="shared" si="348"/>
        <v>-</v>
      </c>
      <c r="BF249" s="206" t="str">
        <f t="shared" si="349"/>
        <v>-</v>
      </c>
      <c r="BG249" s="207" t="str">
        <f t="shared" si="350"/>
        <v>-</v>
      </c>
      <c r="BH249" s="103"/>
      <c r="BI249" s="227"/>
      <c r="BJ249" s="112" t="s">
        <v>151</v>
      </c>
      <c r="BK249" s="103"/>
    </row>
    <row r="250" spans="1:63" s="49" customFormat="1">
      <c r="A250" s="110" t="s">
        <v>53</v>
      </c>
      <c r="B250" s="125" t="s">
        <v>150</v>
      </c>
      <c r="C250" s="47" t="s">
        <v>168</v>
      </c>
      <c r="D250" s="71" t="s">
        <v>167</v>
      </c>
      <c r="E250" s="112" t="s">
        <v>2428</v>
      </c>
      <c r="F250" s="51" t="s">
        <v>47</v>
      </c>
      <c r="G250" s="14">
        <v>2</v>
      </c>
      <c r="H250" s="14">
        <v>25</v>
      </c>
      <c r="I250" s="14" t="s">
        <v>41</v>
      </c>
      <c r="J250" s="14" t="s">
        <v>42</v>
      </c>
      <c r="K250" s="114" t="s">
        <v>48</v>
      </c>
      <c r="L250" s="115">
        <v>24.99</v>
      </c>
      <c r="M250" s="175">
        <f t="shared" si="324"/>
        <v>21</v>
      </c>
      <c r="N250" s="115"/>
      <c r="O250" s="116"/>
      <c r="P250" s="177">
        <f t="shared" si="355"/>
        <v>24.99</v>
      </c>
      <c r="Q250" s="67">
        <f t="shared" si="351"/>
        <v>23.99</v>
      </c>
      <c r="R250" s="16">
        <f t="shared" si="352"/>
        <v>22.99</v>
      </c>
      <c r="S250" s="16">
        <f t="shared" si="353"/>
        <v>21.99</v>
      </c>
      <c r="T250" s="16">
        <f t="shared" si="354"/>
        <v>20.99</v>
      </c>
      <c r="U250" s="14" t="s">
        <v>41</v>
      </c>
      <c r="V250" s="14" t="s">
        <v>41</v>
      </c>
      <c r="W250" s="14" t="s">
        <v>41</v>
      </c>
      <c r="X250" s="14" t="s">
        <v>41</v>
      </c>
      <c r="Y250" s="14" t="s">
        <v>41</v>
      </c>
      <c r="Z250" s="14" t="s">
        <v>41</v>
      </c>
      <c r="AA250" s="71" t="s">
        <v>41</v>
      </c>
      <c r="AB250" s="252">
        <v>19.989999999999998</v>
      </c>
      <c r="AC250" s="236" t="s">
        <v>49</v>
      </c>
      <c r="AD250" s="223" t="s">
        <v>155</v>
      </c>
      <c r="AE250" s="67">
        <v>290</v>
      </c>
      <c r="AF250" s="114">
        <v>30</v>
      </c>
      <c r="AG250" s="182">
        <f t="shared" si="325"/>
        <v>320</v>
      </c>
      <c r="AH250" s="183">
        <f t="shared" si="326"/>
        <v>-333.2</v>
      </c>
      <c r="AI250" s="184">
        <f t="shared" si="327"/>
        <v>9.99</v>
      </c>
      <c r="AJ250" s="183">
        <f t="shared" si="328"/>
        <v>8.3949579831932777</v>
      </c>
      <c r="AK250" s="202">
        <f t="shared" si="329"/>
        <v>300</v>
      </c>
      <c r="AL250" s="203">
        <f t="shared" si="330"/>
        <v>280</v>
      </c>
      <c r="AM250" s="203">
        <f t="shared" si="331"/>
        <v>260</v>
      </c>
      <c r="AN250" s="203">
        <f t="shared" si="332"/>
        <v>240</v>
      </c>
      <c r="AO250" s="203" t="str">
        <f t="shared" si="333"/>
        <v>-</v>
      </c>
      <c r="AP250" s="203" t="str">
        <f t="shared" si="334"/>
        <v>-</v>
      </c>
      <c r="AQ250" s="203" t="str">
        <f t="shared" si="335"/>
        <v>-</v>
      </c>
      <c r="AR250" s="203" t="str">
        <f t="shared" si="336"/>
        <v>-</v>
      </c>
      <c r="AS250" s="203" t="str">
        <f t="shared" si="337"/>
        <v>-</v>
      </c>
      <c r="AT250" s="203" t="str">
        <f t="shared" si="338"/>
        <v>-</v>
      </c>
      <c r="AU250" s="204" t="str">
        <f t="shared" si="339"/>
        <v>-</v>
      </c>
      <c r="AV250" s="185"/>
      <c r="AW250" s="205">
        <f t="shared" si="340"/>
        <v>9.99</v>
      </c>
      <c r="AX250" s="206">
        <f t="shared" si="341"/>
        <v>9.99</v>
      </c>
      <c r="AY250" s="206">
        <f t="shared" si="342"/>
        <v>9.99</v>
      </c>
      <c r="AZ250" s="206">
        <f t="shared" si="343"/>
        <v>9.99</v>
      </c>
      <c r="BA250" s="206" t="str">
        <f t="shared" si="344"/>
        <v>-</v>
      </c>
      <c r="BB250" s="206" t="str">
        <f t="shared" si="345"/>
        <v>-</v>
      </c>
      <c r="BC250" s="206" t="str">
        <f t="shared" si="346"/>
        <v>-</v>
      </c>
      <c r="BD250" s="206" t="str">
        <f t="shared" si="347"/>
        <v>-</v>
      </c>
      <c r="BE250" s="206" t="str">
        <f t="shared" si="348"/>
        <v>-</v>
      </c>
      <c r="BF250" s="206" t="str">
        <f t="shared" si="349"/>
        <v>-</v>
      </c>
      <c r="BG250" s="207" t="str">
        <f t="shared" si="350"/>
        <v>-</v>
      </c>
      <c r="BH250" s="103"/>
      <c r="BI250" s="227">
        <v>46265</v>
      </c>
      <c r="BJ250" s="112" t="s">
        <v>151</v>
      </c>
      <c r="BK250" s="103"/>
    </row>
    <row r="251" spans="1:63" s="49" customFormat="1">
      <c r="A251" s="110"/>
      <c r="B251" s="125" t="s">
        <v>150</v>
      </c>
      <c r="C251" s="47" t="s">
        <v>2560</v>
      </c>
      <c r="D251" s="71" t="s">
        <v>40</v>
      </c>
      <c r="E251" s="112"/>
      <c r="F251" s="51" t="s">
        <v>61</v>
      </c>
      <c r="G251" s="52">
        <v>80</v>
      </c>
      <c r="H251" s="52">
        <v>50</v>
      </c>
      <c r="I251" s="14" t="s">
        <v>41</v>
      </c>
      <c r="J251" s="14" t="s">
        <v>76</v>
      </c>
      <c r="K251" s="114" t="s">
        <v>61</v>
      </c>
      <c r="L251" s="115">
        <v>24.99</v>
      </c>
      <c r="M251" s="175">
        <f t="shared" si="324"/>
        <v>21</v>
      </c>
      <c r="N251" s="115"/>
      <c r="O251" s="116"/>
      <c r="P251" s="177">
        <f t="shared" si="355"/>
        <v>24.99</v>
      </c>
      <c r="Q251" s="67">
        <f t="shared" si="351"/>
        <v>23.99</v>
      </c>
      <c r="R251" s="16">
        <f t="shared" si="352"/>
        <v>22.99</v>
      </c>
      <c r="S251" s="16">
        <f t="shared" si="353"/>
        <v>21.99</v>
      </c>
      <c r="T251" s="16">
        <f t="shared" si="354"/>
        <v>20.99</v>
      </c>
      <c r="U251" s="16">
        <f>P251-5</f>
        <v>19.989999999999998</v>
      </c>
      <c r="V251" s="16">
        <f>P251-6</f>
        <v>18.989999999999998</v>
      </c>
      <c r="W251" s="16">
        <f>P251-7</f>
        <v>17.989999999999998</v>
      </c>
      <c r="X251" s="16">
        <f>P251-8</f>
        <v>16.989999999999998</v>
      </c>
      <c r="Y251" s="16">
        <f>P251-9</f>
        <v>15.989999999999998</v>
      </c>
      <c r="Z251" s="16">
        <f>P251-10</f>
        <v>14.989999999999998</v>
      </c>
      <c r="AA251" s="71" t="s">
        <v>41</v>
      </c>
      <c r="AB251" s="252">
        <v>19.989999999999998</v>
      </c>
      <c r="AC251" s="212"/>
      <c r="AD251" s="119" t="s">
        <v>41</v>
      </c>
      <c r="AE251" s="67">
        <v>150</v>
      </c>
      <c r="AF251" s="114"/>
      <c r="AG251" s="182">
        <f t="shared" si="325"/>
        <v>150</v>
      </c>
      <c r="AH251" s="183">
        <f t="shared" si="326"/>
        <v>-130.9</v>
      </c>
      <c r="AI251" s="184">
        <f t="shared" si="327"/>
        <v>9.99</v>
      </c>
      <c r="AJ251" s="183">
        <f t="shared" si="328"/>
        <v>8.3949579831932777</v>
      </c>
      <c r="AK251" s="202">
        <f t="shared" si="329"/>
        <v>130</v>
      </c>
      <c r="AL251" s="203">
        <f t="shared" si="330"/>
        <v>110</v>
      </c>
      <c r="AM251" s="203">
        <f t="shared" si="331"/>
        <v>90</v>
      </c>
      <c r="AN251" s="203">
        <f t="shared" si="332"/>
        <v>70</v>
      </c>
      <c r="AO251" s="203">
        <f t="shared" si="333"/>
        <v>50</v>
      </c>
      <c r="AP251" s="203">
        <f t="shared" si="334"/>
        <v>30</v>
      </c>
      <c r="AQ251" s="203">
        <f t="shared" si="335"/>
        <v>10</v>
      </c>
      <c r="AR251" s="203">
        <f t="shared" si="336"/>
        <v>-10</v>
      </c>
      <c r="AS251" s="203">
        <f t="shared" si="337"/>
        <v>-30</v>
      </c>
      <c r="AT251" s="203">
        <f t="shared" si="338"/>
        <v>-50</v>
      </c>
      <c r="AU251" s="204" t="str">
        <f t="shared" si="339"/>
        <v>-</v>
      </c>
      <c r="AV251" s="185"/>
      <c r="AW251" s="205">
        <f t="shared" si="340"/>
        <v>9.99</v>
      </c>
      <c r="AX251" s="206">
        <f t="shared" si="341"/>
        <v>9.99</v>
      </c>
      <c r="AY251" s="206">
        <f t="shared" si="342"/>
        <v>9.99</v>
      </c>
      <c r="AZ251" s="206">
        <f t="shared" si="343"/>
        <v>9.99</v>
      </c>
      <c r="BA251" s="206">
        <f t="shared" si="344"/>
        <v>9.99</v>
      </c>
      <c r="BB251" s="206">
        <f t="shared" si="345"/>
        <v>19.990000000000002</v>
      </c>
      <c r="BC251" s="206">
        <f t="shared" si="346"/>
        <v>39.99</v>
      </c>
      <c r="BD251" s="206">
        <f t="shared" si="347"/>
        <v>59.99</v>
      </c>
      <c r="BE251" s="206">
        <f t="shared" si="348"/>
        <v>89.99</v>
      </c>
      <c r="BF251" s="206">
        <f t="shared" si="349"/>
        <v>109.99</v>
      </c>
      <c r="BG251" s="207" t="str">
        <f t="shared" si="350"/>
        <v>-</v>
      </c>
      <c r="BH251" s="123"/>
      <c r="BI251" s="229"/>
      <c r="BJ251" s="112" t="s">
        <v>164</v>
      </c>
      <c r="BK251" s="103"/>
    </row>
    <row r="252" spans="1:63" s="49" customFormat="1">
      <c r="A252" s="111" t="s">
        <v>173</v>
      </c>
      <c r="B252" s="125" t="s">
        <v>150</v>
      </c>
      <c r="C252" s="47" t="s">
        <v>2561</v>
      </c>
      <c r="D252" s="71" t="s">
        <v>40</v>
      </c>
      <c r="E252" s="112"/>
      <c r="F252" s="51" t="s">
        <v>61</v>
      </c>
      <c r="G252" s="52">
        <v>80</v>
      </c>
      <c r="H252" s="52">
        <v>50</v>
      </c>
      <c r="I252" s="14" t="s">
        <v>41</v>
      </c>
      <c r="J252" s="14" t="s">
        <v>76</v>
      </c>
      <c r="K252" s="114" t="s">
        <v>61</v>
      </c>
      <c r="L252" s="115">
        <v>24.99</v>
      </c>
      <c r="M252" s="175">
        <f t="shared" si="324"/>
        <v>21</v>
      </c>
      <c r="N252" s="115"/>
      <c r="O252" s="116"/>
      <c r="P252" s="177">
        <f t="shared" si="355"/>
        <v>24.99</v>
      </c>
      <c r="Q252" s="51" t="s">
        <v>41</v>
      </c>
      <c r="R252" s="14" t="s">
        <v>41</v>
      </c>
      <c r="S252" s="14" t="s">
        <v>41</v>
      </c>
      <c r="T252" s="14" t="s">
        <v>41</v>
      </c>
      <c r="U252" s="14" t="s">
        <v>41</v>
      </c>
      <c r="V252" s="14" t="s">
        <v>41</v>
      </c>
      <c r="W252" s="14" t="s">
        <v>41</v>
      </c>
      <c r="X252" s="14" t="s">
        <v>41</v>
      </c>
      <c r="Y252" s="14" t="s">
        <v>41</v>
      </c>
      <c r="Z252" s="14" t="s">
        <v>41</v>
      </c>
      <c r="AA252" s="71" t="s">
        <v>41</v>
      </c>
      <c r="AB252" s="252">
        <v>19.989999999999998</v>
      </c>
      <c r="AC252" s="212"/>
      <c r="AD252" s="119" t="s">
        <v>41</v>
      </c>
      <c r="AE252" s="67">
        <v>0</v>
      </c>
      <c r="AF252" s="114"/>
      <c r="AG252" s="182">
        <f t="shared" si="325"/>
        <v>0</v>
      </c>
      <c r="AH252" s="183">
        <f t="shared" si="326"/>
        <v>47.599999999999994</v>
      </c>
      <c r="AI252" s="184">
        <f t="shared" si="327"/>
        <v>49.99</v>
      </c>
      <c r="AJ252" s="183">
        <f t="shared" si="328"/>
        <v>42.008403361344541</v>
      </c>
      <c r="AK252" s="202" t="str">
        <f t="shared" si="329"/>
        <v>-</v>
      </c>
      <c r="AL252" s="203" t="str">
        <f t="shared" si="330"/>
        <v>-</v>
      </c>
      <c r="AM252" s="203" t="str">
        <f t="shared" si="331"/>
        <v>-</v>
      </c>
      <c r="AN252" s="203" t="str">
        <f t="shared" si="332"/>
        <v>-</v>
      </c>
      <c r="AO252" s="203" t="str">
        <f t="shared" si="333"/>
        <v>-</v>
      </c>
      <c r="AP252" s="203" t="str">
        <f t="shared" si="334"/>
        <v>-</v>
      </c>
      <c r="AQ252" s="203" t="str">
        <f t="shared" si="335"/>
        <v>-</v>
      </c>
      <c r="AR252" s="203" t="str">
        <f t="shared" si="336"/>
        <v>-</v>
      </c>
      <c r="AS252" s="203" t="str">
        <f t="shared" si="337"/>
        <v>-</v>
      </c>
      <c r="AT252" s="203" t="str">
        <f t="shared" si="338"/>
        <v>-</v>
      </c>
      <c r="AU252" s="204" t="str">
        <f t="shared" si="339"/>
        <v>-</v>
      </c>
      <c r="AV252" s="185"/>
      <c r="AW252" s="205" t="str">
        <f t="shared" si="340"/>
        <v>-</v>
      </c>
      <c r="AX252" s="206" t="str">
        <f t="shared" si="341"/>
        <v>-</v>
      </c>
      <c r="AY252" s="206" t="str">
        <f t="shared" si="342"/>
        <v>-</v>
      </c>
      <c r="AZ252" s="206" t="str">
        <f t="shared" si="343"/>
        <v>-</v>
      </c>
      <c r="BA252" s="206" t="str">
        <f t="shared" si="344"/>
        <v>-</v>
      </c>
      <c r="BB252" s="206" t="str">
        <f t="shared" si="345"/>
        <v>-</v>
      </c>
      <c r="BC252" s="206" t="str">
        <f t="shared" si="346"/>
        <v>-</v>
      </c>
      <c r="BD252" s="206" t="str">
        <f t="shared" si="347"/>
        <v>-</v>
      </c>
      <c r="BE252" s="206" t="str">
        <f t="shared" si="348"/>
        <v>-</v>
      </c>
      <c r="BF252" s="206" t="str">
        <f t="shared" si="349"/>
        <v>-</v>
      </c>
      <c r="BG252" s="207" t="str">
        <f t="shared" si="350"/>
        <v>-</v>
      </c>
      <c r="BH252" s="123" t="s">
        <v>174</v>
      </c>
      <c r="BI252" s="229"/>
      <c r="BJ252" s="112" t="s">
        <v>165</v>
      </c>
      <c r="BK252" s="103"/>
    </row>
    <row r="253" spans="1:63" s="49" customFormat="1">
      <c r="A253" s="110"/>
      <c r="B253" s="125" t="s">
        <v>150</v>
      </c>
      <c r="C253" s="47" t="s">
        <v>2560</v>
      </c>
      <c r="D253" s="71" t="s">
        <v>40</v>
      </c>
      <c r="E253" s="112" t="s">
        <v>2428</v>
      </c>
      <c r="F253" s="51" t="s">
        <v>61</v>
      </c>
      <c r="G253" s="52">
        <v>80</v>
      </c>
      <c r="H253" s="52">
        <v>50</v>
      </c>
      <c r="I253" s="14" t="s">
        <v>41</v>
      </c>
      <c r="J253" s="14" t="s">
        <v>76</v>
      </c>
      <c r="K253" s="114" t="s">
        <v>61</v>
      </c>
      <c r="L253" s="115">
        <v>24.99</v>
      </c>
      <c r="M253" s="175">
        <f t="shared" si="324"/>
        <v>21</v>
      </c>
      <c r="N253" s="115"/>
      <c r="O253" s="116"/>
      <c r="P253" s="177">
        <f t="shared" si="355"/>
        <v>24.99</v>
      </c>
      <c r="Q253" s="67">
        <f>P253-1</f>
        <v>23.99</v>
      </c>
      <c r="R253" s="16">
        <f>P253-2</f>
        <v>22.99</v>
      </c>
      <c r="S253" s="16">
        <f>P253-3</f>
        <v>21.99</v>
      </c>
      <c r="T253" s="16">
        <f>P253-4</f>
        <v>20.99</v>
      </c>
      <c r="U253" s="16">
        <f>P253-5</f>
        <v>19.989999999999998</v>
      </c>
      <c r="V253" s="16">
        <f>P253-6</f>
        <v>18.989999999999998</v>
      </c>
      <c r="W253" s="16">
        <f>P253-7</f>
        <v>17.989999999999998</v>
      </c>
      <c r="X253" s="16">
        <f>P253-8</f>
        <v>16.989999999999998</v>
      </c>
      <c r="Y253" s="16">
        <f>P253-9</f>
        <v>15.989999999999998</v>
      </c>
      <c r="Z253" s="16">
        <f>P253-10</f>
        <v>14.989999999999998</v>
      </c>
      <c r="AA253" s="71" t="s">
        <v>41</v>
      </c>
      <c r="AB253" s="252">
        <v>19.989999999999998</v>
      </c>
      <c r="AC253" s="237" t="s">
        <v>49</v>
      </c>
      <c r="AD253" s="120" t="s">
        <v>2566</v>
      </c>
      <c r="AE253" s="67">
        <v>150</v>
      </c>
      <c r="AF253" s="114">
        <v>25</v>
      </c>
      <c r="AG253" s="182">
        <f t="shared" si="325"/>
        <v>175</v>
      </c>
      <c r="AH253" s="183">
        <f t="shared" si="326"/>
        <v>-160.65</v>
      </c>
      <c r="AI253" s="184">
        <f t="shared" si="327"/>
        <v>9.99</v>
      </c>
      <c r="AJ253" s="183">
        <f t="shared" si="328"/>
        <v>8.3949579831932777</v>
      </c>
      <c r="AK253" s="202">
        <f t="shared" si="329"/>
        <v>155</v>
      </c>
      <c r="AL253" s="203">
        <f t="shared" si="330"/>
        <v>135</v>
      </c>
      <c r="AM253" s="203">
        <f t="shared" si="331"/>
        <v>115</v>
      </c>
      <c r="AN253" s="203">
        <f t="shared" si="332"/>
        <v>95</v>
      </c>
      <c r="AO253" s="203">
        <f t="shared" si="333"/>
        <v>75</v>
      </c>
      <c r="AP253" s="203">
        <f t="shared" si="334"/>
        <v>55</v>
      </c>
      <c r="AQ253" s="203">
        <f t="shared" si="335"/>
        <v>35</v>
      </c>
      <c r="AR253" s="203">
        <f t="shared" si="336"/>
        <v>15</v>
      </c>
      <c r="AS253" s="203">
        <f t="shared" si="337"/>
        <v>-5</v>
      </c>
      <c r="AT253" s="203">
        <f t="shared" si="338"/>
        <v>-25</v>
      </c>
      <c r="AU253" s="204" t="str">
        <f t="shared" si="339"/>
        <v>-</v>
      </c>
      <c r="AV253" s="185"/>
      <c r="AW253" s="205">
        <f t="shared" si="340"/>
        <v>9.99</v>
      </c>
      <c r="AX253" s="206">
        <f t="shared" si="341"/>
        <v>9.99</v>
      </c>
      <c r="AY253" s="206">
        <f t="shared" si="342"/>
        <v>9.99</v>
      </c>
      <c r="AZ253" s="206">
        <f t="shared" si="343"/>
        <v>9.99</v>
      </c>
      <c r="BA253" s="206">
        <f t="shared" si="344"/>
        <v>9.99</v>
      </c>
      <c r="BB253" s="206">
        <f t="shared" si="345"/>
        <v>9.99</v>
      </c>
      <c r="BC253" s="206">
        <f t="shared" si="346"/>
        <v>9.99</v>
      </c>
      <c r="BD253" s="206">
        <f t="shared" si="347"/>
        <v>29.990000000000002</v>
      </c>
      <c r="BE253" s="206">
        <f t="shared" si="348"/>
        <v>59.99</v>
      </c>
      <c r="BF253" s="206">
        <f t="shared" si="349"/>
        <v>79.989999999999995</v>
      </c>
      <c r="BG253" s="207" t="str">
        <f t="shared" si="350"/>
        <v>-</v>
      </c>
      <c r="BH253" s="123"/>
      <c r="BI253" s="227">
        <v>46265</v>
      </c>
      <c r="BJ253" s="112" t="s">
        <v>164</v>
      </c>
      <c r="BK253" s="103"/>
    </row>
    <row r="254" spans="1:63" s="49" customFormat="1">
      <c r="A254" s="111" t="s">
        <v>173</v>
      </c>
      <c r="B254" s="125" t="s">
        <v>150</v>
      </c>
      <c r="C254" s="47" t="s">
        <v>2561</v>
      </c>
      <c r="D254" s="71" t="s">
        <v>40</v>
      </c>
      <c r="E254" s="112" t="s">
        <v>2428</v>
      </c>
      <c r="F254" s="51" t="s">
        <v>61</v>
      </c>
      <c r="G254" s="52">
        <v>80</v>
      </c>
      <c r="H254" s="52">
        <v>50</v>
      </c>
      <c r="I254" s="14" t="s">
        <v>41</v>
      </c>
      <c r="J254" s="14" t="s">
        <v>76</v>
      </c>
      <c r="K254" s="114" t="s">
        <v>61</v>
      </c>
      <c r="L254" s="115">
        <v>24.99</v>
      </c>
      <c r="M254" s="175">
        <f t="shared" si="324"/>
        <v>21</v>
      </c>
      <c r="N254" s="115"/>
      <c r="O254" s="116"/>
      <c r="P254" s="177">
        <f t="shared" si="355"/>
        <v>24.99</v>
      </c>
      <c r="Q254" s="51" t="s">
        <v>41</v>
      </c>
      <c r="R254" s="14" t="s">
        <v>41</v>
      </c>
      <c r="S254" s="14" t="s">
        <v>41</v>
      </c>
      <c r="T254" s="14" t="s">
        <v>41</v>
      </c>
      <c r="U254" s="14" t="s">
        <v>41</v>
      </c>
      <c r="V254" s="14" t="s">
        <v>41</v>
      </c>
      <c r="W254" s="14" t="s">
        <v>41</v>
      </c>
      <c r="X254" s="14" t="s">
        <v>41</v>
      </c>
      <c r="Y254" s="14" t="s">
        <v>41</v>
      </c>
      <c r="Z254" s="14" t="s">
        <v>41</v>
      </c>
      <c r="AA254" s="71" t="s">
        <v>41</v>
      </c>
      <c r="AB254" s="256">
        <v>0</v>
      </c>
      <c r="AC254" s="237" t="s">
        <v>49</v>
      </c>
      <c r="AD254" s="120" t="s">
        <v>2565</v>
      </c>
      <c r="AE254" s="67">
        <v>0</v>
      </c>
      <c r="AF254" s="114">
        <v>25</v>
      </c>
      <c r="AG254" s="182">
        <f t="shared" si="325"/>
        <v>25</v>
      </c>
      <c r="AH254" s="183">
        <f t="shared" si="326"/>
        <v>17.849999999999998</v>
      </c>
      <c r="AI254" s="184">
        <f t="shared" si="327"/>
        <v>19.990000000000002</v>
      </c>
      <c r="AJ254" s="183">
        <f t="shared" si="328"/>
        <v>16.798319327731093</v>
      </c>
      <c r="AK254" s="202" t="str">
        <f t="shared" si="329"/>
        <v>-</v>
      </c>
      <c r="AL254" s="203" t="str">
        <f t="shared" si="330"/>
        <v>-</v>
      </c>
      <c r="AM254" s="203" t="str">
        <f t="shared" si="331"/>
        <v>-</v>
      </c>
      <c r="AN254" s="203" t="str">
        <f t="shared" si="332"/>
        <v>-</v>
      </c>
      <c r="AO254" s="203" t="str">
        <f t="shared" si="333"/>
        <v>-</v>
      </c>
      <c r="AP254" s="203" t="str">
        <f t="shared" si="334"/>
        <v>-</v>
      </c>
      <c r="AQ254" s="203" t="str">
        <f t="shared" si="335"/>
        <v>-</v>
      </c>
      <c r="AR254" s="203" t="str">
        <f t="shared" si="336"/>
        <v>-</v>
      </c>
      <c r="AS254" s="203" t="str">
        <f t="shared" si="337"/>
        <v>-</v>
      </c>
      <c r="AT254" s="203" t="str">
        <f t="shared" si="338"/>
        <v>-</v>
      </c>
      <c r="AU254" s="204" t="str">
        <f t="shared" si="339"/>
        <v>-</v>
      </c>
      <c r="AV254" s="185"/>
      <c r="AW254" s="205" t="str">
        <f t="shared" si="340"/>
        <v>-</v>
      </c>
      <c r="AX254" s="206" t="str">
        <f t="shared" si="341"/>
        <v>-</v>
      </c>
      <c r="AY254" s="206" t="str">
        <f t="shared" si="342"/>
        <v>-</v>
      </c>
      <c r="AZ254" s="206" t="str">
        <f t="shared" si="343"/>
        <v>-</v>
      </c>
      <c r="BA254" s="206" t="str">
        <f t="shared" si="344"/>
        <v>-</v>
      </c>
      <c r="BB254" s="206" t="str">
        <f t="shared" si="345"/>
        <v>-</v>
      </c>
      <c r="BC254" s="206" t="str">
        <f t="shared" si="346"/>
        <v>-</v>
      </c>
      <c r="BD254" s="206" t="str">
        <f t="shared" si="347"/>
        <v>-</v>
      </c>
      <c r="BE254" s="206" t="str">
        <f t="shared" si="348"/>
        <v>-</v>
      </c>
      <c r="BF254" s="206" t="str">
        <f t="shared" si="349"/>
        <v>-</v>
      </c>
      <c r="BG254" s="207" t="str">
        <f t="shared" si="350"/>
        <v>-</v>
      </c>
      <c r="BH254" s="123" t="s">
        <v>174</v>
      </c>
      <c r="BI254" s="227">
        <v>46265</v>
      </c>
      <c r="BJ254" s="112" t="s">
        <v>165</v>
      </c>
      <c r="BK254" s="103"/>
    </row>
    <row r="255" spans="1:63" s="49" customFormat="1">
      <c r="A255" s="110"/>
      <c r="B255" s="125" t="s">
        <v>150</v>
      </c>
      <c r="C255" s="47" t="s">
        <v>2574</v>
      </c>
      <c r="D255" s="71" t="s">
        <v>85</v>
      </c>
      <c r="E255" s="112"/>
      <c r="F255" s="51" t="s">
        <v>61</v>
      </c>
      <c r="G255" s="52">
        <v>15</v>
      </c>
      <c r="H255" s="52">
        <v>50</v>
      </c>
      <c r="I255" s="14" t="s">
        <v>41</v>
      </c>
      <c r="J255" s="14" t="s">
        <v>76</v>
      </c>
      <c r="K255" s="114" t="s">
        <v>61</v>
      </c>
      <c r="L255" s="115">
        <v>24.99</v>
      </c>
      <c r="M255" s="175">
        <f t="shared" si="324"/>
        <v>21</v>
      </c>
      <c r="N255" s="115"/>
      <c r="O255" s="116"/>
      <c r="P255" s="177">
        <f t="shared" si="355"/>
        <v>24.99</v>
      </c>
      <c r="Q255" s="67">
        <f>P255-1</f>
        <v>23.99</v>
      </c>
      <c r="R255" s="16">
        <f>P255-2</f>
        <v>22.99</v>
      </c>
      <c r="S255" s="16">
        <f>P255-3</f>
        <v>21.99</v>
      </c>
      <c r="T255" s="16">
        <f>P255-4</f>
        <v>20.99</v>
      </c>
      <c r="U255" s="16">
        <f>P255-5</f>
        <v>19.989999999999998</v>
      </c>
      <c r="V255" s="16">
        <f>P255-6</f>
        <v>18.989999999999998</v>
      </c>
      <c r="W255" s="16">
        <f>P255-7</f>
        <v>17.989999999999998</v>
      </c>
      <c r="X255" s="16">
        <f>P255-8</f>
        <v>16.989999999999998</v>
      </c>
      <c r="Y255" s="16">
        <f>P255-9</f>
        <v>15.989999999999998</v>
      </c>
      <c r="Z255" s="16">
        <f>P255-10</f>
        <v>14.989999999999998</v>
      </c>
      <c r="AA255" s="71" t="s">
        <v>41</v>
      </c>
      <c r="AB255" s="252">
        <v>19.989999999999998</v>
      </c>
      <c r="AC255" s="212"/>
      <c r="AD255" s="119" t="s">
        <v>41</v>
      </c>
      <c r="AE255" s="67">
        <v>130</v>
      </c>
      <c r="AF255" s="114"/>
      <c r="AG255" s="182">
        <f t="shared" si="325"/>
        <v>130</v>
      </c>
      <c r="AH255" s="183">
        <f t="shared" si="326"/>
        <v>-107.1</v>
      </c>
      <c r="AI255" s="184">
        <f t="shared" si="327"/>
        <v>9.99</v>
      </c>
      <c r="AJ255" s="183">
        <f t="shared" si="328"/>
        <v>8.3949579831932777</v>
      </c>
      <c r="AK255" s="202">
        <f t="shared" si="329"/>
        <v>110</v>
      </c>
      <c r="AL255" s="203">
        <f t="shared" si="330"/>
        <v>90</v>
      </c>
      <c r="AM255" s="203">
        <f t="shared" si="331"/>
        <v>70</v>
      </c>
      <c r="AN255" s="203">
        <f t="shared" si="332"/>
        <v>50</v>
      </c>
      <c r="AO255" s="203">
        <f t="shared" si="333"/>
        <v>30</v>
      </c>
      <c r="AP255" s="203">
        <f t="shared" si="334"/>
        <v>10</v>
      </c>
      <c r="AQ255" s="203">
        <f t="shared" si="335"/>
        <v>-10</v>
      </c>
      <c r="AR255" s="203">
        <f t="shared" si="336"/>
        <v>-30</v>
      </c>
      <c r="AS255" s="203">
        <f t="shared" si="337"/>
        <v>-50</v>
      </c>
      <c r="AT255" s="203">
        <f t="shared" si="338"/>
        <v>-70</v>
      </c>
      <c r="AU255" s="204" t="str">
        <f t="shared" si="339"/>
        <v>-</v>
      </c>
      <c r="AV255" s="185"/>
      <c r="AW255" s="205">
        <f t="shared" si="340"/>
        <v>9.99</v>
      </c>
      <c r="AX255" s="206">
        <f t="shared" si="341"/>
        <v>9.99</v>
      </c>
      <c r="AY255" s="206">
        <f t="shared" si="342"/>
        <v>9.99</v>
      </c>
      <c r="AZ255" s="206">
        <f t="shared" si="343"/>
        <v>9.99</v>
      </c>
      <c r="BA255" s="206">
        <f t="shared" si="344"/>
        <v>19.990000000000002</v>
      </c>
      <c r="BB255" s="206">
        <f t="shared" si="345"/>
        <v>39.99</v>
      </c>
      <c r="BC255" s="206">
        <f t="shared" si="346"/>
        <v>59.99</v>
      </c>
      <c r="BD255" s="206">
        <f t="shared" si="347"/>
        <v>89.99</v>
      </c>
      <c r="BE255" s="206">
        <f t="shared" si="348"/>
        <v>109.99</v>
      </c>
      <c r="BF255" s="206">
        <f t="shared" si="349"/>
        <v>139.99</v>
      </c>
      <c r="BG255" s="207" t="str">
        <f t="shared" si="350"/>
        <v>-</v>
      </c>
      <c r="BH255" s="123"/>
      <c r="BI255" s="229"/>
      <c r="BJ255" s="112" t="s">
        <v>164</v>
      </c>
      <c r="BK255" s="103"/>
    </row>
    <row r="256" spans="1:63" s="49" customFormat="1">
      <c r="A256" s="110" t="s">
        <v>173</v>
      </c>
      <c r="B256" s="125" t="s">
        <v>150</v>
      </c>
      <c r="C256" s="47" t="s">
        <v>2580</v>
      </c>
      <c r="D256" s="71" t="s">
        <v>40</v>
      </c>
      <c r="E256" s="112"/>
      <c r="F256" s="51" t="s">
        <v>61</v>
      </c>
      <c r="G256" s="52">
        <v>30</v>
      </c>
      <c r="H256" s="52">
        <v>50</v>
      </c>
      <c r="I256" s="14" t="s">
        <v>41</v>
      </c>
      <c r="J256" s="14" t="s">
        <v>76</v>
      </c>
      <c r="K256" s="114" t="s">
        <v>61</v>
      </c>
      <c r="L256" s="115">
        <v>24.99</v>
      </c>
      <c r="M256" s="175">
        <f t="shared" si="324"/>
        <v>21</v>
      </c>
      <c r="N256" s="115"/>
      <c r="O256" s="116"/>
      <c r="P256" s="177">
        <f t="shared" si="355"/>
        <v>24.99</v>
      </c>
      <c r="Q256" s="67" t="s">
        <v>41</v>
      </c>
      <c r="R256" s="16" t="s">
        <v>41</v>
      </c>
      <c r="S256" s="16" t="s">
        <v>41</v>
      </c>
      <c r="T256" s="16" t="s">
        <v>41</v>
      </c>
      <c r="U256" s="16" t="s">
        <v>41</v>
      </c>
      <c r="V256" s="16" t="s">
        <v>41</v>
      </c>
      <c r="W256" s="16" t="s">
        <v>41</v>
      </c>
      <c r="X256" s="16" t="s">
        <v>41</v>
      </c>
      <c r="Y256" s="16" t="s">
        <v>41</v>
      </c>
      <c r="Z256" s="16" t="s">
        <v>41</v>
      </c>
      <c r="AA256" s="71" t="s">
        <v>41</v>
      </c>
      <c r="AB256" s="252">
        <v>19.989999999999998</v>
      </c>
      <c r="AC256" s="212"/>
      <c r="AD256" s="119" t="s">
        <v>41</v>
      </c>
      <c r="AE256" s="67">
        <v>0</v>
      </c>
      <c r="AF256" s="114"/>
      <c r="AG256" s="182">
        <f t="shared" si="325"/>
        <v>0</v>
      </c>
      <c r="AH256" s="183">
        <f t="shared" si="326"/>
        <v>47.599999999999994</v>
      </c>
      <c r="AI256" s="184">
        <f t="shared" si="327"/>
        <v>49.99</v>
      </c>
      <c r="AJ256" s="183">
        <f t="shared" si="328"/>
        <v>42.008403361344541</v>
      </c>
      <c r="AK256" s="202" t="str">
        <f t="shared" si="329"/>
        <v>-</v>
      </c>
      <c r="AL256" s="203" t="str">
        <f t="shared" si="330"/>
        <v>-</v>
      </c>
      <c r="AM256" s="203" t="str">
        <f t="shared" si="331"/>
        <v>-</v>
      </c>
      <c r="AN256" s="203" t="str">
        <f t="shared" si="332"/>
        <v>-</v>
      </c>
      <c r="AO256" s="203" t="str">
        <f t="shared" si="333"/>
        <v>-</v>
      </c>
      <c r="AP256" s="203" t="str">
        <f t="shared" si="334"/>
        <v>-</v>
      </c>
      <c r="AQ256" s="203" t="str">
        <f t="shared" si="335"/>
        <v>-</v>
      </c>
      <c r="AR256" s="203" t="str">
        <f t="shared" si="336"/>
        <v>-</v>
      </c>
      <c r="AS256" s="203" t="str">
        <f t="shared" si="337"/>
        <v>-</v>
      </c>
      <c r="AT256" s="203" t="str">
        <f t="shared" si="338"/>
        <v>-</v>
      </c>
      <c r="AU256" s="204" t="str">
        <f t="shared" si="339"/>
        <v>-</v>
      </c>
      <c r="AV256" s="185"/>
      <c r="AW256" s="205" t="str">
        <f t="shared" si="340"/>
        <v>-</v>
      </c>
      <c r="AX256" s="206" t="str">
        <f t="shared" si="341"/>
        <v>-</v>
      </c>
      <c r="AY256" s="206" t="str">
        <f t="shared" si="342"/>
        <v>-</v>
      </c>
      <c r="AZ256" s="206" t="str">
        <f t="shared" si="343"/>
        <v>-</v>
      </c>
      <c r="BA256" s="206" t="str">
        <f t="shared" si="344"/>
        <v>-</v>
      </c>
      <c r="BB256" s="206" t="str">
        <f t="shared" si="345"/>
        <v>-</v>
      </c>
      <c r="BC256" s="206" t="str">
        <f t="shared" si="346"/>
        <v>-</v>
      </c>
      <c r="BD256" s="206" t="str">
        <f t="shared" si="347"/>
        <v>-</v>
      </c>
      <c r="BE256" s="206" t="str">
        <f t="shared" si="348"/>
        <v>-</v>
      </c>
      <c r="BF256" s="206" t="str">
        <f t="shared" si="349"/>
        <v>-</v>
      </c>
      <c r="BG256" s="207" t="str">
        <f t="shared" si="350"/>
        <v>-</v>
      </c>
      <c r="BH256" s="123" t="s">
        <v>2752</v>
      </c>
      <c r="BI256" s="229"/>
      <c r="BJ256" s="112" t="s">
        <v>165</v>
      </c>
      <c r="BK256" s="103"/>
    </row>
    <row r="257" spans="1:63" s="49" customFormat="1">
      <c r="A257" s="110"/>
      <c r="B257" s="125" t="s">
        <v>150</v>
      </c>
      <c r="C257" s="47" t="s">
        <v>2134</v>
      </c>
      <c r="D257" s="71" t="s">
        <v>71</v>
      </c>
      <c r="E257" s="112" t="s">
        <v>2428</v>
      </c>
      <c r="F257" s="51" t="s">
        <v>61</v>
      </c>
      <c r="G257" s="52">
        <v>15</v>
      </c>
      <c r="H257" s="52">
        <v>50</v>
      </c>
      <c r="I257" s="14" t="s">
        <v>41</v>
      </c>
      <c r="J257" s="14" t="s">
        <v>76</v>
      </c>
      <c r="K257" s="114" t="s">
        <v>61</v>
      </c>
      <c r="L257" s="115">
        <v>29.99</v>
      </c>
      <c r="M257" s="175">
        <f t="shared" si="324"/>
        <v>25.201680672268907</v>
      </c>
      <c r="N257" s="115">
        <f>L257-5</f>
        <v>24.99</v>
      </c>
      <c r="O257" s="116">
        <f t="shared" ref="O257:O259" si="356">N257/1.19</f>
        <v>21</v>
      </c>
      <c r="P257" s="177">
        <f t="shared" ref="P257:P259" si="357">N257</f>
        <v>24.99</v>
      </c>
      <c r="Q257" s="67">
        <f t="shared" ref="Q257:Q261" si="358">P257-1</f>
        <v>23.99</v>
      </c>
      <c r="R257" s="16">
        <f t="shared" ref="R257:R261" si="359">P257-2</f>
        <v>22.99</v>
      </c>
      <c r="S257" s="16">
        <f t="shared" ref="S257:S261" si="360">P257-3</f>
        <v>21.99</v>
      </c>
      <c r="T257" s="16">
        <f t="shared" ref="T257:T261" si="361">P257-4</f>
        <v>20.99</v>
      </c>
      <c r="U257" s="16">
        <f t="shared" ref="U257:U261" si="362">P257-5</f>
        <v>19.989999999999998</v>
      </c>
      <c r="V257" s="16">
        <f t="shared" ref="V257:V261" si="363">P257-6</f>
        <v>18.989999999999998</v>
      </c>
      <c r="W257" s="16">
        <f t="shared" ref="W257:W261" si="364">P257-7</f>
        <v>17.989999999999998</v>
      </c>
      <c r="X257" s="16">
        <f t="shared" ref="X257:X261" si="365">P257-8</f>
        <v>16.989999999999998</v>
      </c>
      <c r="Y257" s="16">
        <f t="shared" ref="Y257:Y261" si="366">P257-9</f>
        <v>15.989999999999998</v>
      </c>
      <c r="Z257" s="16">
        <f t="shared" ref="Z257:Z261" si="367">P257-10</f>
        <v>14.989999999999998</v>
      </c>
      <c r="AA257" s="71" t="s">
        <v>41</v>
      </c>
      <c r="AB257" s="252">
        <v>19.989999999999998</v>
      </c>
      <c r="AC257" s="237" t="s">
        <v>169</v>
      </c>
      <c r="AD257" s="120" t="s">
        <v>2586</v>
      </c>
      <c r="AE257" s="67">
        <v>210</v>
      </c>
      <c r="AF257" s="114">
        <v>40</v>
      </c>
      <c r="AG257" s="182">
        <f t="shared" si="325"/>
        <v>250</v>
      </c>
      <c r="AH257" s="183">
        <f t="shared" si="326"/>
        <v>-249.89999999999998</v>
      </c>
      <c r="AI257" s="184">
        <f t="shared" si="327"/>
        <v>9.99</v>
      </c>
      <c r="AJ257" s="183">
        <f t="shared" si="328"/>
        <v>8.3949579831932777</v>
      </c>
      <c r="AK257" s="202">
        <f t="shared" si="329"/>
        <v>230</v>
      </c>
      <c r="AL257" s="203">
        <f t="shared" si="330"/>
        <v>210</v>
      </c>
      <c r="AM257" s="203">
        <f t="shared" si="331"/>
        <v>190</v>
      </c>
      <c r="AN257" s="203">
        <f t="shared" si="332"/>
        <v>170</v>
      </c>
      <c r="AO257" s="203">
        <f t="shared" si="333"/>
        <v>150</v>
      </c>
      <c r="AP257" s="203">
        <f t="shared" si="334"/>
        <v>130</v>
      </c>
      <c r="AQ257" s="203">
        <f t="shared" si="335"/>
        <v>110</v>
      </c>
      <c r="AR257" s="203">
        <f t="shared" si="336"/>
        <v>90</v>
      </c>
      <c r="AS257" s="203">
        <f t="shared" si="337"/>
        <v>70</v>
      </c>
      <c r="AT257" s="203">
        <f t="shared" si="338"/>
        <v>50</v>
      </c>
      <c r="AU257" s="204" t="str">
        <f t="shared" si="339"/>
        <v>-</v>
      </c>
      <c r="AV257" s="185"/>
      <c r="AW257" s="205">
        <f t="shared" si="340"/>
        <v>9.99</v>
      </c>
      <c r="AX257" s="206">
        <f t="shared" si="341"/>
        <v>9.99</v>
      </c>
      <c r="AY257" s="206">
        <f t="shared" si="342"/>
        <v>9.99</v>
      </c>
      <c r="AZ257" s="206">
        <f t="shared" si="343"/>
        <v>9.99</v>
      </c>
      <c r="BA257" s="206">
        <f t="shared" si="344"/>
        <v>9.99</v>
      </c>
      <c r="BB257" s="206">
        <f t="shared" si="345"/>
        <v>9.99</v>
      </c>
      <c r="BC257" s="206">
        <f t="shared" si="346"/>
        <v>9.99</v>
      </c>
      <c r="BD257" s="206">
        <f t="shared" si="347"/>
        <v>9.99</v>
      </c>
      <c r="BE257" s="206">
        <f t="shared" si="348"/>
        <v>9.99</v>
      </c>
      <c r="BF257" s="206">
        <f t="shared" si="349"/>
        <v>9.99</v>
      </c>
      <c r="BG257" s="207" t="str">
        <f t="shared" si="350"/>
        <v>-</v>
      </c>
      <c r="BH257" s="123"/>
      <c r="BI257" s="227">
        <v>46265</v>
      </c>
      <c r="BJ257" s="112" t="s">
        <v>164</v>
      </c>
      <c r="BK257" s="103"/>
    </row>
    <row r="258" spans="1:63" s="49" customFormat="1">
      <c r="A258" s="110"/>
      <c r="B258" s="125" t="s">
        <v>150</v>
      </c>
      <c r="C258" s="47" t="s">
        <v>2284</v>
      </c>
      <c r="D258" s="71" t="s">
        <v>85</v>
      </c>
      <c r="E258" s="112" t="s">
        <v>2428</v>
      </c>
      <c r="F258" s="51" t="s">
        <v>61</v>
      </c>
      <c r="G258" s="52">
        <v>30</v>
      </c>
      <c r="H258" s="52">
        <v>50</v>
      </c>
      <c r="I258" s="14" t="s">
        <v>41</v>
      </c>
      <c r="J258" s="14" t="s">
        <v>76</v>
      </c>
      <c r="K258" s="114" t="s">
        <v>61</v>
      </c>
      <c r="L258" s="115">
        <v>29.99</v>
      </c>
      <c r="M258" s="175">
        <f t="shared" si="324"/>
        <v>25.201680672268907</v>
      </c>
      <c r="N258" s="115">
        <f>L258-5</f>
        <v>24.99</v>
      </c>
      <c r="O258" s="116">
        <f t="shared" si="356"/>
        <v>21</v>
      </c>
      <c r="P258" s="177">
        <f t="shared" si="357"/>
        <v>24.99</v>
      </c>
      <c r="Q258" s="67">
        <f t="shared" si="358"/>
        <v>23.99</v>
      </c>
      <c r="R258" s="16">
        <f t="shared" si="359"/>
        <v>22.99</v>
      </c>
      <c r="S258" s="16">
        <f t="shared" si="360"/>
        <v>21.99</v>
      </c>
      <c r="T258" s="16">
        <f t="shared" si="361"/>
        <v>20.99</v>
      </c>
      <c r="U258" s="16">
        <f t="shared" si="362"/>
        <v>19.989999999999998</v>
      </c>
      <c r="V258" s="16">
        <f t="shared" si="363"/>
        <v>18.989999999999998</v>
      </c>
      <c r="W258" s="16">
        <f t="shared" si="364"/>
        <v>17.989999999999998</v>
      </c>
      <c r="X258" s="16">
        <f t="shared" si="365"/>
        <v>16.989999999999998</v>
      </c>
      <c r="Y258" s="16">
        <f t="shared" si="366"/>
        <v>15.989999999999998</v>
      </c>
      <c r="Z258" s="16">
        <f t="shared" si="367"/>
        <v>14.989999999999998</v>
      </c>
      <c r="AA258" s="71" t="s">
        <v>41</v>
      </c>
      <c r="AB258" s="252">
        <v>19.989999999999998</v>
      </c>
      <c r="AC258" s="237" t="s">
        <v>169</v>
      </c>
      <c r="AD258" s="120" t="s">
        <v>2588</v>
      </c>
      <c r="AE258" s="67">
        <v>180</v>
      </c>
      <c r="AF258" s="114">
        <v>70</v>
      </c>
      <c r="AG258" s="182">
        <f t="shared" si="325"/>
        <v>250</v>
      </c>
      <c r="AH258" s="183">
        <f t="shared" si="326"/>
        <v>-249.89999999999998</v>
      </c>
      <c r="AI258" s="184">
        <f t="shared" si="327"/>
        <v>9.99</v>
      </c>
      <c r="AJ258" s="183">
        <f t="shared" si="328"/>
        <v>8.3949579831932777</v>
      </c>
      <c r="AK258" s="202">
        <f t="shared" si="329"/>
        <v>230</v>
      </c>
      <c r="AL258" s="203">
        <f t="shared" si="330"/>
        <v>210</v>
      </c>
      <c r="AM258" s="203">
        <f t="shared" si="331"/>
        <v>190</v>
      </c>
      <c r="AN258" s="203">
        <f t="shared" si="332"/>
        <v>170</v>
      </c>
      <c r="AO258" s="203">
        <f t="shared" si="333"/>
        <v>150</v>
      </c>
      <c r="AP258" s="203">
        <f t="shared" si="334"/>
        <v>130</v>
      </c>
      <c r="AQ258" s="203">
        <f t="shared" si="335"/>
        <v>110</v>
      </c>
      <c r="AR258" s="203">
        <f t="shared" si="336"/>
        <v>90</v>
      </c>
      <c r="AS258" s="203">
        <f t="shared" si="337"/>
        <v>70</v>
      </c>
      <c r="AT258" s="203">
        <f t="shared" si="338"/>
        <v>50</v>
      </c>
      <c r="AU258" s="204" t="str">
        <f t="shared" si="339"/>
        <v>-</v>
      </c>
      <c r="AV258" s="185"/>
      <c r="AW258" s="205">
        <f t="shared" si="340"/>
        <v>9.99</v>
      </c>
      <c r="AX258" s="206">
        <f t="shared" si="341"/>
        <v>9.99</v>
      </c>
      <c r="AY258" s="206">
        <f t="shared" si="342"/>
        <v>9.99</v>
      </c>
      <c r="AZ258" s="206">
        <f t="shared" si="343"/>
        <v>9.99</v>
      </c>
      <c r="BA258" s="206">
        <f t="shared" si="344"/>
        <v>9.99</v>
      </c>
      <c r="BB258" s="206">
        <f t="shared" si="345"/>
        <v>9.99</v>
      </c>
      <c r="BC258" s="206">
        <f t="shared" si="346"/>
        <v>9.99</v>
      </c>
      <c r="BD258" s="206">
        <f t="shared" si="347"/>
        <v>9.99</v>
      </c>
      <c r="BE258" s="206">
        <f t="shared" si="348"/>
        <v>9.99</v>
      </c>
      <c r="BF258" s="206">
        <f t="shared" si="349"/>
        <v>9.99</v>
      </c>
      <c r="BG258" s="207" t="str">
        <f t="shared" si="350"/>
        <v>-</v>
      </c>
      <c r="BH258" s="123"/>
      <c r="BI258" s="227">
        <v>46265</v>
      </c>
      <c r="BJ258" s="112" t="s">
        <v>164</v>
      </c>
      <c r="BK258" s="103"/>
    </row>
    <row r="259" spans="1:63" s="49" customFormat="1">
      <c r="A259" s="110"/>
      <c r="B259" s="125" t="s">
        <v>150</v>
      </c>
      <c r="C259" s="47" t="s">
        <v>123</v>
      </c>
      <c r="D259" s="71" t="s">
        <v>71</v>
      </c>
      <c r="E259" s="112" t="s">
        <v>2428</v>
      </c>
      <c r="F259" s="51" t="s">
        <v>61</v>
      </c>
      <c r="G259" s="52">
        <v>30</v>
      </c>
      <c r="H259" s="52">
        <v>50</v>
      </c>
      <c r="I259" s="14" t="s">
        <v>41</v>
      </c>
      <c r="J259" s="14" t="s">
        <v>76</v>
      </c>
      <c r="K259" s="114" t="s">
        <v>61</v>
      </c>
      <c r="L259" s="115">
        <v>34.99</v>
      </c>
      <c r="M259" s="175">
        <f t="shared" si="324"/>
        <v>29.403361344537817</v>
      </c>
      <c r="N259" s="115">
        <f>L259-10</f>
        <v>24.990000000000002</v>
      </c>
      <c r="O259" s="116">
        <f t="shared" si="356"/>
        <v>21.000000000000004</v>
      </c>
      <c r="P259" s="177">
        <f t="shared" si="357"/>
        <v>24.990000000000002</v>
      </c>
      <c r="Q259" s="67">
        <f t="shared" si="358"/>
        <v>23.990000000000002</v>
      </c>
      <c r="R259" s="16">
        <f t="shared" si="359"/>
        <v>22.990000000000002</v>
      </c>
      <c r="S259" s="16">
        <f t="shared" si="360"/>
        <v>21.990000000000002</v>
      </c>
      <c r="T259" s="16">
        <f t="shared" si="361"/>
        <v>20.990000000000002</v>
      </c>
      <c r="U259" s="16">
        <f t="shared" si="362"/>
        <v>19.990000000000002</v>
      </c>
      <c r="V259" s="16">
        <f t="shared" si="363"/>
        <v>18.990000000000002</v>
      </c>
      <c r="W259" s="16">
        <f t="shared" si="364"/>
        <v>17.990000000000002</v>
      </c>
      <c r="X259" s="16">
        <f t="shared" si="365"/>
        <v>16.990000000000002</v>
      </c>
      <c r="Y259" s="16">
        <f t="shared" si="366"/>
        <v>15.990000000000002</v>
      </c>
      <c r="Z259" s="16">
        <f t="shared" si="367"/>
        <v>14.990000000000002</v>
      </c>
      <c r="AA259" s="71" t="s">
        <v>41</v>
      </c>
      <c r="AB259" s="252">
        <v>19.989999999999998</v>
      </c>
      <c r="AC259" s="237" t="s">
        <v>81</v>
      </c>
      <c r="AD259" s="120" t="s">
        <v>2595</v>
      </c>
      <c r="AE259" s="67">
        <v>260</v>
      </c>
      <c r="AF259" s="114">
        <v>-15</v>
      </c>
      <c r="AG259" s="182">
        <f t="shared" si="325"/>
        <v>245</v>
      </c>
      <c r="AH259" s="183">
        <f t="shared" si="326"/>
        <v>-243.95</v>
      </c>
      <c r="AI259" s="184">
        <f t="shared" si="327"/>
        <v>9.99</v>
      </c>
      <c r="AJ259" s="183">
        <f t="shared" si="328"/>
        <v>8.3949579831932777</v>
      </c>
      <c r="AK259" s="202">
        <f t="shared" si="329"/>
        <v>225</v>
      </c>
      <c r="AL259" s="203">
        <f t="shared" si="330"/>
        <v>205</v>
      </c>
      <c r="AM259" s="203">
        <f t="shared" si="331"/>
        <v>185</v>
      </c>
      <c r="AN259" s="203">
        <f t="shared" si="332"/>
        <v>165</v>
      </c>
      <c r="AO259" s="203">
        <f t="shared" si="333"/>
        <v>145</v>
      </c>
      <c r="AP259" s="203">
        <f t="shared" si="334"/>
        <v>125</v>
      </c>
      <c r="AQ259" s="203">
        <f t="shared" si="335"/>
        <v>105</v>
      </c>
      <c r="AR259" s="203">
        <f t="shared" si="336"/>
        <v>85</v>
      </c>
      <c r="AS259" s="203">
        <f t="shared" si="337"/>
        <v>65</v>
      </c>
      <c r="AT259" s="203">
        <f t="shared" si="338"/>
        <v>45</v>
      </c>
      <c r="AU259" s="204" t="str">
        <f t="shared" si="339"/>
        <v>-</v>
      </c>
      <c r="AV259" s="185"/>
      <c r="AW259" s="205">
        <f t="shared" si="340"/>
        <v>9.99</v>
      </c>
      <c r="AX259" s="206">
        <f t="shared" si="341"/>
        <v>9.99</v>
      </c>
      <c r="AY259" s="206">
        <f t="shared" si="342"/>
        <v>9.99</v>
      </c>
      <c r="AZ259" s="206">
        <f t="shared" si="343"/>
        <v>9.99</v>
      </c>
      <c r="BA259" s="206">
        <f t="shared" si="344"/>
        <v>9.99</v>
      </c>
      <c r="BB259" s="206">
        <f t="shared" si="345"/>
        <v>9.99</v>
      </c>
      <c r="BC259" s="206">
        <f t="shared" si="346"/>
        <v>9.99</v>
      </c>
      <c r="BD259" s="206">
        <f t="shared" si="347"/>
        <v>9.99</v>
      </c>
      <c r="BE259" s="206">
        <f t="shared" si="348"/>
        <v>9.99</v>
      </c>
      <c r="BF259" s="206">
        <f t="shared" si="349"/>
        <v>9.99</v>
      </c>
      <c r="BG259" s="207" t="str">
        <f t="shared" si="350"/>
        <v>-</v>
      </c>
      <c r="BH259" s="123"/>
      <c r="BI259" s="227">
        <v>46295</v>
      </c>
      <c r="BJ259" s="112" t="s">
        <v>164</v>
      </c>
      <c r="BK259" s="201" t="s">
        <v>82</v>
      </c>
    </row>
    <row r="260" spans="1:63" s="49" customFormat="1">
      <c r="A260" s="110"/>
      <c r="B260" s="125" t="s">
        <v>150</v>
      </c>
      <c r="C260" s="47" t="s">
        <v>2575</v>
      </c>
      <c r="D260" s="71" t="s">
        <v>85</v>
      </c>
      <c r="E260" s="112"/>
      <c r="F260" s="51" t="s">
        <v>61</v>
      </c>
      <c r="G260" s="52">
        <v>20</v>
      </c>
      <c r="H260" s="52">
        <v>50</v>
      </c>
      <c r="I260" s="14" t="s">
        <v>41</v>
      </c>
      <c r="J260" s="14" t="s">
        <v>76</v>
      </c>
      <c r="K260" s="114" t="s">
        <v>61</v>
      </c>
      <c r="L260" s="115">
        <v>26.99</v>
      </c>
      <c r="M260" s="175">
        <f t="shared" si="324"/>
        <v>22.680672268907564</v>
      </c>
      <c r="N260" s="115"/>
      <c r="O260" s="116"/>
      <c r="P260" s="177">
        <f>L260</f>
        <v>26.99</v>
      </c>
      <c r="Q260" s="67">
        <f t="shared" si="358"/>
        <v>25.99</v>
      </c>
      <c r="R260" s="16">
        <f t="shared" si="359"/>
        <v>24.99</v>
      </c>
      <c r="S260" s="16">
        <f t="shared" si="360"/>
        <v>23.99</v>
      </c>
      <c r="T260" s="16">
        <f t="shared" si="361"/>
        <v>22.99</v>
      </c>
      <c r="U260" s="16">
        <f t="shared" si="362"/>
        <v>21.99</v>
      </c>
      <c r="V260" s="16">
        <f t="shared" si="363"/>
        <v>20.99</v>
      </c>
      <c r="W260" s="16">
        <f t="shared" si="364"/>
        <v>19.989999999999998</v>
      </c>
      <c r="X260" s="16">
        <f t="shared" si="365"/>
        <v>18.989999999999998</v>
      </c>
      <c r="Y260" s="16">
        <f t="shared" si="366"/>
        <v>17.989999999999998</v>
      </c>
      <c r="Z260" s="16">
        <f t="shared" si="367"/>
        <v>16.989999999999998</v>
      </c>
      <c r="AA260" s="71" t="s">
        <v>41</v>
      </c>
      <c r="AB260" s="252">
        <v>19.989999999999998</v>
      </c>
      <c r="AC260" s="212"/>
      <c r="AD260" s="119" t="s">
        <v>41</v>
      </c>
      <c r="AE260" s="67">
        <v>150</v>
      </c>
      <c r="AF260" s="114"/>
      <c r="AG260" s="182">
        <f t="shared" si="325"/>
        <v>150</v>
      </c>
      <c r="AH260" s="183">
        <f t="shared" si="326"/>
        <v>-130.9</v>
      </c>
      <c r="AI260" s="184">
        <f t="shared" si="327"/>
        <v>9.99</v>
      </c>
      <c r="AJ260" s="183">
        <f t="shared" si="328"/>
        <v>8.3949579831932777</v>
      </c>
      <c r="AK260" s="202">
        <f t="shared" si="329"/>
        <v>130</v>
      </c>
      <c r="AL260" s="203">
        <f t="shared" si="330"/>
        <v>110</v>
      </c>
      <c r="AM260" s="203">
        <f t="shared" si="331"/>
        <v>90</v>
      </c>
      <c r="AN260" s="203">
        <f t="shared" si="332"/>
        <v>70</v>
      </c>
      <c r="AO260" s="203">
        <f t="shared" si="333"/>
        <v>50</v>
      </c>
      <c r="AP260" s="203">
        <f t="shared" si="334"/>
        <v>30</v>
      </c>
      <c r="AQ260" s="203">
        <f t="shared" si="335"/>
        <v>10</v>
      </c>
      <c r="AR260" s="203">
        <f t="shared" si="336"/>
        <v>-10</v>
      </c>
      <c r="AS260" s="203">
        <f t="shared" si="337"/>
        <v>-30</v>
      </c>
      <c r="AT260" s="203">
        <f t="shared" si="338"/>
        <v>-50</v>
      </c>
      <c r="AU260" s="204" t="str">
        <f t="shared" si="339"/>
        <v>-</v>
      </c>
      <c r="AV260" s="185"/>
      <c r="AW260" s="205">
        <f t="shared" si="340"/>
        <v>9.99</v>
      </c>
      <c r="AX260" s="206">
        <f t="shared" si="341"/>
        <v>9.99</v>
      </c>
      <c r="AY260" s="206">
        <f t="shared" si="342"/>
        <v>9.99</v>
      </c>
      <c r="AZ260" s="206">
        <f t="shared" si="343"/>
        <v>9.99</v>
      </c>
      <c r="BA260" s="206">
        <f t="shared" si="344"/>
        <v>9.99</v>
      </c>
      <c r="BB260" s="206">
        <f t="shared" si="345"/>
        <v>19.990000000000002</v>
      </c>
      <c r="BC260" s="206">
        <f t="shared" si="346"/>
        <v>39.99</v>
      </c>
      <c r="BD260" s="206">
        <f t="shared" si="347"/>
        <v>59.99</v>
      </c>
      <c r="BE260" s="206">
        <f t="shared" si="348"/>
        <v>89.99</v>
      </c>
      <c r="BF260" s="206">
        <f t="shared" si="349"/>
        <v>109.99</v>
      </c>
      <c r="BG260" s="207" t="str">
        <f t="shared" si="350"/>
        <v>-</v>
      </c>
      <c r="BH260" s="123"/>
      <c r="BI260" s="229"/>
      <c r="BJ260" s="112" t="s">
        <v>164</v>
      </c>
      <c r="BK260" s="103"/>
    </row>
    <row r="261" spans="1:63">
      <c r="A261" s="110"/>
      <c r="B261" s="125" t="s">
        <v>150</v>
      </c>
      <c r="C261" s="47" t="s">
        <v>2512</v>
      </c>
      <c r="D261" s="71" t="s">
        <v>40</v>
      </c>
      <c r="E261" s="112"/>
      <c r="F261" s="51" t="s">
        <v>61</v>
      </c>
      <c r="G261" s="52">
        <v>40</v>
      </c>
      <c r="H261" s="52">
        <v>50</v>
      </c>
      <c r="I261" s="14" t="s">
        <v>41</v>
      </c>
      <c r="J261" s="14" t="s">
        <v>76</v>
      </c>
      <c r="K261" s="114" t="s">
        <v>61</v>
      </c>
      <c r="L261" s="115">
        <v>26.99</v>
      </c>
      <c r="M261" s="175">
        <f t="shared" si="324"/>
        <v>22.680672268907564</v>
      </c>
      <c r="N261" s="115"/>
      <c r="O261" s="116"/>
      <c r="P261" s="177">
        <f>L261</f>
        <v>26.99</v>
      </c>
      <c r="Q261" s="67">
        <f t="shared" si="358"/>
        <v>25.99</v>
      </c>
      <c r="R261" s="16">
        <f t="shared" si="359"/>
        <v>24.99</v>
      </c>
      <c r="S261" s="16">
        <f t="shared" si="360"/>
        <v>23.99</v>
      </c>
      <c r="T261" s="16">
        <f t="shared" si="361"/>
        <v>22.99</v>
      </c>
      <c r="U261" s="16">
        <f t="shared" si="362"/>
        <v>21.99</v>
      </c>
      <c r="V261" s="16">
        <f t="shared" si="363"/>
        <v>20.99</v>
      </c>
      <c r="W261" s="16">
        <f t="shared" si="364"/>
        <v>19.989999999999998</v>
      </c>
      <c r="X261" s="16">
        <f t="shared" si="365"/>
        <v>18.989999999999998</v>
      </c>
      <c r="Y261" s="16">
        <f t="shared" si="366"/>
        <v>17.989999999999998</v>
      </c>
      <c r="Z261" s="16">
        <f t="shared" si="367"/>
        <v>16.989999999999998</v>
      </c>
      <c r="AA261" s="71" t="s">
        <v>41</v>
      </c>
      <c r="AB261" s="252">
        <v>19.989999999999998</v>
      </c>
      <c r="AC261" s="212"/>
      <c r="AD261" s="119" t="s">
        <v>41</v>
      </c>
      <c r="AE261" s="67">
        <v>120</v>
      </c>
      <c r="AF261" s="114"/>
      <c r="AG261" s="182">
        <f t="shared" si="325"/>
        <v>120</v>
      </c>
      <c r="AH261" s="183">
        <f t="shared" si="326"/>
        <v>-95.199999999999989</v>
      </c>
      <c r="AI261" s="184">
        <f t="shared" si="327"/>
        <v>9.99</v>
      </c>
      <c r="AJ261" s="183">
        <f t="shared" si="328"/>
        <v>8.3949579831932777</v>
      </c>
      <c r="AK261" s="202">
        <f t="shared" si="329"/>
        <v>100</v>
      </c>
      <c r="AL261" s="203">
        <f t="shared" si="330"/>
        <v>80</v>
      </c>
      <c r="AM261" s="203">
        <f t="shared" si="331"/>
        <v>60</v>
      </c>
      <c r="AN261" s="203">
        <f t="shared" si="332"/>
        <v>40</v>
      </c>
      <c r="AO261" s="203">
        <f t="shared" si="333"/>
        <v>20</v>
      </c>
      <c r="AP261" s="203">
        <f t="shared" si="334"/>
        <v>0</v>
      </c>
      <c r="AQ261" s="203">
        <f t="shared" si="335"/>
        <v>-20</v>
      </c>
      <c r="AR261" s="203">
        <f t="shared" si="336"/>
        <v>-40</v>
      </c>
      <c r="AS261" s="203">
        <f t="shared" si="337"/>
        <v>-60</v>
      </c>
      <c r="AT261" s="203">
        <f t="shared" si="338"/>
        <v>-80</v>
      </c>
      <c r="AU261" s="204" t="str">
        <f t="shared" si="339"/>
        <v>-</v>
      </c>
      <c r="AV261" s="185"/>
      <c r="AW261" s="205">
        <f t="shared" si="340"/>
        <v>9.99</v>
      </c>
      <c r="AX261" s="206">
        <f t="shared" si="341"/>
        <v>9.99</v>
      </c>
      <c r="AY261" s="206">
        <f t="shared" si="342"/>
        <v>9.99</v>
      </c>
      <c r="AZ261" s="206">
        <f t="shared" si="343"/>
        <v>9.99</v>
      </c>
      <c r="BA261" s="206">
        <f t="shared" si="344"/>
        <v>29.990000000000002</v>
      </c>
      <c r="BB261" s="206">
        <f t="shared" si="345"/>
        <v>49.99</v>
      </c>
      <c r="BC261" s="206">
        <f t="shared" si="346"/>
        <v>79.989999999999995</v>
      </c>
      <c r="BD261" s="206">
        <f t="shared" si="347"/>
        <v>99.99</v>
      </c>
      <c r="BE261" s="206">
        <f t="shared" si="348"/>
        <v>119.99</v>
      </c>
      <c r="BF261" s="206">
        <f t="shared" si="349"/>
        <v>149.99</v>
      </c>
      <c r="BG261" s="207" t="str">
        <f t="shared" si="350"/>
        <v>-</v>
      </c>
      <c r="BH261" s="123"/>
      <c r="BI261" s="229"/>
      <c r="BJ261" s="112" t="s">
        <v>164</v>
      </c>
      <c r="BK261" s="103"/>
    </row>
    <row r="262" spans="1:63" s="49" customFormat="1">
      <c r="A262" s="110" t="s">
        <v>173</v>
      </c>
      <c r="B262" s="125" t="s">
        <v>150</v>
      </c>
      <c r="C262" s="47" t="s">
        <v>2581</v>
      </c>
      <c r="D262" s="71" t="s">
        <v>40</v>
      </c>
      <c r="E262" s="112"/>
      <c r="F262" s="51" t="s">
        <v>61</v>
      </c>
      <c r="G262" s="52">
        <v>40</v>
      </c>
      <c r="H262" s="52">
        <v>50</v>
      </c>
      <c r="I262" s="14" t="s">
        <v>41</v>
      </c>
      <c r="J262" s="14" t="s">
        <v>76</v>
      </c>
      <c r="K262" s="114" t="s">
        <v>61</v>
      </c>
      <c r="L262" s="115">
        <v>26.99</v>
      </c>
      <c r="M262" s="175">
        <f t="shared" si="324"/>
        <v>22.680672268907564</v>
      </c>
      <c r="N262" s="115"/>
      <c r="O262" s="116"/>
      <c r="P262" s="177">
        <f>L262</f>
        <v>26.99</v>
      </c>
      <c r="Q262" s="67" t="s">
        <v>41</v>
      </c>
      <c r="R262" s="16" t="s">
        <v>41</v>
      </c>
      <c r="S262" s="16" t="s">
        <v>41</v>
      </c>
      <c r="T262" s="16" t="s">
        <v>41</v>
      </c>
      <c r="U262" s="16" t="s">
        <v>41</v>
      </c>
      <c r="V262" s="16" t="s">
        <v>41</v>
      </c>
      <c r="W262" s="16" t="s">
        <v>41</v>
      </c>
      <c r="X262" s="16" t="s">
        <v>41</v>
      </c>
      <c r="Y262" s="16" t="s">
        <v>41</v>
      </c>
      <c r="Z262" s="16" t="s">
        <v>41</v>
      </c>
      <c r="AA262" s="71" t="s">
        <v>41</v>
      </c>
      <c r="AB262" s="252">
        <v>19.989999999999998</v>
      </c>
      <c r="AC262" s="212"/>
      <c r="AD262" s="119" t="s">
        <v>41</v>
      </c>
      <c r="AE262" s="67">
        <v>0</v>
      </c>
      <c r="AF262" s="114"/>
      <c r="AG262" s="182">
        <f t="shared" si="325"/>
        <v>0</v>
      </c>
      <c r="AH262" s="183">
        <f t="shared" si="326"/>
        <v>47.599999999999994</v>
      </c>
      <c r="AI262" s="184">
        <f t="shared" si="327"/>
        <v>49.99</v>
      </c>
      <c r="AJ262" s="183">
        <f t="shared" si="328"/>
        <v>42.008403361344541</v>
      </c>
      <c r="AK262" s="202" t="str">
        <f t="shared" si="329"/>
        <v>-</v>
      </c>
      <c r="AL262" s="203" t="str">
        <f t="shared" si="330"/>
        <v>-</v>
      </c>
      <c r="AM262" s="203" t="str">
        <f t="shared" si="331"/>
        <v>-</v>
      </c>
      <c r="AN262" s="203" t="str">
        <f t="shared" si="332"/>
        <v>-</v>
      </c>
      <c r="AO262" s="203" t="str">
        <f t="shared" si="333"/>
        <v>-</v>
      </c>
      <c r="AP262" s="203" t="str">
        <f t="shared" si="334"/>
        <v>-</v>
      </c>
      <c r="AQ262" s="203" t="str">
        <f t="shared" si="335"/>
        <v>-</v>
      </c>
      <c r="AR262" s="203" t="str">
        <f t="shared" si="336"/>
        <v>-</v>
      </c>
      <c r="AS262" s="203" t="str">
        <f t="shared" si="337"/>
        <v>-</v>
      </c>
      <c r="AT262" s="203" t="str">
        <f t="shared" si="338"/>
        <v>-</v>
      </c>
      <c r="AU262" s="204" t="str">
        <f t="shared" si="339"/>
        <v>-</v>
      </c>
      <c r="AV262" s="185"/>
      <c r="AW262" s="205" t="str">
        <f t="shared" si="340"/>
        <v>-</v>
      </c>
      <c r="AX262" s="206" t="str">
        <f t="shared" si="341"/>
        <v>-</v>
      </c>
      <c r="AY262" s="206" t="str">
        <f t="shared" si="342"/>
        <v>-</v>
      </c>
      <c r="AZ262" s="206" t="str">
        <f t="shared" si="343"/>
        <v>-</v>
      </c>
      <c r="BA262" s="206" t="str">
        <f t="shared" si="344"/>
        <v>-</v>
      </c>
      <c r="BB262" s="206" t="str">
        <f t="shared" si="345"/>
        <v>-</v>
      </c>
      <c r="BC262" s="206" t="str">
        <f t="shared" si="346"/>
        <v>-</v>
      </c>
      <c r="BD262" s="206" t="str">
        <f t="shared" si="347"/>
        <v>-</v>
      </c>
      <c r="BE262" s="206" t="str">
        <f t="shared" si="348"/>
        <v>-</v>
      </c>
      <c r="BF262" s="206" t="str">
        <f t="shared" si="349"/>
        <v>-</v>
      </c>
      <c r="BG262" s="207" t="str">
        <f t="shared" si="350"/>
        <v>-</v>
      </c>
      <c r="BH262" s="123" t="s">
        <v>2752</v>
      </c>
      <c r="BI262" s="229"/>
      <c r="BJ262" s="112" t="s">
        <v>165</v>
      </c>
      <c r="BK262" s="103"/>
    </row>
    <row r="263" spans="1:63" s="49" customFormat="1">
      <c r="A263" s="110"/>
      <c r="B263" s="125" t="s">
        <v>150</v>
      </c>
      <c r="C263" s="47" t="s">
        <v>121</v>
      </c>
      <c r="D263" s="71" t="s">
        <v>71</v>
      </c>
      <c r="E263" s="112" t="s">
        <v>2428</v>
      </c>
      <c r="F263" s="51" t="s">
        <v>61</v>
      </c>
      <c r="G263" s="52">
        <v>20</v>
      </c>
      <c r="H263" s="52">
        <v>50</v>
      </c>
      <c r="I263" s="14" t="s">
        <v>41</v>
      </c>
      <c r="J263" s="14" t="s">
        <v>76</v>
      </c>
      <c r="K263" s="114" t="s">
        <v>61</v>
      </c>
      <c r="L263" s="115">
        <v>31.99</v>
      </c>
      <c r="M263" s="175">
        <f t="shared" si="324"/>
        <v>26.882352941176471</v>
      </c>
      <c r="N263" s="115">
        <f>L263-5</f>
        <v>26.99</v>
      </c>
      <c r="O263" s="116">
        <f>N263/1.19</f>
        <v>22.680672268907564</v>
      </c>
      <c r="P263" s="177">
        <f>N263</f>
        <v>26.99</v>
      </c>
      <c r="Q263" s="67">
        <f t="shared" ref="Q263:Q266" si="368">P263-1</f>
        <v>25.99</v>
      </c>
      <c r="R263" s="16">
        <f t="shared" ref="R263:R266" si="369">P263-2</f>
        <v>24.99</v>
      </c>
      <c r="S263" s="16">
        <f t="shared" ref="S263:S266" si="370">P263-3</f>
        <v>23.99</v>
      </c>
      <c r="T263" s="16">
        <f t="shared" ref="T263:T266" si="371">P263-4</f>
        <v>22.99</v>
      </c>
      <c r="U263" s="16">
        <f t="shared" ref="U263:U266" si="372">P263-5</f>
        <v>21.99</v>
      </c>
      <c r="V263" s="16">
        <f t="shared" ref="V263:V266" si="373">P263-6</f>
        <v>20.99</v>
      </c>
      <c r="W263" s="16">
        <f t="shared" ref="W263:W266" si="374">P263-7</f>
        <v>19.989999999999998</v>
      </c>
      <c r="X263" s="16">
        <f t="shared" ref="X263:X266" si="375">P263-8</f>
        <v>18.989999999999998</v>
      </c>
      <c r="Y263" s="16">
        <f t="shared" ref="Y263:Y266" si="376">P263-9</f>
        <v>17.989999999999998</v>
      </c>
      <c r="Z263" s="16">
        <f t="shared" ref="Z263:Z266" si="377">P263-10</f>
        <v>16.989999999999998</v>
      </c>
      <c r="AA263" s="71" t="s">
        <v>41</v>
      </c>
      <c r="AB263" s="252">
        <v>19.989999999999998</v>
      </c>
      <c r="AC263" s="237" t="s">
        <v>169</v>
      </c>
      <c r="AD263" s="120" t="s">
        <v>2587</v>
      </c>
      <c r="AE263" s="67">
        <v>230</v>
      </c>
      <c r="AF263" s="114">
        <v>50</v>
      </c>
      <c r="AG263" s="182">
        <f t="shared" si="325"/>
        <v>280</v>
      </c>
      <c r="AH263" s="183">
        <f t="shared" si="326"/>
        <v>-285.59999999999997</v>
      </c>
      <c r="AI263" s="184">
        <f t="shared" si="327"/>
        <v>9.99</v>
      </c>
      <c r="AJ263" s="183">
        <f t="shared" si="328"/>
        <v>8.3949579831932777</v>
      </c>
      <c r="AK263" s="202">
        <f t="shared" si="329"/>
        <v>260</v>
      </c>
      <c r="AL263" s="203">
        <f t="shared" si="330"/>
        <v>240</v>
      </c>
      <c r="AM263" s="203">
        <f t="shared" si="331"/>
        <v>220</v>
      </c>
      <c r="AN263" s="203">
        <f t="shared" si="332"/>
        <v>200</v>
      </c>
      <c r="AO263" s="203">
        <f t="shared" si="333"/>
        <v>180</v>
      </c>
      <c r="AP263" s="203">
        <f t="shared" si="334"/>
        <v>160</v>
      </c>
      <c r="AQ263" s="203">
        <f t="shared" si="335"/>
        <v>140</v>
      </c>
      <c r="AR263" s="203">
        <f t="shared" si="336"/>
        <v>120</v>
      </c>
      <c r="AS263" s="203">
        <f t="shared" si="337"/>
        <v>100</v>
      </c>
      <c r="AT263" s="203">
        <f t="shared" si="338"/>
        <v>80</v>
      </c>
      <c r="AU263" s="204" t="str">
        <f t="shared" si="339"/>
        <v>-</v>
      </c>
      <c r="AV263" s="185"/>
      <c r="AW263" s="205">
        <f t="shared" si="340"/>
        <v>9.99</v>
      </c>
      <c r="AX263" s="206">
        <f t="shared" si="341"/>
        <v>9.99</v>
      </c>
      <c r="AY263" s="206">
        <f t="shared" si="342"/>
        <v>9.99</v>
      </c>
      <c r="AZ263" s="206">
        <f t="shared" si="343"/>
        <v>9.99</v>
      </c>
      <c r="BA263" s="206">
        <f t="shared" si="344"/>
        <v>9.99</v>
      </c>
      <c r="BB263" s="206">
        <f t="shared" si="345"/>
        <v>9.99</v>
      </c>
      <c r="BC263" s="206">
        <f t="shared" si="346"/>
        <v>9.99</v>
      </c>
      <c r="BD263" s="206">
        <f t="shared" si="347"/>
        <v>9.99</v>
      </c>
      <c r="BE263" s="206">
        <f t="shared" si="348"/>
        <v>9.99</v>
      </c>
      <c r="BF263" s="206">
        <f t="shared" si="349"/>
        <v>9.99</v>
      </c>
      <c r="BG263" s="207" t="str">
        <f t="shared" si="350"/>
        <v>-</v>
      </c>
      <c r="BH263" s="123"/>
      <c r="BI263" s="227">
        <v>46265</v>
      </c>
      <c r="BJ263" s="112" t="s">
        <v>164</v>
      </c>
      <c r="BK263" s="103"/>
    </row>
    <row r="264" spans="1:63" s="49" customFormat="1">
      <c r="A264" s="110"/>
      <c r="B264" s="125" t="s">
        <v>150</v>
      </c>
      <c r="C264" s="47" t="s">
        <v>2577</v>
      </c>
      <c r="D264" s="71" t="s">
        <v>85</v>
      </c>
      <c r="E264" s="112" t="s">
        <v>2428</v>
      </c>
      <c r="F264" s="51" t="s">
        <v>61</v>
      </c>
      <c r="G264" s="52">
        <v>40</v>
      </c>
      <c r="H264" s="52">
        <v>50</v>
      </c>
      <c r="I264" s="14" t="s">
        <v>41</v>
      </c>
      <c r="J264" s="14" t="s">
        <v>76</v>
      </c>
      <c r="K264" s="114" t="s">
        <v>61</v>
      </c>
      <c r="L264" s="115">
        <v>31.99</v>
      </c>
      <c r="M264" s="175">
        <f t="shared" si="324"/>
        <v>26.882352941176471</v>
      </c>
      <c r="N264" s="115">
        <f>L264-5</f>
        <v>26.99</v>
      </c>
      <c r="O264" s="116">
        <f>N264/1.19</f>
        <v>22.680672268907564</v>
      </c>
      <c r="P264" s="177">
        <f>N264</f>
        <v>26.99</v>
      </c>
      <c r="Q264" s="67">
        <f t="shared" si="368"/>
        <v>25.99</v>
      </c>
      <c r="R264" s="16">
        <f t="shared" si="369"/>
        <v>24.99</v>
      </c>
      <c r="S264" s="16">
        <f t="shared" si="370"/>
        <v>23.99</v>
      </c>
      <c r="T264" s="16">
        <f t="shared" si="371"/>
        <v>22.99</v>
      </c>
      <c r="U264" s="16">
        <f t="shared" si="372"/>
        <v>21.99</v>
      </c>
      <c r="V264" s="16">
        <f t="shared" si="373"/>
        <v>20.99</v>
      </c>
      <c r="W264" s="16">
        <f t="shared" si="374"/>
        <v>19.989999999999998</v>
      </c>
      <c r="X264" s="16">
        <f t="shared" si="375"/>
        <v>18.989999999999998</v>
      </c>
      <c r="Y264" s="16">
        <f t="shared" si="376"/>
        <v>17.989999999999998</v>
      </c>
      <c r="Z264" s="16">
        <f t="shared" si="377"/>
        <v>16.989999999999998</v>
      </c>
      <c r="AA264" s="71" t="s">
        <v>41</v>
      </c>
      <c r="AB264" s="252">
        <v>19.989999999999998</v>
      </c>
      <c r="AC264" s="237" t="s">
        <v>169</v>
      </c>
      <c r="AD264" s="120" t="s">
        <v>2589</v>
      </c>
      <c r="AE264" s="67">
        <v>200</v>
      </c>
      <c r="AF264" s="114">
        <v>80</v>
      </c>
      <c r="AG264" s="182">
        <f t="shared" si="325"/>
        <v>280</v>
      </c>
      <c r="AH264" s="183">
        <f t="shared" si="326"/>
        <v>-285.59999999999997</v>
      </c>
      <c r="AI264" s="184">
        <f t="shared" si="327"/>
        <v>9.99</v>
      </c>
      <c r="AJ264" s="183">
        <f t="shared" si="328"/>
        <v>8.3949579831932777</v>
      </c>
      <c r="AK264" s="202">
        <f t="shared" si="329"/>
        <v>260</v>
      </c>
      <c r="AL264" s="203">
        <f t="shared" si="330"/>
        <v>240</v>
      </c>
      <c r="AM264" s="203">
        <f t="shared" si="331"/>
        <v>220</v>
      </c>
      <c r="AN264" s="203">
        <f t="shared" si="332"/>
        <v>200</v>
      </c>
      <c r="AO264" s="203">
        <f t="shared" si="333"/>
        <v>180</v>
      </c>
      <c r="AP264" s="203">
        <f t="shared" si="334"/>
        <v>160</v>
      </c>
      <c r="AQ264" s="203">
        <f t="shared" si="335"/>
        <v>140</v>
      </c>
      <c r="AR264" s="203">
        <f t="shared" si="336"/>
        <v>120</v>
      </c>
      <c r="AS264" s="203">
        <f t="shared" si="337"/>
        <v>100</v>
      </c>
      <c r="AT264" s="203">
        <f t="shared" si="338"/>
        <v>80</v>
      </c>
      <c r="AU264" s="204" t="str">
        <f t="shared" si="339"/>
        <v>-</v>
      </c>
      <c r="AV264" s="185"/>
      <c r="AW264" s="205">
        <f t="shared" si="340"/>
        <v>9.99</v>
      </c>
      <c r="AX264" s="206">
        <f t="shared" si="341"/>
        <v>9.99</v>
      </c>
      <c r="AY264" s="206">
        <f t="shared" si="342"/>
        <v>9.99</v>
      </c>
      <c r="AZ264" s="206">
        <f t="shared" si="343"/>
        <v>9.99</v>
      </c>
      <c r="BA264" s="206">
        <f t="shared" si="344"/>
        <v>9.99</v>
      </c>
      <c r="BB264" s="206">
        <f t="shared" si="345"/>
        <v>9.99</v>
      </c>
      <c r="BC264" s="206">
        <f t="shared" si="346"/>
        <v>9.99</v>
      </c>
      <c r="BD264" s="206">
        <f t="shared" si="347"/>
        <v>9.99</v>
      </c>
      <c r="BE264" s="206">
        <f t="shared" si="348"/>
        <v>9.99</v>
      </c>
      <c r="BF264" s="206">
        <f t="shared" si="349"/>
        <v>9.99</v>
      </c>
      <c r="BG264" s="207" t="str">
        <f t="shared" si="350"/>
        <v>-</v>
      </c>
      <c r="BH264" s="123"/>
      <c r="BI264" s="227">
        <v>46265</v>
      </c>
      <c r="BJ264" s="112" t="s">
        <v>164</v>
      </c>
      <c r="BK264" s="103"/>
    </row>
    <row r="265" spans="1:63" s="49" customFormat="1">
      <c r="A265" s="110"/>
      <c r="B265" s="125" t="s">
        <v>150</v>
      </c>
      <c r="C265" s="47" t="s">
        <v>2284</v>
      </c>
      <c r="D265" s="71" t="s">
        <v>85</v>
      </c>
      <c r="E265" s="112"/>
      <c r="F265" s="51" t="s">
        <v>61</v>
      </c>
      <c r="G265" s="52">
        <v>30</v>
      </c>
      <c r="H265" s="52">
        <v>50</v>
      </c>
      <c r="I265" s="14" t="s">
        <v>41</v>
      </c>
      <c r="J265" s="14" t="s">
        <v>76</v>
      </c>
      <c r="K265" s="114" t="s">
        <v>61</v>
      </c>
      <c r="L265" s="115">
        <v>29.99</v>
      </c>
      <c r="M265" s="175">
        <f t="shared" si="324"/>
        <v>25.201680672268907</v>
      </c>
      <c r="N265" s="115"/>
      <c r="O265" s="116"/>
      <c r="P265" s="177">
        <f t="shared" ref="P265:P272" si="378">L265</f>
        <v>29.99</v>
      </c>
      <c r="Q265" s="67">
        <f t="shared" si="368"/>
        <v>28.99</v>
      </c>
      <c r="R265" s="16">
        <f t="shared" si="369"/>
        <v>27.99</v>
      </c>
      <c r="S265" s="16">
        <f t="shared" si="370"/>
        <v>26.99</v>
      </c>
      <c r="T265" s="16">
        <f t="shared" si="371"/>
        <v>25.99</v>
      </c>
      <c r="U265" s="16">
        <f t="shared" si="372"/>
        <v>24.99</v>
      </c>
      <c r="V265" s="16">
        <f t="shared" si="373"/>
        <v>23.99</v>
      </c>
      <c r="W265" s="16">
        <f t="shared" si="374"/>
        <v>22.99</v>
      </c>
      <c r="X265" s="16">
        <f t="shared" si="375"/>
        <v>21.99</v>
      </c>
      <c r="Y265" s="16">
        <f t="shared" si="376"/>
        <v>20.99</v>
      </c>
      <c r="Z265" s="16">
        <f t="shared" si="377"/>
        <v>19.989999999999998</v>
      </c>
      <c r="AA265" s="71" t="s">
        <v>41</v>
      </c>
      <c r="AB265" s="252">
        <v>19.989999999999998</v>
      </c>
      <c r="AC265" s="212"/>
      <c r="AD265" s="119" t="s">
        <v>41</v>
      </c>
      <c r="AE265" s="67">
        <v>180</v>
      </c>
      <c r="AF265" s="114"/>
      <c r="AG265" s="182">
        <f t="shared" si="325"/>
        <v>180</v>
      </c>
      <c r="AH265" s="183">
        <f t="shared" si="326"/>
        <v>-166.6</v>
      </c>
      <c r="AI265" s="184">
        <f t="shared" si="327"/>
        <v>9.99</v>
      </c>
      <c r="AJ265" s="183">
        <f t="shared" si="328"/>
        <v>8.3949579831932777</v>
      </c>
      <c r="AK265" s="202">
        <f t="shared" si="329"/>
        <v>160</v>
      </c>
      <c r="AL265" s="203">
        <f t="shared" si="330"/>
        <v>140</v>
      </c>
      <c r="AM265" s="203">
        <f t="shared" si="331"/>
        <v>120</v>
      </c>
      <c r="AN265" s="203">
        <f t="shared" si="332"/>
        <v>100</v>
      </c>
      <c r="AO265" s="203">
        <f t="shared" si="333"/>
        <v>80</v>
      </c>
      <c r="AP265" s="203">
        <f t="shared" si="334"/>
        <v>60</v>
      </c>
      <c r="AQ265" s="203">
        <f t="shared" si="335"/>
        <v>40</v>
      </c>
      <c r="AR265" s="203">
        <f t="shared" si="336"/>
        <v>20</v>
      </c>
      <c r="AS265" s="203">
        <f t="shared" si="337"/>
        <v>0</v>
      </c>
      <c r="AT265" s="203">
        <f t="shared" si="338"/>
        <v>-20</v>
      </c>
      <c r="AU265" s="204" t="str">
        <f t="shared" si="339"/>
        <v>-</v>
      </c>
      <c r="AV265" s="185"/>
      <c r="AW265" s="205">
        <f t="shared" si="340"/>
        <v>9.99</v>
      </c>
      <c r="AX265" s="206">
        <f t="shared" si="341"/>
        <v>9.99</v>
      </c>
      <c r="AY265" s="206">
        <f t="shared" si="342"/>
        <v>9.99</v>
      </c>
      <c r="AZ265" s="206">
        <f t="shared" si="343"/>
        <v>9.99</v>
      </c>
      <c r="BA265" s="206">
        <f t="shared" si="344"/>
        <v>9.99</v>
      </c>
      <c r="BB265" s="206">
        <f t="shared" si="345"/>
        <v>9.99</v>
      </c>
      <c r="BC265" s="206">
        <f t="shared" si="346"/>
        <v>9.99</v>
      </c>
      <c r="BD265" s="206">
        <f t="shared" si="347"/>
        <v>29.990000000000002</v>
      </c>
      <c r="BE265" s="206">
        <f t="shared" si="348"/>
        <v>49.99</v>
      </c>
      <c r="BF265" s="206">
        <f t="shared" si="349"/>
        <v>79.989999999999995</v>
      </c>
      <c r="BG265" s="207" t="str">
        <f t="shared" si="350"/>
        <v>-</v>
      </c>
      <c r="BH265" s="123"/>
      <c r="BI265" s="229"/>
      <c r="BJ265" s="112" t="s">
        <v>164</v>
      </c>
      <c r="BK265" s="103"/>
    </row>
    <row r="266" spans="1:63">
      <c r="A266" s="110"/>
      <c r="B266" s="125" t="s">
        <v>150</v>
      </c>
      <c r="C266" s="47" t="s">
        <v>274</v>
      </c>
      <c r="D266" s="71" t="s">
        <v>40</v>
      </c>
      <c r="E266" s="112" t="s">
        <v>2428</v>
      </c>
      <c r="F266" s="51" t="s">
        <v>61</v>
      </c>
      <c r="G266" s="52">
        <v>100</v>
      </c>
      <c r="H266" s="52">
        <v>50</v>
      </c>
      <c r="I266" s="14" t="s">
        <v>41</v>
      </c>
      <c r="J266" s="14" t="s">
        <v>76</v>
      </c>
      <c r="K266" s="114" t="s">
        <v>61</v>
      </c>
      <c r="L266" s="115">
        <v>29.99</v>
      </c>
      <c r="M266" s="175">
        <f t="shared" si="324"/>
        <v>25.201680672268907</v>
      </c>
      <c r="N266" s="115"/>
      <c r="O266" s="116"/>
      <c r="P266" s="177">
        <f t="shared" si="378"/>
        <v>29.99</v>
      </c>
      <c r="Q266" s="67">
        <f t="shared" si="368"/>
        <v>28.99</v>
      </c>
      <c r="R266" s="16">
        <f t="shared" si="369"/>
        <v>27.99</v>
      </c>
      <c r="S266" s="16">
        <f t="shared" si="370"/>
        <v>26.99</v>
      </c>
      <c r="T266" s="16">
        <f t="shared" si="371"/>
        <v>25.99</v>
      </c>
      <c r="U266" s="16">
        <f t="shared" si="372"/>
        <v>24.99</v>
      </c>
      <c r="V266" s="16">
        <f t="shared" si="373"/>
        <v>23.99</v>
      </c>
      <c r="W266" s="16">
        <f t="shared" si="374"/>
        <v>22.99</v>
      </c>
      <c r="X266" s="16">
        <f t="shared" si="375"/>
        <v>21.99</v>
      </c>
      <c r="Y266" s="16">
        <f t="shared" si="376"/>
        <v>20.99</v>
      </c>
      <c r="Z266" s="16">
        <f t="shared" si="377"/>
        <v>19.989999999999998</v>
      </c>
      <c r="AA266" s="71" t="s">
        <v>41</v>
      </c>
      <c r="AB266" s="252">
        <v>19.989999999999998</v>
      </c>
      <c r="AC266" s="237" t="s">
        <v>49</v>
      </c>
      <c r="AD266" s="120" t="s">
        <v>2287</v>
      </c>
      <c r="AE266" s="67">
        <v>180</v>
      </c>
      <c r="AF266" s="114">
        <v>25</v>
      </c>
      <c r="AG266" s="182">
        <f t="shared" si="325"/>
        <v>205</v>
      </c>
      <c r="AH266" s="183">
        <f t="shared" si="326"/>
        <v>-196.35</v>
      </c>
      <c r="AI266" s="184">
        <f t="shared" si="327"/>
        <v>9.99</v>
      </c>
      <c r="AJ266" s="183">
        <f t="shared" si="328"/>
        <v>8.3949579831932777</v>
      </c>
      <c r="AK266" s="202">
        <f t="shared" si="329"/>
        <v>185</v>
      </c>
      <c r="AL266" s="203">
        <f t="shared" si="330"/>
        <v>165</v>
      </c>
      <c r="AM266" s="203">
        <f t="shared" si="331"/>
        <v>145</v>
      </c>
      <c r="AN266" s="203">
        <f t="shared" si="332"/>
        <v>125</v>
      </c>
      <c r="AO266" s="203">
        <f t="shared" si="333"/>
        <v>105</v>
      </c>
      <c r="AP266" s="203">
        <f t="shared" si="334"/>
        <v>85</v>
      </c>
      <c r="AQ266" s="203">
        <f t="shared" si="335"/>
        <v>65</v>
      </c>
      <c r="AR266" s="203">
        <f t="shared" si="336"/>
        <v>45</v>
      </c>
      <c r="AS266" s="203">
        <f t="shared" si="337"/>
        <v>25</v>
      </c>
      <c r="AT266" s="203">
        <f t="shared" si="338"/>
        <v>5</v>
      </c>
      <c r="AU266" s="204" t="str">
        <f t="shared" si="339"/>
        <v>-</v>
      </c>
      <c r="AV266" s="185"/>
      <c r="AW266" s="205">
        <f t="shared" si="340"/>
        <v>9.99</v>
      </c>
      <c r="AX266" s="206">
        <f t="shared" si="341"/>
        <v>9.99</v>
      </c>
      <c r="AY266" s="206">
        <f t="shared" si="342"/>
        <v>9.99</v>
      </c>
      <c r="AZ266" s="206">
        <f t="shared" si="343"/>
        <v>9.99</v>
      </c>
      <c r="BA266" s="206">
        <f t="shared" si="344"/>
        <v>9.99</v>
      </c>
      <c r="BB266" s="206">
        <f t="shared" si="345"/>
        <v>9.99</v>
      </c>
      <c r="BC266" s="206">
        <f t="shared" si="346"/>
        <v>9.99</v>
      </c>
      <c r="BD266" s="206">
        <f t="shared" si="347"/>
        <v>9.99</v>
      </c>
      <c r="BE266" s="206">
        <f t="shared" si="348"/>
        <v>19.990000000000002</v>
      </c>
      <c r="BF266" s="206">
        <f t="shared" si="349"/>
        <v>49.99</v>
      </c>
      <c r="BG266" s="207" t="str">
        <f t="shared" si="350"/>
        <v>-</v>
      </c>
      <c r="BH266" s="146"/>
      <c r="BI266" s="227">
        <v>46265</v>
      </c>
      <c r="BJ266" s="112" t="s">
        <v>164</v>
      </c>
      <c r="BK266" s="103"/>
    </row>
    <row r="267" spans="1:63" s="49" customFormat="1">
      <c r="A267" s="111" t="s">
        <v>173</v>
      </c>
      <c r="B267" s="125" t="s">
        <v>150</v>
      </c>
      <c r="C267" s="47" t="s">
        <v>2286</v>
      </c>
      <c r="D267" s="71" t="s">
        <v>40</v>
      </c>
      <c r="E267" s="112" t="s">
        <v>2428</v>
      </c>
      <c r="F267" s="51" t="s">
        <v>61</v>
      </c>
      <c r="G267" s="52">
        <v>100</v>
      </c>
      <c r="H267" s="52">
        <v>50</v>
      </c>
      <c r="I267" s="14" t="s">
        <v>41</v>
      </c>
      <c r="J267" s="14" t="s">
        <v>76</v>
      </c>
      <c r="K267" s="114" t="s">
        <v>61</v>
      </c>
      <c r="L267" s="115">
        <v>29.99</v>
      </c>
      <c r="M267" s="175">
        <f t="shared" si="324"/>
        <v>25.201680672268907</v>
      </c>
      <c r="N267" s="115"/>
      <c r="O267" s="116"/>
      <c r="P267" s="177">
        <f t="shared" si="378"/>
        <v>29.99</v>
      </c>
      <c r="Q267" s="51" t="s">
        <v>41</v>
      </c>
      <c r="R267" s="14" t="s">
        <v>41</v>
      </c>
      <c r="S267" s="14" t="s">
        <v>41</v>
      </c>
      <c r="T267" s="14" t="s">
        <v>41</v>
      </c>
      <c r="U267" s="14" t="s">
        <v>41</v>
      </c>
      <c r="V267" s="14" t="s">
        <v>41</v>
      </c>
      <c r="W267" s="14" t="s">
        <v>41</v>
      </c>
      <c r="X267" s="14" t="s">
        <v>41</v>
      </c>
      <c r="Y267" s="14" t="s">
        <v>41</v>
      </c>
      <c r="Z267" s="14" t="s">
        <v>41</v>
      </c>
      <c r="AA267" s="71" t="s">
        <v>41</v>
      </c>
      <c r="AB267" s="256">
        <v>0</v>
      </c>
      <c r="AC267" s="237" t="s">
        <v>49</v>
      </c>
      <c r="AD267" s="120" t="s">
        <v>2288</v>
      </c>
      <c r="AE267" s="67">
        <v>0</v>
      </c>
      <c r="AF267" s="114">
        <v>30</v>
      </c>
      <c r="AG267" s="182">
        <f t="shared" si="325"/>
        <v>30</v>
      </c>
      <c r="AH267" s="183">
        <f t="shared" si="326"/>
        <v>11.899999999999999</v>
      </c>
      <c r="AI267" s="184">
        <f t="shared" si="327"/>
        <v>19.990000000000002</v>
      </c>
      <c r="AJ267" s="183">
        <f t="shared" si="328"/>
        <v>16.798319327731093</v>
      </c>
      <c r="AK267" s="202" t="str">
        <f t="shared" si="329"/>
        <v>-</v>
      </c>
      <c r="AL267" s="203" t="str">
        <f t="shared" si="330"/>
        <v>-</v>
      </c>
      <c r="AM267" s="203" t="str">
        <f t="shared" si="331"/>
        <v>-</v>
      </c>
      <c r="AN267" s="203" t="str">
        <f t="shared" si="332"/>
        <v>-</v>
      </c>
      <c r="AO267" s="203" t="str">
        <f t="shared" si="333"/>
        <v>-</v>
      </c>
      <c r="AP267" s="203" t="str">
        <f t="shared" si="334"/>
        <v>-</v>
      </c>
      <c r="AQ267" s="203" t="str">
        <f t="shared" si="335"/>
        <v>-</v>
      </c>
      <c r="AR267" s="203" t="str">
        <f t="shared" si="336"/>
        <v>-</v>
      </c>
      <c r="AS267" s="203" t="str">
        <f t="shared" si="337"/>
        <v>-</v>
      </c>
      <c r="AT267" s="203" t="str">
        <f t="shared" si="338"/>
        <v>-</v>
      </c>
      <c r="AU267" s="204" t="str">
        <f t="shared" si="339"/>
        <v>-</v>
      </c>
      <c r="AV267" s="185"/>
      <c r="AW267" s="205" t="str">
        <f t="shared" si="340"/>
        <v>-</v>
      </c>
      <c r="AX267" s="206" t="str">
        <f t="shared" si="341"/>
        <v>-</v>
      </c>
      <c r="AY267" s="206" t="str">
        <f t="shared" si="342"/>
        <v>-</v>
      </c>
      <c r="AZ267" s="206" t="str">
        <f t="shared" si="343"/>
        <v>-</v>
      </c>
      <c r="BA267" s="206" t="str">
        <f t="shared" si="344"/>
        <v>-</v>
      </c>
      <c r="BB267" s="206" t="str">
        <f t="shared" si="345"/>
        <v>-</v>
      </c>
      <c r="BC267" s="206" t="str">
        <f t="shared" si="346"/>
        <v>-</v>
      </c>
      <c r="BD267" s="206" t="str">
        <f t="shared" si="347"/>
        <v>-</v>
      </c>
      <c r="BE267" s="206" t="str">
        <f t="shared" si="348"/>
        <v>-</v>
      </c>
      <c r="BF267" s="206" t="str">
        <f t="shared" si="349"/>
        <v>-</v>
      </c>
      <c r="BG267" s="207" t="str">
        <f t="shared" si="350"/>
        <v>-</v>
      </c>
      <c r="BH267" s="146" t="s">
        <v>174</v>
      </c>
      <c r="BI267" s="227">
        <v>46265</v>
      </c>
      <c r="BJ267" s="112" t="s">
        <v>165</v>
      </c>
      <c r="BK267" s="103"/>
    </row>
    <row r="268" spans="1:63" s="49" customFormat="1">
      <c r="A268" s="110"/>
      <c r="B268" s="125" t="s">
        <v>150</v>
      </c>
      <c r="C268" s="47" t="s">
        <v>2562</v>
      </c>
      <c r="D268" s="71" t="s">
        <v>85</v>
      </c>
      <c r="E268" s="112"/>
      <c r="F268" s="51" t="s">
        <v>61</v>
      </c>
      <c r="G268" s="52">
        <v>80</v>
      </c>
      <c r="H268" s="52">
        <v>50</v>
      </c>
      <c r="I268" s="14" t="s">
        <v>41</v>
      </c>
      <c r="J268" s="14" t="s">
        <v>76</v>
      </c>
      <c r="K268" s="114" t="s">
        <v>61</v>
      </c>
      <c r="L268" s="115">
        <v>29.99</v>
      </c>
      <c r="M268" s="175">
        <f t="shared" si="324"/>
        <v>25.201680672268907</v>
      </c>
      <c r="N268" s="115"/>
      <c r="O268" s="116"/>
      <c r="P268" s="177">
        <f t="shared" si="378"/>
        <v>29.99</v>
      </c>
      <c r="Q268" s="67">
        <f>P268-1</f>
        <v>28.99</v>
      </c>
      <c r="R268" s="16">
        <f>P268-2</f>
        <v>27.99</v>
      </c>
      <c r="S268" s="16">
        <f>P268-3</f>
        <v>26.99</v>
      </c>
      <c r="T268" s="16">
        <f>P268-4</f>
        <v>25.99</v>
      </c>
      <c r="U268" s="16">
        <f>P268-5</f>
        <v>24.99</v>
      </c>
      <c r="V268" s="16">
        <f>P268-6</f>
        <v>23.99</v>
      </c>
      <c r="W268" s="16">
        <f>P268-7</f>
        <v>22.99</v>
      </c>
      <c r="X268" s="16">
        <f>P268-8</f>
        <v>21.99</v>
      </c>
      <c r="Y268" s="16">
        <f>P268-9</f>
        <v>20.99</v>
      </c>
      <c r="Z268" s="16">
        <f>P268-10</f>
        <v>19.989999999999998</v>
      </c>
      <c r="AA268" s="71" t="s">
        <v>41</v>
      </c>
      <c r="AB268" s="252">
        <v>19.989999999999998</v>
      </c>
      <c r="AC268" s="212"/>
      <c r="AD268" s="119" t="s">
        <v>41</v>
      </c>
      <c r="AE268" s="67">
        <v>230</v>
      </c>
      <c r="AF268" s="114"/>
      <c r="AG268" s="182">
        <f t="shared" si="325"/>
        <v>230</v>
      </c>
      <c r="AH268" s="183">
        <f t="shared" si="326"/>
        <v>-226.1</v>
      </c>
      <c r="AI268" s="184">
        <f t="shared" si="327"/>
        <v>9.99</v>
      </c>
      <c r="AJ268" s="183">
        <f t="shared" si="328"/>
        <v>8.3949579831932777</v>
      </c>
      <c r="AK268" s="202">
        <f t="shared" si="329"/>
        <v>210</v>
      </c>
      <c r="AL268" s="203">
        <f t="shared" si="330"/>
        <v>190</v>
      </c>
      <c r="AM268" s="203">
        <f t="shared" si="331"/>
        <v>170</v>
      </c>
      <c r="AN268" s="203">
        <f t="shared" si="332"/>
        <v>150</v>
      </c>
      <c r="AO268" s="203">
        <f t="shared" si="333"/>
        <v>130</v>
      </c>
      <c r="AP268" s="203">
        <f t="shared" si="334"/>
        <v>110</v>
      </c>
      <c r="AQ268" s="203">
        <f t="shared" si="335"/>
        <v>90</v>
      </c>
      <c r="AR268" s="203">
        <f t="shared" si="336"/>
        <v>70</v>
      </c>
      <c r="AS268" s="203">
        <f t="shared" si="337"/>
        <v>50</v>
      </c>
      <c r="AT268" s="203">
        <f t="shared" si="338"/>
        <v>30</v>
      </c>
      <c r="AU268" s="204" t="str">
        <f t="shared" si="339"/>
        <v>-</v>
      </c>
      <c r="AV268" s="185"/>
      <c r="AW268" s="205">
        <f t="shared" si="340"/>
        <v>9.99</v>
      </c>
      <c r="AX268" s="206">
        <f t="shared" si="341"/>
        <v>9.99</v>
      </c>
      <c r="AY268" s="206">
        <f t="shared" si="342"/>
        <v>9.99</v>
      </c>
      <c r="AZ268" s="206">
        <f t="shared" si="343"/>
        <v>9.99</v>
      </c>
      <c r="BA268" s="206">
        <f t="shared" si="344"/>
        <v>9.99</v>
      </c>
      <c r="BB268" s="206">
        <f t="shared" si="345"/>
        <v>9.99</v>
      </c>
      <c r="BC268" s="206">
        <f t="shared" si="346"/>
        <v>9.99</v>
      </c>
      <c r="BD268" s="206">
        <f t="shared" si="347"/>
        <v>9.99</v>
      </c>
      <c r="BE268" s="206">
        <f t="shared" si="348"/>
        <v>9.99</v>
      </c>
      <c r="BF268" s="206">
        <f t="shared" si="349"/>
        <v>19.990000000000002</v>
      </c>
      <c r="BG268" s="207" t="str">
        <f t="shared" si="350"/>
        <v>-</v>
      </c>
      <c r="BH268" s="123"/>
      <c r="BI268" s="229"/>
      <c r="BJ268" s="112" t="s">
        <v>164</v>
      </c>
      <c r="BK268" s="103"/>
    </row>
    <row r="269" spans="1:63" s="49" customFormat="1">
      <c r="A269" s="110"/>
      <c r="B269" s="125" t="s">
        <v>150</v>
      </c>
      <c r="C269" s="47" t="s">
        <v>274</v>
      </c>
      <c r="D269" s="71" t="s">
        <v>40</v>
      </c>
      <c r="E269" s="112"/>
      <c r="F269" s="51" t="s">
        <v>61</v>
      </c>
      <c r="G269" s="52">
        <v>100</v>
      </c>
      <c r="H269" s="52">
        <v>50</v>
      </c>
      <c r="I269" s="14" t="s">
        <v>41</v>
      </c>
      <c r="J269" s="14" t="s">
        <v>76</v>
      </c>
      <c r="K269" s="114" t="s">
        <v>61</v>
      </c>
      <c r="L269" s="115">
        <v>29.99</v>
      </c>
      <c r="M269" s="175">
        <f t="shared" si="324"/>
        <v>25.201680672268907</v>
      </c>
      <c r="N269" s="115"/>
      <c r="O269" s="116"/>
      <c r="P269" s="177">
        <f t="shared" si="378"/>
        <v>29.99</v>
      </c>
      <c r="Q269" s="67">
        <f>P269-1</f>
        <v>28.99</v>
      </c>
      <c r="R269" s="16">
        <f>P269-2</f>
        <v>27.99</v>
      </c>
      <c r="S269" s="16">
        <f>P269-3</f>
        <v>26.99</v>
      </c>
      <c r="T269" s="16">
        <f>P269-4</f>
        <v>25.99</v>
      </c>
      <c r="U269" s="16">
        <f>P269-5</f>
        <v>24.99</v>
      </c>
      <c r="V269" s="16">
        <f>P269-6</f>
        <v>23.99</v>
      </c>
      <c r="W269" s="16">
        <f>P269-7</f>
        <v>22.99</v>
      </c>
      <c r="X269" s="16">
        <f>P269-8</f>
        <v>21.99</v>
      </c>
      <c r="Y269" s="16">
        <f>P269-9</f>
        <v>20.99</v>
      </c>
      <c r="Z269" s="16">
        <f>P269-10</f>
        <v>19.989999999999998</v>
      </c>
      <c r="AA269" s="71" t="s">
        <v>41</v>
      </c>
      <c r="AB269" s="252">
        <v>19.989999999999998</v>
      </c>
      <c r="AC269" s="212"/>
      <c r="AD269" s="119" t="s">
        <v>41</v>
      </c>
      <c r="AE269" s="67">
        <v>180</v>
      </c>
      <c r="AF269" s="114"/>
      <c r="AG269" s="182">
        <f t="shared" si="325"/>
        <v>180</v>
      </c>
      <c r="AH269" s="183">
        <f t="shared" si="326"/>
        <v>-166.6</v>
      </c>
      <c r="AI269" s="184">
        <f t="shared" si="327"/>
        <v>9.99</v>
      </c>
      <c r="AJ269" s="183">
        <f t="shared" si="328"/>
        <v>8.3949579831932777</v>
      </c>
      <c r="AK269" s="202">
        <f t="shared" si="329"/>
        <v>160</v>
      </c>
      <c r="AL269" s="203">
        <f t="shared" si="330"/>
        <v>140</v>
      </c>
      <c r="AM269" s="203">
        <f t="shared" si="331"/>
        <v>120</v>
      </c>
      <c r="AN269" s="203">
        <f t="shared" si="332"/>
        <v>100</v>
      </c>
      <c r="AO269" s="203">
        <f t="shared" si="333"/>
        <v>80</v>
      </c>
      <c r="AP269" s="203">
        <f t="shared" si="334"/>
        <v>60</v>
      </c>
      <c r="AQ269" s="203">
        <f t="shared" si="335"/>
        <v>40</v>
      </c>
      <c r="AR269" s="203">
        <f t="shared" si="336"/>
        <v>20</v>
      </c>
      <c r="AS269" s="203">
        <f t="shared" si="337"/>
        <v>0</v>
      </c>
      <c r="AT269" s="203">
        <f t="shared" si="338"/>
        <v>-20</v>
      </c>
      <c r="AU269" s="204" t="str">
        <f t="shared" si="339"/>
        <v>-</v>
      </c>
      <c r="AV269" s="185"/>
      <c r="AW269" s="205">
        <f t="shared" si="340"/>
        <v>9.99</v>
      </c>
      <c r="AX269" s="206">
        <f t="shared" si="341"/>
        <v>9.99</v>
      </c>
      <c r="AY269" s="206">
        <f t="shared" si="342"/>
        <v>9.99</v>
      </c>
      <c r="AZ269" s="206">
        <f t="shared" si="343"/>
        <v>9.99</v>
      </c>
      <c r="BA269" s="206">
        <f t="shared" si="344"/>
        <v>9.99</v>
      </c>
      <c r="BB269" s="206">
        <f t="shared" si="345"/>
        <v>9.99</v>
      </c>
      <c r="BC269" s="206">
        <f t="shared" si="346"/>
        <v>9.99</v>
      </c>
      <c r="BD269" s="206">
        <f t="shared" si="347"/>
        <v>29.990000000000002</v>
      </c>
      <c r="BE269" s="206">
        <f t="shared" si="348"/>
        <v>49.99</v>
      </c>
      <c r="BF269" s="206">
        <f t="shared" si="349"/>
        <v>79.989999999999995</v>
      </c>
      <c r="BG269" s="207" t="str">
        <f t="shared" si="350"/>
        <v>-</v>
      </c>
      <c r="BH269" s="123"/>
      <c r="BI269" s="229"/>
      <c r="BJ269" s="112" t="s">
        <v>164</v>
      </c>
      <c r="BK269" s="103"/>
    </row>
    <row r="270" spans="1:63" s="49" customFormat="1">
      <c r="A270" s="111" t="s">
        <v>173</v>
      </c>
      <c r="B270" s="125" t="s">
        <v>150</v>
      </c>
      <c r="C270" s="47" t="s">
        <v>2286</v>
      </c>
      <c r="D270" s="71" t="s">
        <v>40</v>
      </c>
      <c r="E270" s="112"/>
      <c r="F270" s="51" t="s">
        <v>61</v>
      </c>
      <c r="G270" s="52">
        <v>100</v>
      </c>
      <c r="H270" s="52">
        <v>50</v>
      </c>
      <c r="I270" s="14" t="s">
        <v>41</v>
      </c>
      <c r="J270" s="14" t="s">
        <v>76</v>
      </c>
      <c r="K270" s="114" t="s">
        <v>61</v>
      </c>
      <c r="L270" s="115">
        <v>29.99</v>
      </c>
      <c r="M270" s="175">
        <f t="shared" si="324"/>
        <v>25.201680672268907</v>
      </c>
      <c r="N270" s="115"/>
      <c r="O270" s="116"/>
      <c r="P270" s="177">
        <f t="shared" si="378"/>
        <v>29.99</v>
      </c>
      <c r="Q270" s="51" t="s">
        <v>41</v>
      </c>
      <c r="R270" s="14" t="s">
        <v>41</v>
      </c>
      <c r="S270" s="14" t="s">
        <v>41</v>
      </c>
      <c r="T270" s="14" t="s">
        <v>41</v>
      </c>
      <c r="U270" s="14" t="s">
        <v>41</v>
      </c>
      <c r="V270" s="14" t="s">
        <v>41</v>
      </c>
      <c r="W270" s="14" t="s">
        <v>41</v>
      </c>
      <c r="X270" s="14" t="s">
        <v>41</v>
      </c>
      <c r="Y270" s="14" t="s">
        <v>41</v>
      </c>
      <c r="Z270" s="14" t="s">
        <v>41</v>
      </c>
      <c r="AA270" s="71" t="s">
        <v>41</v>
      </c>
      <c r="AB270" s="252">
        <v>19.989999999999998</v>
      </c>
      <c r="AC270" s="212"/>
      <c r="AD270" s="119" t="s">
        <v>41</v>
      </c>
      <c r="AE270" s="67">
        <v>0</v>
      </c>
      <c r="AF270" s="114"/>
      <c r="AG270" s="182">
        <f t="shared" si="325"/>
        <v>0</v>
      </c>
      <c r="AH270" s="183">
        <f t="shared" si="326"/>
        <v>47.599999999999994</v>
      </c>
      <c r="AI270" s="184">
        <f t="shared" si="327"/>
        <v>49.99</v>
      </c>
      <c r="AJ270" s="183">
        <f t="shared" si="328"/>
        <v>42.008403361344541</v>
      </c>
      <c r="AK270" s="202" t="str">
        <f t="shared" si="329"/>
        <v>-</v>
      </c>
      <c r="AL270" s="203" t="str">
        <f t="shared" si="330"/>
        <v>-</v>
      </c>
      <c r="AM270" s="203" t="str">
        <f t="shared" si="331"/>
        <v>-</v>
      </c>
      <c r="AN270" s="203" t="str">
        <f t="shared" si="332"/>
        <v>-</v>
      </c>
      <c r="AO270" s="203" t="str">
        <f t="shared" si="333"/>
        <v>-</v>
      </c>
      <c r="AP270" s="203" t="str">
        <f t="shared" si="334"/>
        <v>-</v>
      </c>
      <c r="AQ270" s="203" t="str">
        <f t="shared" si="335"/>
        <v>-</v>
      </c>
      <c r="AR270" s="203" t="str">
        <f t="shared" si="336"/>
        <v>-</v>
      </c>
      <c r="AS270" s="203" t="str">
        <f t="shared" si="337"/>
        <v>-</v>
      </c>
      <c r="AT270" s="203" t="str">
        <f t="shared" si="338"/>
        <v>-</v>
      </c>
      <c r="AU270" s="204" t="str">
        <f t="shared" si="339"/>
        <v>-</v>
      </c>
      <c r="AV270" s="185"/>
      <c r="AW270" s="205" t="str">
        <f t="shared" si="340"/>
        <v>-</v>
      </c>
      <c r="AX270" s="206" t="str">
        <f t="shared" si="341"/>
        <v>-</v>
      </c>
      <c r="AY270" s="206" t="str">
        <f t="shared" si="342"/>
        <v>-</v>
      </c>
      <c r="AZ270" s="206" t="str">
        <f t="shared" si="343"/>
        <v>-</v>
      </c>
      <c r="BA270" s="206" t="str">
        <f t="shared" si="344"/>
        <v>-</v>
      </c>
      <c r="BB270" s="206" t="str">
        <f t="shared" si="345"/>
        <v>-</v>
      </c>
      <c r="BC270" s="206" t="str">
        <f t="shared" si="346"/>
        <v>-</v>
      </c>
      <c r="BD270" s="206" t="str">
        <f t="shared" si="347"/>
        <v>-</v>
      </c>
      <c r="BE270" s="206" t="str">
        <f t="shared" si="348"/>
        <v>-</v>
      </c>
      <c r="BF270" s="206" t="str">
        <f t="shared" si="349"/>
        <v>-</v>
      </c>
      <c r="BG270" s="207" t="str">
        <f t="shared" si="350"/>
        <v>-</v>
      </c>
      <c r="BH270" s="123" t="s">
        <v>174</v>
      </c>
      <c r="BI270" s="229"/>
      <c r="BJ270" s="112" t="s">
        <v>165</v>
      </c>
      <c r="BK270" s="103"/>
    </row>
    <row r="271" spans="1:63">
      <c r="A271" s="110"/>
      <c r="B271" s="125" t="s">
        <v>150</v>
      </c>
      <c r="C271" s="47" t="s">
        <v>2562</v>
      </c>
      <c r="D271" s="71" t="s">
        <v>85</v>
      </c>
      <c r="E271" s="112" t="s">
        <v>2428</v>
      </c>
      <c r="F271" s="51" t="s">
        <v>61</v>
      </c>
      <c r="G271" s="52">
        <v>80</v>
      </c>
      <c r="H271" s="52">
        <v>50</v>
      </c>
      <c r="I271" s="14" t="s">
        <v>41</v>
      </c>
      <c r="J271" s="14" t="s">
        <v>76</v>
      </c>
      <c r="K271" s="114" t="s">
        <v>61</v>
      </c>
      <c r="L271" s="115">
        <v>29.99</v>
      </c>
      <c r="M271" s="175">
        <f t="shared" si="324"/>
        <v>25.201680672268907</v>
      </c>
      <c r="N271" s="115"/>
      <c r="O271" s="116"/>
      <c r="P271" s="177">
        <f t="shared" si="378"/>
        <v>29.99</v>
      </c>
      <c r="Q271" s="67">
        <f t="shared" ref="Q271:Q297" si="379">P271-1</f>
        <v>28.99</v>
      </c>
      <c r="R271" s="16">
        <f t="shared" ref="R271:R297" si="380">P271-2</f>
        <v>27.99</v>
      </c>
      <c r="S271" s="16">
        <f t="shared" ref="S271:S297" si="381">P271-3</f>
        <v>26.99</v>
      </c>
      <c r="T271" s="16">
        <f t="shared" ref="T271:T297" si="382">P271-4</f>
        <v>25.99</v>
      </c>
      <c r="U271" s="16">
        <f t="shared" ref="U271:U297" si="383">P271-5</f>
        <v>24.99</v>
      </c>
      <c r="V271" s="16">
        <f t="shared" ref="V271:V297" si="384">P271-6</f>
        <v>23.99</v>
      </c>
      <c r="W271" s="16">
        <f t="shared" ref="W271:W297" si="385">P271-7</f>
        <v>22.99</v>
      </c>
      <c r="X271" s="16">
        <f t="shared" ref="X271:X297" si="386">P271-8</f>
        <v>21.99</v>
      </c>
      <c r="Y271" s="16">
        <f t="shared" ref="Y271:Y297" si="387">P271-9</f>
        <v>20.99</v>
      </c>
      <c r="Z271" s="16">
        <f t="shared" ref="Z271:Z297" si="388">P271-10</f>
        <v>19.989999999999998</v>
      </c>
      <c r="AA271" s="71" t="s">
        <v>41</v>
      </c>
      <c r="AB271" s="252">
        <v>19.989999999999998</v>
      </c>
      <c r="AC271" s="237" t="s">
        <v>49</v>
      </c>
      <c r="AD271" s="120" t="s">
        <v>2566</v>
      </c>
      <c r="AE271" s="67">
        <v>230</v>
      </c>
      <c r="AF271" s="114">
        <v>25</v>
      </c>
      <c r="AG271" s="182">
        <f t="shared" si="325"/>
        <v>255</v>
      </c>
      <c r="AH271" s="183">
        <f t="shared" si="326"/>
        <v>-255.85</v>
      </c>
      <c r="AI271" s="184">
        <f t="shared" si="327"/>
        <v>9.99</v>
      </c>
      <c r="AJ271" s="183">
        <f t="shared" si="328"/>
        <v>8.3949579831932777</v>
      </c>
      <c r="AK271" s="202">
        <f t="shared" si="329"/>
        <v>235</v>
      </c>
      <c r="AL271" s="203">
        <f t="shared" si="330"/>
        <v>215</v>
      </c>
      <c r="AM271" s="203">
        <f t="shared" si="331"/>
        <v>195</v>
      </c>
      <c r="AN271" s="203">
        <f t="shared" si="332"/>
        <v>175</v>
      </c>
      <c r="AO271" s="203">
        <f t="shared" si="333"/>
        <v>155</v>
      </c>
      <c r="AP271" s="203">
        <f t="shared" si="334"/>
        <v>135</v>
      </c>
      <c r="AQ271" s="203">
        <f t="shared" si="335"/>
        <v>115</v>
      </c>
      <c r="AR271" s="203">
        <f t="shared" si="336"/>
        <v>95</v>
      </c>
      <c r="AS271" s="203">
        <f t="shared" si="337"/>
        <v>75</v>
      </c>
      <c r="AT271" s="203">
        <f t="shared" si="338"/>
        <v>55</v>
      </c>
      <c r="AU271" s="204" t="str">
        <f t="shared" si="339"/>
        <v>-</v>
      </c>
      <c r="AV271" s="185"/>
      <c r="AW271" s="205">
        <f t="shared" si="340"/>
        <v>9.99</v>
      </c>
      <c r="AX271" s="206">
        <f t="shared" si="341"/>
        <v>9.99</v>
      </c>
      <c r="AY271" s="206">
        <f t="shared" si="342"/>
        <v>9.99</v>
      </c>
      <c r="AZ271" s="206">
        <f t="shared" si="343"/>
        <v>9.99</v>
      </c>
      <c r="BA271" s="206">
        <f t="shared" si="344"/>
        <v>9.99</v>
      </c>
      <c r="BB271" s="206">
        <f t="shared" si="345"/>
        <v>9.99</v>
      </c>
      <c r="BC271" s="206">
        <f t="shared" si="346"/>
        <v>9.99</v>
      </c>
      <c r="BD271" s="206">
        <f t="shared" si="347"/>
        <v>9.99</v>
      </c>
      <c r="BE271" s="206">
        <f t="shared" si="348"/>
        <v>9.99</v>
      </c>
      <c r="BF271" s="206">
        <f t="shared" si="349"/>
        <v>9.99</v>
      </c>
      <c r="BG271" s="207" t="str">
        <f t="shared" si="350"/>
        <v>-</v>
      </c>
      <c r="BH271" s="123"/>
      <c r="BI271" s="227">
        <v>46265</v>
      </c>
      <c r="BJ271" s="112" t="s">
        <v>164</v>
      </c>
      <c r="BK271" s="103"/>
    </row>
    <row r="272" spans="1:63" s="49" customFormat="1">
      <c r="A272" s="110"/>
      <c r="B272" s="125" t="s">
        <v>150</v>
      </c>
      <c r="C272" s="47" t="s">
        <v>2134</v>
      </c>
      <c r="D272" s="71" t="s">
        <v>71</v>
      </c>
      <c r="E272" s="112"/>
      <c r="F272" s="51" t="s">
        <v>61</v>
      </c>
      <c r="G272" s="52">
        <v>15</v>
      </c>
      <c r="H272" s="52">
        <v>50</v>
      </c>
      <c r="I272" s="14" t="s">
        <v>41</v>
      </c>
      <c r="J272" s="14" t="s">
        <v>76</v>
      </c>
      <c r="K272" s="114" t="s">
        <v>61</v>
      </c>
      <c r="L272" s="115">
        <v>29.99</v>
      </c>
      <c r="M272" s="175">
        <f t="shared" si="324"/>
        <v>25.201680672268907</v>
      </c>
      <c r="N272" s="115"/>
      <c r="O272" s="116"/>
      <c r="P272" s="177">
        <f t="shared" si="378"/>
        <v>29.99</v>
      </c>
      <c r="Q272" s="67">
        <f t="shared" si="379"/>
        <v>28.99</v>
      </c>
      <c r="R272" s="16">
        <f t="shared" si="380"/>
        <v>27.99</v>
      </c>
      <c r="S272" s="16">
        <f t="shared" si="381"/>
        <v>26.99</v>
      </c>
      <c r="T272" s="16">
        <f t="shared" si="382"/>
        <v>25.99</v>
      </c>
      <c r="U272" s="16">
        <f t="shared" si="383"/>
        <v>24.99</v>
      </c>
      <c r="V272" s="16">
        <f t="shared" si="384"/>
        <v>23.99</v>
      </c>
      <c r="W272" s="16">
        <f t="shared" si="385"/>
        <v>22.99</v>
      </c>
      <c r="X272" s="16">
        <f t="shared" si="386"/>
        <v>21.99</v>
      </c>
      <c r="Y272" s="16">
        <f t="shared" si="387"/>
        <v>20.99</v>
      </c>
      <c r="Z272" s="16">
        <f t="shared" si="388"/>
        <v>19.989999999999998</v>
      </c>
      <c r="AA272" s="71" t="s">
        <v>41</v>
      </c>
      <c r="AB272" s="252">
        <v>19.989999999999998</v>
      </c>
      <c r="AC272" s="212"/>
      <c r="AD272" s="119" t="s">
        <v>41</v>
      </c>
      <c r="AE272" s="67">
        <v>210</v>
      </c>
      <c r="AF272" s="114"/>
      <c r="AG272" s="182">
        <f t="shared" si="325"/>
        <v>210</v>
      </c>
      <c r="AH272" s="183">
        <f t="shared" si="326"/>
        <v>-202.29999999999998</v>
      </c>
      <c r="AI272" s="184">
        <f t="shared" si="327"/>
        <v>9.99</v>
      </c>
      <c r="AJ272" s="183">
        <f t="shared" si="328"/>
        <v>8.3949579831932777</v>
      </c>
      <c r="AK272" s="202">
        <f t="shared" si="329"/>
        <v>190</v>
      </c>
      <c r="AL272" s="203">
        <f t="shared" si="330"/>
        <v>170</v>
      </c>
      <c r="AM272" s="203">
        <f t="shared" si="331"/>
        <v>150</v>
      </c>
      <c r="AN272" s="203">
        <f t="shared" si="332"/>
        <v>130</v>
      </c>
      <c r="AO272" s="203">
        <f t="shared" si="333"/>
        <v>110</v>
      </c>
      <c r="AP272" s="203">
        <f t="shared" si="334"/>
        <v>90</v>
      </c>
      <c r="AQ272" s="203">
        <f t="shared" si="335"/>
        <v>70</v>
      </c>
      <c r="AR272" s="203">
        <f t="shared" si="336"/>
        <v>50</v>
      </c>
      <c r="AS272" s="203">
        <f t="shared" si="337"/>
        <v>30</v>
      </c>
      <c r="AT272" s="203">
        <f t="shared" si="338"/>
        <v>10</v>
      </c>
      <c r="AU272" s="204" t="str">
        <f t="shared" si="339"/>
        <v>-</v>
      </c>
      <c r="AV272" s="185"/>
      <c r="AW272" s="205">
        <f t="shared" si="340"/>
        <v>9.99</v>
      </c>
      <c r="AX272" s="206">
        <f t="shared" si="341"/>
        <v>9.99</v>
      </c>
      <c r="AY272" s="206">
        <f t="shared" si="342"/>
        <v>9.99</v>
      </c>
      <c r="AZ272" s="206">
        <f t="shared" si="343"/>
        <v>9.99</v>
      </c>
      <c r="BA272" s="206">
        <f t="shared" si="344"/>
        <v>9.99</v>
      </c>
      <c r="BB272" s="206">
        <f t="shared" si="345"/>
        <v>9.99</v>
      </c>
      <c r="BC272" s="206">
        <f t="shared" si="346"/>
        <v>9.99</v>
      </c>
      <c r="BD272" s="206">
        <f t="shared" si="347"/>
        <v>9.99</v>
      </c>
      <c r="BE272" s="206">
        <f t="shared" si="348"/>
        <v>19.990000000000002</v>
      </c>
      <c r="BF272" s="206">
        <f t="shared" si="349"/>
        <v>39.99</v>
      </c>
      <c r="BG272" s="207" t="str">
        <f t="shared" si="350"/>
        <v>-</v>
      </c>
      <c r="BH272" s="123"/>
      <c r="BI272" s="229"/>
      <c r="BJ272" s="112" t="s">
        <v>164</v>
      </c>
      <c r="BK272" s="103"/>
    </row>
    <row r="273" spans="1:63" s="49" customFormat="1">
      <c r="A273" s="110"/>
      <c r="B273" s="125" t="s">
        <v>150</v>
      </c>
      <c r="C273" s="47" t="s">
        <v>2149</v>
      </c>
      <c r="D273" s="71" t="s">
        <v>167</v>
      </c>
      <c r="E273" s="112" t="s">
        <v>2428</v>
      </c>
      <c r="F273" s="51" t="s">
        <v>61</v>
      </c>
      <c r="G273" s="52">
        <v>15</v>
      </c>
      <c r="H273" s="52">
        <v>50</v>
      </c>
      <c r="I273" s="14" t="s">
        <v>41</v>
      </c>
      <c r="J273" s="14" t="s">
        <v>76</v>
      </c>
      <c r="K273" s="114" t="s">
        <v>61</v>
      </c>
      <c r="L273" s="115">
        <v>34.99</v>
      </c>
      <c r="M273" s="175">
        <f t="shared" si="324"/>
        <v>29.403361344537817</v>
      </c>
      <c r="N273" s="115">
        <f>L273-5</f>
        <v>29.990000000000002</v>
      </c>
      <c r="O273" s="116">
        <f t="shared" ref="O273:O275" si="389">N273/1.19</f>
        <v>25.20168067226891</v>
      </c>
      <c r="P273" s="177">
        <f t="shared" ref="P273:P275" si="390">N273</f>
        <v>29.990000000000002</v>
      </c>
      <c r="Q273" s="67">
        <f t="shared" si="379"/>
        <v>28.990000000000002</v>
      </c>
      <c r="R273" s="16">
        <f t="shared" si="380"/>
        <v>27.990000000000002</v>
      </c>
      <c r="S273" s="16">
        <f t="shared" si="381"/>
        <v>26.990000000000002</v>
      </c>
      <c r="T273" s="16">
        <f t="shared" si="382"/>
        <v>25.990000000000002</v>
      </c>
      <c r="U273" s="16">
        <f t="shared" si="383"/>
        <v>24.990000000000002</v>
      </c>
      <c r="V273" s="16">
        <f t="shared" si="384"/>
        <v>23.990000000000002</v>
      </c>
      <c r="W273" s="16">
        <f t="shared" si="385"/>
        <v>22.990000000000002</v>
      </c>
      <c r="X273" s="16">
        <f t="shared" si="386"/>
        <v>21.990000000000002</v>
      </c>
      <c r="Y273" s="16">
        <f t="shared" si="387"/>
        <v>20.990000000000002</v>
      </c>
      <c r="Z273" s="16">
        <f t="shared" si="388"/>
        <v>19.990000000000002</v>
      </c>
      <c r="AA273" s="71" t="s">
        <v>41</v>
      </c>
      <c r="AB273" s="252">
        <v>19.989999999999998</v>
      </c>
      <c r="AC273" s="237" t="s">
        <v>169</v>
      </c>
      <c r="AD273" s="120" t="s">
        <v>2586</v>
      </c>
      <c r="AE273" s="67">
        <v>290</v>
      </c>
      <c r="AF273" s="114">
        <v>40</v>
      </c>
      <c r="AG273" s="182">
        <f t="shared" si="325"/>
        <v>330</v>
      </c>
      <c r="AH273" s="183">
        <f t="shared" si="326"/>
        <v>-345.09999999999997</v>
      </c>
      <c r="AI273" s="184">
        <f t="shared" si="327"/>
        <v>9.99</v>
      </c>
      <c r="AJ273" s="183">
        <f t="shared" si="328"/>
        <v>8.3949579831932777</v>
      </c>
      <c r="AK273" s="202">
        <f t="shared" si="329"/>
        <v>310</v>
      </c>
      <c r="AL273" s="203">
        <f t="shared" si="330"/>
        <v>290</v>
      </c>
      <c r="AM273" s="203">
        <f t="shared" si="331"/>
        <v>270</v>
      </c>
      <c r="AN273" s="203">
        <f t="shared" si="332"/>
        <v>250</v>
      </c>
      <c r="AO273" s="203">
        <f t="shared" si="333"/>
        <v>230</v>
      </c>
      <c r="AP273" s="203">
        <f t="shared" si="334"/>
        <v>210</v>
      </c>
      <c r="AQ273" s="203">
        <f t="shared" si="335"/>
        <v>190</v>
      </c>
      <c r="AR273" s="203">
        <f t="shared" si="336"/>
        <v>170</v>
      </c>
      <c r="AS273" s="203">
        <f t="shared" si="337"/>
        <v>150</v>
      </c>
      <c r="AT273" s="203">
        <f t="shared" si="338"/>
        <v>130</v>
      </c>
      <c r="AU273" s="204" t="str">
        <f t="shared" si="339"/>
        <v>-</v>
      </c>
      <c r="AV273" s="185"/>
      <c r="AW273" s="205">
        <f t="shared" si="340"/>
        <v>9.99</v>
      </c>
      <c r="AX273" s="206">
        <f t="shared" si="341"/>
        <v>9.99</v>
      </c>
      <c r="AY273" s="206">
        <f t="shared" si="342"/>
        <v>9.99</v>
      </c>
      <c r="AZ273" s="206">
        <f t="shared" si="343"/>
        <v>9.99</v>
      </c>
      <c r="BA273" s="206">
        <f t="shared" si="344"/>
        <v>9.99</v>
      </c>
      <c r="BB273" s="206">
        <f t="shared" si="345"/>
        <v>9.99</v>
      </c>
      <c r="BC273" s="206">
        <f t="shared" si="346"/>
        <v>9.99</v>
      </c>
      <c r="BD273" s="206">
        <f t="shared" si="347"/>
        <v>9.99</v>
      </c>
      <c r="BE273" s="206">
        <f t="shared" si="348"/>
        <v>9.99</v>
      </c>
      <c r="BF273" s="206">
        <f t="shared" si="349"/>
        <v>9.99</v>
      </c>
      <c r="BG273" s="207" t="str">
        <f t="shared" si="350"/>
        <v>-</v>
      </c>
      <c r="BH273" s="123"/>
      <c r="BI273" s="227">
        <v>46265</v>
      </c>
      <c r="BJ273" s="112" t="s">
        <v>164</v>
      </c>
      <c r="BK273" s="103"/>
    </row>
    <row r="274" spans="1:63" s="49" customFormat="1">
      <c r="A274" s="110"/>
      <c r="B274" s="125" t="s">
        <v>150</v>
      </c>
      <c r="C274" s="47" t="s">
        <v>123</v>
      </c>
      <c r="D274" s="71" t="s">
        <v>71</v>
      </c>
      <c r="E274" s="112" t="s">
        <v>2428</v>
      </c>
      <c r="F274" s="51" t="s">
        <v>61</v>
      </c>
      <c r="G274" s="52">
        <v>30</v>
      </c>
      <c r="H274" s="52">
        <v>50</v>
      </c>
      <c r="I274" s="14" t="s">
        <v>41</v>
      </c>
      <c r="J274" s="14" t="s">
        <v>76</v>
      </c>
      <c r="K274" s="114" t="s">
        <v>61</v>
      </c>
      <c r="L274" s="115">
        <v>34.99</v>
      </c>
      <c r="M274" s="175">
        <f t="shared" si="324"/>
        <v>29.403361344537817</v>
      </c>
      <c r="N274" s="115">
        <f>L274-5</f>
        <v>29.990000000000002</v>
      </c>
      <c r="O274" s="116">
        <f t="shared" si="389"/>
        <v>25.20168067226891</v>
      </c>
      <c r="P274" s="177">
        <f t="shared" si="390"/>
        <v>29.990000000000002</v>
      </c>
      <c r="Q274" s="67">
        <f t="shared" si="379"/>
        <v>28.990000000000002</v>
      </c>
      <c r="R274" s="16">
        <f t="shared" si="380"/>
        <v>27.990000000000002</v>
      </c>
      <c r="S274" s="16">
        <f t="shared" si="381"/>
        <v>26.990000000000002</v>
      </c>
      <c r="T274" s="16">
        <f t="shared" si="382"/>
        <v>25.990000000000002</v>
      </c>
      <c r="U274" s="16">
        <f t="shared" si="383"/>
        <v>24.990000000000002</v>
      </c>
      <c r="V274" s="16">
        <f t="shared" si="384"/>
        <v>23.990000000000002</v>
      </c>
      <c r="W274" s="16">
        <f t="shared" si="385"/>
        <v>22.990000000000002</v>
      </c>
      <c r="X274" s="16">
        <f t="shared" si="386"/>
        <v>21.990000000000002</v>
      </c>
      <c r="Y274" s="16">
        <f t="shared" si="387"/>
        <v>20.990000000000002</v>
      </c>
      <c r="Z274" s="16">
        <f t="shared" si="388"/>
        <v>19.990000000000002</v>
      </c>
      <c r="AA274" s="71" t="s">
        <v>41</v>
      </c>
      <c r="AB274" s="252">
        <v>19.989999999999998</v>
      </c>
      <c r="AC274" s="237" t="s">
        <v>169</v>
      </c>
      <c r="AD274" s="120" t="s">
        <v>2588</v>
      </c>
      <c r="AE274" s="67">
        <v>260</v>
      </c>
      <c r="AF274" s="114">
        <v>70</v>
      </c>
      <c r="AG274" s="182">
        <f t="shared" si="325"/>
        <v>330</v>
      </c>
      <c r="AH274" s="183">
        <f t="shared" si="326"/>
        <v>-345.09999999999997</v>
      </c>
      <c r="AI274" s="184">
        <f t="shared" si="327"/>
        <v>9.99</v>
      </c>
      <c r="AJ274" s="183">
        <f t="shared" si="328"/>
        <v>8.3949579831932777</v>
      </c>
      <c r="AK274" s="202">
        <f t="shared" si="329"/>
        <v>310</v>
      </c>
      <c r="AL274" s="203">
        <f t="shared" si="330"/>
        <v>290</v>
      </c>
      <c r="AM274" s="203">
        <f t="shared" si="331"/>
        <v>270</v>
      </c>
      <c r="AN274" s="203">
        <f t="shared" si="332"/>
        <v>250</v>
      </c>
      <c r="AO274" s="203">
        <f t="shared" si="333"/>
        <v>230</v>
      </c>
      <c r="AP274" s="203">
        <f t="shared" si="334"/>
        <v>210</v>
      </c>
      <c r="AQ274" s="203">
        <f t="shared" si="335"/>
        <v>190</v>
      </c>
      <c r="AR274" s="203">
        <f t="shared" si="336"/>
        <v>170</v>
      </c>
      <c r="AS274" s="203">
        <f t="shared" si="337"/>
        <v>150</v>
      </c>
      <c r="AT274" s="203">
        <f t="shared" si="338"/>
        <v>130</v>
      </c>
      <c r="AU274" s="204" t="str">
        <f t="shared" si="339"/>
        <v>-</v>
      </c>
      <c r="AV274" s="185"/>
      <c r="AW274" s="205">
        <f t="shared" si="340"/>
        <v>9.99</v>
      </c>
      <c r="AX274" s="206">
        <f t="shared" si="341"/>
        <v>9.99</v>
      </c>
      <c r="AY274" s="206">
        <f t="shared" si="342"/>
        <v>9.99</v>
      </c>
      <c r="AZ274" s="206">
        <f t="shared" si="343"/>
        <v>9.99</v>
      </c>
      <c r="BA274" s="206">
        <f t="shared" si="344"/>
        <v>9.99</v>
      </c>
      <c r="BB274" s="206">
        <f t="shared" si="345"/>
        <v>9.99</v>
      </c>
      <c r="BC274" s="206">
        <f t="shared" si="346"/>
        <v>9.99</v>
      </c>
      <c r="BD274" s="206">
        <f t="shared" si="347"/>
        <v>9.99</v>
      </c>
      <c r="BE274" s="206">
        <f t="shared" si="348"/>
        <v>9.99</v>
      </c>
      <c r="BF274" s="206">
        <f t="shared" si="349"/>
        <v>9.99</v>
      </c>
      <c r="BG274" s="207" t="str">
        <f t="shared" si="350"/>
        <v>-</v>
      </c>
      <c r="BH274" s="123"/>
      <c r="BI274" s="227">
        <v>46265</v>
      </c>
      <c r="BJ274" s="112" t="s">
        <v>164</v>
      </c>
      <c r="BK274" s="103"/>
    </row>
    <row r="275" spans="1:63" s="49" customFormat="1">
      <c r="A275" s="110"/>
      <c r="B275" s="125" t="s">
        <v>150</v>
      </c>
      <c r="C275" s="47" t="s">
        <v>2285</v>
      </c>
      <c r="D275" s="71" t="s">
        <v>167</v>
      </c>
      <c r="E275" s="112" t="s">
        <v>2428</v>
      </c>
      <c r="F275" s="51" t="s">
        <v>61</v>
      </c>
      <c r="G275" s="52">
        <v>30</v>
      </c>
      <c r="H275" s="52">
        <v>50</v>
      </c>
      <c r="I275" s="14" t="s">
        <v>41</v>
      </c>
      <c r="J275" s="14" t="s">
        <v>76</v>
      </c>
      <c r="K275" s="114" t="s">
        <v>61</v>
      </c>
      <c r="L275" s="115">
        <v>39.99</v>
      </c>
      <c r="M275" s="175">
        <f t="shared" si="324"/>
        <v>33.605042016806728</v>
      </c>
      <c r="N275" s="115">
        <f>L275-10</f>
        <v>29.990000000000002</v>
      </c>
      <c r="O275" s="116">
        <f t="shared" si="389"/>
        <v>25.20168067226891</v>
      </c>
      <c r="P275" s="177">
        <f t="shared" si="390"/>
        <v>29.990000000000002</v>
      </c>
      <c r="Q275" s="67">
        <f t="shared" si="379"/>
        <v>28.990000000000002</v>
      </c>
      <c r="R275" s="16">
        <f t="shared" si="380"/>
        <v>27.990000000000002</v>
      </c>
      <c r="S275" s="16">
        <f t="shared" si="381"/>
        <v>26.990000000000002</v>
      </c>
      <c r="T275" s="16">
        <f t="shared" si="382"/>
        <v>25.990000000000002</v>
      </c>
      <c r="U275" s="16">
        <f t="shared" si="383"/>
        <v>24.990000000000002</v>
      </c>
      <c r="V275" s="16">
        <f t="shared" si="384"/>
        <v>23.990000000000002</v>
      </c>
      <c r="W275" s="16">
        <f t="shared" si="385"/>
        <v>22.990000000000002</v>
      </c>
      <c r="X275" s="16">
        <f t="shared" si="386"/>
        <v>21.990000000000002</v>
      </c>
      <c r="Y275" s="16">
        <f t="shared" si="387"/>
        <v>20.990000000000002</v>
      </c>
      <c r="Z275" s="16">
        <f t="shared" si="388"/>
        <v>19.990000000000002</v>
      </c>
      <c r="AA275" s="71" t="s">
        <v>41</v>
      </c>
      <c r="AB275" s="252">
        <v>19.989999999999998</v>
      </c>
      <c r="AC275" s="237" t="s">
        <v>81</v>
      </c>
      <c r="AD275" s="120" t="s">
        <v>2595</v>
      </c>
      <c r="AE275" s="67">
        <v>340</v>
      </c>
      <c r="AF275" s="114">
        <v>-15</v>
      </c>
      <c r="AG275" s="182">
        <f t="shared" si="325"/>
        <v>325</v>
      </c>
      <c r="AH275" s="183">
        <f t="shared" si="326"/>
        <v>-339.15</v>
      </c>
      <c r="AI275" s="184">
        <f t="shared" si="327"/>
        <v>9.99</v>
      </c>
      <c r="AJ275" s="183">
        <f t="shared" si="328"/>
        <v>8.3949579831932777</v>
      </c>
      <c r="AK275" s="202">
        <f t="shared" si="329"/>
        <v>305</v>
      </c>
      <c r="AL275" s="203">
        <f t="shared" si="330"/>
        <v>285</v>
      </c>
      <c r="AM275" s="203">
        <f t="shared" si="331"/>
        <v>265</v>
      </c>
      <c r="AN275" s="203">
        <f t="shared" si="332"/>
        <v>245</v>
      </c>
      <c r="AO275" s="203">
        <f t="shared" si="333"/>
        <v>225</v>
      </c>
      <c r="AP275" s="203">
        <f t="shared" si="334"/>
        <v>205</v>
      </c>
      <c r="AQ275" s="203">
        <f t="shared" si="335"/>
        <v>185</v>
      </c>
      <c r="AR275" s="203">
        <f t="shared" si="336"/>
        <v>165</v>
      </c>
      <c r="AS275" s="203">
        <f t="shared" si="337"/>
        <v>145</v>
      </c>
      <c r="AT275" s="203">
        <f t="shared" si="338"/>
        <v>125</v>
      </c>
      <c r="AU275" s="204" t="str">
        <f t="shared" si="339"/>
        <v>-</v>
      </c>
      <c r="AV275" s="185"/>
      <c r="AW275" s="205">
        <f t="shared" si="340"/>
        <v>9.99</v>
      </c>
      <c r="AX275" s="206">
        <f t="shared" si="341"/>
        <v>9.99</v>
      </c>
      <c r="AY275" s="206">
        <f t="shared" si="342"/>
        <v>9.99</v>
      </c>
      <c r="AZ275" s="206">
        <f t="shared" si="343"/>
        <v>9.99</v>
      </c>
      <c r="BA275" s="206">
        <f t="shared" si="344"/>
        <v>9.99</v>
      </c>
      <c r="BB275" s="206">
        <f t="shared" si="345"/>
        <v>9.99</v>
      </c>
      <c r="BC275" s="206">
        <f t="shared" si="346"/>
        <v>9.99</v>
      </c>
      <c r="BD275" s="206">
        <f t="shared" si="347"/>
        <v>9.99</v>
      </c>
      <c r="BE275" s="206">
        <f t="shared" si="348"/>
        <v>9.99</v>
      </c>
      <c r="BF275" s="206">
        <f t="shared" si="349"/>
        <v>9.99</v>
      </c>
      <c r="BG275" s="207" t="str">
        <f t="shared" si="350"/>
        <v>-</v>
      </c>
      <c r="BH275" s="123"/>
      <c r="BI275" s="227">
        <v>46295</v>
      </c>
      <c r="BJ275" s="112" t="s">
        <v>164</v>
      </c>
      <c r="BK275" s="201" t="s">
        <v>82</v>
      </c>
    </row>
    <row r="276" spans="1:63" s="49" customFormat="1">
      <c r="A276" s="110"/>
      <c r="B276" s="125" t="s">
        <v>150</v>
      </c>
      <c r="C276" s="47" t="s">
        <v>121</v>
      </c>
      <c r="D276" s="71" t="s">
        <v>71</v>
      </c>
      <c r="E276" s="112"/>
      <c r="F276" s="51" t="s">
        <v>61</v>
      </c>
      <c r="G276" s="52">
        <v>20</v>
      </c>
      <c r="H276" s="52">
        <v>50</v>
      </c>
      <c r="I276" s="14" t="s">
        <v>41</v>
      </c>
      <c r="J276" s="14" t="s">
        <v>76</v>
      </c>
      <c r="K276" s="114" t="s">
        <v>61</v>
      </c>
      <c r="L276" s="115">
        <v>31.99</v>
      </c>
      <c r="M276" s="175">
        <f t="shared" si="324"/>
        <v>26.882352941176471</v>
      </c>
      <c r="N276" s="115"/>
      <c r="O276" s="116"/>
      <c r="P276" s="177">
        <f>L276</f>
        <v>31.99</v>
      </c>
      <c r="Q276" s="67">
        <f t="shared" si="379"/>
        <v>30.99</v>
      </c>
      <c r="R276" s="16">
        <f t="shared" si="380"/>
        <v>29.99</v>
      </c>
      <c r="S276" s="16">
        <f t="shared" si="381"/>
        <v>28.99</v>
      </c>
      <c r="T276" s="16">
        <f t="shared" si="382"/>
        <v>27.99</v>
      </c>
      <c r="U276" s="16">
        <f t="shared" si="383"/>
        <v>26.99</v>
      </c>
      <c r="V276" s="16">
        <f t="shared" si="384"/>
        <v>25.99</v>
      </c>
      <c r="W276" s="16">
        <f t="shared" si="385"/>
        <v>24.99</v>
      </c>
      <c r="X276" s="16">
        <f t="shared" si="386"/>
        <v>23.99</v>
      </c>
      <c r="Y276" s="16">
        <f t="shared" si="387"/>
        <v>22.99</v>
      </c>
      <c r="Z276" s="16">
        <f t="shared" si="388"/>
        <v>21.99</v>
      </c>
      <c r="AA276" s="71" t="s">
        <v>41</v>
      </c>
      <c r="AB276" s="252">
        <v>19.989999999999998</v>
      </c>
      <c r="AC276" s="212"/>
      <c r="AD276" s="119" t="s">
        <v>41</v>
      </c>
      <c r="AE276" s="67">
        <v>230</v>
      </c>
      <c r="AF276" s="114"/>
      <c r="AG276" s="182">
        <f t="shared" si="325"/>
        <v>230</v>
      </c>
      <c r="AH276" s="183">
        <f t="shared" si="326"/>
        <v>-226.1</v>
      </c>
      <c r="AI276" s="184">
        <f t="shared" si="327"/>
        <v>9.99</v>
      </c>
      <c r="AJ276" s="183">
        <f t="shared" si="328"/>
        <v>8.3949579831932777</v>
      </c>
      <c r="AK276" s="202">
        <f t="shared" si="329"/>
        <v>210</v>
      </c>
      <c r="AL276" s="203">
        <f t="shared" si="330"/>
        <v>190</v>
      </c>
      <c r="AM276" s="203">
        <f t="shared" si="331"/>
        <v>170</v>
      </c>
      <c r="AN276" s="203">
        <f t="shared" si="332"/>
        <v>150</v>
      </c>
      <c r="AO276" s="203">
        <f t="shared" si="333"/>
        <v>130</v>
      </c>
      <c r="AP276" s="203">
        <f t="shared" si="334"/>
        <v>110</v>
      </c>
      <c r="AQ276" s="203">
        <f t="shared" si="335"/>
        <v>90</v>
      </c>
      <c r="AR276" s="203">
        <f t="shared" si="336"/>
        <v>70</v>
      </c>
      <c r="AS276" s="203">
        <f t="shared" si="337"/>
        <v>50</v>
      </c>
      <c r="AT276" s="203">
        <f t="shared" si="338"/>
        <v>30</v>
      </c>
      <c r="AU276" s="204" t="str">
        <f t="shared" si="339"/>
        <v>-</v>
      </c>
      <c r="AV276" s="185"/>
      <c r="AW276" s="205">
        <f t="shared" si="340"/>
        <v>9.99</v>
      </c>
      <c r="AX276" s="206">
        <f t="shared" si="341"/>
        <v>9.99</v>
      </c>
      <c r="AY276" s="206">
        <f t="shared" si="342"/>
        <v>9.99</v>
      </c>
      <c r="AZ276" s="206">
        <f t="shared" si="343"/>
        <v>9.99</v>
      </c>
      <c r="BA276" s="206">
        <f t="shared" si="344"/>
        <v>9.99</v>
      </c>
      <c r="BB276" s="206">
        <f t="shared" si="345"/>
        <v>9.99</v>
      </c>
      <c r="BC276" s="206">
        <f t="shared" si="346"/>
        <v>9.99</v>
      </c>
      <c r="BD276" s="206">
        <f t="shared" si="347"/>
        <v>9.99</v>
      </c>
      <c r="BE276" s="206">
        <f t="shared" si="348"/>
        <v>9.99</v>
      </c>
      <c r="BF276" s="206">
        <f t="shared" si="349"/>
        <v>19.990000000000002</v>
      </c>
      <c r="BG276" s="207" t="str">
        <f t="shared" si="350"/>
        <v>-</v>
      </c>
      <c r="BH276" s="123"/>
      <c r="BI276" s="229"/>
      <c r="BJ276" s="112" t="s">
        <v>164</v>
      </c>
      <c r="BK276" s="103"/>
    </row>
    <row r="277" spans="1:63" s="49" customFormat="1">
      <c r="A277" s="110"/>
      <c r="B277" s="125" t="s">
        <v>150</v>
      </c>
      <c r="C277" s="47" t="s">
        <v>2577</v>
      </c>
      <c r="D277" s="71" t="s">
        <v>85</v>
      </c>
      <c r="E277" s="112"/>
      <c r="F277" s="51" t="s">
        <v>61</v>
      </c>
      <c r="G277" s="52">
        <v>40</v>
      </c>
      <c r="H277" s="52">
        <v>50</v>
      </c>
      <c r="I277" s="14" t="s">
        <v>41</v>
      </c>
      <c r="J277" s="14" t="s">
        <v>76</v>
      </c>
      <c r="K277" s="114" t="s">
        <v>61</v>
      </c>
      <c r="L277" s="115">
        <v>31.99</v>
      </c>
      <c r="M277" s="175">
        <f t="shared" si="324"/>
        <v>26.882352941176471</v>
      </c>
      <c r="N277" s="115"/>
      <c r="O277" s="116"/>
      <c r="P277" s="177">
        <f>L277</f>
        <v>31.99</v>
      </c>
      <c r="Q277" s="67">
        <f t="shared" si="379"/>
        <v>30.99</v>
      </c>
      <c r="R277" s="16">
        <f t="shared" si="380"/>
        <v>29.99</v>
      </c>
      <c r="S277" s="16">
        <f t="shared" si="381"/>
        <v>28.99</v>
      </c>
      <c r="T277" s="16">
        <f t="shared" si="382"/>
        <v>27.99</v>
      </c>
      <c r="U277" s="16">
        <f t="shared" si="383"/>
        <v>26.99</v>
      </c>
      <c r="V277" s="16">
        <f t="shared" si="384"/>
        <v>25.99</v>
      </c>
      <c r="W277" s="16">
        <f t="shared" si="385"/>
        <v>24.99</v>
      </c>
      <c r="X277" s="16">
        <f t="shared" si="386"/>
        <v>23.99</v>
      </c>
      <c r="Y277" s="16">
        <f t="shared" si="387"/>
        <v>22.99</v>
      </c>
      <c r="Z277" s="16">
        <f t="shared" si="388"/>
        <v>21.99</v>
      </c>
      <c r="AA277" s="71" t="s">
        <v>41</v>
      </c>
      <c r="AB277" s="252">
        <v>19.989999999999998</v>
      </c>
      <c r="AC277" s="212"/>
      <c r="AD277" s="119" t="s">
        <v>41</v>
      </c>
      <c r="AE277" s="67">
        <v>200</v>
      </c>
      <c r="AF277" s="114"/>
      <c r="AG277" s="182">
        <f t="shared" si="325"/>
        <v>200</v>
      </c>
      <c r="AH277" s="183">
        <f t="shared" si="326"/>
        <v>-190.39999999999998</v>
      </c>
      <c r="AI277" s="184">
        <f t="shared" si="327"/>
        <v>9.99</v>
      </c>
      <c r="AJ277" s="183">
        <f t="shared" si="328"/>
        <v>8.3949579831932777</v>
      </c>
      <c r="AK277" s="202">
        <f t="shared" si="329"/>
        <v>180</v>
      </c>
      <c r="AL277" s="203">
        <f t="shared" si="330"/>
        <v>160</v>
      </c>
      <c r="AM277" s="203">
        <f t="shared" si="331"/>
        <v>140</v>
      </c>
      <c r="AN277" s="203">
        <f t="shared" si="332"/>
        <v>120</v>
      </c>
      <c r="AO277" s="203">
        <f t="shared" si="333"/>
        <v>100</v>
      </c>
      <c r="AP277" s="203">
        <f t="shared" si="334"/>
        <v>80</v>
      </c>
      <c r="AQ277" s="203">
        <f t="shared" si="335"/>
        <v>60</v>
      </c>
      <c r="AR277" s="203">
        <f t="shared" si="336"/>
        <v>40</v>
      </c>
      <c r="AS277" s="203">
        <f t="shared" si="337"/>
        <v>20</v>
      </c>
      <c r="AT277" s="203">
        <f t="shared" si="338"/>
        <v>0</v>
      </c>
      <c r="AU277" s="204" t="str">
        <f t="shared" si="339"/>
        <v>-</v>
      </c>
      <c r="AV277" s="185"/>
      <c r="AW277" s="205">
        <f t="shared" si="340"/>
        <v>9.99</v>
      </c>
      <c r="AX277" s="206">
        <f t="shared" si="341"/>
        <v>9.99</v>
      </c>
      <c r="AY277" s="206">
        <f t="shared" si="342"/>
        <v>9.99</v>
      </c>
      <c r="AZ277" s="206">
        <f t="shared" si="343"/>
        <v>9.99</v>
      </c>
      <c r="BA277" s="206">
        <f t="shared" si="344"/>
        <v>9.99</v>
      </c>
      <c r="BB277" s="206">
        <f t="shared" si="345"/>
        <v>9.99</v>
      </c>
      <c r="BC277" s="206">
        <f t="shared" si="346"/>
        <v>9.99</v>
      </c>
      <c r="BD277" s="206">
        <f t="shared" si="347"/>
        <v>9.99</v>
      </c>
      <c r="BE277" s="206">
        <f t="shared" si="348"/>
        <v>29.990000000000002</v>
      </c>
      <c r="BF277" s="206">
        <f t="shared" si="349"/>
        <v>49.99</v>
      </c>
      <c r="BG277" s="207" t="str">
        <f t="shared" si="350"/>
        <v>-</v>
      </c>
      <c r="BH277" s="123"/>
      <c r="BI277" s="229"/>
      <c r="BJ277" s="112" t="s">
        <v>164</v>
      </c>
      <c r="BK277" s="103"/>
    </row>
    <row r="278" spans="1:63">
      <c r="A278" s="110"/>
      <c r="B278" s="125" t="s">
        <v>150</v>
      </c>
      <c r="C278" s="47" t="s">
        <v>2576</v>
      </c>
      <c r="D278" s="71" t="s">
        <v>167</v>
      </c>
      <c r="E278" s="112" t="s">
        <v>2428</v>
      </c>
      <c r="F278" s="51" t="s">
        <v>61</v>
      </c>
      <c r="G278" s="52">
        <v>20</v>
      </c>
      <c r="H278" s="52">
        <v>50</v>
      </c>
      <c r="I278" s="14" t="s">
        <v>41</v>
      </c>
      <c r="J278" s="14" t="s">
        <v>76</v>
      </c>
      <c r="K278" s="114" t="s">
        <v>61</v>
      </c>
      <c r="L278" s="115">
        <v>36.99</v>
      </c>
      <c r="M278" s="175">
        <f t="shared" si="324"/>
        <v>31.084033613445381</v>
      </c>
      <c r="N278" s="115">
        <f>L278-5</f>
        <v>31.990000000000002</v>
      </c>
      <c r="O278" s="116">
        <f>N278/1.19</f>
        <v>26.882352941176475</v>
      </c>
      <c r="P278" s="177">
        <f>N278</f>
        <v>31.990000000000002</v>
      </c>
      <c r="Q278" s="67">
        <f t="shared" si="379"/>
        <v>30.990000000000002</v>
      </c>
      <c r="R278" s="16">
        <f t="shared" si="380"/>
        <v>29.990000000000002</v>
      </c>
      <c r="S278" s="16">
        <f t="shared" si="381"/>
        <v>28.990000000000002</v>
      </c>
      <c r="T278" s="16">
        <f t="shared" si="382"/>
        <v>27.990000000000002</v>
      </c>
      <c r="U278" s="16">
        <f t="shared" si="383"/>
        <v>26.990000000000002</v>
      </c>
      <c r="V278" s="16">
        <f t="shared" si="384"/>
        <v>25.990000000000002</v>
      </c>
      <c r="W278" s="16">
        <f t="shared" si="385"/>
        <v>24.990000000000002</v>
      </c>
      <c r="X278" s="16">
        <f t="shared" si="386"/>
        <v>23.990000000000002</v>
      </c>
      <c r="Y278" s="16">
        <f t="shared" si="387"/>
        <v>22.990000000000002</v>
      </c>
      <c r="Z278" s="16">
        <f t="shared" si="388"/>
        <v>21.990000000000002</v>
      </c>
      <c r="AA278" s="71" t="s">
        <v>41</v>
      </c>
      <c r="AB278" s="252">
        <v>19.989999999999998</v>
      </c>
      <c r="AC278" s="237" t="s">
        <v>169</v>
      </c>
      <c r="AD278" s="120" t="s">
        <v>2587</v>
      </c>
      <c r="AE278" s="67">
        <v>310</v>
      </c>
      <c r="AF278" s="114">
        <v>50</v>
      </c>
      <c r="AG278" s="182">
        <f t="shared" si="325"/>
        <v>360</v>
      </c>
      <c r="AH278" s="183">
        <f t="shared" si="326"/>
        <v>-380.79999999999995</v>
      </c>
      <c r="AI278" s="184">
        <f t="shared" si="327"/>
        <v>9.99</v>
      </c>
      <c r="AJ278" s="183">
        <f t="shared" si="328"/>
        <v>8.3949579831932777</v>
      </c>
      <c r="AK278" s="202">
        <f t="shared" si="329"/>
        <v>340</v>
      </c>
      <c r="AL278" s="203">
        <f t="shared" si="330"/>
        <v>320</v>
      </c>
      <c r="AM278" s="203">
        <f t="shared" si="331"/>
        <v>300</v>
      </c>
      <c r="AN278" s="203">
        <f t="shared" si="332"/>
        <v>280</v>
      </c>
      <c r="AO278" s="203">
        <f t="shared" si="333"/>
        <v>260</v>
      </c>
      <c r="AP278" s="203">
        <f t="shared" si="334"/>
        <v>240</v>
      </c>
      <c r="AQ278" s="203">
        <f t="shared" si="335"/>
        <v>220</v>
      </c>
      <c r="AR278" s="203">
        <f t="shared" si="336"/>
        <v>200</v>
      </c>
      <c r="AS278" s="203">
        <f t="shared" si="337"/>
        <v>180</v>
      </c>
      <c r="AT278" s="203">
        <f t="shared" si="338"/>
        <v>160</v>
      </c>
      <c r="AU278" s="204" t="str">
        <f t="shared" si="339"/>
        <v>-</v>
      </c>
      <c r="AV278" s="185"/>
      <c r="AW278" s="205">
        <f t="shared" si="340"/>
        <v>9.99</v>
      </c>
      <c r="AX278" s="206">
        <f t="shared" si="341"/>
        <v>9.99</v>
      </c>
      <c r="AY278" s="206">
        <f t="shared" si="342"/>
        <v>9.99</v>
      </c>
      <c r="AZ278" s="206">
        <f t="shared" si="343"/>
        <v>9.99</v>
      </c>
      <c r="BA278" s="206">
        <f t="shared" si="344"/>
        <v>9.99</v>
      </c>
      <c r="BB278" s="206">
        <f t="shared" si="345"/>
        <v>9.99</v>
      </c>
      <c r="BC278" s="206">
        <f t="shared" si="346"/>
        <v>9.99</v>
      </c>
      <c r="BD278" s="206">
        <f t="shared" si="347"/>
        <v>9.99</v>
      </c>
      <c r="BE278" s="206">
        <f t="shared" si="348"/>
        <v>9.99</v>
      </c>
      <c r="BF278" s="206">
        <f t="shared" si="349"/>
        <v>9.99</v>
      </c>
      <c r="BG278" s="207" t="str">
        <f t="shared" si="350"/>
        <v>-</v>
      </c>
      <c r="BH278" s="123"/>
      <c r="BI278" s="227">
        <v>46265</v>
      </c>
      <c r="BJ278" s="112" t="s">
        <v>164</v>
      </c>
      <c r="BK278" s="103"/>
    </row>
    <row r="279" spans="1:63" s="49" customFormat="1">
      <c r="A279" s="110"/>
      <c r="B279" s="125" t="s">
        <v>150</v>
      </c>
      <c r="C279" s="47" t="s">
        <v>2514</v>
      </c>
      <c r="D279" s="71" t="s">
        <v>71</v>
      </c>
      <c r="E279" s="112" t="s">
        <v>2428</v>
      </c>
      <c r="F279" s="51" t="s">
        <v>61</v>
      </c>
      <c r="G279" s="52">
        <v>40</v>
      </c>
      <c r="H279" s="52">
        <v>50</v>
      </c>
      <c r="I279" s="14" t="s">
        <v>41</v>
      </c>
      <c r="J279" s="14" t="s">
        <v>76</v>
      </c>
      <c r="K279" s="114" t="s">
        <v>61</v>
      </c>
      <c r="L279" s="115">
        <v>36.99</v>
      </c>
      <c r="M279" s="175">
        <f t="shared" ref="M279:M317" si="391">L279/1.19</f>
        <v>31.084033613445381</v>
      </c>
      <c r="N279" s="115">
        <f>L279-5</f>
        <v>31.990000000000002</v>
      </c>
      <c r="O279" s="116">
        <f>N279/1.19</f>
        <v>26.882352941176475</v>
      </c>
      <c r="P279" s="177">
        <f>N279</f>
        <v>31.990000000000002</v>
      </c>
      <c r="Q279" s="67">
        <f t="shared" si="379"/>
        <v>30.990000000000002</v>
      </c>
      <c r="R279" s="16">
        <f t="shared" si="380"/>
        <v>29.990000000000002</v>
      </c>
      <c r="S279" s="16">
        <f t="shared" si="381"/>
        <v>28.990000000000002</v>
      </c>
      <c r="T279" s="16">
        <f t="shared" si="382"/>
        <v>27.990000000000002</v>
      </c>
      <c r="U279" s="16">
        <f t="shared" si="383"/>
        <v>26.990000000000002</v>
      </c>
      <c r="V279" s="16">
        <f t="shared" si="384"/>
        <v>25.990000000000002</v>
      </c>
      <c r="W279" s="16">
        <f t="shared" si="385"/>
        <v>24.990000000000002</v>
      </c>
      <c r="X279" s="16">
        <f t="shared" si="386"/>
        <v>23.990000000000002</v>
      </c>
      <c r="Y279" s="16">
        <f t="shared" si="387"/>
        <v>22.990000000000002</v>
      </c>
      <c r="Z279" s="16">
        <f t="shared" si="388"/>
        <v>21.990000000000002</v>
      </c>
      <c r="AA279" s="71" t="s">
        <v>41</v>
      </c>
      <c r="AB279" s="252">
        <v>19.989999999999998</v>
      </c>
      <c r="AC279" s="237" t="s">
        <v>169</v>
      </c>
      <c r="AD279" s="120" t="s">
        <v>2589</v>
      </c>
      <c r="AE279" s="67">
        <v>280</v>
      </c>
      <c r="AF279" s="114">
        <v>80</v>
      </c>
      <c r="AG279" s="182">
        <f t="shared" ref="AG279:AG317" si="392">SUM(AE279:AF279)</f>
        <v>360</v>
      </c>
      <c r="AH279" s="183">
        <f t="shared" ref="AH279:AH317" si="393">((($AG$2+$AG$3)-AG279))*1.19</f>
        <v>-380.79999999999995</v>
      </c>
      <c r="AI279" s="184">
        <f t="shared" ref="AI279:AI317" si="394">IF(AH279&lt;1,9.99,ROUNDDOWN(AH279/10,0)*10+9.99)</f>
        <v>9.99</v>
      </c>
      <c r="AJ279" s="183">
        <f t="shared" ref="AJ279:AJ317" si="395">AI279/1.19</f>
        <v>8.3949579831932777</v>
      </c>
      <c r="AK279" s="202">
        <f t="shared" ref="AK279:AK317" si="396">IF(ISNUMBER(Q279),AG279-20,"-")</f>
        <v>340</v>
      </c>
      <c r="AL279" s="203">
        <f t="shared" ref="AL279:AL317" si="397">IF(ISNUMBER(R279),AG279-40,"-")</f>
        <v>320</v>
      </c>
      <c r="AM279" s="203">
        <f t="shared" ref="AM279:AM317" si="398">IF(ISNUMBER(S279),AG279-60,"-")</f>
        <v>300</v>
      </c>
      <c r="AN279" s="203">
        <f t="shared" ref="AN279:AN317" si="399">IF(ISNUMBER(T279),AG279-80,"-")</f>
        <v>280</v>
      </c>
      <c r="AO279" s="203">
        <f t="shared" ref="AO279:AO317" si="400">IF(ISNUMBER(U279),AG279-100,"-")</f>
        <v>260</v>
      </c>
      <c r="AP279" s="203">
        <f t="shared" ref="AP279:AP317" si="401">IF(ISNUMBER(V279),AG279-120,"-")</f>
        <v>240</v>
      </c>
      <c r="AQ279" s="203">
        <f t="shared" ref="AQ279:AQ317" si="402">IF(ISNUMBER(W279),AG279-140,"-")</f>
        <v>220</v>
      </c>
      <c r="AR279" s="203">
        <f t="shared" ref="AR279:AR317" si="403">IF(ISNUMBER(X279),AG279-160,"-")</f>
        <v>200</v>
      </c>
      <c r="AS279" s="203">
        <f t="shared" ref="AS279:AS317" si="404">IF(ISNUMBER(Y279),AG279-180,"-")</f>
        <v>180</v>
      </c>
      <c r="AT279" s="203">
        <f t="shared" ref="AT279:AT317" si="405">IF(ISNUMBER(Z279),AG279-200,"-")</f>
        <v>160</v>
      </c>
      <c r="AU279" s="204" t="str">
        <f t="shared" ref="AU279:AU317" si="406">IF(ISNUMBER(AA279),AG279-240,"-")</f>
        <v>-</v>
      </c>
      <c r="AV279" s="185"/>
      <c r="AW279" s="205">
        <f t="shared" ref="AW279:AW317" si="407">IF(ISNUMBER(AK279),IF((AH279+23.8)&lt;1,9.99,ROUNDDOWN((AH279+23.8)/10,0)*10+9.99),"-")</f>
        <v>9.99</v>
      </c>
      <c r="AX279" s="206">
        <f t="shared" ref="AX279:AX317" si="408">IF(ISNUMBER(AL279),IF((AH279+47.6)&lt;1,9.99,ROUNDDOWN((AH279+47.6)/10,0)*10+9.99),"-")</f>
        <v>9.99</v>
      </c>
      <c r="AY279" s="206">
        <f t="shared" ref="AY279:AY317" si="409">IF(ISNUMBER(AM279),IF((AH279+71.4)&lt;1,9.99,ROUNDDOWN((AH279+71.4)/10,0)*10+9.99),"-")</f>
        <v>9.99</v>
      </c>
      <c r="AZ279" s="206">
        <f t="shared" ref="AZ279:AZ317" si="410">IF(ISNUMBER(AN279),IF((AH279+95.2)&lt;1,9.99,ROUNDDOWN((AH279+95.2)/10,0)*10+9.99),"-")</f>
        <v>9.99</v>
      </c>
      <c r="BA279" s="206">
        <f t="shared" ref="BA279:BA317" si="411">IF(ISNUMBER(AO279),IF((AH279+119)&lt;1,9.99,ROUNDDOWN((AH279+119)/10,0)*10+9.99),"-")</f>
        <v>9.99</v>
      </c>
      <c r="BB279" s="206">
        <f t="shared" ref="BB279:BB317" si="412">IF(ISNUMBER(AP279),IF((AH279+142.8)&lt;1,9.99,ROUNDDOWN((AH279+142.8)/10,0)*10+9.99),"-")</f>
        <v>9.99</v>
      </c>
      <c r="BC279" s="206">
        <f t="shared" ref="BC279:BC317" si="413">IF(ISNUMBER(AQ279),IF((AH279+166.6)&lt;1,9.99,ROUNDDOWN((AH279+166.6)/10,0)*10+9.99),"-")</f>
        <v>9.99</v>
      </c>
      <c r="BD279" s="206">
        <f t="shared" ref="BD279:BD317" si="414">IF(ISNUMBER(AR279),IF((AH279+190.4)&lt;1,9.99,ROUNDDOWN((AH279+190.4)/10,0)*10+9.99),"-")</f>
        <v>9.99</v>
      </c>
      <c r="BE279" s="206">
        <f t="shared" ref="BE279:BE317" si="415">IF(ISNUMBER(AS279),IF((AH279+214.2)&lt;1,9.99,ROUNDDOWN((AH279+214.2)/10,0)*10+9.99),"-")</f>
        <v>9.99</v>
      </c>
      <c r="BF279" s="206">
        <f t="shared" ref="BF279:BF317" si="416">IF(ISNUMBER(AT279),IF((AH279+238)&lt;1,9.99,ROUNDDOWN((AH279+238)/10,0)*10+9.99),"-")</f>
        <v>9.99</v>
      </c>
      <c r="BG279" s="207" t="str">
        <f t="shared" ref="BG279:BG317" si="417">IF(ISNUMBER(AU279),IF((AH279+285.6)&lt;1,9.99,ROUNDDOWN((AH279+285.6)/10,0)*10+9.99),"-")</f>
        <v>-</v>
      </c>
      <c r="BH279" s="123"/>
      <c r="BI279" s="227">
        <v>46265</v>
      </c>
      <c r="BJ279" s="112" t="s">
        <v>164</v>
      </c>
      <c r="BK279" s="103"/>
    </row>
    <row r="280" spans="1:63" s="49" customFormat="1">
      <c r="A280" s="110"/>
      <c r="B280" s="125" t="s">
        <v>150</v>
      </c>
      <c r="C280" s="47" t="s">
        <v>276</v>
      </c>
      <c r="D280" s="71" t="s">
        <v>85</v>
      </c>
      <c r="E280" s="112" t="s">
        <v>2428</v>
      </c>
      <c r="F280" s="51" t="s">
        <v>61</v>
      </c>
      <c r="G280" s="52">
        <v>100</v>
      </c>
      <c r="H280" s="52">
        <v>50</v>
      </c>
      <c r="I280" s="14" t="s">
        <v>41</v>
      </c>
      <c r="J280" s="14" t="s">
        <v>76</v>
      </c>
      <c r="K280" s="114" t="s">
        <v>61</v>
      </c>
      <c r="L280" s="115">
        <v>34.989999999999995</v>
      </c>
      <c r="M280" s="175">
        <f t="shared" si="391"/>
        <v>29.403361344537814</v>
      </c>
      <c r="N280" s="115"/>
      <c r="O280" s="116"/>
      <c r="P280" s="177">
        <f t="shared" ref="P280:P285" si="418">L280</f>
        <v>34.989999999999995</v>
      </c>
      <c r="Q280" s="67">
        <f t="shared" si="379"/>
        <v>33.989999999999995</v>
      </c>
      <c r="R280" s="16">
        <f t="shared" si="380"/>
        <v>32.989999999999995</v>
      </c>
      <c r="S280" s="16">
        <f t="shared" si="381"/>
        <v>31.989999999999995</v>
      </c>
      <c r="T280" s="16">
        <f t="shared" si="382"/>
        <v>30.989999999999995</v>
      </c>
      <c r="U280" s="16">
        <f t="shared" si="383"/>
        <v>29.989999999999995</v>
      </c>
      <c r="V280" s="16">
        <f t="shared" si="384"/>
        <v>28.989999999999995</v>
      </c>
      <c r="W280" s="16">
        <f t="shared" si="385"/>
        <v>27.989999999999995</v>
      </c>
      <c r="X280" s="16">
        <f t="shared" si="386"/>
        <v>26.989999999999995</v>
      </c>
      <c r="Y280" s="16">
        <f t="shared" si="387"/>
        <v>25.989999999999995</v>
      </c>
      <c r="Z280" s="16">
        <f t="shared" si="388"/>
        <v>24.989999999999995</v>
      </c>
      <c r="AA280" s="71" t="s">
        <v>41</v>
      </c>
      <c r="AB280" s="252">
        <v>19.989999999999998</v>
      </c>
      <c r="AC280" s="237" t="s">
        <v>49</v>
      </c>
      <c r="AD280" s="120" t="s">
        <v>2287</v>
      </c>
      <c r="AE280" s="67">
        <v>260</v>
      </c>
      <c r="AF280" s="114">
        <v>25</v>
      </c>
      <c r="AG280" s="182">
        <f t="shared" si="392"/>
        <v>285</v>
      </c>
      <c r="AH280" s="183">
        <f t="shared" si="393"/>
        <v>-291.55</v>
      </c>
      <c r="AI280" s="184">
        <f t="shared" si="394"/>
        <v>9.99</v>
      </c>
      <c r="AJ280" s="183">
        <f t="shared" si="395"/>
        <v>8.3949579831932777</v>
      </c>
      <c r="AK280" s="202">
        <f t="shared" si="396"/>
        <v>265</v>
      </c>
      <c r="AL280" s="203">
        <f t="shared" si="397"/>
        <v>245</v>
      </c>
      <c r="AM280" s="203">
        <f t="shared" si="398"/>
        <v>225</v>
      </c>
      <c r="AN280" s="203">
        <f t="shared" si="399"/>
        <v>205</v>
      </c>
      <c r="AO280" s="203">
        <f t="shared" si="400"/>
        <v>185</v>
      </c>
      <c r="AP280" s="203">
        <f t="shared" si="401"/>
        <v>165</v>
      </c>
      <c r="AQ280" s="203">
        <f t="shared" si="402"/>
        <v>145</v>
      </c>
      <c r="AR280" s="203">
        <f t="shared" si="403"/>
        <v>125</v>
      </c>
      <c r="AS280" s="203">
        <f t="shared" si="404"/>
        <v>105</v>
      </c>
      <c r="AT280" s="203">
        <f t="shared" si="405"/>
        <v>85</v>
      </c>
      <c r="AU280" s="204" t="str">
        <f t="shared" si="406"/>
        <v>-</v>
      </c>
      <c r="AV280" s="185"/>
      <c r="AW280" s="205">
        <f t="shared" si="407"/>
        <v>9.99</v>
      </c>
      <c r="AX280" s="206">
        <f t="shared" si="408"/>
        <v>9.99</v>
      </c>
      <c r="AY280" s="206">
        <f t="shared" si="409"/>
        <v>9.99</v>
      </c>
      <c r="AZ280" s="206">
        <f t="shared" si="410"/>
        <v>9.99</v>
      </c>
      <c r="BA280" s="206">
        <f t="shared" si="411"/>
        <v>9.99</v>
      </c>
      <c r="BB280" s="206">
        <f t="shared" si="412"/>
        <v>9.99</v>
      </c>
      <c r="BC280" s="206">
        <f t="shared" si="413"/>
        <v>9.99</v>
      </c>
      <c r="BD280" s="206">
        <f t="shared" si="414"/>
        <v>9.99</v>
      </c>
      <c r="BE280" s="206">
        <f t="shared" si="415"/>
        <v>9.99</v>
      </c>
      <c r="BF280" s="206">
        <f t="shared" si="416"/>
        <v>9.99</v>
      </c>
      <c r="BG280" s="207" t="str">
        <f t="shared" si="417"/>
        <v>-</v>
      </c>
      <c r="BH280" s="146"/>
      <c r="BI280" s="227">
        <v>46265</v>
      </c>
      <c r="BJ280" s="112" t="s">
        <v>164</v>
      </c>
      <c r="BK280" s="103"/>
    </row>
    <row r="281" spans="1:63" s="49" customFormat="1">
      <c r="A281" s="110"/>
      <c r="B281" s="125" t="s">
        <v>150</v>
      </c>
      <c r="C281" s="47" t="s">
        <v>276</v>
      </c>
      <c r="D281" s="71" t="s">
        <v>85</v>
      </c>
      <c r="E281" s="112"/>
      <c r="F281" s="51" t="s">
        <v>61</v>
      </c>
      <c r="G281" s="52">
        <v>100</v>
      </c>
      <c r="H281" s="52">
        <v>50</v>
      </c>
      <c r="I281" s="14" t="s">
        <v>41</v>
      </c>
      <c r="J281" s="14" t="s">
        <v>76</v>
      </c>
      <c r="K281" s="114" t="s">
        <v>61</v>
      </c>
      <c r="L281" s="115">
        <v>34.989999999999995</v>
      </c>
      <c r="M281" s="175">
        <f t="shared" si="391"/>
        <v>29.403361344537814</v>
      </c>
      <c r="N281" s="115"/>
      <c r="O281" s="116"/>
      <c r="P281" s="177">
        <f t="shared" si="418"/>
        <v>34.989999999999995</v>
      </c>
      <c r="Q281" s="67">
        <f t="shared" si="379"/>
        <v>33.989999999999995</v>
      </c>
      <c r="R281" s="16">
        <f t="shared" si="380"/>
        <v>32.989999999999995</v>
      </c>
      <c r="S281" s="16">
        <f t="shared" si="381"/>
        <v>31.989999999999995</v>
      </c>
      <c r="T281" s="16">
        <f t="shared" si="382"/>
        <v>30.989999999999995</v>
      </c>
      <c r="U281" s="16">
        <f t="shared" si="383"/>
        <v>29.989999999999995</v>
      </c>
      <c r="V281" s="16">
        <f t="shared" si="384"/>
        <v>28.989999999999995</v>
      </c>
      <c r="W281" s="16">
        <f t="shared" si="385"/>
        <v>27.989999999999995</v>
      </c>
      <c r="X281" s="16">
        <f t="shared" si="386"/>
        <v>26.989999999999995</v>
      </c>
      <c r="Y281" s="16">
        <f t="shared" si="387"/>
        <v>25.989999999999995</v>
      </c>
      <c r="Z281" s="16">
        <f t="shared" si="388"/>
        <v>24.989999999999995</v>
      </c>
      <c r="AA281" s="71" t="s">
        <v>41</v>
      </c>
      <c r="AB281" s="252">
        <v>19.989999999999998</v>
      </c>
      <c r="AC281" s="212"/>
      <c r="AD281" s="119" t="s">
        <v>41</v>
      </c>
      <c r="AE281" s="67">
        <v>260</v>
      </c>
      <c r="AF281" s="114"/>
      <c r="AG281" s="182">
        <f t="shared" si="392"/>
        <v>260</v>
      </c>
      <c r="AH281" s="183">
        <f t="shared" si="393"/>
        <v>-261.8</v>
      </c>
      <c r="AI281" s="184">
        <f t="shared" si="394"/>
        <v>9.99</v>
      </c>
      <c r="AJ281" s="183">
        <f t="shared" si="395"/>
        <v>8.3949579831932777</v>
      </c>
      <c r="AK281" s="202">
        <f t="shared" si="396"/>
        <v>240</v>
      </c>
      <c r="AL281" s="203">
        <f t="shared" si="397"/>
        <v>220</v>
      </c>
      <c r="AM281" s="203">
        <f t="shared" si="398"/>
        <v>200</v>
      </c>
      <c r="AN281" s="203">
        <f t="shared" si="399"/>
        <v>180</v>
      </c>
      <c r="AO281" s="203">
        <f t="shared" si="400"/>
        <v>160</v>
      </c>
      <c r="AP281" s="203">
        <f t="shared" si="401"/>
        <v>140</v>
      </c>
      <c r="AQ281" s="203">
        <f t="shared" si="402"/>
        <v>120</v>
      </c>
      <c r="AR281" s="203">
        <f t="shared" si="403"/>
        <v>100</v>
      </c>
      <c r="AS281" s="203">
        <f t="shared" si="404"/>
        <v>80</v>
      </c>
      <c r="AT281" s="203">
        <f t="shared" si="405"/>
        <v>60</v>
      </c>
      <c r="AU281" s="204" t="str">
        <f t="shared" si="406"/>
        <v>-</v>
      </c>
      <c r="AV281" s="185"/>
      <c r="AW281" s="205">
        <f t="shared" si="407"/>
        <v>9.99</v>
      </c>
      <c r="AX281" s="206">
        <f t="shared" si="408"/>
        <v>9.99</v>
      </c>
      <c r="AY281" s="206">
        <f t="shared" si="409"/>
        <v>9.99</v>
      </c>
      <c r="AZ281" s="206">
        <f t="shared" si="410"/>
        <v>9.99</v>
      </c>
      <c r="BA281" s="206">
        <f t="shared" si="411"/>
        <v>9.99</v>
      </c>
      <c r="BB281" s="206">
        <f t="shared" si="412"/>
        <v>9.99</v>
      </c>
      <c r="BC281" s="206">
        <f t="shared" si="413"/>
        <v>9.99</v>
      </c>
      <c r="BD281" s="206">
        <f t="shared" si="414"/>
        <v>9.99</v>
      </c>
      <c r="BE281" s="206">
        <f t="shared" si="415"/>
        <v>9.99</v>
      </c>
      <c r="BF281" s="206">
        <f t="shared" si="416"/>
        <v>9.99</v>
      </c>
      <c r="BG281" s="207" t="str">
        <f t="shared" si="417"/>
        <v>-</v>
      </c>
      <c r="BH281" s="123"/>
      <c r="BI281" s="229"/>
      <c r="BJ281" s="112" t="s">
        <v>164</v>
      </c>
      <c r="BK281" s="103"/>
    </row>
    <row r="282" spans="1:63" s="49" customFormat="1">
      <c r="A282" s="110"/>
      <c r="B282" s="125" t="s">
        <v>150</v>
      </c>
      <c r="C282" s="47" t="s">
        <v>123</v>
      </c>
      <c r="D282" s="71" t="s">
        <v>71</v>
      </c>
      <c r="E282" s="112"/>
      <c r="F282" s="51" t="s">
        <v>61</v>
      </c>
      <c r="G282" s="52">
        <v>30</v>
      </c>
      <c r="H282" s="52">
        <v>50</v>
      </c>
      <c r="I282" s="14" t="s">
        <v>41</v>
      </c>
      <c r="J282" s="14" t="s">
        <v>76</v>
      </c>
      <c r="K282" s="114" t="s">
        <v>61</v>
      </c>
      <c r="L282" s="115">
        <v>34.99</v>
      </c>
      <c r="M282" s="175">
        <f t="shared" si="391"/>
        <v>29.403361344537817</v>
      </c>
      <c r="N282" s="115"/>
      <c r="O282" s="116"/>
      <c r="P282" s="177">
        <f t="shared" si="418"/>
        <v>34.99</v>
      </c>
      <c r="Q282" s="67">
        <f t="shared" si="379"/>
        <v>33.99</v>
      </c>
      <c r="R282" s="16">
        <f t="shared" si="380"/>
        <v>32.99</v>
      </c>
      <c r="S282" s="16">
        <f t="shared" si="381"/>
        <v>31.990000000000002</v>
      </c>
      <c r="T282" s="16">
        <f t="shared" si="382"/>
        <v>30.990000000000002</v>
      </c>
      <c r="U282" s="16">
        <f t="shared" si="383"/>
        <v>29.990000000000002</v>
      </c>
      <c r="V282" s="16">
        <f t="shared" si="384"/>
        <v>28.990000000000002</v>
      </c>
      <c r="W282" s="16">
        <f t="shared" si="385"/>
        <v>27.990000000000002</v>
      </c>
      <c r="X282" s="16">
        <f t="shared" si="386"/>
        <v>26.990000000000002</v>
      </c>
      <c r="Y282" s="16">
        <f t="shared" si="387"/>
        <v>25.990000000000002</v>
      </c>
      <c r="Z282" s="16">
        <f t="shared" si="388"/>
        <v>24.990000000000002</v>
      </c>
      <c r="AA282" s="71" t="s">
        <v>41</v>
      </c>
      <c r="AB282" s="252">
        <v>19.989999999999998</v>
      </c>
      <c r="AC282" s="212"/>
      <c r="AD282" s="119" t="s">
        <v>41</v>
      </c>
      <c r="AE282" s="67">
        <v>260</v>
      </c>
      <c r="AF282" s="114"/>
      <c r="AG282" s="182">
        <f t="shared" si="392"/>
        <v>260</v>
      </c>
      <c r="AH282" s="183">
        <f t="shared" si="393"/>
        <v>-261.8</v>
      </c>
      <c r="AI282" s="184">
        <f t="shared" si="394"/>
        <v>9.99</v>
      </c>
      <c r="AJ282" s="183">
        <f t="shared" si="395"/>
        <v>8.3949579831932777</v>
      </c>
      <c r="AK282" s="202">
        <f t="shared" si="396"/>
        <v>240</v>
      </c>
      <c r="AL282" s="203">
        <f t="shared" si="397"/>
        <v>220</v>
      </c>
      <c r="AM282" s="203">
        <f t="shared" si="398"/>
        <v>200</v>
      </c>
      <c r="AN282" s="203">
        <f t="shared" si="399"/>
        <v>180</v>
      </c>
      <c r="AO282" s="203">
        <f t="shared" si="400"/>
        <v>160</v>
      </c>
      <c r="AP282" s="203">
        <f t="shared" si="401"/>
        <v>140</v>
      </c>
      <c r="AQ282" s="203">
        <f t="shared" si="402"/>
        <v>120</v>
      </c>
      <c r="AR282" s="203">
        <f t="shared" si="403"/>
        <v>100</v>
      </c>
      <c r="AS282" s="203">
        <f t="shared" si="404"/>
        <v>80</v>
      </c>
      <c r="AT282" s="203">
        <f t="shared" si="405"/>
        <v>60</v>
      </c>
      <c r="AU282" s="204" t="str">
        <f t="shared" si="406"/>
        <v>-</v>
      </c>
      <c r="AV282" s="185"/>
      <c r="AW282" s="205">
        <f t="shared" si="407"/>
        <v>9.99</v>
      </c>
      <c r="AX282" s="206">
        <f t="shared" si="408"/>
        <v>9.99</v>
      </c>
      <c r="AY282" s="206">
        <f t="shared" si="409"/>
        <v>9.99</v>
      </c>
      <c r="AZ282" s="206">
        <f t="shared" si="410"/>
        <v>9.99</v>
      </c>
      <c r="BA282" s="206">
        <f t="shared" si="411"/>
        <v>9.99</v>
      </c>
      <c r="BB282" s="206">
        <f t="shared" si="412"/>
        <v>9.99</v>
      </c>
      <c r="BC282" s="206">
        <f t="shared" si="413"/>
        <v>9.99</v>
      </c>
      <c r="BD282" s="206">
        <f t="shared" si="414"/>
        <v>9.99</v>
      </c>
      <c r="BE282" s="206">
        <f t="shared" si="415"/>
        <v>9.99</v>
      </c>
      <c r="BF282" s="206">
        <f t="shared" si="416"/>
        <v>9.99</v>
      </c>
      <c r="BG282" s="207" t="str">
        <f t="shared" si="417"/>
        <v>-</v>
      </c>
      <c r="BH282" s="123"/>
      <c r="BI282" s="229"/>
      <c r="BJ282" s="112" t="s">
        <v>164</v>
      </c>
      <c r="BK282" s="103"/>
    </row>
    <row r="283" spans="1:63" s="49" customFormat="1">
      <c r="A283" s="110"/>
      <c r="B283" s="125" t="s">
        <v>150</v>
      </c>
      <c r="C283" s="47" t="s">
        <v>2563</v>
      </c>
      <c r="D283" s="71" t="s">
        <v>71</v>
      </c>
      <c r="E283" s="112"/>
      <c r="F283" s="51" t="s">
        <v>61</v>
      </c>
      <c r="G283" s="52">
        <v>80</v>
      </c>
      <c r="H283" s="52">
        <v>50</v>
      </c>
      <c r="I283" s="14" t="s">
        <v>41</v>
      </c>
      <c r="J283" s="14" t="s">
        <v>76</v>
      </c>
      <c r="K283" s="114" t="s">
        <v>61</v>
      </c>
      <c r="L283" s="115">
        <v>34.99</v>
      </c>
      <c r="M283" s="175">
        <f t="shared" si="391"/>
        <v>29.403361344537817</v>
      </c>
      <c r="N283" s="115"/>
      <c r="O283" s="116"/>
      <c r="P283" s="177">
        <f t="shared" si="418"/>
        <v>34.99</v>
      </c>
      <c r="Q283" s="67">
        <f t="shared" si="379"/>
        <v>33.99</v>
      </c>
      <c r="R283" s="16">
        <f t="shared" si="380"/>
        <v>32.99</v>
      </c>
      <c r="S283" s="16">
        <f t="shared" si="381"/>
        <v>31.990000000000002</v>
      </c>
      <c r="T283" s="16">
        <f t="shared" si="382"/>
        <v>30.990000000000002</v>
      </c>
      <c r="U283" s="16">
        <f t="shared" si="383"/>
        <v>29.990000000000002</v>
      </c>
      <c r="V283" s="16">
        <f t="shared" si="384"/>
        <v>28.990000000000002</v>
      </c>
      <c r="W283" s="16">
        <f t="shared" si="385"/>
        <v>27.990000000000002</v>
      </c>
      <c r="X283" s="16">
        <f t="shared" si="386"/>
        <v>26.990000000000002</v>
      </c>
      <c r="Y283" s="16">
        <f t="shared" si="387"/>
        <v>25.990000000000002</v>
      </c>
      <c r="Z283" s="16">
        <f t="shared" si="388"/>
        <v>24.990000000000002</v>
      </c>
      <c r="AA283" s="71" t="s">
        <v>41</v>
      </c>
      <c r="AB283" s="252">
        <v>19.989999999999998</v>
      </c>
      <c r="AC283" s="212"/>
      <c r="AD283" s="119" t="s">
        <v>41</v>
      </c>
      <c r="AE283" s="67">
        <v>310</v>
      </c>
      <c r="AF283" s="114"/>
      <c r="AG283" s="182">
        <f t="shared" si="392"/>
        <v>310</v>
      </c>
      <c r="AH283" s="183">
        <f t="shared" si="393"/>
        <v>-321.3</v>
      </c>
      <c r="AI283" s="184">
        <f t="shared" si="394"/>
        <v>9.99</v>
      </c>
      <c r="AJ283" s="183">
        <f t="shared" si="395"/>
        <v>8.3949579831932777</v>
      </c>
      <c r="AK283" s="202">
        <f t="shared" si="396"/>
        <v>290</v>
      </c>
      <c r="AL283" s="203">
        <f t="shared" si="397"/>
        <v>270</v>
      </c>
      <c r="AM283" s="203">
        <f t="shared" si="398"/>
        <v>250</v>
      </c>
      <c r="AN283" s="203">
        <f t="shared" si="399"/>
        <v>230</v>
      </c>
      <c r="AO283" s="203">
        <f t="shared" si="400"/>
        <v>210</v>
      </c>
      <c r="AP283" s="203">
        <f t="shared" si="401"/>
        <v>190</v>
      </c>
      <c r="AQ283" s="203">
        <f t="shared" si="402"/>
        <v>170</v>
      </c>
      <c r="AR283" s="203">
        <f t="shared" si="403"/>
        <v>150</v>
      </c>
      <c r="AS283" s="203">
        <f t="shared" si="404"/>
        <v>130</v>
      </c>
      <c r="AT283" s="203">
        <f t="shared" si="405"/>
        <v>110</v>
      </c>
      <c r="AU283" s="204" t="str">
        <f t="shared" si="406"/>
        <v>-</v>
      </c>
      <c r="AV283" s="185"/>
      <c r="AW283" s="205">
        <f t="shared" si="407"/>
        <v>9.99</v>
      </c>
      <c r="AX283" s="206">
        <f t="shared" si="408"/>
        <v>9.99</v>
      </c>
      <c r="AY283" s="206">
        <f t="shared" si="409"/>
        <v>9.99</v>
      </c>
      <c r="AZ283" s="206">
        <f t="shared" si="410"/>
        <v>9.99</v>
      </c>
      <c r="BA283" s="206">
        <f t="shared" si="411"/>
        <v>9.99</v>
      </c>
      <c r="BB283" s="206">
        <f t="shared" si="412"/>
        <v>9.99</v>
      </c>
      <c r="BC283" s="206">
        <f t="shared" si="413"/>
        <v>9.99</v>
      </c>
      <c r="BD283" s="206">
        <f t="shared" si="414"/>
        <v>9.99</v>
      </c>
      <c r="BE283" s="206">
        <f t="shared" si="415"/>
        <v>9.99</v>
      </c>
      <c r="BF283" s="206">
        <f t="shared" si="416"/>
        <v>9.99</v>
      </c>
      <c r="BG283" s="207" t="str">
        <f t="shared" si="417"/>
        <v>-</v>
      </c>
      <c r="BH283" s="123"/>
      <c r="BI283" s="229"/>
      <c r="BJ283" s="112" t="s">
        <v>164</v>
      </c>
      <c r="BK283" s="103"/>
    </row>
    <row r="284" spans="1:63" s="49" customFormat="1">
      <c r="A284" s="110"/>
      <c r="B284" s="125" t="s">
        <v>150</v>
      </c>
      <c r="C284" s="47" t="s">
        <v>2563</v>
      </c>
      <c r="D284" s="71" t="s">
        <v>71</v>
      </c>
      <c r="E284" s="112" t="s">
        <v>2428</v>
      </c>
      <c r="F284" s="51" t="s">
        <v>61</v>
      </c>
      <c r="G284" s="52">
        <v>80</v>
      </c>
      <c r="H284" s="52">
        <v>50</v>
      </c>
      <c r="I284" s="14" t="s">
        <v>41</v>
      </c>
      <c r="J284" s="14" t="s">
        <v>76</v>
      </c>
      <c r="K284" s="114" t="s">
        <v>61</v>
      </c>
      <c r="L284" s="115">
        <v>34.99</v>
      </c>
      <c r="M284" s="175">
        <f t="shared" si="391"/>
        <v>29.403361344537817</v>
      </c>
      <c r="N284" s="115"/>
      <c r="O284" s="116"/>
      <c r="P284" s="177">
        <f t="shared" si="418"/>
        <v>34.99</v>
      </c>
      <c r="Q284" s="67">
        <f t="shared" si="379"/>
        <v>33.99</v>
      </c>
      <c r="R284" s="16">
        <f t="shared" si="380"/>
        <v>32.99</v>
      </c>
      <c r="S284" s="16">
        <f t="shared" si="381"/>
        <v>31.990000000000002</v>
      </c>
      <c r="T284" s="16">
        <f t="shared" si="382"/>
        <v>30.990000000000002</v>
      </c>
      <c r="U284" s="16">
        <f t="shared" si="383"/>
        <v>29.990000000000002</v>
      </c>
      <c r="V284" s="16">
        <f t="shared" si="384"/>
        <v>28.990000000000002</v>
      </c>
      <c r="W284" s="16">
        <f t="shared" si="385"/>
        <v>27.990000000000002</v>
      </c>
      <c r="X284" s="16">
        <f t="shared" si="386"/>
        <v>26.990000000000002</v>
      </c>
      <c r="Y284" s="16">
        <f t="shared" si="387"/>
        <v>25.990000000000002</v>
      </c>
      <c r="Z284" s="16">
        <f t="shared" si="388"/>
        <v>24.990000000000002</v>
      </c>
      <c r="AA284" s="71" t="s">
        <v>41</v>
      </c>
      <c r="AB284" s="252">
        <v>19.989999999999998</v>
      </c>
      <c r="AC284" s="237" t="s">
        <v>49</v>
      </c>
      <c r="AD284" s="120" t="s">
        <v>2566</v>
      </c>
      <c r="AE284" s="67">
        <v>310</v>
      </c>
      <c r="AF284" s="114">
        <v>25</v>
      </c>
      <c r="AG284" s="182">
        <f t="shared" si="392"/>
        <v>335</v>
      </c>
      <c r="AH284" s="183">
        <f t="shared" si="393"/>
        <v>-351.05</v>
      </c>
      <c r="AI284" s="184">
        <f t="shared" si="394"/>
        <v>9.99</v>
      </c>
      <c r="AJ284" s="183">
        <f t="shared" si="395"/>
        <v>8.3949579831932777</v>
      </c>
      <c r="AK284" s="202">
        <f t="shared" si="396"/>
        <v>315</v>
      </c>
      <c r="AL284" s="203">
        <f t="shared" si="397"/>
        <v>295</v>
      </c>
      <c r="AM284" s="203">
        <f t="shared" si="398"/>
        <v>275</v>
      </c>
      <c r="AN284" s="203">
        <f t="shared" si="399"/>
        <v>255</v>
      </c>
      <c r="AO284" s="203">
        <f t="shared" si="400"/>
        <v>235</v>
      </c>
      <c r="AP284" s="203">
        <f t="shared" si="401"/>
        <v>215</v>
      </c>
      <c r="AQ284" s="203">
        <f t="shared" si="402"/>
        <v>195</v>
      </c>
      <c r="AR284" s="203">
        <f t="shared" si="403"/>
        <v>175</v>
      </c>
      <c r="AS284" s="203">
        <f t="shared" si="404"/>
        <v>155</v>
      </c>
      <c r="AT284" s="203">
        <f t="shared" si="405"/>
        <v>135</v>
      </c>
      <c r="AU284" s="204" t="str">
        <f t="shared" si="406"/>
        <v>-</v>
      </c>
      <c r="AV284" s="185"/>
      <c r="AW284" s="205">
        <f t="shared" si="407"/>
        <v>9.99</v>
      </c>
      <c r="AX284" s="206">
        <f t="shared" si="408"/>
        <v>9.99</v>
      </c>
      <c r="AY284" s="206">
        <f t="shared" si="409"/>
        <v>9.99</v>
      </c>
      <c r="AZ284" s="206">
        <f t="shared" si="410"/>
        <v>9.99</v>
      </c>
      <c r="BA284" s="206">
        <f t="shared" si="411"/>
        <v>9.99</v>
      </c>
      <c r="BB284" s="206">
        <f t="shared" si="412"/>
        <v>9.99</v>
      </c>
      <c r="BC284" s="206">
        <f t="shared" si="413"/>
        <v>9.99</v>
      </c>
      <c r="BD284" s="206">
        <f t="shared" si="414"/>
        <v>9.99</v>
      </c>
      <c r="BE284" s="206">
        <f t="shared" si="415"/>
        <v>9.99</v>
      </c>
      <c r="BF284" s="206">
        <f t="shared" si="416"/>
        <v>9.99</v>
      </c>
      <c r="BG284" s="207" t="str">
        <f t="shared" si="417"/>
        <v>-</v>
      </c>
      <c r="BH284" s="123"/>
      <c r="BI284" s="227">
        <v>46265</v>
      </c>
      <c r="BJ284" s="112" t="s">
        <v>164</v>
      </c>
      <c r="BK284" s="103"/>
    </row>
    <row r="285" spans="1:63" s="49" customFormat="1">
      <c r="A285" s="110"/>
      <c r="B285" s="125" t="s">
        <v>150</v>
      </c>
      <c r="C285" s="47" t="s">
        <v>2149</v>
      </c>
      <c r="D285" s="71" t="s">
        <v>167</v>
      </c>
      <c r="E285" s="112"/>
      <c r="F285" s="51" t="s">
        <v>61</v>
      </c>
      <c r="G285" s="52">
        <v>15</v>
      </c>
      <c r="H285" s="52">
        <v>50</v>
      </c>
      <c r="I285" s="14" t="s">
        <v>41</v>
      </c>
      <c r="J285" s="14" t="s">
        <v>76</v>
      </c>
      <c r="K285" s="114" t="s">
        <v>61</v>
      </c>
      <c r="L285" s="115">
        <v>34.99</v>
      </c>
      <c r="M285" s="175">
        <f t="shared" si="391"/>
        <v>29.403361344537817</v>
      </c>
      <c r="N285" s="115"/>
      <c r="O285" s="116"/>
      <c r="P285" s="177">
        <f t="shared" si="418"/>
        <v>34.99</v>
      </c>
      <c r="Q285" s="67">
        <f t="shared" si="379"/>
        <v>33.99</v>
      </c>
      <c r="R285" s="16">
        <f t="shared" si="380"/>
        <v>32.99</v>
      </c>
      <c r="S285" s="16">
        <f t="shared" si="381"/>
        <v>31.990000000000002</v>
      </c>
      <c r="T285" s="16">
        <f t="shared" si="382"/>
        <v>30.990000000000002</v>
      </c>
      <c r="U285" s="16">
        <f t="shared" si="383"/>
        <v>29.990000000000002</v>
      </c>
      <c r="V285" s="16">
        <f t="shared" si="384"/>
        <v>28.990000000000002</v>
      </c>
      <c r="W285" s="16">
        <f t="shared" si="385"/>
        <v>27.990000000000002</v>
      </c>
      <c r="X285" s="16">
        <f t="shared" si="386"/>
        <v>26.990000000000002</v>
      </c>
      <c r="Y285" s="16">
        <f t="shared" si="387"/>
        <v>25.990000000000002</v>
      </c>
      <c r="Z285" s="16">
        <f t="shared" si="388"/>
        <v>24.990000000000002</v>
      </c>
      <c r="AA285" s="71" t="s">
        <v>41</v>
      </c>
      <c r="AB285" s="252">
        <v>19.989999999999998</v>
      </c>
      <c r="AC285" s="212"/>
      <c r="AD285" s="119" t="s">
        <v>41</v>
      </c>
      <c r="AE285" s="67">
        <v>290</v>
      </c>
      <c r="AF285" s="114"/>
      <c r="AG285" s="182">
        <f t="shared" si="392"/>
        <v>290</v>
      </c>
      <c r="AH285" s="183">
        <f t="shared" si="393"/>
        <v>-297.5</v>
      </c>
      <c r="AI285" s="184">
        <f t="shared" si="394"/>
        <v>9.99</v>
      </c>
      <c r="AJ285" s="183">
        <f t="shared" si="395"/>
        <v>8.3949579831932777</v>
      </c>
      <c r="AK285" s="202">
        <f t="shared" si="396"/>
        <v>270</v>
      </c>
      <c r="AL285" s="203">
        <f t="shared" si="397"/>
        <v>250</v>
      </c>
      <c r="AM285" s="203">
        <f t="shared" si="398"/>
        <v>230</v>
      </c>
      <c r="AN285" s="203">
        <f t="shared" si="399"/>
        <v>210</v>
      </c>
      <c r="AO285" s="203">
        <f t="shared" si="400"/>
        <v>190</v>
      </c>
      <c r="AP285" s="203">
        <f t="shared" si="401"/>
        <v>170</v>
      </c>
      <c r="AQ285" s="203">
        <f t="shared" si="402"/>
        <v>150</v>
      </c>
      <c r="AR285" s="203">
        <f t="shared" si="403"/>
        <v>130</v>
      </c>
      <c r="AS285" s="203">
        <f t="shared" si="404"/>
        <v>110</v>
      </c>
      <c r="AT285" s="203">
        <f t="shared" si="405"/>
        <v>90</v>
      </c>
      <c r="AU285" s="204" t="str">
        <f t="shared" si="406"/>
        <v>-</v>
      </c>
      <c r="AV285" s="185"/>
      <c r="AW285" s="205">
        <f t="shared" si="407"/>
        <v>9.99</v>
      </c>
      <c r="AX285" s="206">
        <f t="shared" si="408"/>
        <v>9.99</v>
      </c>
      <c r="AY285" s="206">
        <f t="shared" si="409"/>
        <v>9.99</v>
      </c>
      <c r="AZ285" s="206">
        <f t="shared" si="410"/>
        <v>9.99</v>
      </c>
      <c r="BA285" s="206">
        <f t="shared" si="411"/>
        <v>9.99</v>
      </c>
      <c r="BB285" s="206">
        <f t="shared" si="412"/>
        <v>9.99</v>
      </c>
      <c r="BC285" s="206">
        <f t="shared" si="413"/>
        <v>9.99</v>
      </c>
      <c r="BD285" s="206">
        <f t="shared" si="414"/>
        <v>9.99</v>
      </c>
      <c r="BE285" s="206">
        <f t="shared" si="415"/>
        <v>9.99</v>
      </c>
      <c r="BF285" s="206">
        <f t="shared" si="416"/>
        <v>9.99</v>
      </c>
      <c r="BG285" s="207" t="str">
        <f t="shared" si="417"/>
        <v>-</v>
      </c>
      <c r="BH285" s="123"/>
      <c r="BI285" s="229"/>
      <c r="BJ285" s="112" t="s">
        <v>164</v>
      </c>
      <c r="BK285" s="103"/>
    </row>
    <row r="286" spans="1:63" s="49" customFormat="1">
      <c r="A286" s="110"/>
      <c r="B286" s="125" t="s">
        <v>150</v>
      </c>
      <c r="C286" s="47" t="s">
        <v>2285</v>
      </c>
      <c r="D286" s="71" t="s">
        <v>167</v>
      </c>
      <c r="E286" s="112" t="s">
        <v>2428</v>
      </c>
      <c r="F286" s="51" t="s">
        <v>61</v>
      </c>
      <c r="G286" s="52">
        <v>30</v>
      </c>
      <c r="H286" s="52">
        <v>50</v>
      </c>
      <c r="I286" s="14" t="s">
        <v>41</v>
      </c>
      <c r="J286" s="14" t="s">
        <v>76</v>
      </c>
      <c r="K286" s="114" t="s">
        <v>61</v>
      </c>
      <c r="L286" s="115">
        <v>39.99</v>
      </c>
      <c r="M286" s="175">
        <f t="shared" si="391"/>
        <v>33.605042016806728</v>
      </c>
      <c r="N286" s="115">
        <f>L286-5</f>
        <v>34.99</v>
      </c>
      <c r="O286" s="116">
        <f>N286/1.19</f>
        <v>29.403361344537817</v>
      </c>
      <c r="P286" s="177">
        <f>N286</f>
        <v>34.99</v>
      </c>
      <c r="Q286" s="67">
        <f t="shared" si="379"/>
        <v>33.99</v>
      </c>
      <c r="R286" s="16">
        <f t="shared" si="380"/>
        <v>32.99</v>
      </c>
      <c r="S286" s="16">
        <f t="shared" si="381"/>
        <v>31.990000000000002</v>
      </c>
      <c r="T286" s="16">
        <f t="shared" si="382"/>
        <v>30.990000000000002</v>
      </c>
      <c r="U286" s="16">
        <f t="shared" si="383"/>
        <v>29.990000000000002</v>
      </c>
      <c r="V286" s="16">
        <f t="shared" si="384"/>
        <v>28.990000000000002</v>
      </c>
      <c r="W286" s="16">
        <f t="shared" si="385"/>
        <v>27.990000000000002</v>
      </c>
      <c r="X286" s="16">
        <f t="shared" si="386"/>
        <v>26.990000000000002</v>
      </c>
      <c r="Y286" s="16">
        <f t="shared" si="387"/>
        <v>25.990000000000002</v>
      </c>
      <c r="Z286" s="16">
        <f t="shared" si="388"/>
        <v>24.990000000000002</v>
      </c>
      <c r="AA286" s="71" t="s">
        <v>41</v>
      </c>
      <c r="AB286" s="252">
        <v>19.989999999999998</v>
      </c>
      <c r="AC286" s="237" t="s">
        <v>169</v>
      </c>
      <c r="AD286" s="120" t="s">
        <v>2588</v>
      </c>
      <c r="AE286" s="67">
        <v>340</v>
      </c>
      <c r="AF286" s="114">
        <v>70</v>
      </c>
      <c r="AG286" s="182">
        <f t="shared" si="392"/>
        <v>410</v>
      </c>
      <c r="AH286" s="183">
        <f t="shared" si="393"/>
        <v>-440.29999999999995</v>
      </c>
      <c r="AI286" s="184">
        <f t="shared" si="394"/>
        <v>9.99</v>
      </c>
      <c r="AJ286" s="183">
        <f t="shared" si="395"/>
        <v>8.3949579831932777</v>
      </c>
      <c r="AK286" s="202">
        <f t="shared" si="396"/>
        <v>390</v>
      </c>
      <c r="AL286" s="203">
        <f t="shared" si="397"/>
        <v>370</v>
      </c>
      <c r="AM286" s="203">
        <f t="shared" si="398"/>
        <v>350</v>
      </c>
      <c r="AN286" s="203">
        <f t="shared" si="399"/>
        <v>330</v>
      </c>
      <c r="AO286" s="203">
        <f t="shared" si="400"/>
        <v>310</v>
      </c>
      <c r="AP286" s="203">
        <f t="shared" si="401"/>
        <v>290</v>
      </c>
      <c r="AQ286" s="203">
        <f t="shared" si="402"/>
        <v>270</v>
      </c>
      <c r="AR286" s="203">
        <f t="shared" si="403"/>
        <v>250</v>
      </c>
      <c r="AS286" s="203">
        <f t="shared" si="404"/>
        <v>230</v>
      </c>
      <c r="AT286" s="203">
        <f t="shared" si="405"/>
        <v>210</v>
      </c>
      <c r="AU286" s="204" t="str">
        <f t="shared" si="406"/>
        <v>-</v>
      </c>
      <c r="AV286" s="185"/>
      <c r="AW286" s="205">
        <f t="shared" si="407"/>
        <v>9.99</v>
      </c>
      <c r="AX286" s="206">
        <f t="shared" si="408"/>
        <v>9.99</v>
      </c>
      <c r="AY286" s="206">
        <f t="shared" si="409"/>
        <v>9.99</v>
      </c>
      <c r="AZ286" s="206">
        <f t="shared" si="410"/>
        <v>9.99</v>
      </c>
      <c r="BA286" s="206">
        <f t="shared" si="411"/>
        <v>9.99</v>
      </c>
      <c r="BB286" s="206">
        <f t="shared" si="412"/>
        <v>9.99</v>
      </c>
      <c r="BC286" s="206">
        <f t="shared" si="413"/>
        <v>9.99</v>
      </c>
      <c r="BD286" s="206">
        <f t="shared" si="414"/>
        <v>9.99</v>
      </c>
      <c r="BE286" s="206">
        <f t="shared" si="415"/>
        <v>9.99</v>
      </c>
      <c r="BF286" s="206">
        <f t="shared" si="416"/>
        <v>9.99</v>
      </c>
      <c r="BG286" s="207" t="str">
        <f t="shared" si="417"/>
        <v>-</v>
      </c>
      <c r="BH286" s="123"/>
      <c r="BI286" s="227">
        <v>46265</v>
      </c>
      <c r="BJ286" s="112" t="s">
        <v>164</v>
      </c>
      <c r="BK286" s="103"/>
    </row>
    <row r="287" spans="1:63" s="49" customFormat="1">
      <c r="A287" s="110"/>
      <c r="B287" s="125" t="s">
        <v>150</v>
      </c>
      <c r="C287" s="47" t="s">
        <v>2576</v>
      </c>
      <c r="D287" s="71" t="s">
        <v>167</v>
      </c>
      <c r="E287" s="112"/>
      <c r="F287" s="51" t="s">
        <v>61</v>
      </c>
      <c r="G287" s="52">
        <v>20</v>
      </c>
      <c r="H287" s="52">
        <v>50</v>
      </c>
      <c r="I287" s="14" t="s">
        <v>41</v>
      </c>
      <c r="J287" s="14" t="s">
        <v>76</v>
      </c>
      <c r="K287" s="114" t="s">
        <v>61</v>
      </c>
      <c r="L287" s="115">
        <v>36.99</v>
      </c>
      <c r="M287" s="175">
        <f t="shared" si="391"/>
        <v>31.084033613445381</v>
      </c>
      <c r="N287" s="115"/>
      <c r="O287" s="116"/>
      <c r="P287" s="177">
        <f>L287</f>
        <v>36.99</v>
      </c>
      <c r="Q287" s="67">
        <f t="shared" si="379"/>
        <v>35.99</v>
      </c>
      <c r="R287" s="16">
        <f t="shared" si="380"/>
        <v>34.99</v>
      </c>
      <c r="S287" s="16">
        <f t="shared" si="381"/>
        <v>33.99</v>
      </c>
      <c r="T287" s="16">
        <f t="shared" si="382"/>
        <v>32.99</v>
      </c>
      <c r="U287" s="16">
        <f t="shared" si="383"/>
        <v>31.990000000000002</v>
      </c>
      <c r="V287" s="16">
        <f t="shared" si="384"/>
        <v>30.990000000000002</v>
      </c>
      <c r="W287" s="16">
        <f t="shared" si="385"/>
        <v>29.990000000000002</v>
      </c>
      <c r="X287" s="16">
        <f t="shared" si="386"/>
        <v>28.990000000000002</v>
      </c>
      <c r="Y287" s="16">
        <f t="shared" si="387"/>
        <v>27.990000000000002</v>
      </c>
      <c r="Z287" s="16">
        <f t="shared" si="388"/>
        <v>26.990000000000002</v>
      </c>
      <c r="AA287" s="71" t="s">
        <v>41</v>
      </c>
      <c r="AB287" s="252">
        <v>19.989999999999998</v>
      </c>
      <c r="AC287" s="212"/>
      <c r="AD287" s="119" t="s">
        <v>41</v>
      </c>
      <c r="AE287" s="67">
        <v>310</v>
      </c>
      <c r="AF287" s="114"/>
      <c r="AG287" s="182">
        <f t="shared" si="392"/>
        <v>310</v>
      </c>
      <c r="AH287" s="183">
        <f t="shared" si="393"/>
        <v>-321.3</v>
      </c>
      <c r="AI287" s="184">
        <f t="shared" si="394"/>
        <v>9.99</v>
      </c>
      <c r="AJ287" s="183">
        <f t="shared" si="395"/>
        <v>8.3949579831932777</v>
      </c>
      <c r="AK287" s="202">
        <f t="shared" si="396"/>
        <v>290</v>
      </c>
      <c r="AL287" s="203">
        <f t="shared" si="397"/>
        <v>270</v>
      </c>
      <c r="AM287" s="203">
        <f t="shared" si="398"/>
        <v>250</v>
      </c>
      <c r="AN287" s="203">
        <f t="shared" si="399"/>
        <v>230</v>
      </c>
      <c r="AO287" s="203">
        <f t="shared" si="400"/>
        <v>210</v>
      </c>
      <c r="AP287" s="203">
        <f t="shared" si="401"/>
        <v>190</v>
      </c>
      <c r="AQ287" s="203">
        <f t="shared" si="402"/>
        <v>170</v>
      </c>
      <c r="AR287" s="203">
        <f t="shared" si="403"/>
        <v>150</v>
      </c>
      <c r="AS287" s="203">
        <f t="shared" si="404"/>
        <v>130</v>
      </c>
      <c r="AT287" s="203">
        <f t="shared" si="405"/>
        <v>110</v>
      </c>
      <c r="AU287" s="204" t="str">
        <f t="shared" si="406"/>
        <v>-</v>
      </c>
      <c r="AV287" s="185"/>
      <c r="AW287" s="205">
        <f t="shared" si="407"/>
        <v>9.99</v>
      </c>
      <c r="AX287" s="206">
        <f t="shared" si="408"/>
        <v>9.99</v>
      </c>
      <c r="AY287" s="206">
        <f t="shared" si="409"/>
        <v>9.99</v>
      </c>
      <c r="AZ287" s="206">
        <f t="shared" si="410"/>
        <v>9.99</v>
      </c>
      <c r="BA287" s="206">
        <f t="shared" si="411"/>
        <v>9.99</v>
      </c>
      <c r="BB287" s="206">
        <f t="shared" si="412"/>
        <v>9.99</v>
      </c>
      <c r="BC287" s="206">
        <f t="shared" si="413"/>
        <v>9.99</v>
      </c>
      <c r="BD287" s="206">
        <f t="shared" si="414"/>
        <v>9.99</v>
      </c>
      <c r="BE287" s="206">
        <f t="shared" si="415"/>
        <v>9.99</v>
      </c>
      <c r="BF287" s="206">
        <f t="shared" si="416"/>
        <v>9.99</v>
      </c>
      <c r="BG287" s="207" t="str">
        <f t="shared" si="417"/>
        <v>-</v>
      </c>
      <c r="BH287" s="123"/>
      <c r="BI287" s="229"/>
      <c r="BJ287" s="112" t="s">
        <v>164</v>
      </c>
      <c r="BK287" s="103"/>
    </row>
    <row r="288" spans="1:63" s="49" customFormat="1">
      <c r="A288" s="110"/>
      <c r="B288" s="125" t="s">
        <v>150</v>
      </c>
      <c r="C288" s="47" t="s">
        <v>2514</v>
      </c>
      <c r="D288" s="71" t="s">
        <v>71</v>
      </c>
      <c r="E288" s="112"/>
      <c r="F288" s="51" t="s">
        <v>61</v>
      </c>
      <c r="G288" s="52">
        <v>40</v>
      </c>
      <c r="H288" s="52">
        <v>50</v>
      </c>
      <c r="I288" s="14" t="s">
        <v>41</v>
      </c>
      <c r="J288" s="14" t="s">
        <v>76</v>
      </c>
      <c r="K288" s="114" t="s">
        <v>61</v>
      </c>
      <c r="L288" s="115">
        <v>36.99</v>
      </c>
      <c r="M288" s="175">
        <f t="shared" si="391"/>
        <v>31.084033613445381</v>
      </c>
      <c r="N288" s="115"/>
      <c r="O288" s="116"/>
      <c r="P288" s="177">
        <f>L288</f>
        <v>36.99</v>
      </c>
      <c r="Q288" s="67">
        <f t="shared" si="379"/>
        <v>35.99</v>
      </c>
      <c r="R288" s="16">
        <f t="shared" si="380"/>
        <v>34.99</v>
      </c>
      <c r="S288" s="16">
        <f t="shared" si="381"/>
        <v>33.99</v>
      </c>
      <c r="T288" s="16">
        <f t="shared" si="382"/>
        <v>32.99</v>
      </c>
      <c r="U288" s="16">
        <f t="shared" si="383"/>
        <v>31.990000000000002</v>
      </c>
      <c r="V288" s="16">
        <f t="shared" si="384"/>
        <v>30.990000000000002</v>
      </c>
      <c r="W288" s="16">
        <f t="shared" si="385"/>
        <v>29.990000000000002</v>
      </c>
      <c r="X288" s="16">
        <f t="shared" si="386"/>
        <v>28.990000000000002</v>
      </c>
      <c r="Y288" s="16">
        <f t="shared" si="387"/>
        <v>27.990000000000002</v>
      </c>
      <c r="Z288" s="16">
        <f t="shared" si="388"/>
        <v>26.990000000000002</v>
      </c>
      <c r="AA288" s="71" t="s">
        <v>41</v>
      </c>
      <c r="AB288" s="252">
        <v>19.989999999999998</v>
      </c>
      <c r="AC288" s="212"/>
      <c r="AD288" s="119" t="s">
        <v>41</v>
      </c>
      <c r="AE288" s="67">
        <v>280</v>
      </c>
      <c r="AF288" s="114"/>
      <c r="AG288" s="182">
        <f t="shared" si="392"/>
        <v>280</v>
      </c>
      <c r="AH288" s="183">
        <f t="shared" si="393"/>
        <v>-285.59999999999997</v>
      </c>
      <c r="AI288" s="184">
        <f t="shared" si="394"/>
        <v>9.99</v>
      </c>
      <c r="AJ288" s="183">
        <f t="shared" si="395"/>
        <v>8.3949579831932777</v>
      </c>
      <c r="AK288" s="202">
        <f t="shared" si="396"/>
        <v>260</v>
      </c>
      <c r="AL288" s="203">
        <f t="shared" si="397"/>
        <v>240</v>
      </c>
      <c r="AM288" s="203">
        <f t="shared" si="398"/>
        <v>220</v>
      </c>
      <c r="AN288" s="203">
        <f t="shared" si="399"/>
        <v>200</v>
      </c>
      <c r="AO288" s="203">
        <f t="shared" si="400"/>
        <v>180</v>
      </c>
      <c r="AP288" s="203">
        <f t="shared" si="401"/>
        <v>160</v>
      </c>
      <c r="AQ288" s="203">
        <f t="shared" si="402"/>
        <v>140</v>
      </c>
      <c r="AR288" s="203">
        <f t="shared" si="403"/>
        <v>120</v>
      </c>
      <c r="AS288" s="203">
        <f t="shared" si="404"/>
        <v>100</v>
      </c>
      <c r="AT288" s="203">
        <f t="shared" si="405"/>
        <v>80</v>
      </c>
      <c r="AU288" s="204" t="str">
        <f t="shared" si="406"/>
        <v>-</v>
      </c>
      <c r="AV288" s="185"/>
      <c r="AW288" s="205">
        <f t="shared" si="407"/>
        <v>9.99</v>
      </c>
      <c r="AX288" s="206">
        <f t="shared" si="408"/>
        <v>9.99</v>
      </c>
      <c r="AY288" s="206">
        <f t="shared" si="409"/>
        <v>9.99</v>
      </c>
      <c r="AZ288" s="206">
        <f t="shared" si="410"/>
        <v>9.99</v>
      </c>
      <c r="BA288" s="206">
        <f t="shared" si="411"/>
        <v>9.99</v>
      </c>
      <c r="BB288" s="206">
        <f t="shared" si="412"/>
        <v>9.99</v>
      </c>
      <c r="BC288" s="206">
        <f t="shared" si="413"/>
        <v>9.99</v>
      </c>
      <c r="BD288" s="206">
        <f t="shared" si="414"/>
        <v>9.99</v>
      </c>
      <c r="BE288" s="206">
        <f t="shared" si="415"/>
        <v>9.99</v>
      </c>
      <c r="BF288" s="206">
        <f t="shared" si="416"/>
        <v>9.99</v>
      </c>
      <c r="BG288" s="207" t="str">
        <f t="shared" si="417"/>
        <v>-</v>
      </c>
      <c r="BH288" s="123"/>
      <c r="BI288" s="229"/>
      <c r="BJ288" s="112" t="s">
        <v>164</v>
      </c>
      <c r="BK288" s="103"/>
    </row>
    <row r="289" spans="1:63" s="49" customFormat="1">
      <c r="A289" s="110"/>
      <c r="B289" s="125" t="s">
        <v>150</v>
      </c>
      <c r="C289" s="47" t="s">
        <v>2578</v>
      </c>
      <c r="D289" s="71" t="s">
        <v>167</v>
      </c>
      <c r="E289" s="112" t="s">
        <v>2428</v>
      </c>
      <c r="F289" s="51" t="s">
        <v>61</v>
      </c>
      <c r="G289" s="52">
        <v>40</v>
      </c>
      <c r="H289" s="52">
        <v>50</v>
      </c>
      <c r="I289" s="14" t="s">
        <v>41</v>
      </c>
      <c r="J289" s="14" t="s">
        <v>76</v>
      </c>
      <c r="K289" s="114" t="s">
        <v>61</v>
      </c>
      <c r="L289" s="115">
        <v>41.99</v>
      </c>
      <c r="M289" s="175">
        <f t="shared" si="391"/>
        <v>35.285714285714292</v>
      </c>
      <c r="N289" s="115">
        <f>L289-5</f>
        <v>36.99</v>
      </c>
      <c r="O289" s="116">
        <f>N289/1.19</f>
        <v>31.084033613445381</v>
      </c>
      <c r="P289" s="177">
        <f>N289</f>
        <v>36.99</v>
      </c>
      <c r="Q289" s="67">
        <f t="shared" si="379"/>
        <v>35.99</v>
      </c>
      <c r="R289" s="16">
        <f t="shared" si="380"/>
        <v>34.99</v>
      </c>
      <c r="S289" s="16">
        <f t="shared" si="381"/>
        <v>33.99</v>
      </c>
      <c r="T289" s="16">
        <f t="shared" si="382"/>
        <v>32.99</v>
      </c>
      <c r="U289" s="16">
        <f t="shared" si="383"/>
        <v>31.990000000000002</v>
      </c>
      <c r="V289" s="16">
        <f t="shared" si="384"/>
        <v>30.990000000000002</v>
      </c>
      <c r="W289" s="16">
        <f t="shared" si="385"/>
        <v>29.990000000000002</v>
      </c>
      <c r="X289" s="16">
        <f t="shared" si="386"/>
        <v>28.990000000000002</v>
      </c>
      <c r="Y289" s="16">
        <f t="shared" si="387"/>
        <v>27.990000000000002</v>
      </c>
      <c r="Z289" s="16">
        <f t="shared" si="388"/>
        <v>26.990000000000002</v>
      </c>
      <c r="AA289" s="71" t="s">
        <v>41</v>
      </c>
      <c r="AB289" s="252">
        <v>19.989999999999998</v>
      </c>
      <c r="AC289" s="237" t="s">
        <v>169</v>
      </c>
      <c r="AD289" s="120" t="s">
        <v>2589</v>
      </c>
      <c r="AE289" s="67">
        <v>360</v>
      </c>
      <c r="AF289" s="114">
        <v>80</v>
      </c>
      <c r="AG289" s="182">
        <f t="shared" si="392"/>
        <v>440</v>
      </c>
      <c r="AH289" s="183">
        <f t="shared" si="393"/>
        <v>-476</v>
      </c>
      <c r="AI289" s="184">
        <f t="shared" si="394"/>
        <v>9.99</v>
      </c>
      <c r="AJ289" s="183">
        <f t="shared" si="395"/>
        <v>8.3949579831932777</v>
      </c>
      <c r="AK289" s="202">
        <f t="shared" si="396"/>
        <v>420</v>
      </c>
      <c r="AL289" s="203">
        <f t="shared" si="397"/>
        <v>400</v>
      </c>
      <c r="AM289" s="203">
        <f t="shared" si="398"/>
        <v>380</v>
      </c>
      <c r="AN289" s="203">
        <f t="shared" si="399"/>
        <v>360</v>
      </c>
      <c r="AO289" s="203">
        <f t="shared" si="400"/>
        <v>340</v>
      </c>
      <c r="AP289" s="203">
        <f t="shared" si="401"/>
        <v>320</v>
      </c>
      <c r="AQ289" s="203">
        <f t="shared" si="402"/>
        <v>300</v>
      </c>
      <c r="AR289" s="203">
        <f t="shared" si="403"/>
        <v>280</v>
      </c>
      <c r="AS289" s="203">
        <f t="shared" si="404"/>
        <v>260</v>
      </c>
      <c r="AT289" s="203">
        <f t="shared" si="405"/>
        <v>240</v>
      </c>
      <c r="AU289" s="204" t="str">
        <f t="shared" si="406"/>
        <v>-</v>
      </c>
      <c r="AV289" s="185"/>
      <c r="AW289" s="205">
        <f t="shared" si="407"/>
        <v>9.99</v>
      </c>
      <c r="AX289" s="206">
        <f t="shared" si="408"/>
        <v>9.99</v>
      </c>
      <c r="AY289" s="206">
        <f t="shared" si="409"/>
        <v>9.99</v>
      </c>
      <c r="AZ289" s="206">
        <f t="shared" si="410"/>
        <v>9.99</v>
      </c>
      <c r="BA289" s="206">
        <f t="shared" si="411"/>
        <v>9.99</v>
      </c>
      <c r="BB289" s="206">
        <f t="shared" si="412"/>
        <v>9.99</v>
      </c>
      <c r="BC289" s="206">
        <f t="shared" si="413"/>
        <v>9.99</v>
      </c>
      <c r="BD289" s="206">
        <f t="shared" si="414"/>
        <v>9.99</v>
      </c>
      <c r="BE289" s="206">
        <f t="shared" si="415"/>
        <v>9.99</v>
      </c>
      <c r="BF289" s="206">
        <f t="shared" si="416"/>
        <v>9.99</v>
      </c>
      <c r="BG289" s="207" t="str">
        <f t="shared" si="417"/>
        <v>-</v>
      </c>
      <c r="BH289" s="123"/>
      <c r="BI289" s="227">
        <v>46265</v>
      </c>
      <c r="BJ289" s="112" t="s">
        <v>164</v>
      </c>
      <c r="BK289" s="103"/>
    </row>
    <row r="290" spans="1:63" s="49" customFormat="1">
      <c r="A290" s="110"/>
      <c r="B290" s="125" t="s">
        <v>150</v>
      </c>
      <c r="C290" s="47" t="s">
        <v>277</v>
      </c>
      <c r="D290" s="71" t="s">
        <v>71</v>
      </c>
      <c r="E290" s="112" t="s">
        <v>2428</v>
      </c>
      <c r="F290" s="51" t="s">
        <v>61</v>
      </c>
      <c r="G290" s="52">
        <v>100</v>
      </c>
      <c r="H290" s="52">
        <v>50</v>
      </c>
      <c r="I290" s="14" t="s">
        <v>41</v>
      </c>
      <c r="J290" s="14" t="s">
        <v>76</v>
      </c>
      <c r="K290" s="114" t="s">
        <v>61</v>
      </c>
      <c r="L290" s="115">
        <v>39.989999999999995</v>
      </c>
      <c r="M290" s="175">
        <f t="shared" si="391"/>
        <v>33.605042016806721</v>
      </c>
      <c r="N290" s="115"/>
      <c r="O290" s="116"/>
      <c r="P290" s="177">
        <f t="shared" ref="P290:P300" si="419">L290</f>
        <v>39.989999999999995</v>
      </c>
      <c r="Q290" s="67">
        <f t="shared" si="379"/>
        <v>38.989999999999995</v>
      </c>
      <c r="R290" s="16">
        <f t="shared" si="380"/>
        <v>37.989999999999995</v>
      </c>
      <c r="S290" s="16">
        <f t="shared" si="381"/>
        <v>36.989999999999995</v>
      </c>
      <c r="T290" s="16">
        <f t="shared" si="382"/>
        <v>35.989999999999995</v>
      </c>
      <c r="U290" s="16">
        <f t="shared" si="383"/>
        <v>34.989999999999995</v>
      </c>
      <c r="V290" s="16">
        <f t="shared" si="384"/>
        <v>33.989999999999995</v>
      </c>
      <c r="W290" s="16">
        <f t="shared" si="385"/>
        <v>32.989999999999995</v>
      </c>
      <c r="X290" s="16">
        <f t="shared" si="386"/>
        <v>31.989999999999995</v>
      </c>
      <c r="Y290" s="16">
        <f t="shared" si="387"/>
        <v>30.989999999999995</v>
      </c>
      <c r="Z290" s="16">
        <f t="shared" si="388"/>
        <v>29.989999999999995</v>
      </c>
      <c r="AA290" s="71" t="s">
        <v>41</v>
      </c>
      <c r="AB290" s="252">
        <v>19.989999999999998</v>
      </c>
      <c r="AC290" s="237" t="s">
        <v>49</v>
      </c>
      <c r="AD290" s="120" t="s">
        <v>2287</v>
      </c>
      <c r="AE290" s="67">
        <v>340</v>
      </c>
      <c r="AF290" s="114">
        <v>25</v>
      </c>
      <c r="AG290" s="182">
        <f t="shared" si="392"/>
        <v>365</v>
      </c>
      <c r="AH290" s="183">
        <f t="shared" si="393"/>
        <v>-386.75</v>
      </c>
      <c r="AI290" s="184">
        <f t="shared" si="394"/>
        <v>9.99</v>
      </c>
      <c r="AJ290" s="183">
        <f t="shared" si="395"/>
        <v>8.3949579831932777</v>
      </c>
      <c r="AK290" s="202">
        <f t="shared" si="396"/>
        <v>345</v>
      </c>
      <c r="AL290" s="203">
        <f t="shared" si="397"/>
        <v>325</v>
      </c>
      <c r="AM290" s="203">
        <f t="shared" si="398"/>
        <v>305</v>
      </c>
      <c r="AN290" s="203">
        <f t="shared" si="399"/>
        <v>285</v>
      </c>
      <c r="AO290" s="203">
        <f t="shared" si="400"/>
        <v>265</v>
      </c>
      <c r="AP290" s="203">
        <f t="shared" si="401"/>
        <v>245</v>
      </c>
      <c r="AQ290" s="203">
        <f t="shared" si="402"/>
        <v>225</v>
      </c>
      <c r="AR290" s="203">
        <f t="shared" si="403"/>
        <v>205</v>
      </c>
      <c r="AS290" s="203">
        <f t="shared" si="404"/>
        <v>185</v>
      </c>
      <c r="AT290" s="203">
        <f t="shared" si="405"/>
        <v>165</v>
      </c>
      <c r="AU290" s="204" t="str">
        <f t="shared" si="406"/>
        <v>-</v>
      </c>
      <c r="AV290" s="185"/>
      <c r="AW290" s="205">
        <f t="shared" si="407"/>
        <v>9.99</v>
      </c>
      <c r="AX290" s="206">
        <f t="shared" si="408"/>
        <v>9.99</v>
      </c>
      <c r="AY290" s="206">
        <f t="shared" si="409"/>
        <v>9.99</v>
      </c>
      <c r="AZ290" s="206">
        <f t="shared" si="410"/>
        <v>9.99</v>
      </c>
      <c r="BA290" s="206">
        <f t="shared" si="411"/>
        <v>9.99</v>
      </c>
      <c r="BB290" s="206">
        <f t="shared" si="412"/>
        <v>9.99</v>
      </c>
      <c r="BC290" s="206">
        <f t="shared" si="413"/>
        <v>9.99</v>
      </c>
      <c r="BD290" s="206">
        <f t="shared" si="414"/>
        <v>9.99</v>
      </c>
      <c r="BE290" s="206">
        <f t="shared" si="415"/>
        <v>9.99</v>
      </c>
      <c r="BF290" s="206">
        <f t="shared" si="416"/>
        <v>9.99</v>
      </c>
      <c r="BG290" s="207" t="str">
        <f t="shared" si="417"/>
        <v>-</v>
      </c>
      <c r="BH290" s="146"/>
      <c r="BI290" s="227">
        <v>46265</v>
      </c>
      <c r="BJ290" s="112" t="s">
        <v>164</v>
      </c>
      <c r="BK290" s="103"/>
    </row>
    <row r="291" spans="1:63" s="49" customFormat="1">
      <c r="A291" s="110"/>
      <c r="B291" s="125" t="s">
        <v>150</v>
      </c>
      <c r="C291" s="47" t="s">
        <v>277</v>
      </c>
      <c r="D291" s="71" t="s">
        <v>71</v>
      </c>
      <c r="E291" s="112"/>
      <c r="F291" s="51" t="s">
        <v>61</v>
      </c>
      <c r="G291" s="52">
        <v>100</v>
      </c>
      <c r="H291" s="52">
        <v>50</v>
      </c>
      <c r="I291" s="14" t="s">
        <v>41</v>
      </c>
      <c r="J291" s="14" t="s">
        <v>76</v>
      </c>
      <c r="K291" s="114" t="s">
        <v>61</v>
      </c>
      <c r="L291" s="115">
        <v>39.989999999999995</v>
      </c>
      <c r="M291" s="175">
        <f t="shared" si="391"/>
        <v>33.605042016806721</v>
      </c>
      <c r="N291" s="115"/>
      <c r="O291" s="116"/>
      <c r="P291" s="177">
        <f t="shared" si="419"/>
        <v>39.989999999999995</v>
      </c>
      <c r="Q291" s="67">
        <f t="shared" si="379"/>
        <v>38.989999999999995</v>
      </c>
      <c r="R291" s="16">
        <f t="shared" si="380"/>
        <v>37.989999999999995</v>
      </c>
      <c r="S291" s="16">
        <f t="shared" si="381"/>
        <v>36.989999999999995</v>
      </c>
      <c r="T291" s="16">
        <f t="shared" si="382"/>
        <v>35.989999999999995</v>
      </c>
      <c r="U291" s="16">
        <f t="shared" si="383"/>
        <v>34.989999999999995</v>
      </c>
      <c r="V291" s="16">
        <f t="shared" si="384"/>
        <v>33.989999999999995</v>
      </c>
      <c r="W291" s="16">
        <f t="shared" si="385"/>
        <v>32.989999999999995</v>
      </c>
      <c r="X291" s="16">
        <f t="shared" si="386"/>
        <v>31.989999999999995</v>
      </c>
      <c r="Y291" s="16">
        <f t="shared" si="387"/>
        <v>30.989999999999995</v>
      </c>
      <c r="Z291" s="16">
        <f t="shared" si="388"/>
        <v>29.989999999999995</v>
      </c>
      <c r="AA291" s="71" t="s">
        <v>41</v>
      </c>
      <c r="AB291" s="252">
        <v>19.989999999999998</v>
      </c>
      <c r="AC291" s="212"/>
      <c r="AD291" s="119" t="s">
        <v>41</v>
      </c>
      <c r="AE291" s="67">
        <v>340</v>
      </c>
      <c r="AF291" s="114"/>
      <c r="AG291" s="182">
        <f t="shared" si="392"/>
        <v>340</v>
      </c>
      <c r="AH291" s="183">
        <f t="shared" si="393"/>
        <v>-357</v>
      </c>
      <c r="AI291" s="184">
        <f t="shared" si="394"/>
        <v>9.99</v>
      </c>
      <c r="AJ291" s="183">
        <f t="shared" si="395"/>
        <v>8.3949579831932777</v>
      </c>
      <c r="AK291" s="202">
        <f t="shared" si="396"/>
        <v>320</v>
      </c>
      <c r="AL291" s="203">
        <f t="shared" si="397"/>
        <v>300</v>
      </c>
      <c r="AM291" s="203">
        <f t="shared" si="398"/>
        <v>280</v>
      </c>
      <c r="AN291" s="203">
        <f t="shared" si="399"/>
        <v>260</v>
      </c>
      <c r="AO291" s="203">
        <f t="shared" si="400"/>
        <v>240</v>
      </c>
      <c r="AP291" s="203">
        <f t="shared" si="401"/>
        <v>220</v>
      </c>
      <c r="AQ291" s="203">
        <f t="shared" si="402"/>
        <v>200</v>
      </c>
      <c r="AR291" s="203">
        <f t="shared" si="403"/>
        <v>180</v>
      </c>
      <c r="AS291" s="203">
        <f t="shared" si="404"/>
        <v>160</v>
      </c>
      <c r="AT291" s="203">
        <f t="shared" si="405"/>
        <v>140</v>
      </c>
      <c r="AU291" s="204" t="str">
        <f t="shared" si="406"/>
        <v>-</v>
      </c>
      <c r="AV291" s="185"/>
      <c r="AW291" s="205">
        <f t="shared" si="407"/>
        <v>9.99</v>
      </c>
      <c r="AX291" s="206">
        <f t="shared" si="408"/>
        <v>9.99</v>
      </c>
      <c r="AY291" s="206">
        <f t="shared" si="409"/>
        <v>9.99</v>
      </c>
      <c r="AZ291" s="206">
        <f t="shared" si="410"/>
        <v>9.99</v>
      </c>
      <c r="BA291" s="206">
        <f t="shared" si="411"/>
        <v>9.99</v>
      </c>
      <c r="BB291" s="206">
        <f t="shared" si="412"/>
        <v>9.99</v>
      </c>
      <c r="BC291" s="206">
        <f t="shared" si="413"/>
        <v>9.99</v>
      </c>
      <c r="BD291" s="206">
        <f t="shared" si="414"/>
        <v>9.99</v>
      </c>
      <c r="BE291" s="206">
        <f t="shared" si="415"/>
        <v>9.99</v>
      </c>
      <c r="BF291" s="206">
        <f t="shared" si="416"/>
        <v>9.99</v>
      </c>
      <c r="BG291" s="207" t="str">
        <f t="shared" si="417"/>
        <v>-</v>
      </c>
      <c r="BH291" s="123"/>
      <c r="BI291" s="229"/>
      <c r="BJ291" s="112" t="s">
        <v>164</v>
      </c>
      <c r="BK291" s="103"/>
    </row>
    <row r="292" spans="1:63">
      <c r="A292" s="110"/>
      <c r="B292" s="125" t="s">
        <v>150</v>
      </c>
      <c r="C292" s="47" t="s">
        <v>2285</v>
      </c>
      <c r="D292" s="71" t="s">
        <v>167</v>
      </c>
      <c r="E292" s="112"/>
      <c r="F292" s="51" t="s">
        <v>61</v>
      </c>
      <c r="G292" s="52">
        <v>30</v>
      </c>
      <c r="H292" s="52">
        <v>50</v>
      </c>
      <c r="I292" s="14" t="s">
        <v>41</v>
      </c>
      <c r="J292" s="14" t="s">
        <v>76</v>
      </c>
      <c r="K292" s="114" t="s">
        <v>61</v>
      </c>
      <c r="L292" s="115">
        <v>39.99</v>
      </c>
      <c r="M292" s="175">
        <f t="shared" si="391"/>
        <v>33.605042016806728</v>
      </c>
      <c r="N292" s="115"/>
      <c r="O292" s="116"/>
      <c r="P292" s="177">
        <f t="shared" si="419"/>
        <v>39.99</v>
      </c>
      <c r="Q292" s="67">
        <f t="shared" si="379"/>
        <v>38.99</v>
      </c>
      <c r="R292" s="16">
        <f t="shared" si="380"/>
        <v>37.99</v>
      </c>
      <c r="S292" s="16">
        <f t="shared" si="381"/>
        <v>36.99</v>
      </c>
      <c r="T292" s="16">
        <f t="shared" si="382"/>
        <v>35.99</v>
      </c>
      <c r="U292" s="16">
        <f t="shared" si="383"/>
        <v>34.99</v>
      </c>
      <c r="V292" s="16">
        <f t="shared" si="384"/>
        <v>33.99</v>
      </c>
      <c r="W292" s="16">
        <f t="shared" si="385"/>
        <v>32.99</v>
      </c>
      <c r="X292" s="16">
        <f t="shared" si="386"/>
        <v>31.990000000000002</v>
      </c>
      <c r="Y292" s="16">
        <f t="shared" si="387"/>
        <v>30.990000000000002</v>
      </c>
      <c r="Z292" s="16">
        <f t="shared" si="388"/>
        <v>29.990000000000002</v>
      </c>
      <c r="AA292" s="71" t="s">
        <v>41</v>
      </c>
      <c r="AB292" s="252">
        <v>19.989999999999998</v>
      </c>
      <c r="AC292" s="212"/>
      <c r="AD292" s="119" t="s">
        <v>41</v>
      </c>
      <c r="AE292" s="67">
        <v>340</v>
      </c>
      <c r="AF292" s="114"/>
      <c r="AG292" s="182">
        <f t="shared" si="392"/>
        <v>340</v>
      </c>
      <c r="AH292" s="183">
        <f t="shared" si="393"/>
        <v>-357</v>
      </c>
      <c r="AI292" s="184">
        <f t="shared" si="394"/>
        <v>9.99</v>
      </c>
      <c r="AJ292" s="183">
        <f t="shared" si="395"/>
        <v>8.3949579831932777</v>
      </c>
      <c r="AK292" s="202">
        <f t="shared" si="396"/>
        <v>320</v>
      </c>
      <c r="AL292" s="203">
        <f t="shared" si="397"/>
        <v>300</v>
      </c>
      <c r="AM292" s="203">
        <f t="shared" si="398"/>
        <v>280</v>
      </c>
      <c r="AN292" s="203">
        <f t="shared" si="399"/>
        <v>260</v>
      </c>
      <c r="AO292" s="203">
        <f t="shared" si="400"/>
        <v>240</v>
      </c>
      <c r="AP292" s="203">
        <f t="shared" si="401"/>
        <v>220</v>
      </c>
      <c r="AQ292" s="203">
        <f t="shared" si="402"/>
        <v>200</v>
      </c>
      <c r="AR292" s="203">
        <f t="shared" si="403"/>
        <v>180</v>
      </c>
      <c r="AS292" s="203">
        <f t="shared" si="404"/>
        <v>160</v>
      </c>
      <c r="AT292" s="203">
        <f t="shared" si="405"/>
        <v>140</v>
      </c>
      <c r="AU292" s="204" t="str">
        <f t="shared" si="406"/>
        <v>-</v>
      </c>
      <c r="AV292" s="185"/>
      <c r="AW292" s="205">
        <f t="shared" si="407"/>
        <v>9.99</v>
      </c>
      <c r="AX292" s="206">
        <f t="shared" si="408"/>
        <v>9.99</v>
      </c>
      <c r="AY292" s="206">
        <f t="shared" si="409"/>
        <v>9.99</v>
      </c>
      <c r="AZ292" s="206">
        <f t="shared" si="410"/>
        <v>9.99</v>
      </c>
      <c r="BA292" s="206">
        <f t="shared" si="411"/>
        <v>9.99</v>
      </c>
      <c r="BB292" s="206">
        <f t="shared" si="412"/>
        <v>9.99</v>
      </c>
      <c r="BC292" s="206">
        <f t="shared" si="413"/>
        <v>9.99</v>
      </c>
      <c r="BD292" s="206">
        <f t="shared" si="414"/>
        <v>9.99</v>
      </c>
      <c r="BE292" s="206">
        <f t="shared" si="415"/>
        <v>9.99</v>
      </c>
      <c r="BF292" s="206">
        <f t="shared" si="416"/>
        <v>9.99</v>
      </c>
      <c r="BG292" s="207" t="str">
        <f t="shared" si="417"/>
        <v>-</v>
      </c>
      <c r="BH292" s="123"/>
      <c r="BI292" s="229"/>
      <c r="BJ292" s="112" t="s">
        <v>164</v>
      </c>
      <c r="BK292" s="103"/>
    </row>
    <row r="293" spans="1:63" s="49" customFormat="1">
      <c r="A293" s="110"/>
      <c r="B293" s="125" t="s">
        <v>150</v>
      </c>
      <c r="C293" s="47" t="s">
        <v>2564</v>
      </c>
      <c r="D293" s="71" t="s">
        <v>167</v>
      </c>
      <c r="E293" s="112"/>
      <c r="F293" s="51" t="s">
        <v>61</v>
      </c>
      <c r="G293" s="52">
        <v>80</v>
      </c>
      <c r="H293" s="52">
        <v>50</v>
      </c>
      <c r="I293" s="14" t="s">
        <v>41</v>
      </c>
      <c r="J293" s="14" t="s">
        <v>76</v>
      </c>
      <c r="K293" s="114" t="s">
        <v>61</v>
      </c>
      <c r="L293" s="115">
        <v>39.99</v>
      </c>
      <c r="M293" s="175">
        <f t="shared" si="391"/>
        <v>33.605042016806728</v>
      </c>
      <c r="N293" s="115"/>
      <c r="O293" s="116"/>
      <c r="P293" s="177">
        <f t="shared" si="419"/>
        <v>39.99</v>
      </c>
      <c r="Q293" s="67">
        <f t="shared" si="379"/>
        <v>38.99</v>
      </c>
      <c r="R293" s="16">
        <f t="shared" si="380"/>
        <v>37.99</v>
      </c>
      <c r="S293" s="16">
        <f t="shared" si="381"/>
        <v>36.99</v>
      </c>
      <c r="T293" s="16">
        <f t="shared" si="382"/>
        <v>35.99</v>
      </c>
      <c r="U293" s="16">
        <f t="shared" si="383"/>
        <v>34.99</v>
      </c>
      <c r="V293" s="16">
        <f t="shared" si="384"/>
        <v>33.99</v>
      </c>
      <c r="W293" s="16">
        <f t="shared" si="385"/>
        <v>32.99</v>
      </c>
      <c r="X293" s="16">
        <f t="shared" si="386"/>
        <v>31.990000000000002</v>
      </c>
      <c r="Y293" s="16">
        <f t="shared" si="387"/>
        <v>30.990000000000002</v>
      </c>
      <c r="Z293" s="16">
        <f t="shared" si="388"/>
        <v>29.990000000000002</v>
      </c>
      <c r="AA293" s="71" t="s">
        <v>41</v>
      </c>
      <c r="AB293" s="252">
        <v>19.989999999999998</v>
      </c>
      <c r="AC293" s="212"/>
      <c r="AD293" s="119" t="s">
        <v>41</v>
      </c>
      <c r="AE293" s="67">
        <v>390</v>
      </c>
      <c r="AF293" s="114"/>
      <c r="AG293" s="182">
        <f t="shared" si="392"/>
        <v>390</v>
      </c>
      <c r="AH293" s="183">
        <f t="shared" si="393"/>
        <v>-416.5</v>
      </c>
      <c r="AI293" s="184">
        <f t="shared" si="394"/>
        <v>9.99</v>
      </c>
      <c r="AJ293" s="183">
        <f t="shared" si="395"/>
        <v>8.3949579831932777</v>
      </c>
      <c r="AK293" s="202">
        <f t="shared" si="396"/>
        <v>370</v>
      </c>
      <c r="AL293" s="203">
        <f t="shared" si="397"/>
        <v>350</v>
      </c>
      <c r="AM293" s="203">
        <f t="shared" si="398"/>
        <v>330</v>
      </c>
      <c r="AN293" s="203">
        <f t="shared" si="399"/>
        <v>310</v>
      </c>
      <c r="AO293" s="203">
        <f t="shared" si="400"/>
        <v>290</v>
      </c>
      <c r="AP293" s="203">
        <f t="shared" si="401"/>
        <v>270</v>
      </c>
      <c r="AQ293" s="203">
        <f t="shared" si="402"/>
        <v>250</v>
      </c>
      <c r="AR293" s="203">
        <f t="shared" si="403"/>
        <v>230</v>
      </c>
      <c r="AS293" s="203">
        <f t="shared" si="404"/>
        <v>210</v>
      </c>
      <c r="AT293" s="203">
        <f t="shared" si="405"/>
        <v>190</v>
      </c>
      <c r="AU293" s="204" t="str">
        <f t="shared" si="406"/>
        <v>-</v>
      </c>
      <c r="AV293" s="185"/>
      <c r="AW293" s="205">
        <f t="shared" si="407"/>
        <v>9.99</v>
      </c>
      <c r="AX293" s="206">
        <f t="shared" si="408"/>
        <v>9.99</v>
      </c>
      <c r="AY293" s="206">
        <f t="shared" si="409"/>
        <v>9.99</v>
      </c>
      <c r="AZ293" s="206">
        <f t="shared" si="410"/>
        <v>9.99</v>
      </c>
      <c r="BA293" s="206">
        <f t="shared" si="411"/>
        <v>9.99</v>
      </c>
      <c r="BB293" s="206">
        <f t="shared" si="412"/>
        <v>9.99</v>
      </c>
      <c r="BC293" s="206">
        <f t="shared" si="413"/>
        <v>9.99</v>
      </c>
      <c r="BD293" s="206">
        <f t="shared" si="414"/>
        <v>9.99</v>
      </c>
      <c r="BE293" s="206">
        <f t="shared" si="415"/>
        <v>9.99</v>
      </c>
      <c r="BF293" s="206">
        <f t="shared" si="416"/>
        <v>9.99</v>
      </c>
      <c r="BG293" s="207" t="str">
        <f t="shared" si="417"/>
        <v>-</v>
      </c>
      <c r="BH293" s="123"/>
      <c r="BI293" s="229"/>
      <c r="BJ293" s="112" t="s">
        <v>164</v>
      </c>
      <c r="BK293" s="103"/>
    </row>
    <row r="294" spans="1:63" s="49" customFormat="1">
      <c r="A294" s="110"/>
      <c r="B294" s="125" t="s">
        <v>150</v>
      </c>
      <c r="C294" s="47" t="s">
        <v>2564</v>
      </c>
      <c r="D294" s="71" t="s">
        <v>167</v>
      </c>
      <c r="E294" s="112" t="s">
        <v>2428</v>
      </c>
      <c r="F294" s="51" t="s">
        <v>61</v>
      </c>
      <c r="G294" s="52">
        <v>80</v>
      </c>
      <c r="H294" s="52">
        <v>50</v>
      </c>
      <c r="I294" s="14" t="s">
        <v>41</v>
      </c>
      <c r="J294" s="14" t="s">
        <v>76</v>
      </c>
      <c r="K294" s="114" t="s">
        <v>61</v>
      </c>
      <c r="L294" s="115">
        <v>39.99</v>
      </c>
      <c r="M294" s="175">
        <f t="shared" si="391"/>
        <v>33.605042016806728</v>
      </c>
      <c r="N294" s="115"/>
      <c r="O294" s="116"/>
      <c r="P294" s="177">
        <f t="shared" si="419"/>
        <v>39.99</v>
      </c>
      <c r="Q294" s="67">
        <f t="shared" si="379"/>
        <v>38.99</v>
      </c>
      <c r="R294" s="16">
        <f t="shared" si="380"/>
        <v>37.99</v>
      </c>
      <c r="S294" s="16">
        <f t="shared" si="381"/>
        <v>36.99</v>
      </c>
      <c r="T294" s="16">
        <f t="shared" si="382"/>
        <v>35.99</v>
      </c>
      <c r="U294" s="16">
        <f t="shared" si="383"/>
        <v>34.99</v>
      </c>
      <c r="V294" s="16">
        <f t="shared" si="384"/>
        <v>33.99</v>
      </c>
      <c r="W294" s="16">
        <f t="shared" si="385"/>
        <v>32.99</v>
      </c>
      <c r="X294" s="16">
        <f t="shared" si="386"/>
        <v>31.990000000000002</v>
      </c>
      <c r="Y294" s="16">
        <f t="shared" si="387"/>
        <v>30.990000000000002</v>
      </c>
      <c r="Z294" s="16">
        <f t="shared" si="388"/>
        <v>29.990000000000002</v>
      </c>
      <c r="AA294" s="71" t="s">
        <v>41</v>
      </c>
      <c r="AB294" s="252">
        <v>19.989999999999998</v>
      </c>
      <c r="AC294" s="237" t="s">
        <v>49</v>
      </c>
      <c r="AD294" s="120" t="s">
        <v>2566</v>
      </c>
      <c r="AE294" s="67">
        <v>390</v>
      </c>
      <c r="AF294" s="114">
        <v>25</v>
      </c>
      <c r="AG294" s="182">
        <f t="shared" si="392"/>
        <v>415</v>
      </c>
      <c r="AH294" s="183">
        <f t="shared" si="393"/>
        <v>-446.25</v>
      </c>
      <c r="AI294" s="184">
        <f t="shared" si="394"/>
        <v>9.99</v>
      </c>
      <c r="AJ294" s="183">
        <f t="shared" si="395"/>
        <v>8.3949579831932777</v>
      </c>
      <c r="AK294" s="202">
        <f t="shared" si="396"/>
        <v>395</v>
      </c>
      <c r="AL294" s="203">
        <f t="shared" si="397"/>
        <v>375</v>
      </c>
      <c r="AM294" s="203">
        <f t="shared" si="398"/>
        <v>355</v>
      </c>
      <c r="AN294" s="203">
        <f t="shared" si="399"/>
        <v>335</v>
      </c>
      <c r="AO294" s="203">
        <f t="shared" si="400"/>
        <v>315</v>
      </c>
      <c r="AP294" s="203">
        <f t="shared" si="401"/>
        <v>295</v>
      </c>
      <c r="AQ294" s="203">
        <f t="shared" si="402"/>
        <v>275</v>
      </c>
      <c r="AR294" s="203">
        <f t="shared" si="403"/>
        <v>255</v>
      </c>
      <c r="AS294" s="203">
        <f t="shared" si="404"/>
        <v>235</v>
      </c>
      <c r="AT294" s="203">
        <f t="shared" si="405"/>
        <v>215</v>
      </c>
      <c r="AU294" s="204" t="str">
        <f t="shared" si="406"/>
        <v>-</v>
      </c>
      <c r="AV294" s="185"/>
      <c r="AW294" s="205">
        <f t="shared" si="407"/>
        <v>9.99</v>
      </c>
      <c r="AX294" s="206">
        <f t="shared" si="408"/>
        <v>9.99</v>
      </c>
      <c r="AY294" s="206">
        <f t="shared" si="409"/>
        <v>9.99</v>
      </c>
      <c r="AZ294" s="206">
        <f t="shared" si="410"/>
        <v>9.99</v>
      </c>
      <c r="BA294" s="206">
        <f t="shared" si="411"/>
        <v>9.99</v>
      </c>
      <c r="BB294" s="206">
        <f t="shared" si="412"/>
        <v>9.99</v>
      </c>
      <c r="BC294" s="206">
        <f t="shared" si="413"/>
        <v>9.99</v>
      </c>
      <c r="BD294" s="206">
        <f t="shared" si="414"/>
        <v>9.99</v>
      </c>
      <c r="BE294" s="206">
        <f t="shared" si="415"/>
        <v>9.99</v>
      </c>
      <c r="BF294" s="206">
        <f t="shared" si="416"/>
        <v>9.99</v>
      </c>
      <c r="BG294" s="207" t="str">
        <f t="shared" si="417"/>
        <v>-</v>
      </c>
      <c r="BH294" s="123"/>
      <c r="BI294" s="227">
        <v>46265</v>
      </c>
      <c r="BJ294" s="112" t="s">
        <v>164</v>
      </c>
      <c r="BK294" s="103"/>
    </row>
    <row r="295" spans="1:63">
      <c r="A295" s="110"/>
      <c r="B295" s="125" t="s">
        <v>150</v>
      </c>
      <c r="C295" s="47" t="s">
        <v>2578</v>
      </c>
      <c r="D295" s="71" t="s">
        <v>167</v>
      </c>
      <c r="E295" s="112"/>
      <c r="F295" s="51" t="s">
        <v>61</v>
      </c>
      <c r="G295" s="52">
        <v>40</v>
      </c>
      <c r="H295" s="52">
        <v>50</v>
      </c>
      <c r="I295" s="14" t="s">
        <v>41</v>
      </c>
      <c r="J295" s="14" t="s">
        <v>76</v>
      </c>
      <c r="K295" s="114" t="s">
        <v>61</v>
      </c>
      <c r="L295" s="115">
        <v>41.99</v>
      </c>
      <c r="M295" s="175">
        <f t="shared" si="391"/>
        <v>35.285714285714292</v>
      </c>
      <c r="N295" s="115"/>
      <c r="O295" s="116"/>
      <c r="P295" s="177">
        <f t="shared" si="419"/>
        <v>41.99</v>
      </c>
      <c r="Q295" s="67">
        <f t="shared" si="379"/>
        <v>40.99</v>
      </c>
      <c r="R295" s="16">
        <f t="shared" si="380"/>
        <v>39.99</v>
      </c>
      <c r="S295" s="16">
        <f t="shared" si="381"/>
        <v>38.99</v>
      </c>
      <c r="T295" s="16">
        <f t="shared" si="382"/>
        <v>37.99</v>
      </c>
      <c r="U295" s="16">
        <f t="shared" si="383"/>
        <v>36.99</v>
      </c>
      <c r="V295" s="16">
        <f t="shared" si="384"/>
        <v>35.99</v>
      </c>
      <c r="W295" s="16">
        <f t="shared" si="385"/>
        <v>34.99</v>
      </c>
      <c r="X295" s="16">
        <f t="shared" si="386"/>
        <v>33.99</v>
      </c>
      <c r="Y295" s="16">
        <f t="shared" si="387"/>
        <v>32.99</v>
      </c>
      <c r="Z295" s="16">
        <f t="shared" si="388"/>
        <v>31.990000000000002</v>
      </c>
      <c r="AA295" s="71" t="s">
        <v>41</v>
      </c>
      <c r="AB295" s="252">
        <v>19.989999999999998</v>
      </c>
      <c r="AC295" s="212"/>
      <c r="AD295" s="119" t="s">
        <v>41</v>
      </c>
      <c r="AE295" s="67">
        <v>360</v>
      </c>
      <c r="AF295" s="114"/>
      <c r="AG295" s="182">
        <f t="shared" si="392"/>
        <v>360</v>
      </c>
      <c r="AH295" s="183">
        <f t="shared" si="393"/>
        <v>-380.79999999999995</v>
      </c>
      <c r="AI295" s="184">
        <f t="shared" si="394"/>
        <v>9.99</v>
      </c>
      <c r="AJ295" s="183">
        <f t="shared" si="395"/>
        <v>8.3949579831932777</v>
      </c>
      <c r="AK295" s="202">
        <f t="shared" si="396"/>
        <v>340</v>
      </c>
      <c r="AL295" s="203">
        <f t="shared" si="397"/>
        <v>320</v>
      </c>
      <c r="AM295" s="203">
        <f t="shared" si="398"/>
        <v>300</v>
      </c>
      <c r="AN295" s="203">
        <f t="shared" si="399"/>
        <v>280</v>
      </c>
      <c r="AO295" s="203">
        <f t="shared" si="400"/>
        <v>260</v>
      </c>
      <c r="AP295" s="203">
        <f t="shared" si="401"/>
        <v>240</v>
      </c>
      <c r="AQ295" s="203">
        <f t="shared" si="402"/>
        <v>220</v>
      </c>
      <c r="AR295" s="203">
        <f t="shared" si="403"/>
        <v>200</v>
      </c>
      <c r="AS295" s="203">
        <f t="shared" si="404"/>
        <v>180</v>
      </c>
      <c r="AT295" s="203">
        <f t="shared" si="405"/>
        <v>160</v>
      </c>
      <c r="AU295" s="204" t="str">
        <f t="shared" si="406"/>
        <v>-</v>
      </c>
      <c r="AV295" s="185"/>
      <c r="AW295" s="205">
        <f t="shared" si="407"/>
        <v>9.99</v>
      </c>
      <c r="AX295" s="206">
        <f t="shared" si="408"/>
        <v>9.99</v>
      </c>
      <c r="AY295" s="206">
        <f t="shared" si="409"/>
        <v>9.99</v>
      </c>
      <c r="AZ295" s="206">
        <f t="shared" si="410"/>
        <v>9.99</v>
      </c>
      <c r="BA295" s="206">
        <f t="shared" si="411"/>
        <v>9.99</v>
      </c>
      <c r="BB295" s="206">
        <f t="shared" si="412"/>
        <v>9.99</v>
      </c>
      <c r="BC295" s="206">
        <f t="shared" si="413"/>
        <v>9.99</v>
      </c>
      <c r="BD295" s="206">
        <f t="shared" si="414"/>
        <v>9.99</v>
      </c>
      <c r="BE295" s="206">
        <f t="shared" si="415"/>
        <v>9.99</v>
      </c>
      <c r="BF295" s="206">
        <f t="shared" si="416"/>
        <v>9.99</v>
      </c>
      <c r="BG295" s="207" t="str">
        <f t="shared" si="417"/>
        <v>-</v>
      </c>
      <c r="BH295" s="123"/>
      <c r="BI295" s="229"/>
      <c r="BJ295" s="112" t="s">
        <v>164</v>
      </c>
      <c r="BK295" s="103"/>
    </row>
    <row r="296" spans="1:63" s="49" customFormat="1">
      <c r="A296" s="110"/>
      <c r="B296" s="125" t="s">
        <v>150</v>
      </c>
      <c r="C296" s="47" t="s">
        <v>278</v>
      </c>
      <c r="D296" s="71" t="s">
        <v>167</v>
      </c>
      <c r="E296" s="112" t="s">
        <v>2428</v>
      </c>
      <c r="F296" s="51" t="s">
        <v>61</v>
      </c>
      <c r="G296" s="52">
        <v>100</v>
      </c>
      <c r="H296" s="52">
        <v>50</v>
      </c>
      <c r="I296" s="14" t="s">
        <v>41</v>
      </c>
      <c r="J296" s="14" t="s">
        <v>76</v>
      </c>
      <c r="K296" s="114" t="s">
        <v>61</v>
      </c>
      <c r="L296" s="115">
        <v>44.989999999999995</v>
      </c>
      <c r="M296" s="175">
        <f t="shared" si="391"/>
        <v>37.806722689075627</v>
      </c>
      <c r="N296" s="115"/>
      <c r="O296" s="116"/>
      <c r="P296" s="177">
        <f t="shared" si="419"/>
        <v>44.989999999999995</v>
      </c>
      <c r="Q296" s="67">
        <f t="shared" si="379"/>
        <v>43.989999999999995</v>
      </c>
      <c r="R296" s="16">
        <f t="shared" si="380"/>
        <v>42.989999999999995</v>
      </c>
      <c r="S296" s="16">
        <f t="shared" si="381"/>
        <v>41.989999999999995</v>
      </c>
      <c r="T296" s="16">
        <f t="shared" si="382"/>
        <v>40.989999999999995</v>
      </c>
      <c r="U296" s="16">
        <f t="shared" si="383"/>
        <v>39.989999999999995</v>
      </c>
      <c r="V296" s="16">
        <f t="shared" si="384"/>
        <v>38.989999999999995</v>
      </c>
      <c r="W296" s="16">
        <f t="shared" si="385"/>
        <v>37.989999999999995</v>
      </c>
      <c r="X296" s="16">
        <f t="shared" si="386"/>
        <v>36.989999999999995</v>
      </c>
      <c r="Y296" s="16">
        <f t="shared" si="387"/>
        <v>35.989999999999995</v>
      </c>
      <c r="Z296" s="16">
        <f t="shared" si="388"/>
        <v>34.989999999999995</v>
      </c>
      <c r="AA296" s="71" t="s">
        <v>41</v>
      </c>
      <c r="AB296" s="252">
        <v>19.989999999999998</v>
      </c>
      <c r="AC296" s="237" t="s">
        <v>49</v>
      </c>
      <c r="AD296" s="120" t="s">
        <v>2287</v>
      </c>
      <c r="AE296" s="67">
        <v>420</v>
      </c>
      <c r="AF296" s="114">
        <v>25</v>
      </c>
      <c r="AG296" s="182">
        <f t="shared" si="392"/>
        <v>445</v>
      </c>
      <c r="AH296" s="183">
        <f t="shared" si="393"/>
        <v>-481.95</v>
      </c>
      <c r="AI296" s="184">
        <f t="shared" si="394"/>
        <v>9.99</v>
      </c>
      <c r="AJ296" s="183">
        <f t="shared" si="395"/>
        <v>8.3949579831932777</v>
      </c>
      <c r="AK296" s="202">
        <f t="shared" si="396"/>
        <v>425</v>
      </c>
      <c r="AL296" s="203">
        <f t="shared" si="397"/>
        <v>405</v>
      </c>
      <c r="AM296" s="203">
        <f t="shared" si="398"/>
        <v>385</v>
      </c>
      <c r="AN296" s="203">
        <f t="shared" si="399"/>
        <v>365</v>
      </c>
      <c r="AO296" s="203">
        <f t="shared" si="400"/>
        <v>345</v>
      </c>
      <c r="AP296" s="203">
        <f t="shared" si="401"/>
        <v>325</v>
      </c>
      <c r="AQ296" s="203">
        <f t="shared" si="402"/>
        <v>305</v>
      </c>
      <c r="AR296" s="203">
        <f t="shared" si="403"/>
        <v>285</v>
      </c>
      <c r="AS296" s="203">
        <f t="shared" si="404"/>
        <v>265</v>
      </c>
      <c r="AT296" s="203">
        <f t="shared" si="405"/>
        <v>245</v>
      </c>
      <c r="AU296" s="204" t="str">
        <f t="shared" si="406"/>
        <v>-</v>
      </c>
      <c r="AV296" s="185"/>
      <c r="AW296" s="205">
        <f t="shared" si="407"/>
        <v>9.99</v>
      </c>
      <c r="AX296" s="206">
        <f t="shared" si="408"/>
        <v>9.99</v>
      </c>
      <c r="AY296" s="206">
        <f t="shared" si="409"/>
        <v>9.99</v>
      </c>
      <c r="AZ296" s="206">
        <f t="shared" si="410"/>
        <v>9.99</v>
      </c>
      <c r="BA296" s="206">
        <f t="shared" si="411"/>
        <v>9.99</v>
      </c>
      <c r="BB296" s="206">
        <f t="shared" si="412"/>
        <v>9.99</v>
      </c>
      <c r="BC296" s="206">
        <f t="shared" si="413"/>
        <v>9.99</v>
      </c>
      <c r="BD296" s="206">
        <f t="shared" si="414"/>
        <v>9.99</v>
      </c>
      <c r="BE296" s="206">
        <f t="shared" si="415"/>
        <v>9.99</v>
      </c>
      <c r="BF296" s="206">
        <f t="shared" si="416"/>
        <v>9.99</v>
      </c>
      <c r="BG296" s="207" t="str">
        <f t="shared" si="417"/>
        <v>-</v>
      </c>
      <c r="BH296" s="146"/>
      <c r="BI296" s="227">
        <v>46265</v>
      </c>
      <c r="BJ296" s="112" t="s">
        <v>164</v>
      </c>
      <c r="BK296" s="103"/>
    </row>
    <row r="297" spans="1:63" s="49" customFormat="1">
      <c r="A297" s="110"/>
      <c r="B297" s="125" t="s">
        <v>150</v>
      </c>
      <c r="C297" s="47" t="s">
        <v>278</v>
      </c>
      <c r="D297" s="71" t="s">
        <v>167</v>
      </c>
      <c r="E297" s="112"/>
      <c r="F297" s="51" t="s">
        <v>61</v>
      </c>
      <c r="G297" s="52">
        <v>100</v>
      </c>
      <c r="H297" s="52">
        <v>50</v>
      </c>
      <c r="I297" s="14" t="s">
        <v>41</v>
      </c>
      <c r="J297" s="14" t="s">
        <v>76</v>
      </c>
      <c r="K297" s="114" t="s">
        <v>61</v>
      </c>
      <c r="L297" s="115">
        <v>44.989999999999995</v>
      </c>
      <c r="M297" s="175">
        <f t="shared" si="391"/>
        <v>37.806722689075627</v>
      </c>
      <c r="N297" s="115"/>
      <c r="O297" s="116"/>
      <c r="P297" s="177">
        <f t="shared" si="419"/>
        <v>44.989999999999995</v>
      </c>
      <c r="Q297" s="67">
        <f t="shared" si="379"/>
        <v>43.989999999999995</v>
      </c>
      <c r="R297" s="16">
        <f t="shared" si="380"/>
        <v>42.989999999999995</v>
      </c>
      <c r="S297" s="16">
        <f t="shared" si="381"/>
        <v>41.989999999999995</v>
      </c>
      <c r="T297" s="16">
        <f t="shared" si="382"/>
        <v>40.989999999999995</v>
      </c>
      <c r="U297" s="16">
        <f t="shared" si="383"/>
        <v>39.989999999999995</v>
      </c>
      <c r="V297" s="16">
        <f t="shared" si="384"/>
        <v>38.989999999999995</v>
      </c>
      <c r="W297" s="16">
        <f t="shared" si="385"/>
        <v>37.989999999999995</v>
      </c>
      <c r="X297" s="16">
        <f t="shared" si="386"/>
        <v>36.989999999999995</v>
      </c>
      <c r="Y297" s="16">
        <f t="shared" si="387"/>
        <v>35.989999999999995</v>
      </c>
      <c r="Z297" s="16">
        <f t="shared" si="388"/>
        <v>34.989999999999995</v>
      </c>
      <c r="AA297" s="71" t="s">
        <v>41</v>
      </c>
      <c r="AB297" s="252">
        <v>19.989999999999998</v>
      </c>
      <c r="AC297" s="212"/>
      <c r="AD297" s="119" t="s">
        <v>41</v>
      </c>
      <c r="AE297" s="67">
        <v>420</v>
      </c>
      <c r="AF297" s="114"/>
      <c r="AG297" s="182">
        <f t="shared" si="392"/>
        <v>420</v>
      </c>
      <c r="AH297" s="183">
        <f t="shared" si="393"/>
        <v>-452.2</v>
      </c>
      <c r="AI297" s="184">
        <f t="shared" si="394"/>
        <v>9.99</v>
      </c>
      <c r="AJ297" s="183">
        <f t="shared" si="395"/>
        <v>8.3949579831932777</v>
      </c>
      <c r="AK297" s="202">
        <f t="shared" si="396"/>
        <v>400</v>
      </c>
      <c r="AL297" s="203">
        <f t="shared" si="397"/>
        <v>380</v>
      </c>
      <c r="AM297" s="203">
        <f t="shared" si="398"/>
        <v>360</v>
      </c>
      <c r="AN297" s="203">
        <f t="shared" si="399"/>
        <v>340</v>
      </c>
      <c r="AO297" s="203">
        <f t="shared" si="400"/>
        <v>320</v>
      </c>
      <c r="AP297" s="203">
        <f t="shared" si="401"/>
        <v>300</v>
      </c>
      <c r="AQ297" s="203">
        <f t="shared" si="402"/>
        <v>280</v>
      </c>
      <c r="AR297" s="203">
        <f t="shared" si="403"/>
        <v>260</v>
      </c>
      <c r="AS297" s="203">
        <f t="shared" si="404"/>
        <v>240</v>
      </c>
      <c r="AT297" s="203">
        <f t="shared" si="405"/>
        <v>220</v>
      </c>
      <c r="AU297" s="204" t="str">
        <f t="shared" si="406"/>
        <v>-</v>
      </c>
      <c r="AV297" s="185"/>
      <c r="AW297" s="205">
        <f t="shared" si="407"/>
        <v>9.99</v>
      </c>
      <c r="AX297" s="206">
        <f t="shared" si="408"/>
        <v>9.99</v>
      </c>
      <c r="AY297" s="206">
        <f t="shared" si="409"/>
        <v>9.99</v>
      </c>
      <c r="AZ297" s="206">
        <f t="shared" si="410"/>
        <v>9.99</v>
      </c>
      <c r="BA297" s="206">
        <f t="shared" si="411"/>
        <v>9.99</v>
      </c>
      <c r="BB297" s="206">
        <f t="shared" si="412"/>
        <v>9.99</v>
      </c>
      <c r="BC297" s="206">
        <f t="shared" si="413"/>
        <v>9.99</v>
      </c>
      <c r="BD297" s="206">
        <f t="shared" si="414"/>
        <v>9.99</v>
      </c>
      <c r="BE297" s="206">
        <f t="shared" si="415"/>
        <v>9.99</v>
      </c>
      <c r="BF297" s="206">
        <f t="shared" si="416"/>
        <v>9.99</v>
      </c>
      <c r="BG297" s="207" t="str">
        <f t="shared" si="417"/>
        <v>-</v>
      </c>
      <c r="BH297" s="123"/>
      <c r="BI297" s="229"/>
      <c r="BJ297" s="112" t="s">
        <v>164</v>
      </c>
      <c r="BK297" s="103"/>
    </row>
    <row r="298" spans="1:63">
      <c r="A298" s="111" t="s">
        <v>173</v>
      </c>
      <c r="B298" s="127" t="s">
        <v>218</v>
      </c>
      <c r="C298" s="54" t="s">
        <v>219</v>
      </c>
      <c r="D298" s="71" t="s">
        <v>40</v>
      </c>
      <c r="E298" s="112"/>
      <c r="F298" s="51" t="s">
        <v>220</v>
      </c>
      <c r="G298" s="14" t="s">
        <v>41</v>
      </c>
      <c r="H298" s="14">
        <v>2</v>
      </c>
      <c r="I298" s="14" t="s">
        <v>41</v>
      </c>
      <c r="J298" s="14"/>
      <c r="K298" s="71" t="s">
        <v>221</v>
      </c>
      <c r="L298" s="115">
        <v>2.99</v>
      </c>
      <c r="M298" s="175">
        <f t="shared" si="391"/>
        <v>2.5126050420168071</v>
      </c>
      <c r="N298" s="115"/>
      <c r="O298" s="116"/>
      <c r="P298" s="177">
        <f t="shared" si="419"/>
        <v>2.99</v>
      </c>
      <c r="Q298" s="51" t="s">
        <v>41</v>
      </c>
      <c r="R298" s="14" t="s">
        <v>41</v>
      </c>
      <c r="S298" s="14" t="s">
        <v>41</v>
      </c>
      <c r="T298" s="14" t="s">
        <v>41</v>
      </c>
      <c r="U298" s="14" t="s">
        <v>41</v>
      </c>
      <c r="V298" s="14" t="s">
        <v>41</v>
      </c>
      <c r="W298" s="14" t="s">
        <v>41</v>
      </c>
      <c r="X298" s="14" t="s">
        <v>41</v>
      </c>
      <c r="Y298" s="14" t="s">
        <v>41</v>
      </c>
      <c r="Z298" s="14" t="s">
        <v>41</v>
      </c>
      <c r="AA298" s="71" t="s">
        <v>41</v>
      </c>
      <c r="AB298" s="252">
        <v>39.99</v>
      </c>
      <c r="AC298" s="212"/>
      <c r="AD298" s="119" t="s">
        <v>41</v>
      </c>
      <c r="AE298" s="67">
        <v>10</v>
      </c>
      <c r="AF298" s="114"/>
      <c r="AG298" s="182">
        <f t="shared" si="392"/>
        <v>10</v>
      </c>
      <c r="AH298" s="183">
        <f t="shared" si="393"/>
        <v>35.699999999999996</v>
      </c>
      <c r="AI298" s="184">
        <f t="shared" si="394"/>
        <v>39.99</v>
      </c>
      <c r="AJ298" s="183">
        <f t="shared" si="395"/>
        <v>33.605042016806728</v>
      </c>
      <c r="AK298" s="202" t="str">
        <f t="shared" si="396"/>
        <v>-</v>
      </c>
      <c r="AL298" s="203" t="str">
        <f t="shared" si="397"/>
        <v>-</v>
      </c>
      <c r="AM298" s="203" t="str">
        <f t="shared" si="398"/>
        <v>-</v>
      </c>
      <c r="AN298" s="203" t="str">
        <f t="shared" si="399"/>
        <v>-</v>
      </c>
      <c r="AO298" s="203" t="str">
        <f t="shared" si="400"/>
        <v>-</v>
      </c>
      <c r="AP298" s="203" t="str">
        <f t="shared" si="401"/>
        <v>-</v>
      </c>
      <c r="AQ298" s="203" t="str">
        <f t="shared" si="402"/>
        <v>-</v>
      </c>
      <c r="AR298" s="203" t="str">
        <f t="shared" si="403"/>
        <v>-</v>
      </c>
      <c r="AS298" s="203" t="str">
        <f t="shared" si="404"/>
        <v>-</v>
      </c>
      <c r="AT298" s="203" t="str">
        <f t="shared" si="405"/>
        <v>-</v>
      </c>
      <c r="AU298" s="204" t="str">
        <f t="shared" si="406"/>
        <v>-</v>
      </c>
      <c r="AV298" s="185"/>
      <c r="AW298" s="205" t="str">
        <f t="shared" si="407"/>
        <v>-</v>
      </c>
      <c r="AX298" s="206" t="str">
        <f t="shared" si="408"/>
        <v>-</v>
      </c>
      <c r="AY298" s="206" t="str">
        <f t="shared" si="409"/>
        <v>-</v>
      </c>
      <c r="AZ298" s="206" t="str">
        <f t="shared" si="410"/>
        <v>-</v>
      </c>
      <c r="BA298" s="206" t="str">
        <f t="shared" si="411"/>
        <v>-</v>
      </c>
      <c r="BB298" s="206" t="str">
        <f t="shared" si="412"/>
        <v>-</v>
      </c>
      <c r="BC298" s="206" t="str">
        <f t="shared" si="413"/>
        <v>-</v>
      </c>
      <c r="BD298" s="206" t="str">
        <f t="shared" si="414"/>
        <v>-</v>
      </c>
      <c r="BE298" s="206" t="str">
        <f t="shared" si="415"/>
        <v>-</v>
      </c>
      <c r="BF298" s="206" t="str">
        <f t="shared" si="416"/>
        <v>-</v>
      </c>
      <c r="BG298" s="207" t="str">
        <f t="shared" si="417"/>
        <v>-</v>
      </c>
      <c r="BH298" s="103" t="s">
        <v>174</v>
      </c>
      <c r="BI298" s="227"/>
      <c r="BJ298" s="112" t="s">
        <v>180</v>
      </c>
      <c r="BK298" s="103"/>
    </row>
    <row r="299" spans="1:63" s="49" customFormat="1">
      <c r="A299" s="110" t="s">
        <v>53</v>
      </c>
      <c r="B299" s="127" t="s">
        <v>218</v>
      </c>
      <c r="C299" s="54" t="s">
        <v>222</v>
      </c>
      <c r="D299" s="71" t="s">
        <v>40</v>
      </c>
      <c r="E299" s="112"/>
      <c r="F299" s="67" t="s">
        <v>223</v>
      </c>
      <c r="G299" s="14" t="s">
        <v>41</v>
      </c>
      <c r="H299" s="14">
        <v>2</v>
      </c>
      <c r="I299" s="14" t="s">
        <v>41</v>
      </c>
      <c r="J299" s="14"/>
      <c r="K299" s="114" t="s">
        <v>48</v>
      </c>
      <c r="L299" s="115">
        <v>4.99</v>
      </c>
      <c r="M299" s="175">
        <f t="shared" si="391"/>
        <v>4.1932773109243699</v>
      </c>
      <c r="N299" s="115"/>
      <c r="O299" s="116"/>
      <c r="P299" s="177">
        <f t="shared" si="419"/>
        <v>4.99</v>
      </c>
      <c r="Q299" s="51" t="s">
        <v>41</v>
      </c>
      <c r="R299" s="14" t="s">
        <v>41</v>
      </c>
      <c r="S299" s="14" t="s">
        <v>41</v>
      </c>
      <c r="T299" s="14" t="s">
        <v>41</v>
      </c>
      <c r="U299" s="14" t="s">
        <v>41</v>
      </c>
      <c r="V299" s="14" t="s">
        <v>41</v>
      </c>
      <c r="W299" s="14" t="s">
        <v>41</v>
      </c>
      <c r="X299" s="14" t="s">
        <v>41</v>
      </c>
      <c r="Y299" s="14" t="s">
        <v>41</v>
      </c>
      <c r="Z299" s="14" t="s">
        <v>41</v>
      </c>
      <c r="AA299" s="71" t="s">
        <v>41</v>
      </c>
      <c r="AB299" s="252">
        <v>39.99</v>
      </c>
      <c r="AC299" s="212"/>
      <c r="AD299" s="119" t="s">
        <v>41</v>
      </c>
      <c r="AE299" s="67">
        <v>10</v>
      </c>
      <c r="AF299" s="114"/>
      <c r="AG299" s="182">
        <f t="shared" si="392"/>
        <v>10</v>
      </c>
      <c r="AH299" s="183">
        <f t="shared" si="393"/>
        <v>35.699999999999996</v>
      </c>
      <c r="AI299" s="184">
        <f t="shared" si="394"/>
        <v>39.99</v>
      </c>
      <c r="AJ299" s="183">
        <f t="shared" si="395"/>
        <v>33.605042016806728</v>
      </c>
      <c r="AK299" s="202" t="str">
        <f t="shared" si="396"/>
        <v>-</v>
      </c>
      <c r="AL299" s="203" t="str">
        <f t="shared" si="397"/>
        <v>-</v>
      </c>
      <c r="AM299" s="203" t="str">
        <f t="shared" si="398"/>
        <v>-</v>
      </c>
      <c r="AN299" s="203" t="str">
        <f t="shared" si="399"/>
        <v>-</v>
      </c>
      <c r="AO299" s="203" t="str">
        <f t="shared" si="400"/>
        <v>-</v>
      </c>
      <c r="AP299" s="203" t="str">
        <f t="shared" si="401"/>
        <v>-</v>
      </c>
      <c r="AQ299" s="203" t="str">
        <f t="shared" si="402"/>
        <v>-</v>
      </c>
      <c r="AR299" s="203" t="str">
        <f t="shared" si="403"/>
        <v>-</v>
      </c>
      <c r="AS299" s="203" t="str">
        <f t="shared" si="404"/>
        <v>-</v>
      </c>
      <c r="AT299" s="203" t="str">
        <f t="shared" si="405"/>
        <v>-</v>
      </c>
      <c r="AU299" s="204" t="str">
        <f t="shared" si="406"/>
        <v>-</v>
      </c>
      <c r="AV299" s="185"/>
      <c r="AW299" s="205" t="str">
        <f t="shared" si="407"/>
        <v>-</v>
      </c>
      <c r="AX299" s="206" t="str">
        <f t="shared" si="408"/>
        <v>-</v>
      </c>
      <c r="AY299" s="206" t="str">
        <f t="shared" si="409"/>
        <v>-</v>
      </c>
      <c r="AZ299" s="206" t="str">
        <f t="shared" si="410"/>
        <v>-</v>
      </c>
      <c r="BA299" s="206" t="str">
        <f t="shared" si="411"/>
        <v>-</v>
      </c>
      <c r="BB299" s="206" t="str">
        <f t="shared" si="412"/>
        <v>-</v>
      </c>
      <c r="BC299" s="206" t="str">
        <f t="shared" si="413"/>
        <v>-</v>
      </c>
      <c r="BD299" s="206" t="str">
        <f t="shared" si="414"/>
        <v>-</v>
      </c>
      <c r="BE299" s="206" t="str">
        <f t="shared" si="415"/>
        <v>-</v>
      </c>
      <c r="BF299" s="206" t="str">
        <f t="shared" si="416"/>
        <v>-</v>
      </c>
      <c r="BG299" s="207" t="str">
        <f t="shared" si="417"/>
        <v>-</v>
      </c>
      <c r="BH299" s="123"/>
      <c r="BI299" s="227"/>
      <c r="BJ299" s="112" t="s">
        <v>180</v>
      </c>
      <c r="BK299" s="103"/>
    </row>
    <row r="300" spans="1:63" s="49" customFormat="1">
      <c r="A300" s="110"/>
      <c r="B300" s="127" t="s">
        <v>218</v>
      </c>
      <c r="C300" s="54" t="s">
        <v>222</v>
      </c>
      <c r="D300" s="71" t="s">
        <v>40</v>
      </c>
      <c r="E300" s="112" t="s">
        <v>2426</v>
      </c>
      <c r="F300" s="67" t="s">
        <v>223</v>
      </c>
      <c r="G300" s="14" t="s">
        <v>41</v>
      </c>
      <c r="H300" s="14">
        <v>2</v>
      </c>
      <c r="I300" s="14" t="s">
        <v>41</v>
      </c>
      <c r="J300" s="14"/>
      <c r="K300" s="114" t="s">
        <v>48</v>
      </c>
      <c r="L300" s="115">
        <v>4.99</v>
      </c>
      <c r="M300" s="175">
        <f t="shared" si="391"/>
        <v>4.1932773109243699</v>
      </c>
      <c r="N300" s="115"/>
      <c r="O300" s="116"/>
      <c r="P300" s="177">
        <f t="shared" si="419"/>
        <v>4.99</v>
      </c>
      <c r="Q300" s="51" t="s">
        <v>41</v>
      </c>
      <c r="R300" s="14" t="s">
        <v>41</v>
      </c>
      <c r="S300" s="14" t="s">
        <v>41</v>
      </c>
      <c r="T300" s="14" t="s">
        <v>41</v>
      </c>
      <c r="U300" s="14" t="s">
        <v>41</v>
      </c>
      <c r="V300" s="14" t="s">
        <v>41</v>
      </c>
      <c r="W300" s="14" t="s">
        <v>41</v>
      </c>
      <c r="X300" s="14" t="s">
        <v>41</v>
      </c>
      <c r="Y300" s="14" t="s">
        <v>41</v>
      </c>
      <c r="Z300" s="14" t="s">
        <v>41</v>
      </c>
      <c r="AA300" s="71" t="s">
        <v>41</v>
      </c>
      <c r="AB300" s="252">
        <v>39.99</v>
      </c>
      <c r="AC300" s="236" t="s">
        <v>49</v>
      </c>
      <c r="AD300" s="223" t="s">
        <v>1960</v>
      </c>
      <c r="AE300" s="67">
        <v>10</v>
      </c>
      <c r="AF300" s="114">
        <v>20</v>
      </c>
      <c r="AG300" s="182">
        <f t="shared" si="392"/>
        <v>30</v>
      </c>
      <c r="AH300" s="183">
        <f t="shared" si="393"/>
        <v>11.899999999999999</v>
      </c>
      <c r="AI300" s="184">
        <f t="shared" si="394"/>
        <v>19.990000000000002</v>
      </c>
      <c r="AJ300" s="183">
        <f t="shared" si="395"/>
        <v>16.798319327731093</v>
      </c>
      <c r="AK300" s="202" t="str">
        <f t="shared" si="396"/>
        <v>-</v>
      </c>
      <c r="AL300" s="203" t="str">
        <f t="shared" si="397"/>
        <v>-</v>
      </c>
      <c r="AM300" s="203" t="str">
        <f t="shared" si="398"/>
        <v>-</v>
      </c>
      <c r="AN300" s="203" t="str">
        <f t="shared" si="399"/>
        <v>-</v>
      </c>
      <c r="AO300" s="203" t="str">
        <f t="shared" si="400"/>
        <v>-</v>
      </c>
      <c r="AP300" s="203" t="str">
        <f t="shared" si="401"/>
        <v>-</v>
      </c>
      <c r="AQ300" s="203" t="str">
        <f t="shared" si="402"/>
        <v>-</v>
      </c>
      <c r="AR300" s="203" t="str">
        <f t="shared" si="403"/>
        <v>-</v>
      </c>
      <c r="AS300" s="203" t="str">
        <f t="shared" si="404"/>
        <v>-</v>
      </c>
      <c r="AT300" s="203" t="str">
        <f t="shared" si="405"/>
        <v>-</v>
      </c>
      <c r="AU300" s="204" t="str">
        <f t="shared" si="406"/>
        <v>-</v>
      </c>
      <c r="AV300" s="185"/>
      <c r="AW300" s="205" t="str">
        <f t="shared" si="407"/>
        <v>-</v>
      </c>
      <c r="AX300" s="206" t="str">
        <f t="shared" si="408"/>
        <v>-</v>
      </c>
      <c r="AY300" s="206" t="str">
        <f t="shared" si="409"/>
        <v>-</v>
      </c>
      <c r="AZ300" s="206" t="str">
        <f t="shared" si="410"/>
        <v>-</v>
      </c>
      <c r="BA300" s="206" t="str">
        <f t="shared" si="411"/>
        <v>-</v>
      </c>
      <c r="BB300" s="206" t="str">
        <f t="shared" si="412"/>
        <v>-</v>
      </c>
      <c r="BC300" s="206" t="str">
        <f t="shared" si="413"/>
        <v>-</v>
      </c>
      <c r="BD300" s="206" t="str">
        <f t="shared" si="414"/>
        <v>-</v>
      </c>
      <c r="BE300" s="206" t="str">
        <f t="shared" si="415"/>
        <v>-</v>
      </c>
      <c r="BF300" s="206" t="str">
        <f t="shared" si="416"/>
        <v>-</v>
      </c>
      <c r="BG300" s="207" t="str">
        <f t="shared" si="417"/>
        <v>-</v>
      </c>
      <c r="BH300" s="123"/>
      <c r="BI300" s="227">
        <v>46265</v>
      </c>
      <c r="BJ300" s="112" t="s">
        <v>180</v>
      </c>
      <c r="BK300" s="103"/>
    </row>
    <row r="301" spans="1:63" s="49" customFormat="1">
      <c r="A301" s="110"/>
      <c r="B301" s="127" t="s">
        <v>218</v>
      </c>
      <c r="C301" s="54" t="s">
        <v>231</v>
      </c>
      <c r="D301" s="71" t="s">
        <v>40</v>
      </c>
      <c r="E301" s="112" t="s">
        <v>2426</v>
      </c>
      <c r="F301" s="51" t="s">
        <v>61</v>
      </c>
      <c r="G301" s="14">
        <v>10</v>
      </c>
      <c r="H301" s="14">
        <v>50</v>
      </c>
      <c r="I301" s="14" t="s">
        <v>41</v>
      </c>
      <c r="J301" s="14" t="s">
        <v>76</v>
      </c>
      <c r="K301" s="114" t="s">
        <v>61</v>
      </c>
      <c r="L301" s="115">
        <v>14.99</v>
      </c>
      <c r="M301" s="175">
        <f t="shared" si="391"/>
        <v>12.596638655462186</v>
      </c>
      <c r="N301" s="115">
        <f>L301-10</f>
        <v>4.99</v>
      </c>
      <c r="O301" s="118">
        <f t="shared" ref="O301:O303" si="420">N301/1.19</f>
        <v>4.1932773109243699</v>
      </c>
      <c r="P301" s="177">
        <f t="shared" ref="P301:P303" si="421">N301</f>
        <v>4.99</v>
      </c>
      <c r="Q301" s="51" t="s">
        <v>41</v>
      </c>
      <c r="R301" s="14" t="s">
        <v>41</v>
      </c>
      <c r="S301" s="14" t="s">
        <v>41</v>
      </c>
      <c r="T301" s="14" t="s">
        <v>41</v>
      </c>
      <c r="U301" s="14" t="s">
        <v>41</v>
      </c>
      <c r="V301" s="14" t="s">
        <v>41</v>
      </c>
      <c r="W301" s="14" t="s">
        <v>41</v>
      </c>
      <c r="X301" s="14" t="s">
        <v>41</v>
      </c>
      <c r="Y301" s="14" t="s">
        <v>41</v>
      </c>
      <c r="Z301" s="14" t="s">
        <v>41</v>
      </c>
      <c r="AA301" s="71" t="s">
        <v>41</v>
      </c>
      <c r="AB301" s="256">
        <v>0</v>
      </c>
      <c r="AC301" s="63" t="s">
        <v>182</v>
      </c>
      <c r="AD301" s="120" t="s">
        <v>232</v>
      </c>
      <c r="AE301" s="67">
        <v>10</v>
      </c>
      <c r="AF301" s="114">
        <v>10</v>
      </c>
      <c r="AG301" s="182">
        <f t="shared" si="392"/>
        <v>20</v>
      </c>
      <c r="AH301" s="183">
        <f t="shared" si="393"/>
        <v>23.799999999999997</v>
      </c>
      <c r="AI301" s="184">
        <f t="shared" si="394"/>
        <v>29.990000000000002</v>
      </c>
      <c r="AJ301" s="183">
        <f t="shared" si="395"/>
        <v>25.20168067226891</v>
      </c>
      <c r="AK301" s="202" t="str">
        <f t="shared" si="396"/>
        <v>-</v>
      </c>
      <c r="AL301" s="203" t="str">
        <f t="shared" si="397"/>
        <v>-</v>
      </c>
      <c r="AM301" s="203" t="str">
        <f t="shared" si="398"/>
        <v>-</v>
      </c>
      <c r="AN301" s="203" t="str">
        <f t="shared" si="399"/>
        <v>-</v>
      </c>
      <c r="AO301" s="203" t="str">
        <f t="shared" si="400"/>
        <v>-</v>
      </c>
      <c r="AP301" s="203" t="str">
        <f t="shared" si="401"/>
        <v>-</v>
      </c>
      <c r="AQ301" s="203" t="str">
        <f t="shared" si="402"/>
        <v>-</v>
      </c>
      <c r="AR301" s="203" t="str">
        <f t="shared" si="403"/>
        <v>-</v>
      </c>
      <c r="AS301" s="203" t="str">
        <f t="shared" si="404"/>
        <v>-</v>
      </c>
      <c r="AT301" s="203" t="str">
        <f t="shared" si="405"/>
        <v>-</v>
      </c>
      <c r="AU301" s="204" t="str">
        <f t="shared" si="406"/>
        <v>-</v>
      </c>
      <c r="AV301" s="185"/>
      <c r="AW301" s="205" t="str">
        <f t="shared" si="407"/>
        <v>-</v>
      </c>
      <c r="AX301" s="206" t="str">
        <f t="shared" si="408"/>
        <v>-</v>
      </c>
      <c r="AY301" s="206" t="str">
        <f t="shared" si="409"/>
        <v>-</v>
      </c>
      <c r="AZ301" s="206" t="str">
        <f t="shared" si="410"/>
        <v>-</v>
      </c>
      <c r="BA301" s="206" t="str">
        <f t="shared" si="411"/>
        <v>-</v>
      </c>
      <c r="BB301" s="206" t="str">
        <f t="shared" si="412"/>
        <v>-</v>
      </c>
      <c r="BC301" s="206" t="str">
        <f t="shared" si="413"/>
        <v>-</v>
      </c>
      <c r="BD301" s="206" t="str">
        <f t="shared" si="414"/>
        <v>-</v>
      </c>
      <c r="BE301" s="206" t="str">
        <f t="shared" si="415"/>
        <v>-</v>
      </c>
      <c r="BF301" s="206" t="str">
        <f t="shared" si="416"/>
        <v>-</v>
      </c>
      <c r="BG301" s="207" t="str">
        <f t="shared" si="417"/>
        <v>-</v>
      </c>
      <c r="BH301" s="103" t="s">
        <v>2497</v>
      </c>
      <c r="BI301" s="227">
        <v>46265</v>
      </c>
      <c r="BJ301" s="112" t="s">
        <v>180</v>
      </c>
      <c r="BK301" s="103"/>
    </row>
    <row r="302" spans="1:63" s="49" customFormat="1">
      <c r="A302" s="110"/>
      <c r="B302" s="127" t="s">
        <v>218</v>
      </c>
      <c r="C302" s="54" t="s">
        <v>2570</v>
      </c>
      <c r="D302" s="71" t="s">
        <v>40</v>
      </c>
      <c r="E302" s="112" t="s">
        <v>2426</v>
      </c>
      <c r="F302" s="51" t="s">
        <v>61</v>
      </c>
      <c r="G302" s="14">
        <v>20</v>
      </c>
      <c r="H302" s="14">
        <v>50</v>
      </c>
      <c r="I302" s="14" t="s">
        <v>41</v>
      </c>
      <c r="J302" s="14" t="s">
        <v>76</v>
      </c>
      <c r="K302" s="114" t="s">
        <v>61</v>
      </c>
      <c r="L302" s="115">
        <v>16.989999999999998</v>
      </c>
      <c r="M302" s="175">
        <f t="shared" si="391"/>
        <v>14.277310924369747</v>
      </c>
      <c r="N302" s="115">
        <f>L302-10</f>
        <v>6.9899999999999984</v>
      </c>
      <c r="O302" s="116">
        <f t="shared" si="420"/>
        <v>5.8739495798319314</v>
      </c>
      <c r="P302" s="177">
        <f t="shared" si="421"/>
        <v>6.9899999999999984</v>
      </c>
      <c r="Q302" s="51" t="s">
        <v>41</v>
      </c>
      <c r="R302" s="14" t="s">
        <v>41</v>
      </c>
      <c r="S302" s="14" t="s">
        <v>41</v>
      </c>
      <c r="T302" s="14" t="s">
        <v>41</v>
      </c>
      <c r="U302" s="14" t="s">
        <v>41</v>
      </c>
      <c r="V302" s="14" t="s">
        <v>41</v>
      </c>
      <c r="W302" s="14" t="s">
        <v>41</v>
      </c>
      <c r="X302" s="14" t="s">
        <v>41</v>
      </c>
      <c r="Y302" s="14" t="s">
        <v>41</v>
      </c>
      <c r="Z302" s="14" t="s">
        <v>41</v>
      </c>
      <c r="AA302" s="71" t="s">
        <v>41</v>
      </c>
      <c r="AB302" s="256">
        <v>0</v>
      </c>
      <c r="AC302" s="63" t="s">
        <v>182</v>
      </c>
      <c r="AD302" s="120" t="s">
        <v>2571</v>
      </c>
      <c r="AE302" s="67">
        <v>15</v>
      </c>
      <c r="AF302" s="114">
        <v>15</v>
      </c>
      <c r="AG302" s="182">
        <f t="shared" si="392"/>
        <v>30</v>
      </c>
      <c r="AH302" s="183">
        <f t="shared" si="393"/>
        <v>11.899999999999999</v>
      </c>
      <c r="AI302" s="184">
        <f t="shared" si="394"/>
        <v>19.990000000000002</v>
      </c>
      <c r="AJ302" s="183">
        <f t="shared" si="395"/>
        <v>16.798319327731093</v>
      </c>
      <c r="AK302" s="202" t="str">
        <f t="shared" si="396"/>
        <v>-</v>
      </c>
      <c r="AL302" s="203" t="str">
        <f t="shared" si="397"/>
        <v>-</v>
      </c>
      <c r="AM302" s="203" t="str">
        <f t="shared" si="398"/>
        <v>-</v>
      </c>
      <c r="AN302" s="203" t="str">
        <f t="shared" si="399"/>
        <v>-</v>
      </c>
      <c r="AO302" s="203" t="str">
        <f t="shared" si="400"/>
        <v>-</v>
      </c>
      <c r="AP302" s="203" t="str">
        <f t="shared" si="401"/>
        <v>-</v>
      </c>
      <c r="AQ302" s="203" t="str">
        <f t="shared" si="402"/>
        <v>-</v>
      </c>
      <c r="AR302" s="203" t="str">
        <f t="shared" si="403"/>
        <v>-</v>
      </c>
      <c r="AS302" s="203" t="str">
        <f t="shared" si="404"/>
        <v>-</v>
      </c>
      <c r="AT302" s="203" t="str">
        <f t="shared" si="405"/>
        <v>-</v>
      </c>
      <c r="AU302" s="204" t="str">
        <f t="shared" si="406"/>
        <v>-</v>
      </c>
      <c r="AV302" s="185"/>
      <c r="AW302" s="205" t="str">
        <f t="shared" si="407"/>
        <v>-</v>
      </c>
      <c r="AX302" s="206" t="str">
        <f t="shared" si="408"/>
        <v>-</v>
      </c>
      <c r="AY302" s="206" t="str">
        <f t="shared" si="409"/>
        <v>-</v>
      </c>
      <c r="AZ302" s="206" t="str">
        <f t="shared" si="410"/>
        <v>-</v>
      </c>
      <c r="BA302" s="206" t="str">
        <f t="shared" si="411"/>
        <v>-</v>
      </c>
      <c r="BB302" s="206" t="str">
        <f t="shared" si="412"/>
        <v>-</v>
      </c>
      <c r="BC302" s="206" t="str">
        <f t="shared" si="413"/>
        <v>-</v>
      </c>
      <c r="BD302" s="206" t="str">
        <f t="shared" si="414"/>
        <v>-</v>
      </c>
      <c r="BE302" s="206" t="str">
        <f t="shared" si="415"/>
        <v>-</v>
      </c>
      <c r="BF302" s="206" t="str">
        <f t="shared" si="416"/>
        <v>-</v>
      </c>
      <c r="BG302" s="207" t="str">
        <f t="shared" si="417"/>
        <v>-</v>
      </c>
      <c r="BH302" s="103" t="s">
        <v>2497</v>
      </c>
      <c r="BI302" s="227">
        <v>46265</v>
      </c>
      <c r="BJ302" s="112" t="s">
        <v>181</v>
      </c>
      <c r="BK302" s="103"/>
    </row>
    <row r="303" spans="1:63" s="49" customFormat="1">
      <c r="A303" s="110"/>
      <c r="B303" s="127" t="s">
        <v>218</v>
      </c>
      <c r="C303" s="54" t="s">
        <v>236</v>
      </c>
      <c r="D303" s="71" t="s">
        <v>40</v>
      </c>
      <c r="E303" s="112" t="s">
        <v>2426</v>
      </c>
      <c r="F303" s="51" t="s">
        <v>61</v>
      </c>
      <c r="G303" s="14">
        <v>30</v>
      </c>
      <c r="H303" s="14">
        <v>50</v>
      </c>
      <c r="I303" s="14" t="s">
        <v>41</v>
      </c>
      <c r="J303" s="14" t="s">
        <v>76</v>
      </c>
      <c r="K303" s="114" t="s">
        <v>61</v>
      </c>
      <c r="L303" s="115">
        <v>29.99</v>
      </c>
      <c r="M303" s="175">
        <f t="shared" si="391"/>
        <v>25.201680672268907</v>
      </c>
      <c r="N303" s="115">
        <f>L303-20</f>
        <v>9.9899999999999984</v>
      </c>
      <c r="O303" s="118">
        <f t="shared" si="420"/>
        <v>8.3949579831932759</v>
      </c>
      <c r="P303" s="177">
        <f t="shared" si="421"/>
        <v>9.9899999999999984</v>
      </c>
      <c r="Q303" s="51" t="s">
        <v>41</v>
      </c>
      <c r="R303" s="14" t="s">
        <v>41</v>
      </c>
      <c r="S303" s="14" t="s">
        <v>41</v>
      </c>
      <c r="T303" s="14" t="s">
        <v>41</v>
      </c>
      <c r="U303" s="14" t="s">
        <v>41</v>
      </c>
      <c r="V303" s="14" t="s">
        <v>41</v>
      </c>
      <c r="W303" s="14" t="s">
        <v>41</v>
      </c>
      <c r="X303" s="14" t="s">
        <v>41</v>
      </c>
      <c r="Y303" s="14" t="s">
        <v>41</v>
      </c>
      <c r="Z303" s="14" t="s">
        <v>41</v>
      </c>
      <c r="AA303" s="71" t="s">
        <v>41</v>
      </c>
      <c r="AB303" s="256">
        <v>0</v>
      </c>
      <c r="AC303" s="63" t="s">
        <v>194</v>
      </c>
      <c r="AD303" s="120" t="s">
        <v>237</v>
      </c>
      <c r="AE303" s="67">
        <v>20</v>
      </c>
      <c r="AF303" s="114">
        <v>20</v>
      </c>
      <c r="AG303" s="182">
        <f t="shared" si="392"/>
        <v>40</v>
      </c>
      <c r="AH303" s="183">
        <f t="shared" si="393"/>
        <v>0</v>
      </c>
      <c r="AI303" s="184">
        <f t="shared" si="394"/>
        <v>9.99</v>
      </c>
      <c r="AJ303" s="183">
        <f t="shared" si="395"/>
        <v>8.3949579831932777</v>
      </c>
      <c r="AK303" s="202" t="str">
        <f t="shared" si="396"/>
        <v>-</v>
      </c>
      <c r="AL303" s="203" t="str">
        <f t="shared" si="397"/>
        <v>-</v>
      </c>
      <c r="AM303" s="203" t="str">
        <f t="shared" si="398"/>
        <v>-</v>
      </c>
      <c r="AN303" s="203" t="str">
        <f t="shared" si="399"/>
        <v>-</v>
      </c>
      <c r="AO303" s="203" t="str">
        <f t="shared" si="400"/>
        <v>-</v>
      </c>
      <c r="AP303" s="203" t="str">
        <f t="shared" si="401"/>
        <v>-</v>
      </c>
      <c r="AQ303" s="203" t="str">
        <f t="shared" si="402"/>
        <v>-</v>
      </c>
      <c r="AR303" s="203" t="str">
        <f t="shared" si="403"/>
        <v>-</v>
      </c>
      <c r="AS303" s="203" t="str">
        <f t="shared" si="404"/>
        <v>-</v>
      </c>
      <c r="AT303" s="203" t="str">
        <f t="shared" si="405"/>
        <v>-</v>
      </c>
      <c r="AU303" s="204" t="str">
        <f t="shared" si="406"/>
        <v>-</v>
      </c>
      <c r="AV303" s="185"/>
      <c r="AW303" s="205" t="str">
        <f t="shared" si="407"/>
        <v>-</v>
      </c>
      <c r="AX303" s="206" t="str">
        <f t="shared" si="408"/>
        <v>-</v>
      </c>
      <c r="AY303" s="206" t="str">
        <f t="shared" si="409"/>
        <v>-</v>
      </c>
      <c r="AZ303" s="206" t="str">
        <f t="shared" si="410"/>
        <v>-</v>
      </c>
      <c r="BA303" s="206" t="str">
        <f t="shared" si="411"/>
        <v>-</v>
      </c>
      <c r="BB303" s="206" t="str">
        <f t="shared" si="412"/>
        <v>-</v>
      </c>
      <c r="BC303" s="206" t="str">
        <f t="shared" si="413"/>
        <v>-</v>
      </c>
      <c r="BD303" s="206" t="str">
        <f t="shared" si="414"/>
        <v>-</v>
      </c>
      <c r="BE303" s="206" t="str">
        <f t="shared" si="415"/>
        <v>-</v>
      </c>
      <c r="BF303" s="206" t="str">
        <f t="shared" si="416"/>
        <v>-</v>
      </c>
      <c r="BG303" s="207" t="str">
        <f t="shared" si="417"/>
        <v>-</v>
      </c>
      <c r="BH303" s="103" t="s">
        <v>2497</v>
      </c>
      <c r="BI303" s="227">
        <v>46265</v>
      </c>
      <c r="BJ303" s="112" t="s">
        <v>187</v>
      </c>
      <c r="BK303" s="103"/>
    </row>
    <row r="304" spans="1:63" s="49" customFormat="1">
      <c r="A304" s="110" t="s">
        <v>53</v>
      </c>
      <c r="B304" s="127" t="s">
        <v>218</v>
      </c>
      <c r="C304" s="54" t="s">
        <v>224</v>
      </c>
      <c r="D304" s="71" t="s">
        <v>85</v>
      </c>
      <c r="E304" s="112"/>
      <c r="F304" s="67" t="s">
        <v>223</v>
      </c>
      <c r="G304" s="14" t="s">
        <v>41</v>
      </c>
      <c r="H304" s="14">
        <v>2</v>
      </c>
      <c r="I304" s="14" t="s">
        <v>41</v>
      </c>
      <c r="J304" s="14"/>
      <c r="K304" s="114" t="s">
        <v>48</v>
      </c>
      <c r="L304" s="115">
        <v>9.99</v>
      </c>
      <c r="M304" s="175">
        <f t="shared" si="391"/>
        <v>8.3949579831932777</v>
      </c>
      <c r="N304" s="115"/>
      <c r="O304" s="116"/>
      <c r="P304" s="177">
        <f>L304</f>
        <v>9.99</v>
      </c>
      <c r="Q304" s="51" t="s">
        <v>41</v>
      </c>
      <c r="R304" s="14" t="s">
        <v>41</v>
      </c>
      <c r="S304" s="14" t="s">
        <v>41</v>
      </c>
      <c r="T304" s="14" t="s">
        <v>41</v>
      </c>
      <c r="U304" s="14" t="s">
        <v>41</v>
      </c>
      <c r="V304" s="14" t="s">
        <v>41</v>
      </c>
      <c r="W304" s="14" t="s">
        <v>41</v>
      </c>
      <c r="X304" s="14" t="s">
        <v>41</v>
      </c>
      <c r="Y304" s="14" t="s">
        <v>41</v>
      </c>
      <c r="Z304" s="14" t="s">
        <v>41</v>
      </c>
      <c r="AA304" s="71" t="s">
        <v>41</v>
      </c>
      <c r="AB304" s="252">
        <v>39.99</v>
      </c>
      <c r="AC304" s="212"/>
      <c r="AD304" s="119" t="s">
        <v>41</v>
      </c>
      <c r="AE304" s="67">
        <v>70</v>
      </c>
      <c r="AF304" s="114"/>
      <c r="AG304" s="182">
        <f t="shared" si="392"/>
        <v>70</v>
      </c>
      <c r="AH304" s="183">
        <f t="shared" si="393"/>
        <v>-35.699999999999996</v>
      </c>
      <c r="AI304" s="184">
        <f t="shared" si="394"/>
        <v>9.99</v>
      </c>
      <c r="AJ304" s="183">
        <f t="shared" si="395"/>
        <v>8.3949579831932777</v>
      </c>
      <c r="AK304" s="202" t="str">
        <f t="shared" si="396"/>
        <v>-</v>
      </c>
      <c r="AL304" s="203" t="str">
        <f t="shared" si="397"/>
        <v>-</v>
      </c>
      <c r="AM304" s="203" t="str">
        <f t="shared" si="398"/>
        <v>-</v>
      </c>
      <c r="AN304" s="203" t="str">
        <f t="shared" si="399"/>
        <v>-</v>
      </c>
      <c r="AO304" s="203" t="str">
        <f t="shared" si="400"/>
        <v>-</v>
      </c>
      <c r="AP304" s="203" t="str">
        <f t="shared" si="401"/>
        <v>-</v>
      </c>
      <c r="AQ304" s="203" t="str">
        <f t="shared" si="402"/>
        <v>-</v>
      </c>
      <c r="AR304" s="203" t="str">
        <f t="shared" si="403"/>
        <v>-</v>
      </c>
      <c r="AS304" s="203" t="str">
        <f t="shared" si="404"/>
        <v>-</v>
      </c>
      <c r="AT304" s="203" t="str">
        <f t="shared" si="405"/>
        <v>-</v>
      </c>
      <c r="AU304" s="204" t="str">
        <f t="shared" si="406"/>
        <v>-</v>
      </c>
      <c r="AV304" s="185"/>
      <c r="AW304" s="205" t="str">
        <f t="shared" si="407"/>
        <v>-</v>
      </c>
      <c r="AX304" s="206" t="str">
        <f t="shared" si="408"/>
        <v>-</v>
      </c>
      <c r="AY304" s="206" t="str">
        <f t="shared" si="409"/>
        <v>-</v>
      </c>
      <c r="AZ304" s="206" t="str">
        <f t="shared" si="410"/>
        <v>-</v>
      </c>
      <c r="BA304" s="206" t="str">
        <f t="shared" si="411"/>
        <v>-</v>
      </c>
      <c r="BB304" s="206" t="str">
        <f t="shared" si="412"/>
        <v>-</v>
      </c>
      <c r="BC304" s="206" t="str">
        <f t="shared" si="413"/>
        <v>-</v>
      </c>
      <c r="BD304" s="206" t="str">
        <f t="shared" si="414"/>
        <v>-</v>
      </c>
      <c r="BE304" s="206" t="str">
        <f t="shared" si="415"/>
        <v>-</v>
      </c>
      <c r="BF304" s="206" t="str">
        <f t="shared" si="416"/>
        <v>-</v>
      </c>
      <c r="BG304" s="207" t="str">
        <f t="shared" si="417"/>
        <v>-</v>
      </c>
      <c r="BH304" s="123"/>
      <c r="BI304" s="227"/>
      <c r="BJ304" s="112" t="s">
        <v>79</v>
      </c>
      <c r="BK304" s="103"/>
    </row>
    <row r="305" spans="1:63" s="49" customFormat="1">
      <c r="A305" s="110"/>
      <c r="B305" s="127" t="s">
        <v>218</v>
      </c>
      <c r="C305" s="54" t="s">
        <v>224</v>
      </c>
      <c r="D305" s="71" t="s">
        <v>85</v>
      </c>
      <c r="E305" s="112" t="s">
        <v>2426</v>
      </c>
      <c r="F305" s="67" t="s">
        <v>223</v>
      </c>
      <c r="G305" s="14" t="s">
        <v>41</v>
      </c>
      <c r="H305" s="14">
        <v>2</v>
      </c>
      <c r="I305" s="14" t="s">
        <v>41</v>
      </c>
      <c r="J305" s="14"/>
      <c r="K305" s="114" t="s">
        <v>48</v>
      </c>
      <c r="L305" s="115">
        <v>9.99</v>
      </c>
      <c r="M305" s="175">
        <f t="shared" si="391"/>
        <v>8.3949579831932777</v>
      </c>
      <c r="N305" s="115"/>
      <c r="O305" s="116"/>
      <c r="P305" s="177">
        <f>L305</f>
        <v>9.99</v>
      </c>
      <c r="Q305" s="51" t="s">
        <v>41</v>
      </c>
      <c r="R305" s="14" t="s">
        <v>41</v>
      </c>
      <c r="S305" s="14" t="s">
        <v>41</v>
      </c>
      <c r="T305" s="14" t="s">
        <v>41</v>
      </c>
      <c r="U305" s="14" t="s">
        <v>41</v>
      </c>
      <c r="V305" s="14" t="s">
        <v>41</v>
      </c>
      <c r="W305" s="14" t="s">
        <v>41</v>
      </c>
      <c r="X305" s="14" t="s">
        <v>41</v>
      </c>
      <c r="Y305" s="14" t="s">
        <v>41</v>
      </c>
      <c r="Z305" s="14" t="s">
        <v>41</v>
      </c>
      <c r="AA305" s="71" t="s">
        <v>41</v>
      </c>
      <c r="AB305" s="252">
        <v>39.99</v>
      </c>
      <c r="AC305" s="236" t="s">
        <v>49</v>
      </c>
      <c r="AD305" s="223" t="s">
        <v>225</v>
      </c>
      <c r="AE305" s="67">
        <v>70</v>
      </c>
      <c r="AF305" s="114">
        <v>10</v>
      </c>
      <c r="AG305" s="182">
        <f t="shared" si="392"/>
        <v>80</v>
      </c>
      <c r="AH305" s="183">
        <f t="shared" si="393"/>
        <v>-47.599999999999994</v>
      </c>
      <c r="AI305" s="184">
        <f t="shared" si="394"/>
        <v>9.99</v>
      </c>
      <c r="AJ305" s="183">
        <f t="shared" si="395"/>
        <v>8.3949579831932777</v>
      </c>
      <c r="AK305" s="202" t="str">
        <f t="shared" si="396"/>
        <v>-</v>
      </c>
      <c r="AL305" s="203" t="str">
        <f t="shared" si="397"/>
        <v>-</v>
      </c>
      <c r="AM305" s="203" t="str">
        <f t="shared" si="398"/>
        <v>-</v>
      </c>
      <c r="AN305" s="203" t="str">
        <f t="shared" si="399"/>
        <v>-</v>
      </c>
      <c r="AO305" s="203" t="str">
        <f t="shared" si="400"/>
        <v>-</v>
      </c>
      <c r="AP305" s="203" t="str">
        <f t="shared" si="401"/>
        <v>-</v>
      </c>
      <c r="AQ305" s="203" t="str">
        <f t="shared" si="402"/>
        <v>-</v>
      </c>
      <c r="AR305" s="203" t="str">
        <f t="shared" si="403"/>
        <v>-</v>
      </c>
      <c r="AS305" s="203" t="str">
        <f t="shared" si="404"/>
        <v>-</v>
      </c>
      <c r="AT305" s="203" t="str">
        <f t="shared" si="405"/>
        <v>-</v>
      </c>
      <c r="AU305" s="204" t="str">
        <f t="shared" si="406"/>
        <v>-</v>
      </c>
      <c r="AV305" s="185"/>
      <c r="AW305" s="205" t="str">
        <f t="shared" si="407"/>
        <v>-</v>
      </c>
      <c r="AX305" s="206" t="str">
        <f t="shared" si="408"/>
        <v>-</v>
      </c>
      <c r="AY305" s="206" t="str">
        <f t="shared" si="409"/>
        <v>-</v>
      </c>
      <c r="AZ305" s="206" t="str">
        <f t="shared" si="410"/>
        <v>-</v>
      </c>
      <c r="BA305" s="206" t="str">
        <f t="shared" si="411"/>
        <v>-</v>
      </c>
      <c r="BB305" s="206" t="str">
        <f t="shared" si="412"/>
        <v>-</v>
      </c>
      <c r="BC305" s="206" t="str">
        <f t="shared" si="413"/>
        <v>-</v>
      </c>
      <c r="BD305" s="206" t="str">
        <f t="shared" si="414"/>
        <v>-</v>
      </c>
      <c r="BE305" s="206" t="str">
        <f t="shared" si="415"/>
        <v>-</v>
      </c>
      <c r="BF305" s="206" t="str">
        <f t="shared" si="416"/>
        <v>-</v>
      </c>
      <c r="BG305" s="207" t="str">
        <f t="shared" si="417"/>
        <v>-</v>
      </c>
      <c r="BH305" s="123"/>
      <c r="BI305" s="227">
        <v>46265</v>
      </c>
      <c r="BJ305" s="112" t="s">
        <v>79</v>
      </c>
      <c r="BK305" s="103"/>
    </row>
    <row r="306" spans="1:63">
      <c r="A306" s="110" t="s">
        <v>53</v>
      </c>
      <c r="B306" s="127" t="s">
        <v>218</v>
      </c>
      <c r="C306" s="54" t="s">
        <v>226</v>
      </c>
      <c r="D306" s="71" t="s">
        <v>40</v>
      </c>
      <c r="E306" s="112"/>
      <c r="F306" s="51" t="s">
        <v>227</v>
      </c>
      <c r="G306" s="14">
        <v>3</v>
      </c>
      <c r="H306" s="14">
        <v>25</v>
      </c>
      <c r="I306" s="14" t="s">
        <v>41</v>
      </c>
      <c r="J306" s="14" t="s">
        <v>42</v>
      </c>
      <c r="K306" s="114" t="s">
        <v>48</v>
      </c>
      <c r="L306" s="115">
        <v>9.99</v>
      </c>
      <c r="M306" s="175">
        <f t="shared" si="391"/>
        <v>8.3949579831932777</v>
      </c>
      <c r="N306" s="115"/>
      <c r="O306" s="116"/>
      <c r="P306" s="177">
        <f>L306</f>
        <v>9.99</v>
      </c>
      <c r="Q306" s="51" t="s">
        <v>41</v>
      </c>
      <c r="R306" s="14" t="s">
        <v>41</v>
      </c>
      <c r="S306" s="14" t="s">
        <v>41</v>
      </c>
      <c r="T306" s="14" t="s">
        <v>41</v>
      </c>
      <c r="U306" s="14" t="s">
        <v>41</v>
      </c>
      <c r="V306" s="14" t="s">
        <v>41</v>
      </c>
      <c r="W306" s="14" t="s">
        <v>41</v>
      </c>
      <c r="X306" s="14" t="s">
        <v>41</v>
      </c>
      <c r="Y306" s="14" t="s">
        <v>41</v>
      </c>
      <c r="Z306" s="14" t="s">
        <v>41</v>
      </c>
      <c r="AA306" s="71" t="s">
        <v>41</v>
      </c>
      <c r="AB306" s="252">
        <v>39.99</v>
      </c>
      <c r="AC306" s="212"/>
      <c r="AD306" s="119" t="s">
        <v>41</v>
      </c>
      <c r="AE306" s="67">
        <v>30</v>
      </c>
      <c r="AF306" s="114"/>
      <c r="AG306" s="182">
        <f t="shared" si="392"/>
        <v>30</v>
      </c>
      <c r="AH306" s="183">
        <f t="shared" si="393"/>
        <v>11.899999999999999</v>
      </c>
      <c r="AI306" s="184">
        <f t="shared" si="394"/>
        <v>19.990000000000002</v>
      </c>
      <c r="AJ306" s="183">
        <f t="shared" si="395"/>
        <v>16.798319327731093</v>
      </c>
      <c r="AK306" s="202" t="str">
        <f t="shared" si="396"/>
        <v>-</v>
      </c>
      <c r="AL306" s="203" t="str">
        <f t="shared" si="397"/>
        <v>-</v>
      </c>
      <c r="AM306" s="203" t="str">
        <f t="shared" si="398"/>
        <v>-</v>
      </c>
      <c r="AN306" s="203" t="str">
        <f t="shared" si="399"/>
        <v>-</v>
      </c>
      <c r="AO306" s="203" t="str">
        <f t="shared" si="400"/>
        <v>-</v>
      </c>
      <c r="AP306" s="203" t="str">
        <f t="shared" si="401"/>
        <v>-</v>
      </c>
      <c r="AQ306" s="203" t="str">
        <f t="shared" si="402"/>
        <v>-</v>
      </c>
      <c r="AR306" s="203" t="str">
        <f t="shared" si="403"/>
        <v>-</v>
      </c>
      <c r="AS306" s="203" t="str">
        <f t="shared" si="404"/>
        <v>-</v>
      </c>
      <c r="AT306" s="203" t="str">
        <f t="shared" si="405"/>
        <v>-</v>
      </c>
      <c r="AU306" s="204" t="str">
        <f t="shared" si="406"/>
        <v>-</v>
      </c>
      <c r="AV306" s="185"/>
      <c r="AW306" s="205" t="str">
        <f t="shared" si="407"/>
        <v>-</v>
      </c>
      <c r="AX306" s="206" t="str">
        <f t="shared" si="408"/>
        <v>-</v>
      </c>
      <c r="AY306" s="206" t="str">
        <f t="shared" si="409"/>
        <v>-</v>
      </c>
      <c r="AZ306" s="206" t="str">
        <f t="shared" si="410"/>
        <v>-</v>
      </c>
      <c r="BA306" s="206" t="str">
        <f t="shared" si="411"/>
        <v>-</v>
      </c>
      <c r="BB306" s="206" t="str">
        <f t="shared" si="412"/>
        <v>-</v>
      </c>
      <c r="BC306" s="206" t="str">
        <f t="shared" si="413"/>
        <v>-</v>
      </c>
      <c r="BD306" s="206" t="str">
        <f t="shared" si="414"/>
        <v>-</v>
      </c>
      <c r="BE306" s="206" t="str">
        <f t="shared" si="415"/>
        <v>-</v>
      </c>
      <c r="BF306" s="206" t="str">
        <f t="shared" si="416"/>
        <v>-</v>
      </c>
      <c r="BG306" s="207" t="str">
        <f t="shared" si="417"/>
        <v>-</v>
      </c>
      <c r="BH306" s="103" t="s">
        <v>228</v>
      </c>
      <c r="BI306" s="227"/>
      <c r="BJ306" s="112" t="s">
        <v>74</v>
      </c>
      <c r="BK306" s="103"/>
    </row>
    <row r="307" spans="1:63" s="49" customFormat="1">
      <c r="A307" s="110"/>
      <c r="B307" s="127" t="s">
        <v>218</v>
      </c>
      <c r="C307" s="54" t="s">
        <v>226</v>
      </c>
      <c r="D307" s="71" t="s">
        <v>40</v>
      </c>
      <c r="E307" s="112" t="s">
        <v>2427</v>
      </c>
      <c r="F307" s="51" t="s">
        <v>227</v>
      </c>
      <c r="G307" s="14">
        <v>3</v>
      </c>
      <c r="H307" s="14">
        <v>25</v>
      </c>
      <c r="I307" s="14" t="s">
        <v>41</v>
      </c>
      <c r="J307" s="14" t="s">
        <v>42</v>
      </c>
      <c r="K307" s="114" t="s">
        <v>48</v>
      </c>
      <c r="L307" s="115">
        <v>9.99</v>
      </c>
      <c r="M307" s="175">
        <f t="shared" si="391"/>
        <v>8.3949579831932777</v>
      </c>
      <c r="N307" s="115"/>
      <c r="O307" s="116"/>
      <c r="P307" s="177">
        <f>L307</f>
        <v>9.99</v>
      </c>
      <c r="Q307" s="51" t="s">
        <v>41</v>
      </c>
      <c r="R307" s="14" t="s">
        <v>41</v>
      </c>
      <c r="S307" s="14" t="s">
        <v>41</v>
      </c>
      <c r="T307" s="14" t="s">
        <v>41</v>
      </c>
      <c r="U307" s="14" t="s">
        <v>41</v>
      </c>
      <c r="V307" s="14" t="s">
        <v>41</v>
      </c>
      <c r="W307" s="14" t="s">
        <v>41</v>
      </c>
      <c r="X307" s="14" t="s">
        <v>41</v>
      </c>
      <c r="Y307" s="14" t="s">
        <v>41</v>
      </c>
      <c r="Z307" s="14" t="s">
        <v>41</v>
      </c>
      <c r="AA307" s="71" t="s">
        <v>41</v>
      </c>
      <c r="AB307" s="252">
        <v>39.99</v>
      </c>
      <c r="AC307" s="236" t="s">
        <v>49</v>
      </c>
      <c r="AD307" s="223" t="s">
        <v>229</v>
      </c>
      <c r="AE307" s="67">
        <v>30</v>
      </c>
      <c r="AF307" s="114">
        <v>30</v>
      </c>
      <c r="AG307" s="182">
        <f t="shared" si="392"/>
        <v>60</v>
      </c>
      <c r="AH307" s="183">
        <f t="shared" si="393"/>
        <v>-23.799999999999997</v>
      </c>
      <c r="AI307" s="184">
        <f t="shared" si="394"/>
        <v>9.99</v>
      </c>
      <c r="AJ307" s="183">
        <f t="shared" si="395"/>
        <v>8.3949579831932777</v>
      </c>
      <c r="AK307" s="202" t="str">
        <f t="shared" si="396"/>
        <v>-</v>
      </c>
      <c r="AL307" s="203" t="str">
        <f t="shared" si="397"/>
        <v>-</v>
      </c>
      <c r="AM307" s="203" t="str">
        <f t="shared" si="398"/>
        <v>-</v>
      </c>
      <c r="AN307" s="203" t="str">
        <f t="shared" si="399"/>
        <v>-</v>
      </c>
      <c r="AO307" s="203" t="str">
        <f t="shared" si="400"/>
        <v>-</v>
      </c>
      <c r="AP307" s="203" t="str">
        <f t="shared" si="401"/>
        <v>-</v>
      </c>
      <c r="AQ307" s="203" t="str">
        <f t="shared" si="402"/>
        <v>-</v>
      </c>
      <c r="AR307" s="203" t="str">
        <f t="shared" si="403"/>
        <v>-</v>
      </c>
      <c r="AS307" s="203" t="str">
        <f t="shared" si="404"/>
        <v>-</v>
      </c>
      <c r="AT307" s="203" t="str">
        <f t="shared" si="405"/>
        <v>-</v>
      </c>
      <c r="AU307" s="204" t="str">
        <f t="shared" si="406"/>
        <v>-</v>
      </c>
      <c r="AV307" s="185"/>
      <c r="AW307" s="205" t="str">
        <f t="shared" si="407"/>
        <v>-</v>
      </c>
      <c r="AX307" s="206" t="str">
        <f t="shared" si="408"/>
        <v>-</v>
      </c>
      <c r="AY307" s="206" t="str">
        <f t="shared" si="409"/>
        <v>-</v>
      </c>
      <c r="AZ307" s="206" t="str">
        <f t="shared" si="410"/>
        <v>-</v>
      </c>
      <c r="BA307" s="206" t="str">
        <f t="shared" si="411"/>
        <v>-</v>
      </c>
      <c r="BB307" s="206" t="str">
        <f t="shared" si="412"/>
        <v>-</v>
      </c>
      <c r="BC307" s="206" t="str">
        <f t="shared" si="413"/>
        <v>-</v>
      </c>
      <c r="BD307" s="206" t="str">
        <f t="shared" si="414"/>
        <v>-</v>
      </c>
      <c r="BE307" s="206" t="str">
        <f t="shared" si="415"/>
        <v>-</v>
      </c>
      <c r="BF307" s="206" t="str">
        <f t="shared" si="416"/>
        <v>-</v>
      </c>
      <c r="BG307" s="207" t="str">
        <f t="shared" si="417"/>
        <v>-</v>
      </c>
      <c r="BH307" s="103" t="s">
        <v>228</v>
      </c>
      <c r="BI307" s="227">
        <v>46265</v>
      </c>
      <c r="BJ307" s="112" t="s">
        <v>74</v>
      </c>
      <c r="BK307" s="103"/>
    </row>
    <row r="308" spans="1:63" s="49" customFormat="1">
      <c r="A308" s="110"/>
      <c r="B308" s="127" t="s">
        <v>218</v>
      </c>
      <c r="C308" s="54" t="s">
        <v>59</v>
      </c>
      <c r="D308" s="71" t="s">
        <v>40</v>
      </c>
      <c r="E308" s="112"/>
      <c r="F308" s="51" t="s">
        <v>41</v>
      </c>
      <c r="G308" s="14">
        <v>5</v>
      </c>
      <c r="H308" s="14">
        <v>50</v>
      </c>
      <c r="I308" s="14" t="s">
        <v>41</v>
      </c>
      <c r="J308" s="14" t="s">
        <v>42</v>
      </c>
      <c r="K308" s="114">
        <v>0.19</v>
      </c>
      <c r="L308" s="115">
        <v>9.99</v>
      </c>
      <c r="M308" s="175">
        <f t="shared" si="391"/>
        <v>8.3949579831932777</v>
      </c>
      <c r="N308" s="115"/>
      <c r="O308" s="116"/>
      <c r="P308" s="177">
        <f>L308</f>
        <v>9.99</v>
      </c>
      <c r="Q308" s="51" t="s">
        <v>41</v>
      </c>
      <c r="R308" s="16">
        <f t="shared" ref="R308:R309" si="422">P308-2</f>
        <v>7.99</v>
      </c>
      <c r="S308" s="14" t="s">
        <v>41</v>
      </c>
      <c r="T308" s="14" t="s">
        <v>41</v>
      </c>
      <c r="U308" s="16">
        <f t="shared" ref="U308:U309" si="423">P308-5</f>
        <v>4.99</v>
      </c>
      <c r="V308" s="14" t="s">
        <v>41</v>
      </c>
      <c r="W308" s="14" t="s">
        <v>41</v>
      </c>
      <c r="X308" s="14" t="s">
        <v>41</v>
      </c>
      <c r="Y308" s="14" t="s">
        <v>41</v>
      </c>
      <c r="Z308" s="14" t="s">
        <v>41</v>
      </c>
      <c r="AA308" s="71" t="s">
        <v>41</v>
      </c>
      <c r="AB308" s="252">
        <v>39.99</v>
      </c>
      <c r="AC308" s="212"/>
      <c r="AD308" s="119" t="s">
        <v>41</v>
      </c>
      <c r="AE308" s="67">
        <v>30</v>
      </c>
      <c r="AF308" s="114"/>
      <c r="AG308" s="182">
        <f t="shared" si="392"/>
        <v>30</v>
      </c>
      <c r="AH308" s="183">
        <f t="shared" si="393"/>
        <v>11.899999999999999</v>
      </c>
      <c r="AI308" s="184">
        <f t="shared" si="394"/>
        <v>19.990000000000002</v>
      </c>
      <c r="AJ308" s="183">
        <f t="shared" si="395"/>
        <v>16.798319327731093</v>
      </c>
      <c r="AK308" s="202" t="str">
        <f t="shared" si="396"/>
        <v>-</v>
      </c>
      <c r="AL308" s="203">
        <f t="shared" si="397"/>
        <v>-10</v>
      </c>
      <c r="AM308" s="203" t="str">
        <f t="shared" si="398"/>
        <v>-</v>
      </c>
      <c r="AN308" s="203" t="str">
        <f t="shared" si="399"/>
        <v>-</v>
      </c>
      <c r="AO308" s="203">
        <f t="shared" si="400"/>
        <v>-70</v>
      </c>
      <c r="AP308" s="203" t="str">
        <f t="shared" si="401"/>
        <v>-</v>
      </c>
      <c r="AQ308" s="203" t="str">
        <f t="shared" si="402"/>
        <v>-</v>
      </c>
      <c r="AR308" s="203" t="str">
        <f t="shared" si="403"/>
        <v>-</v>
      </c>
      <c r="AS308" s="203" t="str">
        <f t="shared" si="404"/>
        <v>-</v>
      </c>
      <c r="AT308" s="203" t="str">
        <f t="shared" si="405"/>
        <v>-</v>
      </c>
      <c r="AU308" s="204" t="str">
        <f t="shared" si="406"/>
        <v>-</v>
      </c>
      <c r="AV308" s="185"/>
      <c r="AW308" s="205" t="str">
        <f t="shared" si="407"/>
        <v>-</v>
      </c>
      <c r="AX308" s="206">
        <f t="shared" si="408"/>
        <v>59.99</v>
      </c>
      <c r="AY308" s="206" t="str">
        <f t="shared" si="409"/>
        <v>-</v>
      </c>
      <c r="AZ308" s="206" t="str">
        <f t="shared" si="410"/>
        <v>-</v>
      </c>
      <c r="BA308" s="206">
        <f t="shared" si="411"/>
        <v>139.99</v>
      </c>
      <c r="BB308" s="206" t="str">
        <f t="shared" si="412"/>
        <v>-</v>
      </c>
      <c r="BC308" s="206" t="str">
        <f t="shared" si="413"/>
        <v>-</v>
      </c>
      <c r="BD308" s="206" t="str">
        <f t="shared" si="414"/>
        <v>-</v>
      </c>
      <c r="BE308" s="206" t="str">
        <f t="shared" si="415"/>
        <v>-</v>
      </c>
      <c r="BF308" s="206" t="str">
        <f t="shared" si="416"/>
        <v>-</v>
      </c>
      <c r="BG308" s="207" t="str">
        <f t="shared" si="417"/>
        <v>-</v>
      </c>
      <c r="BH308" s="103"/>
      <c r="BI308" s="227"/>
      <c r="BJ308" s="112" t="s">
        <v>56</v>
      </c>
      <c r="BK308" s="103"/>
    </row>
    <row r="309" spans="1:63" s="49" customFormat="1">
      <c r="A309" s="110"/>
      <c r="B309" s="127" t="s">
        <v>218</v>
      </c>
      <c r="C309" s="54" t="s">
        <v>75</v>
      </c>
      <c r="D309" s="71" t="s">
        <v>40</v>
      </c>
      <c r="E309" s="112" t="s">
        <v>2426</v>
      </c>
      <c r="F309" s="51" t="s">
        <v>61</v>
      </c>
      <c r="G309" s="14">
        <v>5</v>
      </c>
      <c r="H309" s="14">
        <v>50</v>
      </c>
      <c r="I309" s="14" t="s">
        <v>41</v>
      </c>
      <c r="J309" s="14" t="s">
        <v>76</v>
      </c>
      <c r="K309" s="114" t="s">
        <v>61</v>
      </c>
      <c r="L309" s="115">
        <v>19.989999999999998</v>
      </c>
      <c r="M309" s="175">
        <f t="shared" si="391"/>
        <v>16.798319327731093</v>
      </c>
      <c r="N309" s="115">
        <f>L309-5</f>
        <v>14.989999999999998</v>
      </c>
      <c r="O309" s="118">
        <f>N309/1.19</f>
        <v>12.596638655462185</v>
      </c>
      <c r="P309" s="177">
        <f>N309</f>
        <v>14.989999999999998</v>
      </c>
      <c r="Q309" s="51" t="s">
        <v>41</v>
      </c>
      <c r="R309" s="16">
        <f t="shared" si="422"/>
        <v>12.989999999999998</v>
      </c>
      <c r="S309" s="14" t="s">
        <v>41</v>
      </c>
      <c r="T309" s="14" t="s">
        <v>41</v>
      </c>
      <c r="U309" s="16">
        <f t="shared" si="423"/>
        <v>9.9899999999999984</v>
      </c>
      <c r="V309" s="14" t="s">
        <v>41</v>
      </c>
      <c r="W309" s="16">
        <f>P309-7</f>
        <v>7.9899999999999984</v>
      </c>
      <c r="X309" s="14" t="s">
        <v>41</v>
      </c>
      <c r="Y309" s="14" t="s">
        <v>41</v>
      </c>
      <c r="Z309" s="16">
        <f>P309-10</f>
        <v>4.9899999999999984</v>
      </c>
      <c r="AA309" s="71" t="s">
        <v>41</v>
      </c>
      <c r="AB309" s="252">
        <v>39.99</v>
      </c>
      <c r="AC309" s="237" t="s">
        <v>169</v>
      </c>
      <c r="AD309" s="120" t="s">
        <v>1953</v>
      </c>
      <c r="AE309" s="67">
        <v>50</v>
      </c>
      <c r="AF309" s="114">
        <v>-10</v>
      </c>
      <c r="AG309" s="182">
        <f t="shared" si="392"/>
        <v>40</v>
      </c>
      <c r="AH309" s="183">
        <f t="shared" si="393"/>
        <v>0</v>
      </c>
      <c r="AI309" s="184">
        <f t="shared" si="394"/>
        <v>9.99</v>
      </c>
      <c r="AJ309" s="183">
        <f t="shared" si="395"/>
        <v>8.3949579831932777</v>
      </c>
      <c r="AK309" s="202" t="str">
        <f t="shared" si="396"/>
        <v>-</v>
      </c>
      <c r="AL309" s="203">
        <f t="shared" si="397"/>
        <v>0</v>
      </c>
      <c r="AM309" s="203" t="str">
        <f t="shared" si="398"/>
        <v>-</v>
      </c>
      <c r="AN309" s="203" t="str">
        <f t="shared" si="399"/>
        <v>-</v>
      </c>
      <c r="AO309" s="203">
        <f t="shared" si="400"/>
        <v>-60</v>
      </c>
      <c r="AP309" s="203" t="str">
        <f t="shared" si="401"/>
        <v>-</v>
      </c>
      <c r="AQ309" s="203">
        <f t="shared" si="402"/>
        <v>-100</v>
      </c>
      <c r="AR309" s="203" t="str">
        <f t="shared" si="403"/>
        <v>-</v>
      </c>
      <c r="AS309" s="203" t="str">
        <f t="shared" si="404"/>
        <v>-</v>
      </c>
      <c r="AT309" s="203">
        <f t="shared" si="405"/>
        <v>-160</v>
      </c>
      <c r="AU309" s="204" t="str">
        <f t="shared" si="406"/>
        <v>-</v>
      </c>
      <c r="AV309" s="185"/>
      <c r="AW309" s="205" t="str">
        <f t="shared" si="407"/>
        <v>-</v>
      </c>
      <c r="AX309" s="206">
        <f t="shared" si="408"/>
        <v>49.99</v>
      </c>
      <c r="AY309" s="206" t="str">
        <f t="shared" si="409"/>
        <v>-</v>
      </c>
      <c r="AZ309" s="206" t="str">
        <f t="shared" si="410"/>
        <v>-</v>
      </c>
      <c r="BA309" s="206">
        <f t="shared" si="411"/>
        <v>119.99</v>
      </c>
      <c r="BB309" s="206" t="str">
        <f t="shared" si="412"/>
        <v>-</v>
      </c>
      <c r="BC309" s="206">
        <f t="shared" si="413"/>
        <v>169.99</v>
      </c>
      <c r="BD309" s="206" t="str">
        <f t="shared" si="414"/>
        <v>-</v>
      </c>
      <c r="BE309" s="206" t="str">
        <f t="shared" si="415"/>
        <v>-</v>
      </c>
      <c r="BF309" s="206">
        <f t="shared" si="416"/>
        <v>239.99</v>
      </c>
      <c r="BG309" s="207" t="str">
        <f t="shared" si="417"/>
        <v>-</v>
      </c>
      <c r="BH309" s="104"/>
      <c r="BI309" s="227">
        <v>46265</v>
      </c>
      <c r="BJ309" s="112" t="s">
        <v>77</v>
      </c>
      <c r="BK309" s="103"/>
    </row>
    <row r="310" spans="1:63" s="49" customFormat="1">
      <c r="A310" s="110" t="s">
        <v>53</v>
      </c>
      <c r="B310" s="127" t="s">
        <v>218</v>
      </c>
      <c r="C310" s="54" t="s">
        <v>230</v>
      </c>
      <c r="D310" s="71" t="s">
        <v>85</v>
      </c>
      <c r="E310" s="112"/>
      <c r="F310" s="51" t="s">
        <v>227</v>
      </c>
      <c r="G310" s="14">
        <v>3</v>
      </c>
      <c r="H310" s="14">
        <v>25</v>
      </c>
      <c r="I310" s="14" t="s">
        <v>41</v>
      </c>
      <c r="J310" s="14" t="s">
        <v>42</v>
      </c>
      <c r="K310" s="114" t="s">
        <v>48</v>
      </c>
      <c r="L310" s="115">
        <v>14.99</v>
      </c>
      <c r="M310" s="175">
        <f t="shared" si="391"/>
        <v>12.596638655462186</v>
      </c>
      <c r="N310" s="115"/>
      <c r="O310" s="116"/>
      <c r="P310" s="177">
        <f>L310</f>
        <v>14.99</v>
      </c>
      <c r="Q310" s="51" t="s">
        <v>41</v>
      </c>
      <c r="R310" s="14" t="s">
        <v>41</v>
      </c>
      <c r="S310" s="14" t="s">
        <v>41</v>
      </c>
      <c r="T310" s="14" t="s">
        <v>41</v>
      </c>
      <c r="U310" s="14" t="s">
        <v>41</v>
      </c>
      <c r="V310" s="14" t="s">
        <v>41</v>
      </c>
      <c r="W310" s="14" t="s">
        <v>41</v>
      </c>
      <c r="X310" s="14" t="s">
        <v>41</v>
      </c>
      <c r="Y310" s="14" t="s">
        <v>41</v>
      </c>
      <c r="Z310" s="14" t="s">
        <v>41</v>
      </c>
      <c r="AA310" s="71" t="s">
        <v>41</v>
      </c>
      <c r="AB310" s="252">
        <v>39.99</v>
      </c>
      <c r="AC310" s="212"/>
      <c r="AD310" s="119" t="s">
        <v>41</v>
      </c>
      <c r="AE310" s="67">
        <v>110</v>
      </c>
      <c r="AF310" s="114"/>
      <c r="AG310" s="182">
        <f t="shared" si="392"/>
        <v>110</v>
      </c>
      <c r="AH310" s="183">
        <f t="shared" si="393"/>
        <v>-83.3</v>
      </c>
      <c r="AI310" s="184">
        <f t="shared" si="394"/>
        <v>9.99</v>
      </c>
      <c r="AJ310" s="183">
        <f t="shared" si="395"/>
        <v>8.3949579831932777</v>
      </c>
      <c r="AK310" s="202" t="str">
        <f t="shared" si="396"/>
        <v>-</v>
      </c>
      <c r="AL310" s="203" t="str">
        <f t="shared" si="397"/>
        <v>-</v>
      </c>
      <c r="AM310" s="203" t="str">
        <f t="shared" si="398"/>
        <v>-</v>
      </c>
      <c r="AN310" s="203" t="str">
        <f t="shared" si="399"/>
        <v>-</v>
      </c>
      <c r="AO310" s="203" t="str">
        <f t="shared" si="400"/>
        <v>-</v>
      </c>
      <c r="AP310" s="203" t="str">
        <f t="shared" si="401"/>
        <v>-</v>
      </c>
      <c r="AQ310" s="203" t="str">
        <f t="shared" si="402"/>
        <v>-</v>
      </c>
      <c r="AR310" s="203" t="str">
        <f t="shared" si="403"/>
        <v>-</v>
      </c>
      <c r="AS310" s="203" t="str">
        <f t="shared" si="404"/>
        <v>-</v>
      </c>
      <c r="AT310" s="203" t="str">
        <f t="shared" si="405"/>
        <v>-</v>
      </c>
      <c r="AU310" s="204" t="str">
        <f t="shared" si="406"/>
        <v>-</v>
      </c>
      <c r="AV310" s="185"/>
      <c r="AW310" s="205" t="str">
        <f t="shared" si="407"/>
        <v>-</v>
      </c>
      <c r="AX310" s="206" t="str">
        <f t="shared" si="408"/>
        <v>-</v>
      </c>
      <c r="AY310" s="206" t="str">
        <f t="shared" si="409"/>
        <v>-</v>
      </c>
      <c r="AZ310" s="206" t="str">
        <f t="shared" si="410"/>
        <v>-</v>
      </c>
      <c r="BA310" s="206" t="str">
        <f t="shared" si="411"/>
        <v>-</v>
      </c>
      <c r="BB310" s="206" t="str">
        <f t="shared" si="412"/>
        <v>-</v>
      </c>
      <c r="BC310" s="206" t="str">
        <f t="shared" si="413"/>
        <v>-</v>
      </c>
      <c r="BD310" s="206" t="str">
        <f t="shared" si="414"/>
        <v>-</v>
      </c>
      <c r="BE310" s="206" t="str">
        <f t="shared" si="415"/>
        <v>-</v>
      </c>
      <c r="BF310" s="206" t="str">
        <f t="shared" si="416"/>
        <v>-</v>
      </c>
      <c r="BG310" s="207" t="str">
        <f t="shared" si="417"/>
        <v>-</v>
      </c>
      <c r="BH310" s="103" t="s">
        <v>228</v>
      </c>
      <c r="BI310" s="227"/>
      <c r="BJ310" s="112" t="s">
        <v>103</v>
      </c>
      <c r="BK310" s="103"/>
    </row>
    <row r="311" spans="1:63" s="49" customFormat="1">
      <c r="A311" s="110"/>
      <c r="B311" s="127" t="s">
        <v>218</v>
      </c>
      <c r="C311" s="54" t="s">
        <v>230</v>
      </c>
      <c r="D311" s="71" t="s">
        <v>85</v>
      </c>
      <c r="E311" s="112" t="s">
        <v>2427</v>
      </c>
      <c r="F311" s="51" t="s">
        <v>227</v>
      </c>
      <c r="G311" s="14">
        <v>3</v>
      </c>
      <c r="H311" s="14">
        <v>25</v>
      </c>
      <c r="I311" s="14" t="s">
        <v>41</v>
      </c>
      <c r="J311" s="14" t="s">
        <v>42</v>
      </c>
      <c r="K311" s="114" t="s">
        <v>48</v>
      </c>
      <c r="L311" s="115">
        <v>14.99</v>
      </c>
      <c r="M311" s="175">
        <f t="shared" si="391"/>
        <v>12.596638655462186</v>
      </c>
      <c r="N311" s="115"/>
      <c r="O311" s="116"/>
      <c r="P311" s="177">
        <f>L311</f>
        <v>14.99</v>
      </c>
      <c r="Q311" s="51" t="s">
        <v>41</v>
      </c>
      <c r="R311" s="14" t="s">
        <v>41</v>
      </c>
      <c r="S311" s="14" t="s">
        <v>41</v>
      </c>
      <c r="T311" s="14" t="s">
        <v>41</v>
      </c>
      <c r="U311" s="14" t="s">
        <v>41</v>
      </c>
      <c r="V311" s="14" t="s">
        <v>41</v>
      </c>
      <c r="W311" s="14" t="s">
        <v>41</v>
      </c>
      <c r="X311" s="14" t="s">
        <v>41</v>
      </c>
      <c r="Y311" s="14" t="s">
        <v>41</v>
      </c>
      <c r="Z311" s="14" t="s">
        <v>41</v>
      </c>
      <c r="AA311" s="71" t="s">
        <v>41</v>
      </c>
      <c r="AB311" s="252">
        <v>39.99</v>
      </c>
      <c r="AC311" s="236" t="s">
        <v>49</v>
      </c>
      <c r="AD311" s="223" t="s">
        <v>229</v>
      </c>
      <c r="AE311" s="67">
        <v>110</v>
      </c>
      <c r="AF311" s="114">
        <v>30</v>
      </c>
      <c r="AG311" s="182">
        <f t="shared" si="392"/>
        <v>140</v>
      </c>
      <c r="AH311" s="183">
        <f t="shared" si="393"/>
        <v>-119</v>
      </c>
      <c r="AI311" s="184">
        <f t="shared" si="394"/>
        <v>9.99</v>
      </c>
      <c r="AJ311" s="183">
        <f t="shared" si="395"/>
        <v>8.3949579831932777</v>
      </c>
      <c r="AK311" s="202" t="str">
        <f t="shared" si="396"/>
        <v>-</v>
      </c>
      <c r="AL311" s="203" t="str">
        <f t="shared" si="397"/>
        <v>-</v>
      </c>
      <c r="AM311" s="203" t="str">
        <f t="shared" si="398"/>
        <v>-</v>
      </c>
      <c r="AN311" s="203" t="str">
        <f t="shared" si="399"/>
        <v>-</v>
      </c>
      <c r="AO311" s="203" t="str">
        <f t="shared" si="400"/>
        <v>-</v>
      </c>
      <c r="AP311" s="203" t="str">
        <f t="shared" si="401"/>
        <v>-</v>
      </c>
      <c r="AQ311" s="203" t="str">
        <f t="shared" si="402"/>
        <v>-</v>
      </c>
      <c r="AR311" s="203" t="str">
        <f t="shared" si="403"/>
        <v>-</v>
      </c>
      <c r="AS311" s="203" t="str">
        <f t="shared" si="404"/>
        <v>-</v>
      </c>
      <c r="AT311" s="203" t="str">
        <f t="shared" si="405"/>
        <v>-</v>
      </c>
      <c r="AU311" s="204" t="str">
        <f t="shared" si="406"/>
        <v>-</v>
      </c>
      <c r="AV311" s="185"/>
      <c r="AW311" s="205" t="str">
        <f t="shared" si="407"/>
        <v>-</v>
      </c>
      <c r="AX311" s="206" t="str">
        <f t="shared" si="408"/>
        <v>-</v>
      </c>
      <c r="AY311" s="206" t="str">
        <f t="shared" si="409"/>
        <v>-</v>
      </c>
      <c r="AZ311" s="206" t="str">
        <f t="shared" si="410"/>
        <v>-</v>
      </c>
      <c r="BA311" s="206" t="str">
        <f t="shared" si="411"/>
        <v>-</v>
      </c>
      <c r="BB311" s="206" t="str">
        <f t="shared" si="412"/>
        <v>-</v>
      </c>
      <c r="BC311" s="206" t="str">
        <f t="shared" si="413"/>
        <v>-</v>
      </c>
      <c r="BD311" s="206" t="str">
        <f t="shared" si="414"/>
        <v>-</v>
      </c>
      <c r="BE311" s="206" t="str">
        <f t="shared" si="415"/>
        <v>-</v>
      </c>
      <c r="BF311" s="206" t="str">
        <f t="shared" si="416"/>
        <v>-</v>
      </c>
      <c r="BG311" s="207" t="str">
        <f t="shared" si="417"/>
        <v>-</v>
      </c>
      <c r="BH311" s="103" t="s">
        <v>228</v>
      </c>
      <c r="BI311" s="227">
        <v>46265</v>
      </c>
      <c r="BJ311" s="112" t="s">
        <v>103</v>
      </c>
      <c r="BK311" s="103"/>
    </row>
    <row r="312" spans="1:63" s="49" customFormat="1">
      <c r="A312" s="110"/>
      <c r="B312" s="127" t="s">
        <v>218</v>
      </c>
      <c r="C312" s="54" t="s">
        <v>231</v>
      </c>
      <c r="D312" s="71" t="s">
        <v>40</v>
      </c>
      <c r="E312" s="112"/>
      <c r="F312" s="51" t="s">
        <v>61</v>
      </c>
      <c r="G312" s="14">
        <v>10</v>
      </c>
      <c r="H312" s="14">
        <v>50</v>
      </c>
      <c r="I312" s="14" t="s">
        <v>41</v>
      </c>
      <c r="J312" s="14" t="s">
        <v>76</v>
      </c>
      <c r="K312" s="114" t="s">
        <v>61</v>
      </c>
      <c r="L312" s="115">
        <v>14.99</v>
      </c>
      <c r="M312" s="175">
        <f t="shared" si="391"/>
        <v>12.596638655462186</v>
      </c>
      <c r="N312" s="115"/>
      <c r="O312" s="116"/>
      <c r="P312" s="177">
        <f>L312</f>
        <v>14.99</v>
      </c>
      <c r="Q312" s="51" t="s">
        <v>41</v>
      </c>
      <c r="R312" s="14" t="s">
        <v>41</v>
      </c>
      <c r="S312" s="14" t="s">
        <v>41</v>
      </c>
      <c r="T312" s="14" t="s">
        <v>41</v>
      </c>
      <c r="U312" s="14" t="s">
        <v>41</v>
      </c>
      <c r="V312" s="14" t="s">
        <v>41</v>
      </c>
      <c r="W312" s="14" t="s">
        <v>41</v>
      </c>
      <c r="X312" s="14" t="s">
        <v>41</v>
      </c>
      <c r="Y312" s="14" t="s">
        <v>41</v>
      </c>
      <c r="Z312" s="14" t="s">
        <v>41</v>
      </c>
      <c r="AA312" s="71" t="s">
        <v>41</v>
      </c>
      <c r="AB312" s="252">
        <v>39.99</v>
      </c>
      <c r="AC312" s="212"/>
      <c r="AD312" s="119" t="s">
        <v>41</v>
      </c>
      <c r="AE312" s="67">
        <v>10</v>
      </c>
      <c r="AF312" s="114"/>
      <c r="AG312" s="182">
        <f t="shared" si="392"/>
        <v>10</v>
      </c>
      <c r="AH312" s="183">
        <f t="shared" si="393"/>
        <v>35.699999999999996</v>
      </c>
      <c r="AI312" s="184">
        <f t="shared" si="394"/>
        <v>39.99</v>
      </c>
      <c r="AJ312" s="183">
        <f t="shared" si="395"/>
        <v>33.605042016806728</v>
      </c>
      <c r="AK312" s="202" t="str">
        <f t="shared" si="396"/>
        <v>-</v>
      </c>
      <c r="AL312" s="203" t="str">
        <f t="shared" si="397"/>
        <v>-</v>
      </c>
      <c r="AM312" s="203" t="str">
        <f t="shared" si="398"/>
        <v>-</v>
      </c>
      <c r="AN312" s="203" t="str">
        <f t="shared" si="399"/>
        <v>-</v>
      </c>
      <c r="AO312" s="203" t="str">
        <f t="shared" si="400"/>
        <v>-</v>
      </c>
      <c r="AP312" s="203" t="str">
        <f t="shared" si="401"/>
        <v>-</v>
      </c>
      <c r="AQ312" s="203" t="str">
        <f t="shared" si="402"/>
        <v>-</v>
      </c>
      <c r="AR312" s="203" t="str">
        <f t="shared" si="403"/>
        <v>-</v>
      </c>
      <c r="AS312" s="203" t="str">
        <f t="shared" si="404"/>
        <v>-</v>
      </c>
      <c r="AT312" s="203" t="str">
        <f t="shared" si="405"/>
        <v>-</v>
      </c>
      <c r="AU312" s="204" t="str">
        <f t="shared" si="406"/>
        <v>-</v>
      </c>
      <c r="AV312" s="185"/>
      <c r="AW312" s="205" t="str">
        <f t="shared" si="407"/>
        <v>-</v>
      </c>
      <c r="AX312" s="206" t="str">
        <f t="shared" si="408"/>
        <v>-</v>
      </c>
      <c r="AY312" s="206" t="str">
        <f t="shared" si="409"/>
        <v>-</v>
      </c>
      <c r="AZ312" s="206" t="str">
        <f t="shared" si="410"/>
        <v>-</v>
      </c>
      <c r="BA312" s="206" t="str">
        <f t="shared" si="411"/>
        <v>-</v>
      </c>
      <c r="BB312" s="206" t="str">
        <f t="shared" si="412"/>
        <v>-</v>
      </c>
      <c r="BC312" s="206" t="str">
        <f t="shared" si="413"/>
        <v>-</v>
      </c>
      <c r="BD312" s="206" t="str">
        <f t="shared" si="414"/>
        <v>-</v>
      </c>
      <c r="BE312" s="206" t="str">
        <f t="shared" si="415"/>
        <v>-</v>
      </c>
      <c r="BF312" s="206" t="str">
        <f t="shared" si="416"/>
        <v>-</v>
      </c>
      <c r="BG312" s="207" t="str">
        <f t="shared" si="417"/>
        <v>-</v>
      </c>
      <c r="BH312" s="103" t="s">
        <v>2497</v>
      </c>
      <c r="BI312" s="227"/>
      <c r="BJ312" s="112" t="s">
        <v>180</v>
      </c>
      <c r="BK312" s="103"/>
    </row>
    <row r="313" spans="1:63" s="49" customFormat="1">
      <c r="A313" s="110"/>
      <c r="B313" s="127" t="s">
        <v>218</v>
      </c>
      <c r="C313" s="54" t="s">
        <v>87</v>
      </c>
      <c r="D313" s="71" t="s">
        <v>40</v>
      </c>
      <c r="E313" s="112" t="s">
        <v>2426</v>
      </c>
      <c r="F313" s="51" t="s">
        <v>61</v>
      </c>
      <c r="G313" s="14">
        <v>12</v>
      </c>
      <c r="H313" s="14">
        <v>50</v>
      </c>
      <c r="I313" s="14" t="s">
        <v>41</v>
      </c>
      <c r="J313" s="14" t="s">
        <v>76</v>
      </c>
      <c r="K313" s="114" t="s">
        <v>61</v>
      </c>
      <c r="L313" s="115">
        <v>24.99</v>
      </c>
      <c r="M313" s="175">
        <f t="shared" si="391"/>
        <v>21</v>
      </c>
      <c r="N313" s="115">
        <f t="shared" ref="N313:N314" si="424">L313-8</f>
        <v>16.989999999999998</v>
      </c>
      <c r="O313" s="118">
        <f t="shared" ref="O313:O314" si="425">N313/1.19</f>
        <v>14.277310924369747</v>
      </c>
      <c r="P313" s="177">
        <f t="shared" ref="P313:P314" si="426">N313</f>
        <v>16.989999999999998</v>
      </c>
      <c r="Q313" s="51" t="s">
        <v>41</v>
      </c>
      <c r="R313" s="16">
        <f t="shared" ref="R313:R314" si="427">P313-2</f>
        <v>14.989999999999998</v>
      </c>
      <c r="S313" s="14" t="s">
        <v>41</v>
      </c>
      <c r="T313" s="14" t="s">
        <v>41</v>
      </c>
      <c r="U313" s="16">
        <f t="shared" ref="U313:U314" si="428">P313-5</f>
        <v>11.989999999999998</v>
      </c>
      <c r="V313" s="14" t="s">
        <v>41</v>
      </c>
      <c r="W313" s="16">
        <f t="shared" ref="W313:W314" si="429">P313-7</f>
        <v>9.9899999999999984</v>
      </c>
      <c r="X313" s="14" t="s">
        <v>41</v>
      </c>
      <c r="Y313" s="14" t="s">
        <v>41</v>
      </c>
      <c r="Z313" s="16">
        <f t="shared" ref="Z313:Z314" si="430">P313-10</f>
        <v>6.9899999999999984</v>
      </c>
      <c r="AA313" s="71" t="s">
        <v>41</v>
      </c>
      <c r="AB313" s="252">
        <v>39.99</v>
      </c>
      <c r="AC313" s="237" t="s">
        <v>132</v>
      </c>
      <c r="AD313" s="120" t="s">
        <v>1954</v>
      </c>
      <c r="AE313" s="67">
        <v>90</v>
      </c>
      <c r="AF313" s="114">
        <v>-40</v>
      </c>
      <c r="AG313" s="182">
        <f t="shared" si="392"/>
        <v>50</v>
      </c>
      <c r="AH313" s="183">
        <f t="shared" si="393"/>
        <v>-11.899999999999999</v>
      </c>
      <c r="AI313" s="184">
        <f t="shared" si="394"/>
        <v>9.99</v>
      </c>
      <c r="AJ313" s="183">
        <f t="shared" si="395"/>
        <v>8.3949579831932777</v>
      </c>
      <c r="AK313" s="202" t="str">
        <f t="shared" si="396"/>
        <v>-</v>
      </c>
      <c r="AL313" s="203">
        <f t="shared" si="397"/>
        <v>10</v>
      </c>
      <c r="AM313" s="203" t="str">
        <f t="shared" si="398"/>
        <v>-</v>
      </c>
      <c r="AN313" s="203" t="str">
        <f t="shared" si="399"/>
        <v>-</v>
      </c>
      <c r="AO313" s="203">
        <f t="shared" si="400"/>
        <v>-50</v>
      </c>
      <c r="AP313" s="203" t="str">
        <f t="shared" si="401"/>
        <v>-</v>
      </c>
      <c r="AQ313" s="203">
        <f t="shared" si="402"/>
        <v>-90</v>
      </c>
      <c r="AR313" s="203" t="str">
        <f t="shared" si="403"/>
        <v>-</v>
      </c>
      <c r="AS313" s="203" t="str">
        <f t="shared" si="404"/>
        <v>-</v>
      </c>
      <c r="AT313" s="203">
        <f t="shared" si="405"/>
        <v>-150</v>
      </c>
      <c r="AU313" s="204" t="str">
        <f t="shared" si="406"/>
        <v>-</v>
      </c>
      <c r="AV313" s="185"/>
      <c r="AW313" s="205" t="str">
        <f t="shared" si="407"/>
        <v>-</v>
      </c>
      <c r="AX313" s="206">
        <f t="shared" si="408"/>
        <v>39.99</v>
      </c>
      <c r="AY313" s="206" t="str">
        <f t="shared" si="409"/>
        <v>-</v>
      </c>
      <c r="AZ313" s="206" t="str">
        <f t="shared" si="410"/>
        <v>-</v>
      </c>
      <c r="BA313" s="206">
        <f t="shared" si="411"/>
        <v>109.99</v>
      </c>
      <c r="BB313" s="206" t="str">
        <f t="shared" si="412"/>
        <v>-</v>
      </c>
      <c r="BC313" s="206">
        <f t="shared" si="413"/>
        <v>159.99</v>
      </c>
      <c r="BD313" s="206" t="str">
        <f t="shared" si="414"/>
        <v>-</v>
      </c>
      <c r="BE313" s="206" t="str">
        <f t="shared" si="415"/>
        <v>-</v>
      </c>
      <c r="BF313" s="206">
        <f t="shared" si="416"/>
        <v>229.99</v>
      </c>
      <c r="BG313" s="207" t="str">
        <f t="shared" si="417"/>
        <v>-</v>
      </c>
      <c r="BH313" s="104"/>
      <c r="BI313" s="227">
        <v>46265</v>
      </c>
      <c r="BJ313" s="112" t="s">
        <v>89</v>
      </c>
      <c r="BK313" s="103"/>
    </row>
    <row r="314" spans="1:63" s="49" customFormat="1">
      <c r="A314" s="110"/>
      <c r="B314" s="127" t="s">
        <v>218</v>
      </c>
      <c r="C314" s="54" t="s">
        <v>102</v>
      </c>
      <c r="D314" s="71" t="s">
        <v>40</v>
      </c>
      <c r="E314" s="112" t="s">
        <v>2426</v>
      </c>
      <c r="F314" s="51" t="s">
        <v>61</v>
      </c>
      <c r="G314" s="14">
        <v>20</v>
      </c>
      <c r="H314" s="14">
        <v>50</v>
      </c>
      <c r="I314" s="14" t="s">
        <v>41</v>
      </c>
      <c r="J314" s="14" t="s">
        <v>76</v>
      </c>
      <c r="K314" s="114" t="s">
        <v>61</v>
      </c>
      <c r="L314" s="115">
        <v>24.99</v>
      </c>
      <c r="M314" s="175">
        <f t="shared" si="391"/>
        <v>21</v>
      </c>
      <c r="N314" s="115">
        <f t="shared" si="424"/>
        <v>16.989999999999998</v>
      </c>
      <c r="O314" s="118">
        <f t="shared" si="425"/>
        <v>14.277310924369747</v>
      </c>
      <c r="P314" s="177">
        <f t="shared" si="426"/>
        <v>16.989999999999998</v>
      </c>
      <c r="Q314" s="51" t="s">
        <v>41</v>
      </c>
      <c r="R314" s="16">
        <f t="shared" si="427"/>
        <v>14.989999999999998</v>
      </c>
      <c r="S314" s="14" t="s">
        <v>41</v>
      </c>
      <c r="T314" s="14" t="s">
        <v>41</v>
      </c>
      <c r="U314" s="16">
        <f t="shared" si="428"/>
        <v>11.989999999999998</v>
      </c>
      <c r="V314" s="14" t="s">
        <v>41</v>
      </c>
      <c r="W314" s="16">
        <f t="shared" si="429"/>
        <v>9.9899999999999984</v>
      </c>
      <c r="X314" s="14" t="s">
        <v>41</v>
      </c>
      <c r="Y314" s="14" t="s">
        <v>41</v>
      </c>
      <c r="Z314" s="16">
        <f t="shared" si="430"/>
        <v>6.9899999999999984</v>
      </c>
      <c r="AA314" s="72">
        <f>P314-12</f>
        <v>4.9899999999999984</v>
      </c>
      <c r="AB314" s="252">
        <v>39.99</v>
      </c>
      <c r="AC314" s="237" t="s">
        <v>132</v>
      </c>
      <c r="AD314" s="120" t="s">
        <v>1958</v>
      </c>
      <c r="AE314" s="67">
        <v>90</v>
      </c>
      <c r="AF314" s="114">
        <v>-40</v>
      </c>
      <c r="AG314" s="182">
        <f t="shared" si="392"/>
        <v>50</v>
      </c>
      <c r="AH314" s="183">
        <f t="shared" si="393"/>
        <v>-11.899999999999999</v>
      </c>
      <c r="AI314" s="184">
        <f t="shared" si="394"/>
        <v>9.99</v>
      </c>
      <c r="AJ314" s="183">
        <f t="shared" si="395"/>
        <v>8.3949579831932777</v>
      </c>
      <c r="AK314" s="202" t="str">
        <f t="shared" si="396"/>
        <v>-</v>
      </c>
      <c r="AL314" s="203">
        <f t="shared" si="397"/>
        <v>10</v>
      </c>
      <c r="AM314" s="203" t="str">
        <f t="shared" si="398"/>
        <v>-</v>
      </c>
      <c r="AN314" s="203" t="str">
        <f t="shared" si="399"/>
        <v>-</v>
      </c>
      <c r="AO314" s="203">
        <f t="shared" si="400"/>
        <v>-50</v>
      </c>
      <c r="AP314" s="203" t="str">
        <f t="shared" si="401"/>
        <v>-</v>
      </c>
      <c r="AQ314" s="203">
        <f t="shared" si="402"/>
        <v>-90</v>
      </c>
      <c r="AR314" s="203" t="str">
        <f t="shared" si="403"/>
        <v>-</v>
      </c>
      <c r="AS314" s="203" t="str">
        <f t="shared" si="404"/>
        <v>-</v>
      </c>
      <c r="AT314" s="203">
        <f t="shared" si="405"/>
        <v>-150</v>
      </c>
      <c r="AU314" s="204">
        <f t="shared" si="406"/>
        <v>-190</v>
      </c>
      <c r="AV314" s="185"/>
      <c r="AW314" s="205" t="str">
        <f t="shared" si="407"/>
        <v>-</v>
      </c>
      <c r="AX314" s="206">
        <f t="shared" si="408"/>
        <v>39.99</v>
      </c>
      <c r="AY314" s="206" t="str">
        <f t="shared" si="409"/>
        <v>-</v>
      </c>
      <c r="AZ314" s="206" t="str">
        <f t="shared" si="410"/>
        <v>-</v>
      </c>
      <c r="BA314" s="206">
        <f t="shared" si="411"/>
        <v>109.99</v>
      </c>
      <c r="BB314" s="206" t="str">
        <f t="shared" si="412"/>
        <v>-</v>
      </c>
      <c r="BC314" s="206">
        <f t="shared" si="413"/>
        <v>159.99</v>
      </c>
      <c r="BD314" s="206" t="str">
        <f t="shared" si="414"/>
        <v>-</v>
      </c>
      <c r="BE314" s="206" t="str">
        <f t="shared" si="415"/>
        <v>-</v>
      </c>
      <c r="BF314" s="206">
        <f t="shared" si="416"/>
        <v>229.99</v>
      </c>
      <c r="BG314" s="207">
        <f t="shared" si="417"/>
        <v>279.99</v>
      </c>
      <c r="BH314" s="104" t="s">
        <v>53</v>
      </c>
      <c r="BI314" s="227">
        <v>46265</v>
      </c>
      <c r="BJ314" s="112" t="s">
        <v>89</v>
      </c>
      <c r="BK314" s="103" t="s">
        <v>53</v>
      </c>
    </row>
    <row r="315" spans="1:63" s="49" customFormat="1">
      <c r="A315" s="110"/>
      <c r="B315" s="127" t="s">
        <v>218</v>
      </c>
      <c r="C315" s="54" t="s">
        <v>2570</v>
      </c>
      <c r="D315" s="71" t="s">
        <v>40</v>
      </c>
      <c r="E315" s="112"/>
      <c r="F315" s="51" t="s">
        <v>61</v>
      </c>
      <c r="G315" s="14">
        <v>20</v>
      </c>
      <c r="H315" s="14">
        <v>50</v>
      </c>
      <c r="I315" s="14" t="s">
        <v>41</v>
      </c>
      <c r="J315" s="14" t="s">
        <v>76</v>
      </c>
      <c r="K315" s="114" t="s">
        <v>61</v>
      </c>
      <c r="L315" s="115">
        <v>16.989999999999998</v>
      </c>
      <c r="M315" s="175">
        <f t="shared" si="391"/>
        <v>14.277310924369747</v>
      </c>
      <c r="N315" s="115"/>
      <c r="O315" s="116"/>
      <c r="P315" s="177">
        <f>L315</f>
        <v>16.989999999999998</v>
      </c>
      <c r="Q315" s="51" t="s">
        <v>41</v>
      </c>
      <c r="R315" s="14" t="s">
        <v>41</v>
      </c>
      <c r="S315" s="14" t="s">
        <v>41</v>
      </c>
      <c r="T315" s="14" t="s">
        <v>41</v>
      </c>
      <c r="U315" s="14" t="s">
        <v>41</v>
      </c>
      <c r="V315" s="14" t="s">
        <v>41</v>
      </c>
      <c r="W315" s="14" t="s">
        <v>41</v>
      </c>
      <c r="X315" s="14" t="s">
        <v>41</v>
      </c>
      <c r="Y315" s="14" t="s">
        <v>41</v>
      </c>
      <c r="Z315" s="14" t="s">
        <v>41</v>
      </c>
      <c r="AA315" s="71" t="s">
        <v>41</v>
      </c>
      <c r="AB315" s="252">
        <v>39.99</v>
      </c>
      <c r="AC315" s="212"/>
      <c r="AD315" s="119" t="s">
        <v>41</v>
      </c>
      <c r="AE315" s="67">
        <v>15</v>
      </c>
      <c r="AF315" s="114"/>
      <c r="AG315" s="182">
        <f t="shared" si="392"/>
        <v>15</v>
      </c>
      <c r="AH315" s="183">
        <f t="shared" si="393"/>
        <v>29.75</v>
      </c>
      <c r="AI315" s="184">
        <f t="shared" si="394"/>
        <v>29.990000000000002</v>
      </c>
      <c r="AJ315" s="183">
        <f t="shared" si="395"/>
        <v>25.20168067226891</v>
      </c>
      <c r="AK315" s="202" t="str">
        <f t="shared" si="396"/>
        <v>-</v>
      </c>
      <c r="AL315" s="203" t="str">
        <f t="shared" si="397"/>
        <v>-</v>
      </c>
      <c r="AM315" s="203" t="str">
        <f t="shared" si="398"/>
        <v>-</v>
      </c>
      <c r="AN315" s="203" t="str">
        <f t="shared" si="399"/>
        <v>-</v>
      </c>
      <c r="AO315" s="203" t="str">
        <f t="shared" si="400"/>
        <v>-</v>
      </c>
      <c r="AP315" s="203" t="str">
        <f t="shared" si="401"/>
        <v>-</v>
      </c>
      <c r="AQ315" s="203" t="str">
        <f t="shared" si="402"/>
        <v>-</v>
      </c>
      <c r="AR315" s="203" t="str">
        <f t="shared" si="403"/>
        <v>-</v>
      </c>
      <c r="AS315" s="203" t="str">
        <f t="shared" si="404"/>
        <v>-</v>
      </c>
      <c r="AT315" s="203" t="str">
        <f t="shared" si="405"/>
        <v>-</v>
      </c>
      <c r="AU315" s="204" t="str">
        <f t="shared" si="406"/>
        <v>-</v>
      </c>
      <c r="AV315" s="185"/>
      <c r="AW315" s="205" t="str">
        <f t="shared" si="407"/>
        <v>-</v>
      </c>
      <c r="AX315" s="206" t="str">
        <f t="shared" si="408"/>
        <v>-</v>
      </c>
      <c r="AY315" s="206" t="str">
        <f t="shared" si="409"/>
        <v>-</v>
      </c>
      <c r="AZ315" s="206" t="str">
        <f t="shared" si="410"/>
        <v>-</v>
      </c>
      <c r="BA315" s="206" t="str">
        <f t="shared" si="411"/>
        <v>-</v>
      </c>
      <c r="BB315" s="206" t="str">
        <f t="shared" si="412"/>
        <v>-</v>
      </c>
      <c r="BC315" s="206" t="str">
        <f t="shared" si="413"/>
        <v>-</v>
      </c>
      <c r="BD315" s="206" t="str">
        <f t="shared" si="414"/>
        <v>-</v>
      </c>
      <c r="BE315" s="206" t="str">
        <f t="shared" si="415"/>
        <v>-</v>
      </c>
      <c r="BF315" s="206" t="str">
        <f t="shared" si="416"/>
        <v>-</v>
      </c>
      <c r="BG315" s="207" t="str">
        <f t="shared" si="417"/>
        <v>-</v>
      </c>
      <c r="BH315" s="103" t="s">
        <v>2497</v>
      </c>
      <c r="BI315" s="227"/>
      <c r="BJ315" s="112" t="s">
        <v>181</v>
      </c>
      <c r="BK315" s="103"/>
    </row>
    <row r="316" spans="1:63" s="49" customFormat="1">
      <c r="A316" s="110"/>
      <c r="B316" s="127" t="s">
        <v>218</v>
      </c>
      <c r="C316" s="54" t="s">
        <v>75</v>
      </c>
      <c r="D316" s="71" t="s">
        <v>40</v>
      </c>
      <c r="E316" s="112" t="s">
        <v>2426</v>
      </c>
      <c r="F316" s="51" t="s">
        <v>61</v>
      </c>
      <c r="G316" s="14">
        <v>5</v>
      </c>
      <c r="H316" s="14">
        <v>50</v>
      </c>
      <c r="I316" s="14" t="s">
        <v>41</v>
      </c>
      <c r="J316" s="14" t="s">
        <v>76</v>
      </c>
      <c r="K316" s="114" t="s">
        <v>61</v>
      </c>
      <c r="L316" s="115">
        <v>19.989999999999998</v>
      </c>
      <c r="M316" s="175">
        <f t="shared" si="391"/>
        <v>16.798319327731093</v>
      </c>
      <c r="N316" s="115">
        <f>L316-2</f>
        <v>17.989999999999998</v>
      </c>
      <c r="O316" s="118">
        <f>N316/1.19</f>
        <v>15.117647058823529</v>
      </c>
      <c r="P316" s="177">
        <f>N316</f>
        <v>17.989999999999998</v>
      </c>
      <c r="Q316" s="51" t="s">
        <v>41</v>
      </c>
      <c r="R316" s="16">
        <f t="shared" ref="R316:R326" si="431">P316-2</f>
        <v>15.989999999999998</v>
      </c>
      <c r="S316" s="14" t="s">
        <v>41</v>
      </c>
      <c r="T316" s="14" t="s">
        <v>41</v>
      </c>
      <c r="U316" s="16">
        <f t="shared" ref="U316:U326" si="432">P316-5</f>
        <v>12.989999999999998</v>
      </c>
      <c r="V316" s="14" t="s">
        <v>41</v>
      </c>
      <c r="W316" s="16">
        <f t="shared" ref="W316:W326" si="433">P316-7</f>
        <v>10.989999999999998</v>
      </c>
      <c r="X316" s="14" t="s">
        <v>41</v>
      </c>
      <c r="Y316" s="14" t="s">
        <v>41</v>
      </c>
      <c r="Z316" s="16">
        <f t="shared" ref="Z316:Z326" si="434">P316-10</f>
        <v>7.9899999999999984</v>
      </c>
      <c r="AA316" s="71" t="s">
        <v>41</v>
      </c>
      <c r="AB316" s="252">
        <v>39.99</v>
      </c>
      <c r="AC316" s="237" t="s">
        <v>157</v>
      </c>
      <c r="AD316" s="120" t="s">
        <v>234</v>
      </c>
      <c r="AE316" s="67">
        <v>50</v>
      </c>
      <c r="AF316" s="114">
        <v>60</v>
      </c>
      <c r="AG316" s="182">
        <f t="shared" si="392"/>
        <v>110</v>
      </c>
      <c r="AH316" s="183">
        <f t="shared" si="393"/>
        <v>-83.3</v>
      </c>
      <c r="AI316" s="184">
        <f t="shared" si="394"/>
        <v>9.99</v>
      </c>
      <c r="AJ316" s="183">
        <f t="shared" si="395"/>
        <v>8.3949579831932777</v>
      </c>
      <c r="AK316" s="202" t="str">
        <f t="shared" si="396"/>
        <v>-</v>
      </c>
      <c r="AL316" s="203">
        <f t="shared" si="397"/>
        <v>70</v>
      </c>
      <c r="AM316" s="203" t="str">
        <f t="shared" si="398"/>
        <v>-</v>
      </c>
      <c r="AN316" s="203" t="str">
        <f t="shared" si="399"/>
        <v>-</v>
      </c>
      <c r="AO316" s="203">
        <f t="shared" si="400"/>
        <v>10</v>
      </c>
      <c r="AP316" s="203" t="str">
        <f t="shared" si="401"/>
        <v>-</v>
      </c>
      <c r="AQ316" s="203">
        <f t="shared" si="402"/>
        <v>-30</v>
      </c>
      <c r="AR316" s="203" t="str">
        <f t="shared" si="403"/>
        <v>-</v>
      </c>
      <c r="AS316" s="203" t="str">
        <f t="shared" si="404"/>
        <v>-</v>
      </c>
      <c r="AT316" s="203">
        <f t="shared" si="405"/>
        <v>-90</v>
      </c>
      <c r="AU316" s="204" t="str">
        <f t="shared" si="406"/>
        <v>-</v>
      </c>
      <c r="AV316" s="185"/>
      <c r="AW316" s="205" t="str">
        <f t="shared" si="407"/>
        <v>-</v>
      </c>
      <c r="AX316" s="206">
        <f t="shared" si="408"/>
        <v>9.99</v>
      </c>
      <c r="AY316" s="206" t="str">
        <f t="shared" si="409"/>
        <v>-</v>
      </c>
      <c r="AZ316" s="206" t="str">
        <f t="shared" si="410"/>
        <v>-</v>
      </c>
      <c r="BA316" s="206">
        <f t="shared" si="411"/>
        <v>39.99</v>
      </c>
      <c r="BB316" s="206" t="str">
        <f t="shared" si="412"/>
        <v>-</v>
      </c>
      <c r="BC316" s="206">
        <f t="shared" si="413"/>
        <v>89.99</v>
      </c>
      <c r="BD316" s="206" t="str">
        <f t="shared" si="414"/>
        <v>-</v>
      </c>
      <c r="BE316" s="206" t="str">
        <f t="shared" si="415"/>
        <v>-</v>
      </c>
      <c r="BF316" s="206">
        <f t="shared" si="416"/>
        <v>159.99</v>
      </c>
      <c r="BG316" s="207" t="str">
        <f t="shared" si="417"/>
        <v>-</v>
      </c>
      <c r="BH316" s="104"/>
      <c r="BI316" s="227">
        <v>46265</v>
      </c>
      <c r="BJ316" s="112" t="s">
        <v>77</v>
      </c>
      <c r="BK316" s="201" t="s">
        <v>82</v>
      </c>
    </row>
    <row r="317" spans="1:63" s="49" customFormat="1">
      <c r="A317" s="110"/>
      <c r="B317" s="127" t="s">
        <v>218</v>
      </c>
      <c r="C317" s="54" t="s">
        <v>75</v>
      </c>
      <c r="D317" s="71" t="s">
        <v>40</v>
      </c>
      <c r="E317" s="112"/>
      <c r="F317" s="51" t="s">
        <v>61</v>
      </c>
      <c r="G317" s="14">
        <v>5</v>
      </c>
      <c r="H317" s="14">
        <v>50</v>
      </c>
      <c r="I317" s="14" t="s">
        <v>41</v>
      </c>
      <c r="J317" s="14" t="s">
        <v>76</v>
      </c>
      <c r="K317" s="114" t="s">
        <v>61</v>
      </c>
      <c r="L317" s="115">
        <v>19.989999999999998</v>
      </c>
      <c r="M317" s="175">
        <f t="shared" si="391"/>
        <v>16.798319327731093</v>
      </c>
      <c r="N317" s="115"/>
      <c r="O317" s="116"/>
      <c r="P317" s="177">
        <f>L317</f>
        <v>19.989999999999998</v>
      </c>
      <c r="Q317" s="51" t="s">
        <v>41</v>
      </c>
      <c r="R317" s="16">
        <f t="shared" si="431"/>
        <v>17.989999999999998</v>
      </c>
      <c r="S317" s="14" t="s">
        <v>41</v>
      </c>
      <c r="T317" s="14" t="s">
        <v>41</v>
      </c>
      <c r="U317" s="16">
        <f t="shared" si="432"/>
        <v>14.989999999999998</v>
      </c>
      <c r="V317" s="14" t="s">
        <v>41</v>
      </c>
      <c r="W317" s="16">
        <f t="shared" si="433"/>
        <v>12.989999999999998</v>
      </c>
      <c r="X317" s="14" t="s">
        <v>41</v>
      </c>
      <c r="Y317" s="14" t="s">
        <v>41</v>
      </c>
      <c r="Z317" s="16">
        <f t="shared" si="434"/>
        <v>9.9899999999999984</v>
      </c>
      <c r="AA317" s="71" t="s">
        <v>41</v>
      </c>
      <c r="AB317" s="252">
        <v>39.99</v>
      </c>
      <c r="AC317" s="212"/>
      <c r="AD317" s="119" t="s">
        <v>41</v>
      </c>
      <c r="AE317" s="67">
        <v>50</v>
      </c>
      <c r="AF317" s="114"/>
      <c r="AG317" s="182">
        <f t="shared" si="392"/>
        <v>50</v>
      </c>
      <c r="AH317" s="183">
        <f t="shared" si="393"/>
        <v>-11.899999999999999</v>
      </c>
      <c r="AI317" s="184">
        <f t="shared" si="394"/>
        <v>9.99</v>
      </c>
      <c r="AJ317" s="183">
        <f t="shared" si="395"/>
        <v>8.3949579831932777</v>
      </c>
      <c r="AK317" s="202" t="str">
        <f t="shared" si="396"/>
        <v>-</v>
      </c>
      <c r="AL317" s="203">
        <f t="shared" si="397"/>
        <v>10</v>
      </c>
      <c r="AM317" s="203" t="str">
        <f t="shared" si="398"/>
        <v>-</v>
      </c>
      <c r="AN317" s="203" t="str">
        <f t="shared" si="399"/>
        <v>-</v>
      </c>
      <c r="AO317" s="203">
        <f t="shared" si="400"/>
        <v>-50</v>
      </c>
      <c r="AP317" s="203" t="str">
        <f t="shared" si="401"/>
        <v>-</v>
      </c>
      <c r="AQ317" s="203">
        <f t="shared" si="402"/>
        <v>-90</v>
      </c>
      <c r="AR317" s="203" t="str">
        <f t="shared" si="403"/>
        <v>-</v>
      </c>
      <c r="AS317" s="203" t="str">
        <f t="shared" si="404"/>
        <v>-</v>
      </c>
      <c r="AT317" s="203">
        <f t="shared" si="405"/>
        <v>-150</v>
      </c>
      <c r="AU317" s="204" t="str">
        <f t="shared" si="406"/>
        <v>-</v>
      </c>
      <c r="AV317" s="185"/>
      <c r="AW317" s="205" t="str">
        <f t="shared" si="407"/>
        <v>-</v>
      </c>
      <c r="AX317" s="206">
        <f t="shared" si="408"/>
        <v>39.99</v>
      </c>
      <c r="AY317" s="206" t="str">
        <f t="shared" si="409"/>
        <v>-</v>
      </c>
      <c r="AZ317" s="206" t="str">
        <f t="shared" si="410"/>
        <v>-</v>
      </c>
      <c r="BA317" s="206">
        <f t="shared" si="411"/>
        <v>109.99</v>
      </c>
      <c r="BB317" s="206" t="str">
        <f t="shared" si="412"/>
        <v>-</v>
      </c>
      <c r="BC317" s="206">
        <f t="shared" si="413"/>
        <v>159.99</v>
      </c>
      <c r="BD317" s="206" t="str">
        <f t="shared" si="414"/>
        <v>-</v>
      </c>
      <c r="BE317" s="206" t="str">
        <f t="shared" si="415"/>
        <v>-</v>
      </c>
      <c r="BF317" s="206">
        <f t="shared" si="416"/>
        <v>229.99</v>
      </c>
      <c r="BG317" s="207" t="str">
        <f t="shared" si="417"/>
        <v>-</v>
      </c>
      <c r="BH317" s="104"/>
      <c r="BI317" s="227"/>
      <c r="BJ317" s="112" t="s">
        <v>77</v>
      </c>
      <c r="BK317" s="103"/>
    </row>
    <row r="318" spans="1:63" s="49" customFormat="1">
      <c r="A318" s="110"/>
      <c r="B318" s="127" t="s">
        <v>218</v>
      </c>
      <c r="C318" s="54" t="s">
        <v>75</v>
      </c>
      <c r="D318" s="71" t="s">
        <v>40</v>
      </c>
      <c r="E318" s="112" t="s">
        <v>2426</v>
      </c>
      <c r="F318" s="51" t="s">
        <v>61</v>
      </c>
      <c r="G318" s="14">
        <v>5</v>
      </c>
      <c r="H318" s="14">
        <v>50</v>
      </c>
      <c r="I318" s="14" t="s">
        <v>41</v>
      </c>
      <c r="J318" s="14" t="s">
        <v>76</v>
      </c>
      <c r="K318" s="114" t="s">
        <v>61</v>
      </c>
      <c r="L318" s="115">
        <v>19.989999999999998</v>
      </c>
      <c r="M318" s="175">
        <f t="shared" ref="M318:M340" si="435">L318/1.19</f>
        <v>16.798319327731093</v>
      </c>
      <c r="N318" s="115"/>
      <c r="O318" s="116"/>
      <c r="P318" s="177">
        <f>L318</f>
        <v>19.989999999999998</v>
      </c>
      <c r="Q318" s="51" t="s">
        <v>41</v>
      </c>
      <c r="R318" s="16">
        <f t="shared" si="431"/>
        <v>17.989999999999998</v>
      </c>
      <c r="S318" s="14" t="s">
        <v>41</v>
      </c>
      <c r="T318" s="14" t="s">
        <v>41</v>
      </c>
      <c r="U318" s="16">
        <f t="shared" si="432"/>
        <v>14.989999999999998</v>
      </c>
      <c r="V318" s="14" t="s">
        <v>41</v>
      </c>
      <c r="W318" s="16">
        <f t="shared" si="433"/>
        <v>12.989999999999998</v>
      </c>
      <c r="X318" s="14" t="s">
        <v>41</v>
      </c>
      <c r="Y318" s="14" t="s">
        <v>41</v>
      </c>
      <c r="Z318" s="16">
        <f t="shared" si="434"/>
        <v>9.9899999999999984</v>
      </c>
      <c r="AA318" s="71" t="s">
        <v>41</v>
      </c>
      <c r="AB318" s="252">
        <v>39.99</v>
      </c>
      <c r="AC318" s="237" t="s">
        <v>49</v>
      </c>
      <c r="AD318" s="120" t="s">
        <v>233</v>
      </c>
      <c r="AE318" s="67">
        <v>50</v>
      </c>
      <c r="AF318" s="114">
        <v>70</v>
      </c>
      <c r="AG318" s="182">
        <f t="shared" ref="AG318:AG340" si="436">SUM(AE318:AF318)</f>
        <v>120</v>
      </c>
      <c r="AH318" s="183">
        <f t="shared" ref="AH318:AH340" si="437">((($AG$2+$AG$3)-AG318))*1.19</f>
        <v>-95.199999999999989</v>
      </c>
      <c r="AI318" s="184">
        <f t="shared" ref="AI318:AI340" si="438">IF(AH318&lt;1,9.99,ROUNDDOWN(AH318/10,0)*10+9.99)</f>
        <v>9.99</v>
      </c>
      <c r="AJ318" s="183">
        <f t="shared" ref="AJ318:AJ340" si="439">AI318/1.19</f>
        <v>8.3949579831932777</v>
      </c>
      <c r="AK318" s="202" t="str">
        <f t="shared" ref="AK318:AK340" si="440">IF(ISNUMBER(Q318),AG318-20,"-")</f>
        <v>-</v>
      </c>
      <c r="AL318" s="203">
        <f t="shared" ref="AL318:AL340" si="441">IF(ISNUMBER(R318),AG318-40,"-")</f>
        <v>80</v>
      </c>
      <c r="AM318" s="203" t="str">
        <f t="shared" ref="AM318:AM340" si="442">IF(ISNUMBER(S318),AG318-60,"-")</f>
        <v>-</v>
      </c>
      <c r="AN318" s="203" t="str">
        <f t="shared" ref="AN318:AN340" si="443">IF(ISNUMBER(T318),AG318-80,"-")</f>
        <v>-</v>
      </c>
      <c r="AO318" s="203">
        <f t="shared" ref="AO318:AO340" si="444">IF(ISNUMBER(U318),AG318-100,"-")</f>
        <v>20</v>
      </c>
      <c r="AP318" s="203" t="str">
        <f t="shared" ref="AP318:AP340" si="445">IF(ISNUMBER(V318),AG318-120,"-")</f>
        <v>-</v>
      </c>
      <c r="AQ318" s="203">
        <f t="shared" ref="AQ318:AQ340" si="446">IF(ISNUMBER(W318),AG318-140,"-")</f>
        <v>-20</v>
      </c>
      <c r="AR318" s="203" t="str">
        <f t="shared" ref="AR318:AR340" si="447">IF(ISNUMBER(X318),AG318-160,"-")</f>
        <v>-</v>
      </c>
      <c r="AS318" s="203" t="str">
        <f t="shared" ref="AS318:AS340" si="448">IF(ISNUMBER(Y318),AG318-180,"-")</f>
        <v>-</v>
      </c>
      <c r="AT318" s="203">
        <f t="shared" ref="AT318:AT340" si="449">IF(ISNUMBER(Z318),AG318-200,"-")</f>
        <v>-80</v>
      </c>
      <c r="AU318" s="204" t="str">
        <f t="shared" ref="AU318:AU340" si="450">IF(ISNUMBER(AA318),AG318-240,"-")</f>
        <v>-</v>
      </c>
      <c r="AV318" s="185"/>
      <c r="AW318" s="205" t="str">
        <f t="shared" ref="AW318:AW340" si="451">IF(ISNUMBER(AK318),IF((AH318+23.8)&lt;1,9.99,ROUNDDOWN((AH318+23.8)/10,0)*10+9.99),"-")</f>
        <v>-</v>
      </c>
      <c r="AX318" s="206">
        <f t="shared" ref="AX318:AX340" si="452">IF(ISNUMBER(AL318),IF((AH318+47.6)&lt;1,9.99,ROUNDDOWN((AH318+47.6)/10,0)*10+9.99),"-")</f>
        <v>9.99</v>
      </c>
      <c r="AY318" s="206" t="str">
        <f t="shared" ref="AY318:AY340" si="453">IF(ISNUMBER(AM318),IF((AH318+71.4)&lt;1,9.99,ROUNDDOWN((AH318+71.4)/10,0)*10+9.99),"-")</f>
        <v>-</v>
      </c>
      <c r="AZ318" s="206" t="str">
        <f t="shared" ref="AZ318:AZ340" si="454">IF(ISNUMBER(AN318),IF((AH318+95.2)&lt;1,9.99,ROUNDDOWN((AH318+95.2)/10,0)*10+9.99),"-")</f>
        <v>-</v>
      </c>
      <c r="BA318" s="206">
        <f t="shared" ref="BA318:BA340" si="455">IF(ISNUMBER(AO318),IF((AH318+119)&lt;1,9.99,ROUNDDOWN((AH318+119)/10,0)*10+9.99),"-")</f>
        <v>29.990000000000002</v>
      </c>
      <c r="BB318" s="206" t="str">
        <f t="shared" ref="BB318:BB340" si="456">IF(ISNUMBER(AP318),IF((AH318+142.8)&lt;1,9.99,ROUNDDOWN((AH318+142.8)/10,0)*10+9.99),"-")</f>
        <v>-</v>
      </c>
      <c r="BC318" s="206">
        <f t="shared" ref="BC318:BC340" si="457">IF(ISNUMBER(AQ318),IF((AH318+166.6)&lt;1,9.99,ROUNDDOWN((AH318+166.6)/10,0)*10+9.99),"-")</f>
        <v>79.989999999999995</v>
      </c>
      <c r="BD318" s="206" t="str">
        <f t="shared" ref="BD318:BD340" si="458">IF(ISNUMBER(AR318),IF((AH318+190.4)&lt;1,9.99,ROUNDDOWN((AH318+190.4)/10,0)*10+9.99),"-")</f>
        <v>-</v>
      </c>
      <c r="BE318" s="206" t="str">
        <f t="shared" ref="BE318:BE340" si="459">IF(ISNUMBER(AS318),IF((AH318+214.2)&lt;1,9.99,ROUNDDOWN((AH318+214.2)/10,0)*10+9.99),"-")</f>
        <v>-</v>
      </c>
      <c r="BF318" s="206">
        <f t="shared" ref="BF318:BF340" si="460">IF(ISNUMBER(AT318),IF((AH318+238)&lt;1,9.99,ROUNDDOWN((AH318+238)/10,0)*10+9.99),"-")</f>
        <v>149.99</v>
      </c>
      <c r="BG318" s="207" t="str">
        <f t="shared" ref="BG318:BG340" si="461">IF(ISNUMBER(AU318),IF((AH318+285.6)&lt;1,9.99,ROUNDDOWN((AH318+285.6)/10,0)*10+9.99),"-")</f>
        <v>-</v>
      </c>
      <c r="BH318" s="104"/>
      <c r="BI318" s="227">
        <v>46265</v>
      </c>
      <c r="BJ318" s="112" t="s">
        <v>77</v>
      </c>
      <c r="BK318" s="103"/>
    </row>
    <row r="319" spans="1:63" s="49" customFormat="1">
      <c r="A319" s="110"/>
      <c r="B319" s="127" t="s">
        <v>218</v>
      </c>
      <c r="C319" s="54" t="s">
        <v>67</v>
      </c>
      <c r="D319" s="71" t="s">
        <v>40</v>
      </c>
      <c r="E319" s="112"/>
      <c r="F319" s="51" t="s">
        <v>41</v>
      </c>
      <c r="G319" s="14">
        <v>10</v>
      </c>
      <c r="H319" s="14">
        <v>150</v>
      </c>
      <c r="I319" s="14" t="s">
        <v>41</v>
      </c>
      <c r="J319" s="14" t="s">
        <v>42</v>
      </c>
      <c r="K319" s="114">
        <v>0.19</v>
      </c>
      <c r="L319" s="115">
        <v>19.989999999999998</v>
      </c>
      <c r="M319" s="175">
        <f t="shared" si="435"/>
        <v>16.798319327731093</v>
      </c>
      <c r="N319" s="115"/>
      <c r="O319" s="116"/>
      <c r="P319" s="177">
        <f>L319</f>
        <v>19.989999999999998</v>
      </c>
      <c r="Q319" s="51" t="s">
        <v>41</v>
      </c>
      <c r="R319" s="16">
        <f t="shared" si="431"/>
        <v>17.989999999999998</v>
      </c>
      <c r="S319" s="14" t="s">
        <v>41</v>
      </c>
      <c r="T319" s="14" t="s">
        <v>41</v>
      </c>
      <c r="U319" s="16">
        <f t="shared" si="432"/>
        <v>14.989999999999998</v>
      </c>
      <c r="V319" s="14" t="s">
        <v>41</v>
      </c>
      <c r="W319" s="16">
        <f t="shared" si="433"/>
        <v>12.989999999999998</v>
      </c>
      <c r="X319" s="14" t="s">
        <v>41</v>
      </c>
      <c r="Y319" s="14" t="s">
        <v>41</v>
      </c>
      <c r="Z319" s="16">
        <f t="shared" si="434"/>
        <v>9.9899999999999984</v>
      </c>
      <c r="AA319" s="71" t="s">
        <v>41</v>
      </c>
      <c r="AB319" s="252">
        <v>39.99</v>
      </c>
      <c r="AC319" s="212"/>
      <c r="AD319" s="119" t="s">
        <v>41</v>
      </c>
      <c r="AE319" s="67">
        <v>70</v>
      </c>
      <c r="AF319" s="114"/>
      <c r="AG319" s="182">
        <f t="shared" si="436"/>
        <v>70</v>
      </c>
      <c r="AH319" s="183">
        <f t="shared" si="437"/>
        <v>-35.699999999999996</v>
      </c>
      <c r="AI319" s="184">
        <f t="shared" si="438"/>
        <v>9.99</v>
      </c>
      <c r="AJ319" s="183">
        <f t="shared" si="439"/>
        <v>8.3949579831932777</v>
      </c>
      <c r="AK319" s="202" t="str">
        <f t="shared" si="440"/>
        <v>-</v>
      </c>
      <c r="AL319" s="203">
        <f t="shared" si="441"/>
        <v>30</v>
      </c>
      <c r="AM319" s="203" t="str">
        <f t="shared" si="442"/>
        <v>-</v>
      </c>
      <c r="AN319" s="203" t="str">
        <f t="shared" si="443"/>
        <v>-</v>
      </c>
      <c r="AO319" s="203">
        <f t="shared" si="444"/>
        <v>-30</v>
      </c>
      <c r="AP319" s="203" t="str">
        <f t="shared" si="445"/>
        <v>-</v>
      </c>
      <c r="AQ319" s="203">
        <f t="shared" si="446"/>
        <v>-70</v>
      </c>
      <c r="AR319" s="203" t="str">
        <f t="shared" si="447"/>
        <v>-</v>
      </c>
      <c r="AS319" s="203" t="str">
        <f t="shared" si="448"/>
        <v>-</v>
      </c>
      <c r="AT319" s="203">
        <f t="shared" si="449"/>
        <v>-130</v>
      </c>
      <c r="AU319" s="204" t="str">
        <f t="shared" si="450"/>
        <v>-</v>
      </c>
      <c r="AV319" s="185"/>
      <c r="AW319" s="205" t="str">
        <f t="shared" si="451"/>
        <v>-</v>
      </c>
      <c r="AX319" s="206">
        <f t="shared" si="452"/>
        <v>19.990000000000002</v>
      </c>
      <c r="AY319" s="206" t="str">
        <f t="shared" si="453"/>
        <v>-</v>
      </c>
      <c r="AZ319" s="206" t="str">
        <f t="shared" si="454"/>
        <v>-</v>
      </c>
      <c r="BA319" s="206">
        <f t="shared" si="455"/>
        <v>89.99</v>
      </c>
      <c r="BB319" s="206" t="str">
        <f t="shared" si="456"/>
        <v>-</v>
      </c>
      <c r="BC319" s="206">
        <f t="shared" si="457"/>
        <v>139.99</v>
      </c>
      <c r="BD319" s="206" t="str">
        <f t="shared" si="458"/>
        <v>-</v>
      </c>
      <c r="BE319" s="206" t="str">
        <f t="shared" si="459"/>
        <v>-</v>
      </c>
      <c r="BF319" s="206">
        <f t="shared" si="460"/>
        <v>209.99</v>
      </c>
      <c r="BG319" s="207" t="str">
        <f t="shared" si="461"/>
        <v>-</v>
      </c>
      <c r="BH319" s="103"/>
      <c r="BI319" s="227"/>
      <c r="BJ319" s="112" t="s">
        <v>68</v>
      </c>
      <c r="BK319" s="103"/>
    </row>
    <row r="320" spans="1:63" s="49" customFormat="1">
      <c r="A320" s="110"/>
      <c r="B320" s="127" t="s">
        <v>218</v>
      </c>
      <c r="C320" s="54" t="s">
        <v>84</v>
      </c>
      <c r="D320" s="71" t="s">
        <v>85</v>
      </c>
      <c r="E320" s="112" t="s">
        <v>2426</v>
      </c>
      <c r="F320" s="51" t="s">
        <v>61</v>
      </c>
      <c r="G320" s="14">
        <v>5</v>
      </c>
      <c r="H320" s="14">
        <v>50</v>
      </c>
      <c r="I320" s="14" t="s">
        <v>41</v>
      </c>
      <c r="J320" s="14" t="s">
        <v>76</v>
      </c>
      <c r="K320" s="114" t="s">
        <v>61</v>
      </c>
      <c r="L320" s="115">
        <v>24.99</v>
      </c>
      <c r="M320" s="175">
        <f t="shared" si="435"/>
        <v>21</v>
      </c>
      <c r="N320" s="115">
        <f t="shared" ref="N320:N322" si="462">L320-5</f>
        <v>19.989999999999998</v>
      </c>
      <c r="O320" s="118">
        <f t="shared" ref="O320:O326" si="463">N320/1.19</f>
        <v>16.798319327731093</v>
      </c>
      <c r="P320" s="177">
        <f t="shared" ref="P320:P326" si="464">N320</f>
        <v>19.989999999999998</v>
      </c>
      <c r="Q320" s="51" t="s">
        <v>41</v>
      </c>
      <c r="R320" s="16">
        <f t="shared" si="431"/>
        <v>17.989999999999998</v>
      </c>
      <c r="S320" s="14" t="s">
        <v>41</v>
      </c>
      <c r="T320" s="14" t="s">
        <v>41</v>
      </c>
      <c r="U320" s="16">
        <f t="shared" si="432"/>
        <v>14.989999999999998</v>
      </c>
      <c r="V320" s="14" t="s">
        <v>41</v>
      </c>
      <c r="W320" s="16">
        <f t="shared" si="433"/>
        <v>12.989999999999998</v>
      </c>
      <c r="X320" s="14" t="s">
        <v>41</v>
      </c>
      <c r="Y320" s="14" t="s">
        <v>41</v>
      </c>
      <c r="Z320" s="16">
        <f t="shared" si="434"/>
        <v>9.9899999999999984</v>
      </c>
      <c r="AA320" s="71" t="s">
        <v>41</v>
      </c>
      <c r="AB320" s="252">
        <v>39.99</v>
      </c>
      <c r="AC320" s="237" t="s">
        <v>169</v>
      </c>
      <c r="AD320" s="120" t="s">
        <v>1953</v>
      </c>
      <c r="AE320" s="67">
        <v>130</v>
      </c>
      <c r="AF320" s="114">
        <v>-10</v>
      </c>
      <c r="AG320" s="182">
        <f t="shared" si="436"/>
        <v>120</v>
      </c>
      <c r="AH320" s="183">
        <f t="shared" si="437"/>
        <v>-95.199999999999989</v>
      </c>
      <c r="AI320" s="184">
        <f t="shared" si="438"/>
        <v>9.99</v>
      </c>
      <c r="AJ320" s="183">
        <f t="shared" si="439"/>
        <v>8.3949579831932777</v>
      </c>
      <c r="AK320" s="202" t="str">
        <f t="shared" si="440"/>
        <v>-</v>
      </c>
      <c r="AL320" s="203">
        <f t="shared" si="441"/>
        <v>80</v>
      </c>
      <c r="AM320" s="203" t="str">
        <f t="shared" si="442"/>
        <v>-</v>
      </c>
      <c r="AN320" s="203" t="str">
        <f t="shared" si="443"/>
        <v>-</v>
      </c>
      <c r="AO320" s="203">
        <f t="shared" si="444"/>
        <v>20</v>
      </c>
      <c r="AP320" s="203" t="str">
        <f t="shared" si="445"/>
        <v>-</v>
      </c>
      <c r="AQ320" s="203">
        <f t="shared" si="446"/>
        <v>-20</v>
      </c>
      <c r="AR320" s="203" t="str">
        <f t="shared" si="447"/>
        <v>-</v>
      </c>
      <c r="AS320" s="203" t="str">
        <f t="shared" si="448"/>
        <v>-</v>
      </c>
      <c r="AT320" s="203">
        <f t="shared" si="449"/>
        <v>-80</v>
      </c>
      <c r="AU320" s="204" t="str">
        <f t="shared" si="450"/>
        <v>-</v>
      </c>
      <c r="AV320" s="185"/>
      <c r="AW320" s="205" t="str">
        <f t="shared" si="451"/>
        <v>-</v>
      </c>
      <c r="AX320" s="206">
        <f t="shared" si="452"/>
        <v>9.99</v>
      </c>
      <c r="AY320" s="206" t="str">
        <f t="shared" si="453"/>
        <v>-</v>
      </c>
      <c r="AZ320" s="206" t="str">
        <f t="shared" si="454"/>
        <v>-</v>
      </c>
      <c r="BA320" s="206">
        <f t="shared" si="455"/>
        <v>29.990000000000002</v>
      </c>
      <c r="BB320" s="206" t="str">
        <f t="shared" si="456"/>
        <v>-</v>
      </c>
      <c r="BC320" s="206">
        <f t="shared" si="457"/>
        <v>79.989999999999995</v>
      </c>
      <c r="BD320" s="206" t="str">
        <f t="shared" si="458"/>
        <v>-</v>
      </c>
      <c r="BE320" s="206" t="str">
        <f t="shared" si="459"/>
        <v>-</v>
      </c>
      <c r="BF320" s="206">
        <f t="shared" si="460"/>
        <v>149.99</v>
      </c>
      <c r="BG320" s="207" t="str">
        <f t="shared" si="461"/>
        <v>-</v>
      </c>
      <c r="BH320" s="104"/>
      <c r="BI320" s="227">
        <v>46265</v>
      </c>
      <c r="BJ320" s="112" t="s">
        <v>86</v>
      </c>
      <c r="BK320" s="103"/>
    </row>
    <row r="321" spans="1:63" s="49" customFormat="1">
      <c r="A321" s="110"/>
      <c r="B321" s="127" t="s">
        <v>218</v>
      </c>
      <c r="C321" s="54" t="s">
        <v>87</v>
      </c>
      <c r="D321" s="71" t="s">
        <v>40</v>
      </c>
      <c r="E321" s="112" t="s">
        <v>2426</v>
      </c>
      <c r="F321" s="51" t="s">
        <v>61</v>
      </c>
      <c r="G321" s="14">
        <v>12</v>
      </c>
      <c r="H321" s="14">
        <v>50</v>
      </c>
      <c r="I321" s="14" t="s">
        <v>41</v>
      </c>
      <c r="J321" s="14" t="s">
        <v>76</v>
      </c>
      <c r="K321" s="114" t="s">
        <v>61</v>
      </c>
      <c r="L321" s="115">
        <v>24.99</v>
      </c>
      <c r="M321" s="175">
        <f t="shared" si="435"/>
        <v>21</v>
      </c>
      <c r="N321" s="115">
        <f t="shared" si="462"/>
        <v>19.989999999999998</v>
      </c>
      <c r="O321" s="118">
        <f t="shared" si="463"/>
        <v>16.798319327731093</v>
      </c>
      <c r="P321" s="177">
        <f t="shared" si="464"/>
        <v>19.989999999999998</v>
      </c>
      <c r="Q321" s="51" t="s">
        <v>41</v>
      </c>
      <c r="R321" s="16">
        <f t="shared" si="431"/>
        <v>17.989999999999998</v>
      </c>
      <c r="S321" s="14" t="s">
        <v>41</v>
      </c>
      <c r="T321" s="14" t="s">
        <v>41</v>
      </c>
      <c r="U321" s="16">
        <f t="shared" si="432"/>
        <v>14.989999999999998</v>
      </c>
      <c r="V321" s="14" t="s">
        <v>41</v>
      </c>
      <c r="W321" s="16">
        <f t="shared" si="433"/>
        <v>12.989999999999998</v>
      </c>
      <c r="X321" s="14" t="s">
        <v>41</v>
      </c>
      <c r="Y321" s="14" t="s">
        <v>41</v>
      </c>
      <c r="Z321" s="16">
        <f t="shared" si="434"/>
        <v>9.9899999999999984</v>
      </c>
      <c r="AA321" s="71" t="s">
        <v>41</v>
      </c>
      <c r="AB321" s="252">
        <v>39.99</v>
      </c>
      <c r="AC321" s="237" t="s">
        <v>169</v>
      </c>
      <c r="AD321" s="120" t="s">
        <v>1955</v>
      </c>
      <c r="AE321" s="67">
        <v>90</v>
      </c>
      <c r="AF321" s="114">
        <v>20</v>
      </c>
      <c r="AG321" s="182">
        <f t="shared" si="436"/>
        <v>110</v>
      </c>
      <c r="AH321" s="183">
        <f t="shared" si="437"/>
        <v>-83.3</v>
      </c>
      <c r="AI321" s="184">
        <f t="shared" si="438"/>
        <v>9.99</v>
      </c>
      <c r="AJ321" s="183">
        <f t="shared" si="439"/>
        <v>8.3949579831932777</v>
      </c>
      <c r="AK321" s="202" t="str">
        <f t="shared" si="440"/>
        <v>-</v>
      </c>
      <c r="AL321" s="203">
        <f t="shared" si="441"/>
        <v>70</v>
      </c>
      <c r="AM321" s="203" t="str">
        <f t="shared" si="442"/>
        <v>-</v>
      </c>
      <c r="AN321" s="203" t="str">
        <f t="shared" si="443"/>
        <v>-</v>
      </c>
      <c r="AO321" s="203">
        <f t="shared" si="444"/>
        <v>10</v>
      </c>
      <c r="AP321" s="203" t="str">
        <f t="shared" si="445"/>
        <v>-</v>
      </c>
      <c r="AQ321" s="203">
        <f t="shared" si="446"/>
        <v>-30</v>
      </c>
      <c r="AR321" s="203" t="str">
        <f t="shared" si="447"/>
        <v>-</v>
      </c>
      <c r="AS321" s="203" t="str">
        <f t="shared" si="448"/>
        <v>-</v>
      </c>
      <c r="AT321" s="203">
        <f t="shared" si="449"/>
        <v>-90</v>
      </c>
      <c r="AU321" s="204" t="str">
        <f t="shared" si="450"/>
        <v>-</v>
      </c>
      <c r="AV321" s="185"/>
      <c r="AW321" s="205" t="str">
        <f t="shared" si="451"/>
        <v>-</v>
      </c>
      <c r="AX321" s="206">
        <f t="shared" si="452"/>
        <v>9.99</v>
      </c>
      <c r="AY321" s="206" t="str">
        <f t="shared" si="453"/>
        <v>-</v>
      </c>
      <c r="AZ321" s="206" t="str">
        <f t="shared" si="454"/>
        <v>-</v>
      </c>
      <c r="BA321" s="206">
        <f t="shared" si="455"/>
        <v>39.99</v>
      </c>
      <c r="BB321" s="206" t="str">
        <f t="shared" si="456"/>
        <v>-</v>
      </c>
      <c r="BC321" s="206">
        <f t="shared" si="457"/>
        <v>89.99</v>
      </c>
      <c r="BD321" s="206" t="str">
        <f t="shared" si="458"/>
        <v>-</v>
      </c>
      <c r="BE321" s="206" t="str">
        <f t="shared" si="459"/>
        <v>-</v>
      </c>
      <c r="BF321" s="206">
        <f t="shared" si="460"/>
        <v>159.99</v>
      </c>
      <c r="BG321" s="207" t="str">
        <f t="shared" si="461"/>
        <v>-</v>
      </c>
      <c r="BH321" s="104"/>
      <c r="BI321" s="227">
        <v>46265</v>
      </c>
      <c r="BJ321" s="112" t="s">
        <v>89</v>
      </c>
      <c r="BK321" s="103"/>
    </row>
    <row r="322" spans="1:63" s="49" customFormat="1">
      <c r="A322" s="110"/>
      <c r="B322" s="127" t="s">
        <v>218</v>
      </c>
      <c r="C322" s="54" t="s">
        <v>102</v>
      </c>
      <c r="D322" s="71" t="s">
        <v>40</v>
      </c>
      <c r="E322" s="112" t="s">
        <v>2426</v>
      </c>
      <c r="F322" s="51" t="s">
        <v>61</v>
      </c>
      <c r="G322" s="14">
        <v>20</v>
      </c>
      <c r="H322" s="14">
        <v>50</v>
      </c>
      <c r="I322" s="14" t="s">
        <v>41</v>
      </c>
      <c r="J322" s="14" t="s">
        <v>76</v>
      </c>
      <c r="K322" s="114" t="s">
        <v>61</v>
      </c>
      <c r="L322" s="115">
        <v>24.99</v>
      </c>
      <c r="M322" s="175">
        <f t="shared" si="435"/>
        <v>21</v>
      </c>
      <c r="N322" s="115">
        <f t="shared" si="462"/>
        <v>19.989999999999998</v>
      </c>
      <c r="O322" s="118">
        <f t="shared" si="463"/>
        <v>16.798319327731093</v>
      </c>
      <c r="P322" s="177">
        <f t="shared" si="464"/>
        <v>19.989999999999998</v>
      </c>
      <c r="Q322" s="51" t="s">
        <v>41</v>
      </c>
      <c r="R322" s="16">
        <f t="shared" si="431"/>
        <v>17.989999999999998</v>
      </c>
      <c r="S322" s="14" t="s">
        <v>41</v>
      </c>
      <c r="T322" s="14" t="s">
        <v>41</v>
      </c>
      <c r="U322" s="16">
        <f t="shared" si="432"/>
        <v>14.989999999999998</v>
      </c>
      <c r="V322" s="14" t="s">
        <v>41</v>
      </c>
      <c r="W322" s="16">
        <f t="shared" si="433"/>
        <v>12.989999999999998</v>
      </c>
      <c r="X322" s="14" t="s">
        <v>41</v>
      </c>
      <c r="Y322" s="14" t="s">
        <v>41</v>
      </c>
      <c r="Z322" s="16">
        <f t="shared" si="434"/>
        <v>9.9899999999999984</v>
      </c>
      <c r="AA322" s="72">
        <f t="shared" ref="AA322:AA323" si="465">P322-12</f>
        <v>7.9899999999999984</v>
      </c>
      <c r="AB322" s="252">
        <v>39.99</v>
      </c>
      <c r="AC322" s="237" t="s">
        <v>169</v>
      </c>
      <c r="AD322" s="120" t="s">
        <v>1957</v>
      </c>
      <c r="AE322" s="67">
        <v>90</v>
      </c>
      <c r="AF322" s="114">
        <v>20</v>
      </c>
      <c r="AG322" s="182">
        <f t="shared" si="436"/>
        <v>110</v>
      </c>
      <c r="AH322" s="183">
        <f t="shared" si="437"/>
        <v>-83.3</v>
      </c>
      <c r="AI322" s="184">
        <f t="shared" si="438"/>
        <v>9.99</v>
      </c>
      <c r="AJ322" s="183">
        <f t="shared" si="439"/>
        <v>8.3949579831932777</v>
      </c>
      <c r="AK322" s="202" t="str">
        <f t="shared" si="440"/>
        <v>-</v>
      </c>
      <c r="AL322" s="203">
        <f t="shared" si="441"/>
        <v>70</v>
      </c>
      <c r="AM322" s="203" t="str">
        <f t="shared" si="442"/>
        <v>-</v>
      </c>
      <c r="AN322" s="203" t="str">
        <f t="shared" si="443"/>
        <v>-</v>
      </c>
      <c r="AO322" s="203">
        <f t="shared" si="444"/>
        <v>10</v>
      </c>
      <c r="AP322" s="203" t="str">
        <f t="shared" si="445"/>
        <v>-</v>
      </c>
      <c r="AQ322" s="203">
        <f t="shared" si="446"/>
        <v>-30</v>
      </c>
      <c r="AR322" s="203" t="str">
        <f t="shared" si="447"/>
        <v>-</v>
      </c>
      <c r="AS322" s="203" t="str">
        <f t="shared" si="448"/>
        <v>-</v>
      </c>
      <c r="AT322" s="203">
        <f t="shared" si="449"/>
        <v>-90</v>
      </c>
      <c r="AU322" s="204">
        <f t="shared" si="450"/>
        <v>-130</v>
      </c>
      <c r="AV322" s="185"/>
      <c r="AW322" s="205" t="str">
        <f t="shared" si="451"/>
        <v>-</v>
      </c>
      <c r="AX322" s="206">
        <f t="shared" si="452"/>
        <v>9.99</v>
      </c>
      <c r="AY322" s="206" t="str">
        <f t="shared" si="453"/>
        <v>-</v>
      </c>
      <c r="AZ322" s="206" t="str">
        <f t="shared" si="454"/>
        <v>-</v>
      </c>
      <c r="BA322" s="206">
        <f t="shared" si="455"/>
        <v>39.99</v>
      </c>
      <c r="BB322" s="206" t="str">
        <f t="shared" si="456"/>
        <v>-</v>
      </c>
      <c r="BC322" s="206">
        <f t="shared" si="457"/>
        <v>89.99</v>
      </c>
      <c r="BD322" s="206" t="str">
        <f t="shared" si="458"/>
        <v>-</v>
      </c>
      <c r="BE322" s="206" t="str">
        <f t="shared" si="459"/>
        <v>-</v>
      </c>
      <c r="BF322" s="206">
        <f t="shared" si="460"/>
        <v>159.99</v>
      </c>
      <c r="BG322" s="207">
        <f t="shared" si="461"/>
        <v>209.99</v>
      </c>
      <c r="BH322" s="104" t="s">
        <v>53</v>
      </c>
      <c r="BI322" s="227">
        <v>46265</v>
      </c>
      <c r="BJ322" s="112" t="s">
        <v>89</v>
      </c>
      <c r="BK322" s="103" t="s">
        <v>53</v>
      </c>
    </row>
    <row r="323" spans="1:63">
      <c r="A323" s="110"/>
      <c r="B323" s="127" t="s">
        <v>218</v>
      </c>
      <c r="C323" s="54" t="s">
        <v>2512</v>
      </c>
      <c r="D323" s="71" t="s">
        <v>40</v>
      </c>
      <c r="E323" s="112" t="s">
        <v>2426</v>
      </c>
      <c r="F323" s="51" t="s">
        <v>61</v>
      </c>
      <c r="G323" s="14">
        <v>40</v>
      </c>
      <c r="H323" s="14">
        <v>50</v>
      </c>
      <c r="I323" s="14" t="s">
        <v>41</v>
      </c>
      <c r="J323" s="14" t="s">
        <v>76</v>
      </c>
      <c r="K323" s="114" t="s">
        <v>61</v>
      </c>
      <c r="L323" s="115">
        <v>29.99</v>
      </c>
      <c r="M323" s="175">
        <f t="shared" si="435"/>
        <v>25.201680672268907</v>
      </c>
      <c r="N323" s="115">
        <f>L323-10</f>
        <v>19.989999999999998</v>
      </c>
      <c r="O323" s="118">
        <f t="shared" si="463"/>
        <v>16.798319327731093</v>
      </c>
      <c r="P323" s="177">
        <f t="shared" si="464"/>
        <v>19.989999999999998</v>
      </c>
      <c r="Q323" s="51" t="s">
        <v>41</v>
      </c>
      <c r="R323" s="16">
        <f t="shared" si="431"/>
        <v>17.989999999999998</v>
      </c>
      <c r="S323" s="14" t="s">
        <v>41</v>
      </c>
      <c r="T323" s="14" t="s">
        <v>41</v>
      </c>
      <c r="U323" s="16">
        <f t="shared" si="432"/>
        <v>14.989999999999998</v>
      </c>
      <c r="V323" s="14" t="s">
        <v>41</v>
      </c>
      <c r="W323" s="16">
        <f t="shared" si="433"/>
        <v>12.989999999999998</v>
      </c>
      <c r="X323" s="14" t="s">
        <v>41</v>
      </c>
      <c r="Y323" s="14" t="s">
        <v>41</v>
      </c>
      <c r="Z323" s="16">
        <f t="shared" si="434"/>
        <v>9.9899999999999984</v>
      </c>
      <c r="AA323" s="72">
        <f t="shared" si="465"/>
        <v>7.9899999999999984</v>
      </c>
      <c r="AB323" s="252">
        <v>39.99</v>
      </c>
      <c r="AC323" s="237" t="s">
        <v>81</v>
      </c>
      <c r="AD323" s="120" t="s">
        <v>2550</v>
      </c>
      <c r="AE323" s="67">
        <v>110</v>
      </c>
      <c r="AF323" s="114">
        <v>-45</v>
      </c>
      <c r="AG323" s="182">
        <f t="shared" si="436"/>
        <v>65</v>
      </c>
      <c r="AH323" s="183">
        <f t="shared" si="437"/>
        <v>-29.75</v>
      </c>
      <c r="AI323" s="184">
        <f t="shared" si="438"/>
        <v>9.99</v>
      </c>
      <c r="AJ323" s="183">
        <f t="shared" si="439"/>
        <v>8.3949579831932777</v>
      </c>
      <c r="AK323" s="202" t="str">
        <f t="shared" si="440"/>
        <v>-</v>
      </c>
      <c r="AL323" s="203">
        <f t="shared" si="441"/>
        <v>25</v>
      </c>
      <c r="AM323" s="203" t="str">
        <f t="shared" si="442"/>
        <v>-</v>
      </c>
      <c r="AN323" s="203" t="str">
        <f t="shared" si="443"/>
        <v>-</v>
      </c>
      <c r="AO323" s="203">
        <f t="shared" si="444"/>
        <v>-35</v>
      </c>
      <c r="AP323" s="203" t="str">
        <f t="shared" si="445"/>
        <v>-</v>
      </c>
      <c r="AQ323" s="203">
        <f t="shared" si="446"/>
        <v>-75</v>
      </c>
      <c r="AR323" s="203" t="str">
        <f t="shared" si="447"/>
        <v>-</v>
      </c>
      <c r="AS323" s="203" t="str">
        <f t="shared" si="448"/>
        <v>-</v>
      </c>
      <c r="AT323" s="203">
        <f t="shared" si="449"/>
        <v>-135</v>
      </c>
      <c r="AU323" s="204">
        <f t="shared" si="450"/>
        <v>-175</v>
      </c>
      <c r="AV323" s="185"/>
      <c r="AW323" s="205" t="str">
        <f t="shared" si="451"/>
        <v>-</v>
      </c>
      <c r="AX323" s="206">
        <f t="shared" si="452"/>
        <v>19.990000000000002</v>
      </c>
      <c r="AY323" s="206" t="str">
        <f t="shared" si="453"/>
        <v>-</v>
      </c>
      <c r="AZ323" s="206" t="str">
        <f t="shared" si="454"/>
        <v>-</v>
      </c>
      <c r="BA323" s="206">
        <f t="shared" si="455"/>
        <v>89.99</v>
      </c>
      <c r="BB323" s="206" t="str">
        <f t="shared" si="456"/>
        <v>-</v>
      </c>
      <c r="BC323" s="206">
        <f t="shared" si="457"/>
        <v>139.99</v>
      </c>
      <c r="BD323" s="206" t="str">
        <f t="shared" si="458"/>
        <v>-</v>
      </c>
      <c r="BE323" s="206" t="str">
        <f t="shared" si="459"/>
        <v>-</v>
      </c>
      <c r="BF323" s="206">
        <f t="shared" si="460"/>
        <v>209.99</v>
      </c>
      <c r="BG323" s="207">
        <f t="shared" si="461"/>
        <v>259.99</v>
      </c>
      <c r="BH323" s="104"/>
      <c r="BI323" s="227">
        <v>46265</v>
      </c>
      <c r="BJ323" s="112" t="s">
        <v>103</v>
      </c>
      <c r="BK323" s="201" t="s">
        <v>82</v>
      </c>
    </row>
    <row r="324" spans="1:63" s="49" customFormat="1">
      <c r="A324" s="110"/>
      <c r="B324" s="127" t="s">
        <v>218</v>
      </c>
      <c r="C324" s="54" t="s">
        <v>100</v>
      </c>
      <c r="D324" s="71" t="s">
        <v>85</v>
      </c>
      <c r="E324" s="112" t="s">
        <v>2426</v>
      </c>
      <c r="F324" s="51" t="s">
        <v>61</v>
      </c>
      <c r="G324" s="14">
        <v>12</v>
      </c>
      <c r="H324" s="14">
        <v>50</v>
      </c>
      <c r="I324" s="14" t="s">
        <v>41</v>
      </c>
      <c r="J324" s="14" t="s">
        <v>76</v>
      </c>
      <c r="K324" s="114" t="s">
        <v>61</v>
      </c>
      <c r="L324" s="115">
        <v>29.99</v>
      </c>
      <c r="M324" s="175">
        <f t="shared" si="435"/>
        <v>25.201680672268907</v>
      </c>
      <c r="N324" s="115">
        <f t="shared" ref="N324:N325" si="466">L324-8</f>
        <v>21.99</v>
      </c>
      <c r="O324" s="118">
        <f t="shared" si="463"/>
        <v>18.478991596638654</v>
      </c>
      <c r="P324" s="177">
        <f t="shared" si="464"/>
        <v>21.99</v>
      </c>
      <c r="Q324" s="51" t="s">
        <v>41</v>
      </c>
      <c r="R324" s="16">
        <f t="shared" si="431"/>
        <v>19.989999999999998</v>
      </c>
      <c r="S324" s="14" t="s">
        <v>41</v>
      </c>
      <c r="T324" s="14" t="s">
        <v>41</v>
      </c>
      <c r="U324" s="16">
        <f t="shared" si="432"/>
        <v>16.989999999999998</v>
      </c>
      <c r="V324" s="14" t="s">
        <v>41</v>
      </c>
      <c r="W324" s="16">
        <f t="shared" si="433"/>
        <v>14.989999999999998</v>
      </c>
      <c r="X324" s="14" t="s">
        <v>41</v>
      </c>
      <c r="Y324" s="14" t="s">
        <v>41</v>
      </c>
      <c r="Z324" s="16">
        <f t="shared" si="434"/>
        <v>11.989999999999998</v>
      </c>
      <c r="AA324" s="71" t="s">
        <v>41</v>
      </c>
      <c r="AB324" s="252">
        <v>39.99</v>
      </c>
      <c r="AC324" s="237" t="s">
        <v>132</v>
      </c>
      <c r="AD324" s="120" t="s">
        <v>1954</v>
      </c>
      <c r="AE324" s="67">
        <v>170</v>
      </c>
      <c r="AF324" s="114">
        <v>-40</v>
      </c>
      <c r="AG324" s="182">
        <f t="shared" si="436"/>
        <v>130</v>
      </c>
      <c r="AH324" s="183">
        <f t="shared" si="437"/>
        <v>-107.1</v>
      </c>
      <c r="AI324" s="184">
        <f t="shared" si="438"/>
        <v>9.99</v>
      </c>
      <c r="AJ324" s="183">
        <f t="shared" si="439"/>
        <v>8.3949579831932777</v>
      </c>
      <c r="AK324" s="202" t="str">
        <f t="shared" si="440"/>
        <v>-</v>
      </c>
      <c r="AL324" s="203">
        <f t="shared" si="441"/>
        <v>90</v>
      </c>
      <c r="AM324" s="203" t="str">
        <f t="shared" si="442"/>
        <v>-</v>
      </c>
      <c r="AN324" s="203" t="str">
        <f t="shared" si="443"/>
        <v>-</v>
      </c>
      <c r="AO324" s="203">
        <f t="shared" si="444"/>
        <v>30</v>
      </c>
      <c r="AP324" s="203" t="str">
        <f t="shared" si="445"/>
        <v>-</v>
      </c>
      <c r="AQ324" s="203">
        <f t="shared" si="446"/>
        <v>-10</v>
      </c>
      <c r="AR324" s="203" t="str">
        <f t="shared" si="447"/>
        <v>-</v>
      </c>
      <c r="AS324" s="203" t="str">
        <f t="shared" si="448"/>
        <v>-</v>
      </c>
      <c r="AT324" s="203">
        <f t="shared" si="449"/>
        <v>-70</v>
      </c>
      <c r="AU324" s="204" t="str">
        <f t="shared" si="450"/>
        <v>-</v>
      </c>
      <c r="AV324" s="185"/>
      <c r="AW324" s="205" t="str">
        <f t="shared" si="451"/>
        <v>-</v>
      </c>
      <c r="AX324" s="206">
        <f t="shared" si="452"/>
        <v>9.99</v>
      </c>
      <c r="AY324" s="206" t="str">
        <f t="shared" si="453"/>
        <v>-</v>
      </c>
      <c r="AZ324" s="206" t="str">
        <f t="shared" si="454"/>
        <v>-</v>
      </c>
      <c r="BA324" s="206">
        <f t="shared" si="455"/>
        <v>19.990000000000002</v>
      </c>
      <c r="BB324" s="206" t="str">
        <f t="shared" si="456"/>
        <v>-</v>
      </c>
      <c r="BC324" s="206">
        <f t="shared" si="457"/>
        <v>59.99</v>
      </c>
      <c r="BD324" s="206" t="str">
        <f t="shared" si="458"/>
        <v>-</v>
      </c>
      <c r="BE324" s="206" t="str">
        <f t="shared" si="459"/>
        <v>-</v>
      </c>
      <c r="BF324" s="206">
        <f t="shared" si="460"/>
        <v>139.99</v>
      </c>
      <c r="BG324" s="207" t="str">
        <f t="shared" si="461"/>
        <v>-</v>
      </c>
      <c r="BH324" s="104"/>
      <c r="BI324" s="227">
        <v>46265</v>
      </c>
      <c r="BJ324" s="112" t="s">
        <v>101</v>
      </c>
      <c r="BK324" s="103"/>
    </row>
    <row r="325" spans="1:63">
      <c r="A325" s="110"/>
      <c r="B325" s="127" t="s">
        <v>218</v>
      </c>
      <c r="C325" s="54" t="s">
        <v>109</v>
      </c>
      <c r="D325" s="71" t="s">
        <v>85</v>
      </c>
      <c r="E325" s="112" t="s">
        <v>2426</v>
      </c>
      <c r="F325" s="51" t="s">
        <v>61</v>
      </c>
      <c r="G325" s="14">
        <v>20</v>
      </c>
      <c r="H325" s="14">
        <v>50</v>
      </c>
      <c r="I325" s="14" t="s">
        <v>41</v>
      </c>
      <c r="J325" s="14" t="s">
        <v>76</v>
      </c>
      <c r="K325" s="114" t="s">
        <v>61</v>
      </c>
      <c r="L325" s="115">
        <v>29.99</v>
      </c>
      <c r="M325" s="175">
        <f t="shared" si="435"/>
        <v>25.201680672268907</v>
      </c>
      <c r="N325" s="115">
        <f t="shared" si="466"/>
        <v>21.99</v>
      </c>
      <c r="O325" s="118">
        <f t="shared" si="463"/>
        <v>18.478991596638654</v>
      </c>
      <c r="P325" s="177">
        <f t="shared" si="464"/>
        <v>21.99</v>
      </c>
      <c r="Q325" s="51" t="s">
        <v>41</v>
      </c>
      <c r="R325" s="16">
        <f t="shared" si="431"/>
        <v>19.989999999999998</v>
      </c>
      <c r="S325" s="14" t="s">
        <v>41</v>
      </c>
      <c r="T325" s="14" t="s">
        <v>41</v>
      </c>
      <c r="U325" s="16">
        <f t="shared" si="432"/>
        <v>16.989999999999998</v>
      </c>
      <c r="V325" s="14" t="s">
        <v>41</v>
      </c>
      <c r="W325" s="16">
        <f t="shared" si="433"/>
        <v>14.989999999999998</v>
      </c>
      <c r="X325" s="14" t="s">
        <v>41</v>
      </c>
      <c r="Y325" s="14" t="s">
        <v>41</v>
      </c>
      <c r="Z325" s="16">
        <f t="shared" si="434"/>
        <v>11.989999999999998</v>
      </c>
      <c r="AA325" s="72">
        <f>P325-12</f>
        <v>9.9899999999999984</v>
      </c>
      <c r="AB325" s="252">
        <v>39.99</v>
      </c>
      <c r="AC325" s="237" t="s">
        <v>132</v>
      </c>
      <c r="AD325" s="120" t="s">
        <v>1958</v>
      </c>
      <c r="AE325" s="67">
        <v>170</v>
      </c>
      <c r="AF325" s="114">
        <v>-40</v>
      </c>
      <c r="AG325" s="182">
        <f t="shared" si="436"/>
        <v>130</v>
      </c>
      <c r="AH325" s="183">
        <f t="shared" si="437"/>
        <v>-107.1</v>
      </c>
      <c r="AI325" s="184">
        <f t="shared" si="438"/>
        <v>9.99</v>
      </c>
      <c r="AJ325" s="183">
        <f t="shared" si="439"/>
        <v>8.3949579831932777</v>
      </c>
      <c r="AK325" s="202" t="str">
        <f t="shared" si="440"/>
        <v>-</v>
      </c>
      <c r="AL325" s="203">
        <f t="shared" si="441"/>
        <v>90</v>
      </c>
      <c r="AM325" s="203" t="str">
        <f t="shared" si="442"/>
        <v>-</v>
      </c>
      <c r="AN325" s="203" t="str">
        <f t="shared" si="443"/>
        <v>-</v>
      </c>
      <c r="AO325" s="203">
        <f t="shared" si="444"/>
        <v>30</v>
      </c>
      <c r="AP325" s="203" t="str">
        <f t="shared" si="445"/>
        <v>-</v>
      </c>
      <c r="AQ325" s="203">
        <f t="shared" si="446"/>
        <v>-10</v>
      </c>
      <c r="AR325" s="203" t="str">
        <f t="shared" si="447"/>
        <v>-</v>
      </c>
      <c r="AS325" s="203" t="str">
        <f t="shared" si="448"/>
        <v>-</v>
      </c>
      <c r="AT325" s="203">
        <f t="shared" si="449"/>
        <v>-70</v>
      </c>
      <c r="AU325" s="204">
        <f t="shared" si="450"/>
        <v>-110</v>
      </c>
      <c r="AV325" s="185"/>
      <c r="AW325" s="205" t="str">
        <f t="shared" si="451"/>
        <v>-</v>
      </c>
      <c r="AX325" s="206">
        <f t="shared" si="452"/>
        <v>9.99</v>
      </c>
      <c r="AY325" s="206" t="str">
        <f t="shared" si="453"/>
        <v>-</v>
      </c>
      <c r="AZ325" s="206" t="str">
        <f t="shared" si="454"/>
        <v>-</v>
      </c>
      <c r="BA325" s="206">
        <f t="shared" si="455"/>
        <v>19.990000000000002</v>
      </c>
      <c r="BB325" s="206" t="str">
        <f t="shared" si="456"/>
        <v>-</v>
      </c>
      <c r="BC325" s="206">
        <f t="shared" si="457"/>
        <v>59.99</v>
      </c>
      <c r="BD325" s="206" t="str">
        <f t="shared" si="458"/>
        <v>-</v>
      </c>
      <c r="BE325" s="206" t="str">
        <f t="shared" si="459"/>
        <v>-</v>
      </c>
      <c r="BF325" s="206">
        <f t="shared" si="460"/>
        <v>139.99</v>
      </c>
      <c r="BG325" s="207">
        <f t="shared" si="461"/>
        <v>179.99</v>
      </c>
      <c r="BH325" s="104" t="s">
        <v>53</v>
      </c>
      <c r="BI325" s="227">
        <v>46265</v>
      </c>
      <c r="BJ325" s="112" t="s">
        <v>101</v>
      </c>
      <c r="BK325" s="103" t="s">
        <v>53</v>
      </c>
    </row>
    <row r="326" spans="1:63" s="49" customFormat="1">
      <c r="A326" s="110"/>
      <c r="B326" s="127" t="s">
        <v>218</v>
      </c>
      <c r="C326" s="54" t="s">
        <v>84</v>
      </c>
      <c r="D326" s="71" t="s">
        <v>85</v>
      </c>
      <c r="E326" s="112" t="s">
        <v>2426</v>
      </c>
      <c r="F326" s="51" t="s">
        <v>61</v>
      </c>
      <c r="G326" s="14">
        <v>5</v>
      </c>
      <c r="H326" s="14">
        <v>50</v>
      </c>
      <c r="I326" s="14" t="s">
        <v>41</v>
      </c>
      <c r="J326" s="14" t="s">
        <v>76</v>
      </c>
      <c r="K326" s="114" t="s">
        <v>61</v>
      </c>
      <c r="L326" s="115">
        <v>24.99</v>
      </c>
      <c r="M326" s="175">
        <f t="shared" si="435"/>
        <v>21</v>
      </c>
      <c r="N326" s="115">
        <f>L326-2</f>
        <v>22.99</v>
      </c>
      <c r="O326" s="118">
        <f t="shared" si="463"/>
        <v>19.319327731092436</v>
      </c>
      <c r="P326" s="177">
        <f t="shared" si="464"/>
        <v>22.99</v>
      </c>
      <c r="Q326" s="51" t="s">
        <v>41</v>
      </c>
      <c r="R326" s="16">
        <f t="shared" si="431"/>
        <v>20.99</v>
      </c>
      <c r="S326" s="14" t="s">
        <v>41</v>
      </c>
      <c r="T326" s="14" t="s">
        <v>41</v>
      </c>
      <c r="U326" s="16">
        <f t="shared" si="432"/>
        <v>17.989999999999998</v>
      </c>
      <c r="V326" s="14" t="s">
        <v>41</v>
      </c>
      <c r="W326" s="16">
        <f t="shared" si="433"/>
        <v>15.989999999999998</v>
      </c>
      <c r="X326" s="14" t="s">
        <v>41</v>
      </c>
      <c r="Y326" s="14" t="s">
        <v>41</v>
      </c>
      <c r="Z326" s="16">
        <f t="shared" si="434"/>
        <v>12.989999999999998</v>
      </c>
      <c r="AA326" s="71" t="s">
        <v>41</v>
      </c>
      <c r="AB326" s="252">
        <v>39.99</v>
      </c>
      <c r="AC326" s="237" t="s">
        <v>157</v>
      </c>
      <c r="AD326" s="120" t="s">
        <v>234</v>
      </c>
      <c r="AE326" s="67">
        <v>130</v>
      </c>
      <c r="AF326" s="114">
        <v>60</v>
      </c>
      <c r="AG326" s="182">
        <f t="shared" si="436"/>
        <v>190</v>
      </c>
      <c r="AH326" s="183">
        <f t="shared" si="437"/>
        <v>-178.5</v>
      </c>
      <c r="AI326" s="184">
        <f t="shared" si="438"/>
        <v>9.99</v>
      </c>
      <c r="AJ326" s="183">
        <f t="shared" si="439"/>
        <v>8.3949579831932777</v>
      </c>
      <c r="AK326" s="202" t="str">
        <f t="shared" si="440"/>
        <v>-</v>
      </c>
      <c r="AL326" s="203">
        <f t="shared" si="441"/>
        <v>150</v>
      </c>
      <c r="AM326" s="203" t="str">
        <f t="shared" si="442"/>
        <v>-</v>
      </c>
      <c r="AN326" s="203" t="str">
        <f t="shared" si="443"/>
        <v>-</v>
      </c>
      <c r="AO326" s="203">
        <f t="shared" si="444"/>
        <v>90</v>
      </c>
      <c r="AP326" s="203" t="str">
        <f t="shared" si="445"/>
        <v>-</v>
      </c>
      <c r="AQ326" s="203">
        <f t="shared" si="446"/>
        <v>50</v>
      </c>
      <c r="AR326" s="203" t="str">
        <f t="shared" si="447"/>
        <v>-</v>
      </c>
      <c r="AS326" s="203" t="str">
        <f t="shared" si="448"/>
        <v>-</v>
      </c>
      <c r="AT326" s="203">
        <f t="shared" si="449"/>
        <v>-10</v>
      </c>
      <c r="AU326" s="204" t="str">
        <f t="shared" si="450"/>
        <v>-</v>
      </c>
      <c r="AV326" s="185"/>
      <c r="AW326" s="205" t="str">
        <f t="shared" si="451"/>
        <v>-</v>
      </c>
      <c r="AX326" s="206">
        <f t="shared" si="452"/>
        <v>9.99</v>
      </c>
      <c r="AY326" s="206" t="str">
        <f t="shared" si="453"/>
        <v>-</v>
      </c>
      <c r="AZ326" s="206" t="str">
        <f t="shared" si="454"/>
        <v>-</v>
      </c>
      <c r="BA326" s="206">
        <f t="shared" si="455"/>
        <v>9.99</v>
      </c>
      <c r="BB326" s="206" t="str">
        <f t="shared" si="456"/>
        <v>-</v>
      </c>
      <c r="BC326" s="206">
        <f t="shared" si="457"/>
        <v>9.99</v>
      </c>
      <c r="BD326" s="206" t="str">
        <f t="shared" si="458"/>
        <v>-</v>
      </c>
      <c r="BE326" s="206" t="str">
        <f t="shared" si="459"/>
        <v>-</v>
      </c>
      <c r="BF326" s="206">
        <f t="shared" si="460"/>
        <v>59.99</v>
      </c>
      <c r="BG326" s="207" t="str">
        <f t="shared" si="461"/>
        <v>-</v>
      </c>
      <c r="BH326" s="104"/>
      <c r="BI326" s="227">
        <v>46265</v>
      </c>
      <c r="BJ326" s="112" t="s">
        <v>86</v>
      </c>
      <c r="BK326" s="201" t="s">
        <v>82</v>
      </c>
    </row>
    <row r="327" spans="1:63">
      <c r="A327" s="110"/>
      <c r="B327" s="127" t="s">
        <v>218</v>
      </c>
      <c r="C327" s="54" t="s">
        <v>84</v>
      </c>
      <c r="D327" s="71" t="s">
        <v>85</v>
      </c>
      <c r="E327" s="112"/>
      <c r="F327" s="51" t="s">
        <v>61</v>
      </c>
      <c r="G327" s="14">
        <v>5</v>
      </c>
      <c r="H327" s="14">
        <v>50</v>
      </c>
      <c r="I327" s="14" t="s">
        <v>41</v>
      </c>
      <c r="J327" s="14" t="s">
        <v>76</v>
      </c>
      <c r="K327" s="114" t="s">
        <v>61</v>
      </c>
      <c r="L327" s="115">
        <v>24.99</v>
      </c>
      <c r="M327" s="175">
        <f t="shared" si="435"/>
        <v>21</v>
      </c>
      <c r="N327" s="115"/>
      <c r="O327" s="116"/>
      <c r="P327" s="177">
        <f t="shared" ref="P327:P332" si="467">L327</f>
        <v>24.99</v>
      </c>
      <c r="Q327" s="51" t="s">
        <v>41</v>
      </c>
      <c r="R327" s="16">
        <f t="shared" ref="R327:R339" si="468">P327-2</f>
        <v>22.99</v>
      </c>
      <c r="S327" s="14" t="s">
        <v>41</v>
      </c>
      <c r="T327" s="14" t="s">
        <v>41</v>
      </c>
      <c r="U327" s="16">
        <f t="shared" ref="U327:U339" si="469">P327-5</f>
        <v>19.989999999999998</v>
      </c>
      <c r="V327" s="14" t="s">
        <v>41</v>
      </c>
      <c r="W327" s="16">
        <f t="shared" ref="W327:W339" si="470">P327-7</f>
        <v>17.989999999999998</v>
      </c>
      <c r="X327" s="14" t="s">
        <v>41</v>
      </c>
      <c r="Y327" s="14" t="s">
        <v>41</v>
      </c>
      <c r="Z327" s="16">
        <f t="shared" ref="Z327:Z339" si="471">P327-10</f>
        <v>14.989999999999998</v>
      </c>
      <c r="AA327" s="71" t="s">
        <v>41</v>
      </c>
      <c r="AB327" s="252">
        <v>39.99</v>
      </c>
      <c r="AC327" s="212"/>
      <c r="AD327" s="119" t="s">
        <v>41</v>
      </c>
      <c r="AE327" s="67">
        <v>130</v>
      </c>
      <c r="AF327" s="114"/>
      <c r="AG327" s="182">
        <f t="shared" si="436"/>
        <v>130</v>
      </c>
      <c r="AH327" s="183">
        <f t="shared" si="437"/>
        <v>-107.1</v>
      </c>
      <c r="AI327" s="184">
        <f t="shared" si="438"/>
        <v>9.99</v>
      </c>
      <c r="AJ327" s="183">
        <f t="shared" si="439"/>
        <v>8.3949579831932777</v>
      </c>
      <c r="AK327" s="202" t="str">
        <f t="shared" si="440"/>
        <v>-</v>
      </c>
      <c r="AL327" s="203">
        <f t="shared" si="441"/>
        <v>90</v>
      </c>
      <c r="AM327" s="203" t="str">
        <f t="shared" si="442"/>
        <v>-</v>
      </c>
      <c r="AN327" s="203" t="str">
        <f t="shared" si="443"/>
        <v>-</v>
      </c>
      <c r="AO327" s="203">
        <f t="shared" si="444"/>
        <v>30</v>
      </c>
      <c r="AP327" s="203" t="str">
        <f t="shared" si="445"/>
        <v>-</v>
      </c>
      <c r="AQ327" s="203">
        <f t="shared" si="446"/>
        <v>-10</v>
      </c>
      <c r="AR327" s="203" t="str">
        <f t="shared" si="447"/>
        <v>-</v>
      </c>
      <c r="AS327" s="203" t="str">
        <f t="shared" si="448"/>
        <v>-</v>
      </c>
      <c r="AT327" s="203">
        <f t="shared" si="449"/>
        <v>-70</v>
      </c>
      <c r="AU327" s="204" t="str">
        <f t="shared" si="450"/>
        <v>-</v>
      </c>
      <c r="AV327" s="185"/>
      <c r="AW327" s="205" t="str">
        <f t="shared" si="451"/>
        <v>-</v>
      </c>
      <c r="AX327" s="206">
        <f t="shared" si="452"/>
        <v>9.99</v>
      </c>
      <c r="AY327" s="206" t="str">
        <f t="shared" si="453"/>
        <v>-</v>
      </c>
      <c r="AZ327" s="206" t="str">
        <f t="shared" si="454"/>
        <v>-</v>
      </c>
      <c r="BA327" s="206">
        <f t="shared" si="455"/>
        <v>19.990000000000002</v>
      </c>
      <c r="BB327" s="206" t="str">
        <f t="shared" si="456"/>
        <v>-</v>
      </c>
      <c r="BC327" s="206">
        <f t="shared" si="457"/>
        <v>59.99</v>
      </c>
      <c r="BD327" s="206" t="str">
        <f t="shared" si="458"/>
        <v>-</v>
      </c>
      <c r="BE327" s="206" t="str">
        <f t="shared" si="459"/>
        <v>-</v>
      </c>
      <c r="BF327" s="206">
        <f t="shared" si="460"/>
        <v>139.99</v>
      </c>
      <c r="BG327" s="207" t="str">
        <f t="shared" si="461"/>
        <v>-</v>
      </c>
      <c r="BH327" s="104"/>
      <c r="BI327" s="227"/>
      <c r="BJ327" s="112" t="s">
        <v>86</v>
      </c>
      <c r="BK327" s="103"/>
    </row>
    <row r="328" spans="1:63">
      <c r="A328" s="110"/>
      <c r="B328" s="127" t="s">
        <v>218</v>
      </c>
      <c r="C328" s="54" t="s">
        <v>84</v>
      </c>
      <c r="D328" s="71" t="s">
        <v>85</v>
      </c>
      <c r="E328" s="112" t="s">
        <v>2426</v>
      </c>
      <c r="F328" s="51" t="s">
        <v>61</v>
      </c>
      <c r="G328" s="14">
        <v>5</v>
      </c>
      <c r="H328" s="14">
        <v>50</v>
      </c>
      <c r="I328" s="14" t="s">
        <v>41</v>
      </c>
      <c r="J328" s="14" t="s">
        <v>76</v>
      </c>
      <c r="K328" s="114" t="s">
        <v>61</v>
      </c>
      <c r="L328" s="115">
        <v>24.99</v>
      </c>
      <c r="M328" s="175">
        <f t="shared" si="435"/>
        <v>21</v>
      </c>
      <c r="N328" s="115"/>
      <c r="O328" s="116"/>
      <c r="P328" s="177">
        <f t="shared" si="467"/>
        <v>24.99</v>
      </c>
      <c r="Q328" s="51" t="s">
        <v>41</v>
      </c>
      <c r="R328" s="16">
        <f t="shared" si="468"/>
        <v>22.99</v>
      </c>
      <c r="S328" s="14" t="s">
        <v>41</v>
      </c>
      <c r="T328" s="14" t="s">
        <v>41</v>
      </c>
      <c r="U328" s="16">
        <f t="shared" si="469"/>
        <v>19.989999999999998</v>
      </c>
      <c r="V328" s="14" t="s">
        <v>41</v>
      </c>
      <c r="W328" s="16">
        <f t="shared" si="470"/>
        <v>17.989999999999998</v>
      </c>
      <c r="X328" s="14" t="s">
        <v>41</v>
      </c>
      <c r="Y328" s="14" t="s">
        <v>41</v>
      </c>
      <c r="Z328" s="16">
        <f t="shared" si="471"/>
        <v>14.989999999999998</v>
      </c>
      <c r="AA328" s="71" t="s">
        <v>41</v>
      </c>
      <c r="AB328" s="252">
        <v>39.99</v>
      </c>
      <c r="AC328" s="237" t="s">
        <v>49</v>
      </c>
      <c r="AD328" s="120" t="s">
        <v>233</v>
      </c>
      <c r="AE328" s="67">
        <v>130</v>
      </c>
      <c r="AF328" s="114">
        <v>70</v>
      </c>
      <c r="AG328" s="182">
        <f t="shared" si="436"/>
        <v>200</v>
      </c>
      <c r="AH328" s="183">
        <f t="shared" si="437"/>
        <v>-190.39999999999998</v>
      </c>
      <c r="AI328" s="184">
        <f t="shared" si="438"/>
        <v>9.99</v>
      </c>
      <c r="AJ328" s="183">
        <f t="shared" si="439"/>
        <v>8.3949579831932777</v>
      </c>
      <c r="AK328" s="202" t="str">
        <f t="shared" si="440"/>
        <v>-</v>
      </c>
      <c r="AL328" s="203">
        <f t="shared" si="441"/>
        <v>160</v>
      </c>
      <c r="AM328" s="203" t="str">
        <f t="shared" si="442"/>
        <v>-</v>
      </c>
      <c r="AN328" s="203" t="str">
        <f t="shared" si="443"/>
        <v>-</v>
      </c>
      <c r="AO328" s="203">
        <f t="shared" si="444"/>
        <v>100</v>
      </c>
      <c r="AP328" s="203" t="str">
        <f t="shared" si="445"/>
        <v>-</v>
      </c>
      <c r="AQ328" s="203">
        <f t="shared" si="446"/>
        <v>60</v>
      </c>
      <c r="AR328" s="203" t="str">
        <f t="shared" si="447"/>
        <v>-</v>
      </c>
      <c r="AS328" s="203" t="str">
        <f t="shared" si="448"/>
        <v>-</v>
      </c>
      <c r="AT328" s="203">
        <f t="shared" si="449"/>
        <v>0</v>
      </c>
      <c r="AU328" s="204" t="str">
        <f t="shared" si="450"/>
        <v>-</v>
      </c>
      <c r="AV328" s="185"/>
      <c r="AW328" s="205" t="str">
        <f t="shared" si="451"/>
        <v>-</v>
      </c>
      <c r="AX328" s="206">
        <f t="shared" si="452"/>
        <v>9.99</v>
      </c>
      <c r="AY328" s="206" t="str">
        <f t="shared" si="453"/>
        <v>-</v>
      </c>
      <c r="AZ328" s="206" t="str">
        <f t="shared" si="454"/>
        <v>-</v>
      </c>
      <c r="BA328" s="206">
        <f t="shared" si="455"/>
        <v>9.99</v>
      </c>
      <c r="BB328" s="206" t="str">
        <f t="shared" si="456"/>
        <v>-</v>
      </c>
      <c r="BC328" s="206">
        <f t="shared" si="457"/>
        <v>9.99</v>
      </c>
      <c r="BD328" s="206" t="str">
        <f t="shared" si="458"/>
        <v>-</v>
      </c>
      <c r="BE328" s="206" t="str">
        <f t="shared" si="459"/>
        <v>-</v>
      </c>
      <c r="BF328" s="206">
        <f t="shared" si="460"/>
        <v>49.99</v>
      </c>
      <c r="BG328" s="207" t="str">
        <f t="shared" si="461"/>
        <v>-</v>
      </c>
      <c r="BH328" s="104"/>
      <c r="BI328" s="227">
        <v>46265</v>
      </c>
      <c r="BJ328" s="112" t="s">
        <v>86</v>
      </c>
      <c r="BK328" s="103"/>
    </row>
    <row r="329" spans="1:63" s="49" customFormat="1">
      <c r="A329" s="110"/>
      <c r="B329" s="127" t="s">
        <v>218</v>
      </c>
      <c r="C329" s="54" t="s">
        <v>87</v>
      </c>
      <c r="D329" s="71" t="s">
        <v>40</v>
      </c>
      <c r="E329" s="112"/>
      <c r="F329" s="51" t="s">
        <v>61</v>
      </c>
      <c r="G329" s="14">
        <v>12</v>
      </c>
      <c r="H329" s="14">
        <v>50</v>
      </c>
      <c r="I329" s="14" t="s">
        <v>41</v>
      </c>
      <c r="J329" s="14" t="s">
        <v>76</v>
      </c>
      <c r="K329" s="114" t="s">
        <v>61</v>
      </c>
      <c r="L329" s="115">
        <v>24.99</v>
      </c>
      <c r="M329" s="175">
        <f t="shared" si="435"/>
        <v>21</v>
      </c>
      <c r="N329" s="115"/>
      <c r="O329" s="116"/>
      <c r="P329" s="177">
        <f t="shared" si="467"/>
        <v>24.99</v>
      </c>
      <c r="Q329" s="51" t="s">
        <v>41</v>
      </c>
      <c r="R329" s="16">
        <f t="shared" si="468"/>
        <v>22.99</v>
      </c>
      <c r="S329" s="14" t="s">
        <v>41</v>
      </c>
      <c r="T329" s="14" t="s">
        <v>41</v>
      </c>
      <c r="U329" s="16">
        <f t="shared" si="469"/>
        <v>19.989999999999998</v>
      </c>
      <c r="V329" s="14" t="s">
        <v>41</v>
      </c>
      <c r="W329" s="16">
        <f t="shared" si="470"/>
        <v>17.989999999999998</v>
      </c>
      <c r="X329" s="14" t="s">
        <v>41</v>
      </c>
      <c r="Y329" s="14" t="s">
        <v>41</v>
      </c>
      <c r="Z329" s="16">
        <f t="shared" si="471"/>
        <v>14.989999999999998</v>
      </c>
      <c r="AA329" s="71" t="s">
        <v>41</v>
      </c>
      <c r="AB329" s="252">
        <v>39.99</v>
      </c>
      <c r="AC329" s="212"/>
      <c r="AD329" s="119" t="s">
        <v>41</v>
      </c>
      <c r="AE329" s="67">
        <v>90</v>
      </c>
      <c r="AF329" s="114"/>
      <c r="AG329" s="182">
        <f t="shared" si="436"/>
        <v>90</v>
      </c>
      <c r="AH329" s="183">
        <f t="shared" si="437"/>
        <v>-59.5</v>
      </c>
      <c r="AI329" s="184">
        <f t="shared" si="438"/>
        <v>9.99</v>
      </c>
      <c r="AJ329" s="183">
        <f t="shared" si="439"/>
        <v>8.3949579831932777</v>
      </c>
      <c r="AK329" s="202" t="str">
        <f t="shared" si="440"/>
        <v>-</v>
      </c>
      <c r="AL329" s="203">
        <f t="shared" si="441"/>
        <v>50</v>
      </c>
      <c r="AM329" s="203" t="str">
        <f t="shared" si="442"/>
        <v>-</v>
      </c>
      <c r="AN329" s="203" t="str">
        <f t="shared" si="443"/>
        <v>-</v>
      </c>
      <c r="AO329" s="203">
        <f t="shared" si="444"/>
        <v>-10</v>
      </c>
      <c r="AP329" s="203" t="str">
        <f t="shared" si="445"/>
        <v>-</v>
      </c>
      <c r="AQ329" s="203">
        <f t="shared" si="446"/>
        <v>-50</v>
      </c>
      <c r="AR329" s="203" t="str">
        <f t="shared" si="447"/>
        <v>-</v>
      </c>
      <c r="AS329" s="203" t="str">
        <f t="shared" si="448"/>
        <v>-</v>
      </c>
      <c r="AT329" s="203">
        <f t="shared" si="449"/>
        <v>-110</v>
      </c>
      <c r="AU329" s="204" t="str">
        <f t="shared" si="450"/>
        <v>-</v>
      </c>
      <c r="AV329" s="185"/>
      <c r="AW329" s="205" t="str">
        <f t="shared" si="451"/>
        <v>-</v>
      </c>
      <c r="AX329" s="206">
        <f t="shared" si="452"/>
        <v>9.99</v>
      </c>
      <c r="AY329" s="206" t="str">
        <f t="shared" si="453"/>
        <v>-</v>
      </c>
      <c r="AZ329" s="206" t="str">
        <f t="shared" si="454"/>
        <v>-</v>
      </c>
      <c r="BA329" s="206">
        <f t="shared" si="455"/>
        <v>59.99</v>
      </c>
      <c r="BB329" s="206" t="str">
        <f t="shared" si="456"/>
        <v>-</v>
      </c>
      <c r="BC329" s="206">
        <f t="shared" si="457"/>
        <v>109.99</v>
      </c>
      <c r="BD329" s="206" t="str">
        <f t="shared" si="458"/>
        <v>-</v>
      </c>
      <c r="BE329" s="206" t="str">
        <f t="shared" si="459"/>
        <v>-</v>
      </c>
      <c r="BF329" s="206">
        <f t="shared" si="460"/>
        <v>179.99</v>
      </c>
      <c r="BG329" s="207" t="str">
        <f t="shared" si="461"/>
        <v>-</v>
      </c>
      <c r="BH329" s="104"/>
      <c r="BI329" s="227"/>
      <c r="BJ329" s="112" t="s">
        <v>89</v>
      </c>
      <c r="BK329" s="103"/>
    </row>
    <row r="330" spans="1:63" s="49" customFormat="1">
      <c r="A330" s="110"/>
      <c r="B330" s="127" t="s">
        <v>218</v>
      </c>
      <c r="C330" s="54" t="s">
        <v>87</v>
      </c>
      <c r="D330" s="71" t="s">
        <v>40</v>
      </c>
      <c r="E330" s="112" t="s">
        <v>2426</v>
      </c>
      <c r="F330" s="51" t="s">
        <v>61</v>
      </c>
      <c r="G330" s="14">
        <v>12</v>
      </c>
      <c r="H330" s="14">
        <v>50</v>
      </c>
      <c r="I330" s="14" t="s">
        <v>41</v>
      </c>
      <c r="J330" s="14" t="s">
        <v>76</v>
      </c>
      <c r="K330" s="114" t="s">
        <v>61</v>
      </c>
      <c r="L330" s="115">
        <v>24.99</v>
      </c>
      <c r="M330" s="175">
        <f t="shared" si="435"/>
        <v>21</v>
      </c>
      <c r="N330" s="115"/>
      <c r="O330" s="116"/>
      <c r="P330" s="177">
        <f t="shared" si="467"/>
        <v>24.99</v>
      </c>
      <c r="Q330" s="51" t="s">
        <v>41</v>
      </c>
      <c r="R330" s="16">
        <f t="shared" si="468"/>
        <v>22.99</v>
      </c>
      <c r="S330" s="14" t="s">
        <v>41</v>
      </c>
      <c r="T330" s="14" t="s">
        <v>41</v>
      </c>
      <c r="U330" s="16">
        <f t="shared" si="469"/>
        <v>19.989999999999998</v>
      </c>
      <c r="V330" s="14" t="s">
        <v>41</v>
      </c>
      <c r="W330" s="16">
        <f t="shared" si="470"/>
        <v>17.989999999999998</v>
      </c>
      <c r="X330" s="14" t="s">
        <v>41</v>
      </c>
      <c r="Y330" s="14" t="s">
        <v>41</v>
      </c>
      <c r="Z330" s="16">
        <f t="shared" si="471"/>
        <v>14.989999999999998</v>
      </c>
      <c r="AA330" s="71" t="s">
        <v>41</v>
      </c>
      <c r="AB330" s="252">
        <v>39.99</v>
      </c>
      <c r="AC330" s="237" t="s">
        <v>49</v>
      </c>
      <c r="AD330" s="120" t="s">
        <v>235</v>
      </c>
      <c r="AE330" s="67">
        <v>90</v>
      </c>
      <c r="AF330" s="114">
        <v>100</v>
      </c>
      <c r="AG330" s="182">
        <f t="shared" si="436"/>
        <v>190</v>
      </c>
      <c r="AH330" s="183">
        <f t="shared" si="437"/>
        <v>-178.5</v>
      </c>
      <c r="AI330" s="184">
        <f t="shared" si="438"/>
        <v>9.99</v>
      </c>
      <c r="AJ330" s="183">
        <f t="shared" si="439"/>
        <v>8.3949579831932777</v>
      </c>
      <c r="AK330" s="202" t="str">
        <f t="shared" si="440"/>
        <v>-</v>
      </c>
      <c r="AL330" s="203">
        <f t="shared" si="441"/>
        <v>150</v>
      </c>
      <c r="AM330" s="203" t="str">
        <f t="shared" si="442"/>
        <v>-</v>
      </c>
      <c r="AN330" s="203" t="str">
        <f t="shared" si="443"/>
        <v>-</v>
      </c>
      <c r="AO330" s="203">
        <f t="shared" si="444"/>
        <v>90</v>
      </c>
      <c r="AP330" s="203" t="str">
        <f t="shared" si="445"/>
        <v>-</v>
      </c>
      <c r="AQ330" s="203">
        <f t="shared" si="446"/>
        <v>50</v>
      </c>
      <c r="AR330" s="203" t="str">
        <f t="shared" si="447"/>
        <v>-</v>
      </c>
      <c r="AS330" s="203" t="str">
        <f t="shared" si="448"/>
        <v>-</v>
      </c>
      <c r="AT330" s="203">
        <f t="shared" si="449"/>
        <v>-10</v>
      </c>
      <c r="AU330" s="204" t="str">
        <f t="shared" si="450"/>
        <v>-</v>
      </c>
      <c r="AV330" s="185"/>
      <c r="AW330" s="205" t="str">
        <f t="shared" si="451"/>
        <v>-</v>
      </c>
      <c r="AX330" s="206">
        <f t="shared" si="452"/>
        <v>9.99</v>
      </c>
      <c r="AY330" s="206" t="str">
        <f t="shared" si="453"/>
        <v>-</v>
      </c>
      <c r="AZ330" s="206" t="str">
        <f t="shared" si="454"/>
        <v>-</v>
      </c>
      <c r="BA330" s="206">
        <f t="shared" si="455"/>
        <v>9.99</v>
      </c>
      <c r="BB330" s="206" t="str">
        <f t="shared" si="456"/>
        <v>-</v>
      </c>
      <c r="BC330" s="206">
        <f t="shared" si="457"/>
        <v>9.99</v>
      </c>
      <c r="BD330" s="206" t="str">
        <f t="shared" si="458"/>
        <v>-</v>
      </c>
      <c r="BE330" s="206" t="str">
        <f t="shared" si="459"/>
        <v>-</v>
      </c>
      <c r="BF330" s="206">
        <f t="shared" si="460"/>
        <v>59.99</v>
      </c>
      <c r="BG330" s="207" t="str">
        <f t="shared" si="461"/>
        <v>-</v>
      </c>
      <c r="BH330" s="104"/>
      <c r="BI330" s="227">
        <v>46265</v>
      </c>
      <c r="BJ330" s="112" t="s">
        <v>89</v>
      </c>
      <c r="BK330" s="103"/>
    </row>
    <row r="331" spans="1:63" s="49" customFormat="1">
      <c r="A331" s="110"/>
      <c r="B331" s="127" t="s">
        <v>218</v>
      </c>
      <c r="C331" s="54" t="s">
        <v>102</v>
      </c>
      <c r="D331" s="71" t="s">
        <v>40</v>
      </c>
      <c r="E331" s="112"/>
      <c r="F331" s="51" t="s">
        <v>61</v>
      </c>
      <c r="G331" s="14">
        <v>20</v>
      </c>
      <c r="H331" s="14">
        <v>50</v>
      </c>
      <c r="I331" s="14" t="s">
        <v>41</v>
      </c>
      <c r="J331" s="14" t="s">
        <v>76</v>
      </c>
      <c r="K331" s="114" t="s">
        <v>61</v>
      </c>
      <c r="L331" s="115">
        <v>24.99</v>
      </c>
      <c r="M331" s="175">
        <f t="shared" si="435"/>
        <v>21</v>
      </c>
      <c r="N331" s="115"/>
      <c r="O331" s="116"/>
      <c r="P331" s="177">
        <f t="shared" si="467"/>
        <v>24.99</v>
      </c>
      <c r="Q331" s="51" t="s">
        <v>41</v>
      </c>
      <c r="R331" s="16">
        <f t="shared" si="468"/>
        <v>22.99</v>
      </c>
      <c r="S331" s="14" t="s">
        <v>41</v>
      </c>
      <c r="T331" s="14" t="s">
        <v>41</v>
      </c>
      <c r="U331" s="16">
        <f t="shared" si="469"/>
        <v>19.989999999999998</v>
      </c>
      <c r="V331" s="14" t="s">
        <v>41</v>
      </c>
      <c r="W331" s="16">
        <f t="shared" si="470"/>
        <v>17.989999999999998</v>
      </c>
      <c r="X331" s="14" t="s">
        <v>41</v>
      </c>
      <c r="Y331" s="14" t="s">
        <v>41</v>
      </c>
      <c r="Z331" s="16">
        <f t="shared" si="471"/>
        <v>14.989999999999998</v>
      </c>
      <c r="AA331" s="72">
        <f>P331-12</f>
        <v>12.989999999999998</v>
      </c>
      <c r="AB331" s="252">
        <v>39.99</v>
      </c>
      <c r="AC331" s="212"/>
      <c r="AD331" s="119" t="s">
        <v>41</v>
      </c>
      <c r="AE331" s="67">
        <v>90</v>
      </c>
      <c r="AF331" s="114"/>
      <c r="AG331" s="182">
        <f t="shared" si="436"/>
        <v>90</v>
      </c>
      <c r="AH331" s="183">
        <f t="shared" si="437"/>
        <v>-59.5</v>
      </c>
      <c r="AI331" s="184">
        <f t="shared" si="438"/>
        <v>9.99</v>
      </c>
      <c r="AJ331" s="183">
        <f t="shared" si="439"/>
        <v>8.3949579831932777</v>
      </c>
      <c r="AK331" s="202" t="str">
        <f t="shared" si="440"/>
        <v>-</v>
      </c>
      <c r="AL331" s="203">
        <f t="shared" si="441"/>
        <v>50</v>
      </c>
      <c r="AM331" s="203" t="str">
        <f t="shared" si="442"/>
        <v>-</v>
      </c>
      <c r="AN331" s="203" t="str">
        <f t="shared" si="443"/>
        <v>-</v>
      </c>
      <c r="AO331" s="203">
        <f t="shared" si="444"/>
        <v>-10</v>
      </c>
      <c r="AP331" s="203" t="str">
        <f t="shared" si="445"/>
        <v>-</v>
      </c>
      <c r="AQ331" s="203">
        <f t="shared" si="446"/>
        <v>-50</v>
      </c>
      <c r="AR331" s="203" t="str">
        <f t="shared" si="447"/>
        <v>-</v>
      </c>
      <c r="AS331" s="203" t="str">
        <f t="shared" si="448"/>
        <v>-</v>
      </c>
      <c r="AT331" s="203">
        <f t="shared" si="449"/>
        <v>-110</v>
      </c>
      <c r="AU331" s="204">
        <f t="shared" si="450"/>
        <v>-150</v>
      </c>
      <c r="AV331" s="185"/>
      <c r="AW331" s="205" t="str">
        <f t="shared" si="451"/>
        <v>-</v>
      </c>
      <c r="AX331" s="206">
        <f t="shared" si="452"/>
        <v>9.99</v>
      </c>
      <c r="AY331" s="206" t="str">
        <f t="shared" si="453"/>
        <v>-</v>
      </c>
      <c r="AZ331" s="206" t="str">
        <f t="shared" si="454"/>
        <v>-</v>
      </c>
      <c r="BA331" s="206">
        <f t="shared" si="455"/>
        <v>59.99</v>
      </c>
      <c r="BB331" s="206" t="str">
        <f t="shared" si="456"/>
        <v>-</v>
      </c>
      <c r="BC331" s="206">
        <f t="shared" si="457"/>
        <v>109.99</v>
      </c>
      <c r="BD331" s="206" t="str">
        <f t="shared" si="458"/>
        <v>-</v>
      </c>
      <c r="BE331" s="206" t="str">
        <f t="shared" si="459"/>
        <v>-</v>
      </c>
      <c r="BF331" s="206">
        <f t="shared" si="460"/>
        <v>179.99</v>
      </c>
      <c r="BG331" s="207">
        <f t="shared" si="461"/>
        <v>229.99</v>
      </c>
      <c r="BH331" s="104"/>
      <c r="BI331" s="227"/>
      <c r="BJ331" s="112" t="s">
        <v>89</v>
      </c>
      <c r="BK331" s="103"/>
    </row>
    <row r="332" spans="1:63" s="49" customFormat="1">
      <c r="A332" s="110"/>
      <c r="B332" s="127" t="s">
        <v>218</v>
      </c>
      <c r="C332" s="54" t="s">
        <v>102</v>
      </c>
      <c r="D332" s="71" t="s">
        <v>40</v>
      </c>
      <c r="E332" s="112" t="s">
        <v>2426</v>
      </c>
      <c r="F332" s="51" t="s">
        <v>61</v>
      </c>
      <c r="G332" s="14">
        <v>20</v>
      </c>
      <c r="H332" s="14">
        <v>50</v>
      </c>
      <c r="I332" s="14" t="s">
        <v>41</v>
      </c>
      <c r="J332" s="14" t="s">
        <v>76</v>
      </c>
      <c r="K332" s="114" t="s">
        <v>61</v>
      </c>
      <c r="L332" s="115">
        <v>24.99</v>
      </c>
      <c r="M332" s="175">
        <f t="shared" si="435"/>
        <v>21</v>
      </c>
      <c r="N332" s="115"/>
      <c r="O332" s="116"/>
      <c r="P332" s="177">
        <f t="shared" si="467"/>
        <v>24.99</v>
      </c>
      <c r="Q332" s="51" t="s">
        <v>41</v>
      </c>
      <c r="R332" s="16">
        <f t="shared" si="468"/>
        <v>22.99</v>
      </c>
      <c r="S332" s="14" t="s">
        <v>41</v>
      </c>
      <c r="T332" s="14" t="s">
        <v>41</v>
      </c>
      <c r="U332" s="16">
        <f t="shared" si="469"/>
        <v>19.989999999999998</v>
      </c>
      <c r="V332" s="14" t="s">
        <v>41</v>
      </c>
      <c r="W332" s="16">
        <f t="shared" si="470"/>
        <v>17.989999999999998</v>
      </c>
      <c r="X332" s="14" t="s">
        <v>41</v>
      </c>
      <c r="Y332" s="14" t="s">
        <v>41</v>
      </c>
      <c r="Z332" s="16">
        <f t="shared" si="471"/>
        <v>14.989999999999998</v>
      </c>
      <c r="AA332" s="72">
        <f>P332-12</f>
        <v>12.989999999999998</v>
      </c>
      <c r="AB332" s="252">
        <v>39.99</v>
      </c>
      <c r="AC332" s="237" t="s">
        <v>49</v>
      </c>
      <c r="AD332" s="120" t="s">
        <v>1956</v>
      </c>
      <c r="AE332" s="67">
        <v>90</v>
      </c>
      <c r="AF332" s="114">
        <v>90</v>
      </c>
      <c r="AG332" s="182">
        <f t="shared" si="436"/>
        <v>180</v>
      </c>
      <c r="AH332" s="183">
        <f t="shared" si="437"/>
        <v>-166.6</v>
      </c>
      <c r="AI332" s="184">
        <f t="shared" si="438"/>
        <v>9.99</v>
      </c>
      <c r="AJ332" s="183">
        <f t="shared" si="439"/>
        <v>8.3949579831932777</v>
      </c>
      <c r="AK332" s="202" t="str">
        <f t="shared" si="440"/>
        <v>-</v>
      </c>
      <c r="AL332" s="203">
        <f t="shared" si="441"/>
        <v>140</v>
      </c>
      <c r="AM332" s="203" t="str">
        <f t="shared" si="442"/>
        <v>-</v>
      </c>
      <c r="AN332" s="203" t="str">
        <f t="shared" si="443"/>
        <v>-</v>
      </c>
      <c r="AO332" s="203">
        <f t="shared" si="444"/>
        <v>80</v>
      </c>
      <c r="AP332" s="203" t="str">
        <f t="shared" si="445"/>
        <v>-</v>
      </c>
      <c r="AQ332" s="203">
        <f t="shared" si="446"/>
        <v>40</v>
      </c>
      <c r="AR332" s="203" t="str">
        <f t="shared" si="447"/>
        <v>-</v>
      </c>
      <c r="AS332" s="203" t="str">
        <f t="shared" si="448"/>
        <v>-</v>
      </c>
      <c r="AT332" s="203">
        <f t="shared" si="449"/>
        <v>-20</v>
      </c>
      <c r="AU332" s="204">
        <f t="shared" si="450"/>
        <v>-60</v>
      </c>
      <c r="AV332" s="185"/>
      <c r="AW332" s="205" t="str">
        <f t="shared" si="451"/>
        <v>-</v>
      </c>
      <c r="AX332" s="206">
        <f t="shared" si="452"/>
        <v>9.99</v>
      </c>
      <c r="AY332" s="206" t="str">
        <f t="shared" si="453"/>
        <v>-</v>
      </c>
      <c r="AZ332" s="206" t="str">
        <f t="shared" si="454"/>
        <v>-</v>
      </c>
      <c r="BA332" s="206">
        <f t="shared" si="455"/>
        <v>9.99</v>
      </c>
      <c r="BB332" s="206" t="str">
        <f t="shared" si="456"/>
        <v>-</v>
      </c>
      <c r="BC332" s="206">
        <f t="shared" si="457"/>
        <v>9.99</v>
      </c>
      <c r="BD332" s="206" t="str">
        <f t="shared" si="458"/>
        <v>-</v>
      </c>
      <c r="BE332" s="206" t="str">
        <f t="shared" si="459"/>
        <v>-</v>
      </c>
      <c r="BF332" s="206">
        <f t="shared" si="460"/>
        <v>79.989999999999995</v>
      </c>
      <c r="BG332" s="207">
        <f t="shared" si="461"/>
        <v>119.99</v>
      </c>
      <c r="BH332" s="104"/>
      <c r="BI332" s="227">
        <v>46265</v>
      </c>
      <c r="BJ332" s="112" t="s">
        <v>89</v>
      </c>
      <c r="BK332" s="103"/>
    </row>
    <row r="333" spans="1:63" s="49" customFormat="1">
      <c r="A333" s="110"/>
      <c r="B333" s="127" t="s">
        <v>218</v>
      </c>
      <c r="C333" s="54" t="s">
        <v>98</v>
      </c>
      <c r="D333" s="71" t="s">
        <v>71</v>
      </c>
      <c r="E333" s="112" t="s">
        <v>2426</v>
      </c>
      <c r="F333" s="51" t="s">
        <v>61</v>
      </c>
      <c r="G333" s="14">
        <v>5</v>
      </c>
      <c r="H333" s="14">
        <v>50</v>
      </c>
      <c r="I333" s="14" t="s">
        <v>41</v>
      </c>
      <c r="J333" s="14" t="s">
        <v>76</v>
      </c>
      <c r="K333" s="114" t="s">
        <v>61</v>
      </c>
      <c r="L333" s="115">
        <v>29.99</v>
      </c>
      <c r="M333" s="175">
        <f t="shared" si="435"/>
        <v>25.201680672268907</v>
      </c>
      <c r="N333" s="115">
        <f t="shared" ref="N333:N335" si="472">L333-5</f>
        <v>24.99</v>
      </c>
      <c r="O333" s="118">
        <f t="shared" ref="O333:O341" si="473">N333/1.19</f>
        <v>21</v>
      </c>
      <c r="P333" s="177">
        <f t="shared" ref="P333:P341" si="474">N333</f>
        <v>24.99</v>
      </c>
      <c r="Q333" s="51" t="s">
        <v>41</v>
      </c>
      <c r="R333" s="16">
        <f t="shared" si="468"/>
        <v>22.99</v>
      </c>
      <c r="S333" s="14" t="s">
        <v>41</v>
      </c>
      <c r="T333" s="14" t="s">
        <v>41</v>
      </c>
      <c r="U333" s="16">
        <f t="shared" si="469"/>
        <v>19.989999999999998</v>
      </c>
      <c r="V333" s="14" t="s">
        <v>41</v>
      </c>
      <c r="W333" s="16">
        <f t="shared" si="470"/>
        <v>17.989999999999998</v>
      </c>
      <c r="X333" s="14" t="s">
        <v>41</v>
      </c>
      <c r="Y333" s="14" t="s">
        <v>41</v>
      </c>
      <c r="Z333" s="16">
        <f t="shared" si="471"/>
        <v>14.989999999999998</v>
      </c>
      <c r="AA333" s="71" t="s">
        <v>41</v>
      </c>
      <c r="AB333" s="252">
        <v>39.99</v>
      </c>
      <c r="AC333" s="237" t="s">
        <v>169</v>
      </c>
      <c r="AD333" s="120" t="s">
        <v>1953</v>
      </c>
      <c r="AE333" s="67">
        <v>210</v>
      </c>
      <c r="AF333" s="114">
        <v>-10</v>
      </c>
      <c r="AG333" s="182">
        <f t="shared" si="436"/>
        <v>200</v>
      </c>
      <c r="AH333" s="183">
        <f t="shared" si="437"/>
        <v>-190.39999999999998</v>
      </c>
      <c r="AI333" s="184">
        <f t="shared" si="438"/>
        <v>9.99</v>
      </c>
      <c r="AJ333" s="183">
        <f t="shared" si="439"/>
        <v>8.3949579831932777</v>
      </c>
      <c r="AK333" s="202" t="str">
        <f t="shared" si="440"/>
        <v>-</v>
      </c>
      <c r="AL333" s="203">
        <f t="shared" si="441"/>
        <v>160</v>
      </c>
      <c r="AM333" s="203" t="str">
        <f t="shared" si="442"/>
        <v>-</v>
      </c>
      <c r="AN333" s="203" t="str">
        <f t="shared" si="443"/>
        <v>-</v>
      </c>
      <c r="AO333" s="203">
        <f t="shared" si="444"/>
        <v>100</v>
      </c>
      <c r="AP333" s="203" t="str">
        <f t="shared" si="445"/>
        <v>-</v>
      </c>
      <c r="AQ333" s="203">
        <f t="shared" si="446"/>
        <v>60</v>
      </c>
      <c r="AR333" s="203" t="str">
        <f t="shared" si="447"/>
        <v>-</v>
      </c>
      <c r="AS333" s="203" t="str">
        <f t="shared" si="448"/>
        <v>-</v>
      </c>
      <c r="AT333" s="203">
        <f t="shared" si="449"/>
        <v>0</v>
      </c>
      <c r="AU333" s="204" t="str">
        <f t="shared" si="450"/>
        <v>-</v>
      </c>
      <c r="AV333" s="185"/>
      <c r="AW333" s="205" t="str">
        <f t="shared" si="451"/>
        <v>-</v>
      </c>
      <c r="AX333" s="206">
        <f t="shared" si="452"/>
        <v>9.99</v>
      </c>
      <c r="AY333" s="206" t="str">
        <f t="shared" si="453"/>
        <v>-</v>
      </c>
      <c r="AZ333" s="206" t="str">
        <f t="shared" si="454"/>
        <v>-</v>
      </c>
      <c r="BA333" s="206">
        <f t="shared" si="455"/>
        <v>9.99</v>
      </c>
      <c r="BB333" s="206" t="str">
        <f t="shared" si="456"/>
        <v>-</v>
      </c>
      <c r="BC333" s="206">
        <f t="shared" si="457"/>
        <v>9.99</v>
      </c>
      <c r="BD333" s="206" t="str">
        <f t="shared" si="458"/>
        <v>-</v>
      </c>
      <c r="BE333" s="206" t="str">
        <f t="shared" si="459"/>
        <v>-</v>
      </c>
      <c r="BF333" s="206">
        <f t="shared" si="460"/>
        <v>49.99</v>
      </c>
      <c r="BG333" s="207" t="str">
        <f t="shared" si="461"/>
        <v>-</v>
      </c>
      <c r="BH333" s="104"/>
      <c r="BI333" s="227">
        <v>46265</v>
      </c>
      <c r="BJ333" s="112" t="s">
        <v>99</v>
      </c>
      <c r="BK333" s="103"/>
    </row>
    <row r="334" spans="1:63" s="49" customFormat="1">
      <c r="A334" s="110"/>
      <c r="B334" s="127" t="s">
        <v>218</v>
      </c>
      <c r="C334" s="54" t="s">
        <v>100</v>
      </c>
      <c r="D334" s="71" t="s">
        <v>85</v>
      </c>
      <c r="E334" s="112" t="s">
        <v>2426</v>
      </c>
      <c r="F334" s="51" t="s">
        <v>61</v>
      </c>
      <c r="G334" s="14">
        <v>12</v>
      </c>
      <c r="H334" s="14">
        <v>50</v>
      </c>
      <c r="I334" s="14" t="s">
        <v>41</v>
      </c>
      <c r="J334" s="14" t="s">
        <v>76</v>
      </c>
      <c r="K334" s="114" t="s">
        <v>61</v>
      </c>
      <c r="L334" s="115">
        <v>29.99</v>
      </c>
      <c r="M334" s="175">
        <f t="shared" si="435"/>
        <v>25.201680672268907</v>
      </c>
      <c r="N334" s="115">
        <f t="shared" si="472"/>
        <v>24.99</v>
      </c>
      <c r="O334" s="118">
        <f t="shared" si="473"/>
        <v>21</v>
      </c>
      <c r="P334" s="177">
        <f t="shared" si="474"/>
        <v>24.99</v>
      </c>
      <c r="Q334" s="51" t="s">
        <v>41</v>
      </c>
      <c r="R334" s="16">
        <f t="shared" si="468"/>
        <v>22.99</v>
      </c>
      <c r="S334" s="14" t="s">
        <v>41</v>
      </c>
      <c r="T334" s="14" t="s">
        <v>41</v>
      </c>
      <c r="U334" s="16">
        <f t="shared" si="469"/>
        <v>19.989999999999998</v>
      </c>
      <c r="V334" s="14" t="s">
        <v>41</v>
      </c>
      <c r="W334" s="16">
        <f t="shared" si="470"/>
        <v>17.989999999999998</v>
      </c>
      <c r="X334" s="14" t="s">
        <v>41</v>
      </c>
      <c r="Y334" s="14" t="s">
        <v>41</v>
      </c>
      <c r="Z334" s="16">
        <f t="shared" si="471"/>
        <v>14.989999999999998</v>
      </c>
      <c r="AA334" s="71" t="s">
        <v>41</v>
      </c>
      <c r="AB334" s="252">
        <v>39.99</v>
      </c>
      <c r="AC334" s="237" t="s">
        <v>169</v>
      </c>
      <c r="AD334" s="120" t="s">
        <v>1955</v>
      </c>
      <c r="AE334" s="67">
        <v>170</v>
      </c>
      <c r="AF334" s="114">
        <v>20</v>
      </c>
      <c r="AG334" s="182">
        <f t="shared" si="436"/>
        <v>190</v>
      </c>
      <c r="AH334" s="183">
        <f t="shared" si="437"/>
        <v>-178.5</v>
      </c>
      <c r="AI334" s="184">
        <f t="shared" si="438"/>
        <v>9.99</v>
      </c>
      <c r="AJ334" s="183">
        <f t="shared" si="439"/>
        <v>8.3949579831932777</v>
      </c>
      <c r="AK334" s="202" t="str">
        <f t="shared" si="440"/>
        <v>-</v>
      </c>
      <c r="AL334" s="203">
        <f t="shared" si="441"/>
        <v>150</v>
      </c>
      <c r="AM334" s="203" t="str">
        <f t="shared" si="442"/>
        <v>-</v>
      </c>
      <c r="AN334" s="203" t="str">
        <f t="shared" si="443"/>
        <v>-</v>
      </c>
      <c r="AO334" s="203">
        <f t="shared" si="444"/>
        <v>90</v>
      </c>
      <c r="AP334" s="203" t="str">
        <f t="shared" si="445"/>
        <v>-</v>
      </c>
      <c r="AQ334" s="203">
        <f t="shared" si="446"/>
        <v>50</v>
      </c>
      <c r="AR334" s="203" t="str">
        <f t="shared" si="447"/>
        <v>-</v>
      </c>
      <c r="AS334" s="203" t="str">
        <f t="shared" si="448"/>
        <v>-</v>
      </c>
      <c r="AT334" s="203">
        <f t="shared" si="449"/>
        <v>-10</v>
      </c>
      <c r="AU334" s="204" t="str">
        <f t="shared" si="450"/>
        <v>-</v>
      </c>
      <c r="AV334" s="185"/>
      <c r="AW334" s="205" t="str">
        <f t="shared" si="451"/>
        <v>-</v>
      </c>
      <c r="AX334" s="206">
        <f t="shared" si="452"/>
        <v>9.99</v>
      </c>
      <c r="AY334" s="206" t="str">
        <f t="shared" si="453"/>
        <v>-</v>
      </c>
      <c r="AZ334" s="206" t="str">
        <f t="shared" si="454"/>
        <v>-</v>
      </c>
      <c r="BA334" s="206">
        <f t="shared" si="455"/>
        <v>9.99</v>
      </c>
      <c r="BB334" s="206" t="str">
        <f t="shared" si="456"/>
        <v>-</v>
      </c>
      <c r="BC334" s="206">
        <f t="shared" si="457"/>
        <v>9.99</v>
      </c>
      <c r="BD334" s="206" t="str">
        <f t="shared" si="458"/>
        <v>-</v>
      </c>
      <c r="BE334" s="206" t="str">
        <f t="shared" si="459"/>
        <v>-</v>
      </c>
      <c r="BF334" s="206">
        <f t="shared" si="460"/>
        <v>59.99</v>
      </c>
      <c r="BG334" s="207" t="str">
        <f t="shared" si="461"/>
        <v>-</v>
      </c>
      <c r="BH334" s="104"/>
      <c r="BI334" s="227">
        <v>46265</v>
      </c>
      <c r="BJ334" s="112" t="s">
        <v>101</v>
      </c>
      <c r="BK334" s="103"/>
    </row>
    <row r="335" spans="1:63" s="49" customFormat="1">
      <c r="A335" s="110"/>
      <c r="B335" s="127" t="s">
        <v>218</v>
      </c>
      <c r="C335" s="54" t="s">
        <v>109</v>
      </c>
      <c r="D335" s="71" t="s">
        <v>85</v>
      </c>
      <c r="E335" s="112" t="s">
        <v>2426</v>
      </c>
      <c r="F335" s="51" t="s">
        <v>61</v>
      </c>
      <c r="G335" s="14">
        <v>20</v>
      </c>
      <c r="H335" s="14">
        <v>50</v>
      </c>
      <c r="I335" s="14" t="s">
        <v>41</v>
      </c>
      <c r="J335" s="14" t="s">
        <v>76</v>
      </c>
      <c r="K335" s="114" t="s">
        <v>61</v>
      </c>
      <c r="L335" s="115">
        <v>29.99</v>
      </c>
      <c r="M335" s="175">
        <f t="shared" si="435"/>
        <v>25.201680672268907</v>
      </c>
      <c r="N335" s="115">
        <f t="shared" si="472"/>
        <v>24.99</v>
      </c>
      <c r="O335" s="118">
        <f t="shared" si="473"/>
        <v>21</v>
      </c>
      <c r="P335" s="177">
        <f t="shared" si="474"/>
        <v>24.99</v>
      </c>
      <c r="Q335" s="51" t="s">
        <v>41</v>
      </c>
      <c r="R335" s="16">
        <f t="shared" si="468"/>
        <v>22.99</v>
      </c>
      <c r="S335" s="14" t="s">
        <v>41</v>
      </c>
      <c r="T335" s="14" t="s">
        <v>41</v>
      </c>
      <c r="U335" s="16">
        <f t="shared" si="469"/>
        <v>19.989999999999998</v>
      </c>
      <c r="V335" s="14" t="s">
        <v>41</v>
      </c>
      <c r="W335" s="16">
        <f t="shared" si="470"/>
        <v>17.989999999999998</v>
      </c>
      <c r="X335" s="14" t="s">
        <v>41</v>
      </c>
      <c r="Y335" s="14" t="s">
        <v>41</v>
      </c>
      <c r="Z335" s="16">
        <f t="shared" si="471"/>
        <v>14.989999999999998</v>
      </c>
      <c r="AA335" s="72">
        <f t="shared" ref="AA335:AA338" si="475">P335-12</f>
        <v>12.989999999999998</v>
      </c>
      <c r="AB335" s="252">
        <v>39.99</v>
      </c>
      <c r="AC335" s="237" t="s">
        <v>169</v>
      </c>
      <c r="AD335" s="120" t="s">
        <v>1957</v>
      </c>
      <c r="AE335" s="67">
        <v>170</v>
      </c>
      <c r="AF335" s="114">
        <v>20</v>
      </c>
      <c r="AG335" s="182">
        <f t="shared" si="436"/>
        <v>190</v>
      </c>
      <c r="AH335" s="183">
        <f t="shared" si="437"/>
        <v>-178.5</v>
      </c>
      <c r="AI335" s="184">
        <f t="shared" si="438"/>
        <v>9.99</v>
      </c>
      <c r="AJ335" s="183">
        <f t="shared" si="439"/>
        <v>8.3949579831932777</v>
      </c>
      <c r="AK335" s="202" t="str">
        <f t="shared" si="440"/>
        <v>-</v>
      </c>
      <c r="AL335" s="203">
        <f t="shared" si="441"/>
        <v>150</v>
      </c>
      <c r="AM335" s="203" t="str">
        <f t="shared" si="442"/>
        <v>-</v>
      </c>
      <c r="AN335" s="203" t="str">
        <f t="shared" si="443"/>
        <v>-</v>
      </c>
      <c r="AO335" s="203">
        <f t="shared" si="444"/>
        <v>90</v>
      </c>
      <c r="AP335" s="203" t="str">
        <f t="shared" si="445"/>
        <v>-</v>
      </c>
      <c r="AQ335" s="203">
        <f t="shared" si="446"/>
        <v>50</v>
      </c>
      <c r="AR335" s="203" t="str">
        <f t="shared" si="447"/>
        <v>-</v>
      </c>
      <c r="AS335" s="203" t="str">
        <f t="shared" si="448"/>
        <v>-</v>
      </c>
      <c r="AT335" s="203">
        <f t="shared" si="449"/>
        <v>-10</v>
      </c>
      <c r="AU335" s="204">
        <f t="shared" si="450"/>
        <v>-50</v>
      </c>
      <c r="AV335" s="185"/>
      <c r="AW335" s="205" t="str">
        <f t="shared" si="451"/>
        <v>-</v>
      </c>
      <c r="AX335" s="206">
        <f t="shared" si="452"/>
        <v>9.99</v>
      </c>
      <c r="AY335" s="206" t="str">
        <f t="shared" si="453"/>
        <v>-</v>
      </c>
      <c r="AZ335" s="206" t="str">
        <f t="shared" si="454"/>
        <v>-</v>
      </c>
      <c r="BA335" s="206">
        <f t="shared" si="455"/>
        <v>9.99</v>
      </c>
      <c r="BB335" s="206" t="str">
        <f t="shared" si="456"/>
        <v>-</v>
      </c>
      <c r="BC335" s="206">
        <f t="shared" si="457"/>
        <v>9.99</v>
      </c>
      <c r="BD335" s="206" t="str">
        <f t="shared" si="458"/>
        <v>-</v>
      </c>
      <c r="BE335" s="206" t="str">
        <f t="shared" si="459"/>
        <v>-</v>
      </c>
      <c r="BF335" s="206">
        <f t="shared" si="460"/>
        <v>59.99</v>
      </c>
      <c r="BG335" s="207">
        <f t="shared" si="461"/>
        <v>109.99</v>
      </c>
      <c r="BH335" s="104" t="s">
        <v>53</v>
      </c>
      <c r="BI335" s="227">
        <v>46265</v>
      </c>
      <c r="BJ335" s="112" t="s">
        <v>101</v>
      </c>
      <c r="BK335" s="103" t="s">
        <v>53</v>
      </c>
    </row>
    <row r="336" spans="1:63" s="49" customFormat="1">
      <c r="A336" s="110"/>
      <c r="B336" s="127" t="s">
        <v>218</v>
      </c>
      <c r="C336" s="54" t="s">
        <v>134</v>
      </c>
      <c r="D336" s="71" t="s">
        <v>40</v>
      </c>
      <c r="E336" s="112" t="s">
        <v>2426</v>
      </c>
      <c r="F336" s="51" t="s">
        <v>61</v>
      </c>
      <c r="G336" s="14">
        <v>100</v>
      </c>
      <c r="H336" s="14">
        <v>50</v>
      </c>
      <c r="I336" s="14" t="s">
        <v>41</v>
      </c>
      <c r="J336" s="14" t="s">
        <v>76</v>
      </c>
      <c r="K336" s="114" t="s">
        <v>61</v>
      </c>
      <c r="L336" s="115">
        <v>44.99</v>
      </c>
      <c r="M336" s="175">
        <f t="shared" si="435"/>
        <v>37.806722689075634</v>
      </c>
      <c r="N336" s="115">
        <f>L336-20</f>
        <v>24.990000000000002</v>
      </c>
      <c r="O336" s="118">
        <f t="shared" si="473"/>
        <v>21.000000000000004</v>
      </c>
      <c r="P336" s="177">
        <f t="shared" si="474"/>
        <v>24.990000000000002</v>
      </c>
      <c r="Q336" s="51" t="s">
        <v>41</v>
      </c>
      <c r="R336" s="16">
        <f t="shared" si="468"/>
        <v>22.990000000000002</v>
      </c>
      <c r="S336" s="14" t="s">
        <v>41</v>
      </c>
      <c r="T336" s="14" t="s">
        <v>41</v>
      </c>
      <c r="U336" s="16">
        <f t="shared" si="469"/>
        <v>19.990000000000002</v>
      </c>
      <c r="V336" s="14" t="s">
        <v>41</v>
      </c>
      <c r="W336" s="16">
        <f t="shared" si="470"/>
        <v>17.990000000000002</v>
      </c>
      <c r="X336" s="14" t="s">
        <v>41</v>
      </c>
      <c r="Y336" s="14" t="s">
        <v>41</v>
      </c>
      <c r="Z336" s="16">
        <f t="shared" si="471"/>
        <v>14.990000000000002</v>
      </c>
      <c r="AA336" s="72">
        <f t="shared" si="475"/>
        <v>12.990000000000002</v>
      </c>
      <c r="AB336" s="252">
        <v>39.99</v>
      </c>
      <c r="AC336" s="237" t="s">
        <v>105</v>
      </c>
      <c r="AD336" s="120" t="s">
        <v>2118</v>
      </c>
      <c r="AE336" s="67">
        <v>170</v>
      </c>
      <c r="AF336" s="114">
        <v>-100</v>
      </c>
      <c r="AG336" s="182">
        <f t="shared" si="436"/>
        <v>70</v>
      </c>
      <c r="AH336" s="183">
        <f t="shared" si="437"/>
        <v>-35.699999999999996</v>
      </c>
      <c r="AI336" s="184">
        <f t="shared" si="438"/>
        <v>9.99</v>
      </c>
      <c r="AJ336" s="183">
        <f t="shared" si="439"/>
        <v>8.3949579831932777</v>
      </c>
      <c r="AK336" s="202" t="str">
        <f t="shared" si="440"/>
        <v>-</v>
      </c>
      <c r="AL336" s="203">
        <f t="shared" si="441"/>
        <v>30</v>
      </c>
      <c r="AM336" s="203" t="str">
        <f t="shared" si="442"/>
        <v>-</v>
      </c>
      <c r="AN336" s="203" t="str">
        <f t="shared" si="443"/>
        <v>-</v>
      </c>
      <c r="AO336" s="203">
        <f t="shared" si="444"/>
        <v>-30</v>
      </c>
      <c r="AP336" s="203" t="str">
        <f t="shared" si="445"/>
        <v>-</v>
      </c>
      <c r="AQ336" s="203">
        <f t="shared" si="446"/>
        <v>-70</v>
      </c>
      <c r="AR336" s="203" t="str">
        <f t="shared" si="447"/>
        <v>-</v>
      </c>
      <c r="AS336" s="203" t="str">
        <f t="shared" si="448"/>
        <v>-</v>
      </c>
      <c r="AT336" s="203">
        <f t="shared" si="449"/>
        <v>-130</v>
      </c>
      <c r="AU336" s="204">
        <f t="shared" si="450"/>
        <v>-170</v>
      </c>
      <c r="AV336" s="185"/>
      <c r="AW336" s="205" t="str">
        <f t="shared" si="451"/>
        <v>-</v>
      </c>
      <c r="AX336" s="206">
        <f t="shared" si="452"/>
        <v>19.990000000000002</v>
      </c>
      <c r="AY336" s="206" t="str">
        <f t="shared" si="453"/>
        <v>-</v>
      </c>
      <c r="AZ336" s="206" t="str">
        <f t="shared" si="454"/>
        <v>-</v>
      </c>
      <c r="BA336" s="206">
        <f t="shared" si="455"/>
        <v>89.99</v>
      </c>
      <c r="BB336" s="206" t="str">
        <f t="shared" si="456"/>
        <v>-</v>
      </c>
      <c r="BC336" s="206">
        <f t="shared" si="457"/>
        <v>139.99</v>
      </c>
      <c r="BD336" s="206" t="str">
        <f t="shared" si="458"/>
        <v>-</v>
      </c>
      <c r="BE336" s="206" t="str">
        <f t="shared" si="459"/>
        <v>-</v>
      </c>
      <c r="BF336" s="206">
        <f t="shared" si="460"/>
        <v>209.99</v>
      </c>
      <c r="BG336" s="207">
        <f t="shared" si="461"/>
        <v>249.99</v>
      </c>
      <c r="BH336" s="104"/>
      <c r="BI336" s="227">
        <v>46265</v>
      </c>
      <c r="BJ336" s="112" t="s">
        <v>101</v>
      </c>
      <c r="BK336" s="201" t="s">
        <v>82</v>
      </c>
    </row>
    <row r="337" spans="1:63" s="49" customFormat="1">
      <c r="A337" s="110"/>
      <c r="B337" s="127" t="s">
        <v>218</v>
      </c>
      <c r="C337" s="54" t="s">
        <v>2513</v>
      </c>
      <c r="D337" s="71" t="s">
        <v>85</v>
      </c>
      <c r="E337" s="112" t="s">
        <v>2426</v>
      </c>
      <c r="F337" s="51" t="s">
        <v>61</v>
      </c>
      <c r="G337" s="14">
        <v>40</v>
      </c>
      <c r="H337" s="14">
        <v>50</v>
      </c>
      <c r="I337" s="14" t="s">
        <v>41</v>
      </c>
      <c r="J337" s="14" t="s">
        <v>76</v>
      </c>
      <c r="K337" s="114" t="s">
        <v>61</v>
      </c>
      <c r="L337" s="115">
        <v>34.99</v>
      </c>
      <c r="M337" s="175">
        <f t="shared" si="435"/>
        <v>29.403361344537817</v>
      </c>
      <c r="N337" s="115">
        <f>L337-10</f>
        <v>24.990000000000002</v>
      </c>
      <c r="O337" s="118">
        <f t="shared" si="473"/>
        <v>21.000000000000004</v>
      </c>
      <c r="P337" s="177">
        <f t="shared" si="474"/>
        <v>24.990000000000002</v>
      </c>
      <c r="Q337" s="51" t="s">
        <v>41</v>
      </c>
      <c r="R337" s="16">
        <f t="shared" si="468"/>
        <v>22.990000000000002</v>
      </c>
      <c r="S337" s="14" t="s">
        <v>41</v>
      </c>
      <c r="T337" s="14" t="s">
        <v>41</v>
      </c>
      <c r="U337" s="16">
        <f t="shared" si="469"/>
        <v>19.990000000000002</v>
      </c>
      <c r="V337" s="14" t="s">
        <v>41</v>
      </c>
      <c r="W337" s="16">
        <f t="shared" si="470"/>
        <v>17.990000000000002</v>
      </c>
      <c r="X337" s="14" t="s">
        <v>41</v>
      </c>
      <c r="Y337" s="14" t="s">
        <v>41</v>
      </c>
      <c r="Z337" s="16">
        <f t="shared" si="471"/>
        <v>14.990000000000002</v>
      </c>
      <c r="AA337" s="72">
        <f t="shared" si="475"/>
        <v>12.990000000000002</v>
      </c>
      <c r="AB337" s="252">
        <v>39.99</v>
      </c>
      <c r="AC337" s="237" t="s">
        <v>81</v>
      </c>
      <c r="AD337" s="120" t="s">
        <v>2550</v>
      </c>
      <c r="AE337" s="67">
        <v>190</v>
      </c>
      <c r="AF337" s="114">
        <v>-45</v>
      </c>
      <c r="AG337" s="182">
        <f t="shared" si="436"/>
        <v>145</v>
      </c>
      <c r="AH337" s="183">
        <f t="shared" si="437"/>
        <v>-124.94999999999999</v>
      </c>
      <c r="AI337" s="184">
        <f t="shared" si="438"/>
        <v>9.99</v>
      </c>
      <c r="AJ337" s="183">
        <f t="shared" si="439"/>
        <v>8.3949579831932777</v>
      </c>
      <c r="AK337" s="202" t="str">
        <f t="shared" si="440"/>
        <v>-</v>
      </c>
      <c r="AL337" s="203">
        <f t="shared" si="441"/>
        <v>105</v>
      </c>
      <c r="AM337" s="203" t="str">
        <f t="shared" si="442"/>
        <v>-</v>
      </c>
      <c r="AN337" s="203" t="str">
        <f t="shared" si="443"/>
        <v>-</v>
      </c>
      <c r="AO337" s="203">
        <f t="shared" si="444"/>
        <v>45</v>
      </c>
      <c r="AP337" s="203" t="str">
        <f t="shared" si="445"/>
        <v>-</v>
      </c>
      <c r="AQ337" s="203">
        <f t="shared" si="446"/>
        <v>5</v>
      </c>
      <c r="AR337" s="203" t="str">
        <f t="shared" si="447"/>
        <v>-</v>
      </c>
      <c r="AS337" s="203" t="str">
        <f t="shared" si="448"/>
        <v>-</v>
      </c>
      <c r="AT337" s="203">
        <f t="shared" si="449"/>
        <v>-55</v>
      </c>
      <c r="AU337" s="204">
        <f t="shared" si="450"/>
        <v>-95</v>
      </c>
      <c r="AV337" s="185"/>
      <c r="AW337" s="205" t="str">
        <f t="shared" si="451"/>
        <v>-</v>
      </c>
      <c r="AX337" s="206">
        <f t="shared" si="452"/>
        <v>9.99</v>
      </c>
      <c r="AY337" s="206" t="str">
        <f t="shared" si="453"/>
        <v>-</v>
      </c>
      <c r="AZ337" s="206" t="str">
        <f t="shared" si="454"/>
        <v>-</v>
      </c>
      <c r="BA337" s="206">
        <f t="shared" si="455"/>
        <v>9.99</v>
      </c>
      <c r="BB337" s="206" t="str">
        <f t="shared" si="456"/>
        <v>-</v>
      </c>
      <c r="BC337" s="206">
        <f t="shared" si="457"/>
        <v>49.99</v>
      </c>
      <c r="BD337" s="206" t="str">
        <f t="shared" si="458"/>
        <v>-</v>
      </c>
      <c r="BE337" s="206" t="str">
        <f t="shared" si="459"/>
        <v>-</v>
      </c>
      <c r="BF337" s="206">
        <f t="shared" si="460"/>
        <v>119.99</v>
      </c>
      <c r="BG337" s="207">
        <f t="shared" si="461"/>
        <v>169.99</v>
      </c>
      <c r="BH337" s="104"/>
      <c r="BI337" s="227">
        <v>46265</v>
      </c>
      <c r="BJ337" s="112" t="s">
        <v>110</v>
      </c>
      <c r="BK337" s="201" t="s">
        <v>82</v>
      </c>
    </row>
    <row r="338" spans="1:63" s="49" customFormat="1">
      <c r="A338" s="110"/>
      <c r="B338" s="127" t="s">
        <v>218</v>
      </c>
      <c r="C338" s="54" t="s">
        <v>2707</v>
      </c>
      <c r="D338" s="71" t="s">
        <v>40</v>
      </c>
      <c r="E338" s="112" t="s">
        <v>2426</v>
      </c>
      <c r="F338" s="51" t="s">
        <v>61</v>
      </c>
      <c r="G338" s="14" t="s">
        <v>61</v>
      </c>
      <c r="H338" s="14">
        <v>50</v>
      </c>
      <c r="I338" s="14" t="s">
        <v>41</v>
      </c>
      <c r="J338" s="14" t="s">
        <v>76</v>
      </c>
      <c r="K338" s="114" t="s">
        <v>61</v>
      </c>
      <c r="L338" s="115">
        <v>54.99</v>
      </c>
      <c r="M338" s="175">
        <f t="shared" si="435"/>
        <v>46.210084033613448</v>
      </c>
      <c r="N338" s="115">
        <f>L338-30</f>
        <v>24.990000000000002</v>
      </c>
      <c r="O338" s="116">
        <f t="shared" si="473"/>
        <v>21.000000000000004</v>
      </c>
      <c r="P338" s="177">
        <f t="shared" si="474"/>
        <v>24.990000000000002</v>
      </c>
      <c r="Q338" s="51" t="s">
        <v>41</v>
      </c>
      <c r="R338" s="16">
        <f t="shared" si="468"/>
        <v>22.990000000000002</v>
      </c>
      <c r="S338" s="14" t="s">
        <v>41</v>
      </c>
      <c r="T338" s="14" t="s">
        <v>41</v>
      </c>
      <c r="U338" s="16">
        <f t="shared" si="469"/>
        <v>19.990000000000002</v>
      </c>
      <c r="V338" s="14" t="s">
        <v>41</v>
      </c>
      <c r="W338" s="16">
        <f t="shared" si="470"/>
        <v>17.990000000000002</v>
      </c>
      <c r="X338" s="14" t="s">
        <v>41</v>
      </c>
      <c r="Y338" s="14" t="s">
        <v>41</v>
      </c>
      <c r="Z338" s="16">
        <f t="shared" si="471"/>
        <v>14.990000000000002</v>
      </c>
      <c r="AA338" s="72">
        <f t="shared" si="475"/>
        <v>12.990000000000002</v>
      </c>
      <c r="AB338" s="256">
        <v>0</v>
      </c>
      <c r="AC338" s="237" t="s">
        <v>2569</v>
      </c>
      <c r="AD338" s="120" t="s">
        <v>2711</v>
      </c>
      <c r="AE338" s="67">
        <v>270</v>
      </c>
      <c r="AF338" s="114">
        <v>-250</v>
      </c>
      <c r="AG338" s="182">
        <f t="shared" si="436"/>
        <v>20</v>
      </c>
      <c r="AH338" s="183">
        <f t="shared" si="437"/>
        <v>23.799999999999997</v>
      </c>
      <c r="AI338" s="184">
        <f t="shared" si="438"/>
        <v>29.990000000000002</v>
      </c>
      <c r="AJ338" s="183">
        <f t="shared" si="439"/>
        <v>25.20168067226891</v>
      </c>
      <c r="AK338" s="202" t="str">
        <f t="shared" si="440"/>
        <v>-</v>
      </c>
      <c r="AL338" s="203">
        <f t="shared" si="441"/>
        <v>-20</v>
      </c>
      <c r="AM338" s="203" t="str">
        <f t="shared" si="442"/>
        <v>-</v>
      </c>
      <c r="AN338" s="203" t="str">
        <f t="shared" si="443"/>
        <v>-</v>
      </c>
      <c r="AO338" s="203">
        <f t="shared" si="444"/>
        <v>-80</v>
      </c>
      <c r="AP338" s="203" t="str">
        <f t="shared" si="445"/>
        <v>-</v>
      </c>
      <c r="AQ338" s="203">
        <f t="shared" si="446"/>
        <v>-120</v>
      </c>
      <c r="AR338" s="203" t="str">
        <f t="shared" si="447"/>
        <v>-</v>
      </c>
      <c r="AS338" s="203" t="str">
        <f t="shared" si="448"/>
        <v>-</v>
      </c>
      <c r="AT338" s="203">
        <f t="shared" si="449"/>
        <v>-180</v>
      </c>
      <c r="AU338" s="204">
        <f t="shared" si="450"/>
        <v>-220</v>
      </c>
      <c r="AV338" s="185"/>
      <c r="AW338" s="205" t="str">
        <f t="shared" si="451"/>
        <v>-</v>
      </c>
      <c r="AX338" s="206">
        <f t="shared" si="452"/>
        <v>79.989999999999995</v>
      </c>
      <c r="AY338" s="206" t="str">
        <f t="shared" si="453"/>
        <v>-</v>
      </c>
      <c r="AZ338" s="206" t="str">
        <f t="shared" si="454"/>
        <v>-</v>
      </c>
      <c r="BA338" s="206">
        <f t="shared" si="455"/>
        <v>149.99</v>
      </c>
      <c r="BB338" s="206" t="str">
        <f t="shared" si="456"/>
        <v>-</v>
      </c>
      <c r="BC338" s="206">
        <f t="shared" si="457"/>
        <v>199.99</v>
      </c>
      <c r="BD338" s="206" t="str">
        <f t="shared" si="458"/>
        <v>-</v>
      </c>
      <c r="BE338" s="206" t="str">
        <f t="shared" si="459"/>
        <v>-</v>
      </c>
      <c r="BF338" s="206">
        <f t="shared" si="460"/>
        <v>269.99</v>
      </c>
      <c r="BG338" s="207">
        <f t="shared" si="461"/>
        <v>309.99</v>
      </c>
      <c r="BH338" s="104" t="s">
        <v>2710</v>
      </c>
      <c r="BI338" s="227">
        <v>46265</v>
      </c>
      <c r="BJ338" s="112" t="s">
        <v>113</v>
      </c>
      <c r="BK338" s="103"/>
    </row>
    <row r="339" spans="1:63">
      <c r="A339" s="110"/>
      <c r="B339" s="127" t="s">
        <v>218</v>
      </c>
      <c r="C339" s="54" t="s">
        <v>107</v>
      </c>
      <c r="D339" s="71" t="s">
        <v>71</v>
      </c>
      <c r="E339" s="112" t="s">
        <v>2426</v>
      </c>
      <c r="F339" s="51" t="s">
        <v>61</v>
      </c>
      <c r="G339" s="14">
        <v>12</v>
      </c>
      <c r="H339" s="14">
        <v>50</v>
      </c>
      <c r="I339" s="14" t="s">
        <v>41</v>
      </c>
      <c r="J339" s="14" t="s">
        <v>76</v>
      </c>
      <c r="K339" s="114" t="s">
        <v>61</v>
      </c>
      <c r="L339" s="115">
        <v>34.99</v>
      </c>
      <c r="M339" s="175">
        <f t="shared" si="435"/>
        <v>29.403361344537817</v>
      </c>
      <c r="N339" s="115">
        <f>L339-8</f>
        <v>26.990000000000002</v>
      </c>
      <c r="O339" s="118">
        <f t="shared" si="473"/>
        <v>22.680672268907564</v>
      </c>
      <c r="P339" s="177">
        <f t="shared" si="474"/>
        <v>26.990000000000002</v>
      </c>
      <c r="Q339" s="51" t="s">
        <v>41</v>
      </c>
      <c r="R339" s="16">
        <f t="shared" si="468"/>
        <v>24.990000000000002</v>
      </c>
      <c r="S339" s="14" t="s">
        <v>41</v>
      </c>
      <c r="T339" s="14" t="s">
        <v>41</v>
      </c>
      <c r="U339" s="16">
        <f t="shared" si="469"/>
        <v>21.990000000000002</v>
      </c>
      <c r="V339" s="14" t="s">
        <v>41</v>
      </c>
      <c r="W339" s="16">
        <f t="shared" si="470"/>
        <v>19.990000000000002</v>
      </c>
      <c r="X339" s="14" t="s">
        <v>41</v>
      </c>
      <c r="Y339" s="14" t="s">
        <v>41</v>
      </c>
      <c r="Z339" s="16">
        <f t="shared" si="471"/>
        <v>16.990000000000002</v>
      </c>
      <c r="AA339" s="71" t="s">
        <v>41</v>
      </c>
      <c r="AB339" s="252">
        <v>39.99</v>
      </c>
      <c r="AC339" s="237" t="s">
        <v>132</v>
      </c>
      <c r="AD339" s="120" t="s">
        <v>1954</v>
      </c>
      <c r="AE339" s="67">
        <v>250</v>
      </c>
      <c r="AF339" s="114">
        <v>-40</v>
      </c>
      <c r="AG339" s="182">
        <f t="shared" si="436"/>
        <v>210</v>
      </c>
      <c r="AH339" s="183">
        <f t="shared" si="437"/>
        <v>-202.29999999999998</v>
      </c>
      <c r="AI339" s="184">
        <f t="shared" si="438"/>
        <v>9.99</v>
      </c>
      <c r="AJ339" s="183">
        <f t="shared" si="439"/>
        <v>8.3949579831932777</v>
      </c>
      <c r="AK339" s="202" t="str">
        <f t="shared" si="440"/>
        <v>-</v>
      </c>
      <c r="AL339" s="203">
        <f t="shared" si="441"/>
        <v>170</v>
      </c>
      <c r="AM339" s="203" t="str">
        <f t="shared" si="442"/>
        <v>-</v>
      </c>
      <c r="AN339" s="203" t="str">
        <f t="shared" si="443"/>
        <v>-</v>
      </c>
      <c r="AO339" s="203">
        <f t="shared" si="444"/>
        <v>110</v>
      </c>
      <c r="AP339" s="203" t="str">
        <f t="shared" si="445"/>
        <v>-</v>
      </c>
      <c r="AQ339" s="203">
        <f t="shared" si="446"/>
        <v>70</v>
      </c>
      <c r="AR339" s="203" t="str">
        <f t="shared" si="447"/>
        <v>-</v>
      </c>
      <c r="AS339" s="203" t="str">
        <f t="shared" si="448"/>
        <v>-</v>
      </c>
      <c r="AT339" s="203">
        <f t="shared" si="449"/>
        <v>10</v>
      </c>
      <c r="AU339" s="204" t="str">
        <f t="shared" si="450"/>
        <v>-</v>
      </c>
      <c r="AV339" s="185"/>
      <c r="AW339" s="205" t="str">
        <f t="shared" si="451"/>
        <v>-</v>
      </c>
      <c r="AX339" s="206">
        <f t="shared" si="452"/>
        <v>9.99</v>
      </c>
      <c r="AY339" s="206" t="str">
        <f t="shared" si="453"/>
        <v>-</v>
      </c>
      <c r="AZ339" s="206" t="str">
        <f t="shared" si="454"/>
        <v>-</v>
      </c>
      <c r="BA339" s="206">
        <f t="shared" si="455"/>
        <v>9.99</v>
      </c>
      <c r="BB339" s="206" t="str">
        <f t="shared" si="456"/>
        <v>-</v>
      </c>
      <c r="BC339" s="206">
        <f t="shared" si="457"/>
        <v>9.99</v>
      </c>
      <c r="BD339" s="206" t="str">
        <f t="shared" si="458"/>
        <v>-</v>
      </c>
      <c r="BE339" s="206" t="str">
        <f t="shared" si="459"/>
        <v>-</v>
      </c>
      <c r="BF339" s="206">
        <f t="shared" si="460"/>
        <v>39.99</v>
      </c>
      <c r="BG339" s="207" t="str">
        <f t="shared" si="461"/>
        <v>-</v>
      </c>
      <c r="BH339" s="104"/>
      <c r="BI339" s="227">
        <v>46265</v>
      </c>
      <c r="BJ339" s="112" t="s">
        <v>108</v>
      </c>
      <c r="BK339" s="103"/>
    </row>
    <row r="340" spans="1:63">
      <c r="A340" s="110"/>
      <c r="B340" s="127" t="s">
        <v>218</v>
      </c>
      <c r="C340" s="54" t="s">
        <v>121</v>
      </c>
      <c r="D340" s="71" t="s">
        <v>71</v>
      </c>
      <c r="E340" s="112" t="s">
        <v>2426</v>
      </c>
      <c r="F340" s="51" t="s">
        <v>61</v>
      </c>
      <c r="G340" s="14">
        <v>20</v>
      </c>
      <c r="H340" s="14">
        <v>50</v>
      </c>
      <c r="I340" s="14" t="s">
        <v>41</v>
      </c>
      <c r="J340" s="14" t="s">
        <v>76</v>
      </c>
      <c r="K340" s="114" t="s">
        <v>61</v>
      </c>
      <c r="L340" s="115">
        <v>34.99</v>
      </c>
      <c r="M340" s="175">
        <f t="shared" si="435"/>
        <v>29.403361344537817</v>
      </c>
      <c r="N340" s="115">
        <f>L340-8</f>
        <v>26.990000000000002</v>
      </c>
      <c r="O340" s="118">
        <f t="shared" si="473"/>
        <v>22.680672268907564</v>
      </c>
      <c r="P340" s="177">
        <f t="shared" si="474"/>
        <v>26.990000000000002</v>
      </c>
      <c r="Q340" s="51" t="s">
        <v>41</v>
      </c>
      <c r="R340" s="16">
        <f t="shared" ref="R340:R342" si="476">P340-2</f>
        <v>24.990000000000002</v>
      </c>
      <c r="S340" s="14" t="s">
        <v>41</v>
      </c>
      <c r="T340" s="14" t="s">
        <v>41</v>
      </c>
      <c r="U340" s="16">
        <f t="shared" ref="U340:U342" si="477">P340-5</f>
        <v>21.990000000000002</v>
      </c>
      <c r="V340" s="14" t="s">
        <v>41</v>
      </c>
      <c r="W340" s="16">
        <f t="shared" ref="W340:W342" si="478">P340-7</f>
        <v>19.990000000000002</v>
      </c>
      <c r="X340" s="14" t="s">
        <v>41</v>
      </c>
      <c r="Y340" s="14" t="s">
        <v>41</v>
      </c>
      <c r="Z340" s="16">
        <f t="shared" ref="Z340:Z342" si="479">P340-10</f>
        <v>16.990000000000002</v>
      </c>
      <c r="AA340" s="72">
        <f>P340-12</f>
        <v>14.990000000000002</v>
      </c>
      <c r="AB340" s="252">
        <v>39.99</v>
      </c>
      <c r="AC340" s="237" t="s">
        <v>132</v>
      </c>
      <c r="AD340" s="120" t="s">
        <v>1958</v>
      </c>
      <c r="AE340" s="67">
        <v>250</v>
      </c>
      <c r="AF340" s="114">
        <v>-40</v>
      </c>
      <c r="AG340" s="182">
        <f t="shared" si="436"/>
        <v>210</v>
      </c>
      <c r="AH340" s="183">
        <f t="shared" si="437"/>
        <v>-202.29999999999998</v>
      </c>
      <c r="AI340" s="184">
        <f t="shared" si="438"/>
        <v>9.99</v>
      </c>
      <c r="AJ340" s="183">
        <f t="shared" si="439"/>
        <v>8.3949579831932777</v>
      </c>
      <c r="AK340" s="202" t="str">
        <f t="shared" si="440"/>
        <v>-</v>
      </c>
      <c r="AL340" s="203">
        <f t="shared" si="441"/>
        <v>170</v>
      </c>
      <c r="AM340" s="203" t="str">
        <f t="shared" si="442"/>
        <v>-</v>
      </c>
      <c r="AN340" s="203" t="str">
        <f t="shared" si="443"/>
        <v>-</v>
      </c>
      <c r="AO340" s="203">
        <f t="shared" si="444"/>
        <v>110</v>
      </c>
      <c r="AP340" s="203" t="str">
        <f t="shared" si="445"/>
        <v>-</v>
      </c>
      <c r="AQ340" s="203">
        <f t="shared" si="446"/>
        <v>70</v>
      </c>
      <c r="AR340" s="203" t="str">
        <f t="shared" si="447"/>
        <v>-</v>
      </c>
      <c r="AS340" s="203" t="str">
        <f t="shared" si="448"/>
        <v>-</v>
      </c>
      <c r="AT340" s="203">
        <f t="shared" si="449"/>
        <v>10</v>
      </c>
      <c r="AU340" s="204">
        <f t="shared" si="450"/>
        <v>-30</v>
      </c>
      <c r="AV340" s="185"/>
      <c r="AW340" s="205" t="str">
        <f t="shared" si="451"/>
        <v>-</v>
      </c>
      <c r="AX340" s="206">
        <f t="shared" si="452"/>
        <v>9.99</v>
      </c>
      <c r="AY340" s="206" t="str">
        <f t="shared" si="453"/>
        <v>-</v>
      </c>
      <c r="AZ340" s="206" t="str">
        <f t="shared" si="454"/>
        <v>-</v>
      </c>
      <c r="BA340" s="206">
        <f t="shared" si="455"/>
        <v>9.99</v>
      </c>
      <c r="BB340" s="206" t="str">
        <f t="shared" si="456"/>
        <v>-</v>
      </c>
      <c r="BC340" s="206">
        <f t="shared" si="457"/>
        <v>9.99</v>
      </c>
      <c r="BD340" s="206" t="str">
        <f t="shared" si="458"/>
        <v>-</v>
      </c>
      <c r="BE340" s="206" t="str">
        <f t="shared" si="459"/>
        <v>-</v>
      </c>
      <c r="BF340" s="206">
        <f t="shared" si="460"/>
        <v>39.99</v>
      </c>
      <c r="BG340" s="207">
        <f t="shared" si="461"/>
        <v>89.99</v>
      </c>
      <c r="BH340" s="104" t="s">
        <v>53</v>
      </c>
      <c r="BI340" s="227">
        <v>46265</v>
      </c>
      <c r="BJ340" s="112" t="s">
        <v>108</v>
      </c>
      <c r="BK340" s="103" t="s">
        <v>53</v>
      </c>
    </row>
    <row r="341" spans="1:63">
      <c r="A341" s="110"/>
      <c r="B341" s="127" t="s">
        <v>218</v>
      </c>
      <c r="C341" s="54" t="s">
        <v>98</v>
      </c>
      <c r="D341" s="71" t="s">
        <v>71</v>
      </c>
      <c r="E341" s="112" t="s">
        <v>2426</v>
      </c>
      <c r="F341" s="51" t="s">
        <v>61</v>
      </c>
      <c r="G341" s="14">
        <v>5</v>
      </c>
      <c r="H341" s="14">
        <v>50</v>
      </c>
      <c r="I341" s="14" t="s">
        <v>41</v>
      </c>
      <c r="J341" s="14" t="s">
        <v>76</v>
      </c>
      <c r="K341" s="114" t="s">
        <v>61</v>
      </c>
      <c r="L341" s="115">
        <v>29.99</v>
      </c>
      <c r="M341" s="175">
        <f t="shared" ref="M341:M366" si="480">L341/1.19</f>
        <v>25.201680672268907</v>
      </c>
      <c r="N341" s="115">
        <f>L341-2</f>
        <v>27.99</v>
      </c>
      <c r="O341" s="118">
        <f t="shared" si="473"/>
        <v>23.521008403361343</v>
      </c>
      <c r="P341" s="177">
        <f t="shared" si="474"/>
        <v>27.99</v>
      </c>
      <c r="Q341" s="51" t="s">
        <v>41</v>
      </c>
      <c r="R341" s="16">
        <f t="shared" si="476"/>
        <v>25.99</v>
      </c>
      <c r="S341" s="14" t="s">
        <v>41</v>
      </c>
      <c r="T341" s="14" t="s">
        <v>41</v>
      </c>
      <c r="U341" s="16">
        <f t="shared" si="477"/>
        <v>22.99</v>
      </c>
      <c r="V341" s="14" t="s">
        <v>41</v>
      </c>
      <c r="W341" s="16">
        <f t="shared" si="478"/>
        <v>20.99</v>
      </c>
      <c r="X341" s="14" t="s">
        <v>41</v>
      </c>
      <c r="Y341" s="14" t="s">
        <v>41</v>
      </c>
      <c r="Z341" s="16">
        <f t="shared" si="479"/>
        <v>17.989999999999998</v>
      </c>
      <c r="AA341" s="71" t="s">
        <v>41</v>
      </c>
      <c r="AB341" s="252">
        <v>39.99</v>
      </c>
      <c r="AC341" s="237" t="s">
        <v>157</v>
      </c>
      <c r="AD341" s="120" t="s">
        <v>234</v>
      </c>
      <c r="AE341" s="67">
        <v>210</v>
      </c>
      <c r="AF341" s="114">
        <v>60</v>
      </c>
      <c r="AG341" s="182">
        <f t="shared" ref="AG341:AG366" si="481">SUM(AE341:AF341)</f>
        <v>270</v>
      </c>
      <c r="AH341" s="183">
        <f t="shared" ref="AH341:AH366" si="482">((($AG$2+$AG$3)-AG341))*1.19</f>
        <v>-273.7</v>
      </c>
      <c r="AI341" s="184">
        <f t="shared" ref="AI341:AI366" si="483">IF(AH341&lt;1,9.99,ROUNDDOWN(AH341/10,0)*10+9.99)</f>
        <v>9.99</v>
      </c>
      <c r="AJ341" s="183">
        <f t="shared" ref="AJ341:AJ366" si="484">AI341/1.19</f>
        <v>8.3949579831932777</v>
      </c>
      <c r="AK341" s="202" t="str">
        <f t="shared" ref="AK341:AK366" si="485">IF(ISNUMBER(Q341),AG341-20,"-")</f>
        <v>-</v>
      </c>
      <c r="AL341" s="203">
        <f t="shared" ref="AL341:AL366" si="486">IF(ISNUMBER(R341),AG341-40,"-")</f>
        <v>230</v>
      </c>
      <c r="AM341" s="203" t="str">
        <f t="shared" ref="AM341:AM366" si="487">IF(ISNUMBER(S341),AG341-60,"-")</f>
        <v>-</v>
      </c>
      <c r="AN341" s="203" t="str">
        <f t="shared" ref="AN341:AN366" si="488">IF(ISNUMBER(T341),AG341-80,"-")</f>
        <v>-</v>
      </c>
      <c r="AO341" s="203">
        <f t="shared" ref="AO341:AO366" si="489">IF(ISNUMBER(U341),AG341-100,"-")</f>
        <v>170</v>
      </c>
      <c r="AP341" s="203" t="str">
        <f t="shared" ref="AP341:AP366" si="490">IF(ISNUMBER(V341),AG341-120,"-")</f>
        <v>-</v>
      </c>
      <c r="AQ341" s="203">
        <f t="shared" ref="AQ341:AQ366" si="491">IF(ISNUMBER(W341),AG341-140,"-")</f>
        <v>130</v>
      </c>
      <c r="AR341" s="203" t="str">
        <f t="shared" ref="AR341:AR366" si="492">IF(ISNUMBER(X341),AG341-160,"-")</f>
        <v>-</v>
      </c>
      <c r="AS341" s="203" t="str">
        <f t="shared" ref="AS341:AS366" si="493">IF(ISNUMBER(Y341),AG341-180,"-")</f>
        <v>-</v>
      </c>
      <c r="AT341" s="203">
        <f t="shared" ref="AT341:AT366" si="494">IF(ISNUMBER(Z341),AG341-200,"-")</f>
        <v>70</v>
      </c>
      <c r="AU341" s="204" t="str">
        <f t="shared" ref="AU341:AU366" si="495">IF(ISNUMBER(AA341),AG341-240,"-")</f>
        <v>-</v>
      </c>
      <c r="AV341" s="185"/>
      <c r="AW341" s="205" t="str">
        <f t="shared" ref="AW341:AW366" si="496">IF(ISNUMBER(AK341),IF((AH341+23.8)&lt;1,9.99,ROUNDDOWN((AH341+23.8)/10,0)*10+9.99),"-")</f>
        <v>-</v>
      </c>
      <c r="AX341" s="206">
        <f t="shared" ref="AX341:AX366" si="497">IF(ISNUMBER(AL341),IF((AH341+47.6)&lt;1,9.99,ROUNDDOWN((AH341+47.6)/10,0)*10+9.99),"-")</f>
        <v>9.99</v>
      </c>
      <c r="AY341" s="206" t="str">
        <f t="shared" ref="AY341:AY366" si="498">IF(ISNUMBER(AM341),IF((AH341+71.4)&lt;1,9.99,ROUNDDOWN((AH341+71.4)/10,0)*10+9.99),"-")</f>
        <v>-</v>
      </c>
      <c r="AZ341" s="206" t="str">
        <f t="shared" ref="AZ341:AZ366" si="499">IF(ISNUMBER(AN341),IF((AH341+95.2)&lt;1,9.99,ROUNDDOWN((AH341+95.2)/10,0)*10+9.99),"-")</f>
        <v>-</v>
      </c>
      <c r="BA341" s="206">
        <f t="shared" ref="BA341:BA366" si="500">IF(ISNUMBER(AO341),IF((AH341+119)&lt;1,9.99,ROUNDDOWN((AH341+119)/10,0)*10+9.99),"-")</f>
        <v>9.99</v>
      </c>
      <c r="BB341" s="206" t="str">
        <f t="shared" ref="BB341:BB366" si="501">IF(ISNUMBER(AP341),IF((AH341+142.8)&lt;1,9.99,ROUNDDOWN((AH341+142.8)/10,0)*10+9.99),"-")</f>
        <v>-</v>
      </c>
      <c r="BC341" s="206">
        <f t="shared" ref="BC341:BC366" si="502">IF(ISNUMBER(AQ341),IF((AH341+166.6)&lt;1,9.99,ROUNDDOWN((AH341+166.6)/10,0)*10+9.99),"-")</f>
        <v>9.99</v>
      </c>
      <c r="BD341" s="206" t="str">
        <f t="shared" ref="BD341:BD366" si="503">IF(ISNUMBER(AR341),IF((AH341+190.4)&lt;1,9.99,ROUNDDOWN((AH341+190.4)/10,0)*10+9.99),"-")</f>
        <v>-</v>
      </c>
      <c r="BE341" s="206" t="str">
        <f t="shared" ref="BE341:BE366" si="504">IF(ISNUMBER(AS341),IF((AH341+214.2)&lt;1,9.99,ROUNDDOWN((AH341+214.2)/10,0)*10+9.99),"-")</f>
        <v>-</v>
      </c>
      <c r="BF341" s="206">
        <f t="shared" ref="BF341:BF366" si="505">IF(ISNUMBER(AT341),IF((AH341+238)&lt;1,9.99,ROUNDDOWN((AH341+238)/10,0)*10+9.99),"-")</f>
        <v>9.99</v>
      </c>
      <c r="BG341" s="207" t="str">
        <f t="shared" ref="BG341:BG366" si="506">IF(ISNUMBER(AU341),IF((AH341+285.6)&lt;1,9.99,ROUNDDOWN((AH341+285.6)/10,0)*10+9.99),"-")</f>
        <v>-</v>
      </c>
      <c r="BH341" s="104"/>
      <c r="BI341" s="227">
        <v>46265</v>
      </c>
      <c r="BJ341" s="112" t="s">
        <v>99</v>
      </c>
      <c r="BK341" s="201" t="s">
        <v>82</v>
      </c>
    </row>
    <row r="342" spans="1:63" s="49" customFormat="1">
      <c r="A342" s="110"/>
      <c r="B342" s="127" t="s">
        <v>218</v>
      </c>
      <c r="C342" s="54" t="s">
        <v>98</v>
      </c>
      <c r="D342" s="71" t="s">
        <v>71</v>
      </c>
      <c r="E342" s="112"/>
      <c r="F342" s="51" t="s">
        <v>61</v>
      </c>
      <c r="G342" s="14">
        <v>5</v>
      </c>
      <c r="H342" s="14">
        <v>50</v>
      </c>
      <c r="I342" s="14" t="s">
        <v>41</v>
      </c>
      <c r="J342" s="14" t="s">
        <v>76</v>
      </c>
      <c r="K342" s="114" t="s">
        <v>61</v>
      </c>
      <c r="L342" s="115">
        <v>29.99</v>
      </c>
      <c r="M342" s="175">
        <f t="shared" si="480"/>
        <v>25.201680672268907</v>
      </c>
      <c r="N342" s="115"/>
      <c r="O342" s="116"/>
      <c r="P342" s="177">
        <f t="shared" ref="P342:P353" si="507">L342</f>
        <v>29.99</v>
      </c>
      <c r="Q342" s="51" t="s">
        <v>41</v>
      </c>
      <c r="R342" s="16">
        <f t="shared" si="476"/>
        <v>27.99</v>
      </c>
      <c r="S342" s="14" t="s">
        <v>41</v>
      </c>
      <c r="T342" s="14" t="s">
        <v>41</v>
      </c>
      <c r="U342" s="16">
        <f t="shared" si="477"/>
        <v>24.99</v>
      </c>
      <c r="V342" s="14" t="s">
        <v>41</v>
      </c>
      <c r="W342" s="16">
        <f t="shared" si="478"/>
        <v>22.99</v>
      </c>
      <c r="X342" s="14" t="s">
        <v>41</v>
      </c>
      <c r="Y342" s="14" t="s">
        <v>41</v>
      </c>
      <c r="Z342" s="16">
        <f t="shared" si="479"/>
        <v>19.989999999999998</v>
      </c>
      <c r="AA342" s="71" t="s">
        <v>41</v>
      </c>
      <c r="AB342" s="252">
        <v>39.99</v>
      </c>
      <c r="AC342" s="212"/>
      <c r="AD342" s="119" t="s">
        <v>41</v>
      </c>
      <c r="AE342" s="67">
        <v>210</v>
      </c>
      <c r="AF342" s="114"/>
      <c r="AG342" s="182">
        <f t="shared" si="481"/>
        <v>210</v>
      </c>
      <c r="AH342" s="183">
        <f t="shared" si="482"/>
        <v>-202.29999999999998</v>
      </c>
      <c r="AI342" s="184">
        <f t="shared" si="483"/>
        <v>9.99</v>
      </c>
      <c r="AJ342" s="183">
        <f t="shared" si="484"/>
        <v>8.3949579831932777</v>
      </c>
      <c r="AK342" s="202" t="str">
        <f t="shared" si="485"/>
        <v>-</v>
      </c>
      <c r="AL342" s="203">
        <f t="shared" si="486"/>
        <v>170</v>
      </c>
      <c r="AM342" s="203" t="str">
        <f t="shared" si="487"/>
        <v>-</v>
      </c>
      <c r="AN342" s="203" t="str">
        <f t="shared" si="488"/>
        <v>-</v>
      </c>
      <c r="AO342" s="203">
        <f t="shared" si="489"/>
        <v>110</v>
      </c>
      <c r="AP342" s="203" t="str">
        <f t="shared" si="490"/>
        <v>-</v>
      </c>
      <c r="AQ342" s="203">
        <f t="shared" si="491"/>
        <v>70</v>
      </c>
      <c r="AR342" s="203" t="str">
        <f t="shared" si="492"/>
        <v>-</v>
      </c>
      <c r="AS342" s="203" t="str">
        <f t="shared" si="493"/>
        <v>-</v>
      </c>
      <c r="AT342" s="203">
        <f t="shared" si="494"/>
        <v>10</v>
      </c>
      <c r="AU342" s="204" t="str">
        <f t="shared" si="495"/>
        <v>-</v>
      </c>
      <c r="AV342" s="185"/>
      <c r="AW342" s="205" t="str">
        <f t="shared" si="496"/>
        <v>-</v>
      </c>
      <c r="AX342" s="206">
        <f t="shared" si="497"/>
        <v>9.99</v>
      </c>
      <c r="AY342" s="206" t="str">
        <f t="shared" si="498"/>
        <v>-</v>
      </c>
      <c r="AZ342" s="206" t="str">
        <f t="shared" si="499"/>
        <v>-</v>
      </c>
      <c r="BA342" s="206">
        <f t="shared" si="500"/>
        <v>9.99</v>
      </c>
      <c r="BB342" s="206" t="str">
        <f t="shared" si="501"/>
        <v>-</v>
      </c>
      <c r="BC342" s="206">
        <f t="shared" si="502"/>
        <v>9.99</v>
      </c>
      <c r="BD342" s="206" t="str">
        <f t="shared" si="503"/>
        <v>-</v>
      </c>
      <c r="BE342" s="206" t="str">
        <f t="shared" si="504"/>
        <v>-</v>
      </c>
      <c r="BF342" s="206">
        <f t="shared" si="505"/>
        <v>39.99</v>
      </c>
      <c r="BG342" s="207" t="str">
        <f t="shared" si="506"/>
        <v>-</v>
      </c>
      <c r="BH342" s="104"/>
      <c r="BI342" s="227"/>
      <c r="BJ342" s="112" t="s">
        <v>99</v>
      </c>
      <c r="BK342" s="103"/>
    </row>
    <row r="343" spans="1:63" s="49" customFormat="1">
      <c r="A343" s="110"/>
      <c r="B343" s="127" t="s">
        <v>218</v>
      </c>
      <c r="C343" s="54" t="s">
        <v>236</v>
      </c>
      <c r="D343" s="71" t="s">
        <v>40</v>
      </c>
      <c r="E343" s="112"/>
      <c r="F343" s="51" t="s">
        <v>61</v>
      </c>
      <c r="G343" s="14">
        <v>30</v>
      </c>
      <c r="H343" s="14">
        <v>50</v>
      </c>
      <c r="I343" s="14" t="s">
        <v>41</v>
      </c>
      <c r="J343" s="14" t="s">
        <v>76</v>
      </c>
      <c r="K343" s="114" t="s">
        <v>61</v>
      </c>
      <c r="L343" s="115">
        <v>29.99</v>
      </c>
      <c r="M343" s="175">
        <f t="shared" si="480"/>
        <v>25.201680672268907</v>
      </c>
      <c r="N343" s="115"/>
      <c r="O343" s="116"/>
      <c r="P343" s="177">
        <f t="shared" si="507"/>
        <v>29.99</v>
      </c>
      <c r="Q343" s="51" t="s">
        <v>41</v>
      </c>
      <c r="R343" s="14" t="s">
        <v>41</v>
      </c>
      <c r="S343" s="14" t="s">
        <v>41</v>
      </c>
      <c r="T343" s="14" t="s">
        <v>41</v>
      </c>
      <c r="U343" s="14" t="s">
        <v>41</v>
      </c>
      <c r="V343" s="14" t="s">
        <v>41</v>
      </c>
      <c r="W343" s="14" t="s">
        <v>41</v>
      </c>
      <c r="X343" s="14" t="s">
        <v>41</v>
      </c>
      <c r="Y343" s="14" t="s">
        <v>41</v>
      </c>
      <c r="Z343" s="14" t="s">
        <v>41</v>
      </c>
      <c r="AA343" s="71" t="s">
        <v>41</v>
      </c>
      <c r="AB343" s="252">
        <v>39.99</v>
      </c>
      <c r="AC343" s="212"/>
      <c r="AD343" s="119" t="s">
        <v>41</v>
      </c>
      <c r="AE343" s="67">
        <v>20</v>
      </c>
      <c r="AF343" s="114"/>
      <c r="AG343" s="182">
        <f t="shared" si="481"/>
        <v>20</v>
      </c>
      <c r="AH343" s="183">
        <f t="shared" si="482"/>
        <v>23.799999999999997</v>
      </c>
      <c r="AI343" s="184">
        <f t="shared" si="483"/>
        <v>29.990000000000002</v>
      </c>
      <c r="AJ343" s="183">
        <f t="shared" si="484"/>
        <v>25.20168067226891</v>
      </c>
      <c r="AK343" s="202" t="str">
        <f t="shared" si="485"/>
        <v>-</v>
      </c>
      <c r="AL343" s="203" t="str">
        <f t="shared" si="486"/>
        <v>-</v>
      </c>
      <c r="AM343" s="203" t="str">
        <f t="shared" si="487"/>
        <v>-</v>
      </c>
      <c r="AN343" s="203" t="str">
        <f t="shared" si="488"/>
        <v>-</v>
      </c>
      <c r="AO343" s="203" t="str">
        <f t="shared" si="489"/>
        <v>-</v>
      </c>
      <c r="AP343" s="203" t="str">
        <f t="shared" si="490"/>
        <v>-</v>
      </c>
      <c r="AQ343" s="203" t="str">
        <f t="shared" si="491"/>
        <v>-</v>
      </c>
      <c r="AR343" s="203" t="str">
        <f t="shared" si="492"/>
        <v>-</v>
      </c>
      <c r="AS343" s="203" t="str">
        <f t="shared" si="493"/>
        <v>-</v>
      </c>
      <c r="AT343" s="203" t="str">
        <f t="shared" si="494"/>
        <v>-</v>
      </c>
      <c r="AU343" s="204" t="str">
        <f t="shared" si="495"/>
        <v>-</v>
      </c>
      <c r="AV343" s="185"/>
      <c r="AW343" s="205" t="str">
        <f t="shared" si="496"/>
        <v>-</v>
      </c>
      <c r="AX343" s="206" t="str">
        <f t="shared" si="497"/>
        <v>-</v>
      </c>
      <c r="AY343" s="206" t="str">
        <f t="shared" si="498"/>
        <v>-</v>
      </c>
      <c r="AZ343" s="206" t="str">
        <f t="shared" si="499"/>
        <v>-</v>
      </c>
      <c r="BA343" s="206" t="str">
        <f t="shared" si="500"/>
        <v>-</v>
      </c>
      <c r="BB343" s="206" t="str">
        <f t="shared" si="501"/>
        <v>-</v>
      </c>
      <c r="BC343" s="206" t="str">
        <f t="shared" si="502"/>
        <v>-</v>
      </c>
      <c r="BD343" s="206" t="str">
        <f t="shared" si="503"/>
        <v>-</v>
      </c>
      <c r="BE343" s="206" t="str">
        <f t="shared" si="504"/>
        <v>-</v>
      </c>
      <c r="BF343" s="206" t="str">
        <f t="shared" si="505"/>
        <v>-</v>
      </c>
      <c r="BG343" s="207" t="str">
        <f t="shared" si="506"/>
        <v>-</v>
      </c>
      <c r="BH343" s="103" t="s">
        <v>2497</v>
      </c>
      <c r="BI343" s="227"/>
      <c r="BJ343" s="112" t="s">
        <v>187</v>
      </c>
      <c r="BK343" s="103"/>
    </row>
    <row r="344" spans="1:63" s="49" customFormat="1">
      <c r="A344" s="110"/>
      <c r="B344" s="127" t="s">
        <v>218</v>
      </c>
      <c r="C344" s="54" t="s">
        <v>98</v>
      </c>
      <c r="D344" s="71" t="s">
        <v>71</v>
      </c>
      <c r="E344" s="112" t="s">
        <v>2426</v>
      </c>
      <c r="F344" s="51" t="s">
        <v>61</v>
      </c>
      <c r="G344" s="14">
        <v>5</v>
      </c>
      <c r="H344" s="14">
        <v>50</v>
      </c>
      <c r="I344" s="14" t="s">
        <v>41</v>
      </c>
      <c r="J344" s="14" t="s">
        <v>76</v>
      </c>
      <c r="K344" s="114" t="s">
        <v>61</v>
      </c>
      <c r="L344" s="115">
        <v>29.99</v>
      </c>
      <c r="M344" s="175">
        <f t="shared" si="480"/>
        <v>25.201680672268907</v>
      </c>
      <c r="N344" s="115"/>
      <c r="O344" s="116"/>
      <c r="P344" s="177">
        <f t="shared" si="507"/>
        <v>29.99</v>
      </c>
      <c r="Q344" s="51" t="s">
        <v>41</v>
      </c>
      <c r="R344" s="16">
        <f t="shared" ref="R344:R372" si="508">P344-2</f>
        <v>27.99</v>
      </c>
      <c r="S344" s="14" t="s">
        <v>41</v>
      </c>
      <c r="T344" s="14" t="s">
        <v>41</v>
      </c>
      <c r="U344" s="16">
        <f t="shared" ref="U344:U372" si="509">P344-5</f>
        <v>24.99</v>
      </c>
      <c r="V344" s="14" t="s">
        <v>41</v>
      </c>
      <c r="W344" s="16">
        <f t="shared" ref="W344:W372" si="510">P344-7</f>
        <v>22.99</v>
      </c>
      <c r="X344" s="14" t="s">
        <v>41</v>
      </c>
      <c r="Y344" s="14" t="s">
        <v>41</v>
      </c>
      <c r="Z344" s="16">
        <f t="shared" ref="Z344:Z372" si="511">P344-10</f>
        <v>19.989999999999998</v>
      </c>
      <c r="AA344" s="71" t="s">
        <v>41</v>
      </c>
      <c r="AB344" s="252">
        <v>39.99</v>
      </c>
      <c r="AC344" s="237" t="s">
        <v>49</v>
      </c>
      <c r="AD344" s="120" t="s">
        <v>233</v>
      </c>
      <c r="AE344" s="67">
        <v>210</v>
      </c>
      <c r="AF344" s="114">
        <v>70</v>
      </c>
      <c r="AG344" s="182">
        <f t="shared" si="481"/>
        <v>280</v>
      </c>
      <c r="AH344" s="183">
        <f t="shared" si="482"/>
        <v>-285.59999999999997</v>
      </c>
      <c r="AI344" s="184">
        <f t="shared" si="483"/>
        <v>9.99</v>
      </c>
      <c r="AJ344" s="183">
        <f t="shared" si="484"/>
        <v>8.3949579831932777</v>
      </c>
      <c r="AK344" s="202" t="str">
        <f t="shared" si="485"/>
        <v>-</v>
      </c>
      <c r="AL344" s="203">
        <f t="shared" si="486"/>
        <v>240</v>
      </c>
      <c r="AM344" s="203" t="str">
        <f t="shared" si="487"/>
        <v>-</v>
      </c>
      <c r="AN344" s="203" t="str">
        <f t="shared" si="488"/>
        <v>-</v>
      </c>
      <c r="AO344" s="203">
        <f t="shared" si="489"/>
        <v>180</v>
      </c>
      <c r="AP344" s="203" t="str">
        <f t="shared" si="490"/>
        <v>-</v>
      </c>
      <c r="AQ344" s="203">
        <f t="shared" si="491"/>
        <v>140</v>
      </c>
      <c r="AR344" s="203" t="str">
        <f t="shared" si="492"/>
        <v>-</v>
      </c>
      <c r="AS344" s="203" t="str">
        <f t="shared" si="493"/>
        <v>-</v>
      </c>
      <c r="AT344" s="203">
        <f t="shared" si="494"/>
        <v>80</v>
      </c>
      <c r="AU344" s="204" t="str">
        <f t="shared" si="495"/>
        <v>-</v>
      </c>
      <c r="AV344" s="185"/>
      <c r="AW344" s="205" t="str">
        <f t="shared" si="496"/>
        <v>-</v>
      </c>
      <c r="AX344" s="206">
        <f t="shared" si="497"/>
        <v>9.99</v>
      </c>
      <c r="AY344" s="206" t="str">
        <f t="shared" si="498"/>
        <v>-</v>
      </c>
      <c r="AZ344" s="206" t="str">
        <f t="shared" si="499"/>
        <v>-</v>
      </c>
      <c r="BA344" s="206">
        <f t="shared" si="500"/>
        <v>9.99</v>
      </c>
      <c r="BB344" s="206" t="str">
        <f t="shared" si="501"/>
        <v>-</v>
      </c>
      <c r="BC344" s="206">
        <f t="shared" si="502"/>
        <v>9.99</v>
      </c>
      <c r="BD344" s="206" t="str">
        <f t="shared" si="503"/>
        <v>-</v>
      </c>
      <c r="BE344" s="206" t="str">
        <f t="shared" si="504"/>
        <v>-</v>
      </c>
      <c r="BF344" s="206">
        <f t="shared" si="505"/>
        <v>9.99</v>
      </c>
      <c r="BG344" s="207" t="str">
        <f t="shared" si="506"/>
        <v>-</v>
      </c>
      <c r="BH344" s="104"/>
      <c r="BI344" s="227">
        <v>46265</v>
      </c>
      <c r="BJ344" s="112" t="s">
        <v>99</v>
      </c>
      <c r="BK344" s="103"/>
    </row>
    <row r="345" spans="1:63" s="49" customFormat="1">
      <c r="A345" s="110"/>
      <c r="B345" s="127" t="s">
        <v>218</v>
      </c>
      <c r="C345" s="54" t="s">
        <v>95</v>
      </c>
      <c r="D345" s="71" t="s">
        <v>40</v>
      </c>
      <c r="E345" s="112"/>
      <c r="F345" s="51" t="s">
        <v>41</v>
      </c>
      <c r="G345" s="14">
        <v>25</v>
      </c>
      <c r="H345" s="14">
        <v>300</v>
      </c>
      <c r="I345" s="14" t="s">
        <v>41</v>
      </c>
      <c r="J345" s="14" t="s">
        <v>42</v>
      </c>
      <c r="K345" s="114">
        <v>0.19</v>
      </c>
      <c r="L345" s="115">
        <v>29.99</v>
      </c>
      <c r="M345" s="175">
        <f t="shared" si="480"/>
        <v>25.201680672268907</v>
      </c>
      <c r="N345" s="115"/>
      <c r="O345" s="116"/>
      <c r="P345" s="177">
        <f t="shared" si="507"/>
        <v>29.99</v>
      </c>
      <c r="Q345" s="51" t="s">
        <v>41</v>
      </c>
      <c r="R345" s="16">
        <f t="shared" si="508"/>
        <v>27.99</v>
      </c>
      <c r="S345" s="14" t="s">
        <v>41</v>
      </c>
      <c r="T345" s="14" t="s">
        <v>41</v>
      </c>
      <c r="U345" s="16">
        <f t="shared" si="509"/>
        <v>24.99</v>
      </c>
      <c r="V345" s="14" t="s">
        <v>41</v>
      </c>
      <c r="W345" s="16">
        <f t="shared" si="510"/>
        <v>22.99</v>
      </c>
      <c r="X345" s="14" t="s">
        <v>41</v>
      </c>
      <c r="Y345" s="14" t="s">
        <v>41</v>
      </c>
      <c r="Z345" s="16">
        <f t="shared" si="511"/>
        <v>19.989999999999998</v>
      </c>
      <c r="AA345" s="71" t="s">
        <v>41</v>
      </c>
      <c r="AB345" s="252">
        <v>39.99</v>
      </c>
      <c r="AC345" s="212"/>
      <c r="AD345" s="119" t="s">
        <v>41</v>
      </c>
      <c r="AE345" s="67">
        <v>110</v>
      </c>
      <c r="AF345" s="114"/>
      <c r="AG345" s="182">
        <f t="shared" si="481"/>
        <v>110</v>
      </c>
      <c r="AH345" s="183">
        <f t="shared" si="482"/>
        <v>-83.3</v>
      </c>
      <c r="AI345" s="184">
        <f t="shared" si="483"/>
        <v>9.99</v>
      </c>
      <c r="AJ345" s="183">
        <f t="shared" si="484"/>
        <v>8.3949579831932777</v>
      </c>
      <c r="AK345" s="202" t="str">
        <f t="shared" si="485"/>
        <v>-</v>
      </c>
      <c r="AL345" s="203">
        <f t="shared" si="486"/>
        <v>70</v>
      </c>
      <c r="AM345" s="203" t="str">
        <f t="shared" si="487"/>
        <v>-</v>
      </c>
      <c r="AN345" s="203" t="str">
        <f t="shared" si="488"/>
        <v>-</v>
      </c>
      <c r="AO345" s="203">
        <f t="shared" si="489"/>
        <v>10</v>
      </c>
      <c r="AP345" s="203" t="str">
        <f t="shared" si="490"/>
        <v>-</v>
      </c>
      <c r="AQ345" s="203">
        <f t="shared" si="491"/>
        <v>-30</v>
      </c>
      <c r="AR345" s="203" t="str">
        <f t="shared" si="492"/>
        <v>-</v>
      </c>
      <c r="AS345" s="203" t="str">
        <f t="shared" si="493"/>
        <v>-</v>
      </c>
      <c r="AT345" s="203">
        <f t="shared" si="494"/>
        <v>-90</v>
      </c>
      <c r="AU345" s="204" t="str">
        <f t="shared" si="495"/>
        <v>-</v>
      </c>
      <c r="AV345" s="185"/>
      <c r="AW345" s="205" t="str">
        <f t="shared" si="496"/>
        <v>-</v>
      </c>
      <c r="AX345" s="206">
        <f t="shared" si="497"/>
        <v>9.99</v>
      </c>
      <c r="AY345" s="206" t="str">
        <f t="shared" si="498"/>
        <v>-</v>
      </c>
      <c r="AZ345" s="206" t="str">
        <f t="shared" si="499"/>
        <v>-</v>
      </c>
      <c r="BA345" s="206">
        <f t="shared" si="500"/>
        <v>39.99</v>
      </c>
      <c r="BB345" s="206" t="str">
        <f t="shared" si="501"/>
        <v>-</v>
      </c>
      <c r="BC345" s="206">
        <f t="shared" si="502"/>
        <v>89.99</v>
      </c>
      <c r="BD345" s="206" t="str">
        <f t="shared" si="503"/>
        <v>-</v>
      </c>
      <c r="BE345" s="206" t="str">
        <f t="shared" si="504"/>
        <v>-</v>
      </c>
      <c r="BF345" s="206">
        <f t="shared" si="505"/>
        <v>159.99</v>
      </c>
      <c r="BG345" s="207" t="str">
        <f t="shared" si="506"/>
        <v>-</v>
      </c>
      <c r="BH345" s="103"/>
      <c r="BI345" s="227"/>
      <c r="BJ345" s="112" t="s">
        <v>96</v>
      </c>
      <c r="BK345" s="103"/>
    </row>
    <row r="346" spans="1:63" s="49" customFormat="1">
      <c r="A346" s="110"/>
      <c r="B346" s="127" t="s">
        <v>218</v>
      </c>
      <c r="C346" s="54" t="s">
        <v>93</v>
      </c>
      <c r="D346" s="71" t="s">
        <v>71</v>
      </c>
      <c r="E346" s="112"/>
      <c r="F346" s="51" t="s">
        <v>41</v>
      </c>
      <c r="G346" s="14">
        <v>10</v>
      </c>
      <c r="H346" s="14">
        <v>150</v>
      </c>
      <c r="I346" s="14" t="s">
        <v>41</v>
      </c>
      <c r="J346" s="14" t="s">
        <v>42</v>
      </c>
      <c r="K346" s="114">
        <v>0.19</v>
      </c>
      <c r="L346" s="115">
        <v>29.99</v>
      </c>
      <c r="M346" s="175">
        <f t="shared" si="480"/>
        <v>25.201680672268907</v>
      </c>
      <c r="N346" s="115"/>
      <c r="O346" s="116"/>
      <c r="P346" s="177">
        <f t="shared" si="507"/>
        <v>29.99</v>
      </c>
      <c r="Q346" s="51" t="s">
        <v>41</v>
      </c>
      <c r="R346" s="16">
        <f t="shared" si="508"/>
        <v>27.99</v>
      </c>
      <c r="S346" s="14" t="s">
        <v>41</v>
      </c>
      <c r="T346" s="14" t="s">
        <v>41</v>
      </c>
      <c r="U346" s="16">
        <f t="shared" si="509"/>
        <v>24.99</v>
      </c>
      <c r="V346" s="14" t="s">
        <v>41</v>
      </c>
      <c r="W346" s="16">
        <f t="shared" si="510"/>
        <v>22.99</v>
      </c>
      <c r="X346" s="14" t="s">
        <v>41</v>
      </c>
      <c r="Y346" s="14" t="s">
        <v>41</v>
      </c>
      <c r="Z346" s="16">
        <f t="shared" si="511"/>
        <v>19.989999999999998</v>
      </c>
      <c r="AA346" s="71" t="s">
        <v>41</v>
      </c>
      <c r="AB346" s="252">
        <v>39.99</v>
      </c>
      <c r="AC346" s="212"/>
      <c r="AD346" s="119" t="s">
        <v>41</v>
      </c>
      <c r="AE346" s="67">
        <v>230</v>
      </c>
      <c r="AF346" s="114"/>
      <c r="AG346" s="182">
        <f t="shared" si="481"/>
        <v>230</v>
      </c>
      <c r="AH346" s="183">
        <f t="shared" si="482"/>
        <v>-226.1</v>
      </c>
      <c r="AI346" s="184">
        <f t="shared" si="483"/>
        <v>9.99</v>
      </c>
      <c r="AJ346" s="183">
        <f t="shared" si="484"/>
        <v>8.3949579831932777</v>
      </c>
      <c r="AK346" s="202" t="str">
        <f t="shared" si="485"/>
        <v>-</v>
      </c>
      <c r="AL346" s="203">
        <f t="shared" si="486"/>
        <v>190</v>
      </c>
      <c r="AM346" s="203" t="str">
        <f t="shared" si="487"/>
        <v>-</v>
      </c>
      <c r="AN346" s="203" t="str">
        <f t="shared" si="488"/>
        <v>-</v>
      </c>
      <c r="AO346" s="203">
        <f t="shared" si="489"/>
        <v>130</v>
      </c>
      <c r="AP346" s="203" t="str">
        <f t="shared" si="490"/>
        <v>-</v>
      </c>
      <c r="AQ346" s="203">
        <f t="shared" si="491"/>
        <v>90</v>
      </c>
      <c r="AR346" s="203" t="str">
        <f t="shared" si="492"/>
        <v>-</v>
      </c>
      <c r="AS346" s="203" t="str">
        <f t="shared" si="493"/>
        <v>-</v>
      </c>
      <c r="AT346" s="203">
        <f t="shared" si="494"/>
        <v>30</v>
      </c>
      <c r="AU346" s="204" t="str">
        <f t="shared" si="495"/>
        <v>-</v>
      </c>
      <c r="AV346" s="185"/>
      <c r="AW346" s="205" t="str">
        <f t="shared" si="496"/>
        <v>-</v>
      </c>
      <c r="AX346" s="206">
        <f t="shared" si="497"/>
        <v>9.99</v>
      </c>
      <c r="AY346" s="206" t="str">
        <f t="shared" si="498"/>
        <v>-</v>
      </c>
      <c r="AZ346" s="206" t="str">
        <f t="shared" si="499"/>
        <v>-</v>
      </c>
      <c r="BA346" s="206">
        <f t="shared" si="500"/>
        <v>9.99</v>
      </c>
      <c r="BB346" s="206" t="str">
        <f t="shared" si="501"/>
        <v>-</v>
      </c>
      <c r="BC346" s="206">
        <f t="shared" si="502"/>
        <v>9.99</v>
      </c>
      <c r="BD346" s="206" t="str">
        <f t="shared" si="503"/>
        <v>-</v>
      </c>
      <c r="BE346" s="206" t="str">
        <f t="shared" si="504"/>
        <v>-</v>
      </c>
      <c r="BF346" s="206">
        <f t="shared" si="505"/>
        <v>19.990000000000002</v>
      </c>
      <c r="BG346" s="207" t="str">
        <f t="shared" si="506"/>
        <v>-</v>
      </c>
      <c r="BH346" s="103"/>
      <c r="BI346" s="227"/>
      <c r="BJ346" s="112" t="s">
        <v>94</v>
      </c>
      <c r="BK346" s="103"/>
    </row>
    <row r="347" spans="1:63" s="49" customFormat="1">
      <c r="A347" s="110"/>
      <c r="B347" s="127" t="s">
        <v>218</v>
      </c>
      <c r="C347" s="54" t="s">
        <v>100</v>
      </c>
      <c r="D347" s="71" t="s">
        <v>85</v>
      </c>
      <c r="E347" s="112"/>
      <c r="F347" s="51" t="s">
        <v>61</v>
      </c>
      <c r="G347" s="14">
        <v>12</v>
      </c>
      <c r="H347" s="14">
        <v>50</v>
      </c>
      <c r="I347" s="14" t="s">
        <v>41</v>
      </c>
      <c r="J347" s="14" t="s">
        <v>76</v>
      </c>
      <c r="K347" s="114" t="s">
        <v>61</v>
      </c>
      <c r="L347" s="115">
        <v>29.99</v>
      </c>
      <c r="M347" s="175">
        <f t="shared" si="480"/>
        <v>25.201680672268907</v>
      </c>
      <c r="N347" s="115"/>
      <c r="O347" s="116"/>
      <c r="P347" s="177">
        <f t="shared" si="507"/>
        <v>29.99</v>
      </c>
      <c r="Q347" s="51" t="s">
        <v>41</v>
      </c>
      <c r="R347" s="16">
        <f t="shared" si="508"/>
        <v>27.99</v>
      </c>
      <c r="S347" s="14" t="s">
        <v>41</v>
      </c>
      <c r="T347" s="14" t="s">
        <v>41</v>
      </c>
      <c r="U347" s="16">
        <f t="shared" si="509"/>
        <v>24.99</v>
      </c>
      <c r="V347" s="14" t="s">
        <v>41</v>
      </c>
      <c r="W347" s="16">
        <f t="shared" si="510"/>
        <v>22.99</v>
      </c>
      <c r="X347" s="14" t="s">
        <v>41</v>
      </c>
      <c r="Y347" s="14" t="s">
        <v>41</v>
      </c>
      <c r="Z347" s="16">
        <f t="shared" si="511"/>
        <v>19.989999999999998</v>
      </c>
      <c r="AA347" s="71" t="s">
        <v>41</v>
      </c>
      <c r="AB347" s="252">
        <v>39.99</v>
      </c>
      <c r="AC347" s="212"/>
      <c r="AD347" s="119" t="s">
        <v>41</v>
      </c>
      <c r="AE347" s="67">
        <v>170</v>
      </c>
      <c r="AF347" s="114"/>
      <c r="AG347" s="182">
        <f t="shared" si="481"/>
        <v>170</v>
      </c>
      <c r="AH347" s="183">
        <f t="shared" si="482"/>
        <v>-154.69999999999999</v>
      </c>
      <c r="AI347" s="184">
        <f t="shared" si="483"/>
        <v>9.99</v>
      </c>
      <c r="AJ347" s="183">
        <f t="shared" si="484"/>
        <v>8.3949579831932777</v>
      </c>
      <c r="AK347" s="202" t="str">
        <f t="shared" si="485"/>
        <v>-</v>
      </c>
      <c r="AL347" s="203">
        <f t="shared" si="486"/>
        <v>130</v>
      </c>
      <c r="AM347" s="203" t="str">
        <f t="shared" si="487"/>
        <v>-</v>
      </c>
      <c r="AN347" s="203" t="str">
        <f t="shared" si="488"/>
        <v>-</v>
      </c>
      <c r="AO347" s="203">
        <f t="shared" si="489"/>
        <v>70</v>
      </c>
      <c r="AP347" s="203" t="str">
        <f t="shared" si="490"/>
        <v>-</v>
      </c>
      <c r="AQ347" s="203">
        <f t="shared" si="491"/>
        <v>30</v>
      </c>
      <c r="AR347" s="203" t="str">
        <f t="shared" si="492"/>
        <v>-</v>
      </c>
      <c r="AS347" s="203" t="str">
        <f t="shared" si="493"/>
        <v>-</v>
      </c>
      <c r="AT347" s="203">
        <f t="shared" si="494"/>
        <v>-30</v>
      </c>
      <c r="AU347" s="204" t="str">
        <f t="shared" si="495"/>
        <v>-</v>
      </c>
      <c r="AV347" s="185"/>
      <c r="AW347" s="205" t="str">
        <f t="shared" si="496"/>
        <v>-</v>
      </c>
      <c r="AX347" s="206">
        <f t="shared" si="497"/>
        <v>9.99</v>
      </c>
      <c r="AY347" s="206" t="str">
        <f t="shared" si="498"/>
        <v>-</v>
      </c>
      <c r="AZ347" s="206" t="str">
        <f t="shared" si="499"/>
        <v>-</v>
      </c>
      <c r="BA347" s="206">
        <f t="shared" si="500"/>
        <v>9.99</v>
      </c>
      <c r="BB347" s="206" t="str">
        <f t="shared" si="501"/>
        <v>-</v>
      </c>
      <c r="BC347" s="206">
        <f t="shared" si="502"/>
        <v>19.990000000000002</v>
      </c>
      <c r="BD347" s="206" t="str">
        <f t="shared" si="503"/>
        <v>-</v>
      </c>
      <c r="BE347" s="206" t="str">
        <f t="shared" si="504"/>
        <v>-</v>
      </c>
      <c r="BF347" s="206">
        <f t="shared" si="505"/>
        <v>89.99</v>
      </c>
      <c r="BG347" s="207" t="str">
        <f t="shared" si="506"/>
        <v>-</v>
      </c>
      <c r="BH347" s="104"/>
      <c r="BI347" s="227"/>
      <c r="BJ347" s="112" t="s">
        <v>101</v>
      </c>
      <c r="BK347" s="103"/>
    </row>
    <row r="348" spans="1:63" s="49" customFormat="1">
      <c r="A348" s="110"/>
      <c r="B348" s="127" t="s">
        <v>218</v>
      </c>
      <c r="C348" s="54" t="s">
        <v>100</v>
      </c>
      <c r="D348" s="71" t="s">
        <v>85</v>
      </c>
      <c r="E348" s="112" t="s">
        <v>2426</v>
      </c>
      <c r="F348" s="51" t="s">
        <v>61</v>
      </c>
      <c r="G348" s="14">
        <v>12</v>
      </c>
      <c r="H348" s="14">
        <v>50</v>
      </c>
      <c r="I348" s="14" t="s">
        <v>41</v>
      </c>
      <c r="J348" s="14" t="s">
        <v>76</v>
      </c>
      <c r="K348" s="114" t="s">
        <v>61</v>
      </c>
      <c r="L348" s="115">
        <v>29.99</v>
      </c>
      <c r="M348" s="175">
        <f t="shared" si="480"/>
        <v>25.201680672268907</v>
      </c>
      <c r="N348" s="115"/>
      <c r="O348" s="116"/>
      <c r="P348" s="177">
        <f t="shared" si="507"/>
        <v>29.99</v>
      </c>
      <c r="Q348" s="51" t="s">
        <v>41</v>
      </c>
      <c r="R348" s="16">
        <f t="shared" si="508"/>
        <v>27.99</v>
      </c>
      <c r="S348" s="14" t="s">
        <v>41</v>
      </c>
      <c r="T348" s="14" t="s">
        <v>41</v>
      </c>
      <c r="U348" s="16">
        <f t="shared" si="509"/>
        <v>24.99</v>
      </c>
      <c r="V348" s="14" t="s">
        <v>41</v>
      </c>
      <c r="W348" s="16">
        <f t="shared" si="510"/>
        <v>22.99</v>
      </c>
      <c r="X348" s="14" t="s">
        <v>41</v>
      </c>
      <c r="Y348" s="14" t="s">
        <v>41</v>
      </c>
      <c r="Z348" s="16">
        <f t="shared" si="511"/>
        <v>19.989999999999998</v>
      </c>
      <c r="AA348" s="71" t="s">
        <v>41</v>
      </c>
      <c r="AB348" s="252">
        <v>39.99</v>
      </c>
      <c r="AC348" s="237" t="s">
        <v>49</v>
      </c>
      <c r="AD348" s="120" t="s">
        <v>235</v>
      </c>
      <c r="AE348" s="67">
        <v>170</v>
      </c>
      <c r="AF348" s="114">
        <v>100</v>
      </c>
      <c r="AG348" s="182">
        <f t="shared" si="481"/>
        <v>270</v>
      </c>
      <c r="AH348" s="183">
        <f t="shared" si="482"/>
        <v>-273.7</v>
      </c>
      <c r="AI348" s="184">
        <f t="shared" si="483"/>
        <v>9.99</v>
      </c>
      <c r="AJ348" s="183">
        <f t="shared" si="484"/>
        <v>8.3949579831932777</v>
      </c>
      <c r="AK348" s="202" t="str">
        <f t="shared" si="485"/>
        <v>-</v>
      </c>
      <c r="AL348" s="203">
        <f t="shared" si="486"/>
        <v>230</v>
      </c>
      <c r="AM348" s="203" t="str">
        <f t="shared" si="487"/>
        <v>-</v>
      </c>
      <c r="AN348" s="203" t="str">
        <f t="shared" si="488"/>
        <v>-</v>
      </c>
      <c r="AO348" s="203">
        <f t="shared" si="489"/>
        <v>170</v>
      </c>
      <c r="AP348" s="203" t="str">
        <f t="shared" si="490"/>
        <v>-</v>
      </c>
      <c r="AQ348" s="203">
        <f t="shared" si="491"/>
        <v>130</v>
      </c>
      <c r="AR348" s="203" t="str">
        <f t="shared" si="492"/>
        <v>-</v>
      </c>
      <c r="AS348" s="203" t="str">
        <f t="shared" si="493"/>
        <v>-</v>
      </c>
      <c r="AT348" s="203">
        <f t="shared" si="494"/>
        <v>70</v>
      </c>
      <c r="AU348" s="204" t="str">
        <f t="shared" si="495"/>
        <v>-</v>
      </c>
      <c r="AV348" s="185"/>
      <c r="AW348" s="205" t="str">
        <f t="shared" si="496"/>
        <v>-</v>
      </c>
      <c r="AX348" s="206">
        <f t="shared" si="497"/>
        <v>9.99</v>
      </c>
      <c r="AY348" s="206" t="str">
        <f t="shared" si="498"/>
        <v>-</v>
      </c>
      <c r="AZ348" s="206" t="str">
        <f t="shared" si="499"/>
        <v>-</v>
      </c>
      <c r="BA348" s="206">
        <f t="shared" si="500"/>
        <v>9.99</v>
      </c>
      <c r="BB348" s="206" t="str">
        <f t="shared" si="501"/>
        <v>-</v>
      </c>
      <c r="BC348" s="206">
        <f t="shared" si="502"/>
        <v>9.99</v>
      </c>
      <c r="BD348" s="206" t="str">
        <f t="shared" si="503"/>
        <v>-</v>
      </c>
      <c r="BE348" s="206" t="str">
        <f t="shared" si="504"/>
        <v>-</v>
      </c>
      <c r="BF348" s="206">
        <f t="shared" si="505"/>
        <v>9.99</v>
      </c>
      <c r="BG348" s="207" t="str">
        <f t="shared" si="506"/>
        <v>-</v>
      </c>
      <c r="BH348" s="104"/>
      <c r="BI348" s="227">
        <v>46265</v>
      </c>
      <c r="BJ348" s="112" t="s">
        <v>101</v>
      </c>
      <c r="BK348" s="103"/>
    </row>
    <row r="349" spans="1:63" s="49" customFormat="1">
      <c r="A349" s="110"/>
      <c r="B349" s="127" t="s">
        <v>218</v>
      </c>
      <c r="C349" s="54" t="s">
        <v>109</v>
      </c>
      <c r="D349" s="71" t="s">
        <v>85</v>
      </c>
      <c r="E349" s="112"/>
      <c r="F349" s="51" t="s">
        <v>61</v>
      </c>
      <c r="G349" s="14">
        <v>20</v>
      </c>
      <c r="H349" s="14">
        <v>50</v>
      </c>
      <c r="I349" s="14" t="s">
        <v>41</v>
      </c>
      <c r="J349" s="14" t="s">
        <v>76</v>
      </c>
      <c r="K349" s="114" t="s">
        <v>61</v>
      </c>
      <c r="L349" s="115">
        <v>29.99</v>
      </c>
      <c r="M349" s="175">
        <f t="shared" si="480"/>
        <v>25.201680672268907</v>
      </c>
      <c r="N349" s="115"/>
      <c r="O349" s="116"/>
      <c r="P349" s="177">
        <f t="shared" si="507"/>
        <v>29.99</v>
      </c>
      <c r="Q349" s="51" t="s">
        <v>41</v>
      </c>
      <c r="R349" s="16">
        <f t="shared" si="508"/>
        <v>27.99</v>
      </c>
      <c r="S349" s="14" t="s">
        <v>41</v>
      </c>
      <c r="T349" s="14" t="s">
        <v>41</v>
      </c>
      <c r="U349" s="16">
        <f t="shared" si="509"/>
        <v>24.99</v>
      </c>
      <c r="V349" s="14" t="s">
        <v>41</v>
      </c>
      <c r="W349" s="16">
        <f t="shared" si="510"/>
        <v>22.99</v>
      </c>
      <c r="X349" s="14" t="s">
        <v>41</v>
      </c>
      <c r="Y349" s="14" t="s">
        <v>41</v>
      </c>
      <c r="Z349" s="16">
        <f t="shared" si="511"/>
        <v>19.989999999999998</v>
      </c>
      <c r="AA349" s="72">
        <f t="shared" ref="AA349:AA353" si="512">P349-12</f>
        <v>17.989999999999998</v>
      </c>
      <c r="AB349" s="252">
        <v>39.99</v>
      </c>
      <c r="AC349" s="212"/>
      <c r="AD349" s="119" t="s">
        <v>41</v>
      </c>
      <c r="AE349" s="67">
        <v>170</v>
      </c>
      <c r="AF349" s="114"/>
      <c r="AG349" s="182">
        <f t="shared" si="481"/>
        <v>170</v>
      </c>
      <c r="AH349" s="183">
        <f t="shared" si="482"/>
        <v>-154.69999999999999</v>
      </c>
      <c r="AI349" s="184">
        <f t="shared" si="483"/>
        <v>9.99</v>
      </c>
      <c r="AJ349" s="183">
        <f t="shared" si="484"/>
        <v>8.3949579831932777</v>
      </c>
      <c r="AK349" s="202" t="str">
        <f t="shared" si="485"/>
        <v>-</v>
      </c>
      <c r="AL349" s="203">
        <f t="shared" si="486"/>
        <v>130</v>
      </c>
      <c r="AM349" s="203" t="str">
        <f t="shared" si="487"/>
        <v>-</v>
      </c>
      <c r="AN349" s="203" t="str">
        <f t="shared" si="488"/>
        <v>-</v>
      </c>
      <c r="AO349" s="203">
        <f t="shared" si="489"/>
        <v>70</v>
      </c>
      <c r="AP349" s="203" t="str">
        <f t="shared" si="490"/>
        <v>-</v>
      </c>
      <c r="AQ349" s="203">
        <f t="shared" si="491"/>
        <v>30</v>
      </c>
      <c r="AR349" s="203" t="str">
        <f t="shared" si="492"/>
        <v>-</v>
      </c>
      <c r="AS349" s="203" t="str">
        <f t="shared" si="493"/>
        <v>-</v>
      </c>
      <c r="AT349" s="203">
        <f t="shared" si="494"/>
        <v>-30</v>
      </c>
      <c r="AU349" s="204">
        <f t="shared" si="495"/>
        <v>-70</v>
      </c>
      <c r="AV349" s="185"/>
      <c r="AW349" s="205" t="str">
        <f t="shared" si="496"/>
        <v>-</v>
      </c>
      <c r="AX349" s="206">
        <f t="shared" si="497"/>
        <v>9.99</v>
      </c>
      <c r="AY349" s="206" t="str">
        <f t="shared" si="498"/>
        <v>-</v>
      </c>
      <c r="AZ349" s="206" t="str">
        <f t="shared" si="499"/>
        <v>-</v>
      </c>
      <c r="BA349" s="206">
        <f t="shared" si="500"/>
        <v>9.99</v>
      </c>
      <c r="BB349" s="206" t="str">
        <f t="shared" si="501"/>
        <v>-</v>
      </c>
      <c r="BC349" s="206">
        <f t="shared" si="502"/>
        <v>19.990000000000002</v>
      </c>
      <c r="BD349" s="206" t="str">
        <f t="shared" si="503"/>
        <v>-</v>
      </c>
      <c r="BE349" s="206" t="str">
        <f t="shared" si="504"/>
        <v>-</v>
      </c>
      <c r="BF349" s="206">
        <f t="shared" si="505"/>
        <v>89.99</v>
      </c>
      <c r="BG349" s="207">
        <f t="shared" si="506"/>
        <v>139.99</v>
      </c>
      <c r="BH349" s="104"/>
      <c r="BI349" s="227"/>
      <c r="BJ349" s="112" t="s">
        <v>101</v>
      </c>
      <c r="BK349" s="103"/>
    </row>
    <row r="350" spans="1:63" s="49" customFormat="1">
      <c r="A350" s="110"/>
      <c r="B350" s="127" t="s">
        <v>218</v>
      </c>
      <c r="C350" s="54" t="s">
        <v>109</v>
      </c>
      <c r="D350" s="71" t="s">
        <v>85</v>
      </c>
      <c r="E350" s="112" t="s">
        <v>2426</v>
      </c>
      <c r="F350" s="51" t="s">
        <v>61</v>
      </c>
      <c r="G350" s="14">
        <v>20</v>
      </c>
      <c r="H350" s="14">
        <v>50</v>
      </c>
      <c r="I350" s="14" t="s">
        <v>41</v>
      </c>
      <c r="J350" s="14" t="s">
        <v>76</v>
      </c>
      <c r="K350" s="114" t="s">
        <v>61</v>
      </c>
      <c r="L350" s="115">
        <v>29.99</v>
      </c>
      <c r="M350" s="175">
        <f t="shared" si="480"/>
        <v>25.201680672268907</v>
      </c>
      <c r="N350" s="115"/>
      <c r="O350" s="116"/>
      <c r="P350" s="177">
        <f t="shared" si="507"/>
        <v>29.99</v>
      </c>
      <c r="Q350" s="51" t="s">
        <v>41</v>
      </c>
      <c r="R350" s="16">
        <f t="shared" si="508"/>
        <v>27.99</v>
      </c>
      <c r="S350" s="14" t="s">
        <v>41</v>
      </c>
      <c r="T350" s="14" t="s">
        <v>41</v>
      </c>
      <c r="U350" s="16">
        <f t="shared" si="509"/>
        <v>24.99</v>
      </c>
      <c r="V350" s="14" t="s">
        <v>41</v>
      </c>
      <c r="W350" s="16">
        <f t="shared" si="510"/>
        <v>22.99</v>
      </c>
      <c r="X350" s="14" t="s">
        <v>41</v>
      </c>
      <c r="Y350" s="14" t="s">
        <v>41</v>
      </c>
      <c r="Z350" s="16">
        <f t="shared" si="511"/>
        <v>19.989999999999998</v>
      </c>
      <c r="AA350" s="72">
        <f t="shared" si="512"/>
        <v>17.989999999999998</v>
      </c>
      <c r="AB350" s="252">
        <v>39.99</v>
      </c>
      <c r="AC350" s="237" t="s">
        <v>49</v>
      </c>
      <c r="AD350" s="120" t="s">
        <v>1956</v>
      </c>
      <c r="AE350" s="67">
        <v>170</v>
      </c>
      <c r="AF350" s="114">
        <v>90</v>
      </c>
      <c r="AG350" s="182">
        <f t="shared" si="481"/>
        <v>260</v>
      </c>
      <c r="AH350" s="183">
        <f t="shared" si="482"/>
        <v>-261.8</v>
      </c>
      <c r="AI350" s="184">
        <f t="shared" si="483"/>
        <v>9.99</v>
      </c>
      <c r="AJ350" s="183">
        <f t="shared" si="484"/>
        <v>8.3949579831932777</v>
      </c>
      <c r="AK350" s="202" t="str">
        <f t="shared" si="485"/>
        <v>-</v>
      </c>
      <c r="AL350" s="203">
        <f t="shared" si="486"/>
        <v>220</v>
      </c>
      <c r="AM350" s="203" t="str">
        <f t="shared" si="487"/>
        <v>-</v>
      </c>
      <c r="AN350" s="203" t="str">
        <f t="shared" si="488"/>
        <v>-</v>
      </c>
      <c r="AO350" s="203">
        <f t="shared" si="489"/>
        <v>160</v>
      </c>
      <c r="AP350" s="203" t="str">
        <f t="shared" si="490"/>
        <v>-</v>
      </c>
      <c r="AQ350" s="203">
        <f t="shared" si="491"/>
        <v>120</v>
      </c>
      <c r="AR350" s="203" t="str">
        <f t="shared" si="492"/>
        <v>-</v>
      </c>
      <c r="AS350" s="203" t="str">
        <f t="shared" si="493"/>
        <v>-</v>
      </c>
      <c r="AT350" s="203">
        <f t="shared" si="494"/>
        <v>60</v>
      </c>
      <c r="AU350" s="204">
        <f t="shared" si="495"/>
        <v>20</v>
      </c>
      <c r="AV350" s="185"/>
      <c r="AW350" s="205" t="str">
        <f t="shared" si="496"/>
        <v>-</v>
      </c>
      <c r="AX350" s="206">
        <f t="shared" si="497"/>
        <v>9.99</v>
      </c>
      <c r="AY350" s="206" t="str">
        <f t="shared" si="498"/>
        <v>-</v>
      </c>
      <c r="AZ350" s="206" t="str">
        <f t="shared" si="499"/>
        <v>-</v>
      </c>
      <c r="BA350" s="206">
        <f t="shared" si="500"/>
        <v>9.99</v>
      </c>
      <c r="BB350" s="206" t="str">
        <f t="shared" si="501"/>
        <v>-</v>
      </c>
      <c r="BC350" s="206">
        <f t="shared" si="502"/>
        <v>9.99</v>
      </c>
      <c r="BD350" s="206" t="str">
        <f t="shared" si="503"/>
        <v>-</v>
      </c>
      <c r="BE350" s="206" t="str">
        <f t="shared" si="504"/>
        <v>-</v>
      </c>
      <c r="BF350" s="206">
        <f t="shared" si="505"/>
        <v>9.99</v>
      </c>
      <c r="BG350" s="207">
        <f t="shared" si="506"/>
        <v>29.990000000000002</v>
      </c>
      <c r="BH350" s="104"/>
      <c r="BI350" s="227">
        <v>46265</v>
      </c>
      <c r="BJ350" s="112" t="s">
        <v>101</v>
      </c>
      <c r="BK350" s="103"/>
    </row>
    <row r="351" spans="1:63" s="49" customFormat="1">
      <c r="A351" s="110"/>
      <c r="B351" s="127" t="s">
        <v>218</v>
      </c>
      <c r="C351" s="54" t="s">
        <v>2512</v>
      </c>
      <c r="D351" s="71" t="s">
        <v>40</v>
      </c>
      <c r="E351" s="112"/>
      <c r="F351" s="51" t="s">
        <v>61</v>
      </c>
      <c r="G351" s="14">
        <v>40</v>
      </c>
      <c r="H351" s="14">
        <v>50</v>
      </c>
      <c r="I351" s="14" t="s">
        <v>41</v>
      </c>
      <c r="J351" s="14" t="s">
        <v>76</v>
      </c>
      <c r="K351" s="114" t="s">
        <v>61</v>
      </c>
      <c r="L351" s="115">
        <v>29.99</v>
      </c>
      <c r="M351" s="175">
        <f t="shared" si="480"/>
        <v>25.201680672268907</v>
      </c>
      <c r="N351" s="115"/>
      <c r="O351" s="116"/>
      <c r="P351" s="177">
        <f t="shared" si="507"/>
        <v>29.99</v>
      </c>
      <c r="Q351" s="51" t="s">
        <v>41</v>
      </c>
      <c r="R351" s="16">
        <f t="shared" si="508"/>
        <v>27.99</v>
      </c>
      <c r="S351" s="14" t="s">
        <v>41</v>
      </c>
      <c r="T351" s="14" t="s">
        <v>41</v>
      </c>
      <c r="U351" s="16">
        <f t="shared" si="509"/>
        <v>24.99</v>
      </c>
      <c r="V351" s="14" t="s">
        <v>41</v>
      </c>
      <c r="W351" s="16">
        <f t="shared" si="510"/>
        <v>22.99</v>
      </c>
      <c r="X351" s="14" t="s">
        <v>41</v>
      </c>
      <c r="Y351" s="14" t="s">
        <v>41</v>
      </c>
      <c r="Z351" s="16">
        <f t="shared" si="511"/>
        <v>19.989999999999998</v>
      </c>
      <c r="AA351" s="72">
        <f t="shared" si="512"/>
        <v>17.989999999999998</v>
      </c>
      <c r="AB351" s="252">
        <v>39.99</v>
      </c>
      <c r="AC351" s="212"/>
      <c r="AD351" s="119" t="s">
        <v>41</v>
      </c>
      <c r="AE351" s="67">
        <v>110</v>
      </c>
      <c r="AF351" s="114"/>
      <c r="AG351" s="182">
        <f t="shared" si="481"/>
        <v>110</v>
      </c>
      <c r="AH351" s="183">
        <f t="shared" si="482"/>
        <v>-83.3</v>
      </c>
      <c r="AI351" s="184">
        <f t="shared" si="483"/>
        <v>9.99</v>
      </c>
      <c r="AJ351" s="183">
        <f t="shared" si="484"/>
        <v>8.3949579831932777</v>
      </c>
      <c r="AK351" s="202" t="str">
        <f t="shared" si="485"/>
        <v>-</v>
      </c>
      <c r="AL351" s="203">
        <f t="shared" si="486"/>
        <v>70</v>
      </c>
      <c r="AM351" s="203" t="str">
        <f t="shared" si="487"/>
        <v>-</v>
      </c>
      <c r="AN351" s="203" t="str">
        <f t="shared" si="488"/>
        <v>-</v>
      </c>
      <c r="AO351" s="203">
        <f t="shared" si="489"/>
        <v>10</v>
      </c>
      <c r="AP351" s="203" t="str">
        <f t="shared" si="490"/>
        <v>-</v>
      </c>
      <c r="AQ351" s="203">
        <f t="shared" si="491"/>
        <v>-30</v>
      </c>
      <c r="AR351" s="203" t="str">
        <f t="shared" si="492"/>
        <v>-</v>
      </c>
      <c r="AS351" s="203" t="str">
        <f t="shared" si="493"/>
        <v>-</v>
      </c>
      <c r="AT351" s="203">
        <f t="shared" si="494"/>
        <v>-90</v>
      </c>
      <c r="AU351" s="204">
        <f t="shared" si="495"/>
        <v>-130</v>
      </c>
      <c r="AV351" s="185"/>
      <c r="AW351" s="205" t="str">
        <f t="shared" si="496"/>
        <v>-</v>
      </c>
      <c r="AX351" s="206">
        <f t="shared" si="497"/>
        <v>9.99</v>
      </c>
      <c r="AY351" s="206" t="str">
        <f t="shared" si="498"/>
        <v>-</v>
      </c>
      <c r="AZ351" s="206" t="str">
        <f t="shared" si="499"/>
        <v>-</v>
      </c>
      <c r="BA351" s="206">
        <f t="shared" si="500"/>
        <v>39.99</v>
      </c>
      <c r="BB351" s="206" t="str">
        <f t="shared" si="501"/>
        <v>-</v>
      </c>
      <c r="BC351" s="206">
        <f t="shared" si="502"/>
        <v>89.99</v>
      </c>
      <c r="BD351" s="206" t="str">
        <f t="shared" si="503"/>
        <v>-</v>
      </c>
      <c r="BE351" s="206" t="str">
        <f t="shared" si="504"/>
        <v>-</v>
      </c>
      <c r="BF351" s="206">
        <f t="shared" si="505"/>
        <v>159.99</v>
      </c>
      <c r="BG351" s="207">
        <f t="shared" si="506"/>
        <v>209.99</v>
      </c>
      <c r="BH351" s="104"/>
      <c r="BI351" s="227"/>
      <c r="BJ351" s="112" t="s">
        <v>103</v>
      </c>
      <c r="BK351" s="103"/>
    </row>
    <row r="352" spans="1:63" s="49" customFormat="1">
      <c r="A352" s="110"/>
      <c r="B352" s="127" t="s">
        <v>218</v>
      </c>
      <c r="C352" s="54" t="s">
        <v>2512</v>
      </c>
      <c r="D352" s="71" t="s">
        <v>40</v>
      </c>
      <c r="E352" s="112" t="s">
        <v>2426</v>
      </c>
      <c r="F352" s="51" t="s">
        <v>61</v>
      </c>
      <c r="G352" s="14">
        <v>40</v>
      </c>
      <c r="H352" s="14">
        <v>50</v>
      </c>
      <c r="I352" s="14" t="s">
        <v>41</v>
      </c>
      <c r="J352" s="14" t="s">
        <v>76</v>
      </c>
      <c r="K352" s="114" t="s">
        <v>61</v>
      </c>
      <c r="L352" s="115">
        <v>29.99</v>
      </c>
      <c r="M352" s="175">
        <f t="shared" si="480"/>
        <v>25.201680672268907</v>
      </c>
      <c r="N352" s="115"/>
      <c r="O352" s="116"/>
      <c r="P352" s="177">
        <f t="shared" si="507"/>
        <v>29.99</v>
      </c>
      <c r="Q352" s="51" t="s">
        <v>41</v>
      </c>
      <c r="R352" s="16">
        <f t="shared" si="508"/>
        <v>27.99</v>
      </c>
      <c r="S352" s="14" t="s">
        <v>41</v>
      </c>
      <c r="T352" s="14" t="s">
        <v>41</v>
      </c>
      <c r="U352" s="16">
        <f t="shared" si="509"/>
        <v>24.99</v>
      </c>
      <c r="V352" s="14" t="s">
        <v>41</v>
      </c>
      <c r="W352" s="16">
        <f t="shared" si="510"/>
        <v>22.99</v>
      </c>
      <c r="X352" s="14" t="s">
        <v>41</v>
      </c>
      <c r="Y352" s="14" t="s">
        <v>41</v>
      </c>
      <c r="Z352" s="16">
        <f t="shared" si="511"/>
        <v>19.989999999999998</v>
      </c>
      <c r="AA352" s="72">
        <f t="shared" si="512"/>
        <v>17.989999999999998</v>
      </c>
      <c r="AB352" s="252">
        <v>39.99</v>
      </c>
      <c r="AC352" s="237" t="s">
        <v>49</v>
      </c>
      <c r="AD352" s="120" t="s">
        <v>2549</v>
      </c>
      <c r="AE352" s="67">
        <v>110</v>
      </c>
      <c r="AF352" s="114">
        <v>130</v>
      </c>
      <c r="AG352" s="182">
        <f t="shared" si="481"/>
        <v>240</v>
      </c>
      <c r="AH352" s="183">
        <f t="shared" si="482"/>
        <v>-238</v>
      </c>
      <c r="AI352" s="184">
        <f t="shared" si="483"/>
        <v>9.99</v>
      </c>
      <c r="AJ352" s="183">
        <f t="shared" si="484"/>
        <v>8.3949579831932777</v>
      </c>
      <c r="AK352" s="202" t="str">
        <f t="shared" si="485"/>
        <v>-</v>
      </c>
      <c r="AL352" s="203">
        <f t="shared" si="486"/>
        <v>200</v>
      </c>
      <c r="AM352" s="203" t="str">
        <f t="shared" si="487"/>
        <v>-</v>
      </c>
      <c r="AN352" s="203" t="str">
        <f t="shared" si="488"/>
        <v>-</v>
      </c>
      <c r="AO352" s="203">
        <f t="shared" si="489"/>
        <v>140</v>
      </c>
      <c r="AP352" s="203" t="str">
        <f t="shared" si="490"/>
        <v>-</v>
      </c>
      <c r="AQ352" s="203">
        <f t="shared" si="491"/>
        <v>100</v>
      </c>
      <c r="AR352" s="203" t="str">
        <f t="shared" si="492"/>
        <v>-</v>
      </c>
      <c r="AS352" s="203" t="str">
        <f t="shared" si="493"/>
        <v>-</v>
      </c>
      <c r="AT352" s="203">
        <f t="shared" si="494"/>
        <v>40</v>
      </c>
      <c r="AU352" s="204">
        <f t="shared" si="495"/>
        <v>0</v>
      </c>
      <c r="AV352" s="185"/>
      <c r="AW352" s="205" t="str">
        <f t="shared" si="496"/>
        <v>-</v>
      </c>
      <c r="AX352" s="206">
        <f t="shared" si="497"/>
        <v>9.99</v>
      </c>
      <c r="AY352" s="206" t="str">
        <f t="shared" si="498"/>
        <v>-</v>
      </c>
      <c r="AZ352" s="206" t="str">
        <f t="shared" si="499"/>
        <v>-</v>
      </c>
      <c r="BA352" s="206">
        <f t="shared" si="500"/>
        <v>9.99</v>
      </c>
      <c r="BB352" s="206" t="str">
        <f t="shared" si="501"/>
        <v>-</v>
      </c>
      <c r="BC352" s="206">
        <f t="shared" si="502"/>
        <v>9.99</v>
      </c>
      <c r="BD352" s="206" t="str">
        <f t="shared" si="503"/>
        <v>-</v>
      </c>
      <c r="BE352" s="206" t="str">
        <f t="shared" si="504"/>
        <v>-</v>
      </c>
      <c r="BF352" s="206">
        <f t="shared" si="505"/>
        <v>9.99</v>
      </c>
      <c r="BG352" s="207">
        <f t="shared" si="506"/>
        <v>49.99</v>
      </c>
      <c r="BH352" s="104"/>
      <c r="BI352" s="227">
        <v>46265</v>
      </c>
      <c r="BJ352" s="112" t="s">
        <v>103</v>
      </c>
      <c r="BK352" s="103"/>
    </row>
    <row r="353" spans="1:63" s="49" customFormat="1">
      <c r="A353" s="110"/>
      <c r="B353" s="127" t="s">
        <v>218</v>
      </c>
      <c r="C353" s="54" t="s">
        <v>2512</v>
      </c>
      <c r="D353" s="71" t="s">
        <v>40</v>
      </c>
      <c r="E353" s="112" t="s">
        <v>2426</v>
      </c>
      <c r="F353" s="51" t="s">
        <v>61</v>
      </c>
      <c r="G353" s="14">
        <v>40</v>
      </c>
      <c r="H353" s="14">
        <v>50</v>
      </c>
      <c r="I353" s="14" t="s">
        <v>41</v>
      </c>
      <c r="J353" s="14" t="s">
        <v>76</v>
      </c>
      <c r="K353" s="114" t="s">
        <v>61</v>
      </c>
      <c r="L353" s="115">
        <v>29.99</v>
      </c>
      <c r="M353" s="175">
        <f t="shared" si="480"/>
        <v>25.201680672268907</v>
      </c>
      <c r="N353" s="115"/>
      <c r="O353" s="116"/>
      <c r="P353" s="177">
        <f t="shared" si="507"/>
        <v>29.99</v>
      </c>
      <c r="Q353" s="51" t="s">
        <v>41</v>
      </c>
      <c r="R353" s="16">
        <f t="shared" si="508"/>
        <v>27.99</v>
      </c>
      <c r="S353" s="14" t="s">
        <v>41</v>
      </c>
      <c r="T353" s="14" t="s">
        <v>41</v>
      </c>
      <c r="U353" s="16">
        <f t="shared" si="509"/>
        <v>24.99</v>
      </c>
      <c r="V353" s="14" t="s">
        <v>41</v>
      </c>
      <c r="W353" s="16">
        <f t="shared" si="510"/>
        <v>22.99</v>
      </c>
      <c r="X353" s="14" t="s">
        <v>41</v>
      </c>
      <c r="Y353" s="14" t="s">
        <v>41</v>
      </c>
      <c r="Z353" s="16">
        <f t="shared" si="511"/>
        <v>19.989999999999998</v>
      </c>
      <c r="AA353" s="72">
        <f t="shared" si="512"/>
        <v>17.989999999999998</v>
      </c>
      <c r="AB353" s="252">
        <v>39.99</v>
      </c>
      <c r="AC353" s="237" t="s">
        <v>49</v>
      </c>
      <c r="AD353" s="120" t="s">
        <v>2751</v>
      </c>
      <c r="AE353" s="67">
        <v>110</v>
      </c>
      <c r="AF353" s="114">
        <v>165</v>
      </c>
      <c r="AG353" s="182">
        <f t="shared" si="481"/>
        <v>275</v>
      </c>
      <c r="AH353" s="183">
        <f t="shared" si="482"/>
        <v>-279.64999999999998</v>
      </c>
      <c r="AI353" s="184">
        <f t="shared" si="483"/>
        <v>9.99</v>
      </c>
      <c r="AJ353" s="183">
        <f t="shared" si="484"/>
        <v>8.3949579831932777</v>
      </c>
      <c r="AK353" s="202" t="str">
        <f t="shared" si="485"/>
        <v>-</v>
      </c>
      <c r="AL353" s="203">
        <f t="shared" si="486"/>
        <v>235</v>
      </c>
      <c r="AM353" s="203" t="str">
        <f t="shared" si="487"/>
        <v>-</v>
      </c>
      <c r="AN353" s="203" t="str">
        <f t="shared" si="488"/>
        <v>-</v>
      </c>
      <c r="AO353" s="203">
        <f t="shared" si="489"/>
        <v>175</v>
      </c>
      <c r="AP353" s="203" t="str">
        <f t="shared" si="490"/>
        <v>-</v>
      </c>
      <c r="AQ353" s="203">
        <f t="shared" si="491"/>
        <v>135</v>
      </c>
      <c r="AR353" s="203" t="str">
        <f t="shared" si="492"/>
        <v>-</v>
      </c>
      <c r="AS353" s="203" t="str">
        <f t="shared" si="493"/>
        <v>-</v>
      </c>
      <c r="AT353" s="203">
        <f t="shared" si="494"/>
        <v>75</v>
      </c>
      <c r="AU353" s="204">
        <f t="shared" si="495"/>
        <v>35</v>
      </c>
      <c r="AV353" s="185"/>
      <c r="AW353" s="205" t="str">
        <f t="shared" si="496"/>
        <v>-</v>
      </c>
      <c r="AX353" s="206">
        <f t="shared" si="497"/>
        <v>9.99</v>
      </c>
      <c r="AY353" s="206" t="str">
        <f t="shared" si="498"/>
        <v>-</v>
      </c>
      <c r="AZ353" s="206" t="str">
        <f t="shared" si="499"/>
        <v>-</v>
      </c>
      <c r="BA353" s="206">
        <f t="shared" si="500"/>
        <v>9.99</v>
      </c>
      <c r="BB353" s="206" t="str">
        <f t="shared" si="501"/>
        <v>-</v>
      </c>
      <c r="BC353" s="206">
        <f t="shared" si="502"/>
        <v>9.99</v>
      </c>
      <c r="BD353" s="206" t="str">
        <f t="shared" si="503"/>
        <v>-</v>
      </c>
      <c r="BE353" s="206" t="str">
        <f t="shared" si="504"/>
        <v>-</v>
      </c>
      <c r="BF353" s="206">
        <f t="shared" si="505"/>
        <v>9.99</v>
      </c>
      <c r="BG353" s="207">
        <f t="shared" si="506"/>
        <v>9.99</v>
      </c>
      <c r="BH353" s="104"/>
      <c r="BI353" s="227">
        <v>46265</v>
      </c>
      <c r="BJ353" s="112" t="s">
        <v>103</v>
      </c>
      <c r="BK353" s="201" t="s">
        <v>82</v>
      </c>
    </row>
    <row r="354" spans="1:63" s="49" customFormat="1">
      <c r="A354" s="110"/>
      <c r="B354" s="127" t="s">
        <v>218</v>
      </c>
      <c r="C354" s="54" t="s">
        <v>107</v>
      </c>
      <c r="D354" s="71" t="s">
        <v>71</v>
      </c>
      <c r="E354" s="112" t="s">
        <v>2426</v>
      </c>
      <c r="F354" s="51" t="s">
        <v>61</v>
      </c>
      <c r="G354" s="14">
        <v>12</v>
      </c>
      <c r="H354" s="14">
        <v>50</v>
      </c>
      <c r="I354" s="14" t="s">
        <v>41</v>
      </c>
      <c r="J354" s="14" t="s">
        <v>76</v>
      </c>
      <c r="K354" s="114" t="s">
        <v>61</v>
      </c>
      <c r="L354" s="115">
        <v>34.99</v>
      </c>
      <c r="M354" s="175">
        <f t="shared" si="480"/>
        <v>29.403361344537817</v>
      </c>
      <c r="N354" s="115">
        <f>L354-5</f>
        <v>29.990000000000002</v>
      </c>
      <c r="O354" s="118">
        <f t="shared" ref="O354:O361" si="513">N354/1.19</f>
        <v>25.20168067226891</v>
      </c>
      <c r="P354" s="177">
        <f t="shared" ref="P354:P361" si="514">N354</f>
        <v>29.990000000000002</v>
      </c>
      <c r="Q354" s="51" t="s">
        <v>41</v>
      </c>
      <c r="R354" s="16">
        <f t="shared" si="508"/>
        <v>27.990000000000002</v>
      </c>
      <c r="S354" s="14" t="s">
        <v>41</v>
      </c>
      <c r="T354" s="14" t="s">
        <v>41</v>
      </c>
      <c r="U354" s="16">
        <f t="shared" si="509"/>
        <v>24.990000000000002</v>
      </c>
      <c r="V354" s="14" t="s">
        <v>41</v>
      </c>
      <c r="W354" s="16">
        <f t="shared" si="510"/>
        <v>22.990000000000002</v>
      </c>
      <c r="X354" s="14" t="s">
        <v>41</v>
      </c>
      <c r="Y354" s="14" t="s">
        <v>41</v>
      </c>
      <c r="Z354" s="16">
        <f t="shared" si="511"/>
        <v>19.990000000000002</v>
      </c>
      <c r="AA354" s="71" t="s">
        <v>41</v>
      </c>
      <c r="AB354" s="252">
        <v>39.99</v>
      </c>
      <c r="AC354" s="237" t="s">
        <v>169</v>
      </c>
      <c r="AD354" s="120" t="s">
        <v>1955</v>
      </c>
      <c r="AE354" s="67">
        <v>250</v>
      </c>
      <c r="AF354" s="114">
        <v>20</v>
      </c>
      <c r="AG354" s="182">
        <f t="shared" si="481"/>
        <v>270</v>
      </c>
      <c r="AH354" s="183">
        <f t="shared" si="482"/>
        <v>-273.7</v>
      </c>
      <c r="AI354" s="184">
        <f t="shared" si="483"/>
        <v>9.99</v>
      </c>
      <c r="AJ354" s="183">
        <f t="shared" si="484"/>
        <v>8.3949579831932777</v>
      </c>
      <c r="AK354" s="202" t="str">
        <f t="shared" si="485"/>
        <v>-</v>
      </c>
      <c r="AL354" s="203">
        <f t="shared" si="486"/>
        <v>230</v>
      </c>
      <c r="AM354" s="203" t="str">
        <f t="shared" si="487"/>
        <v>-</v>
      </c>
      <c r="AN354" s="203" t="str">
        <f t="shared" si="488"/>
        <v>-</v>
      </c>
      <c r="AO354" s="203">
        <f t="shared" si="489"/>
        <v>170</v>
      </c>
      <c r="AP354" s="203" t="str">
        <f t="shared" si="490"/>
        <v>-</v>
      </c>
      <c r="AQ354" s="203">
        <f t="shared" si="491"/>
        <v>130</v>
      </c>
      <c r="AR354" s="203" t="str">
        <f t="shared" si="492"/>
        <v>-</v>
      </c>
      <c r="AS354" s="203" t="str">
        <f t="shared" si="493"/>
        <v>-</v>
      </c>
      <c r="AT354" s="203">
        <f t="shared" si="494"/>
        <v>70</v>
      </c>
      <c r="AU354" s="204" t="str">
        <f t="shared" si="495"/>
        <v>-</v>
      </c>
      <c r="AV354" s="185"/>
      <c r="AW354" s="205" t="str">
        <f t="shared" si="496"/>
        <v>-</v>
      </c>
      <c r="AX354" s="206">
        <f t="shared" si="497"/>
        <v>9.99</v>
      </c>
      <c r="AY354" s="206" t="str">
        <f t="shared" si="498"/>
        <v>-</v>
      </c>
      <c r="AZ354" s="206" t="str">
        <f t="shared" si="499"/>
        <v>-</v>
      </c>
      <c r="BA354" s="206">
        <f t="shared" si="500"/>
        <v>9.99</v>
      </c>
      <c r="BB354" s="206" t="str">
        <f t="shared" si="501"/>
        <v>-</v>
      </c>
      <c r="BC354" s="206">
        <f t="shared" si="502"/>
        <v>9.99</v>
      </c>
      <c r="BD354" s="206" t="str">
        <f t="shared" si="503"/>
        <v>-</v>
      </c>
      <c r="BE354" s="206" t="str">
        <f t="shared" si="504"/>
        <v>-</v>
      </c>
      <c r="BF354" s="206">
        <f t="shared" si="505"/>
        <v>9.99</v>
      </c>
      <c r="BG354" s="207" t="str">
        <f t="shared" si="506"/>
        <v>-</v>
      </c>
      <c r="BH354" s="104"/>
      <c r="BI354" s="227">
        <v>46265</v>
      </c>
      <c r="BJ354" s="112" t="s">
        <v>108</v>
      </c>
      <c r="BK354" s="103"/>
    </row>
    <row r="355" spans="1:63" s="49" customFormat="1">
      <c r="A355" s="110"/>
      <c r="B355" s="127" t="s">
        <v>218</v>
      </c>
      <c r="C355" s="54" t="s">
        <v>121</v>
      </c>
      <c r="D355" s="71" t="s">
        <v>71</v>
      </c>
      <c r="E355" s="112" t="s">
        <v>2426</v>
      </c>
      <c r="F355" s="51" t="s">
        <v>61</v>
      </c>
      <c r="G355" s="14">
        <v>20</v>
      </c>
      <c r="H355" s="14">
        <v>50</v>
      </c>
      <c r="I355" s="14" t="s">
        <v>41</v>
      </c>
      <c r="J355" s="14" t="s">
        <v>76</v>
      </c>
      <c r="K355" s="114" t="s">
        <v>61</v>
      </c>
      <c r="L355" s="115">
        <v>34.99</v>
      </c>
      <c r="M355" s="175">
        <f t="shared" si="480"/>
        <v>29.403361344537817</v>
      </c>
      <c r="N355" s="115">
        <f>L355-5</f>
        <v>29.990000000000002</v>
      </c>
      <c r="O355" s="118">
        <f t="shared" si="513"/>
        <v>25.20168067226891</v>
      </c>
      <c r="P355" s="177">
        <f t="shared" si="514"/>
        <v>29.990000000000002</v>
      </c>
      <c r="Q355" s="51" t="s">
        <v>41</v>
      </c>
      <c r="R355" s="16">
        <f t="shared" si="508"/>
        <v>27.990000000000002</v>
      </c>
      <c r="S355" s="14" t="s">
        <v>41</v>
      </c>
      <c r="T355" s="14" t="s">
        <v>41</v>
      </c>
      <c r="U355" s="16">
        <f t="shared" si="509"/>
        <v>24.990000000000002</v>
      </c>
      <c r="V355" s="14" t="s">
        <v>41</v>
      </c>
      <c r="W355" s="16">
        <f t="shared" si="510"/>
        <v>22.990000000000002</v>
      </c>
      <c r="X355" s="14" t="s">
        <v>41</v>
      </c>
      <c r="Y355" s="14" t="s">
        <v>41</v>
      </c>
      <c r="Z355" s="16">
        <f t="shared" si="511"/>
        <v>19.990000000000002</v>
      </c>
      <c r="AA355" s="72">
        <f t="shared" ref="AA355:AA360" si="515">P355-12</f>
        <v>17.990000000000002</v>
      </c>
      <c r="AB355" s="252">
        <v>39.99</v>
      </c>
      <c r="AC355" s="237" t="s">
        <v>169</v>
      </c>
      <c r="AD355" s="120" t="s">
        <v>1957</v>
      </c>
      <c r="AE355" s="67">
        <v>250</v>
      </c>
      <c r="AF355" s="114">
        <v>20</v>
      </c>
      <c r="AG355" s="182">
        <f t="shared" si="481"/>
        <v>270</v>
      </c>
      <c r="AH355" s="183">
        <f t="shared" si="482"/>
        <v>-273.7</v>
      </c>
      <c r="AI355" s="184">
        <f t="shared" si="483"/>
        <v>9.99</v>
      </c>
      <c r="AJ355" s="183">
        <f t="shared" si="484"/>
        <v>8.3949579831932777</v>
      </c>
      <c r="AK355" s="202" t="str">
        <f t="shared" si="485"/>
        <v>-</v>
      </c>
      <c r="AL355" s="203">
        <f t="shared" si="486"/>
        <v>230</v>
      </c>
      <c r="AM355" s="203" t="str">
        <f t="shared" si="487"/>
        <v>-</v>
      </c>
      <c r="AN355" s="203" t="str">
        <f t="shared" si="488"/>
        <v>-</v>
      </c>
      <c r="AO355" s="203">
        <f t="shared" si="489"/>
        <v>170</v>
      </c>
      <c r="AP355" s="203" t="str">
        <f t="shared" si="490"/>
        <v>-</v>
      </c>
      <c r="AQ355" s="203">
        <f t="shared" si="491"/>
        <v>130</v>
      </c>
      <c r="AR355" s="203" t="str">
        <f t="shared" si="492"/>
        <v>-</v>
      </c>
      <c r="AS355" s="203" t="str">
        <f t="shared" si="493"/>
        <v>-</v>
      </c>
      <c r="AT355" s="203">
        <f t="shared" si="494"/>
        <v>70</v>
      </c>
      <c r="AU355" s="204">
        <f t="shared" si="495"/>
        <v>30</v>
      </c>
      <c r="AV355" s="185"/>
      <c r="AW355" s="205" t="str">
        <f t="shared" si="496"/>
        <v>-</v>
      </c>
      <c r="AX355" s="206">
        <f t="shared" si="497"/>
        <v>9.99</v>
      </c>
      <c r="AY355" s="206" t="str">
        <f t="shared" si="498"/>
        <v>-</v>
      </c>
      <c r="AZ355" s="206" t="str">
        <f t="shared" si="499"/>
        <v>-</v>
      </c>
      <c r="BA355" s="206">
        <f t="shared" si="500"/>
        <v>9.99</v>
      </c>
      <c r="BB355" s="206" t="str">
        <f t="shared" si="501"/>
        <v>-</v>
      </c>
      <c r="BC355" s="206">
        <f t="shared" si="502"/>
        <v>9.99</v>
      </c>
      <c r="BD355" s="206" t="str">
        <f t="shared" si="503"/>
        <v>-</v>
      </c>
      <c r="BE355" s="206" t="str">
        <f t="shared" si="504"/>
        <v>-</v>
      </c>
      <c r="BF355" s="206">
        <f t="shared" si="505"/>
        <v>9.99</v>
      </c>
      <c r="BG355" s="207">
        <f t="shared" si="506"/>
        <v>19.990000000000002</v>
      </c>
      <c r="BH355" s="104" t="s">
        <v>53</v>
      </c>
      <c r="BI355" s="227">
        <v>46265</v>
      </c>
      <c r="BJ355" s="112" t="s">
        <v>108</v>
      </c>
      <c r="BK355" s="103" t="s">
        <v>53</v>
      </c>
    </row>
    <row r="356" spans="1:63" s="49" customFormat="1">
      <c r="A356" s="111"/>
      <c r="B356" s="127" t="s">
        <v>218</v>
      </c>
      <c r="C356" s="54" t="s">
        <v>248</v>
      </c>
      <c r="D356" s="71" t="s">
        <v>71</v>
      </c>
      <c r="E356" s="112" t="s">
        <v>2426</v>
      </c>
      <c r="F356" s="51" t="s">
        <v>61</v>
      </c>
      <c r="G356" s="14">
        <v>25</v>
      </c>
      <c r="H356" s="14">
        <v>300</v>
      </c>
      <c r="I356" s="14" t="s">
        <v>41</v>
      </c>
      <c r="J356" s="14" t="s">
        <v>76</v>
      </c>
      <c r="K356" s="71" t="s">
        <v>61</v>
      </c>
      <c r="L356" s="115">
        <v>49.99</v>
      </c>
      <c r="M356" s="175">
        <f t="shared" si="480"/>
        <v>42.008403361344541</v>
      </c>
      <c r="N356" s="115">
        <f>L356-20</f>
        <v>29.990000000000002</v>
      </c>
      <c r="O356" s="118">
        <f t="shared" si="513"/>
        <v>25.20168067226891</v>
      </c>
      <c r="P356" s="177">
        <f t="shared" si="514"/>
        <v>29.990000000000002</v>
      </c>
      <c r="Q356" s="51" t="s">
        <v>41</v>
      </c>
      <c r="R356" s="16">
        <f t="shared" si="508"/>
        <v>27.990000000000002</v>
      </c>
      <c r="S356" s="14" t="s">
        <v>41</v>
      </c>
      <c r="T356" s="14" t="s">
        <v>41</v>
      </c>
      <c r="U356" s="16">
        <f t="shared" si="509"/>
        <v>24.990000000000002</v>
      </c>
      <c r="V356" s="14" t="s">
        <v>41</v>
      </c>
      <c r="W356" s="16">
        <f t="shared" si="510"/>
        <v>22.990000000000002</v>
      </c>
      <c r="X356" s="14" t="s">
        <v>41</v>
      </c>
      <c r="Y356" s="14" t="s">
        <v>41</v>
      </c>
      <c r="Z356" s="16">
        <f t="shared" si="511"/>
        <v>19.990000000000002</v>
      </c>
      <c r="AA356" s="72">
        <f t="shared" si="515"/>
        <v>17.990000000000002</v>
      </c>
      <c r="AB356" s="252">
        <v>39.99</v>
      </c>
      <c r="AC356" s="236" t="s">
        <v>118</v>
      </c>
      <c r="AD356" s="223" t="s">
        <v>250</v>
      </c>
      <c r="AE356" s="115">
        <v>270</v>
      </c>
      <c r="AF356" s="114">
        <v>-220</v>
      </c>
      <c r="AG356" s="182">
        <f t="shared" si="481"/>
        <v>50</v>
      </c>
      <c r="AH356" s="183">
        <f t="shared" si="482"/>
        <v>-11.899999999999999</v>
      </c>
      <c r="AI356" s="184">
        <f t="shared" si="483"/>
        <v>9.99</v>
      </c>
      <c r="AJ356" s="183">
        <f t="shared" si="484"/>
        <v>8.3949579831932777</v>
      </c>
      <c r="AK356" s="202" t="str">
        <f t="shared" si="485"/>
        <v>-</v>
      </c>
      <c r="AL356" s="203">
        <f t="shared" si="486"/>
        <v>10</v>
      </c>
      <c r="AM356" s="203" t="str">
        <f t="shared" si="487"/>
        <v>-</v>
      </c>
      <c r="AN356" s="203" t="str">
        <f t="shared" si="488"/>
        <v>-</v>
      </c>
      <c r="AO356" s="203">
        <f t="shared" si="489"/>
        <v>-50</v>
      </c>
      <c r="AP356" s="203" t="str">
        <f t="shared" si="490"/>
        <v>-</v>
      </c>
      <c r="AQ356" s="203">
        <f t="shared" si="491"/>
        <v>-90</v>
      </c>
      <c r="AR356" s="203" t="str">
        <f t="shared" si="492"/>
        <v>-</v>
      </c>
      <c r="AS356" s="203" t="str">
        <f t="shared" si="493"/>
        <v>-</v>
      </c>
      <c r="AT356" s="203">
        <f t="shared" si="494"/>
        <v>-150</v>
      </c>
      <c r="AU356" s="204">
        <f t="shared" si="495"/>
        <v>-190</v>
      </c>
      <c r="AV356" s="185"/>
      <c r="AW356" s="205" t="str">
        <f t="shared" si="496"/>
        <v>-</v>
      </c>
      <c r="AX356" s="206">
        <f t="shared" si="497"/>
        <v>39.99</v>
      </c>
      <c r="AY356" s="206" t="str">
        <f t="shared" si="498"/>
        <v>-</v>
      </c>
      <c r="AZ356" s="206" t="str">
        <f t="shared" si="499"/>
        <v>-</v>
      </c>
      <c r="BA356" s="206">
        <f t="shared" si="500"/>
        <v>109.99</v>
      </c>
      <c r="BB356" s="206" t="str">
        <f t="shared" si="501"/>
        <v>-</v>
      </c>
      <c r="BC356" s="206">
        <f t="shared" si="502"/>
        <v>159.99</v>
      </c>
      <c r="BD356" s="206" t="str">
        <f t="shared" si="503"/>
        <v>-</v>
      </c>
      <c r="BE356" s="206" t="str">
        <f t="shared" si="504"/>
        <v>-</v>
      </c>
      <c r="BF356" s="206">
        <f t="shared" si="505"/>
        <v>229.99</v>
      </c>
      <c r="BG356" s="207">
        <f t="shared" si="506"/>
        <v>279.99</v>
      </c>
      <c r="BH356" s="123"/>
      <c r="BI356" s="227">
        <v>46265</v>
      </c>
      <c r="BJ356" s="112" t="s">
        <v>113</v>
      </c>
      <c r="BK356" s="103"/>
    </row>
    <row r="357" spans="1:63" s="49" customFormat="1">
      <c r="A357" s="110"/>
      <c r="B357" s="127" t="s">
        <v>218</v>
      </c>
      <c r="C357" s="54" t="s">
        <v>139</v>
      </c>
      <c r="D357" s="71" t="s">
        <v>85</v>
      </c>
      <c r="E357" s="112" t="s">
        <v>2426</v>
      </c>
      <c r="F357" s="51" t="s">
        <v>61</v>
      </c>
      <c r="G357" s="14">
        <v>100</v>
      </c>
      <c r="H357" s="14">
        <v>50</v>
      </c>
      <c r="I357" s="14" t="s">
        <v>41</v>
      </c>
      <c r="J357" s="14" t="s">
        <v>76</v>
      </c>
      <c r="K357" s="114" t="s">
        <v>61</v>
      </c>
      <c r="L357" s="115">
        <v>49.99</v>
      </c>
      <c r="M357" s="175">
        <f t="shared" si="480"/>
        <v>42.008403361344541</v>
      </c>
      <c r="N357" s="115">
        <f>L357-20</f>
        <v>29.990000000000002</v>
      </c>
      <c r="O357" s="118">
        <f t="shared" si="513"/>
        <v>25.20168067226891</v>
      </c>
      <c r="P357" s="177">
        <f t="shared" si="514"/>
        <v>29.990000000000002</v>
      </c>
      <c r="Q357" s="51" t="s">
        <v>41</v>
      </c>
      <c r="R357" s="16">
        <f t="shared" si="508"/>
        <v>27.990000000000002</v>
      </c>
      <c r="S357" s="14" t="s">
        <v>41</v>
      </c>
      <c r="T357" s="14" t="s">
        <v>41</v>
      </c>
      <c r="U357" s="16">
        <f t="shared" si="509"/>
        <v>24.990000000000002</v>
      </c>
      <c r="V357" s="14" t="s">
        <v>41</v>
      </c>
      <c r="W357" s="16">
        <f t="shared" si="510"/>
        <v>22.990000000000002</v>
      </c>
      <c r="X357" s="14" t="s">
        <v>41</v>
      </c>
      <c r="Y357" s="14" t="s">
        <v>41</v>
      </c>
      <c r="Z357" s="16">
        <f t="shared" si="511"/>
        <v>19.990000000000002</v>
      </c>
      <c r="AA357" s="72">
        <f t="shared" si="515"/>
        <v>17.990000000000002</v>
      </c>
      <c r="AB357" s="252">
        <v>39.99</v>
      </c>
      <c r="AC357" s="237" t="s">
        <v>105</v>
      </c>
      <c r="AD357" s="120" t="s">
        <v>2118</v>
      </c>
      <c r="AE357" s="67">
        <v>250</v>
      </c>
      <c r="AF357" s="114">
        <v>-100</v>
      </c>
      <c r="AG357" s="182">
        <f t="shared" si="481"/>
        <v>150</v>
      </c>
      <c r="AH357" s="183">
        <f t="shared" si="482"/>
        <v>-130.9</v>
      </c>
      <c r="AI357" s="184">
        <f t="shared" si="483"/>
        <v>9.99</v>
      </c>
      <c r="AJ357" s="183">
        <f t="shared" si="484"/>
        <v>8.3949579831932777</v>
      </c>
      <c r="AK357" s="202" t="str">
        <f t="shared" si="485"/>
        <v>-</v>
      </c>
      <c r="AL357" s="203">
        <f t="shared" si="486"/>
        <v>110</v>
      </c>
      <c r="AM357" s="203" t="str">
        <f t="shared" si="487"/>
        <v>-</v>
      </c>
      <c r="AN357" s="203" t="str">
        <f t="shared" si="488"/>
        <v>-</v>
      </c>
      <c r="AO357" s="203">
        <f t="shared" si="489"/>
        <v>50</v>
      </c>
      <c r="AP357" s="203" t="str">
        <f t="shared" si="490"/>
        <v>-</v>
      </c>
      <c r="AQ357" s="203">
        <f t="shared" si="491"/>
        <v>10</v>
      </c>
      <c r="AR357" s="203" t="str">
        <f t="shared" si="492"/>
        <v>-</v>
      </c>
      <c r="AS357" s="203" t="str">
        <f t="shared" si="493"/>
        <v>-</v>
      </c>
      <c r="AT357" s="203">
        <f t="shared" si="494"/>
        <v>-50</v>
      </c>
      <c r="AU357" s="204">
        <f t="shared" si="495"/>
        <v>-90</v>
      </c>
      <c r="AV357" s="185"/>
      <c r="AW357" s="205" t="str">
        <f t="shared" si="496"/>
        <v>-</v>
      </c>
      <c r="AX357" s="206">
        <f t="shared" si="497"/>
        <v>9.99</v>
      </c>
      <c r="AY357" s="206" t="str">
        <f t="shared" si="498"/>
        <v>-</v>
      </c>
      <c r="AZ357" s="206" t="str">
        <f t="shared" si="499"/>
        <v>-</v>
      </c>
      <c r="BA357" s="206">
        <f t="shared" si="500"/>
        <v>9.99</v>
      </c>
      <c r="BB357" s="206" t="str">
        <f t="shared" si="501"/>
        <v>-</v>
      </c>
      <c r="BC357" s="206">
        <f t="shared" si="502"/>
        <v>39.99</v>
      </c>
      <c r="BD357" s="206" t="str">
        <f t="shared" si="503"/>
        <v>-</v>
      </c>
      <c r="BE357" s="206" t="str">
        <f t="shared" si="504"/>
        <v>-</v>
      </c>
      <c r="BF357" s="206">
        <f t="shared" si="505"/>
        <v>109.99</v>
      </c>
      <c r="BG357" s="207">
        <f t="shared" si="506"/>
        <v>159.99</v>
      </c>
      <c r="BH357" s="104"/>
      <c r="BI357" s="227">
        <v>46265</v>
      </c>
      <c r="BJ357" s="112" t="s">
        <v>108</v>
      </c>
      <c r="BK357" s="201" t="s">
        <v>82</v>
      </c>
    </row>
    <row r="358" spans="1:63" s="49" customFormat="1">
      <c r="A358" s="110"/>
      <c r="B358" s="127" t="s">
        <v>218</v>
      </c>
      <c r="C358" s="54" t="s">
        <v>2514</v>
      </c>
      <c r="D358" s="71" t="s">
        <v>71</v>
      </c>
      <c r="E358" s="112" t="s">
        <v>2426</v>
      </c>
      <c r="F358" s="51" t="s">
        <v>61</v>
      </c>
      <c r="G358" s="14">
        <v>40</v>
      </c>
      <c r="H358" s="14">
        <v>50</v>
      </c>
      <c r="I358" s="14" t="s">
        <v>41</v>
      </c>
      <c r="J358" s="14" t="s">
        <v>76</v>
      </c>
      <c r="K358" s="114" t="s">
        <v>61</v>
      </c>
      <c r="L358" s="115">
        <v>39.99</v>
      </c>
      <c r="M358" s="175">
        <f t="shared" si="480"/>
        <v>33.605042016806728</v>
      </c>
      <c r="N358" s="115">
        <f>L358-10</f>
        <v>29.990000000000002</v>
      </c>
      <c r="O358" s="118">
        <f t="shared" si="513"/>
        <v>25.20168067226891</v>
      </c>
      <c r="P358" s="177">
        <f t="shared" si="514"/>
        <v>29.990000000000002</v>
      </c>
      <c r="Q358" s="51" t="s">
        <v>41</v>
      </c>
      <c r="R358" s="16">
        <f t="shared" si="508"/>
        <v>27.990000000000002</v>
      </c>
      <c r="S358" s="14" t="s">
        <v>41</v>
      </c>
      <c r="T358" s="14" t="s">
        <v>41</v>
      </c>
      <c r="U358" s="16">
        <f t="shared" si="509"/>
        <v>24.990000000000002</v>
      </c>
      <c r="V358" s="14" t="s">
        <v>41</v>
      </c>
      <c r="W358" s="16">
        <f t="shared" si="510"/>
        <v>22.990000000000002</v>
      </c>
      <c r="X358" s="14" t="s">
        <v>41</v>
      </c>
      <c r="Y358" s="14" t="s">
        <v>41</v>
      </c>
      <c r="Z358" s="16">
        <f t="shared" si="511"/>
        <v>19.990000000000002</v>
      </c>
      <c r="AA358" s="72">
        <f t="shared" si="515"/>
        <v>17.990000000000002</v>
      </c>
      <c r="AB358" s="252">
        <v>39.99</v>
      </c>
      <c r="AC358" s="237" t="s">
        <v>81</v>
      </c>
      <c r="AD358" s="120" t="s">
        <v>2550</v>
      </c>
      <c r="AE358" s="67">
        <v>270</v>
      </c>
      <c r="AF358" s="114">
        <v>-45</v>
      </c>
      <c r="AG358" s="182">
        <f t="shared" si="481"/>
        <v>225</v>
      </c>
      <c r="AH358" s="183">
        <f t="shared" si="482"/>
        <v>-220.14999999999998</v>
      </c>
      <c r="AI358" s="184">
        <f t="shared" si="483"/>
        <v>9.99</v>
      </c>
      <c r="AJ358" s="183">
        <f t="shared" si="484"/>
        <v>8.3949579831932777</v>
      </c>
      <c r="AK358" s="202" t="str">
        <f t="shared" si="485"/>
        <v>-</v>
      </c>
      <c r="AL358" s="203">
        <f t="shared" si="486"/>
        <v>185</v>
      </c>
      <c r="AM358" s="203" t="str">
        <f t="shared" si="487"/>
        <v>-</v>
      </c>
      <c r="AN358" s="203" t="str">
        <f t="shared" si="488"/>
        <v>-</v>
      </c>
      <c r="AO358" s="203">
        <f t="shared" si="489"/>
        <v>125</v>
      </c>
      <c r="AP358" s="203" t="str">
        <f t="shared" si="490"/>
        <v>-</v>
      </c>
      <c r="AQ358" s="203">
        <f t="shared" si="491"/>
        <v>85</v>
      </c>
      <c r="AR358" s="203" t="str">
        <f t="shared" si="492"/>
        <v>-</v>
      </c>
      <c r="AS358" s="203" t="str">
        <f t="shared" si="493"/>
        <v>-</v>
      </c>
      <c r="AT358" s="203">
        <f t="shared" si="494"/>
        <v>25</v>
      </c>
      <c r="AU358" s="204">
        <f t="shared" si="495"/>
        <v>-15</v>
      </c>
      <c r="AV358" s="185"/>
      <c r="AW358" s="205" t="str">
        <f t="shared" si="496"/>
        <v>-</v>
      </c>
      <c r="AX358" s="206">
        <f t="shared" si="497"/>
        <v>9.99</v>
      </c>
      <c r="AY358" s="206" t="str">
        <f t="shared" si="498"/>
        <v>-</v>
      </c>
      <c r="AZ358" s="206" t="str">
        <f t="shared" si="499"/>
        <v>-</v>
      </c>
      <c r="BA358" s="206">
        <f t="shared" si="500"/>
        <v>9.99</v>
      </c>
      <c r="BB358" s="206" t="str">
        <f t="shared" si="501"/>
        <v>-</v>
      </c>
      <c r="BC358" s="206">
        <f t="shared" si="502"/>
        <v>9.99</v>
      </c>
      <c r="BD358" s="206" t="str">
        <f t="shared" si="503"/>
        <v>-</v>
      </c>
      <c r="BE358" s="206" t="str">
        <f t="shared" si="504"/>
        <v>-</v>
      </c>
      <c r="BF358" s="206">
        <f t="shared" si="505"/>
        <v>19.990000000000002</v>
      </c>
      <c r="BG358" s="207">
        <f t="shared" si="506"/>
        <v>69.989999999999995</v>
      </c>
      <c r="BH358" s="104"/>
      <c r="BI358" s="227">
        <v>46265</v>
      </c>
      <c r="BJ358" s="112" t="s">
        <v>113</v>
      </c>
      <c r="BK358" s="201" t="s">
        <v>82</v>
      </c>
    </row>
    <row r="359" spans="1:63" s="49" customFormat="1">
      <c r="A359" s="110"/>
      <c r="B359" s="127" t="s">
        <v>218</v>
      </c>
      <c r="C359" s="54" t="s">
        <v>2708</v>
      </c>
      <c r="D359" s="71" t="s">
        <v>85</v>
      </c>
      <c r="E359" s="112" t="s">
        <v>2426</v>
      </c>
      <c r="F359" s="51" t="s">
        <v>61</v>
      </c>
      <c r="G359" s="14" t="s">
        <v>61</v>
      </c>
      <c r="H359" s="14">
        <v>50</v>
      </c>
      <c r="I359" s="14" t="s">
        <v>41</v>
      </c>
      <c r="J359" s="14" t="s">
        <v>76</v>
      </c>
      <c r="K359" s="114" t="s">
        <v>61</v>
      </c>
      <c r="L359" s="115">
        <v>59.99</v>
      </c>
      <c r="M359" s="175">
        <f t="shared" si="480"/>
        <v>50.411764705882355</v>
      </c>
      <c r="N359" s="115">
        <f>L359-30</f>
        <v>29.990000000000002</v>
      </c>
      <c r="O359" s="116">
        <f t="shared" si="513"/>
        <v>25.20168067226891</v>
      </c>
      <c r="P359" s="177">
        <f t="shared" si="514"/>
        <v>29.990000000000002</v>
      </c>
      <c r="Q359" s="51" t="s">
        <v>41</v>
      </c>
      <c r="R359" s="16">
        <f t="shared" si="508"/>
        <v>27.990000000000002</v>
      </c>
      <c r="S359" s="14" t="s">
        <v>41</v>
      </c>
      <c r="T359" s="14" t="s">
        <v>41</v>
      </c>
      <c r="U359" s="16">
        <f t="shared" si="509"/>
        <v>24.990000000000002</v>
      </c>
      <c r="V359" s="14" t="s">
        <v>41</v>
      </c>
      <c r="W359" s="16">
        <f t="shared" si="510"/>
        <v>22.990000000000002</v>
      </c>
      <c r="X359" s="14" t="s">
        <v>41</v>
      </c>
      <c r="Y359" s="14" t="s">
        <v>41</v>
      </c>
      <c r="Z359" s="16">
        <f t="shared" si="511"/>
        <v>19.990000000000002</v>
      </c>
      <c r="AA359" s="72">
        <f t="shared" si="515"/>
        <v>17.990000000000002</v>
      </c>
      <c r="AB359" s="256">
        <v>0</v>
      </c>
      <c r="AC359" s="237" t="s">
        <v>2569</v>
      </c>
      <c r="AD359" s="120" t="s">
        <v>2711</v>
      </c>
      <c r="AE359" s="67">
        <v>350</v>
      </c>
      <c r="AF359" s="114">
        <v>-250</v>
      </c>
      <c r="AG359" s="182">
        <f t="shared" si="481"/>
        <v>100</v>
      </c>
      <c r="AH359" s="183">
        <f t="shared" si="482"/>
        <v>-71.399999999999991</v>
      </c>
      <c r="AI359" s="184">
        <f t="shared" si="483"/>
        <v>9.99</v>
      </c>
      <c r="AJ359" s="183">
        <f t="shared" si="484"/>
        <v>8.3949579831932777</v>
      </c>
      <c r="AK359" s="202" t="str">
        <f t="shared" si="485"/>
        <v>-</v>
      </c>
      <c r="AL359" s="203">
        <f t="shared" si="486"/>
        <v>60</v>
      </c>
      <c r="AM359" s="203" t="str">
        <f t="shared" si="487"/>
        <v>-</v>
      </c>
      <c r="AN359" s="203" t="str">
        <f t="shared" si="488"/>
        <v>-</v>
      </c>
      <c r="AO359" s="203">
        <f t="shared" si="489"/>
        <v>0</v>
      </c>
      <c r="AP359" s="203" t="str">
        <f t="shared" si="490"/>
        <v>-</v>
      </c>
      <c r="AQ359" s="203">
        <f t="shared" si="491"/>
        <v>-40</v>
      </c>
      <c r="AR359" s="203" t="str">
        <f t="shared" si="492"/>
        <v>-</v>
      </c>
      <c r="AS359" s="203" t="str">
        <f t="shared" si="493"/>
        <v>-</v>
      </c>
      <c r="AT359" s="203">
        <f t="shared" si="494"/>
        <v>-100</v>
      </c>
      <c r="AU359" s="204">
        <f t="shared" si="495"/>
        <v>-140</v>
      </c>
      <c r="AV359" s="185"/>
      <c r="AW359" s="205" t="str">
        <f t="shared" si="496"/>
        <v>-</v>
      </c>
      <c r="AX359" s="206">
        <f t="shared" si="497"/>
        <v>9.99</v>
      </c>
      <c r="AY359" s="206" t="str">
        <f t="shared" si="498"/>
        <v>-</v>
      </c>
      <c r="AZ359" s="206" t="str">
        <f t="shared" si="499"/>
        <v>-</v>
      </c>
      <c r="BA359" s="206">
        <f t="shared" si="500"/>
        <v>49.99</v>
      </c>
      <c r="BB359" s="206" t="str">
        <f t="shared" si="501"/>
        <v>-</v>
      </c>
      <c r="BC359" s="206">
        <f t="shared" si="502"/>
        <v>99.99</v>
      </c>
      <c r="BD359" s="206" t="str">
        <f t="shared" si="503"/>
        <v>-</v>
      </c>
      <c r="BE359" s="206" t="str">
        <f t="shared" si="504"/>
        <v>-</v>
      </c>
      <c r="BF359" s="206">
        <f t="shared" si="505"/>
        <v>169.99</v>
      </c>
      <c r="BG359" s="207">
        <f t="shared" si="506"/>
        <v>219.99</v>
      </c>
      <c r="BH359" s="104" t="s">
        <v>2710</v>
      </c>
      <c r="BI359" s="227">
        <v>46265</v>
      </c>
      <c r="BJ359" s="112" t="s">
        <v>127</v>
      </c>
      <c r="BK359" s="103"/>
    </row>
    <row r="360" spans="1:63" s="49" customFormat="1">
      <c r="A360" s="110"/>
      <c r="B360" s="127" t="s">
        <v>218</v>
      </c>
      <c r="C360" s="54" t="s">
        <v>204</v>
      </c>
      <c r="D360" s="71" t="s">
        <v>40</v>
      </c>
      <c r="E360" s="112" t="s">
        <v>2426</v>
      </c>
      <c r="F360" s="51" t="s">
        <v>61</v>
      </c>
      <c r="G360" s="14">
        <v>75</v>
      </c>
      <c r="H360" s="14">
        <v>50</v>
      </c>
      <c r="I360" s="14" t="s">
        <v>41</v>
      </c>
      <c r="J360" s="14" t="s">
        <v>76</v>
      </c>
      <c r="K360" s="114" t="s">
        <v>61</v>
      </c>
      <c r="L360" s="115">
        <v>34.99</v>
      </c>
      <c r="M360" s="175">
        <f t="shared" si="480"/>
        <v>29.403361344537817</v>
      </c>
      <c r="N360" s="115">
        <f>L360-5</f>
        <v>29.990000000000002</v>
      </c>
      <c r="O360" s="116">
        <f t="shared" si="513"/>
        <v>25.20168067226891</v>
      </c>
      <c r="P360" s="177">
        <f t="shared" si="514"/>
        <v>29.990000000000002</v>
      </c>
      <c r="Q360" s="51" t="s">
        <v>41</v>
      </c>
      <c r="R360" s="16">
        <f t="shared" si="508"/>
        <v>27.990000000000002</v>
      </c>
      <c r="S360" s="14" t="s">
        <v>41</v>
      </c>
      <c r="T360" s="14" t="s">
        <v>41</v>
      </c>
      <c r="U360" s="16">
        <f t="shared" si="509"/>
        <v>24.990000000000002</v>
      </c>
      <c r="V360" s="14" t="s">
        <v>41</v>
      </c>
      <c r="W360" s="16">
        <f t="shared" si="510"/>
        <v>22.990000000000002</v>
      </c>
      <c r="X360" s="14" t="s">
        <v>41</v>
      </c>
      <c r="Y360" s="14" t="s">
        <v>41</v>
      </c>
      <c r="Z360" s="16">
        <f t="shared" si="511"/>
        <v>19.990000000000002</v>
      </c>
      <c r="AA360" s="72">
        <f t="shared" si="515"/>
        <v>17.990000000000002</v>
      </c>
      <c r="AB360" s="252">
        <v>39.99</v>
      </c>
      <c r="AC360" s="237" t="s">
        <v>169</v>
      </c>
      <c r="AD360" s="120" t="s">
        <v>2750</v>
      </c>
      <c r="AE360" s="67">
        <v>110</v>
      </c>
      <c r="AF360" s="114">
        <v>145</v>
      </c>
      <c r="AG360" s="182">
        <f t="shared" si="481"/>
        <v>255</v>
      </c>
      <c r="AH360" s="183">
        <f t="shared" si="482"/>
        <v>-255.85</v>
      </c>
      <c r="AI360" s="184">
        <f t="shared" si="483"/>
        <v>9.99</v>
      </c>
      <c r="AJ360" s="183">
        <f t="shared" si="484"/>
        <v>8.3949579831932777</v>
      </c>
      <c r="AK360" s="202" t="str">
        <f t="shared" si="485"/>
        <v>-</v>
      </c>
      <c r="AL360" s="203">
        <f t="shared" si="486"/>
        <v>215</v>
      </c>
      <c r="AM360" s="203" t="str">
        <f t="shared" si="487"/>
        <v>-</v>
      </c>
      <c r="AN360" s="203" t="str">
        <f t="shared" si="488"/>
        <v>-</v>
      </c>
      <c r="AO360" s="203">
        <f t="shared" si="489"/>
        <v>155</v>
      </c>
      <c r="AP360" s="203" t="str">
        <f t="shared" si="490"/>
        <v>-</v>
      </c>
      <c r="AQ360" s="203">
        <f t="shared" si="491"/>
        <v>115</v>
      </c>
      <c r="AR360" s="203" t="str">
        <f t="shared" si="492"/>
        <v>-</v>
      </c>
      <c r="AS360" s="203" t="str">
        <f t="shared" si="493"/>
        <v>-</v>
      </c>
      <c r="AT360" s="203">
        <f t="shared" si="494"/>
        <v>55</v>
      </c>
      <c r="AU360" s="204">
        <f t="shared" si="495"/>
        <v>15</v>
      </c>
      <c r="AV360" s="185"/>
      <c r="AW360" s="205" t="str">
        <f t="shared" si="496"/>
        <v>-</v>
      </c>
      <c r="AX360" s="206">
        <f t="shared" si="497"/>
        <v>9.99</v>
      </c>
      <c r="AY360" s="206" t="str">
        <f t="shared" si="498"/>
        <v>-</v>
      </c>
      <c r="AZ360" s="206" t="str">
        <f t="shared" si="499"/>
        <v>-</v>
      </c>
      <c r="BA360" s="206">
        <f t="shared" si="500"/>
        <v>9.99</v>
      </c>
      <c r="BB360" s="206" t="str">
        <f t="shared" si="501"/>
        <v>-</v>
      </c>
      <c r="BC360" s="206">
        <f t="shared" si="502"/>
        <v>9.99</v>
      </c>
      <c r="BD360" s="206" t="str">
        <f t="shared" si="503"/>
        <v>-</v>
      </c>
      <c r="BE360" s="206" t="str">
        <f t="shared" si="504"/>
        <v>-</v>
      </c>
      <c r="BF360" s="206">
        <f t="shared" si="505"/>
        <v>9.99</v>
      </c>
      <c r="BG360" s="207">
        <f t="shared" si="506"/>
        <v>29.990000000000002</v>
      </c>
      <c r="BH360" s="104"/>
      <c r="BI360" s="227">
        <v>46265</v>
      </c>
      <c r="BJ360" s="112" t="s">
        <v>103</v>
      </c>
      <c r="BK360" s="201" t="s">
        <v>82</v>
      </c>
    </row>
    <row r="361" spans="1:63" s="49" customFormat="1">
      <c r="A361" s="110"/>
      <c r="B361" s="127" t="s">
        <v>218</v>
      </c>
      <c r="C361" s="54" t="s">
        <v>2709</v>
      </c>
      <c r="D361" s="71" t="s">
        <v>71</v>
      </c>
      <c r="E361" s="112" t="s">
        <v>2426</v>
      </c>
      <c r="F361" s="51" t="s">
        <v>61</v>
      </c>
      <c r="G361" s="14" t="s">
        <v>61</v>
      </c>
      <c r="H361" s="14">
        <v>50</v>
      </c>
      <c r="I361" s="14" t="s">
        <v>41</v>
      </c>
      <c r="J361" s="14" t="s">
        <v>76</v>
      </c>
      <c r="K361" s="114" t="s">
        <v>61</v>
      </c>
      <c r="L361" s="115">
        <v>64.989999999999995</v>
      </c>
      <c r="M361" s="175">
        <f t="shared" si="480"/>
        <v>54.613445378151262</v>
      </c>
      <c r="N361" s="115">
        <f>L361-30</f>
        <v>34.989999999999995</v>
      </c>
      <c r="O361" s="116">
        <f t="shared" si="513"/>
        <v>29.403361344537814</v>
      </c>
      <c r="P361" s="177">
        <f t="shared" si="514"/>
        <v>34.989999999999995</v>
      </c>
      <c r="Q361" s="51" t="s">
        <v>41</v>
      </c>
      <c r="R361" s="16">
        <f t="shared" si="508"/>
        <v>32.989999999999995</v>
      </c>
      <c r="S361" s="14" t="s">
        <v>41</v>
      </c>
      <c r="T361" s="14" t="s">
        <v>41</v>
      </c>
      <c r="U361" s="16">
        <f t="shared" si="509"/>
        <v>29.989999999999995</v>
      </c>
      <c r="V361" s="14" t="s">
        <v>41</v>
      </c>
      <c r="W361" s="16">
        <f t="shared" si="510"/>
        <v>27.989999999999995</v>
      </c>
      <c r="X361" s="14" t="s">
        <v>41</v>
      </c>
      <c r="Y361" s="14" t="s">
        <v>41</v>
      </c>
      <c r="Z361" s="16">
        <f t="shared" si="511"/>
        <v>24.989999999999995</v>
      </c>
      <c r="AA361" s="72">
        <f t="shared" ref="AA361" si="516">P361-12</f>
        <v>22.989999999999995</v>
      </c>
      <c r="AB361" s="256">
        <v>0</v>
      </c>
      <c r="AC361" s="237" t="s">
        <v>2569</v>
      </c>
      <c r="AD361" s="120" t="s">
        <v>2711</v>
      </c>
      <c r="AE361" s="67">
        <v>430</v>
      </c>
      <c r="AF361" s="114">
        <v>-250</v>
      </c>
      <c r="AG361" s="182">
        <f t="shared" si="481"/>
        <v>180</v>
      </c>
      <c r="AH361" s="183">
        <f t="shared" si="482"/>
        <v>-166.6</v>
      </c>
      <c r="AI361" s="184">
        <f t="shared" si="483"/>
        <v>9.99</v>
      </c>
      <c r="AJ361" s="183">
        <f t="shared" si="484"/>
        <v>8.3949579831932777</v>
      </c>
      <c r="AK361" s="202" t="str">
        <f t="shared" si="485"/>
        <v>-</v>
      </c>
      <c r="AL361" s="203">
        <f t="shared" si="486"/>
        <v>140</v>
      </c>
      <c r="AM361" s="203" t="str">
        <f t="shared" si="487"/>
        <v>-</v>
      </c>
      <c r="AN361" s="203" t="str">
        <f t="shared" si="488"/>
        <v>-</v>
      </c>
      <c r="AO361" s="203">
        <f t="shared" si="489"/>
        <v>80</v>
      </c>
      <c r="AP361" s="203" t="str">
        <f t="shared" si="490"/>
        <v>-</v>
      </c>
      <c r="AQ361" s="203">
        <f t="shared" si="491"/>
        <v>40</v>
      </c>
      <c r="AR361" s="203" t="str">
        <f t="shared" si="492"/>
        <v>-</v>
      </c>
      <c r="AS361" s="203" t="str">
        <f t="shared" si="493"/>
        <v>-</v>
      </c>
      <c r="AT361" s="203">
        <f t="shared" si="494"/>
        <v>-20</v>
      </c>
      <c r="AU361" s="204">
        <f t="shared" si="495"/>
        <v>-60</v>
      </c>
      <c r="AV361" s="185"/>
      <c r="AW361" s="205" t="str">
        <f t="shared" si="496"/>
        <v>-</v>
      </c>
      <c r="AX361" s="206">
        <f t="shared" si="497"/>
        <v>9.99</v>
      </c>
      <c r="AY361" s="206" t="str">
        <f t="shared" si="498"/>
        <v>-</v>
      </c>
      <c r="AZ361" s="206" t="str">
        <f t="shared" si="499"/>
        <v>-</v>
      </c>
      <c r="BA361" s="206">
        <f t="shared" si="500"/>
        <v>9.99</v>
      </c>
      <c r="BB361" s="206" t="str">
        <f t="shared" si="501"/>
        <v>-</v>
      </c>
      <c r="BC361" s="206">
        <f t="shared" si="502"/>
        <v>9.99</v>
      </c>
      <c r="BD361" s="206" t="str">
        <f t="shared" si="503"/>
        <v>-</v>
      </c>
      <c r="BE361" s="206" t="str">
        <f t="shared" si="504"/>
        <v>-</v>
      </c>
      <c r="BF361" s="206">
        <f t="shared" si="505"/>
        <v>79.989999999999995</v>
      </c>
      <c r="BG361" s="207">
        <f t="shared" si="506"/>
        <v>119.99</v>
      </c>
      <c r="BH361" s="104" t="s">
        <v>2710</v>
      </c>
      <c r="BI361" s="227">
        <v>46265</v>
      </c>
      <c r="BJ361" s="112" t="s">
        <v>141</v>
      </c>
      <c r="BK361" s="103"/>
    </row>
    <row r="362" spans="1:63">
      <c r="A362" s="111"/>
      <c r="B362" s="127" t="s">
        <v>218</v>
      </c>
      <c r="C362" s="54" t="s">
        <v>238</v>
      </c>
      <c r="D362" s="71" t="s">
        <v>71</v>
      </c>
      <c r="E362" s="112"/>
      <c r="F362" s="51" t="s">
        <v>61</v>
      </c>
      <c r="G362" s="14">
        <v>12</v>
      </c>
      <c r="H362" s="14">
        <v>300</v>
      </c>
      <c r="I362" s="14" t="s">
        <v>41</v>
      </c>
      <c r="J362" s="14" t="s">
        <v>76</v>
      </c>
      <c r="K362" s="71" t="s">
        <v>61</v>
      </c>
      <c r="L362" s="115">
        <v>34.99</v>
      </c>
      <c r="M362" s="175">
        <f t="shared" si="480"/>
        <v>29.403361344537817</v>
      </c>
      <c r="N362" s="51"/>
      <c r="O362" s="71"/>
      <c r="P362" s="177">
        <f t="shared" ref="P362:P367" si="517">L362</f>
        <v>34.99</v>
      </c>
      <c r="Q362" s="51" t="s">
        <v>41</v>
      </c>
      <c r="R362" s="16">
        <f t="shared" si="508"/>
        <v>32.99</v>
      </c>
      <c r="S362" s="14" t="s">
        <v>41</v>
      </c>
      <c r="T362" s="14" t="s">
        <v>41</v>
      </c>
      <c r="U362" s="16">
        <f t="shared" si="509"/>
        <v>29.990000000000002</v>
      </c>
      <c r="V362" s="14" t="s">
        <v>41</v>
      </c>
      <c r="W362" s="16">
        <f t="shared" si="510"/>
        <v>27.990000000000002</v>
      </c>
      <c r="X362" s="14" t="s">
        <v>41</v>
      </c>
      <c r="Y362" s="14" t="s">
        <v>41</v>
      </c>
      <c r="Z362" s="16">
        <f t="shared" si="511"/>
        <v>24.990000000000002</v>
      </c>
      <c r="AA362" s="71" t="s">
        <v>41</v>
      </c>
      <c r="AB362" s="252">
        <v>39.99</v>
      </c>
      <c r="AC362" s="212"/>
      <c r="AD362" s="119" t="s">
        <v>41</v>
      </c>
      <c r="AE362" s="115">
        <v>150</v>
      </c>
      <c r="AF362" s="114"/>
      <c r="AG362" s="182">
        <f t="shared" si="481"/>
        <v>150</v>
      </c>
      <c r="AH362" s="183">
        <f t="shared" si="482"/>
        <v>-130.9</v>
      </c>
      <c r="AI362" s="184">
        <f t="shared" si="483"/>
        <v>9.99</v>
      </c>
      <c r="AJ362" s="183">
        <f t="shared" si="484"/>
        <v>8.3949579831932777</v>
      </c>
      <c r="AK362" s="202" t="str">
        <f t="shared" si="485"/>
        <v>-</v>
      </c>
      <c r="AL362" s="203">
        <f t="shared" si="486"/>
        <v>110</v>
      </c>
      <c r="AM362" s="203" t="str">
        <f t="shared" si="487"/>
        <v>-</v>
      </c>
      <c r="AN362" s="203" t="str">
        <f t="shared" si="488"/>
        <v>-</v>
      </c>
      <c r="AO362" s="203">
        <f t="shared" si="489"/>
        <v>50</v>
      </c>
      <c r="AP362" s="203" t="str">
        <f t="shared" si="490"/>
        <v>-</v>
      </c>
      <c r="AQ362" s="203">
        <f t="shared" si="491"/>
        <v>10</v>
      </c>
      <c r="AR362" s="203" t="str">
        <f t="shared" si="492"/>
        <v>-</v>
      </c>
      <c r="AS362" s="203" t="str">
        <f t="shared" si="493"/>
        <v>-</v>
      </c>
      <c r="AT362" s="203">
        <f t="shared" si="494"/>
        <v>-50</v>
      </c>
      <c r="AU362" s="204" t="str">
        <f t="shared" si="495"/>
        <v>-</v>
      </c>
      <c r="AV362" s="185"/>
      <c r="AW362" s="205" t="str">
        <f t="shared" si="496"/>
        <v>-</v>
      </c>
      <c r="AX362" s="206">
        <f t="shared" si="497"/>
        <v>9.99</v>
      </c>
      <c r="AY362" s="206" t="str">
        <f t="shared" si="498"/>
        <v>-</v>
      </c>
      <c r="AZ362" s="206" t="str">
        <f t="shared" si="499"/>
        <v>-</v>
      </c>
      <c r="BA362" s="206">
        <f t="shared" si="500"/>
        <v>9.99</v>
      </c>
      <c r="BB362" s="206" t="str">
        <f t="shared" si="501"/>
        <v>-</v>
      </c>
      <c r="BC362" s="206">
        <f t="shared" si="502"/>
        <v>39.99</v>
      </c>
      <c r="BD362" s="206" t="str">
        <f t="shared" si="503"/>
        <v>-</v>
      </c>
      <c r="BE362" s="206" t="str">
        <f t="shared" si="504"/>
        <v>-</v>
      </c>
      <c r="BF362" s="206">
        <f t="shared" si="505"/>
        <v>109.99</v>
      </c>
      <c r="BG362" s="207" t="str">
        <f t="shared" si="506"/>
        <v>-</v>
      </c>
      <c r="BH362" s="123"/>
      <c r="BI362" s="227"/>
      <c r="BJ362" s="112" t="s">
        <v>90</v>
      </c>
      <c r="BK362" s="103"/>
    </row>
    <row r="363" spans="1:63" s="49" customFormat="1">
      <c r="A363" s="111"/>
      <c r="B363" s="127" t="s">
        <v>218</v>
      </c>
      <c r="C363" s="54" t="s">
        <v>238</v>
      </c>
      <c r="D363" s="71" t="s">
        <v>71</v>
      </c>
      <c r="E363" s="112" t="s">
        <v>2426</v>
      </c>
      <c r="F363" s="51" t="s">
        <v>61</v>
      </c>
      <c r="G363" s="14">
        <v>12</v>
      </c>
      <c r="H363" s="14">
        <v>300</v>
      </c>
      <c r="I363" s="14" t="s">
        <v>41</v>
      </c>
      <c r="J363" s="14" t="s">
        <v>76</v>
      </c>
      <c r="K363" s="71" t="s">
        <v>61</v>
      </c>
      <c r="L363" s="115">
        <v>34.99</v>
      </c>
      <c r="M363" s="175">
        <f t="shared" si="480"/>
        <v>29.403361344537817</v>
      </c>
      <c r="N363" s="51"/>
      <c r="O363" s="71"/>
      <c r="P363" s="177">
        <f t="shared" si="517"/>
        <v>34.99</v>
      </c>
      <c r="Q363" s="51" t="s">
        <v>41</v>
      </c>
      <c r="R363" s="16">
        <f t="shared" si="508"/>
        <v>32.99</v>
      </c>
      <c r="S363" s="14" t="s">
        <v>41</v>
      </c>
      <c r="T363" s="14" t="s">
        <v>41</v>
      </c>
      <c r="U363" s="16">
        <f t="shared" si="509"/>
        <v>29.990000000000002</v>
      </c>
      <c r="V363" s="14" t="s">
        <v>41</v>
      </c>
      <c r="W363" s="16">
        <f t="shared" si="510"/>
        <v>27.990000000000002</v>
      </c>
      <c r="X363" s="14" t="s">
        <v>41</v>
      </c>
      <c r="Y363" s="14" t="s">
        <v>41</v>
      </c>
      <c r="Z363" s="16">
        <f t="shared" si="511"/>
        <v>24.990000000000002</v>
      </c>
      <c r="AA363" s="71" t="s">
        <v>41</v>
      </c>
      <c r="AB363" s="252">
        <v>39.99</v>
      </c>
      <c r="AC363" s="236" t="s">
        <v>49</v>
      </c>
      <c r="AD363" s="223" t="s">
        <v>239</v>
      </c>
      <c r="AE363" s="115">
        <v>150</v>
      </c>
      <c r="AF363" s="114">
        <v>120</v>
      </c>
      <c r="AG363" s="182">
        <f t="shared" si="481"/>
        <v>270</v>
      </c>
      <c r="AH363" s="183">
        <f t="shared" si="482"/>
        <v>-273.7</v>
      </c>
      <c r="AI363" s="184">
        <f t="shared" si="483"/>
        <v>9.99</v>
      </c>
      <c r="AJ363" s="183">
        <f t="shared" si="484"/>
        <v>8.3949579831932777</v>
      </c>
      <c r="AK363" s="202" t="str">
        <f t="shared" si="485"/>
        <v>-</v>
      </c>
      <c r="AL363" s="203">
        <f t="shared" si="486"/>
        <v>230</v>
      </c>
      <c r="AM363" s="203" t="str">
        <f t="shared" si="487"/>
        <v>-</v>
      </c>
      <c r="AN363" s="203" t="str">
        <f t="shared" si="488"/>
        <v>-</v>
      </c>
      <c r="AO363" s="203">
        <f t="shared" si="489"/>
        <v>170</v>
      </c>
      <c r="AP363" s="203" t="str">
        <f t="shared" si="490"/>
        <v>-</v>
      </c>
      <c r="AQ363" s="203">
        <f t="shared" si="491"/>
        <v>130</v>
      </c>
      <c r="AR363" s="203" t="str">
        <f t="shared" si="492"/>
        <v>-</v>
      </c>
      <c r="AS363" s="203" t="str">
        <f t="shared" si="493"/>
        <v>-</v>
      </c>
      <c r="AT363" s="203">
        <f t="shared" si="494"/>
        <v>70</v>
      </c>
      <c r="AU363" s="204" t="str">
        <f t="shared" si="495"/>
        <v>-</v>
      </c>
      <c r="AV363" s="185"/>
      <c r="AW363" s="205" t="str">
        <f t="shared" si="496"/>
        <v>-</v>
      </c>
      <c r="AX363" s="206">
        <f t="shared" si="497"/>
        <v>9.99</v>
      </c>
      <c r="AY363" s="206" t="str">
        <f t="shared" si="498"/>
        <v>-</v>
      </c>
      <c r="AZ363" s="206" t="str">
        <f t="shared" si="499"/>
        <v>-</v>
      </c>
      <c r="BA363" s="206">
        <f t="shared" si="500"/>
        <v>9.99</v>
      </c>
      <c r="BB363" s="206" t="str">
        <f t="shared" si="501"/>
        <v>-</v>
      </c>
      <c r="BC363" s="206">
        <f t="shared" si="502"/>
        <v>9.99</v>
      </c>
      <c r="BD363" s="206" t="str">
        <f t="shared" si="503"/>
        <v>-</v>
      </c>
      <c r="BE363" s="206" t="str">
        <f t="shared" si="504"/>
        <v>-</v>
      </c>
      <c r="BF363" s="206">
        <f t="shared" si="505"/>
        <v>9.99</v>
      </c>
      <c r="BG363" s="207" t="str">
        <f t="shared" si="506"/>
        <v>-</v>
      </c>
      <c r="BH363" s="123"/>
      <c r="BI363" s="227">
        <v>46265</v>
      </c>
      <c r="BJ363" s="112" t="s">
        <v>90</v>
      </c>
      <c r="BK363" s="103"/>
    </row>
    <row r="364" spans="1:63">
      <c r="A364" s="110"/>
      <c r="B364" s="127" t="s">
        <v>218</v>
      </c>
      <c r="C364" s="54" t="s">
        <v>107</v>
      </c>
      <c r="D364" s="71" t="s">
        <v>71</v>
      </c>
      <c r="E364" s="112"/>
      <c r="F364" s="51" t="s">
        <v>61</v>
      </c>
      <c r="G364" s="14">
        <v>12</v>
      </c>
      <c r="H364" s="14">
        <v>50</v>
      </c>
      <c r="I364" s="14" t="s">
        <v>41</v>
      </c>
      <c r="J364" s="14" t="s">
        <v>76</v>
      </c>
      <c r="K364" s="114" t="s">
        <v>61</v>
      </c>
      <c r="L364" s="115">
        <v>34.99</v>
      </c>
      <c r="M364" s="175">
        <f t="shared" si="480"/>
        <v>29.403361344537817</v>
      </c>
      <c r="N364" s="115"/>
      <c r="O364" s="116"/>
      <c r="P364" s="177">
        <f t="shared" si="517"/>
        <v>34.99</v>
      </c>
      <c r="Q364" s="51" t="s">
        <v>41</v>
      </c>
      <c r="R364" s="16">
        <f t="shared" si="508"/>
        <v>32.99</v>
      </c>
      <c r="S364" s="14" t="s">
        <v>41</v>
      </c>
      <c r="T364" s="14" t="s">
        <v>41</v>
      </c>
      <c r="U364" s="16">
        <f t="shared" si="509"/>
        <v>29.990000000000002</v>
      </c>
      <c r="V364" s="14" t="s">
        <v>41</v>
      </c>
      <c r="W364" s="16">
        <f t="shared" si="510"/>
        <v>27.990000000000002</v>
      </c>
      <c r="X364" s="14" t="s">
        <v>41</v>
      </c>
      <c r="Y364" s="14" t="s">
        <v>41</v>
      </c>
      <c r="Z364" s="16">
        <f t="shared" si="511"/>
        <v>24.990000000000002</v>
      </c>
      <c r="AA364" s="71" t="s">
        <v>41</v>
      </c>
      <c r="AB364" s="252">
        <v>39.99</v>
      </c>
      <c r="AC364" s="212"/>
      <c r="AD364" s="119" t="s">
        <v>41</v>
      </c>
      <c r="AE364" s="67">
        <v>250</v>
      </c>
      <c r="AF364" s="114"/>
      <c r="AG364" s="182">
        <f t="shared" si="481"/>
        <v>250</v>
      </c>
      <c r="AH364" s="183">
        <f t="shared" si="482"/>
        <v>-249.89999999999998</v>
      </c>
      <c r="AI364" s="184">
        <f t="shared" si="483"/>
        <v>9.99</v>
      </c>
      <c r="AJ364" s="183">
        <f t="shared" si="484"/>
        <v>8.3949579831932777</v>
      </c>
      <c r="AK364" s="202" t="str">
        <f t="shared" si="485"/>
        <v>-</v>
      </c>
      <c r="AL364" s="203">
        <f t="shared" si="486"/>
        <v>210</v>
      </c>
      <c r="AM364" s="203" t="str">
        <f t="shared" si="487"/>
        <v>-</v>
      </c>
      <c r="AN364" s="203" t="str">
        <f t="shared" si="488"/>
        <v>-</v>
      </c>
      <c r="AO364" s="203">
        <f t="shared" si="489"/>
        <v>150</v>
      </c>
      <c r="AP364" s="203" t="str">
        <f t="shared" si="490"/>
        <v>-</v>
      </c>
      <c r="AQ364" s="203">
        <f t="shared" si="491"/>
        <v>110</v>
      </c>
      <c r="AR364" s="203" t="str">
        <f t="shared" si="492"/>
        <v>-</v>
      </c>
      <c r="AS364" s="203" t="str">
        <f t="shared" si="493"/>
        <v>-</v>
      </c>
      <c r="AT364" s="203">
        <f t="shared" si="494"/>
        <v>50</v>
      </c>
      <c r="AU364" s="204" t="str">
        <f t="shared" si="495"/>
        <v>-</v>
      </c>
      <c r="AV364" s="185"/>
      <c r="AW364" s="205" t="str">
        <f t="shared" si="496"/>
        <v>-</v>
      </c>
      <c r="AX364" s="206">
        <f t="shared" si="497"/>
        <v>9.99</v>
      </c>
      <c r="AY364" s="206" t="str">
        <f t="shared" si="498"/>
        <v>-</v>
      </c>
      <c r="AZ364" s="206" t="str">
        <f t="shared" si="499"/>
        <v>-</v>
      </c>
      <c r="BA364" s="206">
        <f t="shared" si="500"/>
        <v>9.99</v>
      </c>
      <c r="BB364" s="206" t="str">
        <f t="shared" si="501"/>
        <v>-</v>
      </c>
      <c r="BC364" s="206">
        <f t="shared" si="502"/>
        <v>9.99</v>
      </c>
      <c r="BD364" s="206" t="str">
        <f t="shared" si="503"/>
        <v>-</v>
      </c>
      <c r="BE364" s="206" t="str">
        <f t="shared" si="504"/>
        <v>-</v>
      </c>
      <c r="BF364" s="206">
        <f t="shared" si="505"/>
        <v>9.99</v>
      </c>
      <c r="BG364" s="207" t="str">
        <f t="shared" si="506"/>
        <v>-</v>
      </c>
      <c r="BH364" s="104"/>
      <c r="BI364" s="227"/>
      <c r="BJ364" s="112" t="s">
        <v>108</v>
      </c>
      <c r="BK364" s="103"/>
    </row>
    <row r="365" spans="1:63" s="49" customFormat="1">
      <c r="A365" s="110"/>
      <c r="B365" s="127" t="s">
        <v>218</v>
      </c>
      <c r="C365" s="54" t="s">
        <v>107</v>
      </c>
      <c r="D365" s="71" t="s">
        <v>71</v>
      </c>
      <c r="E365" s="112" t="s">
        <v>2426</v>
      </c>
      <c r="F365" s="51" t="s">
        <v>61</v>
      </c>
      <c r="G365" s="14">
        <v>12</v>
      </c>
      <c r="H365" s="14">
        <v>50</v>
      </c>
      <c r="I365" s="14" t="s">
        <v>41</v>
      </c>
      <c r="J365" s="14" t="s">
        <v>76</v>
      </c>
      <c r="K365" s="114" t="s">
        <v>61</v>
      </c>
      <c r="L365" s="115">
        <v>34.99</v>
      </c>
      <c r="M365" s="175">
        <f t="shared" si="480"/>
        <v>29.403361344537817</v>
      </c>
      <c r="N365" s="115"/>
      <c r="O365" s="116"/>
      <c r="P365" s="177">
        <f t="shared" si="517"/>
        <v>34.99</v>
      </c>
      <c r="Q365" s="51" t="s">
        <v>41</v>
      </c>
      <c r="R365" s="16">
        <f t="shared" si="508"/>
        <v>32.99</v>
      </c>
      <c r="S365" s="14" t="s">
        <v>41</v>
      </c>
      <c r="T365" s="14" t="s">
        <v>41</v>
      </c>
      <c r="U365" s="16">
        <f t="shared" si="509"/>
        <v>29.990000000000002</v>
      </c>
      <c r="V365" s="14" t="s">
        <v>41</v>
      </c>
      <c r="W365" s="16">
        <f t="shared" si="510"/>
        <v>27.990000000000002</v>
      </c>
      <c r="X365" s="14" t="s">
        <v>41</v>
      </c>
      <c r="Y365" s="14" t="s">
        <v>41</v>
      </c>
      <c r="Z365" s="16">
        <f t="shared" si="511"/>
        <v>24.990000000000002</v>
      </c>
      <c r="AA365" s="71" t="s">
        <v>41</v>
      </c>
      <c r="AB365" s="252">
        <v>39.99</v>
      </c>
      <c r="AC365" s="237" t="s">
        <v>49</v>
      </c>
      <c r="AD365" s="120" t="s">
        <v>235</v>
      </c>
      <c r="AE365" s="67">
        <v>250</v>
      </c>
      <c r="AF365" s="114">
        <v>100</v>
      </c>
      <c r="AG365" s="182">
        <f t="shared" si="481"/>
        <v>350</v>
      </c>
      <c r="AH365" s="183">
        <f t="shared" si="482"/>
        <v>-368.9</v>
      </c>
      <c r="AI365" s="184">
        <f t="shared" si="483"/>
        <v>9.99</v>
      </c>
      <c r="AJ365" s="183">
        <f t="shared" si="484"/>
        <v>8.3949579831932777</v>
      </c>
      <c r="AK365" s="202" t="str">
        <f t="shared" si="485"/>
        <v>-</v>
      </c>
      <c r="AL365" s="203">
        <f t="shared" si="486"/>
        <v>310</v>
      </c>
      <c r="AM365" s="203" t="str">
        <f t="shared" si="487"/>
        <v>-</v>
      </c>
      <c r="AN365" s="203" t="str">
        <f t="shared" si="488"/>
        <v>-</v>
      </c>
      <c r="AO365" s="203">
        <f t="shared" si="489"/>
        <v>250</v>
      </c>
      <c r="AP365" s="203" t="str">
        <f t="shared" si="490"/>
        <v>-</v>
      </c>
      <c r="AQ365" s="203">
        <f t="shared" si="491"/>
        <v>210</v>
      </c>
      <c r="AR365" s="203" t="str">
        <f t="shared" si="492"/>
        <v>-</v>
      </c>
      <c r="AS365" s="203" t="str">
        <f t="shared" si="493"/>
        <v>-</v>
      </c>
      <c r="AT365" s="203">
        <f t="shared" si="494"/>
        <v>150</v>
      </c>
      <c r="AU365" s="204" t="str">
        <f t="shared" si="495"/>
        <v>-</v>
      </c>
      <c r="AV365" s="185"/>
      <c r="AW365" s="205" t="str">
        <f t="shared" si="496"/>
        <v>-</v>
      </c>
      <c r="AX365" s="206">
        <f t="shared" si="497"/>
        <v>9.99</v>
      </c>
      <c r="AY365" s="206" t="str">
        <f t="shared" si="498"/>
        <v>-</v>
      </c>
      <c r="AZ365" s="206" t="str">
        <f t="shared" si="499"/>
        <v>-</v>
      </c>
      <c r="BA365" s="206">
        <f t="shared" si="500"/>
        <v>9.99</v>
      </c>
      <c r="BB365" s="206" t="str">
        <f t="shared" si="501"/>
        <v>-</v>
      </c>
      <c r="BC365" s="206">
        <f t="shared" si="502"/>
        <v>9.99</v>
      </c>
      <c r="BD365" s="206" t="str">
        <f t="shared" si="503"/>
        <v>-</v>
      </c>
      <c r="BE365" s="206" t="str">
        <f t="shared" si="504"/>
        <v>-</v>
      </c>
      <c r="BF365" s="206">
        <f t="shared" si="505"/>
        <v>9.99</v>
      </c>
      <c r="BG365" s="207" t="str">
        <f t="shared" si="506"/>
        <v>-</v>
      </c>
      <c r="BH365" s="104"/>
      <c r="BI365" s="227">
        <v>46265</v>
      </c>
      <c r="BJ365" s="112" t="s">
        <v>108</v>
      </c>
      <c r="BK365" s="103"/>
    </row>
    <row r="366" spans="1:63" s="49" customFormat="1">
      <c r="A366" s="110"/>
      <c r="B366" s="127" t="s">
        <v>218</v>
      </c>
      <c r="C366" s="54" t="s">
        <v>121</v>
      </c>
      <c r="D366" s="71" t="s">
        <v>71</v>
      </c>
      <c r="E366" s="112"/>
      <c r="F366" s="51" t="s">
        <v>61</v>
      </c>
      <c r="G366" s="14">
        <v>20</v>
      </c>
      <c r="H366" s="14">
        <v>50</v>
      </c>
      <c r="I366" s="14" t="s">
        <v>41</v>
      </c>
      <c r="J366" s="14" t="s">
        <v>76</v>
      </c>
      <c r="K366" s="114" t="s">
        <v>61</v>
      </c>
      <c r="L366" s="115">
        <v>34.99</v>
      </c>
      <c r="M366" s="175">
        <f t="shared" si="480"/>
        <v>29.403361344537817</v>
      </c>
      <c r="N366" s="115"/>
      <c r="O366" s="116"/>
      <c r="P366" s="177">
        <f t="shared" si="517"/>
        <v>34.99</v>
      </c>
      <c r="Q366" s="51" t="s">
        <v>41</v>
      </c>
      <c r="R366" s="16">
        <f t="shared" si="508"/>
        <v>32.99</v>
      </c>
      <c r="S366" s="14" t="s">
        <v>41</v>
      </c>
      <c r="T366" s="14" t="s">
        <v>41</v>
      </c>
      <c r="U366" s="16">
        <f t="shared" si="509"/>
        <v>29.990000000000002</v>
      </c>
      <c r="V366" s="14" t="s">
        <v>41</v>
      </c>
      <c r="W366" s="16">
        <f t="shared" si="510"/>
        <v>27.990000000000002</v>
      </c>
      <c r="X366" s="14" t="s">
        <v>41</v>
      </c>
      <c r="Y366" s="14" t="s">
        <v>41</v>
      </c>
      <c r="Z366" s="16">
        <f t="shared" si="511"/>
        <v>24.990000000000002</v>
      </c>
      <c r="AA366" s="72">
        <f t="shared" ref="AA366:AA377" si="518">P366-12</f>
        <v>22.990000000000002</v>
      </c>
      <c r="AB366" s="252">
        <v>39.99</v>
      </c>
      <c r="AC366" s="212"/>
      <c r="AD366" s="119" t="s">
        <v>41</v>
      </c>
      <c r="AE366" s="67">
        <v>250</v>
      </c>
      <c r="AF366" s="114"/>
      <c r="AG366" s="182">
        <f t="shared" si="481"/>
        <v>250</v>
      </c>
      <c r="AH366" s="183">
        <f t="shared" si="482"/>
        <v>-249.89999999999998</v>
      </c>
      <c r="AI366" s="184">
        <f t="shared" si="483"/>
        <v>9.99</v>
      </c>
      <c r="AJ366" s="183">
        <f t="shared" si="484"/>
        <v>8.3949579831932777</v>
      </c>
      <c r="AK366" s="202" t="str">
        <f t="shared" si="485"/>
        <v>-</v>
      </c>
      <c r="AL366" s="203">
        <f t="shared" si="486"/>
        <v>210</v>
      </c>
      <c r="AM366" s="203" t="str">
        <f t="shared" si="487"/>
        <v>-</v>
      </c>
      <c r="AN366" s="203" t="str">
        <f t="shared" si="488"/>
        <v>-</v>
      </c>
      <c r="AO366" s="203">
        <f t="shared" si="489"/>
        <v>150</v>
      </c>
      <c r="AP366" s="203" t="str">
        <f t="shared" si="490"/>
        <v>-</v>
      </c>
      <c r="AQ366" s="203">
        <f t="shared" si="491"/>
        <v>110</v>
      </c>
      <c r="AR366" s="203" t="str">
        <f t="shared" si="492"/>
        <v>-</v>
      </c>
      <c r="AS366" s="203" t="str">
        <f t="shared" si="493"/>
        <v>-</v>
      </c>
      <c r="AT366" s="203">
        <f t="shared" si="494"/>
        <v>50</v>
      </c>
      <c r="AU366" s="204">
        <f t="shared" si="495"/>
        <v>10</v>
      </c>
      <c r="AV366" s="185"/>
      <c r="AW366" s="205" t="str">
        <f t="shared" si="496"/>
        <v>-</v>
      </c>
      <c r="AX366" s="206">
        <f t="shared" si="497"/>
        <v>9.99</v>
      </c>
      <c r="AY366" s="206" t="str">
        <f t="shared" si="498"/>
        <v>-</v>
      </c>
      <c r="AZ366" s="206" t="str">
        <f t="shared" si="499"/>
        <v>-</v>
      </c>
      <c r="BA366" s="206">
        <f t="shared" si="500"/>
        <v>9.99</v>
      </c>
      <c r="BB366" s="206" t="str">
        <f t="shared" si="501"/>
        <v>-</v>
      </c>
      <c r="BC366" s="206">
        <f t="shared" si="502"/>
        <v>9.99</v>
      </c>
      <c r="BD366" s="206" t="str">
        <f t="shared" si="503"/>
        <v>-</v>
      </c>
      <c r="BE366" s="206" t="str">
        <f t="shared" si="504"/>
        <v>-</v>
      </c>
      <c r="BF366" s="206">
        <f t="shared" si="505"/>
        <v>9.99</v>
      </c>
      <c r="BG366" s="207">
        <f t="shared" si="506"/>
        <v>39.99</v>
      </c>
      <c r="BH366" s="104"/>
      <c r="BI366" s="227"/>
      <c r="BJ366" s="112" t="s">
        <v>108</v>
      </c>
      <c r="BK366" s="103"/>
    </row>
    <row r="367" spans="1:63" s="49" customFormat="1">
      <c r="A367" s="110"/>
      <c r="B367" s="127" t="s">
        <v>218</v>
      </c>
      <c r="C367" s="54" t="s">
        <v>121</v>
      </c>
      <c r="D367" s="71" t="s">
        <v>71</v>
      </c>
      <c r="E367" s="112" t="s">
        <v>2426</v>
      </c>
      <c r="F367" s="51" t="s">
        <v>61</v>
      </c>
      <c r="G367" s="14">
        <v>20</v>
      </c>
      <c r="H367" s="14">
        <v>50</v>
      </c>
      <c r="I367" s="14" t="s">
        <v>41</v>
      </c>
      <c r="J367" s="14" t="s">
        <v>76</v>
      </c>
      <c r="K367" s="114" t="s">
        <v>61</v>
      </c>
      <c r="L367" s="115">
        <v>34.99</v>
      </c>
      <c r="M367" s="175">
        <f t="shared" ref="M367:M389" si="519">L367/1.19</f>
        <v>29.403361344537817</v>
      </c>
      <c r="N367" s="115"/>
      <c r="O367" s="116"/>
      <c r="P367" s="177">
        <f t="shared" si="517"/>
        <v>34.99</v>
      </c>
      <c r="Q367" s="51" t="s">
        <v>41</v>
      </c>
      <c r="R367" s="16">
        <f t="shared" si="508"/>
        <v>32.99</v>
      </c>
      <c r="S367" s="14" t="s">
        <v>41</v>
      </c>
      <c r="T367" s="14" t="s">
        <v>41</v>
      </c>
      <c r="U367" s="16">
        <f t="shared" si="509"/>
        <v>29.990000000000002</v>
      </c>
      <c r="V367" s="14" t="s">
        <v>41</v>
      </c>
      <c r="W367" s="16">
        <f t="shared" si="510"/>
        <v>27.990000000000002</v>
      </c>
      <c r="X367" s="14" t="s">
        <v>41</v>
      </c>
      <c r="Y367" s="14" t="s">
        <v>41</v>
      </c>
      <c r="Z367" s="16">
        <f t="shared" si="511"/>
        <v>24.990000000000002</v>
      </c>
      <c r="AA367" s="72">
        <f t="shared" si="518"/>
        <v>22.990000000000002</v>
      </c>
      <c r="AB367" s="252">
        <v>39.99</v>
      </c>
      <c r="AC367" s="237" t="s">
        <v>49</v>
      </c>
      <c r="AD367" s="120" t="s">
        <v>1956</v>
      </c>
      <c r="AE367" s="67">
        <v>250</v>
      </c>
      <c r="AF367" s="114">
        <v>90</v>
      </c>
      <c r="AG367" s="182">
        <f t="shared" ref="AG367:AG389" si="520">SUM(AE367:AF367)</f>
        <v>340</v>
      </c>
      <c r="AH367" s="183">
        <f t="shared" ref="AH367:AH389" si="521">((($AG$2+$AG$3)-AG367))*1.19</f>
        <v>-357</v>
      </c>
      <c r="AI367" s="184">
        <f t="shared" ref="AI367:AI389" si="522">IF(AH367&lt;1,9.99,ROUNDDOWN(AH367/10,0)*10+9.99)</f>
        <v>9.99</v>
      </c>
      <c r="AJ367" s="183">
        <f t="shared" ref="AJ367:AJ389" si="523">AI367/1.19</f>
        <v>8.3949579831932777</v>
      </c>
      <c r="AK367" s="202" t="str">
        <f t="shared" ref="AK367:AK389" si="524">IF(ISNUMBER(Q367),AG367-20,"-")</f>
        <v>-</v>
      </c>
      <c r="AL367" s="203">
        <f t="shared" ref="AL367:AL389" si="525">IF(ISNUMBER(R367),AG367-40,"-")</f>
        <v>300</v>
      </c>
      <c r="AM367" s="203" t="str">
        <f t="shared" ref="AM367:AM389" si="526">IF(ISNUMBER(S367),AG367-60,"-")</f>
        <v>-</v>
      </c>
      <c r="AN367" s="203" t="str">
        <f t="shared" ref="AN367:AN389" si="527">IF(ISNUMBER(T367),AG367-80,"-")</f>
        <v>-</v>
      </c>
      <c r="AO367" s="203">
        <f t="shared" ref="AO367:AO389" si="528">IF(ISNUMBER(U367),AG367-100,"-")</f>
        <v>240</v>
      </c>
      <c r="AP367" s="203" t="str">
        <f t="shared" ref="AP367:AP389" si="529">IF(ISNUMBER(V367),AG367-120,"-")</f>
        <v>-</v>
      </c>
      <c r="AQ367" s="203">
        <f t="shared" ref="AQ367:AQ389" si="530">IF(ISNUMBER(W367),AG367-140,"-")</f>
        <v>200</v>
      </c>
      <c r="AR367" s="203" t="str">
        <f t="shared" ref="AR367:AR389" si="531">IF(ISNUMBER(X367),AG367-160,"-")</f>
        <v>-</v>
      </c>
      <c r="AS367" s="203" t="str">
        <f t="shared" ref="AS367:AS389" si="532">IF(ISNUMBER(Y367),AG367-180,"-")</f>
        <v>-</v>
      </c>
      <c r="AT367" s="203">
        <f t="shared" ref="AT367:AT389" si="533">IF(ISNUMBER(Z367),AG367-200,"-")</f>
        <v>140</v>
      </c>
      <c r="AU367" s="204">
        <f t="shared" ref="AU367:AU389" si="534">IF(ISNUMBER(AA367),AG367-240,"-")</f>
        <v>100</v>
      </c>
      <c r="AV367" s="185"/>
      <c r="AW367" s="205" t="str">
        <f t="shared" ref="AW367:AW389" si="535">IF(ISNUMBER(AK367),IF((AH367+23.8)&lt;1,9.99,ROUNDDOWN((AH367+23.8)/10,0)*10+9.99),"-")</f>
        <v>-</v>
      </c>
      <c r="AX367" s="206">
        <f t="shared" ref="AX367:AX389" si="536">IF(ISNUMBER(AL367),IF((AH367+47.6)&lt;1,9.99,ROUNDDOWN((AH367+47.6)/10,0)*10+9.99),"-")</f>
        <v>9.99</v>
      </c>
      <c r="AY367" s="206" t="str">
        <f t="shared" ref="AY367:AY389" si="537">IF(ISNUMBER(AM367),IF((AH367+71.4)&lt;1,9.99,ROUNDDOWN((AH367+71.4)/10,0)*10+9.99),"-")</f>
        <v>-</v>
      </c>
      <c r="AZ367" s="206" t="str">
        <f t="shared" ref="AZ367:AZ389" si="538">IF(ISNUMBER(AN367),IF((AH367+95.2)&lt;1,9.99,ROUNDDOWN((AH367+95.2)/10,0)*10+9.99),"-")</f>
        <v>-</v>
      </c>
      <c r="BA367" s="206">
        <f t="shared" ref="BA367:BA389" si="539">IF(ISNUMBER(AO367),IF((AH367+119)&lt;1,9.99,ROUNDDOWN((AH367+119)/10,0)*10+9.99),"-")</f>
        <v>9.99</v>
      </c>
      <c r="BB367" s="206" t="str">
        <f t="shared" ref="BB367:BB389" si="540">IF(ISNUMBER(AP367),IF((AH367+142.8)&lt;1,9.99,ROUNDDOWN((AH367+142.8)/10,0)*10+9.99),"-")</f>
        <v>-</v>
      </c>
      <c r="BC367" s="206">
        <f t="shared" ref="BC367:BC389" si="541">IF(ISNUMBER(AQ367),IF((AH367+166.6)&lt;1,9.99,ROUNDDOWN((AH367+166.6)/10,0)*10+9.99),"-")</f>
        <v>9.99</v>
      </c>
      <c r="BD367" s="206" t="str">
        <f t="shared" ref="BD367:BD389" si="542">IF(ISNUMBER(AR367),IF((AH367+190.4)&lt;1,9.99,ROUNDDOWN((AH367+190.4)/10,0)*10+9.99),"-")</f>
        <v>-</v>
      </c>
      <c r="BE367" s="206" t="str">
        <f t="shared" ref="BE367:BE389" si="543">IF(ISNUMBER(AS367),IF((AH367+214.2)&lt;1,9.99,ROUNDDOWN((AH367+214.2)/10,0)*10+9.99),"-")</f>
        <v>-</v>
      </c>
      <c r="BF367" s="206">
        <f t="shared" ref="BF367:BF389" si="544">IF(ISNUMBER(AT367),IF((AH367+238)&lt;1,9.99,ROUNDDOWN((AH367+238)/10,0)*10+9.99),"-")</f>
        <v>9.99</v>
      </c>
      <c r="BG367" s="207">
        <f t="shared" ref="BG367:BG389" si="545">IF(ISNUMBER(AU367),IF((AH367+285.6)&lt;1,9.99,ROUNDDOWN((AH367+285.6)/10,0)*10+9.99),"-")</f>
        <v>9.99</v>
      </c>
      <c r="BH367" s="104"/>
      <c r="BI367" s="227">
        <v>46265</v>
      </c>
      <c r="BJ367" s="112" t="s">
        <v>108</v>
      </c>
      <c r="BK367" s="103"/>
    </row>
    <row r="368" spans="1:63" s="49" customFormat="1">
      <c r="A368" s="110"/>
      <c r="B368" s="127" t="s">
        <v>218</v>
      </c>
      <c r="C368" s="54" t="s">
        <v>140</v>
      </c>
      <c r="D368" s="71" t="s">
        <v>71</v>
      </c>
      <c r="E368" s="112" t="s">
        <v>2426</v>
      </c>
      <c r="F368" s="51" t="s">
        <v>61</v>
      </c>
      <c r="G368" s="14">
        <v>100</v>
      </c>
      <c r="H368" s="14">
        <v>50</v>
      </c>
      <c r="I368" s="14" t="s">
        <v>41</v>
      </c>
      <c r="J368" s="14" t="s">
        <v>76</v>
      </c>
      <c r="K368" s="114" t="s">
        <v>61</v>
      </c>
      <c r="L368" s="115">
        <v>54.99</v>
      </c>
      <c r="M368" s="175">
        <f t="shared" si="519"/>
        <v>46.210084033613448</v>
      </c>
      <c r="N368" s="115">
        <f>L368-20</f>
        <v>34.99</v>
      </c>
      <c r="O368" s="118">
        <f>N368/1.19</f>
        <v>29.403361344537817</v>
      </c>
      <c r="P368" s="177">
        <f>N368</f>
        <v>34.99</v>
      </c>
      <c r="Q368" s="51" t="s">
        <v>41</v>
      </c>
      <c r="R368" s="16">
        <f t="shared" si="508"/>
        <v>32.99</v>
      </c>
      <c r="S368" s="14" t="s">
        <v>41</v>
      </c>
      <c r="T368" s="14" t="s">
        <v>41</v>
      </c>
      <c r="U368" s="16">
        <f t="shared" si="509"/>
        <v>29.990000000000002</v>
      </c>
      <c r="V368" s="14" t="s">
        <v>41</v>
      </c>
      <c r="W368" s="16">
        <f t="shared" si="510"/>
        <v>27.990000000000002</v>
      </c>
      <c r="X368" s="14" t="s">
        <v>41</v>
      </c>
      <c r="Y368" s="14" t="s">
        <v>41</v>
      </c>
      <c r="Z368" s="16">
        <f t="shared" si="511"/>
        <v>24.990000000000002</v>
      </c>
      <c r="AA368" s="72">
        <f t="shared" si="518"/>
        <v>22.990000000000002</v>
      </c>
      <c r="AB368" s="252">
        <v>39.99</v>
      </c>
      <c r="AC368" s="237" t="s">
        <v>105</v>
      </c>
      <c r="AD368" s="120" t="s">
        <v>2118</v>
      </c>
      <c r="AE368" s="67">
        <v>330</v>
      </c>
      <c r="AF368" s="114">
        <v>-100</v>
      </c>
      <c r="AG368" s="182">
        <f t="shared" si="520"/>
        <v>230</v>
      </c>
      <c r="AH368" s="183">
        <f t="shared" si="521"/>
        <v>-226.1</v>
      </c>
      <c r="AI368" s="184">
        <f t="shared" si="522"/>
        <v>9.99</v>
      </c>
      <c r="AJ368" s="183">
        <f t="shared" si="523"/>
        <v>8.3949579831932777</v>
      </c>
      <c r="AK368" s="202" t="str">
        <f t="shared" si="524"/>
        <v>-</v>
      </c>
      <c r="AL368" s="203">
        <f t="shared" si="525"/>
        <v>190</v>
      </c>
      <c r="AM368" s="203" t="str">
        <f t="shared" si="526"/>
        <v>-</v>
      </c>
      <c r="AN368" s="203" t="str">
        <f t="shared" si="527"/>
        <v>-</v>
      </c>
      <c r="AO368" s="203">
        <f t="shared" si="528"/>
        <v>130</v>
      </c>
      <c r="AP368" s="203" t="str">
        <f t="shared" si="529"/>
        <v>-</v>
      </c>
      <c r="AQ368" s="203">
        <f t="shared" si="530"/>
        <v>90</v>
      </c>
      <c r="AR368" s="203" t="str">
        <f t="shared" si="531"/>
        <v>-</v>
      </c>
      <c r="AS368" s="203" t="str">
        <f t="shared" si="532"/>
        <v>-</v>
      </c>
      <c r="AT368" s="203">
        <f t="shared" si="533"/>
        <v>30</v>
      </c>
      <c r="AU368" s="204">
        <f t="shared" si="534"/>
        <v>-10</v>
      </c>
      <c r="AV368" s="185"/>
      <c r="AW368" s="205" t="str">
        <f t="shared" si="535"/>
        <v>-</v>
      </c>
      <c r="AX368" s="206">
        <f t="shared" si="536"/>
        <v>9.99</v>
      </c>
      <c r="AY368" s="206" t="str">
        <f t="shared" si="537"/>
        <v>-</v>
      </c>
      <c r="AZ368" s="206" t="str">
        <f t="shared" si="538"/>
        <v>-</v>
      </c>
      <c r="BA368" s="206">
        <f t="shared" si="539"/>
        <v>9.99</v>
      </c>
      <c r="BB368" s="206" t="str">
        <f t="shared" si="540"/>
        <v>-</v>
      </c>
      <c r="BC368" s="206">
        <f t="shared" si="541"/>
        <v>9.99</v>
      </c>
      <c r="BD368" s="206" t="str">
        <f t="shared" si="542"/>
        <v>-</v>
      </c>
      <c r="BE368" s="206" t="str">
        <f t="shared" si="543"/>
        <v>-</v>
      </c>
      <c r="BF368" s="206">
        <f t="shared" si="544"/>
        <v>19.990000000000002</v>
      </c>
      <c r="BG368" s="207">
        <f t="shared" si="545"/>
        <v>59.99</v>
      </c>
      <c r="BH368" s="104"/>
      <c r="BI368" s="227">
        <v>46265</v>
      </c>
      <c r="BJ368" s="112" t="s">
        <v>133</v>
      </c>
      <c r="BK368" s="201" t="s">
        <v>82</v>
      </c>
    </row>
    <row r="369" spans="1:63" s="49" customFormat="1">
      <c r="A369" s="110"/>
      <c r="B369" s="127" t="s">
        <v>218</v>
      </c>
      <c r="C369" s="54" t="s">
        <v>2513</v>
      </c>
      <c r="D369" s="71" t="s">
        <v>85</v>
      </c>
      <c r="E369" s="112"/>
      <c r="F369" s="51" t="s">
        <v>61</v>
      </c>
      <c r="G369" s="14">
        <v>40</v>
      </c>
      <c r="H369" s="14">
        <v>50</v>
      </c>
      <c r="I369" s="14" t="s">
        <v>41</v>
      </c>
      <c r="J369" s="14" t="s">
        <v>76</v>
      </c>
      <c r="K369" s="114" t="s">
        <v>61</v>
      </c>
      <c r="L369" s="115">
        <v>34.99</v>
      </c>
      <c r="M369" s="175">
        <f t="shared" si="519"/>
        <v>29.403361344537817</v>
      </c>
      <c r="N369" s="115"/>
      <c r="O369" s="116"/>
      <c r="P369" s="177">
        <f t="shared" ref="P369:P374" si="546">L369</f>
        <v>34.99</v>
      </c>
      <c r="Q369" s="51" t="s">
        <v>41</v>
      </c>
      <c r="R369" s="16">
        <f t="shared" si="508"/>
        <v>32.99</v>
      </c>
      <c r="S369" s="14" t="s">
        <v>41</v>
      </c>
      <c r="T369" s="14" t="s">
        <v>41</v>
      </c>
      <c r="U369" s="16">
        <f t="shared" si="509"/>
        <v>29.990000000000002</v>
      </c>
      <c r="V369" s="14" t="s">
        <v>41</v>
      </c>
      <c r="W369" s="16">
        <f t="shared" si="510"/>
        <v>27.990000000000002</v>
      </c>
      <c r="X369" s="14" t="s">
        <v>41</v>
      </c>
      <c r="Y369" s="14" t="s">
        <v>41</v>
      </c>
      <c r="Z369" s="16">
        <f t="shared" si="511"/>
        <v>24.990000000000002</v>
      </c>
      <c r="AA369" s="72">
        <f t="shared" si="518"/>
        <v>22.990000000000002</v>
      </c>
      <c r="AB369" s="252">
        <v>39.99</v>
      </c>
      <c r="AC369" s="212"/>
      <c r="AD369" s="119" t="s">
        <v>41</v>
      </c>
      <c r="AE369" s="67">
        <v>190</v>
      </c>
      <c r="AF369" s="114"/>
      <c r="AG369" s="182">
        <f t="shared" si="520"/>
        <v>190</v>
      </c>
      <c r="AH369" s="183">
        <f t="shared" si="521"/>
        <v>-178.5</v>
      </c>
      <c r="AI369" s="184">
        <f t="shared" si="522"/>
        <v>9.99</v>
      </c>
      <c r="AJ369" s="183">
        <f t="shared" si="523"/>
        <v>8.3949579831932777</v>
      </c>
      <c r="AK369" s="202" t="str">
        <f t="shared" si="524"/>
        <v>-</v>
      </c>
      <c r="AL369" s="203">
        <f t="shared" si="525"/>
        <v>150</v>
      </c>
      <c r="AM369" s="203" t="str">
        <f t="shared" si="526"/>
        <v>-</v>
      </c>
      <c r="AN369" s="203" t="str">
        <f t="shared" si="527"/>
        <v>-</v>
      </c>
      <c r="AO369" s="203">
        <f t="shared" si="528"/>
        <v>90</v>
      </c>
      <c r="AP369" s="203" t="str">
        <f t="shared" si="529"/>
        <v>-</v>
      </c>
      <c r="AQ369" s="203">
        <f t="shared" si="530"/>
        <v>50</v>
      </c>
      <c r="AR369" s="203" t="str">
        <f t="shared" si="531"/>
        <v>-</v>
      </c>
      <c r="AS369" s="203" t="str">
        <f t="shared" si="532"/>
        <v>-</v>
      </c>
      <c r="AT369" s="203">
        <f t="shared" si="533"/>
        <v>-10</v>
      </c>
      <c r="AU369" s="204">
        <f t="shared" si="534"/>
        <v>-50</v>
      </c>
      <c r="AV369" s="185"/>
      <c r="AW369" s="205" t="str">
        <f t="shared" si="535"/>
        <v>-</v>
      </c>
      <c r="AX369" s="206">
        <f t="shared" si="536"/>
        <v>9.99</v>
      </c>
      <c r="AY369" s="206" t="str">
        <f t="shared" si="537"/>
        <v>-</v>
      </c>
      <c r="AZ369" s="206" t="str">
        <f t="shared" si="538"/>
        <v>-</v>
      </c>
      <c r="BA369" s="206">
        <f t="shared" si="539"/>
        <v>9.99</v>
      </c>
      <c r="BB369" s="206" t="str">
        <f t="shared" si="540"/>
        <v>-</v>
      </c>
      <c r="BC369" s="206">
        <f t="shared" si="541"/>
        <v>9.99</v>
      </c>
      <c r="BD369" s="206" t="str">
        <f t="shared" si="542"/>
        <v>-</v>
      </c>
      <c r="BE369" s="206" t="str">
        <f t="shared" si="543"/>
        <v>-</v>
      </c>
      <c r="BF369" s="206">
        <f t="shared" si="544"/>
        <v>59.99</v>
      </c>
      <c r="BG369" s="207">
        <f t="shared" si="545"/>
        <v>109.99</v>
      </c>
      <c r="BH369" s="104"/>
      <c r="BI369" s="227"/>
      <c r="BJ369" s="112" t="s">
        <v>110</v>
      </c>
      <c r="BK369" s="103"/>
    </row>
    <row r="370" spans="1:63" s="49" customFormat="1">
      <c r="A370" s="110"/>
      <c r="B370" s="127" t="s">
        <v>218</v>
      </c>
      <c r="C370" s="54" t="s">
        <v>204</v>
      </c>
      <c r="D370" s="71" t="s">
        <v>40</v>
      </c>
      <c r="E370" s="112"/>
      <c r="F370" s="51" t="s">
        <v>61</v>
      </c>
      <c r="G370" s="14">
        <v>75</v>
      </c>
      <c r="H370" s="14">
        <v>50</v>
      </c>
      <c r="I370" s="14" t="s">
        <v>41</v>
      </c>
      <c r="J370" s="14" t="s">
        <v>76</v>
      </c>
      <c r="K370" s="114" t="s">
        <v>61</v>
      </c>
      <c r="L370" s="115">
        <v>34.99</v>
      </c>
      <c r="M370" s="175">
        <f t="shared" si="519"/>
        <v>29.403361344537817</v>
      </c>
      <c r="N370" s="115"/>
      <c r="O370" s="116"/>
      <c r="P370" s="177">
        <f t="shared" si="546"/>
        <v>34.99</v>
      </c>
      <c r="Q370" s="51" t="s">
        <v>41</v>
      </c>
      <c r="R370" s="16">
        <f t="shared" si="508"/>
        <v>32.99</v>
      </c>
      <c r="S370" s="14" t="s">
        <v>41</v>
      </c>
      <c r="T370" s="14" t="s">
        <v>41</v>
      </c>
      <c r="U370" s="16">
        <f t="shared" si="509"/>
        <v>29.990000000000002</v>
      </c>
      <c r="V370" s="14" t="s">
        <v>41</v>
      </c>
      <c r="W370" s="16">
        <f t="shared" si="510"/>
        <v>27.990000000000002</v>
      </c>
      <c r="X370" s="14" t="s">
        <v>41</v>
      </c>
      <c r="Y370" s="14" t="s">
        <v>41</v>
      </c>
      <c r="Z370" s="16">
        <f t="shared" si="511"/>
        <v>24.990000000000002</v>
      </c>
      <c r="AA370" s="72">
        <f t="shared" si="518"/>
        <v>22.990000000000002</v>
      </c>
      <c r="AB370" s="252">
        <v>39.99</v>
      </c>
      <c r="AC370" s="212"/>
      <c r="AD370" s="119" t="s">
        <v>41</v>
      </c>
      <c r="AE370" s="67">
        <v>110</v>
      </c>
      <c r="AF370" s="114"/>
      <c r="AG370" s="182">
        <f t="shared" si="520"/>
        <v>110</v>
      </c>
      <c r="AH370" s="183">
        <f t="shared" si="521"/>
        <v>-83.3</v>
      </c>
      <c r="AI370" s="184">
        <f t="shared" si="522"/>
        <v>9.99</v>
      </c>
      <c r="AJ370" s="183">
        <f t="shared" si="523"/>
        <v>8.3949579831932777</v>
      </c>
      <c r="AK370" s="202" t="str">
        <f t="shared" si="524"/>
        <v>-</v>
      </c>
      <c r="AL370" s="203">
        <f t="shared" si="525"/>
        <v>70</v>
      </c>
      <c r="AM370" s="203" t="str">
        <f t="shared" si="526"/>
        <v>-</v>
      </c>
      <c r="AN370" s="203" t="str">
        <f t="shared" si="527"/>
        <v>-</v>
      </c>
      <c r="AO370" s="203">
        <f t="shared" si="528"/>
        <v>10</v>
      </c>
      <c r="AP370" s="203" t="str">
        <f t="shared" si="529"/>
        <v>-</v>
      </c>
      <c r="AQ370" s="203">
        <f t="shared" si="530"/>
        <v>-30</v>
      </c>
      <c r="AR370" s="203" t="str">
        <f t="shared" si="531"/>
        <v>-</v>
      </c>
      <c r="AS370" s="203" t="str">
        <f t="shared" si="532"/>
        <v>-</v>
      </c>
      <c r="AT370" s="203">
        <f t="shared" si="533"/>
        <v>-90</v>
      </c>
      <c r="AU370" s="204">
        <f t="shared" si="534"/>
        <v>-130</v>
      </c>
      <c r="AV370" s="185"/>
      <c r="AW370" s="205" t="str">
        <f t="shared" si="535"/>
        <v>-</v>
      </c>
      <c r="AX370" s="206">
        <f t="shared" si="536"/>
        <v>9.99</v>
      </c>
      <c r="AY370" s="206" t="str">
        <f t="shared" si="537"/>
        <v>-</v>
      </c>
      <c r="AZ370" s="206" t="str">
        <f t="shared" si="538"/>
        <v>-</v>
      </c>
      <c r="BA370" s="206">
        <f t="shared" si="539"/>
        <v>39.99</v>
      </c>
      <c r="BB370" s="206" t="str">
        <f t="shared" si="540"/>
        <v>-</v>
      </c>
      <c r="BC370" s="206">
        <f t="shared" si="541"/>
        <v>89.99</v>
      </c>
      <c r="BD370" s="206" t="str">
        <f t="shared" si="542"/>
        <v>-</v>
      </c>
      <c r="BE370" s="206" t="str">
        <f t="shared" si="543"/>
        <v>-</v>
      </c>
      <c r="BF370" s="206">
        <f t="shared" si="544"/>
        <v>159.99</v>
      </c>
      <c r="BG370" s="207">
        <f t="shared" si="545"/>
        <v>209.99</v>
      </c>
      <c r="BH370" s="104"/>
      <c r="BI370" s="227"/>
      <c r="BJ370" s="112" t="s">
        <v>103</v>
      </c>
      <c r="BK370" s="103"/>
    </row>
    <row r="371" spans="1:63">
      <c r="A371" s="110"/>
      <c r="B371" s="127" t="s">
        <v>218</v>
      </c>
      <c r="C371" s="54" t="s">
        <v>2513</v>
      </c>
      <c r="D371" s="71" t="s">
        <v>85</v>
      </c>
      <c r="E371" s="112" t="s">
        <v>2426</v>
      </c>
      <c r="F371" s="51" t="s">
        <v>61</v>
      </c>
      <c r="G371" s="14">
        <v>40</v>
      </c>
      <c r="H371" s="14">
        <v>50</v>
      </c>
      <c r="I371" s="14" t="s">
        <v>41</v>
      </c>
      <c r="J371" s="14" t="s">
        <v>76</v>
      </c>
      <c r="K371" s="114" t="s">
        <v>61</v>
      </c>
      <c r="L371" s="115">
        <v>34.99</v>
      </c>
      <c r="M371" s="175">
        <f t="shared" si="519"/>
        <v>29.403361344537817</v>
      </c>
      <c r="N371" s="115"/>
      <c r="O371" s="116"/>
      <c r="P371" s="177">
        <f t="shared" si="546"/>
        <v>34.99</v>
      </c>
      <c r="Q371" s="51" t="s">
        <v>41</v>
      </c>
      <c r="R371" s="16">
        <f t="shared" si="508"/>
        <v>32.99</v>
      </c>
      <c r="S371" s="14" t="s">
        <v>41</v>
      </c>
      <c r="T371" s="14" t="s">
        <v>41</v>
      </c>
      <c r="U371" s="16">
        <f t="shared" si="509"/>
        <v>29.990000000000002</v>
      </c>
      <c r="V371" s="14" t="s">
        <v>41</v>
      </c>
      <c r="W371" s="16">
        <f t="shared" si="510"/>
        <v>27.990000000000002</v>
      </c>
      <c r="X371" s="14" t="s">
        <v>41</v>
      </c>
      <c r="Y371" s="14" t="s">
        <v>41</v>
      </c>
      <c r="Z371" s="16">
        <f t="shared" si="511"/>
        <v>24.990000000000002</v>
      </c>
      <c r="AA371" s="72">
        <f t="shared" si="518"/>
        <v>22.990000000000002</v>
      </c>
      <c r="AB371" s="252">
        <v>39.99</v>
      </c>
      <c r="AC371" s="237" t="s">
        <v>49</v>
      </c>
      <c r="AD371" s="120" t="s">
        <v>2549</v>
      </c>
      <c r="AE371" s="67">
        <v>190</v>
      </c>
      <c r="AF371" s="114">
        <v>130</v>
      </c>
      <c r="AG371" s="182">
        <f t="shared" si="520"/>
        <v>320</v>
      </c>
      <c r="AH371" s="183">
        <f t="shared" si="521"/>
        <v>-333.2</v>
      </c>
      <c r="AI371" s="184">
        <f t="shared" si="522"/>
        <v>9.99</v>
      </c>
      <c r="AJ371" s="183">
        <f t="shared" si="523"/>
        <v>8.3949579831932777</v>
      </c>
      <c r="AK371" s="202" t="str">
        <f t="shared" si="524"/>
        <v>-</v>
      </c>
      <c r="AL371" s="203">
        <f t="shared" si="525"/>
        <v>280</v>
      </c>
      <c r="AM371" s="203" t="str">
        <f t="shared" si="526"/>
        <v>-</v>
      </c>
      <c r="AN371" s="203" t="str">
        <f t="shared" si="527"/>
        <v>-</v>
      </c>
      <c r="AO371" s="203">
        <f t="shared" si="528"/>
        <v>220</v>
      </c>
      <c r="AP371" s="203" t="str">
        <f t="shared" si="529"/>
        <v>-</v>
      </c>
      <c r="AQ371" s="203">
        <f t="shared" si="530"/>
        <v>180</v>
      </c>
      <c r="AR371" s="203" t="str">
        <f t="shared" si="531"/>
        <v>-</v>
      </c>
      <c r="AS371" s="203" t="str">
        <f t="shared" si="532"/>
        <v>-</v>
      </c>
      <c r="AT371" s="203">
        <f t="shared" si="533"/>
        <v>120</v>
      </c>
      <c r="AU371" s="204">
        <f t="shared" si="534"/>
        <v>80</v>
      </c>
      <c r="AV371" s="185"/>
      <c r="AW371" s="205" t="str">
        <f t="shared" si="535"/>
        <v>-</v>
      </c>
      <c r="AX371" s="206">
        <f t="shared" si="536"/>
        <v>9.99</v>
      </c>
      <c r="AY371" s="206" t="str">
        <f t="shared" si="537"/>
        <v>-</v>
      </c>
      <c r="AZ371" s="206" t="str">
        <f t="shared" si="538"/>
        <v>-</v>
      </c>
      <c r="BA371" s="206">
        <f t="shared" si="539"/>
        <v>9.99</v>
      </c>
      <c r="BB371" s="206" t="str">
        <f t="shared" si="540"/>
        <v>-</v>
      </c>
      <c r="BC371" s="206">
        <f t="shared" si="541"/>
        <v>9.99</v>
      </c>
      <c r="BD371" s="206" t="str">
        <f t="shared" si="542"/>
        <v>-</v>
      </c>
      <c r="BE371" s="206" t="str">
        <f t="shared" si="543"/>
        <v>-</v>
      </c>
      <c r="BF371" s="206">
        <f t="shared" si="544"/>
        <v>9.99</v>
      </c>
      <c r="BG371" s="207">
        <f t="shared" si="545"/>
        <v>9.99</v>
      </c>
      <c r="BH371" s="104"/>
      <c r="BI371" s="227">
        <v>46265</v>
      </c>
      <c r="BJ371" s="112" t="s">
        <v>110</v>
      </c>
      <c r="BK371" s="103"/>
    </row>
    <row r="372" spans="1:63" s="49" customFormat="1">
      <c r="A372" s="110"/>
      <c r="B372" s="127" t="s">
        <v>218</v>
      </c>
      <c r="C372" s="54" t="s">
        <v>2513</v>
      </c>
      <c r="D372" s="71" t="s">
        <v>85</v>
      </c>
      <c r="E372" s="112" t="s">
        <v>2426</v>
      </c>
      <c r="F372" s="51" t="s">
        <v>61</v>
      </c>
      <c r="G372" s="14">
        <v>40</v>
      </c>
      <c r="H372" s="14">
        <v>50</v>
      </c>
      <c r="I372" s="14" t="s">
        <v>41</v>
      </c>
      <c r="J372" s="14" t="s">
        <v>76</v>
      </c>
      <c r="K372" s="114" t="s">
        <v>61</v>
      </c>
      <c r="L372" s="115">
        <v>34.99</v>
      </c>
      <c r="M372" s="175">
        <f t="shared" si="519"/>
        <v>29.403361344537817</v>
      </c>
      <c r="N372" s="115"/>
      <c r="O372" s="116"/>
      <c r="P372" s="177">
        <f t="shared" si="546"/>
        <v>34.99</v>
      </c>
      <c r="Q372" s="51" t="s">
        <v>41</v>
      </c>
      <c r="R372" s="16">
        <f t="shared" si="508"/>
        <v>32.99</v>
      </c>
      <c r="S372" s="14" t="s">
        <v>41</v>
      </c>
      <c r="T372" s="14" t="s">
        <v>41</v>
      </c>
      <c r="U372" s="16">
        <f t="shared" si="509"/>
        <v>29.990000000000002</v>
      </c>
      <c r="V372" s="14" t="s">
        <v>41</v>
      </c>
      <c r="W372" s="16">
        <f t="shared" si="510"/>
        <v>27.990000000000002</v>
      </c>
      <c r="X372" s="14" t="s">
        <v>41</v>
      </c>
      <c r="Y372" s="14" t="s">
        <v>41</v>
      </c>
      <c r="Z372" s="16">
        <f t="shared" si="511"/>
        <v>24.990000000000002</v>
      </c>
      <c r="AA372" s="72">
        <f t="shared" si="518"/>
        <v>22.990000000000002</v>
      </c>
      <c r="AB372" s="252">
        <v>39.99</v>
      </c>
      <c r="AC372" s="237" t="s">
        <v>49</v>
      </c>
      <c r="AD372" s="120" t="s">
        <v>2751</v>
      </c>
      <c r="AE372" s="67">
        <v>190</v>
      </c>
      <c r="AF372" s="114">
        <v>165</v>
      </c>
      <c r="AG372" s="182">
        <f t="shared" si="520"/>
        <v>355</v>
      </c>
      <c r="AH372" s="183">
        <f t="shared" si="521"/>
        <v>-374.84999999999997</v>
      </c>
      <c r="AI372" s="184">
        <f t="shared" si="522"/>
        <v>9.99</v>
      </c>
      <c r="AJ372" s="183">
        <f t="shared" si="523"/>
        <v>8.3949579831932777</v>
      </c>
      <c r="AK372" s="202" t="str">
        <f t="shared" si="524"/>
        <v>-</v>
      </c>
      <c r="AL372" s="203">
        <f t="shared" si="525"/>
        <v>315</v>
      </c>
      <c r="AM372" s="203" t="str">
        <f t="shared" si="526"/>
        <v>-</v>
      </c>
      <c r="AN372" s="203" t="str">
        <f t="shared" si="527"/>
        <v>-</v>
      </c>
      <c r="AO372" s="203">
        <f t="shared" si="528"/>
        <v>255</v>
      </c>
      <c r="AP372" s="203" t="str">
        <f t="shared" si="529"/>
        <v>-</v>
      </c>
      <c r="AQ372" s="203">
        <f t="shared" si="530"/>
        <v>215</v>
      </c>
      <c r="AR372" s="203" t="str">
        <f t="shared" si="531"/>
        <v>-</v>
      </c>
      <c r="AS372" s="203" t="str">
        <f t="shared" si="532"/>
        <v>-</v>
      </c>
      <c r="AT372" s="203">
        <f t="shared" si="533"/>
        <v>155</v>
      </c>
      <c r="AU372" s="204">
        <f t="shared" si="534"/>
        <v>115</v>
      </c>
      <c r="AV372" s="185"/>
      <c r="AW372" s="205" t="str">
        <f t="shared" si="535"/>
        <v>-</v>
      </c>
      <c r="AX372" s="206">
        <f t="shared" si="536"/>
        <v>9.99</v>
      </c>
      <c r="AY372" s="206" t="str">
        <f t="shared" si="537"/>
        <v>-</v>
      </c>
      <c r="AZ372" s="206" t="str">
        <f t="shared" si="538"/>
        <v>-</v>
      </c>
      <c r="BA372" s="206">
        <f t="shared" si="539"/>
        <v>9.99</v>
      </c>
      <c r="BB372" s="206" t="str">
        <f t="shared" si="540"/>
        <v>-</v>
      </c>
      <c r="BC372" s="206">
        <f t="shared" si="541"/>
        <v>9.99</v>
      </c>
      <c r="BD372" s="206" t="str">
        <f t="shared" si="542"/>
        <v>-</v>
      </c>
      <c r="BE372" s="206" t="str">
        <f t="shared" si="543"/>
        <v>-</v>
      </c>
      <c r="BF372" s="206">
        <f t="shared" si="544"/>
        <v>9.99</v>
      </c>
      <c r="BG372" s="207">
        <f t="shared" si="545"/>
        <v>9.99</v>
      </c>
      <c r="BH372" s="104"/>
      <c r="BI372" s="227">
        <v>46265</v>
      </c>
      <c r="BJ372" s="112" t="s">
        <v>110</v>
      </c>
      <c r="BK372" s="201" t="s">
        <v>82</v>
      </c>
    </row>
    <row r="373" spans="1:63" s="49" customFormat="1">
      <c r="A373" s="110"/>
      <c r="B373" s="127" t="s">
        <v>218</v>
      </c>
      <c r="C373" s="54" t="s">
        <v>204</v>
      </c>
      <c r="D373" s="71" t="s">
        <v>40</v>
      </c>
      <c r="E373" s="112" t="s">
        <v>2426</v>
      </c>
      <c r="F373" s="51" t="s">
        <v>61</v>
      </c>
      <c r="G373" s="14">
        <v>75</v>
      </c>
      <c r="H373" s="14">
        <v>50</v>
      </c>
      <c r="I373" s="14" t="s">
        <v>41</v>
      </c>
      <c r="J373" s="14" t="s">
        <v>76</v>
      </c>
      <c r="K373" s="114" t="s">
        <v>61</v>
      </c>
      <c r="L373" s="115">
        <v>34.99</v>
      </c>
      <c r="M373" s="175">
        <f t="shared" si="519"/>
        <v>29.403361344537817</v>
      </c>
      <c r="N373" s="115"/>
      <c r="O373" s="116"/>
      <c r="P373" s="177">
        <f t="shared" si="546"/>
        <v>34.99</v>
      </c>
      <c r="Q373" s="51" t="s">
        <v>41</v>
      </c>
      <c r="R373" s="16">
        <f t="shared" ref="R373:R392" si="547">P373-2</f>
        <v>32.99</v>
      </c>
      <c r="S373" s="14" t="s">
        <v>41</v>
      </c>
      <c r="T373" s="14" t="s">
        <v>41</v>
      </c>
      <c r="U373" s="16">
        <f t="shared" ref="U373:U392" si="548">P373-5</f>
        <v>29.990000000000002</v>
      </c>
      <c r="V373" s="14" t="s">
        <v>41</v>
      </c>
      <c r="W373" s="16">
        <f t="shared" ref="W373:W392" si="549">P373-7</f>
        <v>27.990000000000002</v>
      </c>
      <c r="X373" s="14" t="s">
        <v>41</v>
      </c>
      <c r="Y373" s="14" t="s">
        <v>41</v>
      </c>
      <c r="Z373" s="16">
        <f t="shared" ref="Z373:Z392" si="550">P373-10</f>
        <v>24.990000000000002</v>
      </c>
      <c r="AA373" s="72">
        <f t="shared" si="518"/>
        <v>22.990000000000002</v>
      </c>
      <c r="AB373" s="252">
        <v>39.99</v>
      </c>
      <c r="AC373" s="237" t="s">
        <v>49</v>
      </c>
      <c r="AD373" s="120" t="s">
        <v>2551</v>
      </c>
      <c r="AE373" s="67">
        <v>110</v>
      </c>
      <c r="AF373" s="114">
        <v>210</v>
      </c>
      <c r="AG373" s="182">
        <f t="shared" si="520"/>
        <v>320</v>
      </c>
      <c r="AH373" s="183">
        <f t="shared" si="521"/>
        <v>-333.2</v>
      </c>
      <c r="AI373" s="184">
        <f t="shared" si="522"/>
        <v>9.99</v>
      </c>
      <c r="AJ373" s="183">
        <f t="shared" si="523"/>
        <v>8.3949579831932777</v>
      </c>
      <c r="AK373" s="202" t="str">
        <f t="shared" si="524"/>
        <v>-</v>
      </c>
      <c r="AL373" s="203">
        <f t="shared" si="525"/>
        <v>280</v>
      </c>
      <c r="AM373" s="203" t="str">
        <f t="shared" si="526"/>
        <v>-</v>
      </c>
      <c r="AN373" s="203" t="str">
        <f t="shared" si="527"/>
        <v>-</v>
      </c>
      <c r="AO373" s="203">
        <f t="shared" si="528"/>
        <v>220</v>
      </c>
      <c r="AP373" s="203" t="str">
        <f t="shared" si="529"/>
        <v>-</v>
      </c>
      <c r="AQ373" s="203">
        <f t="shared" si="530"/>
        <v>180</v>
      </c>
      <c r="AR373" s="203" t="str">
        <f t="shared" si="531"/>
        <v>-</v>
      </c>
      <c r="AS373" s="203" t="str">
        <f t="shared" si="532"/>
        <v>-</v>
      </c>
      <c r="AT373" s="203">
        <f t="shared" si="533"/>
        <v>120</v>
      </c>
      <c r="AU373" s="204">
        <f t="shared" si="534"/>
        <v>80</v>
      </c>
      <c r="AV373" s="185"/>
      <c r="AW373" s="205" t="str">
        <f t="shared" si="535"/>
        <v>-</v>
      </c>
      <c r="AX373" s="206">
        <f t="shared" si="536"/>
        <v>9.99</v>
      </c>
      <c r="AY373" s="206" t="str">
        <f t="shared" si="537"/>
        <v>-</v>
      </c>
      <c r="AZ373" s="206" t="str">
        <f t="shared" si="538"/>
        <v>-</v>
      </c>
      <c r="BA373" s="206">
        <f t="shared" si="539"/>
        <v>9.99</v>
      </c>
      <c r="BB373" s="206" t="str">
        <f t="shared" si="540"/>
        <v>-</v>
      </c>
      <c r="BC373" s="206">
        <f t="shared" si="541"/>
        <v>9.99</v>
      </c>
      <c r="BD373" s="206" t="str">
        <f t="shared" si="542"/>
        <v>-</v>
      </c>
      <c r="BE373" s="206" t="str">
        <f t="shared" si="543"/>
        <v>-</v>
      </c>
      <c r="BF373" s="206">
        <f t="shared" si="544"/>
        <v>9.99</v>
      </c>
      <c r="BG373" s="207">
        <f t="shared" si="545"/>
        <v>9.99</v>
      </c>
      <c r="BH373" s="104"/>
      <c r="BI373" s="227">
        <v>46265</v>
      </c>
      <c r="BJ373" s="112" t="s">
        <v>103</v>
      </c>
      <c r="BK373" s="103"/>
    </row>
    <row r="374" spans="1:63" s="49" customFormat="1">
      <c r="A374" s="110"/>
      <c r="B374" s="127" t="s">
        <v>218</v>
      </c>
      <c r="C374" s="54" t="s">
        <v>204</v>
      </c>
      <c r="D374" s="71" t="s">
        <v>40</v>
      </c>
      <c r="E374" s="112" t="s">
        <v>2426</v>
      </c>
      <c r="F374" s="51" t="s">
        <v>61</v>
      </c>
      <c r="G374" s="14">
        <v>75</v>
      </c>
      <c r="H374" s="14">
        <v>50</v>
      </c>
      <c r="I374" s="14" t="s">
        <v>41</v>
      </c>
      <c r="J374" s="14" t="s">
        <v>76</v>
      </c>
      <c r="K374" s="114" t="s">
        <v>61</v>
      </c>
      <c r="L374" s="115">
        <v>34.99</v>
      </c>
      <c r="M374" s="175">
        <f t="shared" si="519"/>
        <v>29.403361344537817</v>
      </c>
      <c r="N374" s="115"/>
      <c r="O374" s="116"/>
      <c r="P374" s="177">
        <f t="shared" si="546"/>
        <v>34.99</v>
      </c>
      <c r="Q374" s="51" t="s">
        <v>41</v>
      </c>
      <c r="R374" s="16">
        <f t="shared" si="547"/>
        <v>32.99</v>
      </c>
      <c r="S374" s="14" t="s">
        <v>41</v>
      </c>
      <c r="T374" s="14" t="s">
        <v>41</v>
      </c>
      <c r="U374" s="16">
        <f t="shared" si="548"/>
        <v>29.990000000000002</v>
      </c>
      <c r="V374" s="14" t="s">
        <v>41</v>
      </c>
      <c r="W374" s="16">
        <f t="shared" si="549"/>
        <v>27.990000000000002</v>
      </c>
      <c r="X374" s="14" t="s">
        <v>41</v>
      </c>
      <c r="Y374" s="14" t="s">
        <v>41</v>
      </c>
      <c r="Z374" s="16">
        <f t="shared" si="550"/>
        <v>24.990000000000002</v>
      </c>
      <c r="AA374" s="72">
        <f t="shared" si="518"/>
        <v>22.990000000000002</v>
      </c>
      <c r="AB374" s="252">
        <v>39.99</v>
      </c>
      <c r="AC374" s="237" t="s">
        <v>49</v>
      </c>
      <c r="AD374" s="120" t="s">
        <v>2749</v>
      </c>
      <c r="AE374" s="67">
        <v>110</v>
      </c>
      <c r="AF374" s="114">
        <v>245</v>
      </c>
      <c r="AG374" s="182">
        <f t="shared" si="520"/>
        <v>355</v>
      </c>
      <c r="AH374" s="183">
        <f t="shared" si="521"/>
        <v>-374.84999999999997</v>
      </c>
      <c r="AI374" s="184">
        <f t="shared" si="522"/>
        <v>9.99</v>
      </c>
      <c r="AJ374" s="183">
        <f t="shared" si="523"/>
        <v>8.3949579831932777</v>
      </c>
      <c r="AK374" s="202" t="str">
        <f t="shared" si="524"/>
        <v>-</v>
      </c>
      <c r="AL374" s="203">
        <f t="shared" si="525"/>
        <v>315</v>
      </c>
      <c r="AM374" s="203" t="str">
        <f t="shared" si="526"/>
        <v>-</v>
      </c>
      <c r="AN374" s="203" t="str">
        <f t="shared" si="527"/>
        <v>-</v>
      </c>
      <c r="AO374" s="203">
        <f t="shared" si="528"/>
        <v>255</v>
      </c>
      <c r="AP374" s="203" t="str">
        <f t="shared" si="529"/>
        <v>-</v>
      </c>
      <c r="AQ374" s="203">
        <f t="shared" si="530"/>
        <v>215</v>
      </c>
      <c r="AR374" s="203" t="str">
        <f t="shared" si="531"/>
        <v>-</v>
      </c>
      <c r="AS374" s="203" t="str">
        <f t="shared" si="532"/>
        <v>-</v>
      </c>
      <c r="AT374" s="203">
        <f t="shared" si="533"/>
        <v>155</v>
      </c>
      <c r="AU374" s="204">
        <f t="shared" si="534"/>
        <v>115</v>
      </c>
      <c r="AV374" s="185"/>
      <c r="AW374" s="205" t="str">
        <f t="shared" si="535"/>
        <v>-</v>
      </c>
      <c r="AX374" s="206">
        <f t="shared" si="536"/>
        <v>9.99</v>
      </c>
      <c r="AY374" s="206" t="str">
        <f t="shared" si="537"/>
        <v>-</v>
      </c>
      <c r="AZ374" s="206" t="str">
        <f t="shared" si="538"/>
        <v>-</v>
      </c>
      <c r="BA374" s="206">
        <f t="shared" si="539"/>
        <v>9.99</v>
      </c>
      <c r="BB374" s="206" t="str">
        <f t="shared" si="540"/>
        <v>-</v>
      </c>
      <c r="BC374" s="206">
        <f t="shared" si="541"/>
        <v>9.99</v>
      </c>
      <c r="BD374" s="206" t="str">
        <f t="shared" si="542"/>
        <v>-</v>
      </c>
      <c r="BE374" s="206" t="str">
        <f t="shared" si="543"/>
        <v>-</v>
      </c>
      <c r="BF374" s="206">
        <f t="shared" si="544"/>
        <v>9.99</v>
      </c>
      <c r="BG374" s="207">
        <f t="shared" si="545"/>
        <v>9.99</v>
      </c>
      <c r="BH374" s="104"/>
      <c r="BI374" s="227">
        <v>46265</v>
      </c>
      <c r="BJ374" s="112" t="s">
        <v>103</v>
      </c>
      <c r="BK374" s="201" t="s">
        <v>82</v>
      </c>
    </row>
    <row r="375" spans="1:63" s="49" customFormat="1">
      <c r="A375" s="110"/>
      <c r="B375" s="127" t="s">
        <v>218</v>
      </c>
      <c r="C375" s="54" t="s">
        <v>2143</v>
      </c>
      <c r="D375" s="71" t="s">
        <v>85</v>
      </c>
      <c r="E375" s="112" t="s">
        <v>2426</v>
      </c>
      <c r="F375" s="51" t="s">
        <v>61</v>
      </c>
      <c r="G375" s="14">
        <v>75</v>
      </c>
      <c r="H375" s="14">
        <v>50</v>
      </c>
      <c r="I375" s="14" t="s">
        <v>41</v>
      </c>
      <c r="J375" s="14" t="s">
        <v>76</v>
      </c>
      <c r="K375" s="114" t="s">
        <v>61</v>
      </c>
      <c r="L375" s="115">
        <v>39.99</v>
      </c>
      <c r="M375" s="175">
        <f t="shared" si="519"/>
        <v>33.605042016806728</v>
      </c>
      <c r="N375" s="115">
        <f>L375-5</f>
        <v>34.99</v>
      </c>
      <c r="O375" s="116">
        <f>N375/1.19</f>
        <v>29.403361344537817</v>
      </c>
      <c r="P375" s="177">
        <f>N375</f>
        <v>34.99</v>
      </c>
      <c r="Q375" s="51" t="s">
        <v>41</v>
      </c>
      <c r="R375" s="16">
        <f t="shared" si="547"/>
        <v>32.99</v>
      </c>
      <c r="S375" s="14" t="s">
        <v>41</v>
      </c>
      <c r="T375" s="14" t="s">
        <v>41</v>
      </c>
      <c r="U375" s="16">
        <f t="shared" si="548"/>
        <v>29.990000000000002</v>
      </c>
      <c r="V375" s="14" t="s">
        <v>41</v>
      </c>
      <c r="W375" s="16">
        <f t="shared" si="549"/>
        <v>27.990000000000002</v>
      </c>
      <c r="X375" s="14" t="s">
        <v>41</v>
      </c>
      <c r="Y375" s="14" t="s">
        <v>41</v>
      </c>
      <c r="Z375" s="16">
        <f t="shared" si="550"/>
        <v>24.990000000000002</v>
      </c>
      <c r="AA375" s="72">
        <f t="shared" si="518"/>
        <v>22.990000000000002</v>
      </c>
      <c r="AB375" s="252">
        <v>39.99</v>
      </c>
      <c r="AC375" s="237" t="s">
        <v>169</v>
      </c>
      <c r="AD375" s="120" t="s">
        <v>2750</v>
      </c>
      <c r="AE375" s="67">
        <v>190</v>
      </c>
      <c r="AF375" s="114">
        <v>145</v>
      </c>
      <c r="AG375" s="182">
        <f t="shared" si="520"/>
        <v>335</v>
      </c>
      <c r="AH375" s="183">
        <f t="shared" si="521"/>
        <v>-351.05</v>
      </c>
      <c r="AI375" s="184">
        <f t="shared" si="522"/>
        <v>9.99</v>
      </c>
      <c r="AJ375" s="183">
        <f t="shared" si="523"/>
        <v>8.3949579831932777</v>
      </c>
      <c r="AK375" s="202" t="str">
        <f t="shared" si="524"/>
        <v>-</v>
      </c>
      <c r="AL375" s="203">
        <f t="shared" si="525"/>
        <v>295</v>
      </c>
      <c r="AM375" s="203" t="str">
        <f t="shared" si="526"/>
        <v>-</v>
      </c>
      <c r="AN375" s="203" t="str">
        <f t="shared" si="527"/>
        <v>-</v>
      </c>
      <c r="AO375" s="203">
        <f t="shared" si="528"/>
        <v>235</v>
      </c>
      <c r="AP375" s="203" t="str">
        <f t="shared" si="529"/>
        <v>-</v>
      </c>
      <c r="AQ375" s="203">
        <f t="shared" si="530"/>
        <v>195</v>
      </c>
      <c r="AR375" s="203" t="str">
        <f t="shared" si="531"/>
        <v>-</v>
      </c>
      <c r="AS375" s="203" t="str">
        <f t="shared" si="532"/>
        <v>-</v>
      </c>
      <c r="AT375" s="203">
        <f t="shared" si="533"/>
        <v>135</v>
      </c>
      <c r="AU375" s="204">
        <f t="shared" si="534"/>
        <v>95</v>
      </c>
      <c r="AV375" s="185"/>
      <c r="AW375" s="205" t="str">
        <f t="shared" si="535"/>
        <v>-</v>
      </c>
      <c r="AX375" s="206">
        <f t="shared" si="536"/>
        <v>9.99</v>
      </c>
      <c r="AY375" s="206" t="str">
        <f t="shared" si="537"/>
        <v>-</v>
      </c>
      <c r="AZ375" s="206" t="str">
        <f t="shared" si="538"/>
        <v>-</v>
      </c>
      <c r="BA375" s="206">
        <f t="shared" si="539"/>
        <v>9.99</v>
      </c>
      <c r="BB375" s="206" t="str">
        <f t="shared" si="540"/>
        <v>-</v>
      </c>
      <c r="BC375" s="206">
        <f t="shared" si="541"/>
        <v>9.99</v>
      </c>
      <c r="BD375" s="206" t="str">
        <f t="shared" si="542"/>
        <v>-</v>
      </c>
      <c r="BE375" s="206" t="str">
        <f t="shared" si="543"/>
        <v>-</v>
      </c>
      <c r="BF375" s="206">
        <f t="shared" si="544"/>
        <v>9.99</v>
      </c>
      <c r="BG375" s="207">
        <f t="shared" si="545"/>
        <v>9.99</v>
      </c>
      <c r="BH375" s="104"/>
      <c r="BI375" s="227">
        <v>46265</v>
      </c>
      <c r="BJ375" s="112" t="s">
        <v>110</v>
      </c>
      <c r="BK375" s="201" t="s">
        <v>82</v>
      </c>
    </row>
    <row r="376" spans="1:63">
      <c r="A376" s="111"/>
      <c r="B376" s="127" t="s">
        <v>218</v>
      </c>
      <c r="C376" s="54" t="s">
        <v>240</v>
      </c>
      <c r="D376" s="71" t="s">
        <v>71</v>
      </c>
      <c r="E376" s="112"/>
      <c r="F376" s="51" t="s">
        <v>61</v>
      </c>
      <c r="G376" s="14">
        <v>7</v>
      </c>
      <c r="H376" s="14">
        <v>300</v>
      </c>
      <c r="I376" s="14" t="s">
        <v>41</v>
      </c>
      <c r="J376" s="14" t="s">
        <v>76</v>
      </c>
      <c r="K376" s="71" t="s">
        <v>61</v>
      </c>
      <c r="L376" s="115">
        <v>39.99</v>
      </c>
      <c r="M376" s="175">
        <f t="shared" si="519"/>
        <v>33.605042016806728</v>
      </c>
      <c r="N376" s="115"/>
      <c r="O376" s="116"/>
      <c r="P376" s="177">
        <f t="shared" ref="P376:P386" si="551">L376</f>
        <v>39.99</v>
      </c>
      <c r="Q376" s="51" t="s">
        <v>41</v>
      </c>
      <c r="R376" s="16">
        <f t="shared" si="547"/>
        <v>37.99</v>
      </c>
      <c r="S376" s="14" t="s">
        <v>41</v>
      </c>
      <c r="T376" s="14" t="s">
        <v>41</v>
      </c>
      <c r="U376" s="16">
        <f t="shared" si="548"/>
        <v>34.99</v>
      </c>
      <c r="V376" s="14" t="s">
        <v>41</v>
      </c>
      <c r="W376" s="16">
        <f t="shared" si="549"/>
        <v>32.99</v>
      </c>
      <c r="X376" s="14" t="s">
        <v>41</v>
      </c>
      <c r="Y376" s="14" t="s">
        <v>41</v>
      </c>
      <c r="Z376" s="16">
        <f t="shared" si="550"/>
        <v>29.990000000000002</v>
      </c>
      <c r="AA376" s="72">
        <f t="shared" si="518"/>
        <v>27.990000000000002</v>
      </c>
      <c r="AB376" s="252">
        <v>39.99</v>
      </c>
      <c r="AC376" s="212"/>
      <c r="AD376" s="119" t="s">
        <v>41</v>
      </c>
      <c r="AE376" s="115">
        <v>230</v>
      </c>
      <c r="AF376" s="114"/>
      <c r="AG376" s="182">
        <f t="shared" si="520"/>
        <v>230</v>
      </c>
      <c r="AH376" s="183">
        <f t="shared" si="521"/>
        <v>-226.1</v>
      </c>
      <c r="AI376" s="184">
        <f t="shared" si="522"/>
        <v>9.99</v>
      </c>
      <c r="AJ376" s="183">
        <f t="shared" si="523"/>
        <v>8.3949579831932777</v>
      </c>
      <c r="AK376" s="202" t="str">
        <f t="shared" si="524"/>
        <v>-</v>
      </c>
      <c r="AL376" s="203">
        <f t="shared" si="525"/>
        <v>190</v>
      </c>
      <c r="AM376" s="203" t="str">
        <f t="shared" si="526"/>
        <v>-</v>
      </c>
      <c r="AN376" s="203" t="str">
        <f t="shared" si="527"/>
        <v>-</v>
      </c>
      <c r="AO376" s="203">
        <f t="shared" si="528"/>
        <v>130</v>
      </c>
      <c r="AP376" s="203" t="str">
        <f t="shared" si="529"/>
        <v>-</v>
      </c>
      <c r="AQ376" s="203">
        <f t="shared" si="530"/>
        <v>90</v>
      </c>
      <c r="AR376" s="203" t="str">
        <f t="shared" si="531"/>
        <v>-</v>
      </c>
      <c r="AS376" s="203" t="str">
        <f t="shared" si="532"/>
        <v>-</v>
      </c>
      <c r="AT376" s="203">
        <f t="shared" si="533"/>
        <v>30</v>
      </c>
      <c r="AU376" s="204">
        <f t="shared" si="534"/>
        <v>-10</v>
      </c>
      <c r="AV376" s="185"/>
      <c r="AW376" s="205" t="str">
        <f t="shared" si="535"/>
        <v>-</v>
      </c>
      <c r="AX376" s="206">
        <f t="shared" si="536"/>
        <v>9.99</v>
      </c>
      <c r="AY376" s="206" t="str">
        <f t="shared" si="537"/>
        <v>-</v>
      </c>
      <c r="AZ376" s="206" t="str">
        <f t="shared" si="538"/>
        <v>-</v>
      </c>
      <c r="BA376" s="206">
        <f t="shared" si="539"/>
        <v>9.99</v>
      </c>
      <c r="BB376" s="206" t="str">
        <f t="shared" si="540"/>
        <v>-</v>
      </c>
      <c r="BC376" s="206">
        <f t="shared" si="541"/>
        <v>9.99</v>
      </c>
      <c r="BD376" s="206" t="str">
        <f t="shared" si="542"/>
        <v>-</v>
      </c>
      <c r="BE376" s="206" t="str">
        <f t="shared" si="543"/>
        <v>-</v>
      </c>
      <c r="BF376" s="206">
        <f t="shared" si="544"/>
        <v>19.990000000000002</v>
      </c>
      <c r="BG376" s="207">
        <f t="shared" si="545"/>
        <v>59.99</v>
      </c>
      <c r="BH376" s="123"/>
      <c r="BI376" s="227"/>
      <c r="BJ376" s="112" t="s">
        <v>106</v>
      </c>
      <c r="BK376" s="103"/>
    </row>
    <row r="377" spans="1:63" s="49" customFormat="1">
      <c r="A377" s="111"/>
      <c r="B377" s="127" t="s">
        <v>218</v>
      </c>
      <c r="C377" s="54" t="s">
        <v>240</v>
      </c>
      <c r="D377" s="71" t="s">
        <v>71</v>
      </c>
      <c r="E377" s="112" t="s">
        <v>2426</v>
      </c>
      <c r="F377" s="51" t="s">
        <v>61</v>
      </c>
      <c r="G377" s="14">
        <v>7</v>
      </c>
      <c r="H377" s="14">
        <v>300</v>
      </c>
      <c r="I377" s="14" t="s">
        <v>41</v>
      </c>
      <c r="J377" s="14" t="s">
        <v>76</v>
      </c>
      <c r="K377" s="71" t="s">
        <v>61</v>
      </c>
      <c r="L377" s="115">
        <v>39.99</v>
      </c>
      <c r="M377" s="175">
        <f t="shared" si="519"/>
        <v>33.605042016806728</v>
      </c>
      <c r="N377" s="115"/>
      <c r="O377" s="116"/>
      <c r="P377" s="177">
        <f t="shared" si="551"/>
        <v>39.99</v>
      </c>
      <c r="Q377" s="51" t="s">
        <v>41</v>
      </c>
      <c r="R377" s="16">
        <f t="shared" si="547"/>
        <v>37.99</v>
      </c>
      <c r="S377" s="14" t="s">
        <v>41</v>
      </c>
      <c r="T377" s="14" t="s">
        <v>41</v>
      </c>
      <c r="U377" s="16">
        <f t="shared" si="548"/>
        <v>34.99</v>
      </c>
      <c r="V377" s="14" t="s">
        <v>41</v>
      </c>
      <c r="W377" s="16">
        <f t="shared" si="549"/>
        <v>32.99</v>
      </c>
      <c r="X377" s="14" t="s">
        <v>41</v>
      </c>
      <c r="Y377" s="14" t="s">
        <v>41</v>
      </c>
      <c r="Z377" s="16">
        <f t="shared" si="550"/>
        <v>29.990000000000002</v>
      </c>
      <c r="AA377" s="72">
        <f t="shared" si="518"/>
        <v>27.990000000000002</v>
      </c>
      <c r="AB377" s="252">
        <v>39.99</v>
      </c>
      <c r="AC377" s="236" t="s">
        <v>49</v>
      </c>
      <c r="AD377" s="223" t="s">
        <v>241</v>
      </c>
      <c r="AE377" s="115">
        <v>230</v>
      </c>
      <c r="AF377" s="114">
        <v>120</v>
      </c>
      <c r="AG377" s="182">
        <f t="shared" si="520"/>
        <v>350</v>
      </c>
      <c r="AH377" s="183">
        <f t="shared" si="521"/>
        <v>-368.9</v>
      </c>
      <c r="AI377" s="184">
        <f t="shared" si="522"/>
        <v>9.99</v>
      </c>
      <c r="AJ377" s="183">
        <f t="shared" si="523"/>
        <v>8.3949579831932777</v>
      </c>
      <c r="AK377" s="202" t="str">
        <f t="shared" si="524"/>
        <v>-</v>
      </c>
      <c r="AL377" s="203">
        <f t="shared" si="525"/>
        <v>310</v>
      </c>
      <c r="AM377" s="203" t="str">
        <f t="shared" si="526"/>
        <v>-</v>
      </c>
      <c r="AN377" s="203" t="str">
        <f t="shared" si="527"/>
        <v>-</v>
      </c>
      <c r="AO377" s="203">
        <f t="shared" si="528"/>
        <v>250</v>
      </c>
      <c r="AP377" s="203" t="str">
        <f t="shared" si="529"/>
        <v>-</v>
      </c>
      <c r="AQ377" s="203">
        <f t="shared" si="530"/>
        <v>210</v>
      </c>
      <c r="AR377" s="203" t="str">
        <f t="shared" si="531"/>
        <v>-</v>
      </c>
      <c r="AS377" s="203" t="str">
        <f t="shared" si="532"/>
        <v>-</v>
      </c>
      <c r="AT377" s="203">
        <f t="shared" si="533"/>
        <v>150</v>
      </c>
      <c r="AU377" s="204">
        <f t="shared" si="534"/>
        <v>110</v>
      </c>
      <c r="AV377" s="185"/>
      <c r="AW377" s="205" t="str">
        <f t="shared" si="535"/>
        <v>-</v>
      </c>
      <c r="AX377" s="206">
        <f t="shared" si="536"/>
        <v>9.99</v>
      </c>
      <c r="AY377" s="206" t="str">
        <f t="shared" si="537"/>
        <v>-</v>
      </c>
      <c r="AZ377" s="206" t="str">
        <f t="shared" si="538"/>
        <v>-</v>
      </c>
      <c r="BA377" s="206">
        <f t="shared" si="539"/>
        <v>9.99</v>
      </c>
      <c r="BB377" s="206" t="str">
        <f t="shared" si="540"/>
        <v>-</v>
      </c>
      <c r="BC377" s="206">
        <f t="shared" si="541"/>
        <v>9.99</v>
      </c>
      <c r="BD377" s="206" t="str">
        <f t="shared" si="542"/>
        <v>-</v>
      </c>
      <c r="BE377" s="206" t="str">
        <f t="shared" si="543"/>
        <v>-</v>
      </c>
      <c r="BF377" s="206">
        <f t="shared" si="544"/>
        <v>9.99</v>
      </c>
      <c r="BG377" s="207">
        <f t="shared" si="545"/>
        <v>9.99</v>
      </c>
      <c r="BH377" s="123"/>
      <c r="BI377" s="227">
        <v>46265</v>
      </c>
      <c r="BJ377" s="112" t="s">
        <v>106</v>
      </c>
      <c r="BK377" s="103"/>
    </row>
    <row r="378" spans="1:63">
      <c r="A378" s="111"/>
      <c r="B378" s="127" t="s">
        <v>218</v>
      </c>
      <c r="C378" s="54" t="s">
        <v>242</v>
      </c>
      <c r="D378" s="71" t="s">
        <v>71</v>
      </c>
      <c r="E378" s="112"/>
      <c r="F378" s="51" t="s">
        <v>61</v>
      </c>
      <c r="G378" s="14">
        <v>25</v>
      </c>
      <c r="H378" s="14">
        <v>300</v>
      </c>
      <c r="I378" s="14" t="s">
        <v>41</v>
      </c>
      <c r="J378" s="14" t="s">
        <v>76</v>
      </c>
      <c r="K378" s="71" t="s">
        <v>61</v>
      </c>
      <c r="L378" s="115">
        <v>39.99</v>
      </c>
      <c r="M378" s="175">
        <f t="shared" si="519"/>
        <v>33.605042016806728</v>
      </c>
      <c r="N378" s="51"/>
      <c r="O378" s="71"/>
      <c r="P378" s="177">
        <f t="shared" si="551"/>
        <v>39.99</v>
      </c>
      <c r="Q378" s="51" t="s">
        <v>41</v>
      </c>
      <c r="R378" s="16">
        <f t="shared" si="547"/>
        <v>37.99</v>
      </c>
      <c r="S378" s="14" t="s">
        <v>41</v>
      </c>
      <c r="T378" s="14" t="s">
        <v>41</v>
      </c>
      <c r="U378" s="16">
        <f t="shared" si="548"/>
        <v>34.99</v>
      </c>
      <c r="V378" s="14" t="s">
        <v>41</v>
      </c>
      <c r="W378" s="16">
        <f t="shared" si="549"/>
        <v>32.99</v>
      </c>
      <c r="X378" s="14" t="s">
        <v>41</v>
      </c>
      <c r="Y378" s="14" t="s">
        <v>41</v>
      </c>
      <c r="Z378" s="16">
        <f t="shared" si="550"/>
        <v>29.990000000000002</v>
      </c>
      <c r="AA378" s="71" t="s">
        <v>41</v>
      </c>
      <c r="AB378" s="252">
        <v>39.99</v>
      </c>
      <c r="AC378" s="212"/>
      <c r="AD378" s="119" t="s">
        <v>41</v>
      </c>
      <c r="AE378" s="115">
        <v>180</v>
      </c>
      <c r="AF378" s="114"/>
      <c r="AG378" s="182">
        <f t="shared" si="520"/>
        <v>180</v>
      </c>
      <c r="AH378" s="183">
        <f t="shared" si="521"/>
        <v>-166.6</v>
      </c>
      <c r="AI378" s="184">
        <f t="shared" si="522"/>
        <v>9.99</v>
      </c>
      <c r="AJ378" s="183">
        <f t="shared" si="523"/>
        <v>8.3949579831932777</v>
      </c>
      <c r="AK378" s="202" t="str">
        <f t="shared" si="524"/>
        <v>-</v>
      </c>
      <c r="AL378" s="203">
        <f t="shared" si="525"/>
        <v>140</v>
      </c>
      <c r="AM378" s="203" t="str">
        <f t="shared" si="526"/>
        <v>-</v>
      </c>
      <c r="AN378" s="203" t="str">
        <f t="shared" si="527"/>
        <v>-</v>
      </c>
      <c r="AO378" s="203">
        <f t="shared" si="528"/>
        <v>80</v>
      </c>
      <c r="AP378" s="203" t="str">
        <f t="shared" si="529"/>
        <v>-</v>
      </c>
      <c r="AQ378" s="203">
        <f t="shared" si="530"/>
        <v>40</v>
      </c>
      <c r="AR378" s="203" t="str">
        <f t="shared" si="531"/>
        <v>-</v>
      </c>
      <c r="AS378" s="203" t="str">
        <f t="shared" si="532"/>
        <v>-</v>
      </c>
      <c r="AT378" s="203">
        <f t="shared" si="533"/>
        <v>-20</v>
      </c>
      <c r="AU378" s="204" t="str">
        <f t="shared" si="534"/>
        <v>-</v>
      </c>
      <c r="AV378" s="185"/>
      <c r="AW378" s="205" t="str">
        <f t="shared" si="535"/>
        <v>-</v>
      </c>
      <c r="AX378" s="206">
        <f t="shared" si="536"/>
        <v>9.99</v>
      </c>
      <c r="AY378" s="206" t="str">
        <f t="shared" si="537"/>
        <v>-</v>
      </c>
      <c r="AZ378" s="206" t="str">
        <f t="shared" si="538"/>
        <v>-</v>
      </c>
      <c r="BA378" s="206">
        <f t="shared" si="539"/>
        <v>9.99</v>
      </c>
      <c r="BB378" s="206" t="str">
        <f t="shared" si="540"/>
        <v>-</v>
      </c>
      <c r="BC378" s="206">
        <f t="shared" si="541"/>
        <v>9.99</v>
      </c>
      <c r="BD378" s="206" t="str">
        <f t="shared" si="542"/>
        <v>-</v>
      </c>
      <c r="BE378" s="206" t="str">
        <f t="shared" si="543"/>
        <v>-</v>
      </c>
      <c r="BF378" s="206">
        <f t="shared" si="544"/>
        <v>79.989999999999995</v>
      </c>
      <c r="BG378" s="207" t="str">
        <f t="shared" si="545"/>
        <v>-</v>
      </c>
      <c r="BH378" s="123"/>
      <c r="BI378" s="227"/>
      <c r="BJ378" s="112" t="s">
        <v>193</v>
      </c>
      <c r="BK378" s="103"/>
    </row>
    <row r="379" spans="1:63" s="49" customFormat="1">
      <c r="A379" s="111"/>
      <c r="B379" s="127" t="s">
        <v>218</v>
      </c>
      <c r="C379" s="54" t="s">
        <v>242</v>
      </c>
      <c r="D379" s="71" t="s">
        <v>71</v>
      </c>
      <c r="E379" s="112" t="s">
        <v>2426</v>
      </c>
      <c r="F379" s="51" t="s">
        <v>61</v>
      </c>
      <c r="G379" s="14">
        <v>25</v>
      </c>
      <c r="H379" s="14">
        <v>300</v>
      </c>
      <c r="I379" s="14" t="s">
        <v>41</v>
      </c>
      <c r="J379" s="14" t="s">
        <v>76</v>
      </c>
      <c r="K379" s="71" t="s">
        <v>61</v>
      </c>
      <c r="L379" s="115">
        <v>39.99</v>
      </c>
      <c r="M379" s="175">
        <f t="shared" si="519"/>
        <v>33.605042016806728</v>
      </c>
      <c r="N379" s="51"/>
      <c r="O379" s="71"/>
      <c r="P379" s="177">
        <f t="shared" si="551"/>
        <v>39.99</v>
      </c>
      <c r="Q379" s="51" t="s">
        <v>41</v>
      </c>
      <c r="R379" s="16">
        <f t="shared" si="547"/>
        <v>37.99</v>
      </c>
      <c r="S379" s="14" t="s">
        <v>41</v>
      </c>
      <c r="T379" s="14" t="s">
        <v>41</v>
      </c>
      <c r="U379" s="16">
        <f t="shared" si="548"/>
        <v>34.99</v>
      </c>
      <c r="V379" s="14" t="s">
        <v>41</v>
      </c>
      <c r="W379" s="16">
        <f t="shared" si="549"/>
        <v>32.99</v>
      </c>
      <c r="X379" s="14" t="s">
        <v>41</v>
      </c>
      <c r="Y379" s="14" t="s">
        <v>41</v>
      </c>
      <c r="Z379" s="16">
        <f t="shared" si="550"/>
        <v>29.990000000000002</v>
      </c>
      <c r="AA379" s="71" t="s">
        <v>41</v>
      </c>
      <c r="AB379" s="252">
        <v>39.99</v>
      </c>
      <c r="AC379" s="236" t="s">
        <v>49</v>
      </c>
      <c r="AD379" s="223" t="s">
        <v>243</v>
      </c>
      <c r="AE379" s="115">
        <v>180</v>
      </c>
      <c r="AF379" s="114">
        <v>150</v>
      </c>
      <c r="AG379" s="182">
        <f t="shared" si="520"/>
        <v>330</v>
      </c>
      <c r="AH379" s="183">
        <f t="shared" si="521"/>
        <v>-345.09999999999997</v>
      </c>
      <c r="AI379" s="184">
        <f t="shared" si="522"/>
        <v>9.99</v>
      </c>
      <c r="AJ379" s="183">
        <f t="shared" si="523"/>
        <v>8.3949579831932777</v>
      </c>
      <c r="AK379" s="202" t="str">
        <f t="shared" si="524"/>
        <v>-</v>
      </c>
      <c r="AL379" s="203">
        <f t="shared" si="525"/>
        <v>290</v>
      </c>
      <c r="AM379" s="203" t="str">
        <f t="shared" si="526"/>
        <v>-</v>
      </c>
      <c r="AN379" s="203" t="str">
        <f t="shared" si="527"/>
        <v>-</v>
      </c>
      <c r="AO379" s="203">
        <f t="shared" si="528"/>
        <v>230</v>
      </c>
      <c r="AP379" s="203" t="str">
        <f t="shared" si="529"/>
        <v>-</v>
      </c>
      <c r="AQ379" s="203">
        <f t="shared" si="530"/>
        <v>190</v>
      </c>
      <c r="AR379" s="203" t="str">
        <f t="shared" si="531"/>
        <v>-</v>
      </c>
      <c r="AS379" s="203" t="str">
        <f t="shared" si="532"/>
        <v>-</v>
      </c>
      <c r="AT379" s="203">
        <f t="shared" si="533"/>
        <v>130</v>
      </c>
      <c r="AU379" s="204" t="str">
        <f t="shared" si="534"/>
        <v>-</v>
      </c>
      <c r="AV379" s="185"/>
      <c r="AW379" s="205" t="str">
        <f t="shared" si="535"/>
        <v>-</v>
      </c>
      <c r="AX379" s="206">
        <f t="shared" si="536"/>
        <v>9.99</v>
      </c>
      <c r="AY379" s="206" t="str">
        <f t="shared" si="537"/>
        <v>-</v>
      </c>
      <c r="AZ379" s="206" t="str">
        <f t="shared" si="538"/>
        <v>-</v>
      </c>
      <c r="BA379" s="206">
        <f t="shared" si="539"/>
        <v>9.99</v>
      </c>
      <c r="BB379" s="206" t="str">
        <f t="shared" si="540"/>
        <v>-</v>
      </c>
      <c r="BC379" s="206">
        <f t="shared" si="541"/>
        <v>9.99</v>
      </c>
      <c r="BD379" s="206" t="str">
        <f t="shared" si="542"/>
        <v>-</v>
      </c>
      <c r="BE379" s="206" t="str">
        <f t="shared" si="543"/>
        <v>-</v>
      </c>
      <c r="BF379" s="206">
        <f t="shared" si="544"/>
        <v>9.99</v>
      </c>
      <c r="BG379" s="207" t="str">
        <f t="shared" si="545"/>
        <v>-</v>
      </c>
      <c r="BH379" s="123"/>
      <c r="BI379" s="227">
        <v>46265</v>
      </c>
      <c r="BJ379" s="112" t="s">
        <v>193</v>
      </c>
      <c r="BK379" s="103"/>
    </row>
    <row r="380" spans="1:63" s="49" customFormat="1">
      <c r="A380" s="110"/>
      <c r="B380" s="127" t="s">
        <v>218</v>
      </c>
      <c r="C380" s="54" t="s">
        <v>119</v>
      </c>
      <c r="D380" s="71" t="s">
        <v>71</v>
      </c>
      <c r="E380" s="112"/>
      <c r="F380" s="51" t="s">
        <v>41</v>
      </c>
      <c r="G380" s="14">
        <v>25</v>
      </c>
      <c r="H380" s="14">
        <v>300</v>
      </c>
      <c r="I380" s="14" t="s">
        <v>41</v>
      </c>
      <c r="J380" s="14" t="s">
        <v>42</v>
      </c>
      <c r="K380" s="114">
        <v>0.19</v>
      </c>
      <c r="L380" s="115">
        <v>39.99</v>
      </c>
      <c r="M380" s="175">
        <f t="shared" si="519"/>
        <v>33.605042016806728</v>
      </c>
      <c r="N380" s="115"/>
      <c r="O380" s="116"/>
      <c r="P380" s="177">
        <f t="shared" si="551"/>
        <v>39.99</v>
      </c>
      <c r="Q380" s="51" t="s">
        <v>41</v>
      </c>
      <c r="R380" s="16">
        <f t="shared" si="547"/>
        <v>37.99</v>
      </c>
      <c r="S380" s="14" t="s">
        <v>41</v>
      </c>
      <c r="T380" s="14" t="s">
        <v>41</v>
      </c>
      <c r="U380" s="16">
        <f t="shared" si="548"/>
        <v>34.99</v>
      </c>
      <c r="V380" s="14" t="s">
        <v>41</v>
      </c>
      <c r="W380" s="16">
        <f t="shared" si="549"/>
        <v>32.99</v>
      </c>
      <c r="X380" s="14" t="s">
        <v>41</v>
      </c>
      <c r="Y380" s="14" t="s">
        <v>41</v>
      </c>
      <c r="Z380" s="16">
        <f t="shared" si="550"/>
        <v>29.990000000000002</v>
      </c>
      <c r="AA380" s="71" t="s">
        <v>41</v>
      </c>
      <c r="AB380" s="252">
        <v>39.99</v>
      </c>
      <c r="AC380" s="212"/>
      <c r="AD380" s="119" t="s">
        <v>41</v>
      </c>
      <c r="AE380" s="67">
        <v>270</v>
      </c>
      <c r="AF380" s="114"/>
      <c r="AG380" s="182">
        <f t="shared" si="520"/>
        <v>270</v>
      </c>
      <c r="AH380" s="183">
        <f t="shared" si="521"/>
        <v>-273.7</v>
      </c>
      <c r="AI380" s="184">
        <f t="shared" si="522"/>
        <v>9.99</v>
      </c>
      <c r="AJ380" s="183">
        <f t="shared" si="523"/>
        <v>8.3949579831932777</v>
      </c>
      <c r="AK380" s="202" t="str">
        <f t="shared" si="524"/>
        <v>-</v>
      </c>
      <c r="AL380" s="203">
        <f t="shared" si="525"/>
        <v>230</v>
      </c>
      <c r="AM380" s="203" t="str">
        <f t="shared" si="526"/>
        <v>-</v>
      </c>
      <c r="AN380" s="203" t="str">
        <f t="shared" si="527"/>
        <v>-</v>
      </c>
      <c r="AO380" s="203">
        <f t="shared" si="528"/>
        <v>170</v>
      </c>
      <c r="AP380" s="203" t="str">
        <f t="shared" si="529"/>
        <v>-</v>
      </c>
      <c r="AQ380" s="203">
        <f t="shared" si="530"/>
        <v>130</v>
      </c>
      <c r="AR380" s="203" t="str">
        <f t="shared" si="531"/>
        <v>-</v>
      </c>
      <c r="AS380" s="203" t="str">
        <f t="shared" si="532"/>
        <v>-</v>
      </c>
      <c r="AT380" s="203">
        <f t="shared" si="533"/>
        <v>70</v>
      </c>
      <c r="AU380" s="204" t="str">
        <f t="shared" si="534"/>
        <v>-</v>
      </c>
      <c r="AV380" s="185"/>
      <c r="AW380" s="205" t="str">
        <f t="shared" si="535"/>
        <v>-</v>
      </c>
      <c r="AX380" s="206">
        <f t="shared" si="536"/>
        <v>9.99</v>
      </c>
      <c r="AY380" s="206" t="str">
        <f t="shared" si="537"/>
        <v>-</v>
      </c>
      <c r="AZ380" s="206" t="str">
        <f t="shared" si="538"/>
        <v>-</v>
      </c>
      <c r="BA380" s="206">
        <f t="shared" si="539"/>
        <v>9.99</v>
      </c>
      <c r="BB380" s="206" t="str">
        <f t="shared" si="540"/>
        <v>-</v>
      </c>
      <c r="BC380" s="206">
        <f t="shared" si="541"/>
        <v>9.99</v>
      </c>
      <c r="BD380" s="206" t="str">
        <f t="shared" si="542"/>
        <v>-</v>
      </c>
      <c r="BE380" s="206" t="str">
        <f t="shared" si="543"/>
        <v>-</v>
      </c>
      <c r="BF380" s="206">
        <f t="shared" si="544"/>
        <v>9.99</v>
      </c>
      <c r="BG380" s="207" t="str">
        <f t="shared" si="545"/>
        <v>-</v>
      </c>
      <c r="BH380" s="103"/>
      <c r="BI380" s="227"/>
      <c r="BJ380" s="112" t="s">
        <v>120</v>
      </c>
      <c r="BK380" s="103"/>
    </row>
    <row r="381" spans="1:63" s="49" customFormat="1">
      <c r="A381" s="110"/>
      <c r="B381" s="127" t="s">
        <v>218</v>
      </c>
      <c r="C381" s="54" t="s">
        <v>2514</v>
      </c>
      <c r="D381" s="71" t="s">
        <v>71</v>
      </c>
      <c r="E381" s="112"/>
      <c r="F381" s="51" t="s">
        <v>61</v>
      </c>
      <c r="G381" s="14">
        <v>40</v>
      </c>
      <c r="H381" s="14">
        <v>50</v>
      </c>
      <c r="I381" s="14" t="s">
        <v>41</v>
      </c>
      <c r="J381" s="14" t="s">
        <v>76</v>
      </c>
      <c r="K381" s="114" t="s">
        <v>61</v>
      </c>
      <c r="L381" s="115">
        <v>39.99</v>
      </c>
      <c r="M381" s="175">
        <f t="shared" si="519"/>
        <v>33.605042016806728</v>
      </c>
      <c r="N381" s="115"/>
      <c r="O381" s="116"/>
      <c r="P381" s="177">
        <f t="shared" si="551"/>
        <v>39.99</v>
      </c>
      <c r="Q381" s="51" t="s">
        <v>41</v>
      </c>
      <c r="R381" s="16">
        <f t="shared" si="547"/>
        <v>37.99</v>
      </c>
      <c r="S381" s="14" t="s">
        <v>41</v>
      </c>
      <c r="T381" s="14" t="s">
        <v>41</v>
      </c>
      <c r="U381" s="16">
        <f t="shared" si="548"/>
        <v>34.99</v>
      </c>
      <c r="V381" s="14" t="s">
        <v>41</v>
      </c>
      <c r="W381" s="16">
        <f t="shared" si="549"/>
        <v>32.99</v>
      </c>
      <c r="X381" s="14" t="s">
        <v>41</v>
      </c>
      <c r="Y381" s="14" t="s">
        <v>41</v>
      </c>
      <c r="Z381" s="16">
        <f t="shared" si="550"/>
        <v>29.990000000000002</v>
      </c>
      <c r="AA381" s="72">
        <f t="shared" ref="AA381:AA392" si="552">P381-12</f>
        <v>27.990000000000002</v>
      </c>
      <c r="AB381" s="252">
        <v>39.99</v>
      </c>
      <c r="AC381" s="212"/>
      <c r="AD381" s="119" t="s">
        <v>41</v>
      </c>
      <c r="AE381" s="67">
        <v>270</v>
      </c>
      <c r="AF381" s="114"/>
      <c r="AG381" s="182">
        <f t="shared" si="520"/>
        <v>270</v>
      </c>
      <c r="AH381" s="183">
        <f t="shared" si="521"/>
        <v>-273.7</v>
      </c>
      <c r="AI381" s="184">
        <f t="shared" si="522"/>
        <v>9.99</v>
      </c>
      <c r="AJ381" s="183">
        <f t="shared" si="523"/>
        <v>8.3949579831932777</v>
      </c>
      <c r="AK381" s="202" t="str">
        <f t="shared" si="524"/>
        <v>-</v>
      </c>
      <c r="AL381" s="203">
        <f t="shared" si="525"/>
        <v>230</v>
      </c>
      <c r="AM381" s="203" t="str">
        <f t="shared" si="526"/>
        <v>-</v>
      </c>
      <c r="AN381" s="203" t="str">
        <f t="shared" si="527"/>
        <v>-</v>
      </c>
      <c r="AO381" s="203">
        <f t="shared" si="528"/>
        <v>170</v>
      </c>
      <c r="AP381" s="203" t="str">
        <f t="shared" si="529"/>
        <v>-</v>
      </c>
      <c r="AQ381" s="203">
        <f t="shared" si="530"/>
        <v>130</v>
      </c>
      <c r="AR381" s="203" t="str">
        <f t="shared" si="531"/>
        <v>-</v>
      </c>
      <c r="AS381" s="203" t="str">
        <f t="shared" si="532"/>
        <v>-</v>
      </c>
      <c r="AT381" s="203">
        <f t="shared" si="533"/>
        <v>70</v>
      </c>
      <c r="AU381" s="204">
        <f t="shared" si="534"/>
        <v>30</v>
      </c>
      <c r="AV381" s="185"/>
      <c r="AW381" s="205" t="str">
        <f t="shared" si="535"/>
        <v>-</v>
      </c>
      <c r="AX381" s="206">
        <f t="shared" si="536"/>
        <v>9.99</v>
      </c>
      <c r="AY381" s="206" t="str">
        <f t="shared" si="537"/>
        <v>-</v>
      </c>
      <c r="AZ381" s="206" t="str">
        <f t="shared" si="538"/>
        <v>-</v>
      </c>
      <c r="BA381" s="206">
        <f t="shared" si="539"/>
        <v>9.99</v>
      </c>
      <c r="BB381" s="206" t="str">
        <f t="shared" si="540"/>
        <v>-</v>
      </c>
      <c r="BC381" s="206">
        <f t="shared" si="541"/>
        <v>9.99</v>
      </c>
      <c r="BD381" s="206" t="str">
        <f t="shared" si="542"/>
        <v>-</v>
      </c>
      <c r="BE381" s="206" t="str">
        <f t="shared" si="543"/>
        <v>-</v>
      </c>
      <c r="BF381" s="206">
        <f t="shared" si="544"/>
        <v>9.99</v>
      </c>
      <c r="BG381" s="207">
        <f t="shared" si="545"/>
        <v>19.990000000000002</v>
      </c>
      <c r="BH381" s="104"/>
      <c r="BI381" s="227"/>
      <c r="BJ381" s="112" t="s">
        <v>113</v>
      </c>
      <c r="BK381" s="103"/>
    </row>
    <row r="382" spans="1:63" s="49" customFormat="1">
      <c r="A382" s="110"/>
      <c r="B382" s="127" t="s">
        <v>218</v>
      </c>
      <c r="C382" s="54" t="s">
        <v>2143</v>
      </c>
      <c r="D382" s="71" t="s">
        <v>85</v>
      </c>
      <c r="E382" s="112"/>
      <c r="F382" s="51" t="s">
        <v>61</v>
      </c>
      <c r="G382" s="14">
        <v>75</v>
      </c>
      <c r="H382" s="14">
        <v>50</v>
      </c>
      <c r="I382" s="14" t="s">
        <v>41</v>
      </c>
      <c r="J382" s="14" t="s">
        <v>76</v>
      </c>
      <c r="K382" s="114" t="s">
        <v>61</v>
      </c>
      <c r="L382" s="115">
        <v>39.99</v>
      </c>
      <c r="M382" s="175">
        <f t="shared" si="519"/>
        <v>33.605042016806728</v>
      </c>
      <c r="N382" s="115"/>
      <c r="O382" s="116"/>
      <c r="P382" s="177">
        <f t="shared" si="551"/>
        <v>39.99</v>
      </c>
      <c r="Q382" s="51" t="s">
        <v>41</v>
      </c>
      <c r="R382" s="16">
        <f t="shared" si="547"/>
        <v>37.99</v>
      </c>
      <c r="S382" s="14" t="s">
        <v>41</v>
      </c>
      <c r="T382" s="14" t="s">
        <v>41</v>
      </c>
      <c r="U382" s="16">
        <f t="shared" si="548"/>
        <v>34.99</v>
      </c>
      <c r="V382" s="14" t="s">
        <v>41</v>
      </c>
      <c r="W382" s="16">
        <f t="shared" si="549"/>
        <v>32.99</v>
      </c>
      <c r="X382" s="14" t="s">
        <v>41</v>
      </c>
      <c r="Y382" s="14" t="s">
        <v>41</v>
      </c>
      <c r="Z382" s="16">
        <f t="shared" si="550"/>
        <v>29.990000000000002</v>
      </c>
      <c r="AA382" s="72">
        <f t="shared" si="552"/>
        <v>27.990000000000002</v>
      </c>
      <c r="AB382" s="252">
        <v>39.99</v>
      </c>
      <c r="AC382" s="212"/>
      <c r="AD382" s="119" t="s">
        <v>41</v>
      </c>
      <c r="AE382" s="67">
        <v>190</v>
      </c>
      <c r="AF382" s="114"/>
      <c r="AG382" s="182">
        <f t="shared" si="520"/>
        <v>190</v>
      </c>
      <c r="AH382" s="183">
        <f t="shared" si="521"/>
        <v>-178.5</v>
      </c>
      <c r="AI382" s="184">
        <f t="shared" si="522"/>
        <v>9.99</v>
      </c>
      <c r="AJ382" s="183">
        <f t="shared" si="523"/>
        <v>8.3949579831932777</v>
      </c>
      <c r="AK382" s="202" t="str">
        <f t="shared" si="524"/>
        <v>-</v>
      </c>
      <c r="AL382" s="203">
        <f t="shared" si="525"/>
        <v>150</v>
      </c>
      <c r="AM382" s="203" t="str">
        <f t="shared" si="526"/>
        <v>-</v>
      </c>
      <c r="AN382" s="203" t="str">
        <f t="shared" si="527"/>
        <v>-</v>
      </c>
      <c r="AO382" s="203">
        <f t="shared" si="528"/>
        <v>90</v>
      </c>
      <c r="AP382" s="203" t="str">
        <f t="shared" si="529"/>
        <v>-</v>
      </c>
      <c r="AQ382" s="203">
        <f t="shared" si="530"/>
        <v>50</v>
      </c>
      <c r="AR382" s="203" t="str">
        <f t="shared" si="531"/>
        <v>-</v>
      </c>
      <c r="AS382" s="203" t="str">
        <f t="shared" si="532"/>
        <v>-</v>
      </c>
      <c r="AT382" s="203">
        <f t="shared" si="533"/>
        <v>-10</v>
      </c>
      <c r="AU382" s="204">
        <f t="shared" si="534"/>
        <v>-50</v>
      </c>
      <c r="AV382" s="185"/>
      <c r="AW382" s="205" t="str">
        <f t="shared" si="535"/>
        <v>-</v>
      </c>
      <c r="AX382" s="206">
        <f t="shared" si="536"/>
        <v>9.99</v>
      </c>
      <c r="AY382" s="206" t="str">
        <f t="shared" si="537"/>
        <v>-</v>
      </c>
      <c r="AZ382" s="206" t="str">
        <f t="shared" si="538"/>
        <v>-</v>
      </c>
      <c r="BA382" s="206">
        <f t="shared" si="539"/>
        <v>9.99</v>
      </c>
      <c r="BB382" s="206" t="str">
        <f t="shared" si="540"/>
        <v>-</v>
      </c>
      <c r="BC382" s="206">
        <f t="shared" si="541"/>
        <v>9.99</v>
      </c>
      <c r="BD382" s="206" t="str">
        <f t="shared" si="542"/>
        <v>-</v>
      </c>
      <c r="BE382" s="206" t="str">
        <f t="shared" si="543"/>
        <v>-</v>
      </c>
      <c r="BF382" s="206">
        <f t="shared" si="544"/>
        <v>59.99</v>
      </c>
      <c r="BG382" s="207">
        <f t="shared" si="545"/>
        <v>109.99</v>
      </c>
      <c r="BH382" s="104"/>
      <c r="BI382" s="227"/>
      <c r="BJ382" s="112" t="s">
        <v>110</v>
      </c>
      <c r="BK382" s="103"/>
    </row>
    <row r="383" spans="1:63" s="49" customFormat="1">
      <c r="A383" s="110"/>
      <c r="B383" s="127" t="s">
        <v>218</v>
      </c>
      <c r="C383" s="54" t="s">
        <v>2514</v>
      </c>
      <c r="D383" s="71" t="s">
        <v>71</v>
      </c>
      <c r="E383" s="112" t="s">
        <v>2426</v>
      </c>
      <c r="F383" s="51" t="s">
        <v>61</v>
      </c>
      <c r="G383" s="14">
        <v>40</v>
      </c>
      <c r="H383" s="14">
        <v>50</v>
      </c>
      <c r="I383" s="14" t="s">
        <v>41</v>
      </c>
      <c r="J383" s="14" t="s">
        <v>76</v>
      </c>
      <c r="K383" s="114" t="s">
        <v>61</v>
      </c>
      <c r="L383" s="115">
        <v>39.99</v>
      </c>
      <c r="M383" s="175">
        <f t="shared" si="519"/>
        <v>33.605042016806728</v>
      </c>
      <c r="N383" s="115"/>
      <c r="O383" s="116"/>
      <c r="P383" s="177">
        <f t="shared" si="551"/>
        <v>39.99</v>
      </c>
      <c r="Q383" s="51" t="s">
        <v>41</v>
      </c>
      <c r="R383" s="16">
        <f t="shared" si="547"/>
        <v>37.99</v>
      </c>
      <c r="S383" s="14" t="s">
        <v>41</v>
      </c>
      <c r="T383" s="14" t="s">
        <v>41</v>
      </c>
      <c r="U383" s="16">
        <f t="shared" si="548"/>
        <v>34.99</v>
      </c>
      <c r="V383" s="14" t="s">
        <v>41</v>
      </c>
      <c r="W383" s="16">
        <f t="shared" si="549"/>
        <v>32.99</v>
      </c>
      <c r="X383" s="14" t="s">
        <v>41</v>
      </c>
      <c r="Y383" s="14" t="s">
        <v>41</v>
      </c>
      <c r="Z383" s="16">
        <f t="shared" si="550"/>
        <v>29.990000000000002</v>
      </c>
      <c r="AA383" s="72">
        <f t="shared" si="552"/>
        <v>27.990000000000002</v>
      </c>
      <c r="AB383" s="252">
        <v>39.99</v>
      </c>
      <c r="AC383" s="237" t="s">
        <v>49</v>
      </c>
      <c r="AD383" s="120" t="s">
        <v>2549</v>
      </c>
      <c r="AE383" s="67">
        <v>270</v>
      </c>
      <c r="AF383" s="114">
        <v>130</v>
      </c>
      <c r="AG383" s="182">
        <f t="shared" si="520"/>
        <v>400</v>
      </c>
      <c r="AH383" s="183">
        <f t="shared" si="521"/>
        <v>-428.4</v>
      </c>
      <c r="AI383" s="184">
        <f t="shared" si="522"/>
        <v>9.99</v>
      </c>
      <c r="AJ383" s="183">
        <f t="shared" si="523"/>
        <v>8.3949579831932777</v>
      </c>
      <c r="AK383" s="202" t="str">
        <f t="shared" si="524"/>
        <v>-</v>
      </c>
      <c r="AL383" s="203">
        <f t="shared" si="525"/>
        <v>360</v>
      </c>
      <c r="AM383" s="203" t="str">
        <f t="shared" si="526"/>
        <v>-</v>
      </c>
      <c r="AN383" s="203" t="str">
        <f t="shared" si="527"/>
        <v>-</v>
      </c>
      <c r="AO383" s="203">
        <f t="shared" si="528"/>
        <v>300</v>
      </c>
      <c r="AP383" s="203" t="str">
        <f t="shared" si="529"/>
        <v>-</v>
      </c>
      <c r="AQ383" s="203">
        <f t="shared" si="530"/>
        <v>260</v>
      </c>
      <c r="AR383" s="203" t="str">
        <f t="shared" si="531"/>
        <v>-</v>
      </c>
      <c r="AS383" s="203" t="str">
        <f t="shared" si="532"/>
        <v>-</v>
      </c>
      <c r="AT383" s="203">
        <f t="shared" si="533"/>
        <v>200</v>
      </c>
      <c r="AU383" s="204">
        <f t="shared" si="534"/>
        <v>160</v>
      </c>
      <c r="AV383" s="185"/>
      <c r="AW383" s="205" t="str">
        <f t="shared" si="535"/>
        <v>-</v>
      </c>
      <c r="AX383" s="206">
        <f t="shared" si="536"/>
        <v>9.99</v>
      </c>
      <c r="AY383" s="206" t="str">
        <f t="shared" si="537"/>
        <v>-</v>
      </c>
      <c r="AZ383" s="206" t="str">
        <f t="shared" si="538"/>
        <v>-</v>
      </c>
      <c r="BA383" s="206">
        <f t="shared" si="539"/>
        <v>9.99</v>
      </c>
      <c r="BB383" s="206" t="str">
        <f t="shared" si="540"/>
        <v>-</v>
      </c>
      <c r="BC383" s="206">
        <f t="shared" si="541"/>
        <v>9.99</v>
      </c>
      <c r="BD383" s="206" t="str">
        <f t="shared" si="542"/>
        <v>-</v>
      </c>
      <c r="BE383" s="206" t="str">
        <f t="shared" si="543"/>
        <v>-</v>
      </c>
      <c r="BF383" s="206">
        <f t="shared" si="544"/>
        <v>9.99</v>
      </c>
      <c r="BG383" s="207">
        <f t="shared" si="545"/>
        <v>9.99</v>
      </c>
      <c r="BH383" s="104"/>
      <c r="BI383" s="227">
        <v>46265</v>
      </c>
      <c r="BJ383" s="112" t="s">
        <v>113</v>
      </c>
      <c r="BK383" s="103"/>
    </row>
    <row r="384" spans="1:63" s="49" customFormat="1">
      <c r="A384" s="110"/>
      <c r="B384" s="127" t="s">
        <v>218</v>
      </c>
      <c r="C384" s="54" t="s">
        <v>2514</v>
      </c>
      <c r="D384" s="71" t="s">
        <v>71</v>
      </c>
      <c r="E384" s="112" t="s">
        <v>2426</v>
      </c>
      <c r="F384" s="51" t="s">
        <v>61</v>
      </c>
      <c r="G384" s="14">
        <v>40</v>
      </c>
      <c r="H384" s="14">
        <v>50</v>
      </c>
      <c r="I384" s="14" t="s">
        <v>41</v>
      </c>
      <c r="J384" s="14" t="s">
        <v>76</v>
      </c>
      <c r="K384" s="114" t="s">
        <v>61</v>
      </c>
      <c r="L384" s="115">
        <v>39.99</v>
      </c>
      <c r="M384" s="175">
        <f t="shared" si="519"/>
        <v>33.605042016806728</v>
      </c>
      <c r="N384" s="115"/>
      <c r="O384" s="116"/>
      <c r="P384" s="177">
        <f t="shared" si="551"/>
        <v>39.99</v>
      </c>
      <c r="Q384" s="51" t="s">
        <v>41</v>
      </c>
      <c r="R384" s="16">
        <f t="shared" si="547"/>
        <v>37.99</v>
      </c>
      <c r="S384" s="14" t="s">
        <v>41</v>
      </c>
      <c r="T384" s="14" t="s">
        <v>41</v>
      </c>
      <c r="U384" s="16">
        <f t="shared" si="548"/>
        <v>34.99</v>
      </c>
      <c r="V384" s="14" t="s">
        <v>41</v>
      </c>
      <c r="W384" s="16">
        <f t="shared" si="549"/>
        <v>32.99</v>
      </c>
      <c r="X384" s="14" t="s">
        <v>41</v>
      </c>
      <c r="Y384" s="14" t="s">
        <v>41</v>
      </c>
      <c r="Z384" s="16">
        <f t="shared" si="550"/>
        <v>29.990000000000002</v>
      </c>
      <c r="AA384" s="72">
        <f t="shared" si="552"/>
        <v>27.990000000000002</v>
      </c>
      <c r="AB384" s="252">
        <v>39.99</v>
      </c>
      <c r="AC384" s="237" t="s">
        <v>49</v>
      </c>
      <c r="AD384" s="120" t="s">
        <v>2751</v>
      </c>
      <c r="AE384" s="67">
        <v>270</v>
      </c>
      <c r="AF384" s="114">
        <v>165</v>
      </c>
      <c r="AG384" s="182">
        <f t="shared" si="520"/>
        <v>435</v>
      </c>
      <c r="AH384" s="183">
        <f t="shared" si="521"/>
        <v>-470.04999999999995</v>
      </c>
      <c r="AI384" s="184">
        <f t="shared" si="522"/>
        <v>9.99</v>
      </c>
      <c r="AJ384" s="183">
        <f t="shared" si="523"/>
        <v>8.3949579831932777</v>
      </c>
      <c r="AK384" s="202" t="str">
        <f t="shared" si="524"/>
        <v>-</v>
      </c>
      <c r="AL384" s="203">
        <f t="shared" si="525"/>
        <v>395</v>
      </c>
      <c r="AM384" s="203" t="str">
        <f t="shared" si="526"/>
        <v>-</v>
      </c>
      <c r="AN384" s="203" t="str">
        <f t="shared" si="527"/>
        <v>-</v>
      </c>
      <c r="AO384" s="203">
        <f t="shared" si="528"/>
        <v>335</v>
      </c>
      <c r="AP384" s="203" t="str">
        <f t="shared" si="529"/>
        <v>-</v>
      </c>
      <c r="AQ384" s="203">
        <f t="shared" si="530"/>
        <v>295</v>
      </c>
      <c r="AR384" s="203" t="str">
        <f t="shared" si="531"/>
        <v>-</v>
      </c>
      <c r="AS384" s="203" t="str">
        <f t="shared" si="532"/>
        <v>-</v>
      </c>
      <c r="AT384" s="203">
        <f t="shared" si="533"/>
        <v>235</v>
      </c>
      <c r="AU384" s="204">
        <f t="shared" si="534"/>
        <v>195</v>
      </c>
      <c r="AV384" s="185"/>
      <c r="AW384" s="205" t="str">
        <f t="shared" si="535"/>
        <v>-</v>
      </c>
      <c r="AX384" s="206">
        <f t="shared" si="536"/>
        <v>9.99</v>
      </c>
      <c r="AY384" s="206" t="str">
        <f t="shared" si="537"/>
        <v>-</v>
      </c>
      <c r="AZ384" s="206" t="str">
        <f t="shared" si="538"/>
        <v>-</v>
      </c>
      <c r="BA384" s="206">
        <f t="shared" si="539"/>
        <v>9.99</v>
      </c>
      <c r="BB384" s="206" t="str">
        <f t="shared" si="540"/>
        <v>-</v>
      </c>
      <c r="BC384" s="206">
        <f t="shared" si="541"/>
        <v>9.99</v>
      </c>
      <c r="BD384" s="206" t="str">
        <f t="shared" si="542"/>
        <v>-</v>
      </c>
      <c r="BE384" s="206" t="str">
        <f t="shared" si="543"/>
        <v>-</v>
      </c>
      <c r="BF384" s="206">
        <f t="shared" si="544"/>
        <v>9.99</v>
      </c>
      <c r="BG384" s="207">
        <f t="shared" si="545"/>
        <v>9.99</v>
      </c>
      <c r="BH384" s="104"/>
      <c r="BI384" s="227">
        <v>46265</v>
      </c>
      <c r="BJ384" s="112" t="s">
        <v>113</v>
      </c>
      <c r="BK384" s="201" t="s">
        <v>82</v>
      </c>
    </row>
    <row r="385" spans="1:63" s="49" customFormat="1">
      <c r="A385" s="110"/>
      <c r="B385" s="127" t="s">
        <v>218</v>
      </c>
      <c r="C385" s="54" t="s">
        <v>2143</v>
      </c>
      <c r="D385" s="71" t="s">
        <v>85</v>
      </c>
      <c r="E385" s="112" t="s">
        <v>2426</v>
      </c>
      <c r="F385" s="51" t="s">
        <v>61</v>
      </c>
      <c r="G385" s="14">
        <v>75</v>
      </c>
      <c r="H385" s="14">
        <v>50</v>
      </c>
      <c r="I385" s="14" t="s">
        <v>41</v>
      </c>
      <c r="J385" s="14" t="s">
        <v>76</v>
      </c>
      <c r="K385" s="114" t="s">
        <v>61</v>
      </c>
      <c r="L385" s="115">
        <v>39.99</v>
      </c>
      <c r="M385" s="175">
        <f t="shared" si="519"/>
        <v>33.605042016806728</v>
      </c>
      <c r="N385" s="115"/>
      <c r="O385" s="116"/>
      <c r="P385" s="177">
        <f t="shared" si="551"/>
        <v>39.99</v>
      </c>
      <c r="Q385" s="51" t="s">
        <v>41</v>
      </c>
      <c r="R385" s="16">
        <f t="shared" si="547"/>
        <v>37.99</v>
      </c>
      <c r="S385" s="14" t="s">
        <v>41</v>
      </c>
      <c r="T385" s="14" t="s">
        <v>41</v>
      </c>
      <c r="U385" s="16">
        <f t="shared" si="548"/>
        <v>34.99</v>
      </c>
      <c r="V385" s="14" t="s">
        <v>41</v>
      </c>
      <c r="W385" s="16">
        <f t="shared" si="549"/>
        <v>32.99</v>
      </c>
      <c r="X385" s="14" t="s">
        <v>41</v>
      </c>
      <c r="Y385" s="14" t="s">
        <v>41</v>
      </c>
      <c r="Z385" s="16">
        <f t="shared" si="550"/>
        <v>29.990000000000002</v>
      </c>
      <c r="AA385" s="72">
        <f t="shared" si="552"/>
        <v>27.990000000000002</v>
      </c>
      <c r="AB385" s="252">
        <v>39.99</v>
      </c>
      <c r="AC385" s="237" t="s">
        <v>49</v>
      </c>
      <c r="AD385" s="120" t="s">
        <v>2551</v>
      </c>
      <c r="AE385" s="67">
        <v>190</v>
      </c>
      <c r="AF385" s="114">
        <v>210</v>
      </c>
      <c r="AG385" s="182">
        <f t="shared" si="520"/>
        <v>400</v>
      </c>
      <c r="AH385" s="183">
        <f t="shared" si="521"/>
        <v>-428.4</v>
      </c>
      <c r="AI385" s="184">
        <f t="shared" si="522"/>
        <v>9.99</v>
      </c>
      <c r="AJ385" s="183">
        <f t="shared" si="523"/>
        <v>8.3949579831932777</v>
      </c>
      <c r="AK385" s="202" t="str">
        <f t="shared" si="524"/>
        <v>-</v>
      </c>
      <c r="AL385" s="203">
        <f t="shared" si="525"/>
        <v>360</v>
      </c>
      <c r="AM385" s="203" t="str">
        <f t="shared" si="526"/>
        <v>-</v>
      </c>
      <c r="AN385" s="203" t="str">
        <f t="shared" si="527"/>
        <v>-</v>
      </c>
      <c r="AO385" s="203">
        <f t="shared" si="528"/>
        <v>300</v>
      </c>
      <c r="AP385" s="203" t="str">
        <f t="shared" si="529"/>
        <v>-</v>
      </c>
      <c r="AQ385" s="203">
        <f t="shared" si="530"/>
        <v>260</v>
      </c>
      <c r="AR385" s="203" t="str">
        <f t="shared" si="531"/>
        <v>-</v>
      </c>
      <c r="AS385" s="203" t="str">
        <f t="shared" si="532"/>
        <v>-</v>
      </c>
      <c r="AT385" s="203">
        <f t="shared" si="533"/>
        <v>200</v>
      </c>
      <c r="AU385" s="204">
        <f t="shared" si="534"/>
        <v>160</v>
      </c>
      <c r="AV385" s="185"/>
      <c r="AW385" s="205" t="str">
        <f t="shared" si="535"/>
        <v>-</v>
      </c>
      <c r="AX385" s="206">
        <f t="shared" si="536"/>
        <v>9.99</v>
      </c>
      <c r="AY385" s="206" t="str">
        <f t="shared" si="537"/>
        <v>-</v>
      </c>
      <c r="AZ385" s="206" t="str">
        <f t="shared" si="538"/>
        <v>-</v>
      </c>
      <c r="BA385" s="206">
        <f t="shared" si="539"/>
        <v>9.99</v>
      </c>
      <c r="BB385" s="206" t="str">
        <f t="shared" si="540"/>
        <v>-</v>
      </c>
      <c r="BC385" s="206">
        <f t="shared" si="541"/>
        <v>9.99</v>
      </c>
      <c r="BD385" s="206" t="str">
        <f t="shared" si="542"/>
        <v>-</v>
      </c>
      <c r="BE385" s="206" t="str">
        <f t="shared" si="543"/>
        <v>-</v>
      </c>
      <c r="BF385" s="206">
        <f t="shared" si="544"/>
        <v>9.99</v>
      </c>
      <c r="BG385" s="207">
        <f t="shared" si="545"/>
        <v>9.99</v>
      </c>
      <c r="BH385" s="104"/>
      <c r="BI385" s="227">
        <v>46265</v>
      </c>
      <c r="BJ385" s="112" t="s">
        <v>110</v>
      </c>
      <c r="BK385" s="103"/>
    </row>
    <row r="386" spans="1:63" s="49" customFormat="1">
      <c r="A386" s="110"/>
      <c r="B386" s="127" t="s">
        <v>218</v>
      </c>
      <c r="C386" s="54" t="s">
        <v>2143</v>
      </c>
      <c r="D386" s="71" t="s">
        <v>85</v>
      </c>
      <c r="E386" s="112" t="s">
        <v>2426</v>
      </c>
      <c r="F386" s="51" t="s">
        <v>61</v>
      </c>
      <c r="G386" s="14">
        <v>75</v>
      </c>
      <c r="H386" s="14">
        <v>50</v>
      </c>
      <c r="I386" s="14" t="s">
        <v>41</v>
      </c>
      <c r="J386" s="14" t="s">
        <v>76</v>
      </c>
      <c r="K386" s="114" t="s">
        <v>61</v>
      </c>
      <c r="L386" s="115">
        <v>39.99</v>
      </c>
      <c r="M386" s="175">
        <f t="shared" si="519"/>
        <v>33.605042016806728</v>
      </c>
      <c r="N386" s="115"/>
      <c r="O386" s="116"/>
      <c r="P386" s="177">
        <f t="shared" si="551"/>
        <v>39.99</v>
      </c>
      <c r="Q386" s="51" t="s">
        <v>41</v>
      </c>
      <c r="R386" s="16">
        <f t="shared" si="547"/>
        <v>37.99</v>
      </c>
      <c r="S386" s="14" t="s">
        <v>41</v>
      </c>
      <c r="T386" s="14" t="s">
        <v>41</v>
      </c>
      <c r="U386" s="16">
        <f t="shared" si="548"/>
        <v>34.99</v>
      </c>
      <c r="V386" s="14" t="s">
        <v>41</v>
      </c>
      <c r="W386" s="16">
        <f t="shared" si="549"/>
        <v>32.99</v>
      </c>
      <c r="X386" s="14" t="s">
        <v>41</v>
      </c>
      <c r="Y386" s="14" t="s">
        <v>41</v>
      </c>
      <c r="Z386" s="16">
        <f t="shared" si="550"/>
        <v>29.990000000000002</v>
      </c>
      <c r="AA386" s="72">
        <f t="shared" si="552"/>
        <v>27.990000000000002</v>
      </c>
      <c r="AB386" s="252">
        <v>39.99</v>
      </c>
      <c r="AC386" s="237" t="s">
        <v>49</v>
      </c>
      <c r="AD386" s="120" t="s">
        <v>2749</v>
      </c>
      <c r="AE386" s="67">
        <v>190</v>
      </c>
      <c r="AF386" s="114">
        <v>245</v>
      </c>
      <c r="AG386" s="182">
        <f t="shared" si="520"/>
        <v>435</v>
      </c>
      <c r="AH386" s="183">
        <f t="shared" si="521"/>
        <v>-470.04999999999995</v>
      </c>
      <c r="AI386" s="184">
        <f t="shared" si="522"/>
        <v>9.99</v>
      </c>
      <c r="AJ386" s="183">
        <f t="shared" si="523"/>
        <v>8.3949579831932777</v>
      </c>
      <c r="AK386" s="202" t="str">
        <f t="shared" si="524"/>
        <v>-</v>
      </c>
      <c r="AL386" s="203">
        <f t="shared" si="525"/>
        <v>395</v>
      </c>
      <c r="AM386" s="203" t="str">
        <f t="shared" si="526"/>
        <v>-</v>
      </c>
      <c r="AN386" s="203" t="str">
        <f t="shared" si="527"/>
        <v>-</v>
      </c>
      <c r="AO386" s="203">
        <f t="shared" si="528"/>
        <v>335</v>
      </c>
      <c r="AP386" s="203" t="str">
        <f t="shared" si="529"/>
        <v>-</v>
      </c>
      <c r="AQ386" s="203">
        <f t="shared" si="530"/>
        <v>295</v>
      </c>
      <c r="AR386" s="203" t="str">
        <f t="shared" si="531"/>
        <v>-</v>
      </c>
      <c r="AS386" s="203" t="str">
        <f t="shared" si="532"/>
        <v>-</v>
      </c>
      <c r="AT386" s="203">
        <f t="shared" si="533"/>
        <v>235</v>
      </c>
      <c r="AU386" s="204">
        <f t="shared" si="534"/>
        <v>195</v>
      </c>
      <c r="AV386" s="185"/>
      <c r="AW386" s="205" t="str">
        <f t="shared" si="535"/>
        <v>-</v>
      </c>
      <c r="AX386" s="206">
        <f t="shared" si="536"/>
        <v>9.99</v>
      </c>
      <c r="AY386" s="206" t="str">
        <f t="shared" si="537"/>
        <v>-</v>
      </c>
      <c r="AZ386" s="206" t="str">
        <f t="shared" si="538"/>
        <v>-</v>
      </c>
      <c r="BA386" s="206">
        <f t="shared" si="539"/>
        <v>9.99</v>
      </c>
      <c r="BB386" s="206" t="str">
        <f t="shared" si="540"/>
        <v>-</v>
      </c>
      <c r="BC386" s="206">
        <f t="shared" si="541"/>
        <v>9.99</v>
      </c>
      <c r="BD386" s="206" t="str">
        <f t="shared" si="542"/>
        <v>-</v>
      </c>
      <c r="BE386" s="206" t="str">
        <f t="shared" si="543"/>
        <v>-</v>
      </c>
      <c r="BF386" s="206">
        <f t="shared" si="544"/>
        <v>9.99</v>
      </c>
      <c r="BG386" s="207">
        <f t="shared" si="545"/>
        <v>9.99</v>
      </c>
      <c r="BH386" s="104"/>
      <c r="BI386" s="227">
        <v>46265</v>
      </c>
      <c r="BJ386" s="112" t="s">
        <v>110</v>
      </c>
      <c r="BK386" s="201" t="s">
        <v>82</v>
      </c>
    </row>
    <row r="387" spans="1:63" s="49" customFormat="1">
      <c r="A387" s="110"/>
      <c r="B387" s="127" t="s">
        <v>218</v>
      </c>
      <c r="C387" s="54" t="s">
        <v>2144</v>
      </c>
      <c r="D387" s="71" t="s">
        <v>71</v>
      </c>
      <c r="E387" s="112" t="s">
        <v>2426</v>
      </c>
      <c r="F387" s="51" t="s">
        <v>61</v>
      </c>
      <c r="G387" s="14">
        <v>75</v>
      </c>
      <c r="H387" s="14">
        <v>50</v>
      </c>
      <c r="I387" s="14" t="s">
        <v>41</v>
      </c>
      <c r="J387" s="14" t="s">
        <v>76</v>
      </c>
      <c r="K387" s="114" t="s">
        <v>61</v>
      </c>
      <c r="L387" s="115">
        <v>44.99</v>
      </c>
      <c r="M387" s="175">
        <f t="shared" si="519"/>
        <v>37.806722689075634</v>
      </c>
      <c r="N387" s="115">
        <f>L387-5</f>
        <v>39.99</v>
      </c>
      <c r="O387" s="116">
        <f>N387/1.19</f>
        <v>33.605042016806728</v>
      </c>
      <c r="P387" s="177">
        <f>N387</f>
        <v>39.99</v>
      </c>
      <c r="Q387" s="51" t="s">
        <v>41</v>
      </c>
      <c r="R387" s="16">
        <f t="shared" si="547"/>
        <v>37.99</v>
      </c>
      <c r="S387" s="14" t="s">
        <v>41</v>
      </c>
      <c r="T387" s="14" t="s">
        <v>41</v>
      </c>
      <c r="U387" s="16">
        <f t="shared" si="548"/>
        <v>34.99</v>
      </c>
      <c r="V387" s="14" t="s">
        <v>41</v>
      </c>
      <c r="W387" s="16">
        <f t="shared" si="549"/>
        <v>32.99</v>
      </c>
      <c r="X387" s="14" t="s">
        <v>41</v>
      </c>
      <c r="Y387" s="14" t="s">
        <v>41</v>
      </c>
      <c r="Z387" s="16">
        <f t="shared" si="550"/>
        <v>29.990000000000002</v>
      </c>
      <c r="AA387" s="72">
        <f t="shared" si="552"/>
        <v>27.990000000000002</v>
      </c>
      <c r="AB387" s="252">
        <v>39.99</v>
      </c>
      <c r="AC387" s="237" t="s">
        <v>169</v>
      </c>
      <c r="AD387" s="120" t="s">
        <v>2750</v>
      </c>
      <c r="AE387" s="67">
        <v>270</v>
      </c>
      <c r="AF387" s="114">
        <v>145</v>
      </c>
      <c r="AG387" s="182">
        <f t="shared" si="520"/>
        <v>415</v>
      </c>
      <c r="AH387" s="183">
        <f t="shared" si="521"/>
        <v>-446.25</v>
      </c>
      <c r="AI387" s="184">
        <f t="shared" si="522"/>
        <v>9.99</v>
      </c>
      <c r="AJ387" s="183">
        <f t="shared" si="523"/>
        <v>8.3949579831932777</v>
      </c>
      <c r="AK387" s="202" t="str">
        <f t="shared" si="524"/>
        <v>-</v>
      </c>
      <c r="AL387" s="203">
        <f t="shared" si="525"/>
        <v>375</v>
      </c>
      <c r="AM387" s="203" t="str">
        <f t="shared" si="526"/>
        <v>-</v>
      </c>
      <c r="AN387" s="203" t="str">
        <f t="shared" si="527"/>
        <v>-</v>
      </c>
      <c r="AO387" s="203">
        <f t="shared" si="528"/>
        <v>315</v>
      </c>
      <c r="AP387" s="203" t="str">
        <f t="shared" si="529"/>
        <v>-</v>
      </c>
      <c r="AQ387" s="203">
        <f t="shared" si="530"/>
        <v>275</v>
      </c>
      <c r="AR387" s="203" t="str">
        <f t="shared" si="531"/>
        <v>-</v>
      </c>
      <c r="AS387" s="203" t="str">
        <f t="shared" si="532"/>
        <v>-</v>
      </c>
      <c r="AT387" s="203">
        <f t="shared" si="533"/>
        <v>215</v>
      </c>
      <c r="AU387" s="204">
        <f t="shared" si="534"/>
        <v>175</v>
      </c>
      <c r="AV387" s="185"/>
      <c r="AW387" s="205" t="str">
        <f t="shared" si="535"/>
        <v>-</v>
      </c>
      <c r="AX387" s="206">
        <f t="shared" si="536"/>
        <v>9.99</v>
      </c>
      <c r="AY387" s="206" t="str">
        <f t="shared" si="537"/>
        <v>-</v>
      </c>
      <c r="AZ387" s="206" t="str">
        <f t="shared" si="538"/>
        <v>-</v>
      </c>
      <c r="BA387" s="206">
        <f t="shared" si="539"/>
        <v>9.99</v>
      </c>
      <c r="BB387" s="206" t="str">
        <f t="shared" si="540"/>
        <v>-</v>
      </c>
      <c r="BC387" s="206">
        <f t="shared" si="541"/>
        <v>9.99</v>
      </c>
      <c r="BD387" s="206" t="str">
        <f t="shared" si="542"/>
        <v>-</v>
      </c>
      <c r="BE387" s="206" t="str">
        <f t="shared" si="543"/>
        <v>-</v>
      </c>
      <c r="BF387" s="206">
        <f t="shared" si="544"/>
        <v>9.99</v>
      </c>
      <c r="BG387" s="207">
        <f t="shared" si="545"/>
        <v>9.99</v>
      </c>
      <c r="BH387" s="104"/>
      <c r="BI387" s="227">
        <v>46265</v>
      </c>
      <c r="BJ387" s="112" t="s">
        <v>113</v>
      </c>
      <c r="BK387" s="201" t="s">
        <v>82</v>
      </c>
    </row>
    <row r="388" spans="1:63" s="49" customFormat="1">
      <c r="A388" s="110"/>
      <c r="B388" s="127" t="s">
        <v>218</v>
      </c>
      <c r="C388" s="54" t="s">
        <v>134</v>
      </c>
      <c r="D388" s="71" t="s">
        <v>40</v>
      </c>
      <c r="E388" s="112"/>
      <c r="F388" s="51" t="s">
        <v>61</v>
      </c>
      <c r="G388" s="14">
        <v>100</v>
      </c>
      <c r="H388" s="14">
        <v>50</v>
      </c>
      <c r="I388" s="14" t="s">
        <v>41</v>
      </c>
      <c r="J388" s="14" t="s">
        <v>76</v>
      </c>
      <c r="K388" s="114" t="s">
        <v>61</v>
      </c>
      <c r="L388" s="115">
        <v>44.99</v>
      </c>
      <c r="M388" s="175">
        <f t="shared" si="519"/>
        <v>37.806722689075634</v>
      </c>
      <c r="N388" s="115"/>
      <c r="O388" s="116"/>
      <c r="P388" s="177">
        <f t="shared" ref="P388:P392" si="553">L388</f>
        <v>44.99</v>
      </c>
      <c r="Q388" s="51" t="s">
        <v>41</v>
      </c>
      <c r="R388" s="16">
        <f t="shared" si="547"/>
        <v>42.99</v>
      </c>
      <c r="S388" s="14" t="s">
        <v>41</v>
      </c>
      <c r="T388" s="14" t="s">
        <v>41</v>
      </c>
      <c r="U388" s="16">
        <f t="shared" si="548"/>
        <v>39.99</v>
      </c>
      <c r="V388" s="14" t="s">
        <v>41</v>
      </c>
      <c r="W388" s="16">
        <f t="shared" si="549"/>
        <v>37.99</v>
      </c>
      <c r="X388" s="14" t="s">
        <v>41</v>
      </c>
      <c r="Y388" s="14" t="s">
        <v>41</v>
      </c>
      <c r="Z388" s="16">
        <f t="shared" si="550"/>
        <v>34.99</v>
      </c>
      <c r="AA388" s="72">
        <f t="shared" si="552"/>
        <v>32.99</v>
      </c>
      <c r="AB388" s="252">
        <v>39.99</v>
      </c>
      <c r="AC388" s="212"/>
      <c r="AD388" s="119" t="s">
        <v>41</v>
      </c>
      <c r="AE388" s="67">
        <v>170</v>
      </c>
      <c r="AF388" s="114"/>
      <c r="AG388" s="182">
        <f t="shared" si="520"/>
        <v>170</v>
      </c>
      <c r="AH388" s="183">
        <f t="shared" si="521"/>
        <v>-154.69999999999999</v>
      </c>
      <c r="AI388" s="184">
        <f t="shared" si="522"/>
        <v>9.99</v>
      </c>
      <c r="AJ388" s="183">
        <f t="shared" si="523"/>
        <v>8.3949579831932777</v>
      </c>
      <c r="AK388" s="202" t="str">
        <f t="shared" si="524"/>
        <v>-</v>
      </c>
      <c r="AL388" s="203">
        <f t="shared" si="525"/>
        <v>130</v>
      </c>
      <c r="AM388" s="203" t="str">
        <f t="shared" si="526"/>
        <v>-</v>
      </c>
      <c r="AN388" s="203" t="str">
        <f t="shared" si="527"/>
        <v>-</v>
      </c>
      <c r="AO388" s="203">
        <f t="shared" si="528"/>
        <v>70</v>
      </c>
      <c r="AP388" s="203" t="str">
        <f t="shared" si="529"/>
        <v>-</v>
      </c>
      <c r="AQ388" s="203">
        <f t="shared" si="530"/>
        <v>30</v>
      </c>
      <c r="AR388" s="203" t="str">
        <f t="shared" si="531"/>
        <v>-</v>
      </c>
      <c r="AS388" s="203" t="str">
        <f t="shared" si="532"/>
        <v>-</v>
      </c>
      <c r="AT388" s="203">
        <f t="shared" si="533"/>
        <v>-30</v>
      </c>
      <c r="AU388" s="204">
        <f t="shared" si="534"/>
        <v>-70</v>
      </c>
      <c r="AV388" s="185"/>
      <c r="AW388" s="205" t="str">
        <f t="shared" si="535"/>
        <v>-</v>
      </c>
      <c r="AX388" s="206">
        <f t="shared" si="536"/>
        <v>9.99</v>
      </c>
      <c r="AY388" s="206" t="str">
        <f t="shared" si="537"/>
        <v>-</v>
      </c>
      <c r="AZ388" s="206" t="str">
        <f t="shared" si="538"/>
        <v>-</v>
      </c>
      <c r="BA388" s="206">
        <f t="shared" si="539"/>
        <v>9.99</v>
      </c>
      <c r="BB388" s="206" t="str">
        <f t="shared" si="540"/>
        <v>-</v>
      </c>
      <c r="BC388" s="206">
        <f t="shared" si="541"/>
        <v>19.990000000000002</v>
      </c>
      <c r="BD388" s="206" t="str">
        <f t="shared" si="542"/>
        <v>-</v>
      </c>
      <c r="BE388" s="206" t="str">
        <f t="shared" si="543"/>
        <v>-</v>
      </c>
      <c r="BF388" s="206">
        <f t="shared" si="544"/>
        <v>89.99</v>
      </c>
      <c r="BG388" s="207">
        <f t="shared" si="545"/>
        <v>139.99</v>
      </c>
      <c r="BH388" s="104"/>
      <c r="BI388" s="227"/>
      <c r="BJ388" s="112" t="s">
        <v>101</v>
      </c>
      <c r="BK388" s="103"/>
    </row>
    <row r="389" spans="1:63" s="49" customFormat="1">
      <c r="A389" s="110"/>
      <c r="B389" s="127" t="s">
        <v>218</v>
      </c>
      <c r="C389" s="54" t="s">
        <v>134</v>
      </c>
      <c r="D389" s="71" t="s">
        <v>40</v>
      </c>
      <c r="E389" s="112" t="s">
        <v>2426</v>
      </c>
      <c r="F389" s="51" t="s">
        <v>61</v>
      </c>
      <c r="G389" s="14">
        <v>100</v>
      </c>
      <c r="H389" s="14">
        <v>50</v>
      </c>
      <c r="I389" s="14" t="s">
        <v>41</v>
      </c>
      <c r="J389" s="14" t="s">
        <v>76</v>
      </c>
      <c r="K389" s="114" t="s">
        <v>61</v>
      </c>
      <c r="L389" s="115">
        <v>44.99</v>
      </c>
      <c r="M389" s="175">
        <f t="shared" si="519"/>
        <v>37.806722689075634</v>
      </c>
      <c r="N389" s="115"/>
      <c r="O389" s="116"/>
      <c r="P389" s="177">
        <f t="shared" si="553"/>
        <v>44.99</v>
      </c>
      <c r="Q389" s="51" t="s">
        <v>41</v>
      </c>
      <c r="R389" s="16">
        <f t="shared" si="547"/>
        <v>42.99</v>
      </c>
      <c r="S389" s="14" t="s">
        <v>41</v>
      </c>
      <c r="T389" s="14" t="s">
        <v>41</v>
      </c>
      <c r="U389" s="16">
        <f t="shared" si="548"/>
        <v>39.99</v>
      </c>
      <c r="V389" s="14" t="s">
        <v>41</v>
      </c>
      <c r="W389" s="16">
        <f t="shared" si="549"/>
        <v>37.99</v>
      </c>
      <c r="X389" s="14" t="s">
        <v>41</v>
      </c>
      <c r="Y389" s="14" t="s">
        <v>41</v>
      </c>
      <c r="Z389" s="16">
        <f t="shared" si="550"/>
        <v>34.99</v>
      </c>
      <c r="AA389" s="72">
        <f t="shared" si="552"/>
        <v>32.99</v>
      </c>
      <c r="AB389" s="252">
        <v>39.99</v>
      </c>
      <c r="AC389" s="237" t="s">
        <v>49</v>
      </c>
      <c r="AD389" s="120" t="s">
        <v>1959</v>
      </c>
      <c r="AE389" s="67">
        <v>170</v>
      </c>
      <c r="AF389" s="114">
        <v>270</v>
      </c>
      <c r="AG389" s="182">
        <f t="shared" si="520"/>
        <v>440</v>
      </c>
      <c r="AH389" s="183">
        <f t="shared" si="521"/>
        <v>-476</v>
      </c>
      <c r="AI389" s="184">
        <f t="shared" si="522"/>
        <v>9.99</v>
      </c>
      <c r="AJ389" s="183">
        <f t="shared" si="523"/>
        <v>8.3949579831932777</v>
      </c>
      <c r="AK389" s="202" t="str">
        <f t="shared" si="524"/>
        <v>-</v>
      </c>
      <c r="AL389" s="203">
        <f t="shared" si="525"/>
        <v>400</v>
      </c>
      <c r="AM389" s="203" t="str">
        <f t="shared" si="526"/>
        <v>-</v>
      </c>
      <c r="AN389" s="203" t="str">
        <f t="shared" si="527"/>
        <v>-</v>
      </c>
      <c r="AO389" s="203">
        <f t="shared" si="528"/>
        <v>340</v>
      </c>
      <c r="AP389" s="203" t="str">
        <f t="shared" si="529"/>
        <v>-</v>
      </c>
      <c r="AQ389" s="203">
        <f t="shared" si="530"/>
        <v>300</v>
      </c>
      <c r="AR389" s="203" t="str">
        <f t="shared" si="531"/>
        <v>-</v>
      </c>
      <c r="AS389" s="203" t="str">
        <f t="shared" si="532"/>
        <v>-</v>
      </c>
      <c r="AT389" s="203">
        <f t="shared" si="533"/>
        <v>240</v>
      </c>
      <c r="AU389" s="204">
        <f t="shared" si="534"/>
        <v>200</v>
      </c>
      <c r="AV389" s="185"/>
      <c r="AW389" s="205" t="str">
        <f t="shared" si="535"/>
        <v>-</v>
      </c>
      <c r="AX389" s="206">
        <f t="shared" si="536"/>
        <v>9.99</v>
      </c>
      <c r="AY389" s="206" t="str">
        <f t="shared" si="537"/>
        <v>-</v>
      </c>
      <c r="AZ389" s="206" t="str">
        <f t="shared" si="538"/>
        <v>-</v>
      </c>
      <c r="BA389" s="206">
        <f t="shared" si="539"/>
        <v>9.99</v>
      </c>
      <c r="BB389" s="206" t="str">
        <f t="shared" si="540"/>
        <v>-</v>
      </c>
      <c r="BC389" s="206">
        <f t="shared" si="541"/>
        <v>9.99</v>
      </c>
      <c r="BD389" s="206" t="str">
        <f t="shared" si="542"/>
        <v>-</v>
      </c>
      <c r="BE389" s="206" t="str">
        <f t="shared" si="543"/>
        <v>-</v>
      </c>
      <c r="BF389" s="206">
        <f t="shared" si="544"/>
        <v>9.99</v>
      </c>
      <c r="BG389" s="207">
        <f t="shared" si="545"/>
        <v>9.99</v>
      </c>
      <c r="BH389" s="104"/>
      <c r="BI389" s="227">
        <v>46265</v>
      </c>
      <c r="BJ389" s="112" t="s">
        <v>101</v>
      </c>
      <c r="BK389" s="103"/>
    </row>
    <row r="390" spans="1:63" s="49" customFormat="1">
      <c r="A390" s="110"/>
      <c r="B390" s="127" t="s">
        <v>218</v>
      </c>
      <c r="C390" s="54" t="s">
        <v>2144</v>
      </c>
      <c r="D390" s="71" t="s">
        <v>71</v>
      </c>
      <c r="E390" s="112"/>
      <c r="F390" s="51" t="s">
        <v>61</v>
      </c>
      <c r="G390" s="14">
        <v>75</v>
      </c>
      <c r="H390" s="14">
        <v>50</v>
      </c>
      <c r="I390" s="14" t="s">
        <v>41</v>
      </c>
      <c r="J390" s="14" t="s">
        <v>76</v>
      </c>
      <c r="K390" s="114" t="s">
        <v>61</v>
      </c>
      <c r="L390" s="115">
        <v>44.99</v>
      </c>
      <c r="M390" s="175">
        <f t="shared" ref="M390:M414" si="554">L390/1.19</f>
        <v>37.806722689075634</v>
      </c>
      <c r="N390" s="115"/>
      <c r="O390" s="116"/>
      <c r="P390" s="177">
        <f t="shared" si="553"/>
        <v>44.99</v>
      </c>
      <c r="Q390" s="51" t="s">
        <v>41</v>
      </c>
      <c r="R390" s="16">
        <f t="shared" si="547"/>
        <v>42.99</v>
      </c>
      <c r="S390" s="14" t="s">
        <v>41</v>
      </c>
      <c r="T390" s="14" t="s">
        <v>41</v>
      </c>
      <c r="U390" s="16">
        <f t="shared" si="548"/>
        <v>39.99</v>
      </c>
      <c r="V390" s="14" t="s">
        <v>41</v>
      </c>
      <c r="W390" s="16">
        <f t="shared" si="549"/>
        <v>37.99</v>
      </c>
      <c r="X390" s="14" t="s">
        <v>41</v>
      </c>
      <c r="Y390" s="14" t="s">
        <v>41</v>
      </c>
      <c r="Z390" s="16">
        <f t="shared" si="550"/>
        <v>34.99</v>
      </c>
      <c r="AA390" s="72">
        <f t="shared" si="552"/>
        <v>32.99</v>
      </c>
      <c r="AB390" s="252">
        <v>39.99</v>
      </c>
      <c r="AC390" s="212"/>
      <c r="AD390" s="119" t="s">
        <v>41</v>
      </c>
      <c r="AE390" s="67">
        <v>270</v>
      </c>
      <c r="AF390" s="114"/>
      <c r="AG390" s="182">
        <f t="shared" ref="AG390:AG414" si="555">SUM(AE390:AF390)</f>
        <v>270</v>
      </c>
      <c r="AH390" s="183">
        <f t="shared" ref="AH390:AH414" si="556">((($AG$2+$AG$3)-AG390))*1.19</f>
        <v>-273.7</v>
      </c>
      <c r="AI390" s="184">
        <f t="shared" ref="AI390:AI414" si="557">IF(AH390&lt;1,9.99,ROUNDDOWN(AH390/10,0)*10+9.99)</f>
        <v>9.99</v>
      </c>
      <c r="AJ390" s="183">
        <f t="shared" ref="AJ390:AJ414" si="558">AI390/1.19</f>
        <v>8.3949579831932777</v>
      </c>
      <c r="AK390" s="202" t="str">
        <f t="shared" ref="AK390:AK414" si="559">IF(ISNUMBER(Q390),AG390-20,"-")</f>
        <v>-</v>
      </c>
      <c r="AL390" s="203">
        <f t="shared" ref="AL390:AL414" si="560">IF(ISNUMBER(R390),AG390-40,"-")</f>
        <v>230</v>
      </c>
      <c r="AM390" s="203" t="str">
        <f t="shared" ref="AM390:AM414" si="561">IF(ISNUMBER(S390),AG390-60,"-")</f>
        <v>-</v>
      </c>
      <c r="AN390" s="203" t="str">
        <f t="shared" ref="AN390:AN414" si="562">IF(ISNUMBER(T390),AG390-80,"-")</f>
        <v>-</v>
      </c>
      <c r="AO390" s="203">
        <f t="shared" ref="AO390:AO414" si="563">IF(ISNUMBER(U390),AG390-100,"-")</f>
        <v>170</v>
      </c>
      <c r="AP390" s="203" t="str">
        <f t="shared" ref="AP390:AP414" si="564">IF(ISNUMBER(V390),AG390-120,"-")</f>
        <v>-</v>
      </c>
      <c r="AQ390" s="203">
        <f t="shared" ref="AQ390:AQ414" si="565">IF(ISNUMBER(W390),AG390-140,"-")</f>
        <v>130</v>
      </c>
      <c r="AR390" s="203" t="str">
        <f t="shared" ref="AR390:AR414" si="566">IF(ISNUMBER(X390),AG390-160,"-")</f>
        <v>-</v>
      </c>
      <c r="AS390" s="203" t="str">
        <f t="shared" ref="AS390:AS414" si="567">IF(ISNUMBER(Y390),AG390-180,"-")</f>
        <v>-</v>
      </c>
      <c r="AT390" s="203">
        <f t="shared" ref="AT390:AT414" si="568">IF(ISNUMBER(Z390),AG390-200,"-")</f>
        <v>70</v>
      </c>
      <c r="AU390" s="204">
        <f t="shared" ref="AU390:AU414" si="569">IF(ISNUMBER(AA390),AG390-240,"-")</f>
        <v>30</v>
      </c>
      <c r="AV390" s="185"/>
      <c r="AW390" s="205" t="str">
        <f t="shared" ref="AW390:AW414" si="570">IF(ISNUMBER(AK390),IF((AH390+23.8)&lt;1,9.99,ROUNDDOWN((AH390+23.8)/10,0)*10+9.99),"-")</f>
        <v>-</v>
      </c>
      <c r="AX390" s="206">
        <f t="shared" ref="AX390:AX414" si="571">IF(ISNUMBER(AL390),IF((AH390+47.6)&lt;1,9.99,ROUNDDOWN((AH390+47.6)/10,0)*10+9.99),"-")</f>
        <v>9.99</v>
      </c>
      <c r="AY390" s="206" t="str">
        <f t="shared" ref="AY390:AY414" si="572">IF(ISNUMBER(AM390),IF((AH390+71.4)&lt;1,9.99,ROUNDDOWN((AH390+71.4)/10,0)*10+9.99),"-")</f>
        <v>-</v>
      </c>
      <c r="AZ390" s="206" t="str">
        <f t="shared" ref="AZ390:AZ414" si="573">IF(ISNUMBER(AN390),IF((AH390+95.2)&lt;1,9.99,ROUNDDOWN((AH390+95.2)/10,0)*10+9.99),"-")</f>
        <v>-</v>
      </c>
      <c r="BA390" s="206">
        <f t="shared" ref="BA390:BA414" si="574">IF(ISNUMBER(AO390),IF((AH390+119)&lt;1,9.99,ROUNDDOWN((AH390+119)/10,0)*10+9.99),"-")</f>
        <v>9.99</v>
      </c>
      <c r="BB390" s="206" t="str">
        <f t="shared" ref="BB390:BB414" si="575">IF(ISNUMBER(AP390),IF((AH390+142.8)&lt;1,9.99,ROUNDDOWN((AH390+142.8)/10,0)*10+9.99),"-")</f>
        <v>-</v>
      </c>
      <c r="BC390" s="206">
        <f t="shared" ref="BC390:BC414" si="576">IF(ISNUMBER(AQ390),IF((AH390+166.6)&lt;1,9.99,ROUNDDOWN((AH390+166.6)/10,0)*10+9.99),"-")</f>
        <v>9.99</v>
      </c>
      <c r="BD390" s="206" t="str">
        <f t="shared" ref="BD390:BD414" si="577">IF(ISNUMBER(AR390),IF((AH390+190.4)&lt;1,9.99,ROUNDDOWN((AH390+190.4)/10,0)*10+9.99),"-")</f>
        <v>-</v>
      </c>
      <c r="BE390" s="206" t="str">
        <f t="shared" ref="BE390:BE414" si="578">IF(ISNUMBER(AS390),IF((AH390+214.2)&lt;1,9.99,ROUNDDOWN((AH390+214.2)/10,0)*10+9.99),"-")</f>
        <v>-</v>
      </c>
      <c r="BF390" s="206">
        <f t="shared" ref="BF390:BF414" si="579">IF(ISNUMBER(AT390),IF((AH390+238)&lt;1,9.99,ROUNDDOWN((AH390+238)/10,0)*10+9.99),"-")</f>
        <v>9.99</v>
      </c>
      <c r="BG390" s="207">
        <f t="shared" ref="BG390:BG414" si="580">IF(ISNUMBER(AU390),IF((AH390+285.6)&lt;1,9.99,ROUNDDOWN((AH390+285.6)/10,0)*10+9.99),"-")</f>
        <v>19.990000000000002</v>
      </c>
      <c r="BH390" s="104"/>
      <c r="BI390" s="227"/>
      <c r="BJ390" s="112" t="s">
        <v>113</v>
      </c>
      <c r="BK390" s="103"/>
    </row>
    <row r="391" spans="1:63" s="49" customFormat="1">
      <c r="A391" s="110"/>
      <c r="B391" s="127" t="s">
        <v>218</v>
      </c>
      <c r="C391" s="54" t="s">
        <v>2144</v>
      </c>
      <c r="D391" s="71" t="s">
        <v>71</v>
      </c>
      <c r="E391" s="112" t="s">
        <v>2426</v>
      </c>
      <c r="F391" s="51" t="s">
        <v>61</v>
      </c>
      <c r="G391" s="14">
        <v>75</v>
      </c>
      <c r="H391" s="14">
        <v>50</v>
      </c>
      <c r="I391" s="14" t="s">
        <v>41</v>
      </c>
      <c r="J391" s="14" t="s">
        <v>76</v>
      </c>
      <c r="K391" s="114" t="s">
        <v>61</v>
      </c>
      <c r="L391" s="115">
        <v>44.99</v>
      </c>
      <c r="M391" s="175">
        <f t="shared" si="554"/>
        <v>37.806722689075634</v>
      </c>
      <c r="N391" s="115"/>
      <c r="O391" s="116"/>
      <c r="P391" s="177">
        <f t="shared" si="553"/>
        <v>44.99</v>
      </c>
      <c r="Q391" s="51" t="s">
        <v>41</v>
      </c>
      <c r="R391" s="16">
        <f t="shared" si="547"/>
        <v>42.99</v>
      </c>
      <c r="S391" s="14" t="s">
        <v>41</v>
      </c>
      <c r="T391" s="14" t="s">
        <v>41</v>
      </c>
      <c r="U391" s="16">
        <f t="shared" si="548"/>
        <v>39.99</v>
      </c>
      <c r="V391" s="14" t="s">
        <v>41</v>
      </c>
      <c r="W391" s="16">
        <f t="shared" si="549"/>
        <v>37.99</v>
      </c>
      <c r="X391" s="14" t="s">
        <v>41</v>
      </c>
      <c r="Y391" s="14" t="s">
        <v>41</v>
      </c>
      <c r="Z391" s="16">
        <f t="shared" si="550"/>
        <v>34.99</v>
      </c>
      <c r="AA391" s="72">
        <f t="shared" si="552"/>
        <v>32.99</v>
      </c>
      <c r="AB391" s="252">
        <v>39.99</v>
      </c>
      <c r="AC391" s="237" t="s">
        <v>49</v>
      </c>
      <c r="AD391" s="120" t="s">
        <v>2551</v>
      </c>
      <c r="AE391" s="67">
        <v>270</v>
      </c>
      <c r="AF391" s="114">
        <v>210</v>
      </c>
      <c r="AG391" s="182">
        <f t="shared" si="555"/>
        <v>480</v>
      </c>
      <c r="AH391" s="183">
        <f t="shared" si="556"/>
        <v>-523.6</v>
      </c>
      <c r="AI391" s="184">
        <f t="shared" si="557"/>
        <v>9.99</v>
      </c>
      <c r="AJ391" s="183">
        <f t="shared" si="558"/>
        <v>8.3949579831932777</v>
      </c>
      <c r="AK391" s="202" t="str">
        <f t="shared" si="559"/>
        <v>-</v>
      </c>
      <c r="AL391" s="203">
        <f t="shared" si="560"/>
        <v>440</v>
      </c>
      <c r="AM391" s="203" t="str">
        <f t="shared" si="561"/>
        <v>-</v>
      </c>
      <c r="AN391" s="203" t="str">
        <f t="shared" si="562"/>
        <v>-</v>
      </c>
      <c r="AO391" s="203">
        <f t="shared" si="563"/>
        <v>380</v>
      </c>
      <c r="AP391" s="203" t="str">
        <f t="shared" si="564"/>
        <v>-</v>
      </c>
      <c r="AQ391" s="203">
        <f t="shared" si="565"/>
        <v>340</v>
      </c>
      <c r="AR391" s="203" t="str">
        <f t="shared" si="566"/>
        <v>-</v>
      </c>
      <c r="AS391" s="203" t="str">
        <f t="shared" si="567"/>
        <v>-</v>
      </c>
      <c r="AT391" s="203">
        <f t="shared" si="568"/>
        <v>280</v>
      </c>
      <c r="AU391" s="204">
        <f t="shared" si="569"/>
        <v>240</v>
      </c>
      <c r="AV391" s="185"/>
      <c r="AW391" s="205" t="str">
        <f t="shared" si="570"/>
        <v>-</v>
      </c>
      <c r="AX391" s="206">
        <f t="shared" si="571"/>
        <v>9.99</v>
      </c>
      <c r="AY391" s="206" t="str">
        <f t="shared" si="572"/>
        <v>-</v>
      </c>
      <c r="AZ391" s="206" t="str">
        <f t="shared" si="573"/>
        <v>-</v>
      </c>
      <c r="BA391" s="206">
        <f t="shared" si="574"/>
        <v>9.99</v>
      </c>
      <c r="BB391" s="206" t="str">
        <f t="shared" si="575"/>
        <v>-</v>
      </c>
      <c r="BC391" s="206">
        <f t="shared" si="576"/>
        <v>9.99</v>
      </c>
      <c r="BD391" s="206" t="str">
        <f t="shared" si="577"/>
        <v>-</v>
      </c>
      <c r="BE391" s="206" t="str">
        <f t="shared" si="578"/>
        <v>-</v>
      </c>
      <c r="BF391" s="206">
        <f t="shared" si="579"/>
        <v>9.99</v>
      </c>
      <c r="BG391" s="207">
        <f t="shared" si="580"/>
        <v>9.99</v>
      </c>
      <c r="BH391" s="104"/>
      <c r="BI391" s="227">
        <v>46265</v>
      </c>
      <c r="BJ391" s="112" t="s">
        <v>113</v>
      </c>
      <c r="BK391" s="103"/>
    </row>
    <row r="392" spans="1:63">
      <c r="A392" s="110"/>
      <c r="B392" s="127" t="s">
        <v>218</v>
      </c>
      <c r="C392" s="54" t="s">
        <v>2144</v>
      </c>
      <c r="D392" s="71" t="s">
        <v>71</v>
      </c>
      <c r="E392" s="112" t="s">
        <v>2426</v>
      </c>
      <c r="F392" s="51" t="s">
        <v>61</v>
      </c>
      <c r="G392" s="14">
        <v>75</v>
      </c>
      <c r="H392" s="14">
        <v>50</v>
      </c>
      <c r="I392" s="14" t="s">
        <v>41</v>
      </c>
      <c r="J392" s="14" t="s">
        <v>76</v>
      </c>
      <c r="K392" s="114" t="s">
        <v>61</v>
      </c>
      <c r="L392" s="115">
        <v>44.99</v>
      </c>
      <c r="M392" s="175">
        <f t="shared" si="554"/>
        <v>37.806722689075634</v>
      </c>
      <c r="N392" s="115"/>
      <c r="O392" s="116"/>
      <c r="P392" s="177">
        <f t="shared" si="553"/>
        <v>44.99</v>
      </c>
      <c r="Q392" s="51" t="s">
        <v>41</v>
      </c>
      <c r="R392" s="16">
        <f t="shared" si="547"/>
        <v>42.99</v>
      </c>
      <c r="S392" s="14" t="s">
        <v>41</v>
      </c>
      <c r="T392" s="14" t="s">
        <v>41</v>
      </c>
      <c r="U392" s="16">
        <f t="shared" si="548"/>
        <v>39.99</v>
      </c>
      <c r="V392" s="14" t="s">
        <v>41</v>
      </c>
      <c r="W392" s="16">
        <f t="shared" si="549"/>
        <v>37.99</v>
      </c>
      <c r="X392" s="14" t="s">
        <v>41</v>
      </c>
      <c r="Y392" s="14" t="s">
        <v>41</v>
      </c>
      <c r="Z392" s="16">
        <f t="shared" si="550"/>
        <v>34.99</v>
      </c>
      <c r="AA392" s="72">
        <f t="shared" si="552"/>
        <v>32.99</v>
      </c>
      <c r="AB392" s="252">
        <v>39.99</v>
      </c>
      <c r="AC392" s="237" t="s">
        <v>49</v>
      </c>
      <c r="AD392" s="120" t="s">
        <v>2749</v>
      </c>
      <c r="AE392" s="67">
        <v>270</v>
      </c>
      <c r="AF392" s="114">
        <v>245</v>
      </c>
      <c r="AG392" s="182">
        <f t="shared" si="555"/>
        <v>515</v>
      </c>
      <c r="AH392" s="183">
        <f t="shared" si="556"/>
        <v>-565.25</v>
      </c>
      <c r="AI392" s="184">
        <f t="shared" si="557"/>
        <v>9.99</v>
      </c>
      <c r="AJ392" s="183">
        <f t="shared" si="558"/>
        <v>8.3949579831932777</v>
      </c>
      <c r="AK392" s="202" t="str">
        <f t="shared" si="559"/>
        <v>-</v>
      </c>
      <c r="AL392" s="203">
        <f t="shared" si="560"/>
        <v>475</v>
      </c>
      <c r="AM392" s="203" t="str">
        <f t="shared" si="561"/>
        <v>-</v>
      </c>
      <c r="AN392" s="203" t="str">
        <f t="shared" si="562"/>
        <v>-</v>
      </c>
      <c r="AO392" s="203">
        <f t="shared" si="563"/>
        <v>415</v>
      </c>
      <c r="AP392" s="203" t="str">
        <f t="shared" si="564"/>
        <v>-</v>
      </c>
      <c r="AQ392" s="203">
        <f t="shared" si="565"/>
        <v>375</v>
      </c>
      <c r="AR392" s="203" t="str">
        <f t="shared" si="566"/>
        <v>-</v>
      </c>
      <c r="AS392" s="203" t="str">
        <f t="shared" si="567"/>
        <v>-</v>
      </c>
      <c r="AT392" s="203">
        <f t="shared" si="568"/>
        <v>315</v>
      </c>
      <c r="AU392" s="204">
        <f t="shared" si="569"/>
        <v>275</v>
      </c>
      <c r="AV392" s="185"/>
      <c r="AW392" s="205" t="str">
        <f t="shared" si="570"/>
        <v>-</v>
      </c>
      <c r="AX392" s="206">
        <f t="shared" si="571"/>
        <v>9.99</v>
      </c>
      <c r="AY392" s="206" t="str">
        <f t="shared" si="572"/>
        <v>-</v>
      </c>
      <c r="AZ392" s="206" t="str">
        <f t="shared" si="573"/>
        <v>-</v>
      </c>
      <c r="BA392" s="206">
        <f t="shared" si="574"/>
        <v>9.99</v>
      </c>
      <c r="BB392" s="206" t="str">
        <f t="shared" si="575"/>
        <v>-</v>
      </c>
      <c r="BC392" s="206">
        <f t="shared" si="576"/>
        <v>9.99</v>
      </c>
      <c r="BD392" s="206" t="str">
        <f t="shared" si="577"/>
        <v>-</v>
      </c>
      <c r="BE392" s="206" t="str">
        <f t="shared" si="578"/>
        <v>-</v>
      </c>
      <c r="BF392" s="206">
        <f t="shared" si="579"/>
        <v>9.99</v>
      </c>
      <c r="BG392" s="207">
        <f t="shared" si="580"/>
        <v>9.99</v>
      </c>
      <c r="BH392" s="104"/>
      <c r="BI392" s="227">
        <v>46265</v>
      </c>
      <c r="BJ392" s="112" t="s">
        <v>113</v>
      </c>
      <c r="BK392" s="201" t="s">
        <v>82</v>
      </c>
    </row>
    <row r="393" spans="1:63" s="49" customFormat="1">
      <c r="A393" s="111"/>
      <c r="B393" s="127" t="s">
        <v>218</v>
      </c>
      <c r="C393" s="54" t="s">
        <v>246</v>
      </c>
      <c r="D393" s="71" t="s">
        <v>71</v>
      </c>
      <c r="E393" s="112"/>
      <c r="F393" s="51" t="s">
        <v>61</v>
      </c>
      <c r="G393" s="14">
        <v>50</v>
      </c>
      <c r="H393" s="14">
        <v>300</v>
      </c>
      <c r="I393" s="14" t="s">
        <v>41</v>
      </c>
      <c r="J393" s="14" t="s">
        <v>76</v>
      </c>
      <c r="K393" s="71" t="s">
        <v>61</v>
      </c>
      <c r="L393" s="115">
        <v>47.99</v>
      </c>
      <c r="M393" s="175">
        <f t="shared" si="554"/>
        <v>40.327731092436977</v>
      </c>
      <c r="N393" s="115"/>
      <c r="O393" s="116"/>
      <c r="P393" s="177">
        <f>L393</f>
        <v>47.99</v>
      </c>
      <c r="Q393" s="51" t="s">
        <v>41</v>
      </c>
      <c r="R393" s="16">
        <f t="shared" ref="R393:R418" si="581">P393-2</f>
        <v>45.99</v>
      </c>
      <c r="S393" s="14" t="s">
        <v>41</v>
      </c>
      <c r="T393" s="14" t="s">
        <v>41</v>
      </c>
      <c r="U393" s="16">
        <f t="shared" ref="U393:U418" si="582">P393-5</f>
        <v>42.99</v>
      </c>
      <c r="V393" s="14" t="s">
        <v>41</v>
      </c>
      <c r="W393" s="16">
        <f t="shared" ref="W393:W418" si="583">P393-7</f>
        <v>40.99</v>
      </c>
      <c r="X393" s="14" t="s">
        <v>41</v>
      </c>
      <c r="Y393" s="14" t="s">
        <v>41</v>
      </c>
      <c r="Z393" s="16">
        <f t="shared" ref="Z393:Z418" si="584">P393-10</f>
        <v>37.99</v>
      </c>
      <c r="AA393" s="71" t="s">
        <v>41</v>
      </c>
      <c r="AB393" s="252">
        <v>39.99</v>
      </c>
      <c r="AC393" s="212"/>
      <c r="AD393" s="119" t="s">
        <v>41</v>
      </c>
      <c r="AE393" s="115">
        <v>230</v>
      </c>
      <c r="AF393" s="114"/>
      <c r="AG393" s="182">
        <f t="shared" si="555"/>
        <v>230</v>
      </c>
      <c r="AH393" s="183">
        <f t="shared" si="556"/>
        <v>-226.1</v>
      </c>
      <c r="AI393" s="184">
        <f t="shared" si="557"/>
        <v>9.99</v>
      </c>
      <c r="AJ393" s="183">
        <f t="shared" si="558"/>
        <v>8.3949579831932777</v>
      </c>
      <c r="AK393" s="202" t="str">
        <f t="shared" si="559"/>
        <v>-</v>
      </c>
      <c r="AL393" s="203">
        <f t="shared" si="560"/>
        <v>190</v>
      </c>
      <c r="AM393" s="203" t="str">
        <f t="shared" si="561"/>
        <v>-</v>
      </c>
      <c r="AN393" s="203" t="str">
        <f t="shared" si="562"/>
        <v>-</v>
      </c>
      <c r="AO393" s="203">
        <f t="shared" si="563"/>
        <v>130</v>
      </c>
      <c r="AP393" s="203" t="str">
        <f t="shared" si="564"/>
        <v>-</v>
      </c>
      <c r="AQ393" s="203">
        <f t="shared" si="565"/>
        <v>90</v>
      </c>
      <c r="AR393" s="203" t="str">
        <f t="shared" si="566"/>
        <v>-</v>
      </c>
      <c r="AS393" s="203" t="str">
        <f t="shared" si="567"/>
        <v>-</v>
      </c>
      <c r="AT393" s="203">
        <f t="shared" si="568"/>
        <v>30</v>
      </c>
      <c r="AU393" s="204" t="str">
        <f t="shared" si="569"/>
        <v>-</v>
      </c>
      <c r="AV393" s="185"/>
      <c r="AW393" s="205" t="str">
        <f t="shared" si="570"/>
        <v>-</v>
      </c>
      <c r="AX393" s="206">
        <f t="shared" si="571"/>
        <v>9.99</v>
      </c>
      <c r="AY393" s="206" t="str">
        <f t="shared" si="572"/>
        <v>-</v>
      </c>
      <c r="AZ393" s="206" t="str">
        <f t="shared" si="573"/>
        <v>-</v>
      </c>
      <c r="BA393" s="206">
        <f t="shared" si="574"/>
        <v>9.99</v>
      </c>
      <c r="BB393" s="206" t="str">
        <f t="shared" si="575"/>
        <v>-</v>
      </c>
      <c r="BC393" s="206">
        <f t="shared" si="576"/>
        <v>9.99</v>
      </c>
      <c r="BD393" s="206" t="str">
        <f t="shared" si="577"/>
        <v>-</v>
      </c>
      <c r="BE393" s="206" t="str">
        <f t="shared" si="578"/>
        <v>-</v>
      </c>
      <c r="BF393" s="206">
        <f t="shared" si="579"/>
        <v>19.990000000000002</v>
      </c>
      <c r="BG393" s="207" t="str">
        <f t="shared" si="580"/>
        <v>-</v>
      </c>
      <c r="BH393" s="123"/>
      <c r="BI393" s="227"/>
      <c r="BJ393" s="112" t="s">
        <v>106</v>
      </c>
      <c r="BK393" s="103"/>
    </row>
    <row r="394" spans="1:63" s="49" customFormat="1">
      <c r="A394" s="111"/>
      <c r="B394" s="127" t="s">
        <v>218</v>
      </c>
      <c r="C394" s="54" t="s">
        <v>246</v>
      </c>
      <c r="D394" s="71" t="s">
        <v>71</v>
      </c>
      <c r="E394" s="112" t="s">
        <v>2426</v>
      </c>
      <c r="F394" s="51" t="s">
        <v>61</v>
      </c>
      <c r="G394" s="14">
        <v>50</v>
      </c>
      <c r="H394" s="14">
        <v>300</v>
      </c>
      <c r="I394" s="14" t="s">
        <v>41</v>
      </c>
      <c r="J394" s="14" t="s">
        <v>76</v>
      </c>
      <c r="K394" s="71" t="s">
        <v>61</v>
      </c>
      <c r="L394" s="115">
        <v>47.99</v>
      </c>
      <c r="M394" s="175">
        <f t="shared" si="554"/>
        <v>40.327731092436977</v>
      </c>
      <c r="N394" s="115"/>
      <c r="O394" s="116"/>
      <c r="P394" s="177">
        <f>L394</f>
        <v>47.99</v>
      </c>
      <c r="Q394" s="51" t="s">
        <v>41</v>
      </c>
      <c r="R394" s="16">
        <f t="shared" si="581"/>
        <v>45.99</v>
      </c>
      <c r="S394" s="14" t="s">
        <v>41</v>
      </c>
      <c r="T394" s="14" t="s">
        <v>41</v>
      </c>
      <c r="U394" s="16">
        <f t="shared" si="582"/>
        <v>42.99</v>
      </c>
      <c r="V394" s="14" t="s">
        <v>41</v>
      </c>
      <c r="W394" s="16">
        <f t="shared" si="583"/>
        <v>40.99</v>
      </c>
      <c r="X394" s="14" t="s">
        <v>41</v>
      </c>
      <c r="Y394" s="14" t="s">
        <v>41</v>
      </c>
      <c r="Z394" s="16">
        <f t="shared" si="584"/>
        <v>37.99</v>
      </c>
      <c r="AA394" s="71" t="s">
        <v>41</v>
      </c>
      <c r="AB394" s="252">
        <v>39.99</v>
      </c>
      <c r="AC394" s="236" t="s">
        <v>49</v>
      </c>
      <c r="AD394" s="223" t="s">
        <v>247</v>
      </c>
      <c r="AE394" s="115">
        <v>230</v>
      </c>
      <c r="AF394" s="114">
        <v>190</v>
      </c>
      <c r="AG394" s="182">
        <f t="shared" si="555"/>
        <v>420</v>
      </c>
      <c r="AH394" s="183">
        <f t="shared" si="556"/>
        <v>-452.2</v>
      </c>
      <c r="AI394" s="184">
        <f t="shared" si="557"/>
        <v>9.99</v>
      </c>
      <c r="AJ394" s="183">
        <f t="shared" si="558"/>
        <v>8.3949579831932777</v>
      </c>
      <c r="AK394" s="202" t="str">
        <f t="shared" si="559"/>
        <v>-</v>
      </c>
      <c r="AL394" s="203">
        <f t="shared" si="560"/>
        <v>380</v>
      </c>
      <c r="AM394" s="203" t="str">
        <f t="shared" si="561"/>
        <v>-</v>
      </c>
      <c r="AN394" s="203" t="str">
        <f t="shared" si="562"/>
        <v>-</v>
      </c>
      <c r="AO394" s="203">
        <f t="shared" si="563"/>
        <v>320</v>
      </c>
      <c r="AP394" s="203" t="str">
        <f t="shared" si="564"/>
        <v>-</v>
      </c>
      <c r="AQ394" s="203">
        <f t="shared" si="565"/>
        <v>280</v>
      </c>
      <c r="AR394" s="203" t="str">
        <f t="shared" si="566"/>
        <v>-</v>
      </c>
      <c r="AS394" s="203" t="str">
        <f t="shared" si="567"/>
        <v>-</v>
      </c>
      <c r="AT394" s="203">
        <f t="shared" si="568"/>
        <v>220</v>
      </c>
      <c r="AU394" s="204" t="str">
        <f t="shared" si="569"/>
        <v>-</v>
      </c>
      <c r="AV394" s="185"/>
      <c r="AW394" s="205" t="str">
        <f t="shared" si="570"/>
        <v>-</v>
      </c>
      <c r="AX394" s="206">
        <f t="shared" si="571"/>
        <v>9.99</v>
      </c>
      <c r="AY394" s="206" t="str">
        <f t="shared" si="572"/>
        <v>-</v>
      </c>
      <c r="AZ394" s="206" t="str">
        <f t="shared" si="573"/>
        <v>-</v>
      </c>
      <c r="BA394" s="206">
        <f t="shared" si="574"/>
        <v>9.99</v>
      </c>
      <c r="BB394" s="206" t="str">
        <f t="shared" si="575"/>
        <v>-</v>
      </c>
      <c r="BC394" s="206">
        <f t="shared" si="576"/>
        <v>9.99</v>
      </c>
      <c r="BD394" s="206" t="str">
        <f t="shared" si="577"/>
        <v>-</v>
      </c>
      <c r="BE394" s="206" t="str">
        <f t="shared" si="578"/>
        <v>-</v>
      </c>
      <c r="BF394" s="206">
        <f t="shared" si="579"/>
        <v>9.99</v>
      </c>
      <c r="BG394" s="207" t="str">
        <f t="shared" si="580"/>
        <v>-</v>
      </c>
      <c r="BH394" s="123"/>
      <c r="BI394" s="227">
        <v>46265</v>
      </c>
      <c r="BJ394" s="112" t="s">
        <v>106</v>
      </c>
      <c r="BK394" s="103"/>
    </row>
    <row r="395" spans="1:63" s="49" customFormat="1">
      <c r="A395" s="111"/>
      <c r="B395" s="127" t="s">
        <v>218</v>
      </c>
      <c r="C395" s="54" t="s">
        <v>248</v>
      </c>
      <c r="D395" s="71" t="s">
        <v>71</v>
      </c>
      <c r="E395" s="112"/>
      <c r="F395" s="51" t="s">
        <v>61</v>
      </c>
      <c r="G395" s="14">
        <v>25</v>
      </c>
      <c r="H395" s="14">
        <v>300</v>
      </c>
      <c r="I395" s="14" t="s">
        <v>41</v>
      </c>
      <c r="J395" s="14" t="s">
        <v>76</v>
      </c>
      <c r="K395" s="71" t="s">
        <v>61</v>
      </c>
      <c r="L395" s="115">
        <v>49.99</v>
      </c>
      <c r="M395" s="175">
        <f t="shared" si="554"/>
        <v>42.008403361344541</v>
      </c>
      <c r="N395" s="115"/>
      <c r="O395" s="116"/>
      <c r="P395" s="177">
        <f t="shared" ref="P395:P400" si="585">L395</f>
        <v>49.99</v>
      </c>
      <c r="Q395" s="51" t="s">
        <v>41</v>
      </c>
      <c r="R395" s="16">
        <f t="shared" si="581"/>
        <v>47.99</v>
      </c>
      <c r="S395" s="14" t="s">
        <v>41</v>
      </c>
      <c r="T395" s="14" t="s">
        <v>41</v>
      </c>
      <c r="U395" s="16">
        <f t="shared" si="582"/>
        <v>44.99</v>
      </c>
      <c r="V395" s="14" t="s">
        <v>41</v>
      </c>
      <c r="W395" s="16">
        <f t="shared" si="583"/>
        <v>42.99</v>
      </c>
      <c r="X395" s="14" t="s">
        <v>41</v>
      </c>
      <c r="Y395" s="14" t="s">
        <v>41</v>
      </c>
      <c r="Z395" s="16">
        <f t="shared" si="584"/>
        <v>39.99</v>
      </c>
      <c r="AA395" s="72">
        <f t="shared" ref="AA395:AA407" si="586">P395-12</f>
        <v>37.99</v>
      </c>
      <c r="AB395" s="252">
        <v>39.99</v>
      </c>
      <c r="AC395" s="212"/>
      <c r="AD395" s="119" t="s">
        <v>41</v>
      </c>
      <c r="AE395" s="115">
        <v>270</v>
      </c>
      <c r="AF395" s="114"/>
      <c r="AG395" s="182">
        <f t="shared" si="555"/>
        <v>270</v>
      </c>
      <c r="AH395" s="183">
        <f t="shared" si="556"/>
        <v>-273.7</v>
      </c>
      <c r="AI395" s="184">
        <f t="shared" si="557"/>
        <v>9.99</v>
      </c>
      <c r="AJ395" s="183">
        <f t="shared" si="558"/>
        <v>8.3949579831932777</v>
      </c>
      <c r="AK395" s="202" t="str">
        <f t="shared" si="559"/>
        <v>-</v>
      </c>
      <c r="AL395" s="203">
        <f t="shared" si="560"/>
        <v>230</v>
      </c>
      <c r="AM395" s="203" t="str">
        <f t="shared" si="561"/>
        <v>-</v>
      </c>
      <c r="AN395" s="203" t="str">
        <f t="shared" si="562"/>
        <v>-</v>
      </c>
      <c r="AO395" s="203">
        <f t="shared" si="563"/>
        <v>170</v>
      </c>
      <c r="AP395" s="203" t="str">
        <f t="shared" si="564"/>
        <v>-</v>
      </c>
      <c r="AQ395" s="203">
        <f t="shared" si="565"/>
        <v>130</v>
      </c>
      <c r="AR395" s="203" t="str">
        <f t="shared" si="566"/>
        <v>-</v>
      </c>
      <c r="AS395" s="203" t="str">
        <f t="shared" si="567"/>
        <v>-</v>
      </c>
      <c r="AT395" s="203">
        <f t="shared" si="568"/>
        <v>70</v>
      </c>
      <c r="AU395" s="204">
        <f t="shared" si="569"/>
        <v>30</v>
      </c>
      <c r="AV395" s="185"/>
      <c r="AW395" s="205" t="str">
        <f t="shared" si="570"/>
        <v>-</v>
      </c>
      <c r="AX395" s="206">
        <f t="shared" si="571"/>
        <v>9.99</v>
      </c>
      <c r="AY395" s="206" t="str">
        <f t="shared" si="572"/>
        <v>-</v>
      </c>
      <c r="AZ395" s="206" t="str">
        <f t="shared" si="573"/>
        <v>-</v>
      </c>
      <c r="BA395" s="206">
        <f t="shared" si="574"/>
        <v>9.99</v>
      </c>
      <c r="BB395" s="206" t="str">
        <f t="shared" si="575"/>
        <v>-</v>
      </c>
      <c r="BC395" s="206">
        <f t="shared" si="576"/>
        <v>9.99</v>
      </c>
      <c r="BD395" s="206" t="str">
        <f t="shared" si="577"/>
        <v>-</v>
      </c>
      <c r="BE395" s="206" t="str">
        <f t="shared" si="578"/>
        <v>-</v>
      </c>
      <c r="BF395" s="206">
        <f t="shared" si="579"/>
        <v>9.99</v>
      </c>
      <c r="BG395" s="207">
        <f t="shared" si="580"/>
        <v>19.990000000000002</v>
      </c>
      <c r="BH395" s="123"/>
      <c r="BI395" s="227"/>
      <c r="BJ395" s="112" t="s">
        <v>113</v>
      </c>
      <c r="BK395" s="103"/>
    </row>
    <row r="396" spans="1:63" s="49" customFormat="1">
      <c r="A396" s="111"/>
      <c r="B396" s="127" t="s">
        <v>218</v>
      </c>
      <c r="C396" s="54" t="s">
        <v>248</v>
      </c>
      <c r="D396" s="71" t="s">
        <v>71</v>
      </c>
      <c r="E396" s="112" t="s">
        <v>2426</v>
      </c>
      <c r="F396" s="51" t="s">
        <v>61</v>
      </c>
      <c r="G396" s="14">
        <v>25</v>
      </c>
      <c r="H396" s="14">
        <v>300</v>
      </c>
      <c r="I396" s="14" t="s">
        <v>41</v>
      </c>
      <c r="J396" s="14" t="s">
        <v>76</v>
      </c>
      <c r="K396" s="71" t="s">
        <v>61</v>
      </c>
      <c r="L396" s="115">
        <v>49.99</v>
      </c>
      <c r="M396" s="175">
        <f t="shared" si="554"/>
        <v>42.008403361344541</v>
      </c>
      <c r="N396" s="115"/>
      <c r="O396" s="116"/>
      <c r="P396" s="177">
        <f t="shared" si="585"/>
        <v>49.99</v>
      </c>
      <c r="Q396" s="51" t="s">
        <v>41</v>
      </c>
      <c r="R396" s="16">
        <f t="shared" si="581"/>
        <v>47.99</v>
      </c>
      <c r="S396" s="14" t="s">
        <v>41</v>
      </c>
      <c r="T396" s="14" t="s">
        <v>41</v>
      </c>
      <c r="U396" s="16">
        <f t="shared" si="582"/>
        <v>44.99</v>
      </c>
      <c r="V396" s="14" t="s">
        <v>41</v>
      </c>
      <c r="W396" s="16">
        <f t="shared" si="583"/>
        <v>42.99</v>
      </c>
      <c r="X396" s="14" t="s">
        <v>41</v>
      </c>
      <c r="Y396" s="14" t="s">
        <v>41</v>
      </c>
      <c r="Z396" s="16">
        <f t="shared" si="584"/>
        <v>39.99</v>
      </c>
      <c r="AA396" s="72">
        <f t="shared" si="586"/>
        <v>37.99</v>
      </c>
      <c r="AB396" s="252">
        <v>39.99</v>
      </c>
      <c r="AC396" s="236" t="s">
        <v>49</v>
      </c>
      <c r="AD396" s="223" t="s">
        <v>249</v>
      </c>
      <c r="AE396" s="115">
        <v>270</v>
      </c>
      <c r="AF396" s="114">
        <v>180</v>
      </c>
      <c r="AG396" s="182">
        <f t="shared" si="555"/>
        <v>450</v>
      </c>
      <c r="AH396" s="183">
        <f t="shared" si="556"/>
        <v>-487.9</v>
      </c>
      <c r="AI396" s="184">
        <f t="shared" si="557"/>
        <v>9.99</v>
      </c>
      <c r="AJ396" s="183">
        <f t="shared" si="558"/>
        <v>8.3949579831932777</v>
      </c>
      <c r="AK396" s="202" t="str">
        <f t="shared" si="559"/>
        <v>-</v>
      </c>
      <c r="AL396" s="203">
        <f t="shared" si="560"/>
        <v>410</v>
      </c>
      <c r="AM396" s="203" t="str">
        <f t="shared" si="561"/>
        <v>-</v>
      </c>
      <c r="AN396" s="203" t="str">
        <f t="shared" si="562"/>
        <v>-</v>
      </c>
      <c r="AO396" s="203">
        <f t="shared" si="563"/>
        <v>350</v>
      </c>
      <c r="AP396" s="203" t="str">
        <f t="shared" si="564"/>
        <v>-</v>
      </c>
      <c r="AQ396" s="203">
        <f t="shared" si="565"/>
        <v>310</v>
      </c>
      <c r="AR396" s="203" t="str">
        <f t="shared" si="566"/>
        <v>-</v>
      </c>
      <c r="AS396" s="203" t="str">
        <f t="shared" si="567"/>
        <v>-</v>
      </c>
      <c r="AT396" s="203">
        <f t="shared" si="568"/>
        <v>250</v>
      </c>
      <c r="AU396" s="204">
        <f t="shared" si="569"/>
        <v>210</v>
      </c>
      <c r="AV396" s="185"/>
      <c r="AW396" s="205" t="str">
        <f t="shared" si="570"/>
        <v>-</v>
      </c>
      <c r="AX396" s="206">
        <f t="shared" si="571"/>
        <v>9.99</v>
      </c>
      <c r="AY396" s="206" t="str">
        <f t="shared" si="572"/>
        <v>-</v>
      </c>
      <c r="AZ396" s="206" t="str">
        <f t="shared" si="573"/>
        <v>-</v>
      </c>
      <c r="BA396" s="206">
        <f t="shared" si="574"/>
        <v>9.99</v>
      </c>
      <c r="BB396" s="206" t="str">
        <f t="shared" si="575"/>
        <v>-</v>
      </c>
      <c r="BC396" s="206">
        <f t="shared" si="576"/>
        <v>9.99</v>
      </c>
      <c r="BD396" s="206" t="str">
        <f t="shared" si="577"/>
        <v>-</v>
      </c>
      <c r="BE396" s="206" t="str">
        <f t="shared" si="578"/>
        <v>-</v>
      </c>
      <c r="BF396" s="206">
        <f t="shared" si="579"/>
        <v>9.99</v>
      </c>
      <c r="BG396" s="207">
        <f t="shared" si="580"/>
        <v>9.99</v>
      </c>
      <c r="BH396" s="123"/>
      <c r="BI396" s="227">
        <v>46265</v>
      </c>
      <c r="BJ396" s="112" t="s">
        <v>113</v>
      </c>
      <c r="BK396" s="103"/>
    </row>
    <row r="397" spans="1:63" s="49" customFormat="1">
      <c r="A397" s="110"/>
      <c r="B397" s="127" t="s">
        <v>218</v>
      </c>
      <c r="C397" s="54" t="s">
        <v>139</v>
      </c>
      <c r="D397" s="71" t="s">
        <v>85</v>
      </c>
      <c r="E397" s="112"/>
      <c r="F397" s="51" t="s">
        <v>61</v>
      </c>
      <c r="G397" s="14">
        <v>100</v>
      </c>
      <c r="H397" s="14">
        <v>50</v>
      </c>
      <c r="I397" s="14" t="s">
        <v>41</v>
      </c>
      <c r="J397" s="14" t="s">
        <v>76</v>
      </c>
      <c r="K397" s="114" t="s">
        <v>61</v>
      </c>
      <c r="L397" s="115">
        <v>49.99</v>
      </c>
      <c r="M397" s="175">
        <f t="shared" si="554"/>
        <v>42.008403361344541</v>
      </c>
      <c r="N397" s="115"/>
      <c r="O397" s="116"/>
      <c r="P397" s="177">
        <f t="shared" si="585"/>
        <v>49.99</v>
      </c>
      <c r="Q397" s="51" t="s">
        <v>41</v>
      </c>
      <c r="R397" s="16">
        <f t="shared" si="581"/>
        <v>47.99</v>
      </c>
      <c r="S397" s="14" t="s">
        <v>41</v>
      </c>
      <c r="T397" s="14" t="s">
        <v>41</v>
      </c>
      <c r="U397" s="16">
        <f t="shared" si="582"/>
        <v>44.99</v>
      </c>
      <c r="V397" s="14" t="s">
        <v>41</v>
      </c>
      <c r="W397" s="16">
        <f t="shared" si="583"/>
        <v>42.99</v>
      </c>
      <c r="X397" s="14" t="s">
        <v>41</v>
      </c>
      <c r="Y397" s="14" t="s">
        <v>41</v>
      </c>
      <c r="Z397" s="16">
        <f t="shared" si="584"/>
        <v>39.99</v>
      </c>
      <c r="AA397" s="72">
        <f t="shared" si="586"/>
        <v>37.99</v>
      </c>
      <c r="AB397" s="252">
        <v>39.99</v>
      </c>
      <c r="AC397" s="212"/>
      <c r="AD397" s="119" t="s">
        <v>41</v>
      </c>
      <c r="AE397" s="67">
        <v>250</v>
      </c>
      <c r="AF397" s="114"/>
      <c r="AG397" s="182">
        <f t="shared" si="555"/>
        <v>250</v>
      </c>
      <c r="AH397" s="183">
        <f t="shared" si="556"/>
        <v>-249.89999999999998</v>
      </c>
      <c r="AI397" s="184">
        <f t="shared" si="557"/>
        <v>9.99</v>
      </c>
      <c r="AJ397" s="183">
        <f t="shared" si="558"/>
        <v>8.3949579831932777</v>
      </c>
      <c r="AK397" s="202" t="str">
        <f t="shared" si="559"/>
        <v>-</v>
      </c>
      <c r="AL397" s="203">
        <f t="shared" si="560"/>
        <v>210</v>
      </c>
      <c r="AM397" s="203" t="str">
        <f t="shared" si="561"/>
        <v>-</v>
      </c>
      <c r="AN397" s="203" t="str">
        <f t="shared" si="562"/>
        <v>-</v>
      </c>
      <c r="AO397" s="203">
        <f t="shared" si="563"/>
        <v>150</v>
      </c>
      <c r="AP397" s="203" t="str">
        <f t="shared" si="564"/>
        <v>-</v>
      </c>
      <c r="AQ397" s="203">
        <f t="shared" si="565"/>
        <v>110</v>
      </c>
      <c r="AR397" s="203" t="str">
        <f t="shared" si="566"/>
        <v>-</v>
      </c>
      <c r="AS397" s="203" t="str">
        <f t="shared" si="567"/>
        <v>-</v>
      </c>
      <c r="AT397" s="203">
        <f t="shared" si="568"/>
        <v>50</v>
      </c>
      <c r="AU397" s="204">
        <f t="shared" si="569"/>
        <v>10</v>
      </c>
      <c r="AV397" s="185"/>
      <c r="AW397" s="205" t="str">
        <f t="shared" si="570"/>
        <v>-</v>
      </c>
      <c r="AX397" s="206">
        <f t="shared" si="571"/>
        <v>9.99</v>
      </c>
      <c r="AY397" s="206" t="str">
        <f t="shared" si="572"/>
        <v>-</v>
      </c>
      <c r="AZ397" s="206" t="str">
        <f t="shared" si="573"/>
        <v>-</v>
      </c>
      <c r="BA397" s="206">
        <f t="shared" si="574"/>
        <v>9.99</v>
      </c>
      <c r="BB397" s="206" t="str">
        <f t="shared" si="575"/>
        <v>-</v>
      </c>
      <c r="BC397" s="206">
        <f t="shared" si="576"/>
        <v>9.99</v>
      </c>
      <c r="BD397" s="206" t="str">
        <f t="shared" si="577"/>
        <v>-</v>
      </c>
      <c r="BE397" s="206" t="str">
        <f t="shared" si="578"/>
        <v>-</v>
      </c>
      <c r="BF397" s="206">
        <f t="shared" si="579"/>
        <v>9.99</v>
      </c>
      <c r="BG397" s="207">
        <f t="shared" si="580"/>
        <v>39.99</v>
      </c>
      <c r="BH397" s="104"/>
      <c r="BI397" s="227"/>
      <c r="BJ397" s="112" t="s">
        <v>108</v>
      </c>
      <c r="BK397" s="103"/>
    </row>
    <row r="398" spans="1:63" s="49" customFormat="1">
      <c r="A398" s="110"/>
      <c r="B398" s="127" t="s">
        <v>218</v>
      </c>
      <c r="C398" s="54" t="s">
        <v>139</v>
      </c>
      <c r="D398" s="71" t="s">
        <v>85</v>
      </c>
      <c r="E398" s="112" t="s">
        <v>2426</v>
      </c>
      <c r="F398" s="51" t="s">
        <v>61</v>
      </c>
      <c r="G398" s="14">
        <v>100</v>
      </c>
      <c r="H398" s="14">
        <v>50</v>
      </c>
      <c r="I398" s="14" t="s">
        <v>41</v>
      </c>
      <c r="J398" s="14" t="s">
        <v>76</v>
      </c>
      <c r="K398" s="114" t="s">
        <v>61</v>
      </c>
      <c r="L398" s="115">
        <v>49.99</v>
      </c>
      <c r="M398" s="175">
        <f t="shared" si="554"/>
        <v>42.008403361344541</v>
      </c>
      <c r="N398" s="115"/>
      <c r="O398" s="116"/>
      <c r="P398" s="177">
        <f t="shared" si="585"/>
        <v>49.99</v>
      </c>
      <c r="Q398" s="51" t="s">
        <v>41</v>
      </c>
      <c r="R398" s="16">
        <f t="shared" si="581"/>
        <v>47.99</v>
      </c>
      <c r="S398" s="14" t="s">
        <v>41</v>
      </c>
      <c r="T398" s="14" t="s">
        <v>41</v>
      </c>
      <c r="U398" s="16">
        <f t="shared" si="582"/>
        <v>44.99</v>
      </c>
      <c r="V398" s="14" t="s">
        <v>41</v>
      </c>
      <c r="W398" s="16">
        <f t="shared" si="583"/>
        <v>42.99</v>
      </c>
      <c r="X398" s="14" t="s">
        <v>41</v>
      </c>
      <c r="Y398" s="14" t="s">
        <v>41</v>
      </c>
      <c r="Z398" s="16">
        <f t="shared" si="584"/>
        <v>39.99</v>
      </c>
      <c r="AA398" s="72">
        <f t="shared" si="586"/>
        <v>37.99</v>
      </c>
      <c r="AB398" s="252">
        <v>39.99</v>
      </c>
      <c r="AC398" s="237" t="s">
        <v>49</v>
      </c>
      <c r="AD398" s="120" t="s">
        <v>1959</v>
      </c>
      <c r="AE398" s="67">
        <v>250</v>
      </c>
      <c r="AF398" s="114">
        <v>270</v>
      </c>
      <c r="AG398" s="182">
        <f t="shared" si="555"/>
        <v>520</v>
      </c>
      <c r="AH398" s="183">
        <f t="shared" si="556"/>
        <v>-571.19999999999993</v>
      </c>
      <c r="AI398" s="184">
        <f t="shared" si="557"/>
        <v>9.99</v>
      </c>
      <c r="AJ398" s="183">
        <f t="shared" si="558"/>
        <v>8.3949579831932777</v>
      </c>
      <c r="AK398" s="202" t="str">
        <f t="shared" si="559"/>
        <v>-</v>
      </c>
      <c r="AL398" s="203">
        <f t="shared" si="560"/>
        <v>480</v>
      </c>
      <c r="AM398" s="203" t="str">
        <f t="shared" si="561"/>
        <v>-</v>
      </c>
      <c r="AN398" s="203" t="str">
        <f t="shared" si="562"/>
        <v>-</v>
      </c>
      <c r="AO398" s="203">
        <f t="shared" si="563"/>
        <v>420</v>
      </c>
      <c r="AP398" s="203" t="str">
        <f t="shared" si="564"/>
        <v>-</v>
      </c>
      <c r="AQ398" s="203">
        <f t="shared" si="565"/>
        <v>380</v>
      </c>
      <c r="AR398" s="203" t="str">
        <f t="shared" si="566"/>
        <v>-</v>
      </c>
      <c r="AS398" s="203" t="str">
        <f t="shared" si="567"/>
        <v>-</v>
      </c>
      <c r="AT398" s="203">
        <f t="shared" si="568"/>
        <v>320</v>
      </c>
      <c r="AU398" s="204">
        <f t="shared" si="569"/>
        <v>280</v>
      </c>
      <c r="AV398" s="185"/>
      <c r="AW398" s="205" t="str">
        <f t="shared" si="570"/>
        <v>-</v>
      </c>
      <c r="AX398" s="206">
        <f t="shared" si="571"/>
        <v>9.99</v>
      </c>
      <c r="AY398" s="206" t="str">
        <f t="shared" si="572"/>
        <v>-</v>
      </c>
      <c r="AZ398" s="206" t="str">
        <f t="shared" si="573"/>
        <v>-</v>
      </c>
      <c r="BA398" s="206">
        <f t="shared" si="574"/>
        <v>9.99</v>
      </c>
      <c r="BB398" s="206" t="str">
        <f t="shared" si="575"/>
        <v>-</v>
      </c>
      <c r="BC398" s="206">
        <f t="shared" si="576"/>
        <v>9.99</v>
      </c>
      <c r="BD398" s="206" t="str">
        <f t="shared" si="577"/>
        <v>-</v>
      </c>
      <c r="BE398" s="206" t="str">
        <f t="shared" si="578"/>
        <v>-</v>
      </c>
      <c r="BF398" s="206">
        <f t="shared" si="579"/>
        <v>9.99</v>
      </c>
      <c r="BG398" s="207">
        <f t="shared" si="580"/>
        <v>9.99</v>
      </c>
      <c r="BH398" s="104"/>
      <c r="BI398" s="227">
        <v>46265</v>
      </c>
      <c r="BJ398" s="112" t="s">
        <v>108</v>
      </c>
      <c r="BK398" s="103"/>
    </row>
    <row r="399" spans="1:63" s="49" customFormat="1">
      <c r="A399" s="110"/>
      <c r="B399" s="127" t="s">
        <v>218</v>
      </c>
      <c r="C399" s="54" t="s">
        <v>2515</v>
      </c>
      <c r="D399" s="71" t="s">
        <v>40</v>
      </c>
      <c r="E399" s="112"/>
      <c r="F399" s="51" t="s">
        <v>61</v>
      </c>
      <c r="G399" s="14">
        <v>150</v>
      </c>
      <c r="H399" s="14">
        <v>50</v>
      </c>
      <c r="I399" s="14" t="s">
        <v>41</v>
      </c>
      <c r="J399" s="14" t="s">
        <v>76</v>
      </c>
      <c r="K399" s="114" t="s">
        <v>61</v>
      </c>
      <c r="L399" s="115">
        <v>49.99</v>
      </c>
      <c r="M399" s="175">
        <f t="shared" si="554"/>
        <v>42.008403361344541</v>
      </c>
      <c r="N399" s="115"/>
      <c r="O399" s="116"/>
      <c r="P399" s="177">
        <f t="shared" si="585"/>
        <v>49.99</v>
      </c>
      <c r="Q399" s="51" t="s">
        <v>41</v>
      </c>
      <c r="R399" s="16">
        <f t="shared" si="581"/>
        <v>47.99</v>
      </c>
      <c r="S399" s="14" t="s">
        <v>41</v>
      </c>
      <c r="T399" s="14" t="s">
        <v>41</v>
      </c>
      <c r="U399" s="16">
        <f t="shared" si="582"/>
        <v>44.99</v>
      </c>
      <c r="V399" s="14" t="s">
        <v>41</v>
      </c>
      <c r="W399" s="16">
        <f t="shared" si="583"/>
        <v>42.99</v>
      </c>
      <c r="X399" s="14" t="s">
        <v>41</v>
      </c>
      <c r="Y399" s="14" t="s">
        <v>41</v>
      </c>
      <c r="Z399" s="16">
        <f t="shared" si="584"/>
        <v>39.99</v>
      </c>
      <c r="AA399" s="72">
        <f t="shared" si="586"/>
        <v>37.99</v>
      </c>
      <c r="AB399" s="252">
        <v>39.99</v>
      </c>
      <c r="AC399" s="212"/>
      <c r="AD399" s="119" t="s">
        <v>41</v>
      </c>
      <c r="AE399" s="67">
        <v>220</v>
      </c>
      <c r="AF399" s="114"/>
      <c r="AG399" s="182">
        <f t="shared" si="555"/>
        <v>220</v>
      </c>
      <c r="AH399" s="183">
        <f t="shared" si="556"/>
        <v>-214.2</v>
      </c>
      <c r="AI399" s="184">
        <f t="shared" si="557"/>
        <v>9.99</v>
      </c>
      <c r="AJ399" s="183">
        <f t="shared" si="558"/>
        <v>8.3949579831932777</v>
      </c>
      <c r="AK399" s="202" t="str">
        <f t="shared" si="559"/>
        <v>-</v>
      </c>
      <c r="AL399" s="203">
        <f t="shared" si="560"/>
        <v>180</v>
      </c>
      <c r="AM399" s="203" t="str">
        <f t="shared" si="561"/>
        <v>-</v>
      </c>
      <c r="AN399" s="203" t="str">
        <f t="shared" si="562"/>
        <v>-</v>
      </c>
      <c r="AO399" s="203">
        <f t="shared" si="563"/>
        <v>120</v>
      </c>
      <c r="AP399" s="203" t="str">
        <f t="shared" si="564"/>
        <v>-</v>
      </c>
      <c r="AQ399" s="203">
        <f t="shared" si="565"/>
        <v>80</v>
      </c>
      <c r="AR399" s="203" t="str">
        <f t="shared" si="566"/>
        <v>-</v>
      </c>
      <c r="AS399" s="203" t="str">
        <f t="shared" si="567"/>
        <v>-</v>
      </c>
      <c r="AT399" s="203">
        <f t="shared" si="568"/>
        <v>20</v>
      </c>
      <c r="AU399" s="204">
        <f t="shared" si="569"/>
        <v>-20</v>
      </c>
      <c r="AV399" s="185"/>
      <c r="AW399" s="205" t="str">
        <f t="shared" si="570"/>
        <v>-</v>
      </c>
      <c r="AX399" s="206">
        <f t="shared" si="571"/>
        <v>9.99</v>
      </c>
      <c r="AY399" s="206" t="str">
        <f t="shared" si="572"/>
        <v>-</v>
      </c>
      <c r="AZ399" s="206" t="str">
        <f t="shared" si="573"/>
        <v>-</v>
      </c>
      <c r="BA399" s="206">
        <f t="shared" si="574"/>
        <v>9.99</v>
      </c>
      <c r="BB399" s="206" t="str">
        <f t="shared" si="575"/>
        <v>-</v>
      </c>
      <c r="BC399" s="206">
        <f t="shared" si="576"/>
        <v>9.99</v>
      </c>
      <c r="BD399" s="206" t="str">
        <f t="shared" si="577"/>
        <v>-</v>
      </c>
      <c r="BE399" s="206" t="str">
        <f t="shared" si="578"/>
        <v>-</v>
      </c>
      <c r="BF399" s="206">
        <f t="shared" si="579"/>
        <v>29.990000000000002</v>
      </c>
      <c r="BG399" s="207">
        <f t="shared" si="580"/>
        <v>79.989999999999995</v>
      </c>
      <c r="BH399" s="104"/>
      <c r="BI399" s="227"/>
      <c r="BJ399" s="112" t="s">
        <v>195</v>
      </c>
      <c r="BK399" s="103"/>
    </row>
    <row r="400" spans="1:63" s="49" customFormat="1">
      <c r="A400" s="110"/>
      <c r="B400" s="127" t="s">
        <v>218</v>
      </c>
      <c r="C400" s="54" t="s">
        <v>2515</v>
      </c>
      <c r="D400" s="71" t="s">
        <v>40</v>
      </c>
      <c r="E400" s="112" t="s">
        <v>2426</v>
      </c>
      <c r="F400" s="51" t="s">
        <v>61</v>
      </c>
      <c r="G400" s="14">
        <v>150</v>
      </c>
      <c r="H400" s="14">
        <v>50</v>
      </c>
      <c r="I400" s="14" t="s">
        <v>41</v>
      </c>
      <c r="J400" s="14" t="s">
        <v>76</v>
      </c>
      <c r="K400" s="114" t="s">
        <v>61</v>
      </c>
      <c r="L400" s="115">
        <v>49.99</v>
      </c>
      <c r="M400" s="175">
        <f t="shared" si="554"/>
        <v>42.008403361344541</v>
      </c>
      <c r="N400" s="115"/>
      <c r="O400" s="116"/>
      <c r="P400" s="177">
        <f t="shared" si="585"/>
        <v>49.99</v>
      </c>
      <c r="Q400" s="51" t="s">
        <v>41</v>
      </c>
      <c r="R400" s="16">
        <f t="shared" si="581"/>
        <v>47.99</v>
      </c>
      <c r="S400" s="14" t="s">
        <v>41</v>
      </c>
      <c r="T400" s="14" t="s">
        <v>41</v>
      </c>
      <c r="U400" s="16">
        <f t="shared" si="582"/>
        <v>44.99</v>
      </c>
      <c r="V400" s="14" t="s">
        <v>41</v>
      </c>
      <c r="W400" s="16">
        <f t="shared" si="583"/>
        <v>42.99</v>
      </c>
      <c r="X400" s="14" t="s">
        <v>41</v>
      </c>
      <c r="Y400" s="14" t="s">
        <v>41</v>
      </c>
      <c r="Z400" s="16">
        <f t="shared" si="584"/>
        <v>39.99</v>
      </c>
      <c r="AA400" s="72">
        <f t="shared" si="586"/>
        <v>37.99</v>
      </c>
      <c r="AB400" s="252">
        <v>39.99</v>
      </c>
      <c r="AC400" s="237" t="s">
        <v>49</v>
      </c>
      <c r="AD400" s="120" t="s">
        <v>2552</v>
      </c>
      <c r="AE400" s="67">
        <v>220</v>
      </c>
      <c r="AF400" s="114">
        <v>320</v>
      </c>
      <c r="AG400" s="182">
        <f t="shared" si="555"/>
        <v>540</v>
      </c>
      <c r="AH400" s="183">
        <f t="shared" si="556"/>
        <v>-595</v>
      </c>
      <c r="AI400" s="184">
        <f t="shared" si="557"/>
        <v>9.99</v>
      </c>
      <c r="AJ400" s="183">
        <f t="shared" si="558"/>
        <v>8.3949579831932777</v>
      </c>
      <c r="AK400" s="202" t="str">
        <f t="shared" si="559"/>
        <v>-</v>
      </c>
      <c r="AL400" s="203">
        <f t="shared" si="560"/>
        <v>500</v>
      </c>
      <c r="AM400" s="203" t="str">
        <f t="shared" si="561"/>
        <v>-</v>
      </c>
      <c r="AN400" s="203" t="str">
        <f t="shared" si="562"/>
        <v>-</v>
      </c>
      <c r="AO400" s="203">
        <f t="shared" si="563"/>
        <v>440</v>
      </c>
      <c r="AP400" s="203" t="str">
        <f t="shared" si="564"/>
        <v>-</v>
      </c>
      <c r="AQ400" s="203">
        <f t="shared" si="565"/>
        <v>400</v>
      </c>
      <c r="AR400" s="203" t="str">
        <f t="shared" si="566"/>
        <v>-</v>
      </c>
      <c r="AS400" s="203" t="str">
        <f t="shared" si="567"/>
        <v>-</v>
      </c>
      <c r="AT400" s="203">
        <f t="shared" si="568"/>
        <v>340</v>
      </c>
      <c r="AU400" s="204">
        <f t="shared" si="569"/>
        <v>300</v>
      </c>
      <c r="AV400" s="185"/>
      <c r="AW400" s="205" t="str">
        <f t="shared" si="570"/>
        <v>-</v>
      </c>
      <c r="AX400" s="206">
        <f t="shared" si="571"/>
        <v>9.99</v>
      </c>
      <c r="AY400" s="206" t="str">
        <f t="shared" si="572"/>
        <v>-</v>
      </c>
      <c r="AZ400" s="206" t="str">
        <f t="shared" si="573"/>
        <v>-</v>
      </c>
      <c r="BA400" s="206">
        <f t="shared" si="574"/>
        <v>9.99</v>
      </c>
      <c r="BB400" s="206" t="str">
        <f t="shared" si="575"/>
        <v>-</v>
      </c>
      <c r="BC400" s="206">
        <f t="shared" si="576"/>
        <v>9.99</v>
      </c>
      <c r="BD400" s="206" t="str">
        <f t="shared" si="577"/>
        <v>-</v>
      </c>
      <c r="BE400" s="206" t="str">
        <f t="shared" si="578"/>
        <v>-</v>
      </c>
      <c r="BF400" s="206">
        <f t="shared" si="579"/>
        <v>9.99</v>
      </c>
      <c r="BG400" s="207">
        <f t="shared" si="580"/>
        <v>9.99</v>
      </c>
      <c r="BH400" s="104"/>
      <c r="BI400" s="227">
        <v>46265</v>
      </c>
      <c r="BJ400" s="112" t="s">
        <v>195</v>
      </c>
      <c r="BK400" s="103"/>
    </row>
    <row r="401" spans="1:63" s="49" customFormat="1">
      <c r="A401" s="110"/>
      <c r="B401" s="127" t="s">
        <v>218</v>
      </c>
      <c r="C401" s="54" t="s">
        <v>140</v>
      </c>
      <c r="D401" s="71" t="s">
        <v>71</v>
      </c>
      <c r="E401" s="112"/>
      <c r="F401" s="51" t="s">
        <v>61</v>
      </c>
      <c r="G401" s="14">
        <v>100</v>
      </c>
      <c r="H401" s="14">
        <v>50</v>
      </c>
      <c r="I401" s="14" t="s">
        <v>41</v>
      </c>
      <c r="J401" s="14" t="s">
        <v>76</v>
      </c>
      <c r="K401" s="114" t="s">
        <v>61</v>
      </c>
      <c r="L401" s="115">
        <v>54.99</v>
      </c>
      <c r="M401" s="175">
        <f t="shared" si="554"/>
        <v>46.210084033613448</v>
      </c>
      <c r="N401" s="115"/>
      <c r="O401" s="116"/>
      <c r="P401" s="177">
        <f t="shared" ref="P401:P407" si="587">L401</f>
        <v>54.99</v>
      </c>
      <c r="Q401" s="51" t="s">
        <v>41</v>
      </c>
      <c r="R401" s="16">
        <f t="shared" si="581"/>
        <v>52.99</v>
      </c>
      <c r="S401" s="14" t="s">
        <v>41</v>
      </c>
      <c r="T401" s="14" t="s">
        <v>41</v>
      </c>
      <c r="U401" s="16">
        <f t="shared" si="582"/>
        <v>49.99</v>
      </c>
      <c r="V401" s="14" t="s">
        <v>41</v>
      </c>
      <c r="W401" s="16">
        <f t="shared" si="583"/>
        <v>47.99</v>
      </c>
      <c r="X401" s="14" t="s">
        <v>41</v>
      </c>
      <c r="Y401" s="14" t="s">
        <v>41</v>
      </c>
      <c r="Z401" s="16">
        <f t="shared" si="584"/>
        <v>44.99</v>
      </c>
      <c r="AA401" s="72">
        <f t="shared" si="586"/>
        <v>42.99</v>
      </c>
      <c r="AB401" s="252">
        <v>39.99</v>
      </c>
      <c r="AC401" s="212"/>
      <c r="AD401" s="119" t="s">
        <v>41</v>
      </c>
      <c r="AE401" s="67">
        <v>330</v>
      </c>
      <c r="AF401" s="114"/>
      <c r="AG401" s="182">
        <f t="shared" si="555"/>
        <v>330</v>
      </c>
      <c r="AH401" s="183">
        <f t="shared" si="556"/>
        <v>-345.09999999999997</v>
      </c>
      <c r="AI401" s="184">
        <f t="shared" si="557"/>
        <v>9.99</v>
      </c>
      <c r="AJ401" s="183">
        <f t="shared" si="558"/>
        <v>8.3949579831932777</v>
      </c>
      <c r="AK401" s="202" t="str">
        <f t="shared" si="559"/>
        <v>-</v>
      </c>
      <c r="AL401" s="203">
        <f t="shared" si="560"/>
        <v>290</v>
      </c>
      <c r="AM401" s="203" t="str">
        <f t="shared" si="561"/>
        <v>-</v>
      </c>
      <c r="AN401" s="203" t="str">
        <f t="shared" si="562"/>
        <v>-</v>
      </c>
      <c r="AO401" s="203">
        <f t="shared" si="563"/>
        <v>230</v>
      </c>
      <c r="AP401" s="203" t="str">
        <f t="shared" si="564"/>
        <v>-</v>
      </c>
      <c r="AQ401" s="203">
        <f t="shared" si="565"/>
        <v>190</v>
      </c>
      <c r="AR401" s="203" t="str">
        <f t="shared" si="566"/>
        <v>-</v>
      </c>
      <c r="AS401" s="203" t="str">
        <f t="shared" si="567"/>
        <v>-</v>
      </c>
      <c r="AT401" s="203">
        <f t="shared" si="568"/>
        <v>130</v>
      </c>
      <c r="AU401" s="204">
        <f t="shared" si="569"/>
        <v>90</v>
      </c>
      <c r="AV401" s="185"/>
      <c r="AW401" s="205" t="str">
        <f t="shared" si="570"/>
        <v>-</v>
      </c>
      <c r="AX401" s="206">
        <f t="shared" si="571"/>
        <v>9.99</v>
      </c>
      <c r="AY401" s="206" t="str">
        <f t="shared" si="572"/>
        <v>-</v>
      </c>
      <c r="AZ401" s="206" t="str">
        <f t="shared" si="573"/>
        <v>-</v>
      </c>
      <c r="BA401" s="206">
        <f t="shared" si="574"/>
        <v>9.99</v>
      </c>
      <c r="BB401" s="206" t="str">
        <f t="shared" si="575"/>
        <v>-</v>
      </c>
      <c r="BC401" s="206">
        <f t="shared" si="576"/>
        <v>9.99</v>
      </c>
      <c r="BD401" s="206" t="str">
        <f t="shared" si="577"/>
        <v>-</v>
      </c>
      <c r="BE401" s="206" t="str">
        <f t="shared" si="578"/>
        <v>-</v>
      </c>
      <c r="BF401" s="206">
        <f t="shared" si="579"/>
        <v>9.99</v>
      </c>
      <c r="BG401" s="207">
        <f t="shared" si="580"/>
        <v>9.99</v>
      </c>
      <c r="BH401" s="104"/>
      <c r="BI401" s="227"/>
      <c r="BJ401" s="112" t="s">
        <v>133</v>
      </c>
      <c r="BK401" s="103"/>
    </row>
    <row r="402" spans="1:63" s="49" customFormat="1">
      <c r="A402" s="110"/>
      <c r="B402" s="127" t="s">
        <v>218</v>
      </c>
      <c r="C402" s="54" t="s">
        <v>140</v>
      </c>
      <c r="D402" s="71" t="s">
        <v>71</v>
      </c>
      <c r="E402" s="112" t="s">
        <v>2426</v>
      </c>
      <c r="F402" s="51" t="s">
        <v>61</v>
      </c>
      <c r="G402" s="14">
        <v>100</v>
      </c>
      <c r="H402" s="14">
        <v>50</v>
      </c>
      <c r="I402" s="14" t="s">
        <v>41</v>
      </c>
      <c r="J402" s="14" t="s">
        <v>76</v>
      </c>
      <c r="K402" s="114" t="s">
        <v>61</v>
      </c>
      <c r="L402" s="115">
        <v>54.99</v>
      </c>
      <c r="M402" s="175">
        <f t="shared" si="554"/>
        <v>46.210084033613448</v>
      </c>
      <c r="N402" s="115"/>
      <c r="O402" s="116"/>
      <c r="P402" s="177">
        <f t="shared" si="587"/>
        <v>54.99</v>
      </c>
      <c r="Q402" s="51" t="s">
        <v>41</v>
      </c>
      <c r="R402" s="16">
        <f t="shared" si="581"/>
        <v>52.99</v>
      </c>
      <c r="S402" s="14" t="s">
        <v>41</v>
      </c>
      <c r="T402" s="14" t="s">
        <v>41</v>
      </c>
      <c r="U402" s="16">
        <f t="shared" si="582"/>
        <v>49.99</v>
      </c>
      <c r="V402" s="14" t="s">
        <v>41</v>
      </c>
      <c r="W402" s="16">
        <f t="shared" si="583"/>
        <v>47.99</v>
      </c>
      <c r="X402" s="14" t="s">
        <v>41</v>
      </c>
      <c r="Y402" s="14" t="s">
        <v>41</v>
      </c>
      <c r="Z402" s="16">
        <f t="shared" si="584"/>
        <v>44.99</v>
      </c>
      <c r="AA402" s="72">
        <f t="shared" si="586"/>
        <v>42.99</v>
      </c>
      <c r="AB402" s="252">
        <v>39.99</v>
      </c>
      <c r="AC402" s="237" t="s">
        <v>49</v>
      </c>
      <c r="AD402" s="120" t="s">
        <v>1959</v>
      </c>
      <c r="AE402" s="67">
        <v>330</v>
      </c>
      <c r="AF402" s="114">
        <v>270</v>
      </c>
      <c r="AG402" s="182">
        <f t="shared" si="555"/>
        <v>600</v>
      </c>
      <c r="AH402" s="183">
        <f t="shared" si="556"/>
        <v>-666.4</v>
      </c>
      <c r="AI402" s="184">
        <f t="shared" si="557"/>
        <v>9.99</v>
      </c>
      <c r="AJ402" s="183">
        <f t="shared" si="558"/>
        <v>8.3949579831932777</v>
      </c>
      <c r="AK402" s="202" t="str">
        <f t="shared" si="559"/>
        <v>-</v>
      </c>
      <c r="AL402" s="203">
        <f t="shared" si="560"/>
        <v>560</v>
      </c>
      <c r="AM402" s="203" t="str">
        <f t="shared" si="561"/>
        <v>-</v>
      </c>
      <c r="AN402" s="203" t="str">
        <f t="shared" si="562"/>
        <v>-</v>
      </c>
      <c r="AO402" s="203">
        <f t="shared" si="563"/>
        <v>500</v>
      </c>
      <c r="AP402" s="203" t="str">
        <f t="shared" si="564"/>
        <v>-</v>
      </c>
      <c r="AQ402" s="203">
        <f t="shared" si="565"/>
        <v>460</v>
      </c>
      <c r="AR402" s="203" t="str">
        <f t="shared" si="566"/>
        <v>-</v>
      </c>
      <c r="AS402" s="203" t="str">
        <f t="shared" si="567"/>
        <v>-</v>
      </c>
      <c r="AT402" s="203">
        <f t="shared" si="568"/>
        <v>400</v>
      </c>
      <c r="AU402" s="204">
        <f t="shared" si="569"/>
        <v>360</v>
      </c>
      <c r="AV402" s="185"/>
      <c r="AW402" s="205" t="str">
        <f t="shared" si="570"/>
        <v>-</v>
      </c>
      <c r="AX402" s="206">
        <f t="shared" si="571"/>
        <v>9.99</v>
      </c>
      <c r="AY402" s="206" t="str">
        <f t="shared" si="572"/>
        <v>-</v>
      </c>
      <c r="AZ402" s="206" t="str">
        <f t="shared" si="573"/>
        <v>-</v>
      </c>
      <c r="BA402" s="206">
        <f t="shared" si="574"/>
        <v>9.99</v>
      </c>
      <c r="BB402" s="206" t="str">
        <f t="shared" si="575"/>
        <v>-</v>
      </c>
      <c r="BC402" s="206">
        <f t="shared" si="576"/>
        <v>9.99</v>
      </c>
      <c r="BD402" s="206" t="str">
        <f t="shared" si="577"/>
        <v>-</v>
      </c>
      <c r="BE402" s="206" t="str">
        <f t="shared" si="578"/>
        <v>-</v>
      </c>
      <c r="BF402" s="206">
        <f t="shared" si="579"/>
        <v>9.99</v>
      </c>
      <c r="BG402" s="207">
        <f t="shared" si="580"/>
        <v>9.99</v>
      </c>
      <c r="BH402" s="104"/>
      <c r="BI402" s="227">
        <v>46265</v>
      </c>
      <c r="BJ402" s="112" t="s">
        <v>133</v>
      </c>
      <c r="BK402" s="103"/>
    </row>
    <row r="403" spans="1:63" s="49" customFormat="1">
      <c r="A403" s="110"/>
      <c r="B403" s="127" t="s">
        <v>218</v>
      </c>
      <c r="C403" s="54" t="s">
        <v>2516</v>
      </c>
      <c r="D403" s="71" t="s">
        <v>85</v>
      </c>
      <c r="E403" s="112"/>
      <c r="F403" s="51" t="s">
        <v>61</v>
      </c>
      <c r="G403" s="14">
        <v>150</v>
      </c>
      <c r="H403" s="14">
        <v>50</v>
      </c>
      <c r="I403" s="14" t="s">
        <v>41</v>
      </c>
      <c r="J403" s="14" t="s">
        <v>76</v>
      </c>
      <c r="K403" s="114" t="s">
        <v>61</v>
      </c>
      <c r="L403" s="115">
        <v>54.99</v>
      </c>
      <c r="M403" s="175">
        <f t="shared" si="554"/>
        <v>46.210084033613448</v>
      </c>
      <c r="N403" s="115"/>
      <c r="O403" s="116"/>
      <c r="P403" s="177">
        <f t="shared" si="587"/>
        <v>54.99</v>
      </c>
      <c r="Q403" s="51" t="s">
        <v>41</v>
      </c>
      <c r="R403" s="16">
        <f t="shared" si="581"/>
        <v>52.99</v>
      </c>
      <c r="S403" s="14" t="s">
        <v>41</v>
      </c>
      <c r="T403" s="14" t="s">
        <v>41</v>
      </c>
      <c r="U403" s="16">
        <f t="shared" si="582"/>
        <v>49.99</v>
      </c>
      <c r="V403" s="14" t="s">
        <v>41</v>
      </c>
      <c r="W403" s="16">
        <f t="shared" si="583"/>
        <v>47.99</v>
      </c>
      <c r="X403" s="14" t="s">
        <v>41</v>
      </c>
      <c r="Y403" s="14" t="s">
        <v>41</v>
      </c>
      <c r="Z403" s="16">
        <f t="shared" si="584"/>
        <v>44.99</v>
      </c>
      <c r="AA403" s="72">
        <f t="shared" si="586"/>
        <v>42.99</v>
      </c>
      <c r="AB403" s="252">
        <v>39.99</v>
      </c>
      <c r="AC403" s="212"/>
      <c r="AD403" s="119" t="s">
        <v>41</v>
      </c>
      <c r="AE403" s="67">
        <v>300</v>
      </c>
      <c r="AF403" s="114"/>
      <c r="AG403" s="182">
        <f t="shared" si="555"/>
        <v>300</v>
      </c>
      <c r="AH403" s="183">
        <f t="shared" si="556"/>
        <v>-309.39999999999998</v>
      </c>
      <c r="AI403" s="184">
        <f t="shared" si="557"/>
        <v>9.99</v>
      </c>
      <c r="AJ403" s="183">
        <f t="shared" si="558"/>
        <v>8.3949579831932777</v>
      </c>
      <c r="AK403" s="202" t="str">
        <f t="shared" si="559"/>
        <v>-</v>
      </c>
      <c r="AL403" s="203">
        <f t="shared" si="560"/>
        <v>260</v>
      </c>
      <c r="AM403" s="203" t="str">
        <f t="shared" si="561"/>
        <v>-</v>
      </c>
      <c r="AN403" s="203" t="str">
        <f t="shared" si="562"/>
        <v>-</v>
      </c>
      <c r="AO403" s="203">
        <f t="shared" si="563"/>
        <v>200</v>
      </c>
      <c r="AP403" s="203" t="str">
        <f t="shared" si="564"/>
        <v>-</v>
      </c>
      <c r="AQ403" s="203">
        <f t="shared" si="565"/>
        <v>160</v>
      </c>
      <c r="AR403" s="203" t="str">
        <f t="shared" si="566"/>
        <v>-</v>
      </c>
      <c r="AS403" s="203" t="str">
        <f t="shared" si="567"/>
        <v>-</v>
      </c>
      <c r="AT403" s="203">
        <f t="shared" si="568"/>
        <v>100</v>
      </c>
      <c r="AU403" s="204">
        <f t="shared" si="569"/>
        <v>60</v>
      </c>
      <c r="AV403" s="185"/>
      <c r="AW403" s="205" t="str">
        <f t="shared" si="570"/>
        <v>-</v>
      </c>
      <c r="AX403" s="206">
        <f t="shared" si="571"/>
        <v>9.99</v>
      </c>
      <c r="AY403" s="206" t="str">
        <f t="shared" si="572"/>
        <v>-</v>
      </c>
      <c r="AZ403" s="206" t="str">
        <f t="shared" si="573"/>
        <v>-</v>
      </c>
      <c r="BA403" s="206">
        <f t="shared" si="574"/>
        <v>9.99</v>
      </c>
      <c r="BB403" s="206" t="str">
        <f t="shared" si="575"/>
        <v>-</v>
      </c>
      <c r="BC403" s="206">
        <f t="shared" si="576"/>
        <v>9.99</v>
      </c>
      <c r="BD403" s="206" t="str">
        <f t="shared" si="577"/>
        <v>-</v>
      </c>
      <c r="BE403" s="206" t="str">
        <f t="shared" si="578"/>
        <v>-</v>
      </c>
      <c r="BF403" s="206">
        <f t="shared" si="579"/>
        <v>9.99</v>
      </c>
      <c r="BG403" s="207">
        <f t="shared" si="580"/>
        <v>9.99</v>
      </c>
      <c r="BH403" s="104"/>
      <c r="BI403" s="227"/>
      <c r="BJ403" s="112" t="s">
        <v>216</v>
      </c>
      <c r="BK403" s="103"/>
    </row>
    <row r="404" spans="1:63" s="49" customFormat="1">
      <c r="A404" s="110"/>
      <c r="B404" s="127" t="s">
        <v>218</v>
      </c>
      <c r="C404" s="54" t="s">
        <v>2518</v>
      </c>
      <c r="D404" s="71" t="s">
        <v>40</v>
      </c>
      <c r="E404" s="112"/>
      <c r="F404" s="51" t="s">
        <v>61</v>
      </c>
      <c r="G404" s="14">
        <v>200</v>
      </c>
      <c r="H404" s="14">
        <v>100</v>
      </c>
      <c r="I404" s="14" t="s">
        <v>41</v>
      </c>
      <c r="J404" s="14" t="s">
        <v>76</v>
      </c>
      <c r="K404" s="114" t="s">
        <v>61</v>
      </c>
      <c r="L404" s="115">
        <v>54.99</v>
      </c>
      <c r="M404" s="175">
        <f t="shared" si="554"/>
        <v>46.210084033613448</v>
      </c>
      <c r="N404" s="115"/>
      <c r="O404" s="116"/>
      <c r="P404" s="177">
        <f t="shared" si="587"/>
        <v>54.99</v>
      </c>
      <c r="Q404" s="51" t="s">
        <v>41</v>
      </c>
      <c r="R404" s="16">
        <f t="shared" si="581"/>
        <v>52.99</v>
      </c>
      <c r="S404" s="14" t="s">
        <v>41</v>
      </c>
      <c r="T404" s="14" t="s">
        <v>41</v>
      </c>
      <c r="U404" s="16">
        <f t="shared" si="582"/>
        <v>49.99</v>
      </c>
      <c r="V404" s="14" t="s">
        <v>41</v>
      </c>
      <c r="W404" s="16">
        <f t="shared" si="583"/>
        <v>47.99</v>
      </c>
      <c r="X404" s="14" t="s">
        <v>41</v>
      </c>
      <c r="Y404" s="14" t="s">
        <v>41</v>
      </c>
      <c r="Z404" s="16">
        <f t="shared" si="584"/>
        <v>44.99</v>
      </c>
      <c r="AA404" s="72">
        <f t="shared" si="586"/>
        <v>42.99</v>
      </c>
      <c r="AB404" s="252">
        <v>39.99</v>
      </c>
      <c r="AC404" s="212"/>
      <c r="AD404" s="119" t="s">
        <v>41</v>
      </c>
      <c r="AE404" s="67">
        <v>270</v>
      </c>
      <c r="AF404" s="114"/>
      <c r="AG404" s="182">
        <f t="shared" si="555"/>
        <v>270</v>
      </c>
      <c r="AH404" s="183">
        <f t="shared" si="556"/>
        <v>-273.7</v>
      </c>
      <c r="AI404" s="184">
        <f t="shared" si="557"/>
        <v>9.99</v>
      </c>
      <c r="AJ404" s="183">
        <f t="shared" si="558"/>
        <v>8.3949579831932777</v>
      </c>
      <c r="AK404" s="202" t="str">
        <f t="shared" si="559"/>
        <v>-</v>
      </c>
      <c r="AL404" s="203">
        <f t="shared" si="560"/>
        <v>230</v>
      </c>
      <c r="AM404" s="203" t="str">
        <f t="shared" si="561"/>
        <v>-</v>
      </c>
      <c r="AN404" s="203" t="str">
        <f t="shared" si="562"/>
        <v>-</v>
      </c>
      <c r="AO404" s="203">
        <f t="shared" si="563"/>
        <v>170</v>
      </c>
      <c r="AP404" s="203" t="str">
        <f t="shared" si="564"/>
        <v>-</v>
      </c>
      <c r="AQ404" s="203">
        <f t="shared" si="565"/>
        <v>130</v>
      </c>
      <c r="AR404" s="203" t="str">
        <f t="shared" si="566"/>
        <v>-</v>
      </c>
      <c r="AS404" s="203" t="str">
        <f t="shared" si="567"/>
        <v>-</v>
      </c>
      <c r="AT404" s="203">
        <f t="shared" si="568"/>
        <v>70</v>
      </c>
      <c r="AU404" s="204">
        <f t="shared" si="569"/>
        <v>30</v>
      </c>
      <c r="AV404" s="185"/>
      <c r="AW404" s="205" t="str">
        <f t="shared" si="570"/>
        <v>-</v>
      </c>
      <c r="AX404" s="206">
        <f t="shared" si="571"/>
        <v>9.99</v>
      </c>
      <c r="AY404" s="206" t="str">
        <f t="shared" si="572"/>
        <v>-</v>
      </c>
      <c r="AZ404" s="206" t="str">
        <f t="shared" si="573"/>
        <v>-</v>
      </c>
      <c r="BA404" s="206">
        <f t="shared" si="574"/>
        <v>9.99</v>
      </c>
      <c r="BB404" s="206" t="str">
        <f t="shared" si="575"/>
        <v>-</v>
      </c>
      <c r="BC404" s="206">
        <f t="shared" si="576"/>
        <v>9.99</v>
      </c>
      <c r="BD404" s="206" t="str">
        <f t="shared" si="577"/>
        <v>-</v>
      </c>
      <c r="BE404" s="206" t="str">
        <f t="shared" si="578"/>
        <v>-</v>
      </c>
      <c r="BF404" s="206">
        <f t="shared" si="579"/>
        <v>9.99</v>
      </c>
      <c r="BG404" s="207">
        <f t="shared" si="580"/>
        <v>19.990000000000002</v>
      </c>
      <c r="BH404" s="104"/>
      <c r="BI404" s="227"/>
      <c r="BJ404" s="112" t="s">
        <v>113</v>
      </c>
      <c r="BK404" s="103"/>
    </row>
    <row r="405" spans="1:63" s="49" customFormat="1">
      <c r="A405" s="110"/>
      <c r="B405" s="127" t="s">
        <v>218</v>
      </c>
      <c r="C405" s="54" t="s">
        <v>2516</v>
      </c>
      <c r="D405" s="71" t="s">
        <v>85</v>
      </c>
      <c r="E405" s="112" t="s">
        <v>2426</v>
      </c>
      <c r="F405" s="51" t="s">
        <v>61</v>
      </c>
      <c r="G405" s="14">
        <v>150</v>
      </c>
      <c r="H405" s="14">
        <v>50</v>
      </c>
      <c r="I405" s="14" t="s">
        <v>41</v>
      </c>
      <c r="J405" s="14" t="s">
        <v>76</v>
      </c>
      <c r="K405" s="114" t="s">
        <v>61</v>
      </c>
      <c r="L405" s="115">
        <v>54.99</v>
      </c>
      <c r="M405" s="175">
        <f t="shared" si="554"/>
        <v>46.210084033613448</v>
      </c>
      <c r="N405" s="115"/>
      <c r="O405" s="116"/>
      <c r="P405" s="177">
        <f t="shared" si="587"/>
        <v>54.99</v>
      </c>
      <c r="Q405" s="51" t="s">
        <v>41</v>
      </c>
      <c r="R405" s="16">
        <f t="shared" si="581"/>
        <v>52.99</v>
      </c>
      <c r="S405" s="14" t="s">
        <v>41</v>
      </c>
      <c r="T405" s="14" t="s">
        <v>41</v>
      </c>
      <c r="U405" s="16">
        <f t="shared" si="582"/>
        <v>49.99</v>
      </c>
      <c r="V405" s="14" t="s">
        <v>41</v>
      </c>
      <c r="W405" s="16">
        <f t="shared" si="583"/>
        <v>47.99</v>
      </c>
      <c r="X405" s="14" t="s">
        <v>41</v>
      </c>
      <c r="Y405" s="14" t="s">
        <v>41</v>
      </c>
      <c r="Z405" s="16">
        <f t="shared" si="584"/>
        <v>44.99</v>
      </c>
      <c r="AA405" s="72">
        <f t="shared" si="586"/>
        <v>42.99</v>
      </c>
      <c r="AB405" s="252">
        <v>39.99</v>
      </c>
      <c r="AC405" s="237" t="s">
        <v>49</v>
      </c>
      <c r="AD405" s="120" t="s">
        <v>2552</v>
      </c>
      <c r="AE405" s="67">
        <v>300</v>
      </c>
      <c r="AF405" s="114">
        <v>320</v>
      </c>
      <c r="AG405" s="182">
        <f t="shared" si="555"/>
        <v>620</v>
      </c>
      <c r="AH405" s="183">
        <f t="shared" si="556"/>
        <v>-690.19999999999993</v>
      </c>
      <c r="AI405" s="184">
        <f t="shared" si="557"/>
        <v>9.99</v>
      </c>
      <c r="AJ405" s="183">
        <f t="shared" si="558"/>
        <v>8.3949579831932777</v>
      </c>
      <c r="AK405" s="202" t="str">
        <f t="shared" si="559"/>
        <v>-</v>
      </c>
      <c r="AL405" s="203">
        <f t="shared" si="560"/>
        <v>580</v>
      </c>
      <c r="AM405" s="203" t="str">
        <f t="shared" si="561"/>
        <v>-</v>
      </c>
      <c r="AN405" s="203" t="str">
        <f t="shared" si="562"/>
        <v>-</v>
      </c>
      <c r="AO405" s="203">
        <f t="shared" si="563"/>
        <v>520</v>
      </c>
      <c r="AP405" s="203" t="str">
        <f t="shared" si="564"/>
        <v>-</v>
      </c>
      <c r="AQ405" s="203">
        <f t="shared" si="565"/>
        <v>480</v>
      </c>
      <c r="AR405" s="203" t="str">
        <f t="shared" si="566"/>
        <v>-</v>
      </c>
      <c r="AS405" s="203" t="str">
        <f t="shared" si="567"/>
        <v>-</v>
      </c>
      <c r="AT405" s="203">
        <f t="shared" si="568"/>
        <v>420</v>
      </c>
      <c r="AU405" s="204">
        <f t="shared" si="569"/>
        <v>380</v>
      </c>
      <c r="AV405" s="185"/>
      <c r="AW405" s="205" t="str">
        <f t="shared" si="570"/>
        <v>-</v>
      </c>
      <c r="AX405" s="206">
        <f t="shared" si="571"/>
        <v>9.99</v>
      </c>
      <c r="AY405" s="206" t="str">
        <f t="shared" si="572"/>
        <v>-</v>
      </c>
      <c r="AZ405" s="206" t="str">
        <f t="shared" si="573"/>
        <v>-</v>
      </c>
      <c r="BA405" s="206">
        <f t="shared" si="574"/>
        <v>9.99</v>
      </c>
      <c r="BB405" s="206" t="str">
        <f t="shared" si="575"/>
        <v>-</v>
      </c>
      <c r="BC405" s="206">
        <f t="shared" si="576"/>
        <v>9.99</v>
      </c>
      <c r="BD405" s="206" t="str">
        <f t="shared" si="577"/>
        <v>-</v>
      </c>
      <c r="BE405" s="206" t="str">
        <f t="shared" si="578"/>
        <v>-</v>
      </c>
      <c r="BF405" s="206">
        <f t="shared" si="579"/>
        <v>9.99</v>
      </c>
      <c r="BG405" s="207">
        <f t="shared" si="580"/>
        <v>9.99</v>
      </c>
      <c r="BH405" s="104"/>
      <c r="BI405" s="227">
        <v>46265</v>
      </c>
      <c r="BJ405" s="112" t="s">
        <v>216</v>
      </c>
      <c r="BK405" s="103"/>
    </row>
    <row r="406" spans="1:63" s="49" customFormat="1">
      <c r="A406" s="110"/>
      <c r="B406" s="127" t="s">
        <v>218</v>
      </c>
      <c r="C406" s="54" t="s">
        <v>2518</v>
      </c>
      <c r="D406" s="71" t="s">
        <v>40</v>
      </c>
      <c r="E406" s="112" t="s">
        <v>2426</v>
      </c>
      <c r="F406" s="51" t="s">
        <v>61</v>
      </c>
      <c r="G406" s="14">
        <v>200</v>
      </c>
      <c r="H406" s="14">
        <v>100</v>
      </c>
      <c r="I406" s="14" t="s">
        <v>41</v>
      </c>
      <c r="J406" s="14" t="s">
        <v>76</v>
      </c>
      <c r="K406" s="114" t="s">
        <v>61</v>
      </c>
      <c r="L406" s="115">
        <v>54.99</v>
      </c>
      <c r="M406" s="175">
        <f t="shared" si="554"/>
        <v>46.210084033613448</v>
      </c>
      <c r="N406" s="115"/>
      <c r="O406" s="116"/>
      <c r="P406" s="177">
        <f t="shared" si="587"/>
        <v>54.99</v>
      </c>
      <c r="Q406" s="51" t="s">
        <v>41</v>
      </c>
      <c r="R406" s="16">
        <f t="shared" si="581"/>
        <v>52.99</v>
      </c>
      <c r="S406" s="14" t="s">
        <v>41</v>
      </c>
      <c r="T406" s="14" t="s">
        <v>41</v>
      </c>
      <c r="U406" s="16">
        <f t="shared" si="582"/>
        <v>49.99</v>
      </c>
      <c r="V406" s="14" t="s">
        <v>41</v>
      </c>
      <c r="W406" s="16">
        <f t="shared" si="583"/>
        <v>47.99</v>
      </c>
      <c r="X406" s="14" t="s">
        <v>41</v>
      </c>
      <c r="Y406" s="14" t="s">
        <v>41</v>
      </c>
      <c r="Z406" s="16">
        <f t="shared" si="584"/>
        <v>44.99</v>
      </c>
      <c r="AA406" s="72">
        <f t="shared" si="586"/>
        <v>42.99</v>
      </c>
      <c r="AB406" s="252">
        <v>39.99</v>
      </c>
      <c r="AC406" s="237" t="s">
        <v>49</v>
      </c>
      <c r="AD406" s="120" t="s">
        <v>2553</v>
      </c>
      <c r="AE406" s="67">
        <v>270</v>
      </c>
      <c r="AF406" s="114">
        <v>360</v>
      </c>
      <c r="AG406" s="182">
        <f t="shared" si="555"/>
        <v>630</v>
      </c>
      <c r="AH406" s="183">
        <f t="shared" si="556"/>
        <v>-702.1</v>
      </c>
      <c r="AI406" s="184">
        <f t="shared" si="557"/>
        <v>9.99</v>
      </c>
      <c r="AJ406" s="183">
        <f t="shared" si="558"/>
        <v>8.3949579831932777</v>
      </c>
      <c r="AK406" s="202" t="str">
        <f t="shared" si="559"/>
        <v>-</v>
      </c>
      <c r="AL406" s="203">
        <f t="shared" si="560"/>
        <v>590</v>
      </c>
      <c r="AM406" s="203" t="str">
        <f t="shared" si="561"/>
        <v>-</v>
      </c>
      <c r="AN406" s="203" t="str">
        <f t="shared" si="562"/>
        <v>-</v>
      </c>
      <c r="AO406" s="203">
        <f t="shared" si="563"/>
        <v>530</v>
      </c>
      <c r="AP406" s="203" t="str">
        <f t="shared" si="564"/>
        <v>-</v>
      </c>
      <c r="AQ406" s="203">
        <f t="shared" si="565"/>
        <v>490</v>
      </c>
      <c r="AR406" s="203" t="str">
        <f t="shared" si="566"/>
        <v>-</v>
      </c>
      <c r="AS406" s="203" t="str">
        <f t="shared" si="567"/>
        <v>-</v>
      </c>
      <c r="AT406" s="203">
        <f t="shared" si="568"/>
        <v>430</v>
      </c>
      <c r="AU406" s="204">
        <f t="shared" si="569"/>
        <v>390</v>
      </c>
      <c r="AV406" s="185"/>
      <c r="AW406" s="205" t="str">
        <f t="shared" si="570"/>
        <v>-</v>
      </c>
      <c r="AX406" s="206">
        <f t="shared" si="571"/>
        <v>9.99</v>
      </c>
      <c r="AY406" s="206" t="str">
        <f t="shared" si="572"/>
        <v>-</v>
      </c>
      <c r="AZ406" s="206" t="str">
        <f t="shared" si="573"/>
        <v>-</v>
      </c>
      <c r="BA406" s="206">
        <f t="shared" si="574"/>
        <v>9.99</v>
      </c>
      <c r="BB406" s="206" t="str">
        <f t="shared" si="575"/>
        <v>-</v>
      </c>
      <c r="BC406" s="206">
        <f t="shared" si="576"/>
        <v>9.99</v>
      </c>
      <c r="BD406" s="206" t="str">
        <f t="shared" si="577"/>
        <v>-</v>
      </c>
      <c r="BE406" s="206" t="str">
        <f t="shared" si="578"/>
        <v>-</v>
      </c>
      <c r="BF406" s="206">
        <f t="shared" si="579"/>
        <v>9.99</v>
      </c>
      <c r="BG406" s="207">
        <f t="shared" si="580"/>
        <v>9.99</v>
      </c>
      <c r="BH406" s="104"/>
      <c r="BI406" s="227">
        <v>46265</v>
      </c>
      <c r="BJ406" s="112" t="s">
        <v>113</v>
      </c>
      <c r="BK406" s="103"/>
    </row>
    <row r="407" spans="1:63" s="49" customFormat="1">
      <c r="A407" s="110"/>
      <c r="B407" s="127" t="s">
        <v>218</v>
      </c>
      <c r="C407" s="54" t="s">
        <v>2707</v>
      </c>
      <c r="D407" s="71" t="s">
        <v>40</v>
      </c>
      <c r="E407" s="112"/>
      <c r="F407" s="51" t="s">
        <v>61</v>
      </c>
      <c r="G407" s="14" t="s">
        <v>61</v>
      </c>
      <c r="H407" s="14">
        <v>50</v>
      </c>
      <c r="I407" s="14" t="s">
        <v>41</v>
      </c>
      <c r="J407" s="14" t="s">
        <v>76</v>
      </c>
      <c r="K407" s="114" t="s">
        <v>61</v>
      </c>
      <c r="L407" s="115">
        <v>54.99</v>
      </c>
      <c r="M407" s="175">
        <f t="shared" si="554"/>
        <v>46.210084033613448</v>
      </c>
      <c r="N407" s="115"/>
      <c r="O407" s="116"/>
      <c r="P407" s="177">
        <f t="shared" si="587"/>
        <v>54.99</v>
      </c>
      <c r="Q407" s="51" t="s">
        <v>41</v>
      </c>
      <c r="R407" s="16">
        <f t="shared" si="581"/>
        <v>52.99</v>
      </c>
      <c r="S407" s="14" t="s">
        <v>41</v>
      </c>
      <c r="T407" s="14" t="s">
        <v>41</v>
      </c>
      <c r="U407" s="16">
        <f t="shared" si="582"/>
        <v>49.99</v>
      </c>
      <c r="V407" s="14" t="s">
        <v>41</v>
      </c>
      <c r="W407" s="16">
        <f t="shared" si="583"/>
        <v>47.99</v>
      </c>
      <c r="X407" s="14" t="s">
        <v>41</v>
      </c>
      <c r="Y407" s="14" t="s">
        <v>41</v>
      </c>
      <c r="Z407" s="16">
        <f t="shared" si="584"/>
        <v>44.99</v>
      </c>
      <c r="AA407" s="72">
        <f t="shared" si="586"/>
        <v>42.99</v>
      </c>
      <c r="AB407" s="252">
        <v>39.99</v>
      </c>
      <c r="AC407" s="212"/>
      <c r="AD407" s="119" t="s">
        <v>41</v>
      </c>
      <c r="AE407" s="67">
        <v>270</v>
      </c>
      <c r="AF407" s="114"/>
      <c r="AG407" s="182">
        <f t="shared" si="555"/>
        <v>270</v>
      </c>
      <c r="AH407" s="183">
        <f t="shared" si="556"/>
        <v>-273.7</v>
      </c>
      <c r="AI407" s="184">
        <f t="shared" si="557"/>
        <v>9.99</v>
      </c>
      <c r="AJ407" s="183">
        <f t="shared" si="558"/>
        <v>8.3949579831932777</v>
      </c>
      <c r="AK407" s="202" t="str">
        <f t="shared" si="559"/>
        <v>-</v>
      </c>
      <c r="AL407" s="203">
        <f t="shared" si="560"/>
        <v>230</v>
      </c>
      <c r="AM407" s="203" t="str">
        <f t="shared" si="561"/>
        <v>-</v>
      </c>
      <c r="AN407" s="203" t="str">
        <f t="shared" si="562"/>
        <v>-</v>
      </c>
      <c r="AO407" s="203">
        <f t="shared" si="563"/>
        <v>170</v>
      </c>
      <c r="AP407" s="203" t="str">
        <f t="shared" si="564"/>
        <v>-</v>
      </c>
      <c r="AQ407" s="203">
        <f t="shared" si="565"/>
        <v>130</v>
      </c>
      <c r="AR407" s="203" t="str">
        <f t="shared" si="566"/>
        <v>-</v>
      </c>
      <c r="AS407" s="203" t="str">
        <f t="shared" si="567"/>
        <v>-</v>
      </c>
      <c r="AT407" s="203">
        <f t="shared" si="568"/>
        <v>70</v>
      </c>
      <c r="AU407" s="204">
        <f t="shared" si="569"/>
        <v>30</v>
      </c>
      <c r="AV407" s="185"/>
      <c r="AW407" s="205" t="str">
        <f t="shared" si="570"/>
        <v>-</v>
      </c>
      <c r="AX407" s="206">
        <f t="shared" si="571"/>
        <v>9.99</v>
      </c>
      <c r="AY407" s="206" t="str">
        <f t="shared" si="572"/>
        <v>-</v>
      </c>
      <c r="AZ407" s="206" t="str">
        <f t="shared" si="573"/>
        <v>-</v>
      </c>
      <c r="BA407" s="206">
        <f t="shared" si="574"/>
        <v>9.99</v>
      </c>
      <c r="BB407" s="206" t="str">
        <f t="shared" si="575"/>
        <v>-</v>
      </c>
      <c r="BC407" s="206">
        <f t="shared" si="576"/>
        <v>9.99</v>
      </c>
      <c r="BD407" s="206" t="str">
        <f t="shared" si="577"/>
        <v>-</v>
      </c>
      <c r="BE407" s="206" t="str">
        <f t="shared" si="578"/>
        <v>-</v>
      </c>
      <c r="BF407" s="206">
        <f t="shared" si="579"/>
        <v>9.99</v>
      </c>
      <c r="BG407" s="207">
        <f t="shared" si="580"/>
        <v>19.990000000000002</v>
      </c>
      <c r="BH407" s="104" t="s">
        <v>2710</v>
      </c>
      <c r="BI407" s="227"/>
      <c r="BJ407" s="112" t="s">
        <v>113</v>
      </c>
      <c r="BK407" s="103"/>
    </row>
    <row r="408" spans="1:63" s="49" customFormat="1">
      <c r="A408" s="111"/>
      <c r="B408" s="127" t="s">
        <v>218</v>
      </c>
      <c r="C408" s="54" t="s">
        <v>252</v>
      </c>
      <c r="D408" s="71" t="s">
        <v>71</v>
      </c>
      <c r="E408" s="112"/>
      <c r="F408" s="51" t="s">
        <v>61</v>
      </c>
      <c r="G408" s="14">
        <v>50</v>
      </c>
      <c r="H408" s="14">
        <v>300</v>
      </c>
      <c r="I408" s="14" t="s">
        <v>41</v>
      </c>
      <c r="J408" s="14" t="s">
        <v>76</v>
      </c>
      <c r="K408" s="71" t="s">
        <v>61</v>
      </c>
      <c r="L408" s="115">
        <v>59.99</v>
      </c>
      <c r="M408" s="175">
        <f t="shared" si="554"/>
        <v>50.411764705882355</v>
      </c>
      <c r="N408" s="115"/>
      <c r="O408" s="116"/>
      <c r="P408" s="177">
        <f t="shared" ref="P408:P416" si="588">L408</f>
        <v>59.99</v>
      </c>
      <c r="Q408" s="51" t="s">
        <v>41</v>
      </c>
      <c r="R408" s="16">
        <f t="shared" si="581"/>
        <v>57.99</v>
      </c>
      <c r="S408" s="14" t="s">
        <v>41</v>
      </c>
      <c r="T408" s="14" t="s">
        <v>41</v>
      </c>
      <c r="U408" s="16">
        <f t="shared" si="582"/>
        <v>54.99</v>
      </c>
      <c r="V408" s="14" t="s">
        <v>41</v>
      </c>
      <c r="W408" s="16">
        <f t="shared" si="583"/>
        <v>52.99</v>
      </c>
      <c r="X408" s="14" t="s">
        <v>41</v>
      </c>
      <c r="Y408" s="14" t="s">
        <v>41</v>
      </c>
      <c r="Z408" s="16">
        <f t="shared" si="584"/>
        <v>49.99</v>
      </c>
      <c r="AA408" s="72">
        <f t="shared" ref="AA408:AA421" si="589">P408-12</f>
        <v>47.99</v>
      </c>
      <c r="AB408" s="252">
        <v>39.99</v>
      </c>
      <c r="AC408" s="212"/>
      <c r="AD408" s="119" t="s">
        <v>41</v>
      </c>
      <c r="AE408" s="115">
        <v>310</v>
      </c>
      <c r="AF408" s="114"/>
      <c r="AG408" s="182">
        <f t="shared" si="555"/>
        <v>310</v>
      </c>
      <c r="AH408" s="183">
        <f t="shared" si="556"/>
        <v>-321.3</v>
      </c>
      <c r="AI408" s="184">
        <f t="shared" si="557"/>
        <v>9.99</v>
      </c>
      <c r="AJ408" s="183">
        <f t="shared" si="558"/>
        <v>8.3949579831932777</v>
      </c>
      <c r="AK408" s="202" t="str">
        <f t="shared" si="559"/>
        <v>-</v>
      </c>
      <c r="AL408" s="203">
        <f t="shared" si="560"/>
        <v>270</v>
      </c>
      <c r="AM408" s="203" t="str">
        <f t="shared" si="561"/>
        <v>-</v>
      </c>
      <c r="AN408" s="203" t="str">
        <f t="shared" si="562"/>
        <v>-</v>
      </c>
      <c r="AO408" s="203">
        <f t="shared" si="563"/>
        <v>210</v>
      </c>
      <c r="AP408" s="203" t="str">
        <f t="shared" si="564"/>
        <v>-</v>
      </c>
      <c r="AQ408" s="203">
        <f t="shared" si="565"/>
        <v>170</v>
      </c>
      <c r="AR408" s="203" t="str">
        <f t="shared" si="566"/>
        <v>-</v>
      </c>
      <c r="AS408" s="203" t="str">
        <f t="shared" si="567"/>
        <v>-</v>
      </c>
      <c r="AT408" s="203">
        <f t="shared" si="568"/>
        <v>110</v>
      </c>
      <c r="AU408" s="204">
        <f t="shared" si="569"/>
        <v>70</v>
      </c>
      <c r="AV408" s="185"/>
      <c r="AW408" s="205" t="str">
        <f t="shared" si="570"/>
        <v>-</v>
      </c>
      <c r="AX408" s="206">
        <f t="shared" si="571"/>
        <v>9.99</v>
      </c>
      <c r="AY408" s="206" t="str">
        <f t="shared" si="572"/>
        <v>-</v>
      </c>
      <c r="AZ408" s="206" t="str">
        <f t="shared" si="573"/>
        <v>-</v>
      </c>
      <c r="BA408" s="206">
        <f t="shared" si="574"/>
        <v>9.99</v>
      </c>
      <c r="BB408" s="206" t="str">
        <f t="shared" si="575"/>
        <v>-</v>
      </c>
      <c r="BC408" s="206">
        <f t="shared" si="576"/>
        <v>9.99</v>
      </c>
      <c r="BD408" s="206" t="str">
        <f t="shared" si="577"/>
        <v>-</v>
      </c>
      <c r="BE408" s="206" t="str">
        <f t="shared" si="578"/>
        <v>-</v>
      </c>
      <c r="BF408" s="206">
        <f t="shared" si="579"/>
        <v>9.99</v>
      </c>
      <c r="BG408" s="207">
        <f t="shared" si="580"/>
        <v>9.99</v>
      </c>
      <c r="BH408" s="123"/>
      <c r="BI408" s="227"/>
      <c r="BJ408" s="112" t="s">
        <v>115</v>
      </c>
      <c r="BK408" s="103"/>
    </row>
    <row r="409" spans="1:63" s="49" customFormat="1">
      <c r="A409" s="111"/>
      <c r="B409" s="127" t="s">
        <v>218</v>
      </c>
      <c r="C409" s="54" t="s">
        <v>252</v>
      </c>
      <c r="D409" s="71" t="s">
        <v>71</v>
      </c>
      <c r="E409" s="112" t="s">
        <v>2426</v>
      </c>
      <c r="F409" s="51" t="s">
        <v>61</v>
      </c>
      <c r="G409" s="14">
        <v>50</v>
      </c>
      <c r="H409" s="14">
        <v>300</v>
      </c>
      <c r="I409" s="14" t="s">
        <v>41</v>
      </c>
      <c r="J409" s="14" t="s">
        <v>76</v>
      </c>
      <c r="K409" s="71" t="s">
        <v>61</v>
      </c>
      <c r="L409" s="115">
        <v>59.99</v>
      </c>
      <c r="M409" s="175">
        <f t="shared" si="554"/>
        <v>50.411764705882355</v>
      </c>
      <c r="N409" s="115"/>
      <c r="O409" s="116"/>
      <c r="P409" s="177">
        <f t="shared" si="588"/>
        <v>59.99</v>
      </c>
      <c r="Q409" s="51" t="s">
        <v>41</v>
      </c>
      <c r="R409" s="16">
        <f t="shared" si="581"/>
        <v>57.99</v>
      </c>
      <c r="S409" s="14" t="s">
        <v>41</v>
      </c>
      <c r="T409" s="14" t="s">
        <v>41</v>
      </c>
      <c r="U409" s="16">
        <f t="shared" si="582"/>
        <v>54.99</v>
      </c>
      <c r="V409" s="14" t="s">
        <v>41</v>
      </c>
      <c r="W409" s="16">
        <f t="shared" si="583"/>
        <v>52.99</v>
      </c>
      <c r="X409" s="14" t="s">
        <v>41</v>
      </c>
      <c r="Y409" s="14" t="s">
        <v>41</v>
      </c>
      <c r="Z409" s="16">
        <f t="shared" si="584"/>
        <v>49.99</v>
      </c>
      <c r="AA409" s="72">
        <f t="shared" si="589"/>
        <v>47.99</v>
      </c>
      <c r="AB409" s="252">
        <v>39.99</v>
      </c>
      <c r="AC409" s="236" t="s">
        <v>49</v>
      </c>
      <c r="AD409" s="223" t="s">
        <v>253</v>
      </c>
      <c r="AE409" s="115">
        <v>310</v>
      </c>
      <c r="AF409" s="114">
        <v>250</v>
      </c>
      <c r="AG409" s="182">
        <f t="shared" si="555"/>
        <v>560</v>
      </c>
      <c r="AH409" s="183">
        <f t="shared" si="556"/>
        <v>-618.79999999999995</v>
      </c>
      <c r="AI409" s="184">
        <f t="shared" si="557"/>
        <v>9.99</v>
      </c>
      <c r="AJ409" s="183">
        <f t="shared" si="558"/>
        <v>8.3949579831932777</v>
      </c>
      <c r="AK409" s="202" t="str">
        <f t="shared" si="559"/>
        <v>-</v>
      </c>
      <c r="AL409" s="203">
        <f t="shared" si="560"/>
        <v>520</v>
      </c>
      <c r="AM409" s="203" t="str">
        <f t="shared" si="561"/>
        <v>-</v>
      </c>
      <c r="AN409" s="203" t="str">
        <f t="shared" si="562"/>
        <v>-</v>
      </c>
      <c r="AO409" s="203">
        <f t="shared" si="563"/>
        <v>460</v>
      </c>
      <c r="AP409" s="203" t="str">
        <f t="shared" si="564"/>
        <v>-</v>
      </c>
      <c r="AQ409" s="203">
        <f t="shared" si="565"/>
        <v>420</v>
      </c>
      <c r="AR409" s="203" t="str">
        <f t="shared" si="566"/>
        <v>-</v>
      </c>
      <c r="AS409" s="203" t="str">
        <f t="shared" si="567"/>
        <v>-</v>
      </c>
      <c r="AT409" s="203">
        <f t="shared" si="568"/>
        <v>360</v>
      </c>
      <c r="AU409" s="204">
        <f t="shared" si="569"/>
        <v>320</v>
      </c>
      <c r="AV409" s="185"/>
      <c r="AW409" s="205" t="str">
        <f t="shared" si="570"/>
        <v>-</v>
      </c>
      <c r="AX409" s="206">
        <f t="shared" si="571"/>
        <v>9.99</v>
      </c>
      <c r="AY409" s="206" t="str">
        <f t="shared" si="572"/>
        <v>-</v>
      </c>
      <c r="AZ409" s="206" t="str">
        <f t="shared" si="573"/>
        <v>-</v>
      </c>
      <c r="BA409" s="206">
        <f t="shared" si="574"/>
        <v>9.99</v>
      </c>
      <c r="BB409" s="206" t="str">
        <f t="shared" si="575"/>
        <v>-</v>
      </c>
      <c r="BC409" s="206">
        <f t="shared" si="576"/>
        <v>9.99</v>
      </c>
      <c r="BD409" s="206" t="str">
        <f t="shared" si="577"/>
        <v>-</v>
      </c>
      <c r="BE409" s="206" t="str">
        <f t="shared" si="578"/>
        <v>-</v>
      </c>
      <c r="BF409" s="206">
        <f t="shared" si="579"/>
        <v>9.99</v>
      </c>
      <c r="BG409" s="207">
        <f t="shared" si="580"/>
        <v>9.99</v>
      </c>
      <c r="BH409" s="123"/>
      <c r="BI409" s="227">
        <v>46265</v>
      </c>
      <c r="BJ409" s="112" t="s">
        <v>115</v>
      </c>
      <c r="BK409" s="103"/>
    </row>
    <row r="410" spans="1:63" s="49" customFormat="1">
      <c r="A410" s="110"/>
      <c r="B410" s="127" t="s">
        <v>218</v>
      </c>
      <c r="C410" s="54" t="s">
        <v>2517</v>
      </c>
      <c r="D410" s="71" t="s">
        <v>71</v>
      </c>
      <c r="E410" s="112"/>
      <c r="F410" s="51" t="s">
        <v>61</v>
      </c>
      <c r="G410" s="14">
        <v>150</v>
      </c>
      <c r="H410" s="14">
        <v>50</v>
      </c>
      <c r="I410" s="14" t="s">
        <v>41</v>
      </c>
      <c r="J410" s="14" t="s">
        <v>76</v>
      </c>
      <c r="K410" s="114" t="s">
        <v>61</v>
      </c>
      <c r="L410" s="115">
        <v>59.99</v>
      </c>
      <c r="M410" s="175">
        <f t="shared" si="554"/>
        <v>50.411764705882355</v>
      </c>
      <c r="N410" s="115"/>
      <c r="O410" s="116"/>
      <c r="P410" s="177">
        <f t="shared" si="588"/>
        <v>59.99</v>
      </c>
      <c r="Q410" s="51" t="s">
        <v>41</v>
      </c>
      <c r="R410" s="16">
        <f t="shared" si="581"/>
        <v>57.99</v>
      </c>
      <c r="S410" s="14" t="s">
        <v>41</v>
      </c>
      <c r="T410" s="14" t="s">
        <v>41</v>
      </c>
      <c r="U410" s="16">
        <f t="shared" si="582"/>
        <v>54.99</v>
      </c>
      <c r="V410" s="14" t="s">
        <v>41</v>
      </c>
      <c r="W410" s="16">
        <f t="shared" si="583"/>
        <v>52.99</v>
      </c>
      <c r="X410" s="14" t="s">
        <v>41</v>
      </c>
      <c r="Y410" s="14" t="s">
        <v>41</v>
      </c>
      <c r="Z410" s="16">
        <f t="shared" si="584"/>
        <v>49.99</v>
      </c>
      <c r="AA410" s="72">
        <f t="shared" si="589"/>
        <v>47.99</v>
      </c>
      <c r="AB410" s="252">
        <v>39.99</v>
      </c>
      <c r="AC410" s="212"/>
      <c r="AD410" s="119" t="s">
        <v>41</v>
      </c>
      <c r="AE410" s="67">
        <v>380</v>
      </c>
      <c r="AF410" s="114"/>
      <c r="AG410" s="182">
        <f t="shared" si="555"/>
        <v>380</v>
      </c>
      <c r="AH410" s="183">
        <f t="shared" si="556"/>
        <v>-404.59999999999997</v>
      </c>
      <c r="AI410" s="184">
        <f t="shared" si="557"/>
        <v>9.99</v>
      </c>
      <c r="AJ410" s="183">
        <f t="shared" si="558"/>
        <v>8.3949579831932777</v>
      </c>
      <c r="AK410" s="202" t="str">
        <f t="shared" si="559"/>
        <v>-</v>
      </c>
      <c r="AL410" s="203">
        <f t="shared" si="560"/>
        <v>340</v>
      </c>
      <c r="AM410" s="203" t="str">
        <f t="shared" si="561"/>
        <v>-</v>
      </c>
      <c r="AN410" s="203" t="str">
        <f t="shared" si="562"/>
        <v>-</v>
      </c>
      <c r="AO410" s="203">
        <f t="shared" si="563"/>
        <v>280</v>
      </c>
      <c r="AP410" s="203" t="str">
        <f t="shared" si="564"/>
        <v>-</v>
      </c>
      <c r="AQ410" s="203">
        <f t="shared" si="565"/>
        <v>240</v>
      </c>
      <c r="AR410" s="203" t="str">
        <f t="shared" si="566"/>
        <v>-</v>
      </c>
      <c r="AS410" s="203" t="str">
        <f t="shared" si="567"/>
        <v>-</v>
      </c>
      <c r="AT410" s="203">
        <f t="shared" si="568"/>
        <v>180</v>
      </c>
      <c r="AU410" s="204">
        <f t="shared" si="569"/>
        <v>140</v>
      </c>
      <c r="AV410" s="185"/>
      <c r="AW410" s="205" t="str">
        <f t="shared" si="570"/>
        <v>-</v>
      </c>
      <c r="AX410" s="206">
        <f t="shared" si="571"/>
        <v>9.99</v>
      </c>
      <c r="AY410" s="206" t="str">
        <f t="shared" si="572"/>
        <v>-</v>
      </c>
      <c r="AZ410" s="206" t="str">
        <f t="shared" si="573"/>
        <v>-</v>
      </c>
      <c r="BA410" s="206">
        <f t="shared" si="574"/>
        <v>9.99</v>
      </c>
      <c r="BB410" s="206" t="str">
        <f t="shared" si="575"/>
        <v>-</v>
      </c>
      <c r="BC410" s="206">
        <f t="shared" si="576"/>
        <v>9.99</v>
      </c>
      <c r="BD410" s="206" t="str">
        <f t="shared" si="577"/>
        <v>-</v>
      </c>
      <c r="BE410" s="206" t="str">
        <f t="shared" si="578"/>
        <v>-</v>
      </c>
      <c r="BF410" s="206">
        <f t="shared" si="579"/>
        <v>9.99</v>
      </c>
      <c r="BG410" s="207">
        <f t="shared" si="580"/>
        <v>9.99</v>
      </c>
      <c r="BH410" s="104"/>
      <c r="BI410" s="227"/>
      <c r="BJ410" s="112" t="s">
        <v>146</v>
      </c>
      <c r="BK410" s="103"/>
    </row>
    <row r="411" spans="1:63" s="49" customFormat="1">
      <c r="A411" s="110"/>
      <c r="B411" s="127" t="s">
        <v>218</v>
      </c>
      <c r="C411" s="54" t="s">
        <v>2519</v>
      </c>
      <c r="D411" s="71" t="s">
        <v>85</v>
      </c>
      <c r="E411" s="112"/>
      <c r="F411" s="51" t="s">
        <v>61</v>
      </c>
      <c r="G411" s="14">
        <v>200</v>
      </c>
      <c r="H411" s="14">
        <v>100</v>
      </c>
      <c r="I411" s="14" t="s">
        <v>41</v>
      </c>
      <c r="J411" s="14" t="s">
        <v>76</v>
      </c>
      <c r="K411" s="114" t="s">
        <v>61</v>
      </c>
      <c r="L411" s="115">
        <v>59.99</v>
      </c>
      <c r="M411" s="175">
        <f t="shared" si="554"/>
        <v>50.411764705882355</v>
      </c>
      <c r="N411" s="115"/>
      <c r="O411" s="116"/>
      <c r="P411" s="177">
        <f t="shared" si="588"/>
        <v>59.99</v>
      </c>
      <c r="Q411" s="51" t="s">
        <v>41</v>
      </c>
      <c r="R411" s="16">
        <f t="shared" si="581"/>
        <v>57.99</v>
      </c>
      <c r="S411" s="14" t="s">
        <v>41</v>
      </c>
      <c r="T411" s="14" t="s">
        <v>41</v>
      </c>
      <c r="U411" s="16">
        <f t="shared" si="582"/>
        <v>54.99</v>
      </c>
      <c r="V411" s="14" t="s">
        <v>41</v>
      </c>
      <c r="W411" s="16">
        <f t="shared" si="583"/>
        <v>52.99</v>
      </c>
      <c r="X411" s="14" t="s">
        <v>41</v>
      </c>
      <c r="Y411" s="14" t="s">
        <v>41</v>
      </c>
      <c r="Z411" s="16">
        <f t="shared" si="584"/>
        <v>49.99</v>
      </c>
      <c r="AA411" s="72">
        <f t="shared" si="589"/>
        <v>47.99</v>
      </c>
      <c r="AB411" s="252">
        <v>39.99</v>
      </c>
      <c r="AC411" s="212"/>
      <c r="AD411" s="119" t="s">
        <v>41</v>
      </c>
      <c r="AE411" s="67">
        <v>350</v>
      </c>
      <c r="AF411" s="114"/>
      <c r="AG411" s="182">
        <f t="shared" si="555"/>
        <v>350</v>
      </c>
      <c r="AH411" s="183">
        <f t="shared" si="556"/>
        <v>-368.9</v>
      </c>
      <c r="AI411" s="184">
        <f t="shared" si="557"/>
        <v>9.99</v>
      </c>
      <c r="AJ411" s="183">
        <f t="shared" si="558"/>
        <v>8.3949579831932777</v>
      </c>
      <c r="AK411" s="202" t="str">
        <f t="shared" si="559"/>
        <v>-</v>
      </c>
      <c r="AL411" s="203">
        <f t="shared" si="560"/>
        <v>310</v>
      </c>
      <c r="AM411" s="203" t="str">
        <f t="shared" si="561"/>
        <v>-</v>
      </c>
      <c r="AN411" s="203" t="str">
        <f t="shared" si="562"/>
        <v>-</v>
      </c>
      <c r="AO411" s="203">
        <f t="shared" si="563"/>
        <v>250</v>
      </c>
      <c r="AP411" s="203" t="str">
        <f t="shared" si="564"/>
        <v>-</v>
      </c>
      <c r="AQ411" s="203">
        <f t="shared" si="565"/>
        <v>210</v>
      </c>
      <c r="AR411" s="203" t="str">
        <f t="shared" si="566"/>
        <v>-</v>
      </c>
      <c r="AS411" s="203" t="str">
        <f t="shared" si="567"/>
        <v>-</v>
      </c>
      <c r="AT411" s="203">
        <f t="shared" si="568"/>
        <v>150</v>
      </c>
      <c r="AU411" s="204">
        <f t="shared" si="569"/>
        <v>110</v>
      </c>
      <c r="AV411" s="185"/>
      <c r="AW411" s="205" t="str">
        <f t="shared" si="570"/>
        <v>-</v>
      </c>
      <c r="AX411" s="206">
        <f t="shared" si="571"/>
        <v>9.99</v>
      </c>
      <c r="AY411" s="206" t="str">
        <f t="shared" si="572"/>
        <v>-</v>
      </c>
      <c r="AZ411" s="206" t="str">
        <f t="shared" si="573"/>
        <v>-</v>
      </c>
      <c r="BA411" s="206">
        <f t="shared" si="574"/>
        <v>9.99</v>
      </c>
      <c r="BB411" s="206" t="str">
        <f t="shared" si="575"/>
        <v>-</v>
      </c>
      <c r="BC411" s="206">
        <f t="shared" si="576"/>
        <v>9.99</v>
      </c>
      <c r="BD411" s="206" t="str">
        <f t="shared" si="577"/>
        <v>-</v>
      </c>
      <c r="BE411" s="206" t="str">
        <f t="shared" si="578"/>
        <v>-</v>
      </c>
      <c r="BF411" s="206">
        <f t="shared" si="579"/>
        <v>9.99</v>
      </c>
      <c r="BG411" s="207">
        <f t="shared" si="580"/>
        <v>9.99</v>
      </c>
      <c r="BH411" s="104"/>
      <c r="BI411" s="227"/>
      <c r="BJ411" s="112" t="s">
        <v>127</v>
      </c>
      <c r="BK411" s="103"/>
    </row>
    <row r="412" spans="1:63" s="49" customFormat="1">
      <c r="A412" s="110"/>
      <c r="B412" s="127" t="s">
        <v>218</v>
      </c>
      <c r="C412" s="54" t="s">
        <v>2281</v>
      </c>
      <c r="D412" s="71" t="s">
        <v>40</v>
      </c>
      <c r="E412" s="112"/>
      <c r="F412" s="51" t="s">
        <v>61</v>
      </c>
      <c r="G412" s="14">
        <v>300</v>
      </c>
      <c r="H412" s="14">
        <v>150</v>
      </c>
      <c r="I412" s="14" t="s">
        <v>41</v>
      </c>
      <c r="J412" s="14" t="s">
        <v>76</v>
      </c>
      <c r="K412" s="114" t="s">
        <v>61</v>
      </c>
      <c r="L412" s="115">
        <v>59.99</v>
      </c>
      <c r="M412" s="175">
        <f t="shared" si="554"/>
        <v>50.411764705882355</v>
      </c>
      <c r="N412" s="115"/>
      <c r="O412" s="116"/>
      <c r="P412" s="177">
        <f t="shared" si="588"/>
        <v>59.99</v>
      </c>
      <c r="Q412" s="51" t="s">
        <v>41</v>
      </c>
      <c r="R412" s="16">
        <f t="shared" si="581"/>
        <v>57.99</v>
      </c>
      <c r="S412" s="14" t="s">
        <v>41</v>
      </c>
      <c r="T412" s="14" t="s">
        <v>41</v>
      </c>
      <c r="U412" s="16">
        <f t="shared" si="582"/>
        <v>54.99</v>
      </c>
      <c r="V412" s="14" t="s">
        <v>41</v>
      </c>
      <c r="W412" s="16">
        <f t="shared" si="583"/>
        <v>52.99</v>
      </c>
      <c r="X412" s="14" t="s">
        <v>41</v>
      </c>
      <c r="Y412" s="14" t="s">
        <v>41</v>
      </c>
      <c r="Z412" s="16">
        <f t="shared" si="584"/>
        <v>49.99</v>
      </c>
      <c r="AA412" s="72">
        <f t="shared" si="589"/>
        <v>47.99</v>
      </c>
      <c r="AB412" s="252">
        <v>39.99</v>
      </c>
      <c r="AC412" s="212"/>
      <c r="AD412" s="119" t="s">
        <v>41</v>
      </c>
      <c r="AE412" s="67">
        <v>310</v>
      </c>
      <c r="AF412" s="114"/>
      <c r="AG412" s="182">
        <f t="shared" si="555"/>
        <v>310</v>
      </c>
      <c r="AH412" s="183">
        <f t="shared" si="556"/>
        <v>-321.3</v>
      </c>
      <c r="AI412" s="184">
        <f t="shared" si="557"/>
        <v>9.99</v>
      </c>
      <c r="AJ412" s="183">
        <f t="shared" si="558"/>
        <v>8.3949579831932777</v>
      </c>
      <c r="AK412" s="202" t="str">
        <f t="shared" si="559"/>
        <v>-</v>
      </c>
      <c r="AL412" s="203">
        <f t="shared" si="560"/>
        <v>270</v>
      </c>
      <c r="AM412" s="203" t="str">
        <f t="shared" si="561"/>
        <v>-</v>
      </c>
      <c r="AN412" s="203" t="str">
        <f t="shared" si="562"/>
        <v>-</v>
      </c>
      <c r="AO412" s="203">
        <f t="shared" si="563"/>
        <v>210</v>
      </c>
      <c r="AP412" s="203" t="str">
        <f t="shared" si="564"/>
        <v>-</v>
      </c>
      <c r="AQ412" s="203">
        <f t="shared" si="565"/>
        <v>170</v>
      </c>
      <c r="AR412" s="203" t="str">
        <f t="shared" si="566"/>
        <v>-</v>
      </c>
      <c r="AS412" s="203" t="str">
        <f t="shared" si="567"/>
        <v>-</v>
      </c>
      <c r="AT412" s="203">
        <f t="shared" si="568"/>
        <v>110</v>
      </c>
      <c r="AU412" s="204">
        <f t="shared" si="569"/>
        <v>70</v>
      </c>
      <c r="AV412" s="185"/>
      <c r="AW412" s="205" t="str">
        <f t="shared" si="570"/>
        <v>-</v>
      </c>
      <c r="AX412" s="206">
        <f t="shared" si="571"/>
        <v>9.99</v>
      </c>
      <c r="AY412" s="206" t="str">
        <f t="shared" si="572"/>
        <v>-</v>
      </c>
      <c r="AZ412" s="206" t="str">
        <f t="shared" si="573"/>
        <v>-</v>
      </c>
      <c r="BA412" s="206">
        <f t="shared" si="574"/>
        <v>9.99</v>
      </c>
      <c r="BB412" s="206" t="str">
        <f t="shared" si="575"/>
        <v>-</v>
      </c>
      <c r="BC412" s="206">
        <f t="shared" si="576"/>
        <v>9.99</v>
      </c>
      <c r="BD412" s="206" t="str">
        <f t="shared" si="577"/>
        <v>-</v>
      </c>
      <c r="BE412" s="206" t="str">
        <f t="shared" si="578"/>
        <v>-</v>
      </c>
      <c r="BF412" s="206">
        <f t="shared" si="579"/>
        <v>9.99</v>
      </c>
      <c r="BG412" s="207">
        <f t="shared" si="580"/>
        <v>9.99</v>
      </c>
      <c r="BH412" s="104"/>
      <c r="BI412" s="227"/>
      <c r="BJ412" s="112" t="s">
        <v>115</v>
      </c>
      <c r="BK412" s="103"/>
    </row>
    <row r="413" spans="1:63" s="49" customFormat="1">
      <c r="A413" s="110"/>
      <c r="B413" s="127" t="s">
        <v>218</v>
      </c>
      <c r="C413" s="54" t="s">
        <v>2517</v>
      </c>
      <c r="D413" s="71" t="s">
        <v>71</v>
      </c>
      <c r="E413" s="112" t="s">
        <v>2426</v>
      </c>
      <c r="F413" s="51" t="s">
        <v>61</v>
      </c>
      <c r="G413" s="14">
        <v>150</v>
      </c>
      <c r="H413" s="14">
        <v>50</v>
      </c>
      <c r="I413" s="14" t="s">
        <v>41</v>
      </c>
      <c r="J413" s="14" t="s">
        <v>76</v>
      </c>
      <c r="K413" s="114" t="s">
        <v>61</v>
      </c>
      <c r="L413" s="115">
        <v>59.99</v>
      </c>
      <c r="M413" s="175">
        <f t="shared" si="554"/>
        <v>50.411764705882355</v>
      </c>
      <c r="N413" s="115"/>
      <c r="O413" s="116"/>
      <c r="P413" s="177">
        <f t="shared" si="588"/>
        <v>59.99</v>
      </c>
      <c r="Q413" s="51" t="s">
        <v>41</v>
      </c>
      <c r="R413" s="16">
        <f t="shared" si="581"/>
        <v>57.99</v>
      </c>
      <c r="S413" s="14" t="s">
        <v>41</v>
      </c>
      <c r="T413" s="14" t="s">
        <v>41</v>
      </c>
      <c r="U413" s="16">
        <f t="shared" si="582"/>
        <v>54.99</v>
      </c>
      <c r="V413" s="14" t="s">
        <v>41</v>
      </c>
      <c r="W413" s="16">
        <f t="shared" si="583"/>
        <v>52.99</v>
      </c>
      <c r="X413" s="14" t="s">
        <v>41</v>
      </c>
      <c r="Y413" s="14" t="s">
        <v>41</v>
      </c>
      <c r="Z413" s="16">
        <f t="shared" si="584"/>
        <v>49.99</v>
      </c>
      <c r="AA413" s="72">
        <f t="shared" si="589"/>
        <v>47.99</v>
      </c>
      <c r="AB413" s="252">
        <v>39.99</v>
      </c>
      <c r="AC413" s="237" t="s">
        <v>49</v>
      </c>
      <c r="AD413" s="120" t="s">
        <v>2552</v>
      </c>
      <c r="AE413" s="67">
        <v>380</v>
      </c>
      <c r="AF413" s="114">
        <v>320</v>
      </c>
      <c r="AG413" s="182">
        <f t="shared" si="555"/>
        <v>700</v>
      </c>
      <c r="AH413" s="183">
        <f t="shared" si="556"/>
        <v>-785.4</v>
      </c>
      <c r="AI413" s="184">
        <f t="shared" si="557"/>
        <v>9.99</v>
      </c>
      <c r="AJ413" s="183">
        <f t="shared" si="558"/>
        <v>8.3949579831932777</v>
      </c>
      <c r="AK413" s="202" t="str">
        <f t="shared" si="559"/>
        <v>-</v>
      </c>
      <c r="AL413" s="203">
        <f t="shared" si="560"/>
        <v>660</v>
      </c>
      <c r="AM413" s="203" t="str">
        <f t="shared" si="561"/>
        <v>-</v>
      </c>
      <c r="AN413" s="203" t="str">
        <f t="shared" si="562"/>
        <v>-</v>
      </c>
      <c r="AO413" s="203">
        <f t="shared" si="563"/>
        <v>600</v>
      </c>
      <c r="AP413" s="203" t="str">
        <f t="shared" si="564"/>
        <v>-</v>
      </c>
      <c r="AQ413" s="203">
        <f t="shared" si="565"/>
        <v>560</v>
      </c>
      <c r="AR413" s="203" t="str">
        <f t="shared" si="566"/>
        <v>-</v>
      </c>
      <c r="AS413" s="203" t="str">
        <f t="shared" si="567"/>
        <v>-</v>
      </c>
      <c r="AT413" s="203">
        <f t="shared" si="568"/>
        <v>500</v>
      </c>
      <c r="AU413" s="204">
        <f t="shared" si="569"/>
        <v>460</v>
      </c>
      <c r="AV413" s="185"/>
      <c r="AW413" s="205" t="str">
        <f t="shared" si="570"/>
        <v>-</v>
      </c>
      <c r="AX413" s="206">
        <f t="shared" si="571"/>
        <v>9.99</v>
      </c>
      <c r="AY413" s="206" t="str">
        <f t="shared" si="572"/>
        <v>-</v>
      </c>
      <c r="AZ413" s="206" t="str">
        <f t="shared" si="573"/>
        <v>-</v>
      </c>
      <c r="BA413" s="206">
        <f t="shared" si="574"/>
        <v>9.99</v>
      </c>
      <c r="BB413" s="206" t="str">
        <f t="shared" si="575"/>
        <v>-</v>
      </c>
      <c r="BC413" s="206">
        <f t="shared" si="576"/>
        <v>9.99</v>
      </c>
      <c r="BD413" s="206" t="str">
        <f t="shared" si="577"/>
        <v>-</v>
      </c>
      <c r="BE413" s="206" t="str">
        <f t="shared" si="578"/>
        <v>-</v>
      </c>
      <c r="BF413" s="206">
        <f t="shared" si="579"/>
        <v>9.99</v>
      </c>
      <c r="BG413" s="207">
        <f t="shared" si="580"/>
        <v>9.99</v>
      </c>
      <c r="BH413" s="104"/>
      <c r="BI413" s="227">
        <v>46265</v>
      </c>
      <c r="BJ413" s="112" t="s">
        <v>146</v>
      </c>
      <c r="BK413" s="103"/>
    </row>
    <row r="414" spans="1:63" s="49" customFormat="1">
      <c r="A414" s="110"/>
      <c r="B414" s="127" t="s">
        <v>218</v>
      </c>
      <c r="C414" s="54" t="s">
        <v>2519</v>
      </c>
      <c r="D414" s="71" t="s">
        <v>85</v>
      </c>
      <c r="E414" s="112" t="s">
        <v>2426</v>
      </c>
      <c r="F414" s="51" t="s">
        <v>61</v>
      </c>
      <c r="G414" s="14">
        <v>200</v>
      </c>
      <c r="H414" s="14">
        <v>100</v>
      </c>
      <c r="I414" s="14" t="s">
        <v>41</v>
      </c>
      <c r="J414" s="14" t="s">
        <v>76</v>
      </c>
      <c r="K414" s="114" t="s">
        <v>61</v>
      </c>
      <c r="L414" s="115">
        <v>59.99</v>
      </c>
      <c r="M414" s="175">
        <f t="shared" si="554"/>
        <v>50.411764705882355</v>
      </c>
      <c r="N414" s="115"/>
      <c r="O414" s="116"/>
      <c r="P414" s="177">
        <f t="shared" si="588"/>
        <v>59.99</v>
      </c>
      <c r="Q414" s="51" t="s">
        <v>41</v>
      </c>
      <c r="R414" s="16">
        <f t="shared" si="581"/>
        <v>57.99</v>
      </c>
      <c r="S414" s="14" t="s">
        <v>41</v>
      </c>
      <c r="T414" s="14" t="s">
        <v>41</v>
      </c>
      <c r="U414" s="16">
        <f t="shared" si="582"/>
        <v>54.99</v>
      </c>
      <c r="V414" s="14" t="s">
        <v>41</v>
      </c>
      <c r="W414" s="16">
        <f t="shared" si="583"/>
        <v>52.99</v>
      </c>
      <c r="X414" s="14" t="s">
        <v>41</v>
      </c>
      <c r="Y414" s="14" t="s">
        <v>41</v>
      </c>
      <c r="Z414" s="16">
        <f t="shared" si="584"/>
        <v>49.99</v>
      </c>
      <c r="AA414" s="72">
        <f t="shared" si="589"/>
        <v>47.99</v>
      </c>
      <c r="AB414" s="252">
        <v>39.99</v>
      </c>
      <c r="AC414" s="237" t="s">
        <v>49</v>
      </c>
      <c r="AD414" s="120" t="s">
        <v>2553</v>
      </c>
      <c r="AE414" s="67">
        <v>350</v>
      </c>
      <c r="AF414" s="114">
        <v>360</v>
      </c>
      <c r="AG414" s="182">
        <f t="shared" si="555"/>
        <v>710</v>
      </c>
      <c r="AH414" s="183">
        <f t="shared" si="556"/>
        <v>-797.3</v>
      </c>
      <c r="AI414" s="184">
        <f t="shared" si="557"/>
        <v>9.99</v>
      </c>
      <c r="AJ414" s="183">
        <f t="shared" si="558"/>
        <v>8.3949579831932777</v>
      </c>
      <c r="AK414" s="202" t="str">
        <f t="shared" si="559"/>
        <v>-</v>
      </c>
      <c r="AL414" s="203">
        <f t="shared" si="560"/>
        <v>670</v>
      </c>
      <c r="AM414" s="203" t="str">
        <f t="shared" si="561"/>
        <v>-</v>
      </c>
      <c r="AN414" s="203" t="str">
        <f t="shared" si="562"/>
        <v>-</v>
      </c>
      <c r="AO414" s="203">
        <f t="shared" si="563"/>
        <v>610</v>
      </c>
      <c r="AP414" s="203" t="str">
        <f t="shared" si="564"/>
        <v>-</v>
      </c>
      <c r="AQ414" s="203">
        <f t="shared" si="565"/>
        <v>570</v>
      </c>
      <c r="AR414" s="203" t="str">
        <f t="shared" si="566"/>
        <v>-</v>
      </c>
      <c r="AS414" s="203" t="str">
        <f t="shared" si="567"/>
        <v>-</v>
      </c>
      <c r="AT414" s="203">
        <f t="shared" si="568"/>
        <v>510</v>
      </c>
      <c r="AU414" s="204">
        <f t="shared" si="569"/>
        <v>470</v>
      </c>
      <c r="AV414" s="185"/>
      <c r="AW414" s="205" t="str">
        <f t="shared" si="570"/>
        <v>-</v>
      </c>
      <c r="AX414" s="206">
        <f t="shared" si="571"/>
        <v>9.99</v>
      </c>
      <c r="AY414" s="206" t="str">
        <f t="shared" si="572"/>
        <v>-</v>
      </c>
      <c r="AZ414" s="206" t="str">
        <f t="shared" si="573"/>
        <v>-</v>
      </c>
      <c r="BA414" s="206">
        <f t="shared" si="574"/>
        <v>9.99</v>
      </c>
      <c r="BB414" s="206" t="str">
        <f t="shared" si="575"/>
        <v>-</v>
      </c>
      <c r="BC414" s="206">
        <f t="shared" si="576"/>
        <v>9.99</v>
      </c>
      <c r="BD414" s="206" t="str">
        <f t="shared" si="577"/>
        <v>-</v>
      </c>
      <c r="BE414" s="206" t="str">
        <f t="shared" si="578"/>
        <v>-</v>
      </c>
      <c r="BF414" s="206">
        <f t="shared" si="579"/>
        <v>9.99</v>
      </c>
      <c r="BG414" s="207">
        <f t="shared" si="580"/>
        <v>9.99</v>
      </c>
      <c r="BH414" s="104"/>
      <c r="BI414" s="227">
        <v>46265</v>
      </c>
      <c r="BJ414" s="112" t="s">
        <v>127</v>
      </c>
      <c r="BK414" s="103"/>
    </row>
    <row r="415" spans="1:63">
      <c r="A415" s="110"/>
      <c r="B415" s="127" t="s">
        <v>218</v>
      </c>
      <c r="C415" s="54" t="s">
        <v>2281</v>
      </c>
      <c r="D415" s="71" t="s">
        <v>40</v>
      </c>
      <c r="E415" s="112" t="s">
        <v>2426</v>
      </c>
      <c r="F415" s="51" t="s">
        <v>61</v>
      </c>
      <c r="G415" s="14">
        <v>300</v>
      </c>
      <c r="H415" s="14">
        <v>150</v>
      </c>
      <c r="I415" s="14" t="s">
        <v>41</v>
      </c>
      <c r="J415" s="14" t="s">
        <v>76</v>
      </c>
      <c r="K415" s="114" t="s">
        <v>61</v>
      </c>
      <c r="L415" s="115">
        <v>59.99</v>
      </c>
      <c r="M415" s="175">
        <f t="shared" ref="M415:M443" si="590">L415/1.19</f>
        <v>50.411764705882355</v>
      </c>
      <c r="N415" s="115"/>
      <c r="O415" s="116"/>
      <c r="P415" s="177">
        <f t="shared" si="588"/>
        <v>59.99</v>
      </c>
      <c r="Q415" s="51" t="s">
        <v>41</v>
      </c>
      <c r="R415" s="16">
        <f t="shared" si="581"/>
        <v>57.99</v>
      </c>
      <c r="S415" s="14" t="s">
        <v>41</v>
      </c>
      <c r="T415" s="14" t="s">
        <v>41</v>
      </c>
      <c r="U415" s="16">
        <f t="shared" si="582"/>
        <v>54.99</v>
      </c>
      <c r="V415" s="14" t="s">
        <v>41</v>
      </c>
      <c r="W415" s="16">
        <f t="shared" si="583"/>
        <v>52.99</v>
      </c>
      <c r="X415" s="14" t="s">
        <v>41</v>
      </c>
      <c r="Y415" s="14" t="s">
        <v>41</v>
      </c>
      <c r="Z415" s="16">
        <f t="shared" si="584"/>
        <v>49.99</v>
      </c>
      <c r="AA415" s="72">
        <f t="shared" si="589"/>
        <v>47.99</v>
      </c>
      <c r="AB415" s="252">
        <v>39.99</v>
      </c>
      <c r="AC415" s="237" t="s">
        <v>49</v>
      </c>
      <c r="AD415" s="120" t="s">
        <v>2554</v>
      </c>
      <c r="AE415" s="67">
        <v>310</v>
      </c>
      <c r="AF415" s="114">
        <v>360</v>
      </c>
      <c r="AG415" s="182">
        <f t="shared" ref="AG415:AG443" si="591">SUM(AE415:AF415)</f>
        <v>670</v>
      </c>
      <c r="AH415" s="183">
        <f t="shared" ref="AH415:AH443" si="592">((($AG$2+$AG$3)-AG415))*1.19</f>
        <v>-749.69999999999993</v>
      </c>
      <c r="AI415" s="184">
        <f t="shared" ref="AI415:AI443" si="593">IF(AH415&lt;1,9.99,ROUNDDOWN(AH415/10,0)*10+9.99)</f>
        <v>9.99</v>
      </c>
      <c r="AJ415" s="183">
        <f t="shared" ref="AJ415:AJ443" si="594">AI415/1.19</f>
        <v>8.3949579831932777</v>
      </c>
      <c r="AK415" s="202" t="str">
        <f t="shared" ref="AK415:AK443" si="595">IF(ISNUMBER(Q415),AG415-20,"-")</f>
        <v>-</v>
      </c>
      <c r="AL415" s="203">
        <f t="shared" ref="AL415:AL443" si="596">IF(ISNUMBER(R415),AG415-40,"-")</f>
        <v>630</v>
      </c>
      <c r="AM415" s="203" t="str">
        <f t="shared" ref="AM415:AM443" si="597">IF(ISNUMBER(S415),AG415-60,"-")</f>
        <v>-</v>
      </c>
      <c r="AN415" s="203" t="str">
        <f t="shared" ref="AN415:AN443" si="598">IF(ISNUMBER(T415),AG415-80,"-")</f>
        <v>-</v>
      </c>
      <c r="AO415" s="203">
        <f t="shared" ref="AO415:AO443" si="599">IF(ISNUMBER(U415),AG415-100,"-")</f>
        <v>570</v>
      </c>
      <c r="AP415" s="203" t="str">
        <f t="shared" ref="AP415:AP443" si="600">IF(ISNUMBER(V415),AG415-120,"-")</f>
        <v>-</v>
      </c>
      <c r="AQ415" s="203">
        <f t="shared" ref="AQ415:AQ443" si="601">IF(ISNUMBER(W415),AG415-140,"-")</f>
        <v>530</v>
      </c>
      <c r="AR415" s="203" t="str">
        <f t="shared" ref="AR415:AR443" si="602">IF(ISNUMBER(X415),AG415-160,"-")</f>
        <v>-</v>
      </c>
      <c r="AS415" s="203" t="str">
        <f t="shared" ref="AS415:AS443" si="603">IF(ISNUMBER(Y415),AG415-180,"-")</f>
        <v>-</v>
      </c>
      <c r="AT415" s="203">
        <f t="shared" ref="AT415:AT443" si="604">IF(ISNUMBER(Z415),AG415-200,"-")</f>
        <v>470</v>
      </c>
      <c r="AU415" s="204">
        <f t="shared" ref="AU415:AU443" si="605">IF(ISNUMBER(AA415),AG415-240,"-")</f>
        <v>430</v>
      </c>
      <c r="AV415" s="185"/>
      <c r="AW415" s="205" t="str">
        <f t="shared" ref="AW415:AW443" si="606">IF(ISNUMBER(AK415),IF((AH415+23.8)&lt;1,9.99,ROUNDDOWN((AH415+23.8)/10,0)*10+9.99),"-")</f>
        <v>-</v>
      </c>
      <c r="AX415" s="206">
        <f t="shared" ref="AX415:AX443" si="607">IF(ISNUMBER(AL415),IF((AH415+47.6)&lt;1,9.99,ROUNDDOWN((AH415+47.6)/10,0)*10+9.99),"-")</f>
        <v>9.99</v>
      </c>
      <c r="AY415" s="206" t="str">
        <f t="shared" ref="AY415:AY443" si="608">IF(ISNUMBER(AM415),IF((AH415+71.4)&lt;1,9.99,ROUNDDOWN((AH415+71.4)/10,0)*10+9.99),"-")</f>
        <v>-</v>
      </c>
      <c r="AZ415" s="206" t="str">
        <f t="shared" ref="AZ415:AZ443" si="609">IF(ISNUMBER(AN415),IF((AH415+95.2)&lt;1,9.99,ROUNDDOWN((AH415+95.2)/10,0)*10+9.99),"-")</f>
        <v>-</v>
      </c>
      <c r="BA415" s="206">
        <f t="shared" ref="BA415:BA443" si="610">IF(ISNUMBER(AO415),IF((AH415+119)&lt;1,9.99,ROUNDDOWN((AH415+119)/10,0)*10+9.99),"-")</f>
        <v>9.99</v>
      </c>
      <c r="BB415" s="206" t="str">
        <f t="shared" ref="BB415:BB443" si="611">IF(ISNUMBER(AP415),IF((AH415+142.8)&lt;1,9.99,ROUNDDOWN((AH415+142.8)/10,0)*10+9.99),"-")</f>
        <v>-</v>
      </c>
      <c r="BC415" s="206">
        <f t="shared" ref="BC415:BC443" si="612">IF(ISNUMBER(AQ415),IF((AH415+166.6)&lt;1,9.99,ROUNDDOWN((AH415+166.6)/10,0)*10+9.99),"-")</f>
        <v>9.99</v>
      </c>
      <c r="BD415" s="206" t="str">
        <f t="shared" ref="BD415:BD443" si="613">IF(ISNUMBER(AR415),IF((AH415+190.4)&lt;1,9.99,ROUNDDOWN((AH415+190.4)/10,0)*10+9.99),"-")</f>
        <v>-</v>
      </c>
      <c r="BE415" s="206" t="str">
        <f t="shared" ref="BE415:BE443" si="614">IF(ISNUMBER(AS415),IF((AH415+214.2)&lt;1,9.99,ROUNDDOWN((AH415+214.2)/10,0)*10+9.99),"-")</f>
        <v>-</v>
      </c>
      <c r="BF415" s="206">
        <f t="shared" ref="BF415:BF443" si="615">IF(ISNUMBER(AT415),IF((AH415+238)&lt;1,9.99,ROUNDDOWN((AH415+238)/10,0)*10+9.99),"-")</f>
        <v>9.99</v>
      </c>
      <c r="BG415" s="207">
        <f t="shared" ref="BG415:BG443" si="616">IF(ISNUMBER(AU415),IF((AH415+285.6)&lt;1,9.99,ROUNDDOWN((AH415+285.6)/10,0)*10+9.99),"-")</f>
        <v>9.99</v>
      </c>
      <c r="BH415" s="104"/>
      <c r="BI415" s="227">
        <v>46265</v>
      </c>
      <c r="BJ415" s="112" t="s">
        <v>115</v>
      </c>
      <c r="BK415" s="103"/>
    </row>
    <row r="416" spans="1:63">
      <c r="A416" s="110"/>
      <c r="B416" s="127" t="s">
        <v>218</v>
      </c>
      <c r="C416" s="54" t="s">
        <v>2708</v>
      </c>
      <c r="D416" s="71" t="s">
        <v>85</v>
      </c>
      <c r="E416" s="112"/>
      <c r="F416" s="51" t="s">
        <v>61</v>
      </c>
      <c r="G416" s="14" t="s">
        <v>61</v>
      </c>
      <c r="H416" s="14">
        <v>50</v>
      </c>
      <c r="I416" s="14" t="s">
        <v>41</v>
      </c>
      <c r="J416" s="14" t="s">
        <v>76</v>
      </c>
      <c r="K416" s="114" t="s">
        <v>61</v>
      </c>
      <c r="L416" s="115">
        <v>59.99</v>
      </c>
      <c r="M416" s="175">
        <f t="shared" si="590"/>
        <v>50.411764705882355</v>
      </c>
      <c r="N416" s="115"/>
      <c r="O416" s="116"/>
      <c r="P416" s="177">
        <f t="shared" si="588"/>
        <v>59.99</v>
      </c>
      <c r="Q416" s="51" t="s">
        <v>41</v>
      </c>
      <c r="R416" s="16">
        <f t="shared" si="581"/>
        <v>57.99</v>
      </c>
      <c r="S416" s="14" t="s">
        <v>41</v>
      </c>
      <c r="T416" s="14" t="s">
        <v>41</v>
      </c>
      <c r="U416" s="16">
        <f t="shared" si="582"/>
        <v>54.99</v>
      </c>
      <c r="V416" s="14" t="s">
        <v>41</v>
      </c>
      <c r="W416" s="16">
        <f t="shared" si="583"/>
        <v>52.99</v>
      </c>
      <c r="X416" s="14" t="s">
        <v>41</v>
      </c>
      <c r="Y416" s="14" t="s">
        <v>41</v>
      </c>
      <c r="Z416" s="16">
        <f t="shared" si="584"/>
        <v>49.99</v>
      </c>
      <c r="AA416" s="72">
        <f t="shared" si="589"/>
        <v>47.99</v>
      </c>
      <c r="AB416" s="252">
        <v>39.99</v>
      </c>
      <c r="AC416" s="212"/>
      <c r="AD416" s="119" t="s">
        <v>41</v>
      </c>
      <c r="AE416" s="67">
        <v>350</v>
      </c>
      <c r="AF416" s="114"/>
      <c r="AG416" s="182">
        <f t="shared" si="591"/>
        <v>350</v>
      </c>
      <c r="AH416" s="183">
        <f t="shared" si="592"/>
        <v>-368.9</v>
      </c>
      <c r="AI416" s="184">
        <f t="shared" si="593"/>
        <v>9.99</v>
      </c>
      <c r="AJ416" s="183">
        <f t="shared" si="594"/>
        <v>8.3949579831932777</v>
      </c>
      <c r="AK416" s="202" t="str">
        <f t="shared" si="595"/>
        <v>-</v>
      </c>
      <c r="AL416" s="203">
        <f t="shared" si="596"/>
        <v>310</v>
      </c>
      <c r="AM416" s="203" t="str">
        <f t="shared" si="597"/>
        <v>-</v>
      </c>
      <c r="AN416" s="203" t="str">
        <f t="shared" si="598"/>
        <v>-</v>
      </c>
      <c r="AO416" s="203">
        <f t="shared" si="599"/>
        <v>250</v>
      </c>
      <c r="AP416" s="203" t="str">
        <f t="shared" si="600"/>
        <v>-</v>
      </c>
      <c r="AQ416" s="203">
        <f t="shared" si="601"/>
        <v>210</v>
      </c>
      <c r="AR416" s="203" t="str">
        <f t="shared" si="602"/>
        <v>-</v>
      </c>
      <c r="AS416" s="203" t="str">
        <f t="shared" si="603"/>
        <v>-</v>
      </c>
      <c r="AT416" s="203">
        <f t="shared" si="604"/>
        <v>150</v>
      </c>
      <c r="AU416" s="204">
        <f t="shared" si="605"/>
        <v>110</v>
      </c>
      <c r="AV416" s="185"/>
      <c r="AW416" s="205" t="str">
        <f t="shared" si="606"/>
        <v>-</v>
      </c>
      <c r="AX416" s="206">
        <f t="shared" si="607"/>
        <v>9.99</v>
      </c>
      <c r="AY416" s="206" t="str">
        <f t="shared" si="608"/>
        <v>-</v>
      </c>
      <c r="AZ416" s="206" t="str">
        <f t="shared" si="609"/>
        <v>-</v>
      </c>
      <c r="BA416" s="206">
        <f t="shared" si="610"/>
        <v>9.99</v>
      </c>
      <c r="BB416" s="206" t="str">
        <f t="shared" si="611"/>
        <v>-</v>
      </c>
      <c r="BC416" s="206">
        <f t="shared" si="612"/>
        <v>9.99</v>
      </c>
      <c r="BD416" s="206" t="str">
        <f t="shared" si="613"/>
        <v>-</v>
      </c>
      <c r="BE416" s="206" t="str">
        <f t="shared" si="614"/>
        <v>-</v>
      </c>
      <c r="BF416" s="206">
        <f t="shared" si="615"/>
        <v>9.99</v>
      </c>
      <c r="BG416" s="207">
        <f t="shared" si="616"/>
        <v>9.99</v>
      </c>
      <c r="BH416" s="104" t="s">
        <v>2710</v>
      </c>
      <c r="BI416" s="227"/>
      <c r="BJ416" s="112" t="s">
        <v>127</v>
      </c>
      <c r="BK416" s="103"/>
    </row>
    <row r="417" spans="1:63" s="49" customFormat="1">
      <c r="A417" s="110"/>
      <c r="B417" s="127" t="s">
        <v>218</v>
      </c>
      <c r="C417" s="54" t="s">
        <v>2520</v>
      </c>
      <c r="D417" s="71" t="s">
        <v>71</v>
      </c>
      <c r="E417" s="112"/>
      <c r="F417" s="51" t="s">
        <v>61</v>
      </c>
      <c r="G417" s="14">
        <v>200</v>
      </c>
      <c r="H417" s="14">
        <v>100</v>
      </c>
      <c r="I417" s="14" t="s">
        <v>41</v>
      </c>
      <c r="J417" s="14" t="s">
        <v>76</v>
      </c>
      <c r="K417" s="114" t="s">
        <v>61</v>
      </c>
      <c r="L417" s="115">
        <v>64.989999999999995</v>
      </c>
      <c r="M417" s="175">
        <f t="shared" si="590"/>
        <v>54.613445378151262</v>
      </c>
      <c r="N417" s="115"/>
      <c r="O417" s="116"/>
      <c r="P417" s="177">
        <f t="shared" ref="P417:P425" si="617">L417</f>
        <v>64.989999999999995</v>
      </c>
      <c r="Q417" s="51" t="s">
        <v>41</v>
      </c>
      <c r="R417" s="16">
        <f t="shared" si="581"/>
        <v>62.989999999999995</v>
      </c>
      <c r="S417" s="14" t="s">
        <v>41</v>
      </c>
      <c r="T417" s="14" t="s">
        <v>41</v>
      </c>
      <c r="U417" s="16">
        <f t="shared" si="582"/>
        <v>59.989999999999995</v>
      </c>
      <c r="V417" s="14" t="s">
        <v>41</v>
      </c>
      <c r="W417" s="16">
        <f t="shared" si="583"/>
        <v>57.989999999999995</v>
      </c>
      <c r="X417" s="14" t="s">
        <v>41</v>
      </c>
      <c r="Y417" s="14" t="s">
        <v>41</v>
      </c>
      <c r="Z417" s="16">
        <f t="shared" si="584"/>
        <v>54.989999999999995</v>
      </c>
      <c r="AA417" s="72">
        <f t="shared" si="589"/>
        <v>52.989999999999995</v>
      </c>
      <c r="AB417" s="252">
        <v>39.99</v>
      </c>
      <c r="AC417" s="212"/>
      <c r="AD417" s="119" t="s">
        <v>41</v>
      </c>
      <c r="AE417" s="67">
        <v>430</v>
      </c>
      <c r="AF417" s="114"/>
      <c r="AG417" s="182">
        <f t="shared" si="591"/>
        <v>430</v>
      </c>
      <c r="AH417" s="183">
        <f t="shared" si="592"/>
        <v>-464.09999999999997</v>
      </c>
      <c r="AI417" s="184">
        <f t="shared" si="593"/>
        <v>9.99</v>
      </c>
      <c r="AJ417" s="183">
        <f t="shared" si="594"/>
        <v>8.3949579831932777</v>
      </c>
      <c r="AK417" s="202" t="str">
        <f t="shared" si="595"/>
        <v>-</v>
      </c>
      <c r="AL417" s="203">
        <f t="shared" si="596"/>
        <v>390</v>
      </c>
      <c r="AM417" s="203" t="str">
        <f t="shared" si="597"/>
        <v>-</v>
      </c>
      <c r="AN417" s="203" t="str">
        <f t="shared" si="598"/>
        <v>-</v>
      </c>
      <c r="AO417" s="203">
        <f t="shared" si="599"/>
        <v>330</v>
      </c>
      <c r="AP417" s="203" t="str">
        <f t="shared" si="600"/>
        <v>-</v>
      </c>
      <c r="AQ417" s="203">
        <f t="shared" si="601"/>
        <v>290</v>
      </c>
      <c r="AR417" s="203" t="str">
        <f t="shared" si="602"/>
        <v>-</v>
      </c>
      <c r="AS417" s="203" t="str">
        <f t="shared" si="603"/>
        <v>-</v>
      </c>
      <c r="AT417" s="203">
        <f t="shared" si="604"/>
        <v>230</v>
      </c>
      <c r="AU417" s="204">
        <f t="shared" si="605"/>
        <v>190</v>
      </c>
      <c r="AV417" s="185"/>
      <c r="AW417" s="205" t="str">
        <f t="shared" si="606"/>
        <v>-</v>
      </c>
      <c r="AX417" s="206">
        <f t="shared" si="607"/>
        <v>9.99</v>
      </c>
      <c r="AY417" s="206" t="str">
        <f t="shared" si="608"/>
        <v>-</v>
      </c>
      <c r="AZ417" s="206" t="str">
        <f t="shared" si="609"/>
        <v>-</v>
      </c>
      <c r="BA417" s="206">
        <f t="shared" si="610"/>
        <v>9.99</v>
      </c>
      <c r="BB417" s="206" t="str">
        <f t="shared" si="611"/>
        <v>-</v>
      </c>
      <c r="BC417" s="206">
        <f t="shared" si="612"/>
        <v>9.99</v>
      </c>
      <c r="BD417" s="206" t="str">
        <f t="shared" si="613"/>
        <v>-</v>
      </c>
      <c r="BE417" s="206" t="str">
        <f t="shared" si="614"/>
        <v>-</v>
      </c>
      <c r="BF417" s="206">
        <f t="shared" si="615"/>
        <v>9.99</v>
      </c>
      <c r="BG417" s="207">
        <f t="shared" si="616"/>
        <v>9.99</v>
      </c>
      <c r="BH417" s="104"/>
      <c r="BI417" s="227"/>
      <c r="BJ417" s="112" t="s">
        <v>141</v>
      </c>
      <c r="BK417" s="103"/>
    </row>
    <row r="418" spans="1:63" s="49" customFormat="1">
      <c r="A418" s="110"/>
      <c r="B418" s="127" t="s">
        <v>218</v>
      </c>
      <c r="C418" s="54" t="s">
        <v>2521</v>
      </c>
      <c r="D418" s="71" t="s">
        <v>85</v>
      </c>
      <c r="E418" s="112"/>
      <c r="F418" s="51" t="s">
        <v>61</v>
      </c>
      <c r="G418" s="14">
        <v>300</v>
      </c>
      <c r="H418" s="14">
        <v>150</v>
      </c>
      <c r="I418" s="14" t="s">
        <v>41</v>
      </c>
      <c r="J418" s="14" t="s">
        <v>76</v>
      </c>
      <c r="K418" s="114" t="s">
        <v>61</v>
      </c>
      <c r="L418" s="115">
        <v>64.989999999999995</v>
      </c>
      <c r="M418" s="175">
        <f t="shared" si="590"/>
        <v>54.613445378151262</v>
      </c>
      <c r="N418" s="115"/>
      <c r="O418" s="116"/>
      <c r="P418" s="177">
        <f t="shared" si="617"/>
        <v>64.989999999999995</v>
      </c>
      <c r="Q418" s="51" t="s">
        <v>41</v>
      </c>
      <c r="R418" s="16">
        <f t="shared" si="581"/>
        <v>62.989999999999995</v>
      </c>
      <c r="S418" s="14" t="s">
        <v>41</v>
      </c>
      <c r="T418" s="14" t="s">
        <v>41</v>
      </c>
      <c r="U418" s="16">
        <f t="shared" si="582"/>
        <v>59.989999999999995</v>
      </c>
      <c r="V418" s="14" t="s">
        <v>41</v>
      </c>
      <c r="W418" s="16">
        <f t="shared" si="583"/>
        <v>57.989999999999995</v>
      </c>
      <c r="X418" s="14" t="s">
        <v>41</v>
      </c>
      <c r="Y418" s="14" t="s">
        <v>41</v>
      </c>
      <c r="Z418" s="16">
        <f t="shared" si="584"/>
        <v>54.989999999999995</v>
      </c>
      <c r="AA418" s="72">
        <f t="shared" si="589"/>
        <v>52.989999999999995</v>
      </c>
      <c r="AB418" s="252">
        <v>39.99</v>
      </c>
      <c r="AC418" s="212"/>
      <c r="AD418" s="119" t="s">
        <v>41</v>
      </c>
      <c r="AE418" s="67">
        <v>390</v>
      </c>
      <c r="AF418" s="114"/>
      <c r="AG418" s="182">
        <f t="shared" si="591"/>
        <v>390</v>
      </c>
      <c r="AH418" s="183">
        <f t="shared" si="592"/>
        <v>-416.5</v>
      </c>
      <c r="AI418" s="184">
        <f t="shared" si="593"/>
        <v>9.99</v>
      </c>
      <c r="AJ418" s="183">
        <f t="shared" si="594"/>
        <v>8.3949579831932777</v>
      </c>
      <c r="AK418" s="202" t="str">
        <f t="shared" si="595"/>
        <v>-</v>
      </c>
      <c r="AL418" s="203">
        <f t="shared" si="596"/>
        <v>350</v>
      </c>
      <c r="AM418" s="203" t="str">
        <f t="shared" si="597"/>
        <v>-</v>
      </c>
      <c r="AN418" s="203" t="str">
        <f t="shared" si="598"/>
        <v>-</v>
      </c>
      <c r="AO418" s="203">
        <f t="shared" si="599"/>
        <v>290</v>
      </c>
      <c r="AP418" s="203" t="str">
        <f t="shared" si="600"/>
        <v>-</v>
      </c>
      <c r="AQ418" s="203">
        <f t="shared" si="601"/>
        <v>250</v>
      </c>
      <c r="AR418" s="203" t="str">
        <f t="shared" si="602"/>
        <v>-</v>
      </c>
      <c r="AS418" s="203" t="str">
        <f t="shared" si="603"/>
        <v>-</v>
      </c>
      <c r="AT418" s="203">
        <f t="shared" si="604"/>
        <v>190</v>
      </c>
      <c r="AU418" s="204">
        <f t="shared" si="605"/>
        <v>150</v>
      </c>
      <c r="AV418" s="185"/>
      <c r="AW418" s="205" t="str">
        <f t="shared" si="606"/>
        <v>-</v>
      </c>
      <c r="AX418" s="206">
        <f t="shared" si="607"/>
        <v>9.99</v>
      </c>
      <c r="AY418" s="206" t="str">
        <f t="shared" si="608"/>
        <v>-</v>
      </c>
      <c r="AZ418" s="206" t="str">
        <f t="shared" si="609"/>
        <v>-</v>
      </c>
      <c r="BA418" s="206">
        <f t="shared" si="610"/>
        <v>9.99</v>
      </c>
      <c r="BB418" s="206" t="str">
        <f t="shared" si="611"/>
        <v>-</v>
      </c>
      <c r="BC418" s="206">
        <f t="shared" si="612"/>
        <v>9.99</v>
      </c>
      <c r="BD418" s="206" t="str">
        <f t="shared" si="613"/>
        <v>-</v>
      </c>
      <c r="BE418" s="206" t="str">
        <f t="shared" si="614"/>
        <v>-</v>
      </c>
      <c r="BF418" s="206">
        <f t="shared" si="615"/>
        <v>9.99</v>
      </c>
      <c r="BG418" s="207">
        <f t="shared" si="616"/>
        <v>9.99</v>
      </c>
      <c r="BH418" s="104"/>
      <c r="BI418" s="227"/>
      <c r="BJ418" s="112" t="s">
        <v>136</v>
      </c>
      <c r="BK418" s="103"/>
    </row>
    <row r="419" spans="1:63">
      <c r="A419" s="110"/>
      <c r="B419" s="127" t="s">
        <v>218</v>
      </c>
      <c r="C419" s="54" t="s">
        <v>2520</v>
      </c>
      <c r="D419" s="71" t="s">
        <v>71</v>
      </c>
      <c r="E419" s="112" t="s">
        <v>2426</v>
      </c>
      <c r="F419" s="51" t="s">
        <v>61</v>
      </c>
      <c r="G419" s="14">
        <v>200</v>
      </c>
      <c r="H419" s="14">
        <v>100</v>
      </c>
      <c r="I419" s="14" t="s">
        <v>41</v>
      </c>
      <c r="J419" s="14" t="s">
        <v>76</v>
      </c>
      <c r="K419" s="114" t="s">
        <v>61</v>
      </c>
      <c r="L419" s="115">
        <v>64.989999999999995</v>
      </c>
      <c r="M419" s="175">
        <f t="shared" si="590"/>
        <v>54.613445378151262</v>
      </c>
      <c r="N419" s="115"/>
      <c r="O419" s="116"/>
      <c r="P419" s="177">
        <f t="shared" si="617"/>
        <v>64.989999999999995</v>
      </c>
      <c r="Q419" s="51" t="s">
        <v>41</v>
      </c>
      <c r="R419" s="16">
        <f t="shared" ref="R419:R446" si="618">P419-2</f>
        <v>62.989999999999995</v>
      </c>
      <c r="S419" s="14" t="s">
        <v>41</v>
      </c>
      <c r="T419" s="14" t="s">
        <v>41</v>
      </c>
      <c r="U419" s="16">
        <f t="shared" ref="U419:U429" si="619">P419-5</f>
        <v>59.989999999999995</v>
      </c>
      <c r="V419" s="14" t="s">
        <v>41</v>
      </c>
      <c r="W419" s="16">
        <f t="shared" ref="W419:W429" si="620">P419-7</f>
        <v>57.989999999999995</v>
      </c>
      <c r="X419" s="14" t="s">
        <v>41</v>
      </c>
      <c r="Y419" s="14" t="s">
        <v>41</v>
      </c>
      <c r="Z419" s="16">
        <f t="shared" ref="Z419:Z429" si="621">P419-10</f>
        <v>54.989999999999995</v>
      </c>
      <c r="AA419" s="72">
        <f t="shared" si="589"/>
        <v>52.989999999999995</v>
      </c>
      <c r="AB419" s="252">
        <v>39.99</v>
      </c>
      <c r="AC419" s="237" t="s">
        <v>49</v>
      </c>
      <c r="AD419" s="120" t="s">
        <v>2553</v>
      </c>
      <c r="AE419" s="67">
        <v>430</v>
      </c>
      <c r="AF419" s="114">
        <v>360</v>
      </c>
      <c r="AG419" s="182">
        <f t="shared" si="591"/>
        <v>790</v>
      </c>
      <c r="AH419" s="183">
        <f t="shared" si="592"/>
        <v>-892.5</v>
      </c>
      <c r="AI419" s="184">
        <f t="shared" si="593"/>
        <v>9.99</v>
      </c>
      <c r="AJ419" s="183">
        <f t="shared" si="594"/>
        <v>8.3949579831932777</v>
      </c>
      <c r="AK419" s="202" t="str">
        <f t="shared" si="595"/>
        <v>-</v>
      </c>
      <c r="AL419" s="203">
        <f t="shared" si="596"/>
        <v>750</v>
      </c>
      <c r="AM419" s="203" t="str">
        <f t="shared" si="597"/>
        <v>-</v>
      </c>
      <c r="AN419" s="203" t="str">
        <f t="shared" si="598"/>
        <v>-</v>
      </c>
      <c r="AO419" s="203">
        <f t="shared" si="599"/>
        <v>690</v>
      </c>
      <c r="AP419" s="203" t="str">
        <f t="shared" si="600"/>
        <v>-</v>
      </c>
      <c r="AQ419" s="203">
        <f t="shared" si="601"/>
        <v>650</v>
      </c>
      <c r="AR419" s="203" t="str">
        <f t="shared" si="602"/>
        <v>-</v>
      </c>
      <c r="AS419" s="203" t="str">
        <f t="shared" si="603"/>
        <v>-</v>
      </c>
      <c r="AT419" s="203">
        <f t="shared" si="604"/>
        <v>590</v>
      </c>
      <c r="AU419" s="204">
        <f t="shared" si="605"/>
        <v>550</v>
      </c>
      <c r="AV419" s="185"/>
      <c r="AW419" s="205" t="str">
        <f t="shared" si="606"/>
        <v>-</v>
      </c>
      <c r="AX419" s="206">
        <f t="shared" si="607"/>
        <v>9.99</v>
      </c>
      <c r="AY419" s="206" t="str">
        <f t="shared" si="608"/>
        <v>-</v>
      </c>
      <c r="AZ419" s="206" t="str">
        <f t="shared" si="609"/>
        <v>-</v>
      </c>
      <c r="BA419" s="206">
        <f t="shared" si="610"/>
        <v>9.99</v>
      </c>
      <c r="BB419" s="206" t="str">
        <f t="shared" si="611"/>
        <v>-</v>
      </c>
      <c r="BC419" s="206">
        <f t="shared" si="612"/>
        <v>9.99</v>
      </c>
      <c r="BD419" s="206" t="str">
        <f t="shared" si="613"/>
        <v>-</v>
      </c>
      <c r="BE419" s="206" t="str">
        <f t="shared" si="614"/>
        <v>-</v>
      </c>
      <c r="BF419" s="206">
        <f t="shared" si="615"/>
        <v>9.99</v>
      </c>
      <c r="BG419" s="207">
        <f t="shared" si="616"/>
        <v>9.99</v>
      </c>
      <c r="BH419" s="104"/>
      <c r="BI419" s="227">
        <v>46265</v>
      </c>
      <c r="BJ419" s="112" t="s">
        <v>141</v>
      </c>
      <c r="BK419" s="103"/>
    </row>
    <row r="420" spans="1:63">
      <c r="A420" s="110"/>
      <c r="B420" s="127" t="s">
        <v>218</v>
      </c>
      <c r="C420" s="54" t="s">
        <v>2521</v>
      </c>
      <c r="D420" s="71" t="s">
        <v>85</v>
      </c>
      <c r="E420" s="112" t="s">
        <v>2426</v>
      </c>
      <c r="F420" s="51" t="s">
        <v>61</v>
      </c>
      <c r="G420" s="14">
        <v>300</v>
      </c>
      <c r="H420" s="14">
        <v>150</v>
      </c>
      <c r="I420" s="14" t="s">
        <v>41</v>
      </c>
      <c r="J420" s="14" t="s">
        <v>76</v>
      </c>
      <c r="K420" s="114" t="s">
        <v>61</v>
      </c>
      <c r="L420" s="115">
        <v>64.989999999999995</v>
      </c>
      <c r="M420" s="175">
        <f t="shared" si="590"/>
        <v>54.613445378151262</v>
      </c>
      <c r="N420" s="115"/>
      <c r="O420" s="116"/>
      <c r="P420" s="177">
        <f t="shared" si="617"/>
        <v>64.989999999999995</v>
      </c>
      <c r="Q420" s="51" t="s">
        <v>41</v>
      </c>
      <c r="R420" s="16">
        <f t="shared" si="618"/>
        <v>62.989999999999995</v>
      </c>
      <c r="S420" s="14" t="s">
        <v>41</v>
      </c>
      <c r="T420" s="14" t="s">
        <v>41</v>
      </c>
      <c r="U420" s="16">
        <f t="shared" si="619"/>
        <v>59.989999999999995</v>
      </c>
      <c r="V420" s="14" t="s">
        <v>41</v>
      </c>
      <c r="W420" s="16">
        <f t="shared" si="620"/>
        <v>57.989999999999995</v>
      </c>
      <c r="X420" s="14" t="s">
        <v>41</v>
      </c>
      <c r="Y420" s="14" t="s">
        <v>41</v>
      </c>
      <c r="Z420" s="16">
        <f t="shared" si="621"/>
        <v>54.989999999999995</v>
      </c>
      <c r="AA420" s="72">
        <f t="shared" si="589"/>
        <v>52.989999999999995</v>
      </c>
      <c r="AB420" s="252">
        <v>39.99</v>
      </c>
      <c r="AC420" s="237" t="s">
        <v>49</v>
      </c>
      <c r="AD420" s="120" t="s">
        <v>2554</v>
      </c>
      <c r="AE420" s="67">
        <v>390</v>
      </c>
      <c r="AF420" s="114">
        <v>360</v>
      </c>
      <c r="AG420" s="182">
        <f t="shared" si="591"/>
        <v>750</v>
      </c>
      <c r="AH420" s="183">
        <f t="shared" si="592"/>
        <v>-844.9</v>
      </c>
      <c r="AI420" s="184">
        <f t="shared" si="593"/>
        <v>9.99</v>
      </c>
      <c r="AJ420" s="183">
        <f t="shared" si="594"/>
        <v>8.3949579831932777</v>
      </c>
      <c r="AK420" s="202" t="str">
        <f t="shared" si="595"/>
        <v>-</v>
      </c>
      <c r="AL420" s="203">
        <f t="shared" si="596"/>
        <v>710</v>
      </c>
      <c r="AM420" s="203" t="str">
        <f t="shared" si="597"/>
        <v>-</v>
      </c>
      <c r="AN420" s="203" t="str">
        <f t="shared" si="598"/>
        <v>-</v>
      </c>
      <c r="AO420" s="203">
        <f t="shared" si="599"/>
        <v>650</v>
      </c>
      <c r="AP420" s="203" t="str">
        <f t="shared" si="600"/>
        <v>-</v>
      </c>
      <c r="AQ420" s="203">
        <f t="shared" si="601"/>
        <v>610</v>
      </c>
      <c r="AR420" s="203" t="str">
        <f t="shared" si="602"/>
        <v>-</v>
      </c>
      <c r="AS420" s="203" t="str">
        <f t="shared" si="603"/>
        <v>-</v>
      </c>
      <c r="AT420" s="203">
        <f t="shared" si="604"/>
        <v>550</v>
      </c>
      <c r="AU420" s="204">
        <f t="shared" si="605"/>
        <v>510</v>
      </c>
      <c r="AV420" s="185"/>
      <c r="AW420" s="205" t="str">
        <f t="shared" si="606"/>
        <v>-</v>
      </c>
      <c r="AX420" s="206">
        <f t="shared" si="607"/>
        <v>9.99</v>
      </c>
      <c r="AY420" s="206" t="str">
        <f t="shared" si="608"/>
        <v>-</v>
      </c>
      <c r="AZ420" s="206" t="str">
        <f t="shared" si="609"/>
        <v>-</v>
      </c>
      <c r="BA420" s="206">
        <f t="shared" si="610"/>
        <v>9.99</v>
      </c>
      <c r="BB420" s="206" t="str">
        <f t="shared" si="611"/>
        <v>-</v>
      </c>
      <c r="BC420" s="206">
        <f t="shared" si="612"/>
        <v>9.99</v>
      </c>
      <c r="BD420" s="206" t="str">
        <f t="shared" si="613"/>
        <v>-</v>
      </c>
      <c r="BE420" s="206" t="str">
        <f t="shared" si="614"/>
        <v>-</v>
      </c>
      <c r="BF420" s="206">
        <f t="shared" si="615"/>
        <v>9.99</v>
      </c>
      <c r="BG420" s="207">
        <f t="shared" si="616"/>
        <v>9.99</v>
      </c>
      <c r="BH420" s="104"/>
      <c r="BI420" s="227">
        <v>46265</v>
      </c>
      <c r="BJ420" s="112" t="s">
        <v>136</v>
      </c>
      <c r="BK420" s="103"/>
    </row>
    <row r="421" spans="1:63">
      <c r="A421" s="110"/>
      <c r="B421" s="127" t="s">
        <v>218</v>
      </c>
      <c r="C421" s="54" t="s">
        <v>2709</v>
      </c>
      <c r="D421" s="71" t="s">
        <v>71</v>
      </c>
      <c r="E421" s="112"/>
      <c r="F421" s="51" t="s">
        <v>61</v>
      </c>
      <c r="G421" s="14" t="s">
        <v>61</v>
      </c>
      <c r="H421" s="14">
        <v>50</v>
      </c>
      <c r="I421" s="14" t="s">
        <v>41</v>
      </c>
      <c r="J421" s="14" t="s">
        <v>76</v>
      </c>
      <c r="K421" s="114" t="s">
        <v>61</v>
      </c>
      <c r="L421" s="115">
        <v>64.989999999999995</v>
      </c>
      <c r="M421" s="175">
        <f t="shared" si="590"/>
        <v>54.613445378151262</v>
      </c>
      <c r="N421" s="115"/>
      <c r="O421" s="116"/>
      <c r="P421" s="177">
        <f t="shared" si="617"/>
        <v>64.989999999999995</v>
      </c>
      <c r="Q421" s="51" t="s">
        <v>41</v>
      </c>
      <c r="R421" s="16">
        <f t="shared" si="618"/>
        <v>62.989999999999995</v>
      </c>
      <c r="S421" s="14" t="s">
        <v>41</v>
      </c>
      <c r="T421" s="14" t="s">
        <v>41</v>
      </c>
      <c r="U421" s="16">
        <f t="shared" si="619"/>
        <v>59.989999999999995</v>
      </c>
      <c r="V421" s="14" t="s">
        <v>41</v>
      </c>
      <c r="W421" s="16">
        <f t="shared" si="620"/>
        <v>57.989999999999995</v>
      </c>
      <c r="X421" s="14" t="s">
        <v>41</v>
      </c>
      <c r="Y421" s="14" t="s">
        <v>41</v>
      </c>
      <c r="Z421" s="16">
        <f t="shared" si="621"/>
        <v>54.989999999999995</v>
      </c>
      <c r="AA421" s="72">
        <f t="shared" si="589"/>
        <v>52.989999999999995</v>
      </c>
      <c r="AB421" s="252">
        <v>39.99</v>
      </c>
      <c r="AC421" s="212"/>
      <c r="AD421" s="119" t="s">
        <v>41</v>
      </c>
      <c r="AE421" s="67">
        <v>430</v>
      </c>
      <c r="AF421" s="114"/>
      <c r="AG421" s="182">
        <f t="shared" si="591"/>
        <v>430</v>
      </c>
      <c r="AH421" s="183">
        <f t="shared" si="592"/>
        <v>-464.09999999999997</v>
      </c>
      <c r="AI421" s="184">
        <f t="shared" si="593"/>
        <v>9.99</v>
      </c>
      <c r="AJ421" s="183">
        <f t="shared" si="594"/>
        <v>8.3949579831932777</v>
      </c>
      <c r="AK421" s="202" t="str">
        <f t="shared" si="595"/>
        <v>-</v>
      </c>
      <c r="AL421" s="203">
        <f t="shared" si="596"/>
        <v>390</v>
      </c>
      <c r="AM421" s="203" t="str">
        <f t="shared" si="597"/>
        <v>-</v>
      </c>
      <c r="AN421" s="203" t="str">
        <f t="shared" si="598"/>
        <v>-</v>
      </c>
      <c r="AO421" s="203">
        <f t="shared" si="599"/>
        <v>330</v>
      </c>
      <c r="AP421" s="203" t="str">
        <f t="shared" si="600"/>
        <v>-</v>
      </c>
      <c r="AQ421" s="203">
        <f t="shared" si="601"/>
        <v>290</v>
      </c>
      <c r="AR421" s="203" t="str">
        <f t="shared" si="602"/>
        <v>-</v>
      </c>
      <c r="AS421" s="203" t="str">
        <f t="shared" si="603"/>
        <v>-</v>
      </c>
      <c r="AT421" s="203">
        <f t="shared" si="604"/>
        <v>230</v>
      </c>
      <c r="AU421" s="204">
        <f t="shared" si="605"/>
        <v>190</v>
      </c>
      <c r="AV421" s="185"/>
      <c r="AW421" s="205" t="str">
        <f t="shared" si="606"/>
        <v>-</v>
      </c>
      <c r="AX421" s="206">
        <f t="shared" si="607"/>
        <v>9.99</v>
      </c>
      <c r="AY421" s="206" t="str">
        <f t="shared" si="608"/>
        <v>-</v>
      </c>
      <c r="AZ421" s="206" t="str">
        <f t="shared" si="609"/>
        <v>-</v>
      </c>
      <c r="BA421" s="206">
        <f t="shared" si="610"/>
        <v>9.99</v>
      </c>
      <c r="BB421" s="206" t="str">
        <f t="shared" si="611"/>
        <v>-</v>
      </c>
      <c r="BC421" s="206">
        <f t="shared" si="612"/>
        <v>9.99</v>
      </c>
      <c r="BD421" s="206" t="str">
        <f t="shared" si="613"/>
        <v>-</v>
      </c>
      <c r="BE421" s="206" t="str">
        <f t="shared" si="614"/>
        <v>-</v>
      </c>
      <c r="BF421" s="206">
        <f t="shared" si="615"/>
        <v>9.99</v>
      </c>
      <c r="BG421" s="207">
        <f t="shared" si="616"/>
        <v>9.99</v>
      </c>
      <c r="BH421" s="104" t="s">
        <v>2710</v>
      </c>
      <c r="BI421" s="227"/>
      <c r="BJ421" s="112" t="s">
        <v>141</v>
      </c>
      <c r="BK421" s="103"/>
    </row>
    <row r="422" spans="1:63" s="49" customFormat="1">
      <c r="A422" s="111"/>
      <c r="B422" s="127" t="s">
        <v>218</v>
      </c>
      <c r="C422" s="54" t="s">
        <v>254</v>
      </c>
      <c r="D422" s="71" t="s">
        <v>71</v>
      </c>
      <c r="E422" s="112"/>
      <c r="F422" s="51" t="s">
        <v>61</v>
      </c>
      <c r="G422" s="14">
        <v>280</v>
      </c>
      <c r="H422" s="14">
        <v>300</v>
      </c>
      <c r="I422" s="14" t="s">
        <v>41</v>
      </c>
      <c r="J422" s="14" t="s">
        <v>76</v>
      </c>
      <c r="K422" s="71" t="s">
        <v>61</v>
      </c>
      <c r="L422" s="115">
        <v>69.989999999999995</v>
      </c>
      <c r="M422" s="175">
        <f t="shared" si="590"/>
        <v>58.815126050420169</v>
      </c>
      <c r="N422" s="115"/>
      <c r="O422" s="116"/>
      <c r="P422" s="177">
        <f t="shared" si="617"/>
        <v>69.989999999999995</v>
      </c>
      <c r="Q422" s="51" t="s">
        <v>41</v>
      </c>
      <c r="R422" s="16">
        <f t="shared" si="618"/>
        <v>67.989999999999995</v>
      </c>
      <c r="S422" s="14" t="s">
        <v>41</v>
      </c>
      <c r="T422" s="14" t="s">
        <v>41</v>
      </c>
      <c r="U422" s="16">
        <f t="shared" si="619"/>
        <v>64.989999999999995</v>
      </c>
      <c r="V422" s="14" t="s">
        <v>41</v>
      </c>
      <c r="W422" s="16">
        <f t="shared" si="620"/>
        <v>62.989999999999995</v>
      </c>
      <c r="X422" s="14" t="s">
        <v>41</v>
      </c>
      <c r="Y422" s="14" t="s">
        <v>41</v>
      </c>
      <c r="Z422" s="16">
        <f t="shared" si="621"/>
        <v>59.989999999999995</v>
      </c>
      <c r="AA422" s="72">
        <f t="shared" ref="AA422:AA425" si="622">P422-12</f>
        <v>57.989999999999995</v>
      </c>
      <c r="AB422" s="252">
        <v>39.99</v>
      </c>
      <c r="AC422" s="212"/>
      <c r="AD422" s="119" t="s">
        <v>41</v>
      </c>
      <c r="AE422" s="115">
        <v>350</v>
      </c>
      <c r="AF422" s="114"/>
      <c r="AG422" s="182">
        <f t="shared" si="591"/>
        <v>350</v>
      </c>
      <c r="AH422" s="183">
        <f t="shared" si="592"/>
        <v>-368.9</v>
      </c>
      <c r="AI422" s="184">
        <f t="shared" si="593"/>
        <v>9.99</v>
      </c>
      <c r="AJ422" s="183">
        <f t="shared" si="594"/>
        <v>8.3949579831932777</v>
      </c>
      <c r="AK422" s="202" t="str">
        <f t="shared" si="595"/>
        <v>-</v>
      </c>
      <c r="AL422" s="203">
        <f t="shared" si="596"/>
        <v>310</v>
      </c>
      <c r="AM422" s="203" t="str">
        <f t="shared" si="597"/>
        <v>-</v>
      </c>
      <c r="AN422" s="203" t="str">
        <f t="shared" si="598"/>
        <v>-</v>
      </c>
      <c r="AO422" s="203">
        <f t="shared" si="599"/>
        <v>250</v>
      </c>
      <c r="AP422" s="203" t="str">
        <f t="shared" si="600"/>
        <v>-</v>
      </c>
      <c r="AQ422" s="203">
        <f t="shared" si="601"/>
        <v>210</v>
      </c>
      <c r="AR422" s="203" t="str">
        <f t="shared" si="602"/>
        <v>-</v>
      </c>
      <c r="AS422" s="203" t="str">
        <f t="shared" si="603"/>
        <v>-</v>
      </c>
      <c r="AT422" s="203">
        <f t="shared" si="604"/>
        <v>150</v>
      </c>
      <c r="AU422" s="204">
        <f t="shared" si="605"/>
        <v>110</v>
      </c>
      <c r="AV422" s="185"/>
      <c r="AW422" s="205" t="str">
        <f t="shared" si="606"/>
        <v>-</v>
      </c>
      <c r="AX422" s="206">
        <f t="shared" si="607"/>
        <v>9.99</v>
      </c>
      <c r="AY422" s="206" t="str">
        <f t="shared" si="608"/>
        <v>-</v>
      </c>
      <c r="AZ422" s="206" t="str">
        <f t="shared" si="609"/>
        <v>-</v>
      </c>
      <c r="BA422" s="206">
        <f t="shared" si="610"/>
        <v>9.99</v>
      </c>
      <c r="BB422" s="206" t="str">
        <f t="shared" si="611"/>
        <v>-</v>
      </c>
      <c r="BC422" s="206">
        <f t="shared" si="612"/>
        <v>9.99</v>
      </c>
      <c r="BD422" s="206" t="str">
        <f t="shared" si="613"/>
        <v>-</v>
      </c>
      <c r="BE422" s="206" t="str">
        <f t="shared" si="614"/>
        <v>-</v>
      </c>
      <c r="BF422" s="206">
        <f t="shared" si="615"/>
        <v>9.99</v>
      </c>
      <c r="BG422" s="207">
        <f t="shared" si="616"/>
        <v>9.99</v>
      </c>
      <c r="BH422" s="123"/>
      <c r="BI422" s="227"/>
      <c r="BJ422" s="112" t="s">
        <v>127</v>
      </c>
      <c r="BK422" s="103"/>
    </row>
    <row r="423" spans="1:63" s="49" customFormat="1">
      <c r="A423" s="111"/>
      <c r="B423" s="127" t="s">
        <v>218</v>
      </c>
      <c r="C423" s="54" t="s">
        <v>254</v>
      </c>
      <c r="D423" s="71" t="s">
        <v>71</v>
      </c>
      <c r="E423" s="112" t="s">
        <v>2426</v>
      </c>
      <c r="F423" s="51" t="s">
        <v>61</v>
      </c>
      <c r="G423" s="14">
        <v>280</v>
      </c>
      <c r="H423" s="14">
        <v>300</v>
      </c>
      <c r="I423" s="14" t="s">
        <v>41</v>
      </c>
      <c r="J423" s="14" t="s">
        <v>76</v>
      </c>
      <c r="K423" s="71" t="s">
        <v>61</v>
      </c>
      <c r="L423" s="115">
        <v>69.989999999999995</v>
      </c>
      <c r="M423" s="175">
        <f t="shared" si="590"/>
        <v>58.815126050420169</v>
      </c>
      <c r="N423" s="115"/>
      <c r="O423" s="116"/>
      <c r="P423" s="177">
        <f t="shared" si="617"/>
        <v>69.989999999999995</v>
      </c>
      <c r="Q423" s="51" t="s">
        <v>41</v>
      </c>
      <c r="R423" s="16">
        <f t="shared" si="618"/>
        <v>67.989999999999995</v>
      </c>
      <c r="S423" s="14" t="s">
        <v>41</v>
      </c>
      <c r="T423" s="14" t="s">
        <v>41</v>
      </c>
      <c r="U423" s="16">
        <f t="shared" si="619"/>
        <v>64.989999999999995</v>
      </c>
      <c r="V423" s="14" t="s">
        <v>41</v>
      </c>
      <c r="W423" s="16">
        <f t="shared" si="620"/>
        <v>62.989999999999995</v>
      </c>
      <c r="X423" s="14" t="s">
        <v>41</v>
      </c>
      <c r="Y423" s="14" t="s">
        <v>41</v>
      </c>
      <c r="Z423" s="16">
        <f t="shared" si="621"/>
        <v>59.989999999999995</v>
      </c>
      <c r="AA423" s="72">
        <f t="shared" si="622"/>
        <v>57.989999999999995</v>
      </c>
      <c r="AB423" s="252">
        <v>39.99</v>
      </c>
      <c r="AC423" s="236" t="s">
        <v>49</v>
      </c>
      <c r="AD423" s="223" t="s">
        <v>255</v>
      </c>
      <c r="AE423" s="115">
        <v>350</v>
      </c>
      <c r="AF423" s="114">
        <v>290</v>
      </c>
      <c r="AG423" s="182">
        <f t="shared" si="591"/>
        <v>640</v>
      </c>
      <c r="AH423" s="183">
        <f t="shared" si="592"/>
        <v>-714</v>
      </c>
      <c r="AI423" s="184">
        <f t="shared" si="593"/>
        <v>9.99</v>
      </c>
      <c r="AJ423" s="183">
        <f t="shared" si="594"/>
        <v>8.3949579831932777</v>
      </c>
      <c r="AK423" s="202" t="str">
        <f t="shared" si="595"/>
        <v>-</v>
      </c>
      <c r="AL423" s="203">
        <f t="shared" si="596"/>
        <v>600</v>
      </c>
      <c r="AM423" s="203" t="str">
        <f t="shared" si="597"/>
        <v>-</v>
      </c>
      <c r="AN423" s="203" t="str">
        <f t="shared" si="598"/>
        <v>-</v>
      </c>
      <c r="AO423" s="203">
        <f t="shared" si="599"/>
        <v>540</v>
      </c>
      <c r="AP423" s="203" t="str">
        <f t="shared" si="600"/>
        <v>-</v>
      </c>
      <c r="AQ423" s="203">
        <f t="shared" si="601"/>
        <v>500</v>
      </c>
      <c r="AR423" s="203" t="str">
        <f t="shared" si="602"/>
        <v>-</v>
      </c>
      <c r="AS423" s="203" t="str">
        <f t="shared" si="603"/>
        <v>-</v>
      </c>
      <c r="AT423" s="203">
        <f t="shared" si="604"/>
        <v>440</v>
      </c>
      <c r="AU423" s="204">
        <f t="shared" si="605"/>
        <v>400</v>
      </c>
      <c r="AV423" s="185"/>
      <c r="AW423" s="205" t="str">
        <f t="shared" si="606"/>
        <v>-</v>
      </c>
      <c r="AX423" s="206">
        <f t="shared" si="607"/>
        <v>9.99</v>
      </c>
      <c r="AY423" s="206" t="str">
        <f t="shared" si="608"/>
        <v>-</v>
      </c>
      <c r="AZ423" s="206" t="str">
        <f t="shared" si="609"/>
        <v>-</v>
      </c>
      <c r="BA423" s="206">
        <f t="shared" si="610"/>
        <v>9.99</v>
      </c>
      <c r="BB423" s="206" t="str">
        <f t="shared" si="611"/>
        <v>-</v>
      </c>
      <c r="BC423" s="206">
        <f t="shared" si="612"/>
        <v>9.99</v>
      </c>
      <c r="BD423" s="206" t="str">
        <f t="shared" si="613"/>
        <v>-</v>
      </c>
      <c r="BE423" s="206" t="str">
        <f t="shared" si="614"/>
        <v>-</v>
      </c>
      <c r="BF423" s="206">
        <f t="shared" si="615"/>
        <v>9.99</v>
      </c>
      <c r="BG423" s="207">
        <f t="shared" si="616"/>
        <v>9.99</v>
      </c>
      <c r="BH423" s="123"/>
      <c r="BI423" s="227">
        <v>46265</v>
      </c>
      <c r="BJ423" s="112" t="s">
        <v>127</v>
      </c>
      <c r="BK423" s="103"/>
    </row>
    <row r="424" spans="1:63">
      <c r="A424" s="110"/>
      <c r="B424" s="127" t="s">
        <v>218</v>
      </c>
      <c r="C424" s="54" t="s">
        <v>2522</v>
      </c>
      <c r="D424" s="71" t="s">
        <v>71</v>
      </c>
      <c r="E424" s="112"/>
      <c r="F424" s="51" t="s">
        <v>61</v>
      </c>
      <c r="G424" s="14">
        <v>300</v>
      </c>
      <c r="H424" s="14">
        <v>150</v>
      </c>
      <c r="I424" s="14" t="s">
        <v>41</v>
      </c>
      <c r="J424" s="14" t="s">
        <v>76</v>
      </c>
      <c r="K424" s="114" t="s">
        <v>61</v>
      </c>
      <c r="L424" s="115">
        <v>69.989999999999995</v>
      </c>
      <c r="M424" s="175">
        <f t="shared" si="590"/>
        <v>58.815126050420169</v>
      </c>
      <c r="N424" s="115"/>
      <c r="O424" s="116"/>
      <c r="P424" s="177">
        <f t="shared" si="617"/>
        <v>69.989999999999995</v>
      </c>
      <c r="Q424" s="51" t="s">
        <v>41</v>
      </c>
      <c r="R424" s="16">
        <f t="shared" si="618"/>
        <v>67.989999999999995</v>
      </c>
      <c r="S424" s="14" t="s">
        <v>41</v>
      </c>
      <c r="T424" s="14" t="s">
        <v>41</v>
      </c>
      <c r="U424" s="16">
        <f t="shared" si="619"/>
        <v>64.989999999999995</v>
      </c>
      <c r="V424" s="14" t="s">
        <v>41</v>
      </c>
      <c r="W424" s="16">
        <f t="shared" si="620"/>
        <v>62.989999999999995</v>
      </c>
      <c r="X424" s="14" t="s">
        <v>41</v>
      </c>
      <c r="Y424" s="14" t="s">
        <v>41</v>
      </c>
      <c r="Z424" s="16">
        <f t="shared" si="621"/>
        <v>59.989999999999995</v>
      </c>
      <c r="AA424" s="72">
        <f t="shared" si="622"/>
        <v>57.989999999999995</v>
      </c>
      <c r="AB424" s="252">
        <v>39.99</v>
      </c>
      <c r="AC424" s="212"/>
      <c r="AD424" s="119" t="s">
        <v>41</v>
      </c>
      <c r="AE424" s="67">
        <v>470</v>
      </c>
      <c r="AF424" s="114"/>
      <c r="AG424" s="182">
        <f t="shared" si="591"/>
        <v>470</v>
      </c>
      <c r="AH424" s="183">
        <f t="shared" si="592"/>
        <v>-511.7</v>
      </c>
      <c r="AI424" s="184">
        <f t="shared" si="593"/>
        <v>9.99</v>
      </c>
      <c r="AJ424" s="183">
        <f t="shared" si="594"/>
        <v>8.3949579831932777</v>
      </c>
      <c r="AK424" s="202" t="str">
        <f t="shared" si="595"/>
        <v>-</v>
      </c>
      <c r="AL424" s="203">
        <f t="shared" si="596"/>
        <v>430</v>
      </c>
      <c r="AM424" s="203" t="str">
        <f t="shared" si="597"/>
        <v>-</v>
      </c>
      <c r="AN424" s="203" t="str">
        <f t="shared" si="598"/>
        <v>-</v>
      </c>
      <c r="AO424" s="203">
        <f t="shared" si="599"/>
        <v>370</v>
      </c>
      <c r="AP424" s="203" t="str">
        <f t="shared" si="600"/>
        <v>-</v>
      </c>
      <c r="AQ424" s="203">
        <f t="shared" si="601"/>
        <v>330</v>
      </c>
      <c r="AR424" s="203" t="str">
        <f t="shared" si="602"/>
        <v>-</v>
      </c>
      <c r="AS424" s="203" t="str">
        <f t="shared" si="603"/>
        <v>-</v>
      </c>
      <c r="AT424" s="203">
        <f t="shared" si="604"/>
        <v>270</v>
      </c>
      <c r="AU424" s="204">
        <f t="shared" si="605"/>
        <v>230</v>
      </c>
      <c r="AV424" s="185"/>
      <c r="AW424" s="205" t="str">
        <f t="shared" si="606"/>
        <v>-</v>
      </c>
      <c r="AX424" s="206">
        <f t="shared" si="607"/>
        <v>9.99</v>
      </c>
      <c r="AY424" s="206" t="str">
        <f t="shared" si="608"/>
        <v>-</v>
      </c>
      <c r="AZ424" s="206" t="str">
        <f t="shared" si="609"/>
        <v>-</v>
      </c>
      <c r="BA424" s="206">
        <f t="shared" si="610"/>
        <v>9.99</v>
      </c>
      <c r="BB424" s="206" t="str">
        <f t="shared" si="611"/>
        <v>-</v>
      </c>
      <c r="BC424" s="206">
        <f t="shared" si="612"/>
        <v>9.99</v>
      </c>
      <c r="BD424" s="206" t="str">
        <f t="shared" si="613"/>
        <v>-</v>
      </c>
      <c r="BE424" s="206" t="str">
        <f t="shared" si="614"/>
        <v>-</v>
      </c>
      <c r="BF424" s="206">
        <f t="shared" si="615"/>
        <v>9.99</v>
      </c>
      <c r="BG424" s="207">
        <f t="shared" si="616"/>
        <v>9.99</v>
      </c>
      <c r="BH424" s="104"/>
      <c r="BI424" s="227"/>
      <c r="BJ424" s="112" t="s">
        <v>256</v>
      </c>
      <c r="BK424" s="103"/>
    </row>
    <row r="425" spans="1:63" s="49" customFormat="1">
      <c r="A425" s="110"/>
      <c r="B425" s="127" t="s">
        <v>218</v>
      </c>
      <c r="C425" s="54" t="s">
        <v>2522</v>
      </c>
      <c r="D425" s="71" t="s">
        <v>71</v>
      </c>
      <c r="E425" s="112" t="s">
        <v>2426</v>
      </c>
      <c r="F425" s="51" t="s">
        <v>61</v>
      </c>
      <c r="G425" s="14">
        <v>300</v>
      </c>
      <c r="H425" s="14">
        <v>150</v>
      </c>
      <c r="I425" s="14" t="s">
        <v>41</v>
      </c>
      <c r="J425" s="14" t="s">
        <v>76</v>
      </c>
      <c r="K425" s="114" t="s">
        <v>61</v>
      </c>
      <c r="L425" s="115">
        <v>69.989999999999995</v>
      </c>
      <c r="M425" s="175">
        <f t="shared" si="590"/>
        <v>58.815126050420169</v>
      </c>
      <c r="N425" s="115"/>
      <c r="O425" s="116"/>
      <c r="P425" s="177">
        <f t="shared" si="617"/>
        <v>69.989999999999995</v>
      </c>
      <c r="Q425" s="51" t="s">
        <v>41</v>
      </c>
      <c r="R425" s="16">
        <f t="shared" si="618"/>
        <v>67.989999999999995</v>
      </c>
      <c r="S425" s="14" t="s">
        <v>41</v>
      </c>
      <c r="T425" s="14" t="s">
        <v>41</v>
      </c>
      <c r="U425" s="16">
        <f t="shared" si="619"/>
        <v>64.989999999999995</v>
      </c>
      <c r="V425" s="14" t="s">
        <v>41</v>
      </c>
      <c r="W425" s="16">
        <f t="shared" si="620"/>
        <v>62.989999999999995</v>
      </c>
      <c r="X425" s="14" t="s">
        <v>41</v>
      </c>
      <c r="Y425" s="14" t="s">
        <v>41</v>
      </c>
      <c r="Z425" s="16">
        <f t="shared" si="621"/>
        <v>59.989999999999995</v>
      </c>
      <c r="AA425" s="72">
        <f t="shared" si="622"/>
        <v>57.989999999999995</v>
      </c>
      <c r="AB425" s="252">
        <v>39.99</v>
      </c>
      <c r="AC425" s="237" t="s">
        <v>49</v>
      </c>
      <c r="AD425" s="120" t="s">
        <v>2554</v>
      </c>
      <c r="AE425" s="67">
        <v>470</v>
      </c>
      <c r="AF425" s="114">
        <v>360</v>
      </c>
      <c r="AG425" s="182">
        <f t="shared" si="591"/>
        <v>830</v>
      </c>
      <c r="AH425" s="183">
        <f t="shared" si="592"/>
        <v>-940.09999999999991</v>
      </c>
      <c r="AI425" s="184">
        <f t="shared" si="593"/>
        <v>9.99</v>
      </c>
      <c r="AJ425" s="183">
        <f t="shared" si="594"/>
        <v>8.3949579831932777</v>
      </c>
      <c r="AK425" s="202" t="str">
        <f t="shared" si="595"/>
        <v>-</v>
      </c>
      <c r="AL425" s="203">
        <f t="shared" si="596"/>
        <v>790</v>
      </c>
      <c r="AM425" s="203" t="str">
        <f t="shared" si="597"/>
        <v>-</v>
      </c>
      <c r="AN425" s="203" t="str">
        <f t="shared" si="598"/>
        <v>-</v>
      </c>
      <c r="AO425" s="203">
        <f t="shared" si="599"/>
        <v>730</v>
      </c>
      <c r="AP425" s="203" t="str">
        <f t="shared" si="600"/>
        <v>-</v>
      </c>
      <c r="AQ425" s="203">
        <f t="shared" si="601"/>
        <v>690</v>
      </c>
      <c r="AR425" s="203" t="str">
        <f t="shared" si="602"/>
        <v>-</v>
      </c>
      <c r="AS425" s="203" t="str">
        <f t="shared" si="603"/>
        <v>-</v>
      </c>
      <c r="AT425" s="203">
        <f t="shared" si="604"/>
        <v>630</v>
      </c>
      <c r="AU425" s="204">
        <f t="shared" si="605"/>
        <v>590</v>
      </c>
      <c r="AV425" s="185"/>
      <c r="AW425" s="205" t="str">
        <f t="shared" si="606"/>
        <v>-</v>
      </c>
      <c r="AX425" s="206">
        <f t="shared" si="607"/>
        <v>9.99</v>
      </c>
      <c r="AY425" s="206" t="str">
        <f t="shared" si="608"/>
        <v>-</v>
      </c>
      <c r="AZ425" s="206" t="str">
        <f t="shared" si="609"/>
        <v>-</v>
      </c>
      <c r="BA425" s="206">
        <f t="shared" si="610"/>
        <v>9.99</v>
      </c>
      <c r="BB425" s="206" t="str">
        <f t="shared" si="611"/>
        <v>-</v>
      </c>
      <c r="BC425" s="206">
        <f t="shared" si="612"/>
        <v>9.99</v>
      </c>
      <c r="BD425" s="206" t="str">
        <f t="shared" si="613"/>
        <v>-</v>
      </c>
      <c r="BE425" s="206" t="str">
        <f t="shared" si="614"/>
        <v>-</v>
      </c>
      <c r="BF425" s="206">
        <f t="shared" si="615"/>
        <v>9.99</v>
      </c>
      <c r="BG425" s="207">
        <f t="shared" si="616"/>
        <v>9.99</v>
      </c>
      <c r="BH425" s="104"/>
      <c r="BI425" s="227">
        <v>46265</v>
      </c>
      <c r="BJ425" s="112" t="s">
        <v>256</v>
      </c>
      <c r="BK425" s="103"/>
    </row>
    <row r="426" spans="1:63" s="49" customFormat="1">
      <c r="A426" s="111"/>
      <c r="B426" s="127" t="s">
        <v>218</v>
      </c>
      <c r="C426" s="54" t="s">
        <v>257</v>
      </c>
      <c r="D426" s="71" t="s">
        <v>71</v>
      </c>
      <c r="E426" s="112"/>
      <c r="F426" s="51" t="s">
        <v>61</v>
      </c>
      <c r="G426" s="14" t="s">
        <v>61</v>
      </c>
      <c r="H426" s="14">
        <v>300</v>
      </c>
      <c r="I426" s="14" t="s">
        <v>41</v>
      </c>
      <c r="J426" s="14" t="s">
        <v>76</v>
      </c>
      <c r="K426" s="71" t="s">
        <v>61</v>
      </c>
      <c r="L426" s="115">
        <v>79.989999999999995</v>
      </c>
      <c r="M426" s="175">
        <f t="shared" si="590"/>
        <v>67.218487394957975</v>
      </c>
      <c r="N426" s="115"/>
      <c r="O426" s="116"/>
      <c r="P426" s="177">
        <f>L426</f>
        <v>79.989999999999995</v>
      </c>
      <c r="Q426" s="51" t="s">
        <v>41</v>
      </c>
      <c r="R426" s="16">
        <f t="shared" si="618"/>
        <v>77.989999999999995</v>
      </c>
      <c r="S426" s="14" t="s">
        <v>41</v>
      </c>
      <c r="T426" s="14" t="s">
        <v>41</v>
      </c>
      <c r="U426" s="16">
        <f t="shared" si="619"/>
        <v>74.989999999999995</v>
      </c>
      <c r="V426" s="14" t="s">
        <v>41</v>
      </c>
      <c r="W426" s="16">
        <f t="shared" si="620"/>
        <v>72.989999999999995</v>
      </c>
      <c r="X426" s="14" t="s">
        <v>41</v>
      </c>
      <c r="Y426" s="14" t="s">
        <v>41</v>
      </c>
      <c r="Z426" s="16">
        <f t="shared" si="621"/>
        <v>69.989999999999995</v>
      </c>
      <c r="AA426" s="71" t="s">
        <v>41</v>
      </c>
      <c r="AB426" s="252">
        <v>39.99</v>
      </c>
      <c r="AC426" s="212"/>
      <c r="AD426" s="119" t="s">
        <v>41</v>
      </c>
      <c r="AE426" s="115">
        <v>310</v>
      </c>
      <c r="AF426" s="114"/>
      <c r="AG426" s="182">
        <f t="shared" si="591"/>
        <v>310</v>
      </c>
      <c r="AH426" s="183">
        <f t="shared" si="592"/>
        <v>-321.3</v>
      </c>
      <c r="AI426" s="184">
        <f t="shared" si="593"/>
        <v>9.99</v>
      </c>
      <c r="AJ426" s="183">
        <f t="shared" si="594"/>
        <v>8.3949579831932777</v>
      </c>
      <c r="AK426" s="202" t="str">
        <f t="shared" si="595"/>
        <v>-</v>
      </c>
      <c r="AL426" s="203">
        <f t="shared" si="596"/>
        <v>270</v>
      </c>
      <c r="AM426" s="203" t="str">
        <f t="shared" si="597"/>
        <v>-</v>
      </c>
      <c r="AN426" s="203" t="str">
        <f t="shared" si="598"/>
        <v>-</v>
      </c>
      <c r="AO426" s="203">
        <f t="shared" si="599"/>
        <v>210</v>
      </c>
      <c r="AP426" s="203" t="str">
        <f t="shared" si="600"/>
        <v>-</v>
      </c>
      <c r="AQ426" s="203">
        <f t="shared" si="601"/>
        <v>170</v>
      </c>
      <c r="AR426" s="203" t="str">
        <f t="shared" si="602"/>
        <v>-</v>
      </c>
      <c r="AS426" s="203" t="str">
        <f t="shared" si="603"/>
        <v>-</v>
      </c>
      <c r="AT426" s="203">
        <f t="shared" si="604"/>
        <v>110</v>
      </c>
      <c r="AU426" s="204" t="str">
        <f t="shared" si="605"/>
        <v>-</v>
      </c>
      <c r="AV426" s="185"/>
      <c r="AW426" s="205" t="str">
        <f t="shared" si="606"/>
        <v>-</v>
      </c>
      <c r="AX426" s="206">
        <f t="shared" si="607"/>
        <v>9.99</v>
      </c>
      <c r="AY426" s="206" t="str">
        <f t="shared" si="608"/>
        <v>-</v>
      </c>
      <c r="AZ426" s="206" t="str">
        <f t="shared" si="609"/>
        <v>-</v>
      </c>
      <c r="BA426" s="206">
        <f t="shared" si="610"/>
        <v>9.99</v>
      </c>
      <c r="BB426" s="206" t="str">
        <f t="shared" si="611"/>
        <v>-</v>
      </c>
      <c r="BC426" s="206">
        <f t="shared" si="612"/>
        <v>9.99</v>
      </c>
      <c r="BD426" s="206" t="str">
        <f t="shared" si="613"/>
        <v>-</v>
      </c>
      <c r="BE426" s="206" t="str">
        <f t="shared" si="614"/>
        <v>-</v>
      </c>
      <c r="BF426" s="206">
        <f t="shared" si="615"/>
        <v>9.99</v>
      </c>
      <c r="BG426" s="207" t="str">
        <f t="shared" si="616"/>
        <v>-</v>
      </c>
      <c r="BH426" s="123"/>
      <c r="BI426" s="227"/>
      <c r="BJ426" s="112" t="s">
        <v>115</v>
      </c>
      <c r="BK426" s="103"/>
    </row>
    <row r="427" spans="1:63" s="49" customFormat="1">
      <c r="A427" s="111"/>
      <c r="B427" s="127" t="s">
        <v>218</v>
      </c>
      <c r="C427" s="54" t="s">
        <v>257</v>
      </c>
      <c r="D427" s="71" t="s">
        <v>71</v>
      </c>
      <c r="E427" s="112" t="s">
        <v>2426</v>
      </c>
      <c r="F427" s="51" t="s">
        <v>61</v>
      </c>
      <c r="G427" s="14" t="s">
        <v>61</v>
      </c>
      <c r="H427" s="14">
        <v>300</v>
      </c>
      <c r="I427" s="14" t="s">
        <v>41</v>
      </c>
      <c r="J427" s="14" t="s">
        <v>76</v>
      </c>
      <c r="K427" s="71" t="s">
        <v>61</v>
      </c>
      <c r="L427" s="115">
        <v>79.989999999999995</v>
      </c>
      <c r="M427" s="175">
        <f t="shared" si="590"/>
        <v>67.218487394957975</v>
      </c>
      <c r="N427" s="115"/>
      <c r="O427" s="116"/>
      <c r="P427" s="177">
        <f>L427</f>
        <v>79.989999999999995</v>
      </c>
      <c r="Q427" s="51" t="s">
        <v>41</v>
      </c>
      <c r="R427" s="16">
        <f t="shared" si="618"/>
        <v>77.989999999999995</v>
      </c>
      <c r="S427" s="14" t="s">
        <v>41</v>
      </c>
      <c r="T427" s="14" t="s">
        <v>41</v>
      </c>
      <c r="U427" s="16">
        <f t="shared" si="619"/>
        <v>74.989999999999995</v>
      </c>
      <c r="V427" s="14" t="s">
        <v>41</v>
      </c>
      <c r="W427" s="16">
        <f t="shared" si="620"/>
        <v>72.989999999999995</v>
      </c>
      <c r="X427" s="14" t="s">
        <v>41</v>
      </c>
      <c r="Y427" s="14" t="s">
        <v>41</v>
      </c>
      <c r="Z427" s="16">
        <f t="shared" si="621"/>
        <v>69.989999999999995</v>
      </c>
      <c r="AA427" s="71" t="s">
        <v>41</v>
      </c>
      <c r="AB427" s="252">
        <v>39.99</v>
      </c>
      <c r="AC427" s="236" t="s">
        <v>49</v>
      </c>
      <c r="AD427" s="223" t="s">
        <v>258</v>
      </c>
      <c r="AE427" s="115">
        <v>310</v>
      </c>
      <c r="AF427" s="114">
        <v>240</v>
      </c>
      <c r="AG427" s="182">
        <f t="shared" si="591"/>
        <v>550</v>
      </c>
      <c r="AH427" s="183">
        <f t="shared" si="592"/>
        <v>-606.9</v>
      </c>
      <c r="AI427" s="184">
        <f t="shared" si="593"/>
        <v>9.99</v>
      </c>
      <c r="AJ427" s="183">
        <f t="shared" si="594"/>
        <v>8.3949579831932777</v>
      </c>
      <c r="AK427" s="202" t="str">
        <f t="shared" si="595"/>
        <v>-</v>
      </c>
      <c r="AL427" s="203">
        <f t="shared" si="596"/>
        <v>510</v>
      </c>
      <c r="AM427" s="203" t="str">
        <f t="shared" si="597"/>
        <v>-</v>
      </c>
      <c r="AN427" s="203" t="str">
        <f t="shared" si="598"/>
        <v>-</v>
      </c>
      <c r="AO427" s="203">
        <f t="shared" si="599"/>
        <v>450</v>
      </c>
      <c r="AP427" s="203" t="str">
        <f t="shared" si="600"/>
        <v>-</v>
      </c>
      <c r="AQ427" s="203">
        <f t="shared" si="601"/>
        <v>410</v>
      </c>
      <c r="AR427" s="203" t="str">
        <f t="shared" si="602"/>
        <v>-</v>
      </c>
      <c r="AS427" s="203" t="str">
        <f t="shared" si="603"/>
        <v>-</v>
      </c>
      <c r="AT427" s="203">
        <f t="shared" si="604"/>
        <v>350</v>
      </c>
      <c r="AU427" s="204" t="str">
        <f t="shared" si="605"/>
        <v>-</v>
      </c>
      <c r="AV427" s="185"/>
      <c r="AW427" s="205" t="str">
        <f t="shared" si="606"/>
        <v>-</v>
      </c>
      <c r="AX427" s="206">
        <f t="shared" si="607"/>
        <v>9.99</v>
      </c>
      <c r="AY427" s="206" t="str">
        <f t="shared" si="608"/>
        <v>-</v>
      </c>
      <c r="AZ427" s="206" t="str">
        <f t="shared" si="609"/>
        <v>-</v>
      </c>
      <c r="BA427" s="206">
        <f t="shared" si="610"/>
        <v>9.99</v>
      </c>
      <c r="BB427" s="206" t="str">
        <f t="shared" si="611"/>
        <v>-</v>
      </c>
      <c r="BC427" s="206">
        <f t="shared" si="612"/>
        <v>9.99</v>
      </c>
      <c r="BD427" s="206" t="str">
        <f t="shared" si="613"/>
        <v>-</v>
      </c>
      <c r="BE427" s="206" t="str">
        <f t="shared" si="614"/>
        <v>-</v>
      </c>
      <c r="BF427" s="206">
        <f t="shared" si="615"/>
        <v>9.99</v>
      </c>
      <c r="BG427" s="207" t="str">
        <f t="shared" si="616"/>
        <v>-</v>
      </c>
      <c r="BH427" s="123"/>
      <c r="BI427" s="227">
        <v>46265</v>
      </c>
      <c r="BJ427" s="112" t="s">
        <v>115</v>
      </c>
      <c r="BK427" s="103"/>
    </row>
    <row r="428" spans="1:63" s="49" customFormat="1">
      <c r="A428" s="111"/>
      <c r="B428" s="127" t="s">
        <v>218</v>
      </c>
      <c r="C428" s="54" t="s">
        <v>259</v>
      </c>
      <c r="D428" s="71" t="s">
        <v>71</v>
      </c>
      <c r="E428" s="112"/>
      <c r="F428" s="51" t="s">
        <v>61</v>
      </c>
      <c r="G428" s="14" t="s">
        <v>61</v>
      </c>
      <c r="H428" s="14">
        <v>300</v>
      </c>
      <c r="I428" s="14" t="s">
        <v>41</v>
      </c>
      <c r="J428" s="14" t="s">
        <v>76</v>
      </c>
      <c r="K428" s="71" t="s">
        <v>61</v>
      </c>
      <c r="L428" s="115">
        <v>89.99</v>
      </c>
      <c r="M428" s="175">
        <f t="shared" si="590"/>
        <v>75.621848739495803</v>
      </c>
      <c r="N428" s="115"/>
      <c r="O428" s="116"/>
      <c r="P428" s="177">
        <f>L428</f>
        <v>89.99</v>
      </c>
      <c r="Q428" s="51" t="s">
        <v>41</v>
      </c>
      <c r="R428" s="16">
        <f t="shared" si="618"/>
        <v>87.99</v>
      </c>
      <c r="S428" s="14" t="s">
        <v>41</v>
      </c>
      <c r="T428" s="14" t="s">
        <v>41</v>
      </c>
      <c r="U428" s="16">
        <f t="shared" si="619"/>
        <v>84.99</v>
      </c>
      <c r="V428" s="14" t="s">
        <v>41</v>
      </c>
      <c r="W428" s="16">
        <f t="shared" si="620"/>
        <v>82.99</v>
      </c>
      <c r="X428" s="14" t="s">
        <v>41</v>
      </c>
      <c r="Y428" s="14" t="s">
        <v>41</v>
      </c>
      <c r="Z428" s="16">
        <f t="shared" si="621"/>
        <v>79.989999999999995</v>
      </c>
      <c r="AA428" s="72">
        <f>P428-12</f>
        <v>77.989999999999995</v>
      </c>
      <c r="AB428" s="252">
        <v>39.99</v>
      </c>
      <c r="AC428" s="212"/>
      <c r="AD428" s="119" t="s">
        <v>41</v>
      </c>
      <c r="AE428" s="115">
        <v>410</v>
      </c>
      <c r="AF428" s="114"/>
      <c r="AG428" s="182">
        <f t="shared" si="591"/>
        <v>410</v>
      </c>
      <c r="AH428" s="183">
        <f t="shared" si="592"/>
        <v>-440.29999999999995</v>
      </c>
      <c r="AI428" s="184">
        <f t="shared" si="593"/>
        <v>9.99</v>
      </c>
      <c r="AJ428" s="183">
        <f t="shared" si="594"/>
        <v>8.3949579831932777</v>
      </c>
      <c r="AK428" s="202" t="str">
        <f t="shared" si="595"/>
        <v>-</v>
      </c>
      <c r="AL428" s="203">
        <f t="shared" si="596"/>
        <v>370</v>
      </c>
      <c r="AM428" s="203" t="str">
        <f t="shared" si="597"/>
        <v>-</v>
      </c>
      <c r="AN428" s="203" t="str">
        <f t="shared" si="598"/>
        <v>-</v>
      </c>
      <c r="AO428" s="203">
        <f t="shared" si="599"/>
        <v>310</v>
      </c>
      <c r="AP428" s="203" t="str">
        <f t="shared" si="600"/>
        <v>-</v>
      </c>
      <c r="AQ428" s="203">
        <f t="shared" si="601"/>
        <v>270</v>
      </c>
      <c r="AR428" s="203" t="str">
        <f t="shared" si="602"/>
        <v>-</v>
      </c>
      <c r="AS428" s="203" t="str">
        <f t="shared" si="603"/>
        <v>-</v>
      </c>
      <c r="AT428" s="203">
        <f t="shared" si="604"/>
        <v>210</v>
      </c>
      <c r="AU428" s="204">
        <f t="shared" si="605"/>
        <v>170</v>
      </c>
      <c r="AV428" s="185"/>
      <c r="AW428" s="205" t="str">
        <f t="shared" si="606"/>
        <v>-</v>
      </c>
      <c r="AX428" s="206">
        <f t="shared" si="607"/>
        <v>9.99</v>
      </c>
      <c r="AY428" s="206" t="str">
        <f t="shared" si="608"/>
        <v>-</v>
      </c>
      <c r="AZ428" s="206" t="str">
        <f t="shared" si="609"/>
        <v>-</v>
      </c>
      <c r="BA428" s="206">
        <f t="shared" si="610"/>
        <v>9.99</v>
      </c>
      <c r="BB428" s="206" t="str">
        <f t="shared" si="611"/>
        <v>-</v>
      </c>
      <c r="BC428" s="206">
        <f t="shared" si="612"/>
        <v>9.99</v>
      </c>
      <c r="BD428" s="206" t="str">
        <f t="shared" si="613"/>
        <v>-</v>
      </c>
      <c r="BE428" s="206" t="str">
        <f t="shared" si="614"/>
        <v>-</v>
      </c>
      <c r="BF428" s="206">
        <f t="shared" si="615"/>
        <v>9.99</v>
      </c>
      <c r="BG428" s="207">
        <f t="shared" si="616"/>
        <v>9.99</v>
      </c>
      <c r="BH428" s="123"/>
      <c r="BI428" s="227"/>
      <c r="BJ428" s="112" t="s">
        <v>260</v>
      </c>
      <c r="BK428" s="103"/>
    </row>
    <row r="429" spans="1:63" s="49" customFormat="1">
      <c r="A429" s="111"/>
      <c r="B429" s="127" t="s">
        <v>218</v>
      </c>
      <c r="C429" s="54" t="s">
        <v>259</v>
      </c>
      <c r="D429" s="71" t="s">
        <v>71</v>
      </c>
      <c r="E429" s="112" t="s">
        <v>2426</v>
      </c>
      <c r="F429" s="51" t="s">
        <v>61</v>
      </c>
      <c r="G429" s="14" t="s">
        <v>61</v>
      </c>
      <c r="H429" s="14">
        <v>300</v>
      </c>
      <c r="I429" s="14" t="s">
        <v>41</v>
      </c>
      <c r="J429" s="14" t="s">
        <v>76</v>
      </c>
      <c r="K429" s="71" t="s">
        <v>61</v>
      </c>
      <c r="L429" s="115">
        <v>89.99</v>
      </c>
      <c r="M429" s="175">
        <f t="shared" si="590"/>
        <v>75.621848739495803</v>
      </c>
      <c r="N429" s="115"/>
      <c r="O429" s="116"/>
      <c r="P429" s="177">
        <f>L429</f>
        <v>89.99</v>
      </c>
      <c r="Q429" s="51" t="s">
        <v>41</v>
      </c>
      <c r="R429" s="16">
        <f t="shared" si="618"/>
        <v>87.99</v>
      </c>
      <c r="S429" s="14" t="s">
        <v>41</v>
      </c>
      <c r="T429" s="14" t="s">
        <v>41</v>
      </c>
      <c r="U429" s="16">
        <f t="shared" si="619"/>
        <v>84.99</v>
      </c>
      <c r="V429" s="14" t="s">
        <v>41</v>
      </c>
      <c r="W429" s="16">
        <f t="shared" si="620"/>
        <v>82.99</v>
      </c>
      <c r="X429" s="14" t="s">
        <v>41</v>
      </c>
      <c r="Y429" s="14" t="s">
        <v>41</v>
      </c>
      <c r="Z429" s="16">
        <f t="shared" si="621"/>
        <v>79.989999999999995</v>
      </c>
      <c r="AA429" s="72">
        <f>P429-12</f>
        <v>77.989999999999995</v>
      </c>
      <c r="AB429" s="252">
        <v>39.99</v>
      </c>
      <c r="AC429" s="236" t="s">
        <v>49</v>
      </c>
      <c r="AD429" s="223" t="s">
        <v>261</v>
      </c>
      <c r="AE429" s="115">
        <v>410</v>
      </c>
      <c r="AF429" s="114">
        <v>250</v>
      </c>
      <c r="AG429" s="182">
        <f t="shared" si="591"/>
        <v>660</v>
      </c>
      <c r="AH429" s="183">
        <f t="shared" si="592"/>
        <v>-737.8</v>
      </c>
      <c r="AI429" s="184">
        <f t="shared" si="593"/>
        <v>9.99</v>
      </c>
      <c r="AJ429" s="183">
        <f t="shared" si="594"/>
        <v>8.3949579831932777</v>
      </c>
      <c r="AK429" s="202" t="str">
        <f t="shared" si="595"/>
        <v>-</v>
      </c>
      <c r="AL429" s="203">
        <f t="shared" si="596"/>
        <v>620</v>
      </c>
      <c r="AM429" s="203" t="str">
        <f t="shared" si="597"/>
        <v>-</v>
      </c>
      <c r="AN429" s="203" t="str">
        <f t="shared" si="598"/>
        <v>-</v>
      </c>
      <c r="AO429" s="203">
        <f t="shared" si="599"/>
        <v>560</v>
      </c>
      <c r="AP429" s="203" t="str">
        <f t="shared" si="600"/>
        <v>-</v>
      </c>
      <c r="AQ429" s="203">
        <f t="shared" si="601"/>
        <v>520</v>
      </c>
      <c r="AR429" s="203" t="str">
        <f t="shared" si="602"/>
        <v>-</v>
      </c>
      <c r="AS429" s="203" t="str">
        <f t="shared" si="603"/>
        <v>-</v>
      </c>
      <c r="AT429" s="203">
        <f t="shared" si="604"/>
        <v>460</v>
      </c>
      <c r="AU429" s="204">
        <f t="shared" si="605"/>
        <v>420</v>
      </c>
      <c r="AV429" s="185"/>
      <c r="AW429" s="205" t="str">
        <f t="shared" si="606"/>
        <v>-</v>
      </c>
      <c r="AX429" s="206">
        <f t="shared" si="607"/>
        <v>9.99</v>
      </c>
      <c r="AY429" s="206" t="str">
        <f t="shared" si="608"/>
        <v>-</v>
      </c>
      <c r="AZ429" s="206" t="str">
        <f t="shared" si="609"/>
        <v>-</v>
      </c>
      <c r="BA429" s="206">
        <f t="shared" si="610"/>
        <v>9.99</v>
      </c>
      <c r="BB429" s="206" t="str">
        <f t="shared" si="611"/>
        <v>-</v>
      </c>
      <c r="BC429" s="206">
        <f t="shared" si="612"/>
        <v>9.99</v>
      </c>
      <c r="BD429" s="206" t="str">
        <f t="shared" si="613"/>
        <v>-</v>
      </c>
      <c r="BE429" s="206" t="str">
        <f t="shared" si="614"/>
        <v>-</v>
      </c>
      <c r="BF429" s="206">
        <f t="shared" si="615"/>
        <v>9.99</v>
      </c>
      <c r="BG429" s="207">
        <f t="shared" si="616"/>
        <v>9.99</v>
      </c>
      <c r="BH429" s="123"/>
      <c r="BI429" s="227">
        <v>46265</v>
      </c>
      <c r="BJ429" s="112" t="s">
        <v>260</v>
      </c>
      <c r="BK429" s="103"/>
    </row>
    <row r="430" spans="1:63" s="49" customFormat="1">
      <c r="A430" s="110" t="s">
        <v>53</v>
      </c>
      <c r="B430" s="125" t="s">
        <v>262</v>
      </c>
      <c r="C430" s="55" t="s">
        <v>263</v>
      </c>
      <c r="D430" s="71" t="s">
        <v>40</v>
      </c>
      <c r="E430" s="112"/>
      <c r="F430" s="51" t="s">
        <v>41</v>
      </c>
      <c r="G430" s="14">
        <v>5</v>
      </c>
      <c r="H430" s="14">
        <v>50</v>
      </c>
      <c r="I430" s="14" t="s">
        <v>41</v>
      </c>
      <c r="J430" s="14" t="s">
        <v>42</v>
      </c>
      <c r="K430" s="114">
        <v>0.09</v>
      </c>
      <c r="L430" s="115">
        <v>9.99</v>
      </c>
      <c r="M430" s="175">
        <f t="shared" si="590"/>
        <v>8.3949579831932777</v>
      </c>
      <c r="N430" s="115"/>
      <c r="O430" s="116"/>
      <c r="P430" s="177">
        <f t="shared" ref="P430:P433" si="623">L430</f>
        <v>9.99</v>
      </c>
      <c r="Q430" s="67">
        <f t="shared" ref="Q430:Q446" si="624">P430-1</f>
        <v>8.99</v>
      </c>
      <c r="R430" s="16">
        <f t="shared" si="618"/>
        <v>7.99</v>
      </c>
      <c r="S430" s="16">
        <f t="shared" ref="S430:S446" si="625">P430-3</f>
        <v>6.99</v>
      </c>
      <c r="T430" s="16">
        <f t="shared" ref="T430:T446" si="626">P430-4</f>
        <v>5.99</v>
      </c>
      <c r="U430" s="14" t="s">
        <v>41</v>
      </c>
      <c r="V430" s="14" t="s">
        <v>41</v>
      </c>
      <c r="W430" s="14" t="s">
        <v>41</v>
      </c>
      <c r="X430" s="14" t="s">
        <v>41</v>
      </c>
      <c r="Y430" s="14" t="s">
        <v>41</v>
      </c>
      <c r="Z430" s="14" t="s">
        <v>41</v>
      </c>
      <c r="AA430" s="71" t="s">
        <v>41</v>
      </c>
      <c r="AB430" s="252">
        <v>19.989999999999998</v>
      </c>
      <c r="AC430" s="212"/>
      <c r="AD430" s="119" t="s">
        <v>41</v>
      </c>
      <c r="AE430" s="67">
        <v>80</v>
      </c>
      <c r="AF430" s="114"/>
      <c r="AG430" s="182">
        <f t="shared" si="591"/>
        <v>80</v>
      </c>
      <c r="AH430" s="183">
        <f t="shared" si="592"/>
        <v>-47.599999999999994</v>
      </c>
      <c r="AI430" s="184">
        <f t="shared" si="593"/>
        <v>9.99</v>
      </c>
      <c r="AJ430" s="183">
        <f t="shared" si="594"/>
        <v>8.3949579831932777</v>
      </c>
      <c r="AK430" s="202">
        <f t="shared" si="595"/>
        <v>60</v>
      </c>
      <c r="AL430" s="203">
        <f t="shared" si="596"/>
        <v>40</v>
      </c>
      <c r="AM430" s="203">
        <f t="shared" si="597"/>
        <v>20</v>
      </c>
      <c r="AN430" s="203">
        <f t="shared" si="598"/>
        <v>0</v>
      </c>
      <c r="AO430" s="203" t="str">
        <f t="shared" si="599"/>
        <v>-</v>
      </c>
      <c r="AP430" s="203" t="str">
        <f t="shared" si="600"/>
        <v>-</v>
      </c>
      <c r="AQ430" s="203" t="str">
        <f t="shared" si="601"/>
        <v>-</v>
      </c>
      <c r="AR430" s="203" t="str">
        <f t="shared" si="602"/>
        <v>-</v>
      </c>
      <c r="AS430" s="203" t="str">
        <f t="shared" si="603"/>
        <v>-</v>
      </c>
      <c r="AT430" s="203" t="str">
        <f t="shared" si="604"/>
        <v>-</v>
      </c>
      <c r="AU430" s="204" t="str">
        <f t="shared" si="605"/>
        <v>-</v>
      </c>
      <c r="AV430" s="185"/>
      <c r="AW430" s="205">
        <f t="shared" si="606"/>
        <v>9.99</v>
      </c>
      <c r="AX430" s="206">
        <f t="shared" si="607"/>
        <v>9.99</v>
      </c>
      <c r="AY430" s="206">
        <f t="shared" si="608"/>
        <v>29.990000000000002</v>
      </c>
      <c r="AZ430" s="206">
        <f t="shared" si="609"/>
        <v>49.99</v>
      </c>
      <c r="BA430" s="206" t="str">
        <f t="shared" si="610"/>
        <v>-</v>
      </c>
      <c r="BB430" s="206" t="str">
        <f t="shared" si="611"/>
        <v>-</v>
      </c>
      <c r="BC430" s="206" t="str">
        <f t="shared" si="612"/>
        <v>-</v>
      </c>
      <c r="BD430" s="206" t="str">
        <f t="shared" si="613"/>
        <v>-</v>
      </c>
      <c r="BE430" s="206" t="str">
        <f t="shared" si="614"/>
        <v>-</v>
      </c>
      <c r="BF430" s="206" t="str">
        <f t="shared" si="615"/>
        <v>-</v>
      </c>
      <c r="BG430" s="207" t="str">
        <f t="shared" si="616"/>
        <v>-</v>
      </c>
      <c r="BH430" s="103"/>
      <c r="BI430" s="227"/>
      <c r="BJ430" s="112" t="s">
        <v>151</v>
      </c>
      <c r="BK430" s="103"/>
    </row>
    <row r="431" spans="1:63" s="49" customFormat="1">
      <c r="A431" s="110" t="s">
        <v>53</v>
      </c>
      <c r="B431" s="125" t="s">
        <v>262</v>
      </c>
      <c r="C431" s="55" t="s">
        <v>263</v>
      </c>
      <c r="D431" s="71" t="s">
        <v>40</v>
      </c>
      <c r="E431" s="112" t="s">
        <v>2429</v>
      </c>
      <c r="F431" s="51" t="s">
        <v>41</v>
      </c>
      <c r="G431" s="14">
        <v>5</v>
      </c>
      <c r="H431" s="14">
        <v>50</v>
      </c>
      <c r="I431" s="14" t="s">
        <v>41</v>
      </c>
      <c r="J431" s="14" t="s">
        <v>42</v>
      </c>
      <c r="K431" s="114">
        <v>0.09</v>
      </c>
      <c r="L431" s="115">
        <v>9.99</v>
      </c>
      <c r="M431" s="175">
        <f t="shared" si="590"/>
        <v>8.3949579831932777</v>
      </c>
      <c r="N431" s="115"/>
      <c r="O431" s="116"/>
      <c r="P431" s="177">
        <f t="shared" si="623"/>
        <v>9.99</v>
      </c>
      <c r="Q431" s="67">
        <f t="shared" si="624"/>
        <v>8.99</v>
      </c>
      <c r="R431" s="16">
        <f t="shared" si="618"/>
        <v>7.99</v>
      </c>
      <c r="S431" s="16">
        <f t="shared" si="625"/>
        <v>6.99</v>
      </c>
      <c r="T431" s="16">
        <f t="shared" si="626"/>
        <v>5.99</v>
      </c>
      <c r="U431" s="14" t="s">
        <v>41</v>
      </c>
      <c r="V431" s="14" t="s">
        <v>41</v>
      </c>
      <c r="W431" s="14" t="s">
        <v>41</v>
      </c>
      <c r="X431" s="14" t="s">
        <v>41</v>
      </c>
      <c r="Y431" s="14" t="s">
        <v>41</v>
      </c>
      <c r="Z431" s="14" t="s">
        <v>41</v>
      </c>
      <c r="AA431" s="71" t="s">
        <v>41</v>
      </c>
      <c r="AB431" s="252">
        <v>19.989999999999998</v>
      </c>
      <c r="AC431" s="236" t="s">
        <v>49</v>
      </c>
      <c r="AD431" s="223" t="s">
        <v>264</v>
      </c>
      <c r="AE431" s="67">
        <v>80</v>
      </c>
      <c r="AF431" s="114">
        <v>35</v>
      </c>
      <c r="AG431" s="182">
        <f t="shared" si="591"/>
        <v>115</v>
      </c>
      <c r="AH431" s="183">
        <f t="shared" si="592"/>
        <v>-89.25</v>
      </c>
      <c r="AI431" s="184">
        <f t="shared" si="593"/>
        <v>9.99</v>
      </c>
      <c r="AJ431" s="183">
        <f t="shared" si="594"/>
        <v>8.3949579831932777</v>
      </c>
      <c r="AK431" s="202">
        <f t="shared" si="595"/>
        <v>95</v>
      </c>
      <c r="AL431" s="203">
        <f t="shared" si="596"/>
        <v>75</v>
      </c>
      <c r="AM431" s="203">
        <f t="shared" si="597"/>
        <v>55</v>
      </c>
      <c r="AN431" s="203">
        <f t="shared" si="598"/>
        <v>35</v>
      </c>
      <c r="AO431" s="203" t="str">
        <f t="shared" si="599"/>
        <v>-</v>
      </c>
      <c r="AP431" s="203" t="str">
        <f t="shared" si="600"/>
        <v>-</v>
      </c>
      <c r="AQ431" s="203" t="str">
        <f t="shared" si="601"/>
        <v>-</v>
      </c>
      <c r="AR431" s="203" t="str">
        <f t="shared" si="602"/>
        <v>-</v>
      </c>
      <c r="AS431" s="203" t="str">
        <f t="shared" si="603"/>
        <v>-</v>
      </c>
      <c r="AT431" s="203" t="str">
        <f t="shared" si="604"/>
        <v>-</v>
      </c>
      <c r="AU431" s="204" t="str">
        <f t="shared" si="605"/>
        <v>-</v>
      </c>
      <c r="AV431" s="185"/>
      <c r="AW431" s="205">
        <f t="shared" si="606"/>
        <v>9.99</v>
      </c>
      <c r="AX431" s="206">
        <f t="shared" si="607"/>
        <v>9.99</v>
      </c>
      <c r="AY431" s="206">
        <f t="shared" si="608"/>
        <v>9.99</v>
      </c>
      <c r="AZ431" s="206">
        <f t="shared" si="609"/>
        <v>9.99</v>
      </c>
      <c r="BA431" s="206" t="str">
        <f t="shared" si="610"/>
        <v>-</v>
      </c>
      <c r="BB431" s="206" t="str">
        <f t="shared" si="611"/>
        <v>-</v>
      </c>
      <c r="BC431" s="206" t="str">
        <f t="shared" si="612"/>
        <v>-</v>
      </c>
      <c r="BD431" s="206" t="str">
        <f t="shared" si="613"/>
        <v>-</v>
      </c>
      <c r="BE431" s="206" t="str">
        <f t="shared" si="614"/>
        <v>-</v>
      </c>
      <c r="BF431" s="206" t="str">
        <f t="shared" si="615"/>
        <v>-</v>
      </c>
      <c r="BG431" s="207" t="str">
        <f t="shared" si="616"/>
        <v>-</v>
      </c>
      <c r="BH431" s="103"/>
      <c r="BI431" s="227">
        <v>46265</v>
      </c>
      <c r="BJ431" s="112" t="s">
        <v>151</v>
      </c>
      <c r="BK431" s="103"/>
    </row>
    <row r="432" spans="1:63">
      <c r="A432" s="110" t="s">
        <v>53</v>
      </c>
      <c r="B432" s="125" t="s">
        <v>262</v>
      </c>
      <c r="C432" s="55" t="s">
        <v>156</v>
      </c>
      <c r="D432" s="71" t="s">
        <v>40</v>
      </c>
      <c r="E432" s="112"/>
      <c r="F432" s="51" t="s">
        <v>47</v>
      </c>
      <c r="G432" s="14">
        <v>2</v>
      </c>
      <c r="H432" s="14">
        <v>21.6</v>
      </c>
      <c r="I432" s="14" t="s">
        <v>41</v>
      </c>
      <c r="J432" s="14" t="s">
        <v>42</v>
      </c>
      <c r="K432" s="114" t="s">
        <v>48</v>
      </c>
      <c r="L432" s="115">
        <v>9.99</v>
      </c>
      <c r="M432" s="175">
        <f t="shared" si="590"/>
        <v>8.3949579831932777</v>
      </c>
      <c r="N432" s="115"/>
      <c r="O432" s="116"/>
      <c r="P432" s="177">
        <f t="shared" si="623"/>
        <v>9.99</v>
      </c>
      <c r="Q432" s="67">
        <f t="shared" si="624"/>
        <v>8.99</v>
      </c>
      <c r="R432" s="16">
        <f t="shared" si="618"/>
        <v>7.99</v>
      </c>
      <c r="S432" s="16">
        <f t="shared" si="625"/>
        <v>6.99</v>
      </c>
      <c r="T432" s="16">
        <f t="shared" si="626"/>
        <v>5.99</v>
      </c>
      <c r="U432" s="14" t="s">
        <v>41</v>
      </c>
      <c r="V432" s="14" t="s">
        <v>41</v>
      </c>
      <c r="W432" s="14" t="s">
        <v>41</v>
      </c>
      <c r="X432" s="14" t="s">
        <v>41</v>
      </c>
      <c r="Y432" s="14" t="s">
        <v>41</v>
      </c>
      <c r="Z432" s="14" t="s">
        <v>41</v>
      </c>
      <c r="AA432" s="71" t="s">
        <v>41</v>
      </c>
      <c r="AB432" s="252">
        <v>19.989999999999998</v>
      </c>
      <c r="AC432" s="212"/>
      <c r="AD432" s="119" t="s">
        <v>41</v>
      </c>
      <c r="AE432" s="67">
        <v>55</v>
      </c>
      <c r="AF432" s="114"/>
      <c r="AG432" s="182">
        <f t="shared" si="591"/>
        <v>55</v>
      </c>
      <c r="AH432" s="183">
        <f t="shared" si="592"/>
        <v>-17.849999999999998</v>
      </c>
      <c r="AI432" s="184">
        <f t="shared" si="593"/>
        <v>9.99</v>
      </c>
      <c r="AJ432" s="183">
        <f t="shared" si="594"/>
        <v>8.3949579831932777</v>
      </c>
      <c r="AK432" s="202">
        <f t="shared" si="595"/>
        <v>35</v>
      </c>
      <c r="AL432" s="203">
        <f t="shared" si="596"/>
        <v>15</v>
      </c>
      <c r="AM432" s="203">
        <f t="shared" si="597"/>
        <v>-5</v>
      </c>
      <c r="AN432" s="203">
        <f t="shared" si="598"/>
        <v>-25</v>
      </c>
      <c r="AO432" s="203" t="str">
        <f t="shared" si="599"/>
        <v>-</v>
      </c>
      <c r="AP432" s="203" t="str">
        <f t="shared" si="600"/>
        <v>-</v>
      </c>
      <c r="AQ432" s="203" t="str">
        <f t="shared" si="601"/>
        <v>-</v>
      </c>
      <c r="AR432" s="203" t="str">
        <f t="shared" si="602"/>
        <v>-</v>
      </c>
      <c r="AS432" s="203" t="str">
        <f t="shared" si="603"/>
        <v>-</v>
      </c>
      <c r="AT432" s="203" t="str">
        <f t="shared" si="604"/>
        <v>-</v>
      </c>
      <c r="AU432" s="204" t="str">
        <f t="shared" si="605"/>
        <v>-</v>
      </c>
      <c r="AV432" s="185"/>
      <c r="AW432" s="205">
        <f t="shared" si="606"/>
        <v>9.99</v>
      </c>
      <c r="AX432" s="206">
        <f t="shared" si="607"/>
        <v>29.990000000000002</v>
      </c>
      <c r="AY432" s="206">
        <f t="shared" si="608"/>
        <v>59.99</v>
      </c>
      <c r="AZ432" s="206">
        <f t="shared" si="609"/>
        <v>79.989999999999995</v>
      </c>
      <c r="BA432" s="206" t="str">
        <f t="shared" si="610"/>
        <v>-</v>
      </c>
      <c r="BB432" s="206" t="str">
        <f t="shared" si="611"/>
        <v>-</v>
      </c>
      <c r="BC432" s="206" t="str">
        <f t="shared" si="612"/>
        <v>-</v>
      </c>
      <c r="BD432" s="206" t="str">
        <f t="shared" si="613"/>
        <v>-</v>
      </c>
      <c r="BE432" s="206" t="str">
        <f t="shared" si="614"/>
        <v>-</v>
      </c>
      <c r="BF432" s="206" t="str">
        <f t="shared" si="615"/>
        <v>-</v>
      </c>
      <c r="BG432" s="207" t="str">
        <f t="shared" si="616"/>
        <v>-</v>
      </c>
      <c r="BH432" s="103"/>
      <c r="BI432" s="227"/>
      <c r="BJ432" s="112" t="s">
        <v>151</v>
      </c>
      <c r="BK432" s="103"/>
    </row>
    <row r="433" spans="1:63" s="49" customFormat="1">
      <c r="A433" s="110" t="s">
        <v>53</v>
      </c>
      <c r="B433" s="125" t="s">
        <v>262</v>
      </c>
      <c r="C433" s="55" t="s">
        <v>156</v>
      </c>
      <c r="D433" s="71" t="s">
        <v>40</v>
      </c>
      <c r="E433" s="112" t="s">
        <v>2428</v>
      </c>
      <c r="F433" s="51" t="s">
        <v>47</v>
      </c>
      <c r="G433" s="14">
        <v>2</v>
      </c>
      <c r="H433" s="14">
        <v>21.6</v>
      </c>
      <c r="I433" s="14" t="s">
        <v>41</v>
      </c>
      <c r="J433" s="14" t="s">
        <v>42</v>
      </c>
      <c r="K433" s="114" t="s">
        <v>48</v>
      </c>
      <c r="L433" s="115">
        <v>9.99</v>
      </c>
      <c r="M433" s="175">
        <f t="shared" si="590"/>
        <v>8.3949579831932777</v>
      </c>
      <c r="N433" s="115"/>
      <c r="O433" s="116"/>
      <c r="P433" s="177">
        <f t="shared" si="623"/>
        <v>9.99</v>
      </c>
      <c r="Q433" s="67">
        <f t="shared" si="624"/>
        <v>8.99</v>
      </c>
      <c r="R433" s="16">
        <f t="shared" si="618"/>
        <v>7.99</v>
      </c>
      <c r="S433" s="16">
        <f t="shared" si="625"/>
        <v>6.99</v>
      </c>
      <c r="T433" s="16">
        <f t="shared" si="626"/>
        <v>5.99</v>
      </c>
      <c r="U433" s="14" t="s">
        <v>41</v>
      </c>
      <c r="V433" s="14" t="s">
        <v>41</v>
      </c>
      <c r="W433" s="14" t="s">
        <v>41</v>
      </c>
      <c r="X433" s="14" t="s">
        <v>41</v>
      </c>
      <c r="Y433" s="14" t="s">
        <v>41</v>
      </c>
      <c r="Z433" s="14" t="s">
        <v>41</v>
      </c>
      <c r="AA433" s="71" t="s">
        <v>41</v>
      </c>
      <c r="AB433" s="252">
        <v>19.989999999999998</v>
      </c>
      <c r="AC433" s="236" t="s">
        <v>49</v>
      </c>
      <c r="AD433" s="223" t="s">
        <v>265</v>
      </c>
      <c r="AE433" s="67">
        <v>55</v>
      </c>
      <c r="AF433" s="114">
        <v>45</v>
      </c>
      <c r="AG433" s="182">
        <f t="shared" si="591"/>
        <v>100</v>
      </c>
      <c r="AH433" s="183">
        <f t="shared" si="592"/>
        <v>-71.399999999999991</v>
      </c>
      <c r="AI433" s="184">
        <f t="shared" si="593"/>
        <v>9.99</v>
      </c>
      <c r="AJ433" s="183">
        <f t="shared" si="594"/>
        <v>8.3949579831932777</v>
      </c>
      <c r="AK433" s="202">
        <f t="shared" si="595"/>
        <v>80</v>
      </c>
      <c r="AL433" s="203">
        <f t="shared" si="596"/>
        <v>60</v>
      </c>
      <c r="AM433" s="203">
        <f t="shared" si="597"/>
        <v>40</v>
      </c>
      <c r="AN433" s="203">
        <f t="shared" si="598"/>
        <v>20</v>
      </c>
      <c r="AO433" s="203" t="str">
        <f t="shared" si="599"/>
        <v>-</v>
      </c>
      <c r="AP433" s="203" t="str">
        <f t="shared" si="600"/>
        <v>-</v>
      </c>
      <c r="AQ433" s="203" t="str">
        <f t="shared" si="601"/>
        <v>-</v>
      </c>
      <c r="AR433" s="203" t="str">
        <f t="shared" si="602"/>
        <v>-</v>
      </c>
      <c r="AS433" s="203" t="str">
        <f t="shared" si="603"/>
        <v>-</v>
      </c>
      <c r="AT433" s="203" t="str">
        <f t="shared" si="604"/>
        <v>-</v>
      </c>
      <c r="AU433" s="204" t="str">
        <f t="shared" si="605"/>
        <v>-</v>
      </c>
      <c r="AV433" s="185"/>
      <c r="AW433" s="205">
        <f t="shared" si="606"/>
        <v>9.99</v>
      </c>
      <c r="AX433" s="206">
        <f t="shared" si="607"/>
        <v>9.99</v>
      </c>
      <c r="AY433" s="206">
        <f t="shared" si="608"/>
        <v>9.99</v>
      </c>
      <c r="AZ433" s="206">
        <f t="shared" si="609"/>
        <v>29.990000000000002</v>
      </c>
      <c r="BA433" s="206" t="str">
        <f t="shared" si="610"/>
        <v>-</v>
      </c>
      <c r="BB433" s="206" t="str">
        <f t="shared" si="611"/>
        <v>-</v>
      </c>
      <c r="BC433" s="206" t="str">
        <f t="shared" si="612"/>
        <v>-</v>
      </c>
      <c r="BD433" s="206" t="str">
        <f t="shared" si="613"/>
        <v>-</v>
      </c>
      <c r="BE433" s="206" t="str">
        <f t="shared" si="614"/>
        <v>-</v>
      </c>
      <c r="BF433" s="206" t="str">
        <f t="shared" si="615"/>
        <v>-</v>
      </c>
      <c r="BG433" s="207" t="str">
        <f t="shared" si="616"/>
        <v>-</v>
      </c>
      <c r="BH433" s="103"/>
      <c r="BI433" s="227">
        <v>46265</v>
      </c>
      <c r="BJ433" s="112" t="s">
        <v>151</v>
      </c>
      <c r="BK433" s="103"/>
    </row>
    <row r="434" spans="1:63" s="49" customFormat="1">
      <c r="A434" s="110"/>
      <c r="B434" s="125" t="s">
        <v>262</v>
      </c>
      <c r="C434" s="55" t="s">
        <v>2523</v>
      </c>
      <c r="D434" s="71" t="s">
        <v>40</v>
      </c>
      <c r="E434" s="112" t="s">
        <v>2428</v>
      </c>
      <c r="F434" s="51" t="s">
        <v>61</v>
      </c>
      <c r="G434" s="14">
        <v>75</v>
      </c>
      <c r="H434" s="14">
        <v>50</v>
      </c>
      <c r="I434" s="14" t="s">
        <v>41</v>
      </c>
      <c r="J434" s="14" t="s">
        <v>76</v>
      </c>
      <c r="K434" s="114" t="s">
        <v>61</v>
      </c>
      <c r="L434" s="115">
        <v>24.99</v>
      </c>
      <c r="M434" s="175">
        <f t="shared" si="590"/>
        <v>21</v>
      </c>
      <c r="N434" s="115">
        <f>L434-10</f>
        <v>14.989999999999998</v>
      </c>
      <c r="O434" s="118">
        <f t="shared" ref="O434" si="627">N434/1.19</f>
        <v>12.596638655462185</v>
      </c>
      <c r="P434" s="177">
        <f t="shared" ref="P434" si="628">N434</f>
        <v>14.989999999999998</v>
      </c>
      <c r="Q434" s="67">
        <f t="shared" si="624"/>
        <v>13.989999999999998</v>
      </c>
      <c r="R434" s="16">
        <f t="shared" si="618"/>
        <v>12.989999999999998</v>
      </c>
      <c r="S434" s="16">
        <f t="shared" si="625"/>
        <v>11.989999999999998</v>
      </c>
      <c r="T434" s="16">
        <f t="shared" si="626"/>
        <v>10.989999999999998</v>
      </c>
      <c r="U434" s="16">
        <f t="shared" ref="U434" si="629">P434-5</f>
        <v>9.9899999999999984</v>
      </c>
      <c r="V434" s="16">
        <f t="shared" ref="V434" si="630">P434-6</f>
        <v>8.9899999999999984</v>
      </c>
      <c r="W434" s="16">
        <f t="shared" ref="W434" si="631">P434-7</f>
        <v>7.9899999999999984</v>
      </c>
      <c r="X434" s="16">
        <f t="shared" ref="X434" si="632">P434-8</f>
        <v>6.9899999999999984</v>
      </c>
      <c r="Y434" s="16">
        <f t="shared" ref="Y434" si="633">P434-9</f>
        <v>5.9899999999999984</v>
      </c>
      <c r="Z434" s="16">
        <f t="shared" ref="Z434" si="634">P434-10</f>
        <v>4.9899999999999984</v>
      </c>
      <c r="AA434" s="71" t="s">
        <v>41</v>
      </c>
      <c r="AB434" s="252">
        <v>19.989999999999998</v>
      </c>
      <c r="AC434" s="237" t="s">
        <v>81</v>
      </c>
      <c r="AD434" s="120" t="s">
        <v>2539</v>
      </c>
      <c r="AE434" s="67">
        <v>150</v>
      </c>
      <c r="AF434" s="114">
        <v>-100</v>
      </c>
      <c r="AG434" s="182">
        <f t="shared" si="591"/>
        <v>50</v>
      </c>
      <c r="AH434" s="183">
        <f t="shared" si="592"/>
        <v>-11.899999999999999</v>
      </c>
      <c r="AI434" s="184">
        <f t="shared" si="593"/>
        <v>9.99</v>
      </c>
      <c r="AJ434" s="183">
        <f t="shared" si="594"/>
        <v>8.3949579831932777</v>
      </c>
      <c r="AK434" s="202">
        <f t="shared" si="595"/>
        <v>30</v>
      </c>
      <c r="AL434" s="203">
        <f t="shared" si="596"/>
        <v>10</v>
      </c>
      <c r="AM434" s="203">
        <f t="shared" si="597"/>
        <v>-10</v>
      </c>
      <c r="AN434" s="203">
        <f t="shared" si="598"/>
        <v>-30</v>
      </c>
      <c r="AO434" s="203">
        <f t="shared" si="599"/>
        <v>-50</v>
      </c>
      <c r="AP434" s="203">
        <f t="shared" si="600"/>
        <v>-70</v>
      </c>
      <c r="AQ434" s="203">
        <f t="shared" si="601"/>
        <v>-90</v>
      </c>
      <c r="AR434" s="203">
        <f t="shared" si="602"/>
        <v>-110</v>
      </c>
      <c r="AS434" s="203">
        <f t="shared" si="603"/>
        <v>-130</v>
      </c>
      <c r="AT434" s="203">
        <f t="shared" si="604"/>
        <v>-150</v>
      </c>
      <c r="AU434" s="204" t="str">
        <f t="shared" si="605"/>
        <v>-</v>
      </c>
      <c r="AV434" s="185"/>
      <c r="AW434" s="205">
        <f t="shared" si="606"/>
        <v>19.990000000000002</v>
      </c>
      <c r="AX434" s="206">
        <f t="shared" si="607"/>
        <v>39.99</v>
      </c>
      <c r="AY434" s="206">
        <f t="shared" si="608"/>
        <v>59.99</v>
      </c>
      <c r="AZ434" s="206">
        <f t="shared" si="609"/>
        <v>89.99</v>
      </c>
      <c r="BA434" s="206">
        <f t="shared" si="610"/>
        <v>109.99</v>
      </c>
      <c r="BB434" s="206">
        <f t="shared" si="611"/>
        <v>139.99</v>
      </c>
      <c r="BC434" s="206">
        <f t="shared" si="612"/>
        <v>159.99</v>
      </c>
      <c r="BD434" s="206">
        <f t="shared" si="613"/>
        <v>179.99</v>
      </c>
      <c r="BE434" s="206">
        <f t="shared" si="614"/>
        <v>209.99</v>
      </c>
      <c r="BF434" s="206">
        <f t="shared" si="615"/>
        <v>229.99</v>
      </c>
      <c r="BG434" s="207" t="str">
        <f t="shared" si="616"/>
        <v>-</v>
      </c>
      <c r="BH434" s="103"/>
      <c r="BI434" s="227">
        <v>46265</v>
      </c>
      <c r="BJ434" s="112" t="s">
        <v>164</v>
      </c>
      <c r="BK434" s="103"/>
    </row>
    <row r="435" spans="1:63" s="49" customFormat="1">
      <c r="A435" s="110" t="s">
        <v>53</v>
      </c>
      <c r="B435" s="125" t="s">
        <v>262</v>
      </c>
      <c r="C435" s="55" t="s">
        <v>266</v>
      </c>
      <c r="D435" s="71" t="s">
        <v>85</v>
      </c>
      <c r="E435" s="112"/>
      <c r="F435" s="51" t="s">
        <v>41</v>
      </c>
      <c r="G435" s="14">
        <v>5</v>
      </c>
      <c r="H435" s="14">
        <v>50</v>
      </c>
      <c r="I435" s="14" t="s">
        <v>41</v>
      </c>
      <c r="J435" s="14" t="s">
        <v>42</v>
      </c>
      <c r="K435" s="114">
        <v>0.09</v>
      </c>
      <c r="L435" s="115">
        <v>14.99</v>
      </c>
      <c r="M435" s="175">
        <f t="shared" si="590"/>
        <v>12.596638655462186</v>
      </c>
      <c r="N435" s="115"/>
      <c r="O435" s="116"/>
      <c r="P435" s="177">
        <f t="shared" ref="P435:P438" si="635">L435</f>
        <v>14.99</v>
      </c>
      <c r="Q435" s="67">
        <f t="shared" si="624"/>
        <v>13.99</v>
      </c>
      <c r="R435" s="16">
        <f t="shared" si="618"/>
        <v>12.99</v>
      </c>
      <c r="S435" s="16">
        <f t="shared" si="625"/>
        <v>11.99</v>
      </c>
      <c r="T435" s="16">
        <f t="shared" si="626"/>
        <v>10.99</v>
      </c>
      <c r="U435" s="14" t="s">
        <v>41</v>
      </c>
      <c r="V435" s="14" t="s">
        <v>41</v>
      </c>
      <c r="W435" s="14" t="s">
        <v>41</v>
      </c>
      <c r="X435" s="14" t="s">
        <v>41</v>
      </c>
      <c r="Y435" s="14" t="s">
        <v>41</v>
      </c>
      <c r="Z435" s="14" t="s">
        <v>41</v>
      </c>
      <c r="AA435" s="71" t="s">
        <v>41</v>
      </c>
      <c r="AB435" s="252">
        <v>19.989999999999998</v>
      </c>
      <c r="AC435" s="212"/>
      <c r="AD435" s="119" t="s">
        <v>41</v>
      </c>
      <c r="AE435" s="67">
        <v>160</v>
      </c>
      <c r="AF435" s="114"/>
      <c r="AG435" s="182">
        <f t="shared" si="591"/>
        <v>160</v>
      </c>
      <c r="AH435" s="183">
        <f t="shared" si="592"/>
        <v>-142.79999999999998</v>
      </c>
      <c r="AI435" s="184">
        <f t="shared" si="593"/>
        <v>9.99</v>
      </c>
      <c r="AJ435" s="183">
        <f t="shared" si="594"/>
        <v>8.3949579831932777</v>
      </c>
      <c r="AK435" s="202">
        <f t="shared" si="595"/>
        <v>140</v>
      </c>
      <c r="AL435" s="203">
        <f t="shared" si="596"/>
        <v>120</v>
      </c>
      <c r="AM435" s="203">
        <f t="shared" si="597"/>
        <v>100</v>
      </c>
      <c r="AN435" s="203">
        <f t="shared" si="598"/>
        <v>80</v>
      </c>
      <c r="AO435" s="203" t="str">
        <f t="shared" si="599"/>
        <v>-</v>
      </c>
      <c r="AP435" s="203" t="str">
        <f t="shared" si="600"/>
        <v>-</v>
      </c>
      <c r="AQ435" s="203" t="str">
        <f t="shared" si="601"/>
        <v>-</v>
      </c>
      <c r="AR435" s="203" t="str">
        <f t="shared" si="602"/>
        <v>-</v>
      </c>
      <c r="AS435" s="203" t="str">
        <f t="shared" si="603"/>
        <v>-</v>
      </c>
      <c r="AT435" s="203" t="str">
        <f t="shared" si="604"/>
        <v>-</v>
      </c>
      <c r="AU435" s="204" t="str">
        <f t="shared" si="605"/>
        <v>-</v>
      </c>
      <c r="AV435" s="185"/>
      <c r="AW435" s="205">
        <f t="shared" si="606"/>
        <v>9.99</v>
      </c>
      <c r="AX435" s="206">
        <f t="shared" si="607"/>
        <v>9.99</v>
      </c>
      <c r="AY435" s="206">
        <f t="shared" si="608"/>
        <v>9.99</v>
      </c>
      <c r="AZ435" s="206">
        <f t="shared" si="609"/>
        <v>9.99</v>
      </c>
      <c r="BA435" s="206" t="str">
        <f t="shared" si="610"/>
        <v>-</v>
      </c>
      <c r="BB435" s="206" t="str">
        <f t="shared" si="611"/>
        <v>-</v>
      </c>
      <c r="BC435" s="206" t="str">
        <f t="shared" si="612"/>
        <v>-</v>
      </c>
      <c r="BD435" s="206" t="str">
        <f t="shared" si="613"/>
        <v>-</v>
      </c>
      <c r="BE435" s="206" t="str">
        <f t="shared" si="614"/>
        <v>-</v>
      </c>
      <c r="BF435" s="206" t="str">
        <f t="shared" si="615"/>
        <v>-</v>
      </c>
      <c r="BG435" s="207" t="str">
        <f t="shared" si="616"/>
        <v>-</v>
      </c>
      <c r="BH435" s="103"/>
      <c r="BI435" s="227"/>
      <c r="BJ435" s="112" t="s">
        <v>151</v>
      </c>
      <c r="BK435" s="103"/>
    </row>
    <row r="436" spans="1:63">
      <c r="A436" s="110" t="s">
        <v>53</v>
      </c>
      <c r="B436" s="125" t="s">
        <v>262</v>
      </c>
      <c r="C436" s="55" t="s">
        <v>266</v>
      </c>
      <c r="D436" s="71" t="s">
        <v>85</v>
      </c>
      <c r="E436" s="112" t="s">
        <v>2429</v>
      </c>
      <c r="F436" s="51" t="s">
        <v>41</v>
      </c>
      <c r="G436" s="14">
        <v>5</v>
      </c>
      <c r="H436" s="14">
        <v>50</v>
      </c>
      <c r="I436" s="14" t="s">
        <v>41</v>
      </c>
      <c r="J436" s="14" t="s">
        <v>42</v>
      </c>
      <c r="K436" s="114">
        <v>0.09</v>
      </c>
      <c r="L436" s="115">
        <v>14.99</v>
      </c>
      <c r="M436" s="175">
        <f t="shared" si="590"/>
        <v>12.596638655462186</v>
      </c>
      <c r="N436" s="115"/>
      <c r="O436" s="116"/>
      <c r="P436" s="177">
        <f t="shared" si="635"/>
        <v>14.99</v>
      </c>
      <c r="Q436" s="67">
        <f t="shared" si="624"/>
        <v>13.99</v>
      </c>
      <c r="R436" s="16">
        <f t="shared" si="618"/>
        <v>12.99</v>
      </c>
      <c r="S436" s="16">
        <f t="shared" si="625"/>
        <v>11.99</v>
      </c>
      <c r="T436" s="16">
        <f t="shared" si="626"/>
        <v>10.99</v>
      </c>
      <c r="U436" s="14" t="s">
        <v>41</v>
      </c>
      <c r="V436" s="14" t="s">
        <v>41</v>
      </c>
      <c r="W436" s="14" t="s">
        <v>41</v>
      </c>
      <c r="X436" s="14" t="s">
        <v>41</v>
      </c>
      <c r="Y436" s="14" t="s">
        <v>41</v>
      </c>
      <c r="Z436" s="14" t="s">
        <v>41</v>
      </c>
      <c r="AA436" s="71" t="s">
        <v>41</v>
      </c>
      <c r="AB436" s="252">
        <v>19.989999999999998</v>
      </c>
      <c r="AC436" s="236" t="s">
        <v>49</v>
      </c>
      <c r="AD436" s="223" t="s">
        <v>264</v>
      </c>
      <c r="AE436" s="67">
        <v>160</v>
      </c>
      <c r="AF436" s="114">
        <v>35</v>
      </c>
      <c r="AG436" s="182">
        <f t="shared" si="591"/>
        <v>195</v>
      </c>
      <c r="AH436" s="183">
        <f t="shared" si="592"/>
        <v>-184.45</v>
      </c>
      <c r="AI436" s="184">
        <f t="shared" si="593"/>
        <v>9.99</v>
      </c>
      <c r="AJ436" s="183">
        <f t="shared" si="594"/>
        <v>8.3949579831932777</v>
      </c>
      <c r="AK436" s="202">
        <f t="shared" si="595"/>
        <v>175</v>
      </c>
      <c r="AL436" s="203">
        <f t="shared" si="596"/>
        <v>155</v>
      </c>
      <c r="AM436" s="203">
        <f t="shared" si="597"/>
        <v>135</v>
      </c>
      <c r="AN436" s="203">
        <f t="shared" si="598"/>
        <v>115</v>
      </c>
      <c r="AO436" s="203" t="str">
        <f t="shared" si="599"/>
        <v>-</v>
      </c>
      <c r="AP436" s="203" t="str">
        <f t="shared" si="600"/>
        <v>-</v>
      </c>
      <c r="AQ436" s="203" t="str">
        <f t="shared" si="601"/>
        <v>-</v>
      </c>
      <c r="AR436" s="203" t="str">
        <f t="shared" si="602"/>
        <v>-</v>
      </c>
      <c r="AS436" s="203" t="str">
        <f t="shared" si="603"/>
        <v>-</v>
      </c>
      <c r="AT436" s="203" t="str">
        <f t="shared" si="604"/>
        <v>-</v>
      </c>
      <c r="AU436" s="204" t="str">
        <f t="shared" si="605"/>
        <v>-</v>
      </c>
      <c r="AV436" s="185"/>
      <c r="AW436" s="205">
        <f t="shared" si="606"/>
        <v>9.99</v>
      </c>
      <c r="AX436" s="206">
        <f t="shared" si="607"/>
        <v>9.99</v>
      </c>
      <c r="AY436" s="206">
        <f t="shared" si="608"/>
        <v>9.99</v>
      </c>
      <c r="AZ436" s="206">
        <f t="shared" si="609"/>
        <v>9.99</v>
      </c>
      <c r="BA436" s="206" t="str">
        <f t="shared" si="610"/>
        <v>-</v>
      </c>
      <c r="BB436" s="206" t="str">
        <f t="shared" si="611"/>
        <v>-</v>
      </c>
      <c r="BC436" s="206" t="str">
        <f t="shared" si="612"/>
        <v>-</v>
      </c>
      <c r="BD436" s="206" t="str">
        <f t="shared" si="613"/>
        <v>-</v>
      </c>
      <c r="BE436" s="206" t="str">
        <f t="shared" si="614"/>
        <v>-</v>
      </c>
      <c r="BF436" s="206" t="str">
        <f t="shared" si="615"/>
        <v>-</v>
      </c>
      <c r="BG436" s="207" t="str">
        <f t="shared" si="616"/>
        <v>-</v>
      </c>
      <c r="BH436" s="103"/>
      <c r="BI436" s="227">
        <v>46265</v>
      </c>
      <c r="BJ436" s="112" t="s">
        <v>151</v>
      </c>
      <c r="BK436" s="103"/>
    </row>
    <row r="437" spans="1:63" s="49" customFormat="1">
      <c r="A437" s="110" t="s">
        <v>53</v>
      </c>
      <c r="B437" s="125" t="s">
        <v>262</v>
      </c>
      <c r="C437" s="55" t="s">
        <v>160</v>
      </c>
      <c r="D437" s="71" t="s">
        <v>85</v>
      </c>
      <c r="E437" s="112"/>
      <c r="F437" s="51" t="s">
        <v>47</v>
      </c>
      <c r="G437" s="14">
        <v>2</v>
      </c>
      <c r="H437" s="14">
        <v>21.6</v>
      </c>
      <c r="I437" s="14" t="s">
        <v>41</v>
      </c>
      <c r="J437" s="14" t="s">
        <v>42</v>
      </c>
      <c r="K437" s="114" t="s">
        <v>48</v>
      </c>
      <c r="L437" s="115">
        <v>14.99</v>
      </c>
      <c r="M437" s="175">
        <f t="shared" si="590"/>
        <v>12.596638655462186</v>
      </c>
      <c r="N437" s="115"/>
      <c r="O437" s="116"/>
      <c r="P437" s="177">
        <f t="shared" si="635"/>
        <v>14.99</v>
      </c>
      <c r="Q437" s="67">
        <f t="shared" si="624"/>
        <v>13.99</v>
      </c>
      <c r="R437" s="16">
        <f t="shared" si="618"/>
        <v>12.99</v>
      </c>
      <c r="S437" s="16">
        <f t="shared" si="625"/>
        <v>11.99</v>
      </c>
      <c r="T437" s="16">
        <f t="shared" si="626"/>
        <v>10.99</v>
      </c>
      <c r="U437" s="14" t="s">
        <v>41</v>
      </c>
      <c r="V437" s="14" t="s">
        <v>41</v>
      </c>
      <c r="W437" s="14" t="s">
        <v>41</v>
      </c>
      <c r="X437" s="14" t="s">
        <v>41</v>
      </c>
      <c r="Y437" s="14" t="s">
        <v>41</v>
      </c>
      <c r="Z437" s="14" t="s">
        <v>41</v>
      </c>
      <c r="AA437" s="71" t="s">
        <v>41</v>
      </c>
      <c r="AB437" s="252">
        <v>19.989999999999998</v>
      </c>
      <c r="AC437" s="212"/>
      <c r="AD437" s="119" t="s">
        <v>41</v>
      </c>
      <c r="AE437" s="67">
        <v>135</v>
      </c>
      <c r="AF437" s="114"/>
      <c r="AG437" s="182">
        <f t="shared" si="591"/>
        <v>135</v>
      </c>
      <c r="AH437" s="183">
        <f t="shared" si="592"/>
        <v>-113.05</v>
      </c>
      <c r="AI437" s="184">
        <f t="shared" si="593"/>
        <v>9.99</v>
      </c>
      <c r="AJ437" s="183">
        <f t="shared" si="594"/>
        <v>8.3949579831932777</v>
      </c>
      <c r="AK437" s="202">
        <f t="shared" si="595"/>
        <v>115</v>
      </c>
      <c r="AL437" s="203">
        <f t="shared" si="596"/>
        <v>95</v>
      </c>
      <c r="AM437" s="203">
        <f t="shared" si="597"/>
        <v>75</v>
      </c>
      <c r="AN437" s="203">
        <f t="shared" si="598"/>
        <v>55</v>
      </c>
      <c r="AO437" s="203" t="str">
        <f t="shared" si="599"/>
        <v>-</v>
      </c>
      <c r="AP437" s="203" t="str">
        <f t="shared" si="600"/>
        <v>-</v>
      </c>
      <c r="AQ437" s="203" t="str">
        <f t="shared" si="601"/>
        <v>-</v>
      </c>
      <c r="AR437" s="203" t="str">
        <f t="shared" si="602"/>
        <v>-</v>
      </c>
      <c r="AS437" s="203" t="str">
        <f t="shared" si="603"/>
        <v>-</v>
      </c>
      <c r="AT437" s="203" t="str">
        <f t="shared" si="604"/>
        <v>-</v>
      </c>
      <c r="AU437" s="204" t="str">
        <f t="shared" si="605"/>
        <v>-</v>
      </c>
      <c r="AV437" s="185"/>
      <c r="AW437" s="205">
        <f t="shared" si="606"/>
        <v>9.99</v>
      </c>
      <c r="AX437" s="206">
        <f t="shared" si="607"/>
        <v>9.99</v>
      </c>
      <c r="AY437" s="206">
        <f t="shared" si="608"/>
        <v>9.99</v>
      </c>
      <c r="AZ437" s="206">
        <f t="shared" si="609"/>
        <v>9.99</v>
      </c>
      <c r="BA437" s="206" t="str">
        <f t="shared" si="610"/>
        <v>-</v>
      </c>
      <c r="BB437" s="206" t="str">
        <f t="shared" si="611"/>
        <v>-</v>
      </c>
      <c r="BC437" s="206" t="str">
        <f t="shared" si="612"/>
        <v>-</v>
      </c>
      <c r="BD437" s="206" t="str">
        <f t="shared" si="613"/>
        <v>-</v>
      </c>
      <c r="BE437" s="206" t="str">
        <f t="shared" si="614"/>
        <v>-</v>
      </c>
      <c r="BF437" s="206" t="str">
        <f t="shared" si="615"/>
        <v>-</v>
      </c>
      <c r="BG437" s="207" t="str">
        <f t="shared" si="616"/>
        <v>-</v>
      </c>
      <c r="BH437" s="103"/>
      <c r="BI437" s="227"/>
      <c r="BJ437" s="112" t="s">
        <v>151</v>
      </c>
      <c r="BK437" s="103"/>
    </row>
    <row r="438" spans="1:63" s="49" customFormat="1">
      <c r="A438" s="110" t="s">
        <v>53</v>
      </c>
      <c r="B438" s="125" t="s">
        <v>262</v>
      </c>
      <c r="C438" s="55" t="s">
        <v>160</v>
      </c>
      <c r="D438" s="71" t="s">
        <v>85</v>
      </c>
      <c r="E438" s="112" t="s">
        <v>2428</v>
      </c>
      <c r="F438" s="51" t="s">
        <v>47</v>
      </c>
      <c r="G438" s="14">
        <v>2</v>
      </c>
      <c r="H438" s="14">
        <v>21.6</v>
      </c>
      <c r="I438" s="14" t="s">
        <v>41</v>
      </c>
      <c r="J438" s="14" t="s">
        <v>42</v>
      </c>
      <c r="K438" s="114" t="s">
        <v>48</v>
      </c>
      <c r="L438" s="115">
        <v>14.99</v>
      </c>
      <c r="M438" s="175">
        <f t="shared" si="590"/>
        <v>12.596638655462186</v>
      </c>
      <c r="N438" s="115"/>
      <c r="O438" s="116"/>
      <c r="P438" s="177">
        <f t="shared" si="635"/>
        <v>14.99</v>
      </c>
      <c r="Q438" s="67">
        <f t="shared" si="624"/>
        <v>13.99</v>
      </c>
      <c r="R438" s="16">
        <f t="shared" si="618"/>
        <v>12.99</v>
      </c>
      <c r="S438" s="16">
        <f t="shared" si="625"/>
        <v>11.99</v>
      </c>
      <c r="T438" s="16">
        <f t="shared" si="626"/>
        <v>10.99</v>
      </c>
      <c r="U438" s="14" t="s">
        <v>41</v>
      </c>
      <c r="V438" s="14" t="s">
        <v>41</v>
      </c>
      <c r="W438" s="14" t="s">
        <v>41</v>
      </c>
      <c r="X438" s="14" t="s">
        <v>41</v>
      </c>
      <c r="Y438" s="14" t="s">
        <v>41</v>
      </c>
      <c r="Z438" s="14" t="s">
        <v>41</v>
      </c>
      <c r="AA438" s="71" t="s">
        <v>41</v>
      </c>
      <c r="AB438" s="252">
        <v>19.989999999999998</v>
      </c>
      <c r="AC438" s="236" t="s">
        <v>49</v>
      </c>
      <c r="AD438" s="223" t="s">
        <v>265</v>
      </c>
      <c r="AE438" s="67">
        <v>135</v>
      </c>
      <c r="AF438" s="114">
        <v>45</v>
      </c>
      <c r="AG438" s="182">
        <f t="shared" si="591"/>
        <v>180</v>
      </c>
      <c r="AH438" s="183">
        <f t="shared" si="592"/>
        <v>-166.6</v>
      </c>
      <c r="AI438" s="184">
        <f t="shared" si="593"/>
        <v>9.99</v>
      </c>
      <c r="AJ438" s="183">
        <f t="shared" si="594"/>
        <v>8.3949579831932777</v>
      </c>
      <c r="AK438" s="202">
        <f t="shared" si="595"/>
        <v>160</v>
      </c>
      <c r="AL438" s="203">
        <f t="shared" si="596"/>
        <v>140</v>
      </c>
      <c r="AM438" s="203">
        <f t="shared" si="597"/>
        <v>120</v>
      </c>
      <c r="AN438" s="203">
        <f t="shared" si="598"/>
        <v>100</v>
      </c>
      <c r="AO438" s="203" t="str">
        <f t="shared" si="599"/>
        <v>-</v>
      </c>
      <c r="AP438" s="203" t="str">
        <f t="shared" si="600"/>
        <v>-</v>
      </c>
      <c r="AQ438" s="203" t="str">
        <f t="shared" si="601"/>
        <v>-</v>
      </c>
      <c r="AR438" s="203" t="str">
        <f t="shared" si="602"/>
        <v>-</v>
      </c>
      <c r="AS438" s="203" t="str">
        <f t="shared" si="603"/>
        <v>-</v>
      </c>
      <c r="AT438" s="203" t="str">
        <f t="shared" si="604"/>
        <v>-</v>
      </c>
      <c r="AU438" s="204" t="str">
        <f t="shared" si="605"/>
        <v>-</v>
      </c>
      <c r="AV438" s="185"/>
      <c r="AW438" s="205">
        <f t="shared" si="606"/>
        <v>9.99</v>
      </c>
      <c r="AX438" s="206">
        <f t="shared" si="607"/>
        <v>9.99</v>
      </c>
      <c r="AY438" s="206">
        <f t="shared" si="608"/>
        <v>9.99</v>
      </c>
      <c r="AZ438" s="206">
        <f t="shared" si="609"/>
        <v>9.99</v>
      </c>
      <c r="BA438" s="206" t="str">
        <f t="shared" si="610"/>
        <v>-</v>
      </c>
      <c r="BB438" s="206" t="str">
        <f t="shared" si="611"/>
        <v>-</v>
      </c>
      <c r="BC438" s="206" t="str">
        <f t="shared" si="612"/>
        <v>-</v>
      </c>
      <c r="BD438" s="206" t="str">
        <f t="shared" si="613"/>
        <v>-</v>
      </c>
      <c r="BE438" s="206" t="str">
        <f t="shared" si="614"/>
        <v>-</v>
      </c>
      <c r="BF438" s="206" t="str">
        <f t="shared" si="615"/>
        <v>-</v>
      </c>
      <c r="BG438" s="207" t="str">
        <f t="shared" si="616"/>
        <v>-</v>
      </c>
      <c r="BH438" s="103"/>
      <c r="BI438" s="227">
        <v>46265</v>
      </c>
      <c r="BJ438" s="112" t="s">
        <v>151</v>
      </c>
      <c r="BK438" s="103"/>
    </row>
    <row r="439" spans="1:63" s="49" customFormat="1">
      <c r="A439" s="110"/>
      <c r="B439" s="125" t="s">
        <v>262</v>
      </c>
      <c r="C439" s="55" t="s">
        <v>2523</v>
      </c>
      <c r="D439" s="71" t="s">
        <v>40</v>
      </c>
      <c r="E439" s="112" t="s">
        <v>2428</v>
      </c>
      <c r="F439" s="51" t="s">
        <v>61</v>
      </c>
      <c r="G439" s="14">
        <v>75</v>
      </c>
      <c r="H439" s="14">
        <v>50</v>
      </c>
      <c r="I439" s="14" t="s">
        <v>41</v>
      </c>
      <c r="J439" s="14" t="s">
        <v>76</v>
      </c>
      <c r="K439" s="114" t="s">
        <v>61</v>
      </c>
      <c r="L439" s="115">
        <v>24.99</v>
      </c>
      <c r="M439" s="175">
        <f t="shared" si="590"/>
        <v>21</v>
      </c>
      <c r="N439" s="115">
        <f>L439-7</f>
        <v>17.989999999999998</v>
      </c>
      <c r="O439" s="118">
        <f>N439/1.19</f>
        <v>15.117647058823529</v>
      </c>
      <c r="P439" s="177">
        <f>N439</f>
        <v>17.989999999999998</v>
      </c>
      <c r="Q439" s="67">
        <f t="shared" si="624"/>
        <v>16.989999999999998</v>
      </c>
      <c r="R439" s="16">
        <f t="shared" si="618"/>
        <v>15.989999999999998</v>
      </c>
      <c r="S439" s="16">
        <f t="shared" si="625"/>
        <v>14.989999999999998</v>
      </c>
      <c r="T439" s="16">
        <f t="shared" si="626"/>
        <v>13.989999999999998</v>
      </c>
      <c r="U439" s="16">
        <f t="shared" ref="U439:U441" si="636">P439-5</f>
        <v>12.989999999999998</v>
      </c>
      <c r="V439" s="16">
        <f t="shared" ref="V439:V441" si="637">P439-6</f>
        <v>11.989999999999998</v>
      </c>
      <c r="W439" s="16">
        <f t="shared" ref="W439:W441" si="638">P439-7</f>
        <v>10.989999999999998</v>
      </c>
      <c r="X439" s="16">
        <f t="shared" ref="X439:X441" si="639">P439-8</f>
        <v>9.9899999999999984</v>
      </c>
      <c r="Y439" s="16">
        <f t="shared" ref="Y439:Y441" si="640">P439-9</f>
        <v>8.9899999999999984</v>
      </c>
      <c r="Z439" s="16">
        <f t="shared" ref="Z439:Z441" si="641">P439-10</f>
        <v>7.9899999999999984</v>
      </c>
      <c r="AA439" s="71" t="s">
        <v>41</v>
      </c>
      <c r="AB439" s="252">
        <v>19.989999999999998</v>
      </c>
      <c r="AC439" s="237" t="s">
        <v>80</v>
      </c>
      <c r="AD439" s="120" t="s">
        <v>2540</v>
      </c>
      <c r="AE439" s="67">
        <v>150</v>
      </c>
      <c r="AF439" s="114">
        <v>-40</v>
      </c>
      <c r="AG439" s="182">
        <f t="shared" si="591"/>
        <v>110</v>
      </c>
      <c r="AH439" s="183">
        <f t="shared" si="592"/>
        <v>-83.3</v>
      </c>
      <c r="AI439" s="184">
        <f t="shared" si="593"/>
        <v>9.99</v>
      </c>
      <c r="AJ439" s="183">
        <f t="shared" si="594"/>
        <v>8.3949579831932777</v>
      </c>
      <c r="AK439" s="202">
        <f t="shared" si="595"/>
        <v>90</v>
      </c>
      <c r="AL439" s="203">
        <f t="shared" si="596"/>
        <v>70</v>
      </c>
      <c r="AM439" s="203">
        <f t="shared" si="597"/>
        <v>50</v>
      </c>
      <c r="AN439" s="203">
        <f t="shared" si="598"/>
        <v>30</v>
      </c>
      <c r="AO439" s="203">
        <f t="shared" si="599"/>
        <v>10</v>
      </c>
      <c r="AP439" s="203">
        <f t="shared" si="600"/>
        <v>-10</v>
      </c>
      <c r="AQ439" s="203">
        <f t="shared" si="601"/>
        <v>-30</v>
      </c>
      <c r="AR439" s="203">
        <f t="shared" si="602"/>
        <v>-50</v>
      </c>
      <c r="AS439" s="203">
        <f t="shared" si="603"/>
        <v>-70</v>
      </c>
      <c r="AT439" s="203">
        <f t="shared" si="604"/>
        <v>-90</v>
      </c>
      <c r="AU439" s="204" t="str">
        <f t="shared" si="605"/>
        <v>-</v>
      </c>
      <c r="AV439" s="185"/>
      <c r="AW439" s="205">
        <f t="shared" si="606"/>
        <v>9.99</v>
      </c>
      <c r="AX439" s="206">
        <f t="shared" si="607"/>
        <v>9.99</v>
      </c>
      <c r="AY439" s="206">
        <f t="shared" si="608"/>
        <v>9.99</v>
      </c>
      <c r="AZ439" s="206">
        <f t="shared" si="609"/>
        <v>19.990000000000002</v>
      </c>
      <c r="BA439" s="206">
        <f t="shared" si="610"/>
        <v>39.99</v>
      </c>
      <c r="BB439" s="206">
        <f t="shared" si="611"/>
        <v>59.99</v>
      </c>
      <c r="BC439" s="206">
        <f t="shared" si="612"/>
        <v>89.99</v>
      </c>
      <c r="BD439" s="206">
        <f t="shared" si="613"/>
        <v>109.99</v>
      </c>
      <c r="BE439" s="206">
        <f t="shared" si="614"/>
        <v>139.99</v>
      </c>
      <c r="BF439" s="206">
        <f t="shared" si="615"/>
        <v>159.99</v>
      </c>
      <c r="BG439" s="207" t="str">
        <f t="shared" si="616"/>
        <v>-</v>
      </c>
      <c r="BH439" s="103"/>
      <c r="BI439" s="227">
        <v>46265</v>
      </c>
      <c r="BJ439" s="112" t="s">
        <v>164</v>
      </c>
      <c r="BK439" s="103"/>
    </row>
    <row r="440" spans="1:63" s="49" customFormat="1">
      <c r="A440" s="110" t="s">
        <v>53</v>
      </c>
      <c r="B440" s="125" t="s">
        <v>262</v>
      </c>
      <c r="C440" s="55" t="s">
        <v>267</v>
      </c>
      <c r="D440" s="71" t="s">
        <v>40</v>
      </c>
      <c r="E440" s="112"/>
      <c r="F440" s="51" t="s">
        <v>41</v>
      </c>
      <c r="G440" s="14">
        <v>10</v>
      </c>
      <c r="H440" s="14">
        <v>50</v>
      </c>
      <c r="I440" s="14" t="s">
        <v>41</v>
      </c>
      <c r="J440" s="14" t="s">
        <v>42</v>
      </c>
      <c r="K440" s="114">
        <v>0.09</v>
      </c>
      <c r="L440" s="115">
        <v>19.989999999999998</v>
      </c>
      <c r="M440" s="175">
        <f t="shared" si="590"/>
        <v>16.798319327731093</v>
      </c>
      <c r="N440" s="115"/>
      <c r="O440" s="116"/>
      <c r="P440" s="177">
        <f t="shared" ref="P440:P447" si="642">L440</f>
        <v>19.989999999999998</v>
      </c>
      <c r="Q440" s="67">
        <f t="shared" si="624"/>
        <v>18.989999999999998</v>
      </c>
      <c r="R440" s="16">
        <f t="shared" si="618"/>
        <v>17.989999999999998</v>
      </c>
      <c r="S440" s="16">
        <f t="shared" si="625"/>
        <v>16.989999999999998</v>
      </c>
      <c r="T440" s="16">
        <f t="shared" si="626"/>
        <v>15.989999999999998</v>
      </c>
      <c r="U440" s="16">
        <f t="shared" si="636"/>
        <v>14.989999999999998</v>
      </c>
      <c r="V440" s="16">
        <f t="shared" si="637"/>
        <v>13.989999999999998</v>
      </c>
      <c r="W440" s="16">
        <f t="shared" si="638"/>
        <v>12.989999999999998</v>
      </c>
      <c r="X440" s="16">
        <f t="shared" si="639"/>
        <v>11.989999999999998</v>
      </c>
      <c r="Y440" s="16">
        <f t="shared" si="640"/>
        <v>10.989999999999998</v>
      </c>
      <c r="Z440" s="16">
        <f t="shared" si="641"/>
        <v>9.9899999999999984</v>
      </c>
      <c r="AA440" s="71" t="s">
        <v>41</v>
      </c>
      <c r="AB440" s="252">
        <v>19.989999999999998</v>
      </c>
      <c r="AC440" s="212"/>
      <c r="AD440" s="119" t="s">
        <v>41</v>
      </c>
      <c r="AE440" s="67">
        <v>180</v>
      </c>
      <c r="AF440" s="114"/>
      <c r="AG440" s="182">
        <f t="shared" si="591"/>
        <v>180</v>
      </c>
      <c r="AH440" s="183">
        <f t="shared" si="592"/>
        <v>-166.6</v>
      </c>
      <c r="AI440" s="184">
        <f t="shared" si="593"/>
        <v>9.99</v>
      </c>
      <c r="AJ440" s="183">
        <f t="shared" si="594"/>
        <v>8.3949579831932777</v>
      </c>
      <c r="AK440" s="202">
        <f t="shared" si="595"/>
        <v>160</v>
      </c>
      <c r="AL440" s="203">
        <f t="shared" si="596"/>
        <v>140</v>
      </c>
      <c r="AM440" s="203">
        <f t="shared" si="597"/>
        <v>120</v>
      </c>
      <c r="AN440" s="203">
        <f t="shared" si="598"/>
        <v>100</v>
      </c>
      <c r="AO440" s="203">
        <f t="shared" si="599"/>
        <v>80</v>
      </c>
      <c r="AP440" s="203">
        <f t="shared" si="600"/>
        <v>60</v>
      </c>
      <c r="AQ440" s="203">
        <f t="shared" si="601"/>
        <v>40</v>
      </c>
      <c r="AR440" s="203">
        <f t="shared" si="602"/>
        <v>20</v>
      </c>
      <c r="AS440" s="203">
        <f t="shared" si="603"/>
        <v>0</v>
      </c>
      <c r="AT440" s="203">
        <f t="shared" si="604"/>
        <v>-20</v>
      </c>
      <c r="AU440" s="204" t="str">
        <f t="shared" si="605"/>
        <v>-</v>
      </c>
      <c r="AV440" s="185"/>
      <c r="AW440" s="205">
        <f t="shared" si="606"/>
        <v>9.99</v>
      </c>
      <c r="AX440" s="206">
        <f t="shared" si="607"/>
        <v>9.99</v>
      </c>
      <c r="AY440" s="206">
        <f t="shared" si="608"/>
        <v>9.99</v>
      </c>
      <c r="AZ440" s="206">
        <f t="shared" si="609"/>
        <v>9.99</v>
      </c>
      <c r="BA440" s="206">
        <f t="shared" si="610"/>
        <v>9.99</v>
      </c>
      <c r="BB440" s="206">
        <f t="shared" si="611"/>
        <v>9.99</v>
      </c>
      <c r="BC440" s="206">
        <f t="shared" si="612"/>
        <v>9.99</v>
      </c>
      <c r="BD440" s="206">
        <f t="shared" si="613"/>
        <v>29.990000000000002</v>
      </c>
      <c r="BE440" s="206">
        <f t="shared" si="614"/>
        <v>49.99</v>
      </c>
      <c r="BF440" s="206">
        <f t="shared" si="615"/>
        <v>79.989999999999995</v>
      </c>
      <c r="BG440" s="207" t="str">
        <f t="shared" si="616"/>
        <v>-</v>
      </c>
      <c r="BH440" s="103"/>
      <c r="BI440" s="227"/>
      <c r="BJ440" s="112" t="s">
        <v>151</v>
      </c>
      <c r="BK440" s="103"/>
    </row>
    <row r="441" spans="1:63" s="49" customFormat="1">
      <c r="A441" s="110" t="s">
        <v>53</v>
      </c>
      <c r="B441" s="125" t="s">
        <v>262</v>
      </c>
      <c r="C441" s="55" t="s">
        <v>267</v>
      </c>
      <c r="D441" s="71" t="s">
        <v>40</v>
      </c>
      <c r="E441" s="112" t="s">
        <v>2429</v>
      </c>
      <c r="F441" s="51" t="s">
        <v>41</v>
      </c>
      <c r="G441" s="14">
        <v>10</v>
      </c>
      <c r="H441" s="14">
        <v>50</v>
      </c>
      <c r="I441" s="14" t="s">
        <v>41</v>
      </c>
      <c r="J441" s="14" t="s">
        <v>42</v>
      </c>
      <c r="K441" s="114">
        <v>0.09</v>
      </c>
      <c r="L441" s="115">
        <v>19.989999999999998</v>
      </c>
      <c r="M441" s="175">
        <f t="shared" si="590"/>
        <v>16.798319327731093</v>
      </c>
      <c r="N441" s="115"/>
      <c r="O441" s="116"/>
      <c r="P441" s="177">
        <f t="shared" si="642"/>
        <v>19.989999999999998</v>
      </c>
      <c r="Q441" s="67">
        <f t="shared" si="624"/>
        <v>18.989999999999998</v>
      </c>
      <c r="R441" s="16">
        <f t="shared" si="618"/>
        <v>17.989999999999998</v>
      </c>
      <c r="S441" s="16">
        <f t="shared" si="625"/>
        <v>16.989999999999998</v>
      </c>
      <c r="T441" s="16">
        <f t="shared" si="626"/>
        <v>15.989999999999998</v>
      </c>
      <c r="U441" s="16">
        <f t="shared" si="636"/>
        <v>14.989999999999998</v>
      </c>
      <c r="V441" s="16">
        <f t="shared" si="637"/>
        <v>13.989999999999998</v>
      </c>
      <c r="W441" s="16">
        <f t="shared" si="638"/>
        <v>12.989999999999998</v>
      </c>
      <c r="X441" s="16">
        <f t="shared" si="639"/>
        <v>11.989999999999998</v>
      </c>
      <c r="Y441" s="16">
        <f t="shared" si="640"/>
        <v>10.989999999999998</v>
      </c>
      <c r="Z441" s="16">
        <f t="shared" si="641"/>
        <v>9.9899999999999984</v>
      </c>
      <c r="AA441" s="71" t="s">
        <v>41</v>
      </c>
      <c r="AB441" s="252">
        <v>19.989999999999998</v>
      </c>
      <c r="AC441" s="236" t="s">
        <v>49</v>
      </c>
      <c r="AD441" s="223" t="s">
        <v>268</v>
      </c>
      <c r="AE441" s="67">
        <v>180</v>
      </c>
      <c r="AF441" s="114">
        <v>65</v>
      </c>
      <c r="AG441" s="182">
        <f t="shared" si="591"/>
        <v>245</v>
      </c>
      <c r="AH441" s="183">
        <f t="shared" si="592"/>
        <v>-243.95</v>
      </c>
      <c r="AI441" s="184">
        <f t="shared" si="593"/>
        <v>9.99</v>
      </c>
      <c r="AJ441" s="183">
        <f t="shared" si="594"/>
        <v>8.3949579831932777</v>
      </c>
      <c r="AK441" s="202">
        <f t="shared" si="595"/>
        <v>225</v>
      </c>
      <c r="AL441" s="203">
        <f t="shared" si="596"/>
        <v>205</v>
      </c>
      <c r="AM441" s="203">
        <f t="shared" si="597"/>
        <v>185</v>
      </c>
      <c r="AN441" s="203">
        <f t="shared" si="598"/>
        <v>165</v>
      </c>
      <c r="AO441" s="203">
        <f t="shared" si="599"/>
        <v>145</v>
      </c>
      <c r="AP441" s="203">
        <f t="shared" si="600"/>
        <v>125</v>
      </c>
      <c r="AQ441" s="203">
        <f t="shared" si="601"/>
        <v>105</v>
      </c>
      <c r="AR441" s="203">
        <f t="shared" si="602"/>
        <v>85</v>
      </c>
      <c r="AS441" s="203">
        <f t="shared" si="603"/>
        <v>65</v>
      </c>
      <c r="AT441" s="203">
        <f t="shared" si="604"/>
        <v>45</v>
      </c>
      <c r="AU441" s="204" t="str">
        <f t="shared" si="605"/>
        <v>-</v>
      </c>
      <c r="AV441" s="185"/>
      <c r="AW441" s="205">
        <f t="shared" si="606"/>
        <v>9.99</v>
      </c>
      <c r="AX441" s="206">
        <f t="shared" si="607"/>
        <v>9.99</v>
      </c>
      <c r="AY441" s="206">
        <f t="shared" si="608"/>
        <v>9.99</v>
      </c>
      <c r="AZ441" s="206">
        <f t="shared" si="609"/>
        <v>9.99</v>
      </c>
      <c r="BA441" s="206">
        <f t="shared" si="610"/>
        <v>9.99</v>
      </c>
      <c r="BB441" s="206">
        <f t="shared" si="611"/>
        <v>9.99</v>
      </c>
      <c r="BC441" s="206">
        <f t="shared" si="612"/>
        <v>9.99</v>
      </c>
      <c r="BD441" s="206">
        <f t="shared" si="613"/>
        <v>9.99</v>
      </c>
      <c r="BE441" s="206">
        <f t="shared" si="614"/>
        <v>9.99</v>
      </c>
      <c r="BF441" s="206">
        <f t="shared" si="615"/>
        <v>9.99</v>
      </c>
      <c r="BG441" s="207" t="str">
        <f t="shared" si="616"/>
        <v>-</v>
      </c>
      <c r="BH441" s="103"/>
      <c r="BI441" s="227">
        <v>46265</v>
      </c>
      <c r="BJ441" s="112" t="s">
        <v>151</v>
      </c>
      <c r="BK441" s="103"/>
    </row>
    <row r="442" spans="1:63" s="49" customFormat="1">
      <c r="A442" s="110" t="s">
        <v>53</v>
      </c>
      <c r="B442" s="125" t="s">
        <v>262</v>
      </c>
      <c r="C442" s="55" t="s">
        <v>269</v>
      </c>
      <c r="D442" s="71" t="s">
        <v>71</v>
      </c>
      <c r="E442" s="112"/>
      <c r="F442" s="51" t="s">
        <v>41</v>
      </c>
      <c r="G442" s="14">
        <v>5</v>
      </c>
      <c r="H442" s="14">
        <v>50</v>
      </c>
      <c r="I442" s="14" t="s">
        <v>41</v>
      </c>
      <c r="J442" s="14" t="s">
        <v>42</v>
      </c>
      <c r="K442" s="114">
        <v>0.09</v>
      </c>
      <c r="L442" s="115">
        <v>19.989999999999998</v>
      </c>
      <c r="M442" s="175">
        <f t="shared" si="590"/>
        <v>16.798319327731093</v>
      </c>
      <c r="N442" s="115"/>
      <c r="O442" s="116"/>
      <c r="P442" s="177">
        <f t="shared" si="642"/>
        <v>19.989999999999998</v>
      </c>
      <c r="Q442" s="67">
        <f t="shared" si="624"/>
        <v>18.989999999999998</v>
      </c>
      <c r="R442" s="16">
        <f t="shared" si="618"/>
        <v>17.989999999999998</v>
      </c>
      <c r="S442" s="16">
        <f t="shared" si="625"/>
        <v>16.989999999999998</v>
      </c>
      <c r="T442" s="16">
        <f t="shared" si="626"/>
        <v>15.989999999999998</v>
      </c>
      <c r="U442" s="14" t="s">
        <v>41</v>
      </c>
      <c r="V442" s="14" t="s">
        <v>41</v>
      </c>
      <c r="W442" s="14" t="s">
        <v>41</v>
      </c>
      <c r="X442" s="14" t="s">
        <v>41</v>
      </c>
      <c r="Y442" s="14" t="s">
        <v>41</v>
      </c>
      <c r="Z442" s="14" t="s">
        <v>41</v>
      </c>
      <c r="AA442" s="71" t="s">
        <v>41</v>
      </c>
      <c r="AB442" s="252">
        <v>19.989999999999998</v>
      </c>
      <c r="AC442" s="212"/>
      <c r="AD442" s="119" t="s">
        <v>41</v>
      </c>
      <c r="AE442" s="67">
        <v>240</v>
      </c>
      <c r="AF442" s="114"/>
      <c r="AG442" s="182">
        <f t="shared" si="591"/>
        <v>240</v>
      </c>
      <c r="AH442" s="183">
        <f t="shared" si="592"/>
        <v>-238</v>
      </c>
      <c r="AI442" s="184">
        <f t="shared" si="593"/>
        <v>9.99</v>
      </c>
      <c r="AJ442" s="183">
        <f t="shared" si="594"/>
        <v>8.3949579831932777</v>
      </c>
      <c r="AK442" s="202">
        <f t="shared" si="595"/>
        <v>220</v>
      </c>
      <c r="AL442" s="203">
        <f t="shared" si="596"/>
        <v>200</v>
      </c>
      <c r="AM442" s="203">
        <f t="shared" si="597"/>
        <v>180</v>
      </c>
      <c r="AN442" s="203">
        <f t="shared" si="598"/>
        <v>160</v>
      </c>
      <c r="AO442" s="203" t="str">
        <f t="shared" si="599"/>
        <v>-</v>
      </c>
      <c r="AP442" s="203" t="str">
        <f t="shared" si="600"/>
        <v>-</v>
      </c>
      <c r="AQ442" s="203" t="str">
        <f t="shared" si="601"/>
        <v>-</v>
      </c>
      <c r="AR442" s="203" t="str">
        <f t="shared" si="602"/>
        <v>-</v>
      </c>
      <c r="AS442" s="203" t="str">
        <f t="shared" si="603"/>
        <v>-</v>
      </c>
      <c r="AT442" s="203" t="str">
        <f t="shared" si="604"/>
        <v>-</v>
      </c>
      <c r="AU442" s="204" t="str">
        <f t="shared" si="605"/>
        <v>-</v>
      </c>
      <c r="AV442" s="185"/>
      <c r="AW442" s="205">
        <f t="shared" si="606"/>
        <v>9.99</v>
      </c>
      <c r="AX442" s="206">
        <f t="shared" si="607"/>
        <v>9.99</v>
      </c>
      <c r="AY442" s="206">
        <f t="shared" si="608"/>
        <v>9.99</v>
      </c>
      <c r="AZ442" s="206">
        <f t="shared" si="609"/>
        <v>9.99</v>
      </c>
      <c r="BA442" s="206" t="str">
        <f t="shared" si="610"/>
        <v>-</v>
      </c>
      <c r="BB442" s="206" t="str">
        <f t="shared" si="611"/>
        <v>-</v>
      </c>
      <c r="BC442" s="206" t="str">
        <f t="shared" si="612"/>
        <v>-</v>
      </c>
      <c r="BD442" s="206" t="str">
        <f t="shared" si="613"/>
        <v>-</v>
      </c>
      <c r="BE442" s="206" t="str">
        <f t="shared" si="614"/>
        <v>-</v>
      </c>
      <c r="BF442" s="206" t="str">
        <f t="shared" si="615"/>
        <v>-</v>
      </c>
      <c r="BG442" s="207" t="str">
        <f t="shared" si="616"/>
        <v>-</v>
      </c>
      <c r="BH442" s="103"/>
      <c r="BI442" s="227"/>
      <c r="BJ442" s="112" t="s">
        <v>151</v>
      </c>
      <c r="BK442" s="103"/>
    </row>
    <row r="443" spans="1:63" s="49" customFormat="1">
      <c r="A443" s="110" t="s">
        <v>53</v>
      </c>
      <c r="B443" s="125" t="s">
        <v>262</v>
      </c>
      <c r="C443" s="55" t="s">
        <v>269</v>
      </c>
      <c r="D443" s="71" t="s">
        <v>71</v>
      </c>
      <c r="E443" s="112" t="s">
        <v>2429</v>
      </c>
      <c r="F443" s="51" t="s">
        <v>41</v>
      </c>
      <c r="G443" s="14">
        <v>5</v>
      </c>
      <c r="H443" s="14">
        <v>50</v>
      </c>
      <c r="I443" s="14" t="s">
        <v>41</v>
      </c>
      <c r="J443" s="14" t="s">
        <v>42</v>
      </c>
      <c r="K443" s="114">
        <v>0.09</v>
      </c>
      <c r="L443" s="115">
        <v>19.989999999999998</v>
      </c>
      <c r="M443" s="175">
        <f t="shared" si="590"/>
        <v>16.798319327731093</v>
      </c>
      <c r="N443" s="115"/>
      <c r="O443" s="116"/>
      <c r="P443" s="177">
        <f t="shared" si="642"/>
        <v>19.989999999999998</v>
      </c>
      <c r="Q443" s="67">
        <f t="shared" si="624"/>
        <v>18.989999999999998</v>
      </c>
      <c r="R443" s="16">
        <f t="shared" si="618"/>
        <v>17.989999999999998</v>
      </c>
      <c r="S443" s="16">
        <f t="shared" si="625"/>
        <v>16.989999999999998</v>
      </c>
      <c r="T443" s="16">
        <f t="shared" si="626"/>
        <v>15.989999999999998</v>
      </c>
      <c r="U443" s="14" t="s">
        <v>41</v>
      </c>
      <c r="V443" s="14" t="s">
        <v>41</v>
      </c>
      <c r="W443" s="14" t="s">
        <v>41</v>
      </c>
      <c r="X443" s="14" t="s">
        <v>41</v>
      </c>
      <c r="Y443" s="14" t="s">
        <v>41</v>
      </c>
      <c r="Z443" s="14" t="s">
        <v>41</v>
      </c>
      <c r="AA443" s="71" t="s">
        <v>41</v>
      </c>
      <c r="AB443" s="252">
        <v>19.989999999999998</v>
      </c>
      <c r="AC443" s="236" t="s">
        <v>49</v>
      </c>
      <c r="AD443" s="223" t="s">
        <v>264</v>
      </c>
      <c r="AE443" s="67">
        <v>240</v>
      </c>
      <c r="AF443" s="114">
        <v>35</v>
      </c>
      <c r="AG443" s="182">
        <f t="shared" si="591"/>
        <v>275</v>
      </c>
      <c r="AH443" s="183">
        <f t="shared" si="592"/>
        <v>-279.64999999999998</v>
      </c>
      <c r="AI443" s="184">
        <f t="shared" si="593"/>
        <v>9.99</v>
      </c>
      <c r="AJ443" s="183">
        <f t="shared" si="594"/>
        <v>8.3949579831932777</v>
      </c>
      <c r="AK443" s="202">
        <f t="shared" si="595"/>
        <v>255</v>
      </c>
      <c r="AL443" s="203">
        <f t="shared" si="596"/>
        <v>235</v>
      </c>
      <c r="AM443" s="203">
        <f t="shared" si="597"/>
        <v>215</v>
      </c>
      <c r="AN443" s="203">
        <f t="shared" si="598"/>
        <v>195</v>
      </c>
      <c r="AO443" s="203" t="str">
        <f t="shared" si="599"/>
        <v>-</v>
      </c>
      <c r="AP443" s="203" t="str">
        <f t="shared" si="600"/>
        <v>-</v>
      </c>
      <c r="AQ443" s="203" t="str">
        <f t="shared" si="601"/>
        <v>-</v>
      </c>
      <c r="AR443" s="203" t="str">
        <f t="shared" si="602"/>
        <v>-</v>
      </c>
      <c r="AS443" s="203" t="str">
        <f t="shared" si="603"/>
        <v>-</v>
      </c>
      <c r="AT443" s="203" t="str">
        <f t="shared" si="604"/>
        <v>-</v>
      </c>
      <c r="AU443" s="204" t="str">
        <f t="shared" si="605"/>
        <v>-</v>
      </c>
      <c r="AV443" s="185"/>
      <c r="AW443" s="205">
        <f t="shared" si="606"/>
        <v>9.99</v>
      </c>
      <c r="AX443" s="206">
        <f t="shared" si="607"/>
        <v>9.99</v>
      </c>
      <c r="AY443" s="206">
        <f t="shared" si="608"/>
        <v>9.99</v>
      </c>
      <c r="AZ443" s="206">
        <f t="shared" si="609"/>
        <v>9.99</v>
      </c>
      <c r="BA443" s="206" t="str">
        <f t="shared" si="610"/>
        <v>-</v>
      </c>
      <c r="BB443" s="206" t="str">
        <f t="shared" si="611"/>
        <v>-</v>
      </c>
      <c r="BC443" s="206" t="str">
        <f t="shared" si="612"/>
        <v>-</v>
      </c>
      <c r="BD443" s="206" t="str">
        <f t="shared" si="613"/>
        <v>-</v>
      </c>
      <c r="BE443" s="206" t="str">
        <f t="shared" si="614"/>
        <v>-</v>
      </c>
      <c r="BF443" s="206" t="str">
        <f t="shared" si="615"/>
        <v>-</v>
      </c>
      <c r="BG443" s="207" t="str">
        <f t="shared" si="616"/>
        <v>-</v>
      </c>
      <c r="BH443" s="103"/>
      <c r="BI443" s="227">
        <v>46265</v>
      </c>
      <c r="BJ443" s="112" t="s">
        <v>151</v>
      </c>
      <c r="BK443" s="103"/>
    </row>
    <row r="444" spans="1:63" s="49" customFormat="1">
      <c r="A444" s="110" t="s">
        <v>53</v>
      </c>
      <c r="B444" s="125" t="s">
        <v>262</v>
      </c>
      <c r="C444" s="55" t="s">
        <v>162</v>
      </c>
      <c r="D444" s="71" t="s">
        <v>71</v>
      </c>
      <c r="E444" s="112"/>
      <c r="F444" s="51" t="s">
        <v>47</v>
      </c>
      <c r="G444" s="14">
        <v>2</v>
      </c>
      <c r="H444" s="14">
        <v>21.6</v>
      </c>
      <c r="I444" s="14" t="s">
        <v>41</v>
      </c>
      <c r="J444" s="14" t="s">
        <v>42</v>
      </c>
      <c r="K444" s="114" t="s">
        <v>48</v>
      </c>
      <c r="L444" s="115">
        <v>19.989999999999998</v>
      </c>
      <c r="M444" s="175">
        <f t="shared" ref="M444:M476" si="643">L444/1.19</f>
        <v>16.798319327731093</v>
      </c>
      <c r="N444" s="115"/>
      <c r="O444" s="116"/>
      <c r="P444" s="177">
        <f t="shared" si="642"/>
        <v>19.989999999999998</v>
      </c>
      <c r="Q444" s="67">
        <f t="shared" si="624"/>
        <v>18.989999999999998</v>
      </c>
      <c r="R444" s="16">
        <f t="shared" si="618"/>
        <v>17.989999999999998</v>
      </c>
      <c r="S444" s="16">
        <f t="shared" si="625"/>
        <v>16.989999999999998</v>
      </c>
      <c r="T444" s="16">
        <f t="shared" si="626"/>
        <v>15.989999999999998</v>
      </c>
      <c r="U444" s="14" t="s">
        <v>41</v>
      </c>
      <c r="V444" s="14" t="s">
        <v>41</v>
      </c>
      <c r="W444" s="14" t="s">
        <v>41</v>
      </c>
      <c r="X444" s="14" t="s">
        <v>41</v>
      </c>
      <c r="Y444" s="14" t="s">
        <v>41</v>
      </c>
      <c r="Z444" s="14" t="s">
        <v>41</v>
      </c>
      <c r="AA444" s="71" t="s">
        <v>41</v>
      </c>
      <c r="AB444" s="252">
        <v>19.989999999999998</v>
      </c>
      <c r="AC444" s="212"/>
      <c r="AD444" s="119" t="s">
        <v>41</v>
      </c>
      <c r="AE444" s="67">
        <v>215</v>
      </c>
      <c r="AF444" s="114"/>
      <c r="AG444" s="182">
        <f t="shared" ref="AG444:AG476" si="644">SUM(AE444:AF444)</f>
        <v>215</v>
      </c>
      <c r="AH444" s="183">
        <f t="shared" ref="AH444:AH476" si="645">((($AG$2+$AG$3)-AG444))*1.19</f>
        <v>-208.25</v>
      </c>
      <c r="AI444" s="184">
        <f t="shared" ref="AI444:AI476" si="646">IF(AH444&lt;1,9.99,ROUNDDOWN(AH444/10,0)*10+9.99)</f>
        <v>9.99</v>
      </c>
      <c r="AJ444" s="183">
        <f t="shared" ref="AJ444:AJ476" si="647">AI444/1.19</f>
        <v>8.3949579831932777</v>
      </c>
      <c r="AK444" s="202">
        <f t="shared" ref="AK444:AK476" si="648">IF(ISNUMBER(Q444),AG444-20,"-")</f>
        <v>195</v>
      </c>
      <c r="AL444" s="203">
        <f t="shared" ref="AL444:AL476" si="649">IF(ISNUMBER(R444),AG444-40,"-")</f>
        <v>175</v>
      </c>
      <c r="AM444" s="203">
        <f t="shared" ref="AM444:AM476" si="650">IF(ISNUMBER(S444),AG444-60,"-")</f>
        <v>155</v>
      </c>
      <c r="AN444" s="203">
        <f t="shared" ref="AN444:AN476" si="651">IF(ISNUMBER(T444),AG444-80,"-")</f>
        <v>135</v>
      </c>
      <c r="AO444" s="203" t="str">
        <f t="shared" ref="AO444:AO476" si="652">IF(ISNUMBER(U444),AG444-100,"-")</f>
        <v>-</v>
      </c>
      <c r="AP444" s="203" t="str">
        <f t="shared" ref="AP444:AP476" si="653">IF(ISNUMBER(V444),AG444-120,"-")</f>
        <v>-</v>
      </c>
      <c r="AQ444" s="203" t="str">
        <f t="shared" ref="AQ444:AQ476" si="654">IF(ISNUMBER(W444),AG444-140,"-")</f>
        <v>-</v>
      </c>
      <c r="AR444" s="203" t="str">
        <f t="shared" ref="AR444:AR476" si="655">IF(ISNUMBER(X444),AG444-160,"-")</f>
        <v>-</v>
      </c>
      <c r="AS444" s="203" t="str">
        <f t="shared" ref="AS444:AS476" si="656">IF(ISNUMBER(Y444),AG444-180,"-")</f>
        <v>-</v>
      </c>
      <c r="AT444" s="203" t="str">
        <f t="shared" ref="AT444:AT476" si="657">IF(ISNUMBER(Z444),AG444-200,"-")</f>
        <v>-</v>
      </c>
      <c r="AU444" s="204" t="str">
        <f t="shared" ref="AU444:AU476" si="658">IF(ISNUMBER(AA444),AG444-240,"-")</f>
        <v>-</v>
      </c>
      <c r="AV444" s="185"/>
      <c r="AW444" s="205">
        <f t="shared" ref="AW444:AW476" si="659">IF(ISNUMBER(AK444),IF((AH444+23.8)&lt;1,9.99,ROUNDDOWN((AH444+23.8)/10,0)*10+9.99),"-")</f>
        <v>9.99</v>
      </c>
      <c r="AX444" s="206">
        <f t="shared" ref="AX444:AX476" si="660">IF(ISNUMBER(AL444),IF((AH444+47.6)&lt;1,9.99,ROUNDDOWN((AH444+47.6)/10,0)*10+9.99),"-")</f>
        <v>9.99</v>
      </c>
      <c r="AY444" s="206">
        <f t="shared" ref="AY444:AY476" si="661">IF(ISNUMBER(AM444),IF((AH444+71.4)&lt;1,9.99,ROUNDDOWN((AH444+71.4)/10,0)*10+9.99),"-")</f>
        <v>9.99</v>
      </c>
      <c r="AZ444" s="206">
        <f t="shared" ref="AZ444:AZ476" si="662">IF(ISNUMBER(AN444),IF((AH444+95.2)&lt;1,9.99,ROUNDDOWN((AH444+95.2)/10,0)*10+9.99),"-")</f>
        <v>9.99</v>
      </c>
      <c r="BA444" s="206" t="str">
        <f t="shared" ref="BA444:BA476" si="663">IF(ISNUMBER(AO444),IF((AH444+119)&lt;1,9.99,ROUNDDOWN((AH444+119)/10,0)*10+9.99),"-")</f>
        <v>-</v>
      </c>
      <c r="BB444" s="206" t="str">
        <f t="shared" ref="BB444:BB476" si="664">IF(ISNUMBER(AP444),IF((AH444+142.8)&lt;1,9.99,ROUNDDOWN((AH444+142.8)/10,0)*10+9.99),"-")</f>
        <v>-</v>
      </c>
      <c r="BC444" s="206" t="str">
        <f t="shared" ref="BC444:BC476" si="665">IF(ISNUMBER(AQ444),IF((AH444+166.6)&lt;1,9.99,ROUNDDOWN((AH444+166.6)/10,0)*10+9.99),"-")</f>
        <v>-</v>
      </c>
      <c r="BD444" s="206" t="str">
        <f t="shared" ref="BD444:BD476" si="666">IF(ISNUMBER(AR444),IF((AH444+190.4)&lt;1,9.99,ROUNDDOWN((AH444+190.4)/10,0)*10+9.99),"-")</f>
        <v>-</v>
      </c>
      <c r="BE444" s="206" t="str">
        <f t="shared" ref="BE444:BE476" si="667">IF(ISNUMBER(AS444),IF((AH444+214.2)&lt;1,9.99,ROUNDDOWN((AH444+214.2)/10,0)*10+9.99),"-")</f>
        <v>-</v>
      </c>
      <c r="BF444" s="206" t="str">
        <f t="shared" ref="BF444:BF476" si="668">IF(ISNUMBER(AT444),IF((AH444+238)&lt;1,9.99,ROUNDDOWN((AH444+238)/10,0)*10+9.99),"-")</f>
        <v>-</v>
      </c>
      <c r="BG444" s="207" t="str">
        <f t="shared" ref="BG444:BG476" si="669">IF(ISNUMBER(AU444),IF((AH444+285.6)&lt;1,9.99,ROUNDDOWN((AH444+285.6)/10,0)*10+9.99),"-")</f>
        <v>-</v>
      </c>
      <c r="BH444" s="103"/>
      <c r="BI444" s="227"/>
      <c r="BJ444" s="112" t="s">
        <v>151</v>
      </c>
      <c r="BK444" s="103"/>
    </row>
    <row r="445" spans="1:63" s="49" customFormat="1">
      <c r="A445" s="110" t="s">
        <v>53</v>
      </c>
      <c r="B445" s="125" t="s">
        <v>262</v>
      </c>
      <c r="C445" s="55" t="s">
        <v>162</v>
      </c>
      <c r="D445" s="71" t="s">
        <v>71</v>
      </c>
      <c r="E445" s="112" t="s">
        <v>2428</v>
      </c>
      <c r="F445" s="51" t="s">
        <v>47</v>
      </c>
      <c r="G445" s="14">
        <v>2</v>
      </c>
      <c r="H445" s="14">
        <v>21.6</v>
      </c>
      <c r="I445" s="14" t="s">
        <v>41</v>
      </c>
      <c r="J445" s="14" t="s">
        <v>42</v>
      </c>
      <c r="K445" s="114" t="s">
        <v>48</v>
      </c>
      <c r="L445" s="115">
        <v>19.989999999999998</v>
      </c>
      <c r="M445" s="175">
        <f t="shared" si="643"/>
        <v>16.798319327731093</v>
      </c>
      <c r="N445" s="115"/>
      <c r="O445" s="116"/>
      <c r="P445" s="177">
        <f t="shared" si="642"/>
        <v>19.989999999999998</v>
      </c>
      <c r="Q445" s="67">
        <f t="shared" si="624"/>
        <v>18.989999999999998</v>
      </c>
      <c r="R445" s="16">
        <f t="shared" si="618"/>
        <v>17.989999999999998</v>
      </c>
      <c r="S445" s="16">
        <f t="shared" si="625"/>
        <v>16.989999999999998</v>
      </c>
      <c r="T445" s="16">
        <f t="shared" si="626"/>
        <v>15.989999999999998</v>
      </c>
      <c r="U445" s="14" t="s">
        <v>41</v>
      </c>
      <c r="V445" s="14" t="s">
        <v>41</v>
      </c>
      <c r="W445" s="14" t="s">
        <v>41</v>
      </c>
      <c r="X445" s="14" t="s">
        <v>41</v>
      </c>
      <c r="Y445" s="14" t="s">
        <v>41</v>
      </c>
      <c r="Z445" s="14" t="s">
        <v>41</v>
      </c>
      <c r="AA445" s="71" t="s">
        <v>41</v>
      </c>
      <c r="AB445" s="252">
        <v>19.989999999999998</v>
      </c>
      <c r="AC445" s="236" t="s">
        <v>49</v>
      </c>
      <c r="AD445" s="223" t="s">
        <v>265</v>
      </c>
      <c r="AE445" s="67">
        <v>215</v>
      </c>
      <c r="AF445" s="114">
        <v>45</v>
      </c>
      <c r="AG445" s="182">
        <f t="shared" si="644"/>
        <v>260</v>
      </c>
      <c r="AH445" s="183">
        <f t="shared" si="645"/>
        <v>-261.8</v>
      </c>
      <c r="AI445" s="184">
        <f t="shared" si="646"/>
        <v>9.99</v>
      </c>
      <c r="AJ445" s="183">
        <f t="shared" si="647"/>
        <v>8.3949579831932777</v>
      </c>
      <c r="AK445" s="202">
        <f t="shared" si="648"/>
        <v>240</v>
      </c>
      <c r="AL445" s="203">
        <f t="shared" si="649"/>
        <v>220</v>
      </c>
      <c r="AM445" s="203">
        <f t="shared" si="650"/>
        <v>200</v>
      </c>
      <c r="AN445" s="203">
        <f t="shared" si="651"/>
        <v>180</v>
      </c>
      <c r="AO445" s="203" t="str">
        <f t="shared" si="652"/>
        <v>-</v>
      </c>
      <c r="AP445" s="203" t="str">
        <f t="shared" si="653"/>
        <v>-</v>
      </c>
      <c r="AQ445" s="203" t="str">
        <f t="shared" si="654"/>
        <v>-</v>
      </c>
      <c r="AR445" s="203" t="str">
        <f t="shared" si="655"/>
        <v>-</v>
      </c>
      <c r="AS445" s="203" t="str">
        <f t="shared" si="656"/>
        <v>-</v>
      </c>
      <c r="AT445" s="203" t="str">
        <f t="shared" si="657"/>
        <v>-</v>
      </c>
      <c r="AU445" s="204" t="str">
        <f t="shared" si="658"/>
        <v>-</v>
      </c>
      <c r="AV445" s="185"/>
      <c r="AW445" s="205">
        <f t="shared" si="659"/>
        <v>9.99</v>
      </c>
      <c r="AX445" s="206">
        <f t="shared" si="660"/>
        <v>9.99</v>
      </c>
      <c r="AY445" s="206">
        <f t="shared" si="661"/>
        <v>9.99</v>
      </c>
      <c r="AZ445" s="206">
        <f t="shared" si="662"/>
        <v>9.99</v>
      </c>
      <c r="BA445" s="206" t="str">
        <f t="shared" si="663"/>
        <v>-</v>
      </c>
      <c r="BB445" s="206" t="str">
        <f t="shared" si="664"/>
        <v>-</v>
      </c>
      <c r="BC445" s="206" t="str">
        <f t="shared" si="665"/>
        <v>-</v>
      </c>
      <c r="BD445" s="206" t="str">
        <f t="shared" si="666"/>
        <v>-</v>
      </c>
      <c r="BE445" s="206" t="str">
        <f t="shared" si="667"/>
        <v>-</v>
      </c>
      <c r="BF445" s="206" t="str">
        <f t="shared" si="668"/>
        <v>-</v>
      </c>
      <c r="BG445" s="207" t="str">
        <f t="shared" si="669"/>
        <v>-</v>
      </c>
      <c r="BH445" s="103"/>
      <c r="BI445" s="227">
        <v>46265</v>
      </c>
      <c r="BJ445" s="112" t="s">
        <v>151</v>
      </c>
      <c r="BK445" s="103"/>
    </row>
    <row r="446" spans="1:63" s="49" customFormat="1">
      <c r="A446" s="110"/>
      <c r="B446" s="125" t="s">
        <v>262</v>
      </c>
      <c r="C446" s="55" t="s">
        <v>2555</v>
      </c>
      <c r="D446" s="71" t="s">
        <v>40</v>
      </c>
      <c r="E446" s="112"/>
      <c r="F446" s="51" t="s">
        <v>61</v>
      </c>
      <c r="G446" s="14">
        <v>50</v>
      </c>
      <c r="H446" s="14">
        <v>50</v>
      </c>
      <c r="I446" s="14" t="s">
        <v>41</v>
      </c>
      <c r="J446" s="14" t="s">
        <v>76</v>
      </c>
      <c r="K446" s="114" t="s">
        <v>61</v>
      </c>
      <c r="L446" s="115">
        <v>19.989999999999998</v>
      </c>
      <c r="M446" s="175">
        <f t="shared" si="643"/>
        <v>16.798319327731093</v>
      </c>
      <c r="N446" s="115"/>
      <c r="O446" s="116"/>
      <c r="P446" s="177">
        <f t="shared" si="642"/>
        <v>19.989999999999998</v>
      </c>
      <c r="Q446" s="67">
        <f t="shared" si="624"/>
        <v>18.989999999999998</v>
      </c>
      <c r="R446" s="16">
        <f t="shared" si="618"/>
        <v>17.989999999999998</v>
      </c>
      <c r="S446" s="16">
        <f t="shared" si="625"/>
        <v>16.989999999999998</v>
      </c>
      <c r="T446" s="16">
        <f t="shared" si="626"/>
        <v>15.989999999999998</v>
      </c>
      <c r="U446" s="16">
        <f>P446-5</f>
        <v>14.989999999999998</v>
      </c>
      <c r="V446" s="16">
        <f>P446-6</f>
        <v>13.989999999999998</v>
      </c>
      <c r="W446" s="16">
        <f>P446-7</f>
        <v>12.989999999999998</v>
      </c>
      <c r="X446" s="16">
        <f>P446-8</f>
        <v>11.989999999999998</v>
      </c>
      <c r="Y446" s="16">
        <f>P446-9</f>
        <v>10.989999999999998</v>
      </c>
      <c r="Z446" s="16">
        <f>P446-10</f>
        <v>9.9899999999999984</v>
      </c>
      <c r="AA446" s="71" t="s">
        <v>41</v>
      </c>
      <c r="AB446" s="252">
        <v>19.989999999999998</v>
      </c>
      <c r="AC446" s="212"/>
      <c r="AD446" s="119" t="s">
        <v>41</v>
      </c>
      <c r="AE446" s="67">
        <v>100</v>
      </c>
      <c r="AF446" s="114"/>
      <c r="AG446" s="182">
        <f t="shared" si="644"/>
        <v>100</v>
      </c>
      <c r="AH446" s="183">
        <f t="shared" si="645"/>
        <v>-71.399999999999991</v>
      </c>
      <c r="AI446" s="184">
        <f t="shared" si="646"/>
        <v>9.99</v>
      </c>
      <c r="AJ446" s="183">
        <f t="shared" si="647"/>
        <v>8.3949579831932777</v>
      </c>
      <c r="AK446" s="202">
        <f t="shared" si="648"/>
        <v>80</v>
      </c>
      <c r="AL446" s="203">
        <f t="shared" si="649"/>
        <v>60</v>
      </c>
      <c r="AM446" s="203">
        <f t="shared" si="650"/>
        <v>40</v>
      </c>
      <c r="AN446" s="203">
        <f t="shared" si="651"/>
        <v>20</v>
      </c>
      <c r="AO446" s="203">
        <f t="shared" si="652"/>
        <v>0</v>
      </c>
      <c r="AP446" s="203">
        <f t="shared" si="653"/>
        <v>-20</v>
      </c>
      <c r="AQ446" s="203">
        <f t="shared" si="654"/>
        <v>-40</v>
      </c>
      <c r="AR446" s="203">
        <f t="shared" si="655"/>
        <v>-60</v>
      </c>
      <c r="AS446" s="203">
        <f t="shared" si="656"/>
        <v>-80</v>
      </c>
      <c r="AT446" s="203">
        <f t="shared" si="657"/>
        <v>-100</v>
      </c>
      <c r="AU446" s="204" t="str">
        <f t="shared" si="658"/>
        <v>-</v>
      </c>
      <c r="AV446" s="185"/>
      <c r="AW446" s="205">
        <f t="shared" si="659"/>
        <v>9.99</v>
      </c>
      <c r="AX446" s="206">
        <f t="shared" si="660"/>
        <v>9.99</v>
      </c>
      <c r="AY446" s="206">
        <f t="shared" si="661"/>
        <v>9.99</v>
      </c>
      <c r="AZ446" s="206">
        <f t="shared" si="662"/>
        <v>29.990000000000002</v>
      </c>
      <c r="BA446" s="206">
        <f t="shared" si="663"/>
        <v>49.99</v>
      </c>
      <c r="BB446" s="206">
        <f t="shared" si="664"/>
        <v>79.989999999999995</v>
      </c>
      <c r="BC446" s="206">
        <f t="shared" si="665"/>
        <v>99.99</v>
      </c>
      <c r="BD446" s="206">
        <f t="shared" si="666"/>
        <v>119.99</v>
      </c>
      <c r="BE446" s="206">
        <f t="shared" si="667"/>
        <v>149.99</v>
      </c>
      <c r="BF446" s="206">
        <f t="shared" si="668"/>
        <v>169.99</v>
      </c>
      <c r="BG446" s="207" t="str">
        <f t="shared" si="669"/>
        <v>-</v>
      </c>
      <c r="BH446" s="103"/>
      <c r="BI446" s="227"/>
      <c r="BJ446" s="112" t="s">
        <v>164</v>
      </c>
      <c r="BK446" s="103"/>
    </row>
    <row r="447" spans="1:63" s="49" customFormat="1">
      <c r="A447" s="111" t="s">
        <v>173</v>
      </c>
      <c r="B447" s="125" t="s">
        <v>262</v>
      </c>
      <c r="C447" s="55" t="s">
        <v>2556</v>
      </c>
      <c r="D447" s="71" t="s">
        <v>40</v>
      </c>
      <c r="E447" s="112"/>
      <c r="F447" s="51" t="s">
        <v>61</v>
      </c>
      <c r="G447" s="14">
        <v>50</v>
      </c>
      <c r="H447" s="14">
        <v>50</v>
      </c>
      <c r="I447" s="14" t="s">
        <v>41</v>
      </c>
      <c r="J447" s="14" t="s">
        <v>76</v>
      </c>
      <c r="K447" s="114" t="s">
        <v>61</v>
      </c>
      <c r="L447" s="115">
        <v>19.989999999999998</v>
      </c>
      <c r="M447" s="175">
        <f t="shared" si="643"/>
        <v>16.798319327731093</v>
      </c>
      <c r="N447" s="115"/>
      <c r="O447" s="116"/>
      <c r="P447" s="177">
        <f t="shared" si="642"/>
        <v>19.989999999999998</v>
      </c>
      <c r="Q447" s="51" t="s">
        <v>41</v>
      </c>
      <c r="R447" s="14" t="s">
        <v>41</v>
      </c>
      <c r="S447" s="14" t="s">
        <v>41</v>
      </c>
      <c r="T447" s="14" t="s">
        <v>41</v>
      </c>
      <c r="U447" s="14" t="s">
        <v>41</v>
      </c>
      <c r="V447" s="14" t="s">
        <v>41</v>
      </c>
      <c r="W447" s="14" t="s">
        <v>41</v>
      </c>
      <c r="X447" s="14" t="s">
        <v>41</v>
      </c>
      <c r="Y447" s="14" t="s">
        <v>41</v>
      </c>
      <c r="Z447" s="14" t="s">
        <v>41</v>
      </c>
      <c r="AA447" s="71" t="s">
        <v>41</v>
      </c>
      <c r="AB447" s="252">
        <v>19.989999999999998</v>
      </c>
      <c r="AC447" s="212"/>
      <c r="AD447" s="119" t="s">
        <v>41</v>
      </c>
      <c r="AE447" s="67">
        <v>0</v>
      </c>
      <c r="AF447" s="114"/>
      <c r="AG447" s="182">
        <f t="shared" si="644"/>
        <v>0</v>
      </c>
      <c r="AH447" s="183">
        <f t="shared" si="645"/>
        <v>47.599999999999994</v>
      </c>
      <c r="AI447" s="184">
        <f t="shared" si="646"/>
        <v>49.99</v>
      </c>
      <c r="AJ447" s="183">
        <f t="shared" si="647"/>
        <v>42.008403361344541</v>
      </c>
      <c r="AK447" s="202" t="str">
        <f t="shared" si="648"/>
        <v>-</v>
      </c>
      <c r="AL447" s="203" t="str">
        <f t="shared" si="649"/>
        <v>-</v>
      </c>
      <c r="AM447" s="203" t="str">
        <f t="shared" si="650"/>
        <v>-</v>
      </c>
      <c r="AN447" s="203" t="str">
        <f t="shared" si="651"/>
        <v>-</v>
      </c>
      <c r="AO447" s="203" t="str">
        <f t="shared" si="652"/>
        <v>-</v>
      </c>
      <c r="AP447" s="203" t="str">
        <f t="shared" si="653"/>
        <v>-</v>
      </c>
      <c r="AQ447" s="203" t="str">
        <f t="shared" si="654"/>
        <v>-</v>
      </c>
      <c r="AR447" s="203" t="str">
        <f t="shared" si="655"/>
        <v>-</v>
      </c>
      <c r="AS447" s="203" t="str">
        <f t="shared" si="656"/>
        <v>-</v>
      </c>
      <c r="AT447" s="203" t="str">
        <f t="shared" si="657"/>
        <v>-</v>
      </c>
      <c r="AU447" s="204" t="str">
        <f t="shared" si="658"/>
        <v>-</v>
      </c>
      <c r="AV447" s="185"/>
      <c r="AW447" s="205" t="str">
        <f t="shared" si="659"/>
        <v>-</v>
      </c>
      <c r="AX447" s="206" t="str">
        <f t="shared" si="660"/>
        <v>-</v>
      </c>
      <c r="AY447" s="206" t="str">
        <f t="shared" si="661"/>
        <v>-</v>
      </c>
      <c r="AZ447" s="206" t="str">
        <f t="shared" si="662"/>
        <v>-</v>
      </c>
      <c r="BA447" s="206" t="str">
        <f t="shared" si="663"/>
        <v>-</v>
      </c>
      <c r="BB447" s="206" t="str">
        <f t="shared" si="664"/>
        <v>-</v>
      </c>
      <c r="BC447" s="206" t="str">
        <f t="shared" si="665"/>
        <v>-</v>
      </c>
      <c r="BD447" s="206" t="str">
        <f t="shared" si="666"/>
        <v>-</v>
      </c>
      <c r="BE447" s="206" t="str">
        <f t="shared" si="667"/>
        <v>-</v>
      </c>
      <c r="BF447" s="206" t="str">
        <f t="shared" si="668"/>
        <v>-</v>
      </c>
      <c r="BG447" s="207" t="str">
        <f t="shared" si="669"/>
        <v>-</v>
      </c>
      <c r="BH447" s="103" t="s">
        <v>174</v>
      </c>
      <c r="BI447" s="227"/>
      <c r="BJ447" s="112" t="s">
        <v>165</v>
      </c>
      <c r="BK447" s="103"/>
    </row>
    <row r="448" spans="1:63" s="49" customFormat="1">
      <c r="A448" s="110"/>
      <c r="B448" s="125" t="s">
        <v>262</v>
      </c>
      <c r="C448" s="55" t="s">
        <v>2525</v>
      </c>
      <c r="D448" s="71" t="s">
        <v>85</v>
      </c>
      <c r="E448" s="112" t="s">
        <v>2428</v>
      </c>
      <c r="F448" s="51" t="s">
        <v>61</v>
      </c>
      <c r="G448" s="14">
        <v>75</v>
      </c>
      <c r="H448" s="14">
        <v>50</v>
      </c>
      <c r="I448" s="14" t="s">
        <v>41</v>
      </c>
      <c r="J448" s="14" t="s">
        <v>76</v>
      </c>
      <c r="K448" s="114" t="s">
        <v>61</v>
      </c>
      <c r="L448" s="115">
        <v>29.99</v>
      </c>
      <c r="M448" s="175">
        <f t="shared" si="643"/>
        <v>25.201680672268907</v>
      </c>
      <c r="N448" s="115">
        <f>L448-10</f>
        <v>19.989999999999998</v>
      </c>
      <c r="O448" s="118">
        <f>N448/1.19</f>
        <v>16.798319327731093</v>
      </c>
      <c r="P448" s="177">
        <f>N448</f>
        <v>19.989999999999998</v>
      </c>
      <c r="Q448" s="67">
        <f>P448-1</f>
        <v>18.989999999999998</v>
      </c>
      <c r="R448" s="16">
        <f>P448-2</f>
        <v>17.989999999999998</v>
      </c>
      <c r="S448" s="16">
        <f>P448-3</f>
        <v>16.989999999999998</v>
      </c>
      <c r="T448" s="16">
        <f>P448-4</f>
        <v>15.989999999999998</v>
      </c>
      <c r="U448" s="16">
        <f>P448-5</f>
        <v>14.989999999999998</v>
      </c>
      <c r="V448" s="16">
        <f>P448-6</f>
        <v>13.989999999999998</v>
      </c>
      <c r="W448" s="16">
        <f>P448-7</f>
        <v>12.989999999999998</v>
      </c>
      <c r="X448" s="16">
        <f>P448-8</f>
        <v>11.989999999999998</v>
      </c>
      <c r="Y448" s="16">
        <f>P448-9</f>
        <v>10.989999999999998</v>
      </c>
      <c r="Z448" s="16">
        <f>P448-10</f>
        <v>9.9899999999999984</v>
      </c>
      <c r="AA448" s="71" t="s">
        <v>41</v>
      </c>
      <c r="AB448" s="252">
        <v>19.989999999999998</v>
      </c>
      <c r="AC448" s="237" t="s">
        <v>81</v>
      </c>
      <c r="AD448" s="120" t="s">
        <v>2539</v>
      </c>
      <c r="AE448" s="67">
        <v>230</v>
      </c>
      <c r="AF448" s="114">
        <v>-100</v>
      </c>
      <c r="AG448" s="182">
        <f t="shared" si="644"/>
        <v>130</v>
      </c>
      <c r="AH448" s="183">
        <f t="shared" si="645"/>
        <v>-107.1</v>
      </c>
      <c r="AI448" s="184">
        <f t="shared" si="646"/>
        <v>9.99</v>
      </c>
      <c r="AJ448" s="183">
        <f t="shared" si="647"/>
        <v>8.3949579831932777</v>
      </c>
      <c r="AK448" s="202">
        <f t="shared" si="648"/>
        <v>110</v>
      </c>
      <c r="AL448" s="203">
        <f t="shared" si="649"/>
        <v>90</v>
      </c>
      <c r="AM448" s="203">
        <f t="shared" si="650"/>
        <v>70</v>
      </c>
      <c r="AN448" s="203">
        <f t="shared" si="651"/>
        <v>50</v>
      </c>
      <c r="AO448" s="203">
        <f t="shared" si="652"/>
        <v>30</v>
      </c>
      <c r="AP448" s="203">
        <f t="shared" si="653"/>
        <v>10</v>
      </c>
      <c r="AQ448" s="203">
        <f t="shared" si="654"/>
        <v>-10</v>
      </c>
      <c r="AR448" s="203">
        <f t="shared" si="655"/>
        <v>-30</v>
      </c>
      <c r="AS448" s="203">
        <f t="shared" si="656"/>
        <v>-50</v>
      </c>
      <c r="AT448" s="203">
        <f t="shared" si="657"/>
        <v>-70</v>
      </c>
      <c r="AU448" s="204" t="str">
        <f t="shared" si="658"/>
        <v>-</v>
      </c>
      <c r="AV448" s="185"/>
      <c r="AW448" s="205">
        <f t="shared" si="659"/>
        <v>9.99</v>
      </c>
      <c r="AX448" s="206">
        <f t="shared" si="660"/>
        <v>9.99</v>
      </c>
      <c r="AY448" s="206">
        <f t="shared" si="661"/>
        <v>9.99</v>
      </c>
      <c r="AZ448" s="206">
        <f t="shared" si="662"/>
        <v>9.99</v>
      </c>
      <c r="BA448" s="206">
        <f t="shared" si="663"/>
        <v>19.990000000000002</v>
      </c>
      <c r="BB448" s="206">
        <f t="shared" si="664"/>
        <v>39.99</v>
      </c>
      <c r="BC448" s="206">
        <f t="shared" si="665"/>
        <v>59.99</v>
      </c>
      <c r="BD448" s="206">
        <f t="shared" si="666"/>
        <v>89.99</v>
      </c>
      <c r="BE448" s="206">
        <f t="shared" si="667"/>
        <v>109.99</v>
      </c>
      <c r="BF448" s="206">
        <f t="shared" si="668"/>
        <v>139.99</v>
      </c>
      <c r="BG448" s="207" t="str">
        <f t="shared" si="669"/>
        <v>-</v>
      </c>
      <c r="BH448" s="103"/>
      <c r="BI448" s="227">
        <v>46265</v>
      </c>
      <c r="BJ448" s="112" t="s">
        <v>164</v>
      </c>
      <c r="BK448" s="103"/>
    </row>
    <row r="449" spans="1:63" s="49" customFormat="1">
      <c r="A449" s="110"/>
      <c r="B449" s="125" t="s">
        <v>262</v>
      </c>
      <c r="C449" s="55" t="s">
        <v>2523</v>
      </c>
      <c r="D449" s="71" t="s">
        <v>40</v>
      </c>
      <c r="E449" s="112" t="s">
        <v>2428</v>
      </c>
      <c r="F449" s="51" t="s">
        <v>61</v>
      </c>
      <c r="G449" s="14">
        <v>75</v>
      </c>
      <c r="H449" s="14">
        <v>50</v>
      </c>
      <c r="I449" s="14" t="s">
        <v>41</v>
      </c>
      <c r="J449" s="14" t="s">
        <v>76</v>
      </c>
      <c r="K449" s="114" t="s">
        <v>61</v>
      </c>
      <c r="L449" s="115">
        <v>24.99</v>
      </c>
      <c r="M449" s="175">
        <f t="shared" si="643"/>
        <v>21</v>
      </c>
      <c r="N449" s="115">
        <f>L449-5</f>
        <v>19.989999999999998</v>
      </c>
      <c r="O449" s="118">
        <f>N449/1.19</f>
        <v>16.798319327731093</v>
      </c>
      <c r="P449" s="177">
        <f>N449</f>
        <v>19.989999999999998</v>
      </c>
      <c r="Q449" s="67">
        <f>P449-1</f>
        <v>18.989999999999998</v>
      </c>
      <c r="R449" s="16">
        <f>P449-2</f>
        <v>17.989999999999998</v>
      </c>
      <c r="S449" s="16">
        <f>P449-3</f>
        <v>16.989999999999998</v>
      </c>
      <c r="T449" s="16">
        <f>P449-4</f>
        <v>15.989999999999998</v>
      </c>
      <c r="U449" s="16">
        <f>P449-5</f>
        <v>14.989999999999998</v>
      </c>
      <c r="V449" s="16">
        <f>P449-6</f>
        <v>13.989999999999998</v>
      </c>
      <c r="W449" s="16">
        <f>P449-7</f>
        <v>12.989999999999998</v>
      </c>
      <c r="X449" s="16">
        <f>P449-8</f>
        <v>11.989999999999998</v>
      </c>
      <c r="Y449" s="16">
        <f>P449-9</f>
        <v>10.989999999999998</v>
      </c>
      <c r="Z449" s="16">
        <f>P449-10</f>
        <v>9.9899999999999984</v>
      </c>
      <c r="AA449" s="71" t="s">
        <v>41</v>
      </c>
      <c r="AB449" s="252">
        <v>19.989999999999998</v>
      </c>
      <c r="AC449" s="237" t="s">
        <v>169</v>
      </c>
      <c r="AD449" s="120" t="s">
        <v>2541</v>
      </c>
      <c r="AE449" s="67">
        <v>150</v>
      </c>
      <c r="AF449" s="114">
        <v>0</v>
      </c>
      <c r="AG449" s="182">
        <f t="shared" si="644"/>
        <v>150</v>
      </c>
      <c r="AH449" s="183">
        <f t="shared" si="645"/>
        <v>-130.9</v>
      </c>
      <c r="AI449" s="184">
        <f t="shared" si="646"/>
        <v>9.99</v>
      </c>
      <c r="AJ449" s="183">
        <f t="shared" si="647"/>
        <v>8.3949579831932777</v>
      </c>
      <c r="AK449" s="202">
        <f t="shared" si="648"/>
        <v>130</v>
      </c>
      <c r="AL449" s="203">
        <f t="shared" si="649"/>
        <v>110</v>
      </c>
      <c r="AM449" s="203">
        <f t="shared" si="650"/>
        <v>90</v>
      </c>
      <c r="AN449" s="203">
        <f t="shared" si="651"/>
        <v>70</v>
      </c>
      <c r="AO449" s="203">
        <f t="shared" si="652"/>
        <v>50</v>
      </c>
      <c r="AP449" s="203">
        <f t="shared" si="653"/>
        <v>30</v>
      </c>
      <c r="AQ449" s="203">
        <f t="shared" si="654"/>
        <v>10</v>
      </c>
      <c r="AR449" s="203">
        <f t="shared" si="655"/>
        <v>-10</v>
      </c>
      <c r="AS449" s="203">
        <f t="shared" si="656"/>
        <v>-30</v>
      </c>
      <c r="AT449" s="203">
        <f t="shared" si="657"/>
        <v>-50</v>
      </c>
      <c r="AU449" s="204" t="str">
        <f t="shared" si="658"/>
        <v>-</v>
      </c>
      <c r="AV449" s="185"/>
      <c r="AW449" s="205">
        <f t="shared" si="659"/>
        <v>9.99</v>
      </c>
      <c r="AX449" s="206">
        <f t="shared" si="660"/>
        <v>9.99</v>
      </c>
      <c r="AY449" s="206">
        <f t="shared" si="661"/>
        <v>9.99</v>
      </c>
      <c r="AZ449" s="206">
        <f t="shared" si="662"/>
        <v>9.99</v>
      </c>
      <c r="BA449" s="206">
        <f t="shared" si="663"/>
        <v>9.99</v>
      </c>
      <c r="BB449" s="206">
        <f t="shared" si="664"/>
        <v>19.990000000000002</v>
      </c>
      <c r="BC449" s="206">
        <f t="shared" si="665"/>
        <v>39.99</v>
      </c>
      <c r="BD449" s="206">
        <f t="shared" si="666"/>
        <v>59.99</v>
      </c>
      <c r="BE449" s="206">
        <f t="shared" si="667"/>
        <v>89.99</v>
      </c>
      <c r="BF449" s="206">
        <f t="shared" si="668"/>
        <v>109.99</v>
      </c>
      <c r="BG449" s="207" t="str">
        <f t="shared" si="669"/>
        <v>-</v>
      </c>
      <c r="BH449" s="103"/>
      <c r="BI449" s="227">
        <v>46265</v>
      </c>
      <c r="BJ449" s="112" t="s">
        <v>164</v>
      </c>
      <c r="BK449" s="103"/>
    </row>
    <row r="450" spans="1:63" s="49" customFormat="1">
      <c r="A450" s="110"/>
      <c r="B450" s="125" t="s">
        <v>262</v>
      </c>
      <c r="C450" s="55" t="s">
        <v>2555</v>
      </c>
      <c r="D450" s="71" t="s">
        <v>40</v>
      </c>
      <c r="E450" s="112" t="s">
        <v>2428</v>
      </c>
      <c r="F450" s="51" t="s">
        <v>61</v>
      </c>
      <c r="G450" s="14">
        <v>50</v>
      </c>
      <c r="H450" s="14">
        <v>50</v>
      </c>
      <c r="I450" s="14" t="s">
        <v>41</v>
      </c>
      <c r="J450" s="14" t="s">
        <v>76</v>
      </c>
      <c r="K450" s="114" t="s">
        <v>61</v>
      </c>
      <c r="L450" s="115">
        <v>19.989999999999998</v>
      </c>
      <c r="M450" s="175">
        <f t="shared" si="643"/>
        <v>16.798319327731093</v>
      </c>
      <c r="N450" s="115"/>
      <c r="O450" s="116"/>
      <c r="P450" s="177">
        <f>L450</f>
        <v>19.989999999999998</v>
      </c>
      <c r="Q450" s="67">
        <f>P450-1</f>
        <v>18.989999999999998</v>
      </c>
      <c r="R450" s="16">
        <f>P450-2</f>
        <v>17.989999999999998</v>
      </c>
      <c r="S450" s="16">
        <f>P450-3</f>
        <v>16.989999999999998</v>
      </c>
      <c r="T450" s="16">
        <f>P450-4</f>
        <v>15.989999999999998</v>
      </c>
      <c r="U450" s="16">
        <f>P450-5</f>
        <v>14.989999999999998</v>
      </c>
      <c r="V450" s="16">
        <f>P450-6</f>
        <v>13.989999999999998</v>
      </c>
      <c r="W450" s="16">
        <f>P450-7</f>
        <v>12.989999999999998</v>
      </c>
      <c r="X450" s="16">
        <f>P450-8</f>
        <v>11.989999999999998</v>
      </c>
      <c r="Y450" s="16">
        <f>P450-9</f>
        <v>10.989999999999998</v>
      </c>
      <c r="Z450" s="16">
        <f>P450-10</f>
        <v>9.9899999999999984</v>
      </c>
      <c r="AA450" s="71" t="s">
        <v>41</v>
      </c>
      <c r="AB450" s="252">
        <v>19.989999999999998</v>
      </c>
      <c r="AC450" s="237" t="s">
        <v>49</v>
      </c>
      <c r="AD450" s="120" t="s">
        <v>2567</v>
      </c>
      <c r="AE450" s="67">
        <v>100</v>
      </c>
      <c r="AF450" s="114">
        <v>40</v>
      </c>
      <c r="AG450" s="182">
        <f t="shared" si="644"/>
        <v>140</v>
      </c>
      <c r="AH450" s="183">
        <f t="shared" si="645"/>
        <v>-119</v>
      </c>
      <c r="AI450" s="184">
        <f t="shared" si="646"/>
        <v>9.99</v>
      </c>
      <c r="AJ450" s="183">
        <f t="shared" si="647"/>
        <v>8.3949579831932777</v>
      </c>
      <c r="AK450" s="202">
        <f t="shared" si="648"/>
        <v>120</v>
      </c>
      <c r="AL450" s="203">
        <f t="shared" si="649"/>
        <v>100</v>
      </c>
      <c r="AM450" s="203">
        <f t="shared" si="650"/>
        <v>80</v>
      </c>
      <c r="AN450" s="203">
        <f t="shared" si="651"/>
        <v>60</v>
      </c>
      <c r="AO450" s="203">
        <f t="shared" si="652"/>
        <v>40</v>
      </c>
      <c r="AP450" s="203">
        <f t="shared" si="653"/>
        <v>20</v>
      </c>
      <c r="AQ450" s="203">
        <f t="shared" si="654"/>
        <v>0</v>
      </c>
      <c r="AR450" s="203">
        <f t="shared" si="655"/>
        <v>-20</v>
      </c>
      <c r="AS450" s="203">
        <f t="shared" si="656"/>
        <v>-40</v>
      </c>
      <c r="AT450" s="203">
        <f t="shared" si="657"/>
        <v>-60</v>
      </c>
      <c r="AU450" s="204" t="str">
        <f t="shared" si="658"/>
        <v>-</v>
      </c>
      <c r="AV450" s="185"/>
      <c r="AW450" s="205">
        <f t="shared" si="659"/>
        <v>9.99</v>
      </c>
      <c r="AX450" s="206">
        <f t="shared" si="660"/>
        <v>9.99</v>
      </c>
      <c r="AY450" s="206">
        <f t="shared" si="661"/>
        <v>9.99</v>
      </c>
      <c r="AZ450" s="206">
        <f t="shared" si="662"/>
        <v>9.99</v>
      </c>
      <c r="BA450" s="206">
        <f t="shared" si="663"/>
        <v>9.99</v>
      </c>
      <c r="BB450" s="206">
        <f t="shared" si="664"/>
        <v>29.990000000000002</v>
      </c>
      <c r="BC450" s="206">
        <f t="shared" si="665"/>
        <v>49.99</v>
      </c>
      <c r="BD450" s="206">
        <f t="shared" si="666"/>
        <v>79.989999999999995</v>
      </c>
      <c r="BE450" s="206">
        <f t="shared" si="667"/>
        <v>99.99</v>
      </c>
      <c r="BF450" s="206">
        <f t="shared" si="668"/>
        <v>119.99</v>
      </c>
      <c r="BG450" s="207" t="str">
        <f t="shared" si="669"/>
        <v>-</v>
      </c>
      <c r="BH450" s="103"/>
      <c r="BI450" s="227">
        <v>46265</v>
      </c>
      <c r="BJ450" s="112" t="s">
        <v>164</v>
      </c>
      <c r="BK450" s="103"/>
    </row>
    <row r="451" spans="1:63" s="49" customFormat="1">
      <c r="A451" s="111" t="s">
        <v>173</v>
      </c>
      <c r="B451" s="125" t="s">
        <v>262</v>
      </c>
      <c r="C451" s="55" t="s">
        <v>2556</v>
      </c>
      <c r="D451" s="71" t="s">
        <v>40</v>
      </c>
      <c r="E451" s="112" t="s">
        <v>2428</v>
      </c>
      <c r="F451" s="51" t="s">
        <v>61</v>
      </c>
      <c r="G451" s="14">
        <v>50</v>
      </c>
      <c r="H451" s="14">
        <v>50</v>
      </c>
      <c r="I451" s="14" t="s">
        <v>41</v>
      </c>
      <c r="J451" s="14" t="s">
        <v>76</v>
      </c>
      <c r="K451" s="114" t="s">
        <v>61</v>
      </c>
      <c r="L451" s="115">
        <v>19.989999999999998</v>
      </c>
      <c r="M451" s="175">
        <f t="shared" si="643"/>
        <v>16.798319327731093</v>
      </c>
      <c r="N451" s="115"/>
      <c r="O451" s="116"/>
      <c r="P451" s="177">
        <f>L451</f>
        <v>19.989999999999998</v>
      </c>
      <c r="Q451" s="51" t="s">
        <v>41</v>
      </c>
      <c r="R451" s="14" t="s">
        <v>41</v>
      </c>
      <c r="S451" s="14" t="s">
        <v>41</v>
      </c>
      <c r="T451" s="14" t="s">
        <v>41</v>
      </c>
      <c r="U451" s="14" t="s">
        <v>41</v>
      </c>
      <c r="V451" s="14" t="s">
        <v>41</v>
      </c>
      <c r="W451" s="14" t="s">
        <v>41</v>
      </c>
      <c r="X451" s="14" t="s">
        <v>41</v>
      </c>
      <c r="Y451" s="14" t="s">
        <v>41</v>
      </c>
      <c r="Z451" s="14" t="s">
        <v>41</v>
      </c>
      <c r="AA451" s="71" t="s">
        <v>41</v>
      </c>
      <c r="AB451" s="256">
        <v>0</v>
      </c>
      <c r="AC451" s="237" t="s">
        <v>49</v>
      </c>
      <c r="AD451" s="120" t="s">
        <v>2568</v>
      </c>
      <c r="AE451" s="67">
        <v>0</v>
      </c>
      <c r="AF451" s="114">
        <v>20</v>
      </c>
      <c r="AG451" s="182">
        <f t="shared" si="644"/>
        <v>20</v>
      </c>
      <c r="AH451" s="183">
        <f t="shared" si="645"/>
        <v>23.799999999999997</v>
      </c>
      <c r="AI451" s="184">
        <f t="shared" si="646"/>
        <v>29.990000000000002</v>
      </c>
      <c r="AJ451" s="183">
        <f t="shared" si="647"/>
        <v>25.20168067226891</v>
      </c>
      <c r="AK451" s="202" t="str">
        <f t="shared" si="648"/>
        <v>-</v>
      </c>
      <c r="AL451" s="203" t="str">
        <f t="shared" si="649"/>
        <v>-</v>
      </c>
      <c r="AM451" s="203" t="str">
        <f t="shared" si="650"/>
        <v>-</v>
      </c>
      <c r="AN451" s="203" t="str">
        <f t="shared" si="651"/>
        <v>-</v>
      </c>
      <c r="AO451" s="203" t="str">
        <f t="shared" si="652"/>
        <v>-</v>
      </c>
      <c r="AP451" s="203" t="str">
        <f t="shared" si="653"/>
        <v>-</v>
      </c>
      <c r="AQ451" s="203" t="str">
        <f t="shared" si="654"/>
        <v>-</v>
      </c>
      <c r="AR451" s="203" t="str">
        <f t="shared" si="655"/>
        <v>-</v>
      </c>
      <c r="AS451" s="203" t="str">
        <f t="shared" si="656"/>
        <v>-</v>
      </c>
      <c r="AT451" s="203" t="str">
        <f t="shared" si="657"/>
        <v>-</v>
      </c>
      <c r="AU451" s="204" t="str">
        <f t="shared" si="658"/>
        <v>-</v>
      </c>
      <c r="AV451" s="185"/>
      <c r="AW451" s="205" t="str">
        <f t="shared" si="659"/>
        <v>-</v>
      </c>
      <c r="AX451" s="206" t="str">
        <f t="shared" si="660"/>
        <v>-</v>
      </c>
      <c r="AY451" s="206" t="str">
        <f t="shared" si="661"/>
        <v>-</v>
      </c>
      <c r="AZ451" s="206" t="str">
        <f t="shared" si="662"/>
        <v>-</v>
      </c>
      <c r="BA451" s="206" t="str">
        <f t="shared" si="663"/>
        <v>-</v>
      </c>
      <c r="BB451" s="206" t="str">
        <f t="shared" si="664"/>
        <v>-</v>
      </c>
      <c r="BC451" s="206" t="str">
        <f t="shared" si="665"/>
        <v>-</v>
      </c>
      <c r="BD451" s="206" t="str">
        <f t="shared" si="666"/>
        <v>-</v>
      </c>
      <c r="BE451" s="206" t="str">
        <f t="shared" si="667"/>
        <v>-</v>
      </c>
      <c r="BF451" s="206" t="str">
        <f t="shared" si="668"/>
        <v>-</v>
      </c>
      <c r="BG451" s="207" t="str">
        <f t="shared" si="669"/>
        <v>-</v>
      </c>
      <c r="BH451" s="103" t="s">
        <v>174</v>
      </c>
      <c r="BI451" s="227">
        <v>46265</v>
      </c>
      <c r="BJ451" s="112" t="s">
        <v>165</v>
      </c>
      <c r="BK451" s="103"/>
    </row>
    <row r="452" spans="1:63" s="49" customFormat="1">
      <c r="A452" s="267" t="s">
        <v>2598</v>
      </c>
      <c r="B452" s="125" t="s">
        <v>262</v>
      </c>
      <c r="C452" s="55" t="s">
        <v>2582</v>
      </c>
      <c r="D452" s="71" t="s">
        <v>40</v>
      </c>
      <c r="E452" s="112"/>
      <c r="F452" s="51" t="s">
        <v>61</v>
      </c>
      <c r="G452" s="14">
        <v>70</v>
      </c>
      <c r="H452" s="14">
        <v>50</v>
      </c>
      <c r="I452" s="14" t="s">
        <v>41</v>
      </c>
      <c r="J452" s="14" t="s">
        <v>76</v>
      </c>
      <c r="K452" s="114" t="s">
        <v>61</v>
      </c>
      <c r="L452" s="115">
        <v>19.989999999999998</v>
      </c>
      <c r="M452" s="175">
        <f t="shared" si="643"/>
        <v>16.798319327731093</v>
      </c>
      <c r="N452" s="115"/>
      <c r="O452" s="116"/>
      <c r="P452" s="177">
        <f>L452</f>
        <v>19.989999999999998</v>
      </c>
      <c r="Q452" s="67" t="s">
        <v>41</v>
      </c>
      <c r="R452" s="16" t="s">
        <v>41</v>
      </c>
      <c r="S452" s="16" t="s">
        <v>41</v>
      </c>
      <c r="T452" s="16" t="s">
        <v>41</v>
      </c>
      <c r="U452" s="16" t="s">
        <v>41</v>
      </c>
      <c r="V452" s="16" t="s">
        <v>41</v>
      </c>
      <c r="W452" s="16" t="s">
        <v>41</v>
      </c>
      <c r="X452" s="16" t="s">
        <v>41</v>
      </c>
      <c r="Y452" s="16" t="s">
        <v>41</v>
      </c>
      <c r="Z452" s="16" t="s">
        <v>41</v>
      </c>
      <c r="AA452" s="71" t="s">
        <v>41</v>
      </c>
      <c r="AB452" s="252">
        <v>19.989999999999998</v>
      </c>
      <c r="AC452" s="212"/>
      <c r="AD452" s="119" t="s">
        <v>41</v>
      </c>
      <c r="AE452" s="67">
        <v>100</v>
      </c>
      <c r="AF452" s="114"/>
      <c r="AG452" s="182">
        <f t="shared" si="644"/>
        <v>100</v>
      </c>
      <c r="AH452" s="183">
        <f t="shared" si="645"/>
        <v>-71.399999999999991</v>
      </c>
      <c r="AI452" s="184">
        <f t="shared" si="646"/>
        <v>9.99</v>
      </c>
      <c r="AJ452" s="183">
        <f t="shared" si="647"/>
        <v>8.3949579831932777</v>
      </c>
      <c r="AK452" s="202" t="str">
        <f t="shared" si="648"/>
        <v>-</v>
      </c>
      <c r="AL452" s="203" t="str">
        <f t="shared" si="649"/>
        <v>-</v>
      </c>
      <c r="AM452" s="203" t="str">
        <f t="shared" si="650"/>
        <v>-</v>
      </c>
      <c r="AN452" s="203" t="str">
        <f t="shared" si="651"/>
        <v>-</v>
      </c>
      <c r="AO452" s="203" t="str">
        <f t="shared" si="652"/>
        <v>-</v>
      </c>
      <c r="AP452" s="203" t="str">
        <f t="shared" si="653"/>
        <v>-</v>
      </c>
      <c r="AQ452" s="203" t="str">
        <f t="shared" si="654"/>
        <v>-</v>
      </c>
      <c r="AR452" s="203" t="str">
        <f t="shared" si="655"/>
        <v>-</v>
      </c>
      <c r="AS452" s="203" t="str">
        <f t="shared" si="656"/>
        <v>-</v>
      </c>
      <c r="AT452" s="203" t="str">
        <f t="shared" si="657"/>
        <v>-</v>
      </c>
      <c r="AU452" s="204" t="str">
        <f t="shared" si="658"/>
        <v>-</v>
      </c>
      <c r="AV452" s="185"/>
      <c r="AW452" s="205" t="str">
        <f t="shared" si="659"/>
        <v>-</v>
      </c>
      <c r="AX452" s="206" t="str">
        <f t="shared" si="660"/>
        <v>-</v>
      </c>
      <c r="AY452" s="206" t="str">
        <f t="shared" si="661"/>
        <v>-</v>
      </c>
      <c r="AZ452" s="206" t="str">
        <f t="shared" si="662"/>
        <v>-</v>
      </c>
      <c r="BA452" s="206" t="str">
        <f t="shared" si="663"/>
        <v>-</v>
      </c>
      <c r="BB452" s="206" t="str">
        <f t="shared" si="664"/>
        <v>-</v>
      </c>
      <c r="BC452" s="206" t="str">
        <f t="shared" si="665"/>
        <v>-</v>
      </c>
      <c r="BD452" s="206" t="str">
        <f t="shared" si="666"/>
        <v>-</v>
      </c>
      <c r="BE452" s="206" t="str">
        <f t="shared" si="667"/>
        <v>-</v>
      </c>
      <c r="BF452" s="206" t="str">
        <f t="shared" si="668"/>
        <v>-</v>
      </c>
      <c r="BG452" s="207" t="str">
        <f t="shared" si="669"/>
        <v>-</v>
      </c>
      <c r="BH452" s="268" t="s">
        <v>2590</v>
      </c>
      <c r="BI452" s="227"/>
      <c r="BJ452" s="112" t="s">
        <v>164</v>
      </c>
      <c r="BK452" s="103"/>
    </row>
    <row r="453" spans="1:63" s="49" customFormat="1">
      <c r="A453" s="110"/>
      <c r="B453" s="125" t="s">
        <v>262</v>
      </c>
      <c r="C453" s="55" t="s">
        <v>2525</v>
      </c>
      <c r="D453" s="71" t="s">
        <v>85</v>
      </c>
      <c r="E453" s="112" t="s">
        <v>2428</v>
      </c>
      <c r="F453" s="51" t="s">
        <v>61</v>
      </c>
      <c r="G453" s="14">
        <v>75</v>
      </c>
      <c r="H453" s="14">
        <v>50</v>
      </c>
      <c r="I453" s="14" t="s">
        <v>41</v>
      </c>
      <c r="J453" s="14" t="s">
        <v>76</v>
      </c>
      <c r="K453" s="114" t="s">
        <v>61</v>
      </c>
      <c r="L453" s="115">
        <v>29.99</v>
      </c>
      <c r="M453" s="175">
        <f t="shared" si="643"/>
        <v>25.201680672268907</v>
      </c>
      <c r="N453" s="115">
        <f>L453-7</f>
        <v>22.99</v>
      </c>
      <c r="O453" s="118">
        <f>N453/1.19</f>
        <v>19.319327731092436</v>
      </c>
      <c r="P453" s="177">
        <f>N453</f>
        <v>22.99</v>
      </c>
      <c r="Q453" s="67">
        <f t="shared" ref="Q453:Q461" si="670">P453-1</f>
        <v>21.99</v>
      </c>
      <c r="R453" s="16">
        <f t="shared" ref="R453:R461" si="671">P453-2</f>
        <v>20.99</v>
      </c>
      <c r="S453" s="16">
        <f t="shared" ref="S453:S461" si="672">P453-3</f>
        <v>19.989999999999998</v>
      </c>
      <c r="T453" s="16">
        <f t="shared" ref="T453:T461" si="673">P453-4</f>
        <v>18.989999999999998</v>
      </c>
      <c r="U453" s="16">
        <f t="shared" ref="U453:U455" si="674">P453-5</f>
        <v>17.989999999999998</v>
      </c>
      <c r="V453" s="16">
        <f t="shared" ref="V453:V455" si="675">P453-6</f>
        <v>16.989999999999998</v>
      </c>
      <c r="W453" s="16">
        <f t="shared" ref="W453:W455" si="676">P453-7</f>
        <v>15.989999999999998</v>
      </c>
      <c r="X453" s="16">
        <f t="shared" ref="X453:X455" si="677">P453-8</f>
        <v>14.989999999999998</v>
      </c>
      <c r="Y453" s="16">
        <f t="shared" ref="Y453:Y455" si="678">P453-9</f>
        <v>13.989999999999998</v>
      </c>
      <c r="Z453" s="16">
        <f t="shared" ref="Z453:Z455" si="679">P453-10</f>
        <v>12.989999999999998</v>
      </c>
      <c r="AA453" s="71" t="s">
        <v>41</v>
      </c>
      <c r="AB453" s="252">
        <v>19.989999999999998</v>
      </c>
      <c r="AC453" s="237" t="s">
        <v>80</v>
      </c>
      <c r="AD453" s="120" t="s">
        <v>2540</v>
      </c>
      <c r="AE453" s="67">
        <v>230</v>
      </c>
      <c r="AF453" s="114">
        <v>-40</v>
      </c>
      <c r="AG453" s="182">
        <f t="shared" si="644"/>
        <v>190</v>
      </c>
      <c r="AH453" s="183">
        <f t="shared" si="645"/>
        <v>-178.5</v>
      </c>
      <c r="AI453" s="184">
        <f t="shared" si="646"/>
        <v>9.99</v>
      </c>
      <c r="AJ453" s="183">
        <f t="shared" si="647"/>
        <v>8.3949579831932777</v>
      </c>
      <c r="AK453" s="202">
        <f t="shared" si="648"/>
        <v>170</v>
      </c>
      <c r="AL453" s="203">
        <f t="shared" si="649"/>
        <v>150</v>
      </c>
      <c r="AM453" s="203">
        <f t="shared" si="650"/>
        <v>130</v>
      </c>
      <c r="AN453" s="203">
        <f t="shared" si="651"/>
        <v>110</v>
      </c>
      <c r="AO453" s="203">
        <f t="shared" si="652"/>
        <v>90</v>
      </c>
      <c r="AP453" s="203">
        <f t="shared" si="653"/>
        <v>70</v>
      </c>
      <c r="AQ453" s="203">
        <f t="shared" si="654"/>
        <v>50</v>
      </c>
      <c r="AR453" s="203">
        <f t="shared" si="655"/>
        <v>30</v>
      </c>
      <c r="AS453" s="203">
        <f t="shared" si="656"/>
        <v>10</v>
      </c>
      <c r="AT453" s="203">
        <f t="shared" si="657"/>
        <v>-10</v>
      </c>
      <c r="AU453" s="204" t="str">
        <f t="shared" si="658"/>
        <v>-</v>
      </c>
      <c r="AV453" s="185"/>
      <c r="AW453" s="205">
        <f t="shared" si="659"/>
        <v>9.99</v>
      </c>
      <c r="AX453" s="206">
        <f t="shared" si="660"/>
        <v>9.99</v>
      </c>
      <c r="AY453" s="206">
        <f t="shared" si="661"/>
        <v>9.99</v>
      </c>
      <c r="AZ453" s="206">
        <f t="shared" si="662"/>
        <v>9.99</v>
      </c>
      <c r="BA453" s="206">
        <f t="shared" si="663"/>
        <v>9.99</v>
      </c>
      <c r="BB453" s="206">
        <f t="shared" si="664"/>
        <v>9.99</v>
      </c>
      <c r="BC453" s="206">
        <f t="shared" si="665"/>
        <v>9.99</v>
      </c>
      <c r="BD453" s="206">
        <f t="shared" si="666"/>
        <v>19.990000000000002</v>
      </c>
      <c r="BE453" s="206">
        <f t="shared" si="667"/>
        <v>39.99</v>
      </c>
      <c r="BF453" s="206">
        <f t="shared" si="668"/>
        <v>59.99</v>
      </c>
      <c r="BG453" s="207" t="str">
        <f t="shared" si="669"/>
        <v>-</v>
      </c>
      <c r="BH453" s="103"/>
      <c r="BI453" s="227">
        <v>46265</v>
      </c>
      <c r="BJ453" s="112" t="s">
        <v>164</v>
      </c>
      <c r="BK453" s="103"/>
    </row>
    <row r="454" spans="1:63" s="49" customFormat="1">
      <c r="A454" s="110" t="s">
        <v>53</v>
      </c>
      <c r="B454" s="125" t="s">
        <v>262</v>
      </c>
      <c r="C454" s="55" t="s">
        <v>270</v>
      </c>
      <c r="D454" s="71" t="s">
        <v>85</v>
      </c>
      <c r="E454" s="112"/>
      <c r="F454" s="51" t="s">
        <v>41</v>
      </c>
      <c r="G454" s="14">
        <v>10</v>
      </c>
      <c r="H454" s="14">
        <v>50</v>
      </c>
      <c r="I454" s="14" t="s">
        <v>41</v>
      </c>
      <c r="J454" s="14" t="s">
        <v>42</v>
      </c>
      <c r="K454" s="114">
        <v>0.09</v>
      </c>
      <c r="L454" s="115">
        <v>24.99</v>
      </c>
      <c r="M454" s="175">
        <f t="shared" si="643"/>
        <v>21</v>
      </c>
      <c r="N454" s="115"/>
      <c r="O454" s="116"/>
      <c r="P454" s="177">
        <f t="shared" ref="P454:P463" si="680">L454</f>
        <v>24.99</v>
      </c>
      <c r="Q454" s="67">
        <f t="shared" si="670"/>
        <v>23.99</v>
      </c>
      <c r="R454" s="16">
        <f t="shared" si="671"/>
        <v>22.99</v>
      </c>
      <c r="S454" s="16">
        <f t="shared" si="672"/>
        <v>21.99</v>
      </c>
      <c r="T454" s="16">
        <f t="shared" si="673"/>
        <v>20.99</v>
      </c>
      <c r="U454" s="16">
        <f t="shared" si="674"/>
        <v>19.989999999999998</v>
      </c>
      <c r="V454" s="16">
        <f t="shared" si="675"/>
        <v>18.989999999999998</v>
      </c>
      <c r="W454" s="16">
        <f t="shared" si="676"/>
        <v>17.989999999999998</v>
      </c>
      <c r="X454" s="16">
        <f t="shared" si="677"/>
        <v>16.989999999999998</v>
      </c>
      <c r="Y454" s="16">
        <f t="shared" si="678"/>
        <v>15.989999999999998</v>
      </c>
      <c r="Z454" s="16">
        <f t="shared" si="679"/>
        <v>14.989999999999998</v>
      </c>
      <c r="AA454" s="71" t="s">
        <v>41</v>
      </c>
      <c r="AB454" s="252">
        <v>19.989999999999998</v>
      </c>
      <c r="AC454" s="212"/>
      <c r="AD454" s="119" t="s">
        <v>41</v>
      </c>
      <c r="AE454" s="67">
        <v>260</v>
      </c>
      <c r="AF454" s="114"/>
      <c r="AG454" s="182">
        <f t="shared" si="644"/>
        <v>260</v>
      </c>
      <c r="AH454" s="183">
        <f t="shared" si="645"/>
        <v>-261.8</v>
      </c>
      <c r="AI454" s="184">
        <f t="shared" si="646"/>
        <v>9.99</v>
      </c>
      <c r="AJ454" s="183">
        <f t="shared" si="647"/>
        <v>8.3949579831932777</v>
      </c>
      <c r="AK454" s="202">
        <f t="shared" si="648"/>
        <v>240</v>
      </c>
      <c r="AL454" s="203">
        <f t="shared" si="649"/>
        <v>220</v>
      </c>
      <c r="AM454" s="203">
        <f t="shared" si="650"/>
        <v>200</v>
      </c>
      <c r="AN454" s="203">
        <f t="shared" si="651"/>
        <v>180</v>
      </c>
      <c r="AO454" s="203">
        <f t="shared" si="652"/>
        <v>160</v>
      </c>
      <c r="AP454" s="203">
        <f t="shared" si="653"/>
        <v>140</v>
      </c>
      <c r="AQ454" s="203">
        <f t="shared" si="654"/>
        <v>120</v>
      </c>
      <c r="AR454" s="203">
        <f t="shared" si="655"/>
        <v>100</v>
      </c>
      <c r="AS454" s="203">
        <f t="shared" si="656"/>
        <v>80</v>
      </c>
      <c r="AT454" s="203">
        <f t="shared" si="657"/>
        <v>60</v>
      </c>
      <c r="AU454" s="204" t="str">
        <f t="shared" si="658"/>
        <v>-</v>
      </c>
      <c r="AV454" s="185"/>
      <c r="AW454" s="205">
        <f t="shared" si="659"/>
        <v>9.99</v>
      </c>
      <c r="AX454" s="206">
        <f t="shared" si="660"/>
        <v>9.99</v>
      </c>
      <c r="AY454" s="206">
        <f t="shared" si="661"/>
        <v>9.99</v>
      </c>
      <c r="AZ454" s="206">
        <f t="shared" si="662"/>
        <v>9.99</v>
      </c>
      <c r="BA454" s="206">
        <f t="shared" si="663"/>
        <v>9.99</v>
      </c>
      <c r="BB454" s="206">
        <f t="shared" si="664"/>
        <v>9.99</v>
      </c>
      <c r="BC454" s="206">
        <f t="shared" si="665"/>
        <v>9.99</v>
      </c>
      <c r="BD454" s="206">
        <f t="shared" si="666"/>
        <v>9.99</v>
      </c>
      <c r="BE454" s="206">
        <f t="shared" si="667"/>
        <v>9.99</v>
      </c>
      <c r="BF454" s="206">
        <f t="shared" si="668"/>
        <v>9.99</v>
      </c>
      <c r="BG454" s="207" t="str">
        <f t="shared" si="669"/>
        <v>-</v>
      </c>
      <c r="BH454" s="103"/>
      <c r="BI454" s="227"/>
      <c r="BJ454" s="112" t="s">
        <v>151</v>
      </c>
      <c r="BK454" s="103"/>
    </row>
    <row r="455" spans="1:63" s="49" customFormat="1">
      <c r="A455" s="110" t="s">
        <v>53</v>
      </c>
      <c r="B455" s="125" t="s">
        <v>262</v>
      </c>
      <c r="C455" s="55" t="s">
        <v>270</v>
      </c>
      <c r="D455" s="71" t="s">
        <v>85</v>
      </c>
      <c r="E455" s="112" t="s">
        <v>2429</v>
      </c>
      <c r="F455" s="51" t="s">
        <v>41</v>
      </c>
      <c r="G455" s="14">
        <v>10</v>
      </c>
      <c r="H455" s="14">
        <v>50</v>
      </c>
      <c r="I455" s="14" t="s">
        <v>41</v>
      </c>
      <c r="J455" s="14" t="s">
        <v>42</v>
      </c>
      <c r="K455" s="114">
        <v>0.09</v>
      </c>
      <c r="L455" s="115">
        <v>24.99</v>
      </c>
      <c r="M455" s="175">
        <f t="shared" si="643"/>
        <v>21</v>
      </c>
      <c r="N455" s="115"/>
      <c r="O455" s="116"/>
      <c r="P455" s="177">
        <f t="shared" si="680"/>
        <v>24.99</v>
      </c>
      <c r="Q455" s="67">
        <f t="shared" si="670"/>
        <v>23.99</v>
      </c>
      <c r="R455" s="16">
        <f t="shared" si="671"/>
        <v>22.99</v>
      </c>
      <c r="S455" s="16">
        <f t="shared" si="672"/>
        <v>21.99</v>
      </c>
      <c r="T455" s="16">
        <f t="shared" si="673"/>
        <v>20.99</v>
      </c>
      <c r="U455" s="16">
        <f t="shared" si="674"/>
        <v>19.989999999999998</v>
      </c>
      <c r="V455" s="16">
        <f t="shared" si="675"/>
        <v>18.989999999999998</v>
      </c>
      <c r="W455" s="16">
        <f t="shared" si="676"/>
        <v>17.989999999999998</v>
      </c>
      <c r="X455" s="16">
        <f t="shared" si="677"/>
        <v>16.989999999999998</v>
      </c>
      <c r="Y455" s="16">
        <f t="shared" si="678"/>
        <v>15.989999999999998</v>
      </c>
      <c r="Z455" s="16">
        <f t="shared" si="679"/>
        <v>14.989999999999998</v>
      </c>
      <c r="AA455" s="71" t="s">
        <v>41</v>
      </c>
      <c r="AB455" s="252">
        <v>19.989999999999998</v>
      </c>
      <c r="AC455" s="236" t="s">
        <v>49</v>
      </c>
      <c r="AD455" s="223" t="s">
        <v>268</v>
      </c>
      <c r="AE455" s="67">
        <v>260</v>
      </c>
      <c r="AF455" s="114">
        <v>65</v>
      </c>
      <c r="AG455" s="182">
        <f t="shared" si="644"/>
        <v>325</v>
      </c>
      <c r="AH455" s="183">
        <f t="shared" si="645"/>
        <v>-339.15</v>
      </c>
      <c r="AI455" s="184">
        <f t="shared" si="646"/>
        <v>9.99</v>
      </c>
      <c r="AJ455" s="183">
        <f t="shared" si="647"/>
        <v>8.3949579831932777</v>
      </c>
      <c r="AK455" s="202">
        <f t="shared" si="648"/>
        <v>305</v>
      </c>
      <c r="AL455" s="203">
        <f t="shared" si="649"/>
        <v>285</v>
      </c>
      <c r="AM455" s="203">
        <f t="shared" si="650"/>
        <v>265</v>
      </c>
      <c r="AN455" s="203">
        <f t="shared" si="651"/>
        <v>245</v>
      </c>
      <c r="AO455" s="203">
        <f t="shared" si="652"/>
        <v>225</v>
      </c>
      <c r="AP455" s="203">
        <f t="shared" si="653"/>
        <v>205</v>
      </c>
      <c r="AQ455" s="203">
        <f t="shared" si="654"/>
        <v>185</v>
      </c>
      <c r="AR455" s="203">
        <f t="shared" si="655"/>
        <v>165</v>
      </c>
      <c r="AS455" s="203">
        <f t="shared" si="656"/>
        <v>145</v>
      </c>
      <c r="AT455" s="203">
        <f t="shared" si="657"/>
        <v>125</v>
      </c>
      <c r="AU455" s="204" t="str">
        <f t="shared" si="658"/>
        <v>-</v>
      </c>
      <c r="AV455" s="185"/>
      <c r="AW455" s="205">
        <f t="shared" si="659"/>
        <v>9.99</v>
      </c>
      <c r="AX455" s="206">
        <f t="shared" si="660"/>
        <v>9.99</v>
      </c>
      <c r="AY455" s="206">
        <f t="shared" si="661"/>
        <v>9.99</v>
      </c>
      <c r="AZ455" s="206">
        <f t="shared" si="662"/>
        <v>9.99</v>
      </c>
      <c r="BA455" s="206">
        <f t="shared" si="663"/>
        <v>9.99</v>
      </c>
      <c r="BB455" s="206">
        <f t="shared" si="664"/>
        <v>9.99</v>
      </c>
      <c r="BC455" s="206">
        <f t="shared" si="665"/>
        <v>9.99</v>
      </c>
      <c r="BD455" s="206">
        <f t="shared" si="666"/>
        <v>9.99</v>
      </c>
      <c r="BE455" s="206">
        <f t="shared" si="667"/>
        <v>9.99</v>
      </c>
      <c r="BF455" s="206">
        <f t="shared" si="668"/>
        <v>9.99</v>
      </c>
      <c r="BG455" s="207" t="str">
        <f t="shared" si="669"/>
        <v>-</v>
      </c>
      <c r="BH455" s="103"/>
      <c r="BI455" s="227">
        <v>46265</v>
      </c>
      <c r="BJ455" s="112" t="s">
        <v>151</v>
      </c>
      <c r="BK455" s="103"/>
    </row>
    <row r="456" spans="1:63" s="49" customFormat="1">
      <c r="A456" s="110" t="s">
        <v>53</v>
      </c>
      <c r="B456" s="125" t="s">
        <v>262</v>
      </c>
      <c r="C456" s="55" t="s">
        <v>271</v>
      </c>
      <c r="D456" s="71" t="s">
        <v>167</v>
      </c>
      <c r="E456" s="112"/>
      <c r="F456" s="51" t="s">
        <v>41</v>
      </c>
      <c r="G456" s="14">
        <v>5</v>
      </c>
      <c r="H456" s="14">
        <v>50</v>
      </c>
      <c r="I456" s="14" t="s">
        <v>41</v>
      </c>
      <c r="J456" s="14" t="s">
        <v>42</v>
      </c>
      <c r="K456" s="114">
        <v>0.09</v>
      </c>
      <c r="L456" s="115">
        <v>24.99</v>
      </c>
      <c r="M456" s="175">
        <f t="shared" si="643"/>
        <v>21</v>
      </c>
      <c r="N456" s="115"/>
      <c r="O456" s="116"/>
      <c r="P456" s="177">
        <f t="shared" si="680"/>
        <v>24.99</v>
      </c>
      <c r="Q456" s="67">
        <f t="shared" si="670"/>
        <v>23.99</v>
      </c>
      <c r="R456" s="16">
        <f t="shared" si="671"/>
        <v>22.99</v>
      </c>
      <c r="S456" s="16">
        <f t="shared" si="672"/>
        <v>21.99</v>
      </c>
      <c r="T456" s="16">
        <f t="shared" si="673"/>
        <v>20.99</v>
      </c>
      <c r="U456" s="14" t="s">
        <v>41</v>
      </c>
      <c r="V456" s="14" t="s">
        <v>41</v>
      </c>
      <c r="W456" s="14" t="s">
        <v>41</v>
      </c>
      <c r="X456" s="14" t="s">
        <v>41</v>
      </c>
      <c r="Y456" s="14" t="s">
        <v>41</v>
      </c>
      <c r="Z456" s="14" t="s">
        <v>41</v>
      </c>
      <c r="AA456" s="71" t="s">
        <v>41</v>
      </c>
      <c r="AB456" s="252">
        <v>19.989999999999998</v>
      </c>
      <c r="AC456" s="212"/>
      <c r="AD456" s="119" t="s">
        <v>41</v>
      </c>
      <c r="AE456" s="67">
        <v>320</v>
      </c>
      <c r="AF456" s="114"/>
      <c r="AG456" s="182">
        <f t="shared" si="644"/>
        <v>320</v>
      </c>
      <c r="AH456" s="183">
        <f t="shared" si="645"/>
        <v>-333.2</v>
      </c>
      <c r="AI456" s="184">
        <f t="shared" si="646"/>
        <v>9.99</v>
      </c>
      <c r="AJ456" s="183">
        <f t="shared" si="647"/>
        <v>8.3949579831932777</v>
      </c>
      <c r="AK456" s="202">
        <f t="shared" si="648"/>
        <v>300</v>
      </c>
      <c r="AL456" s="203">
        <f t="shared" si="649"/>
        <v>280</v>
      </c>
      <c r="AM456" s="203">
        <f t="shared" si="650"/>
        <v>260</v>
      </c>
      <c r="AN456" s="203">
        <f t="shared" si="651"/>
        <v>240</v>
      </c>
      <c r="AO456" s="203" t="str">
        <f t="shared" si="652"/>
        <v>-</v>
      </c>
      <c r="AP456" s="203" t="str">
        <f t="shared" si="653"/>
        <v>-</v>
      </c>
      <c r="AQ456" s="203" t="str">
        <f t="shared" si="654"/>
        <v>-</v>
      </c>
      <c r="AR456" s="203" t="str">
        <f t="shared" si="655"/>
        <v>-</v>
      </c>
      <c r="AS456" s="203" t="str">
        <f t="shared" si="656"/>
        <v>-</v>
      </c>
      <c r="AT456" s="203" t="str">
        <f t="shared" si="657"/>
        <v>-</v>
      </c>
      <c r="AU456" s="204" t="str">
        <f t="shared" si="658"/>
        <v>-</v>
      </c>
      <c r="AV456" s="185"/>
      <c r="AW456" s="205">
        <f t="shared" si="659"/>
        <v>9.99</v>
      </c>
      <c r="AX456" s="206">
        <f t="shared" si="660"/>
        <v>9.99</v>
      </c>
      <c r="AY456" s="206">
        <f t="shared" si="661"/>
        <v>9.99</v>
      </c>
      <c r="AZ456" s="206">
        <f t="shared" si="662"/>
        <v>9.99</v>
      </c>
      <c r="BA456" s="206" t="str">
        <f t="shared" si="663"/>
        <v>-</v>
      </c>
      <c r="BB456" s="206" t="str">
        <f t="shared" si="664"/>
        <v>-</v>
      </c>
      <c r="BC456" s="206" t="str">
        <f t="shared" si="665"/>
        <v>-</v>
      </c>
      <c r="BD456" s="206" t="str">
        <f t="shared" si="666"/>
        <v>-</v>
      </c>
      <c r="BE456" s="206" t="str">
        <f t="shared" si="667"/>
        <v>-</v>
      </c>
      <c r="BF456" s="206" t="str">
        <f t="shared" si="668"/>
        <v>-</v>
      </c>
      <c r="BG456" s="207" t="str">
        <f t="shared" si="669"/>
        <v>-</v>
      </c>
      <c r="BH456" s="103"/>
      <c r="BI456" s="227"/>
      <c r="BJ456" s="112" t="s">
        <v>151</v>
      </c>
      <c r="BK456" s="103"/>
    </row>
    <row r="457" spans="1:63" s="49" customFormat="1">
      <c r="A457" s="110" t="s">
        <v>53</v>
      </c>
      <c r="B457" s="125" t="s">
        <v>262</v>
      </c>
      <c r="C457" s="55" t="s">
        <v>271</v>
      </c>
      <c r="D457" s="71" t="s">
        <v>167</v>
      </c>
      <c r="E457" s="112" t="s">
        <v>2429</v>
      </c>
      <c r="F457" s="51" t="s">
        <v>41</v>
      </c>
      <c r="G457" s="14">
        <v>5</v>
      </c>
      <c r="H457" s="14">
        <v>50</v>
      </c>
      <c r="I457" s="14" t="s">
        <v>41</v>
      </c>
      <c r="J457" s="14" t="s">
        <v>42</v>
      </c>
      <c r="K457" s="114">
        <v>0.09</v>
      </c>
      <c r="L457" s="115">
        <v>24.99</v>
      </c>
      <c r="M457" s="175">
        <f t="shared" si="643"/>
        <v>21</v>
      </c>
      <c r="N457" s="115"/>
      <c r="O457" s="116"/>
      <c r="P457" s="177">
        <f t="shared" si="680"/>
        <v>24.99</v>
      </c>
      <c r="Q457" s="67">
        <f t="shared" si="670"/>
        <v>23.99</v>
      </c>
      <c r="R457" s="16">
        <f t="shared" si="671"/>
        <v>22.99</v>
      </c>
      <c r="S457" s="16">
        <f t="shared" si="672"/>
        <v>21.99</v>
      </c>
      <c r="T457" s="16">
        <f t="shared" si="673"/>
        <v>20.99</v>
      </c>
      <c r="U457" s="14" t="s">
        <v>41</v>
      </c>
      <c r="V457" s="14" t="s">
        <v>41</v>
      </c>
      <c r="W457" s="14" t="s">
        <v>41</v>
      </c>
      <c r="X457" s="14" t="s">
        <v>41</v>
      </c>
      <c r="Y457" s="14" t="s">
        <v>41</v>
      </c>
      <c r="Z457" s="14" t="s">
        <v>41</v>
      </c>
      <c r="AA457" s="71" t="s">
        <v>41</v>
      </c>
      <c r="AB457" s="252">
        <v>19.989999999999998</v>
      </c>
      <c r="AC457" s="236" t="s">
        <v>49</v>
      </c>
      <c r="AD457" s="223" t="s">
        <v>264</v>
      </c>
      <c r="AE457" s="67">
        <v>320</v>
      </c>
      <c r="AF457" s="114">
        <v>35</v>
      </c>
      <c r="AG457" s="182">
        <f t="shared" si="644"/>
        <v>355</v>
      </c>
      <c r="AH457" s="183">
        <f t="shared" si="645"/>
        <v>-374.84999999999997</v>
      </c>
      <c r="AI457" s="184">
        <f t="shared" si="646"/>
        <v>9.99</v>
      </c>
      <c r="AJ457" s="183">
        <f t="shared" si="647"/>
        <v>8.3949579831932777</v>
      </c>
      <c r="AK457" s="202">
        <f t="shared" si="648"/>
        <v>335</v>
      </c>
      <c r="AL457" s="203">
        <f t="shared" si="649"/>
        <v>315</v>
      </c>
      <c r="AM457" s="203">
        <f t="shared" si="650"/>
        <v>295</v>
      </c>
      <c r="AN457" s="203">
        <f t="shared" si="651"/>
        <v>275</v>
      </c>
      <c r="AO457" s="203" t="str">
        <f t="shared" si="652"/>
        <v>-</v>
      </c>
      <c r="AP457" s="203" t="str">
        <f t="shared" si="653"/>
        <v>-</v>
      </c>
      <c r="AQ457" s="203" t="str">
        <f t="shared" si="654"/>
        <v>-</v>
      </c>
      <c r="AR457" s="203" t="str">
        <f t="shared" si="655"/>
        <v>-</v>
      </c>
      <c r="AS457" s="203" t="str">
        <f t="shared" si="656"/>
        <v>-</v>
      </c>
      <c r="AT457" s="203" t="str">
        <f t="shared" si="657"/>
        <v>-</v>
      </c>
      <c r="AU457" s="204" t="str">
        <f t="shared" si="658"/>
        <v>-</v>
      </c>
      <c r="AV457" s="185"/>
      <c r="AW457" s="205">
        <f t="shared" si="659"/>
        <v>9.99</v>
      </c>
      <c r="AX457" s="206">
        <f t="shared" si="660"/>
        <v>9.99</v>
      </c>
      <c r="AY457" s="206">
        <f t="shared" si="661"/>
        <v>9.99</v>
      </c>
      <c r="AZ457" s="206">
        <f t="shared" si="662"/>
        <v>9.99</v>
      </c>
      <c r="BA457" s="206" t="str">
        <f t="shared" si="663"/>
        <v>-</v>
      </c>
      <c r="BB457" s="206" t="str">
        <f t="shared" si="664"/>
        <v>-</v>
      </c>
      <c r="BC457" s="206" t="str">
        <f t="shared" si="665"/>
        <v>-</v>
      </c>
      <c r="BD457" s="206" t="str">
        <f t="shared" si="666"/>
        <v>-</v>
      </c>
      <c r="BE457" s="206" t="str">
        <f t="shared" si="667"/>
        <v>-</v>
      </c>
      <c r="BF457" s="206" t="str">
        <f t="shared" si="668"/>
        <v>-</v>
      </c>
      <c r="BG457" s="207" t="str">
        <f t="shared" si="669"/>
        <v>-</v>
      </c>
      <c r="BH457" s="103"/>
      <c r="BI457" s="227">
        <v>46265</v>
      </c>
      <c r="BJ457" s="112" t="s">
        <v>151</v>
      </c>
      <c r="BK457" s="103"/>
    </row>
    <row r="458" spans="1:63" s="49" customFormat="1">
      <c r="A458" s="110" t="s">
        <v>53</v>
      </c>
      <c r="B458" s="125" t="s">
        <v>262</v>
      </c>
      <c r="C458" s="55" t="s">
        <v>168</v>
      </c>
      <c r="D458" s="71" t="s">
        <v>167</v>
      </c>
      <c r="E458" s="112"/>
      <c r="F458" s="51" t="s">
        <v>47</v>
      </c>
      <c r="G458" s="14">
        <v>2</v>
      </c>
      <c r="H458" s="14">
        <v>21.6</v>
      </c>
      <c r="I458" s="14" t="s">
        <v>41</v>
      </c>
      <c r="J458" s="14" t="s">
        <v>42</v>
      </c>
      <c r="K458" s="114" t="s">
        <v>48</v>
      </c>
      <c r="L458" s="115">
        <v>24.99</v>
      </c>
      <c r="M458" s="175">
        <f t="shared" si="643"/>
        <v>21</v>
      </c>
      <c r="N458" s="115"/>
      <c r="O458" s="116"/>
      <c r="P458" s="177">
        <f t="shared" si="680"/>
        <v>24.99</v>
      </c>
      <c r="Q458" s="67">
        <f t="shared" si="670"/>
        <v>23.99</v>
      </c>
      <c r="R458" s="16">
        <f t="shared" si="671"/>
        <v>22.99</v>
      </c>
      <c r="S458" s="16">
        <f t="shared" si="672"/>
        <v>21.99</v>
      </c>
      <c r="T458" s="16">
        <f t="shared" si="673"/>
        <v>20.99</v>
      </c>
      <c r="U458" s="14" t="s">
        <v>41</v>
      </c>
      <c r="V458" s="14" t="s">
        <v>41</v>
      </c>
      <c r="W458" s="14" t="s">
        <v>41</v>
      </c>
      <c r="X458" s="14" t="s">
        <v>41</v>
      </c>
      <c r="Y458" s="14" t="s">
        <v>41</v>
      </c>
      <c r="Z458" s="14" t="s">
        <v>41</v>
      </c>
      <c r="AA458" s="71" t="s">
        <v>41</v>
      </c>
      <c r="AB458" s="252">
        <v>19.989999999999998</v>
      </c>
      <c r="AC458" s="212"/>
      <c r="AD458" s="119" t="s">
        <v>41</v>
      </c>
      <c r="AE458" s="67">
        <v>295</v>
      </c>
      <c r="AF458" s="114"/>
      <c r="AG458" s="182">
        <f t="shared" si="644"/>
        <v>295</v>
      </c>
      <c r="AH458" s="183">
        <f t="shared" si="645"/>
        <v>-303.45</v>
      </c>
      <c r="AI458" s="184">
        <f t="shared" si="646"/>
        <v>9.99</v>
      </c>
      <c r="AJ458" s="183">
        <f t="shared" si="647"/>
        <v>8.3949579831932777</v>
      </c>
      <c r="AK458" s="202">
        <f t="shared" si="648"/>
        <v>275</v>
      </c>
      <c r="AL458" s="203">
        <f t="shared" si="649"/>
        <v>255</v>
      </c>
      <c r="AM458" s="203">
        <f t="shared" si="650"/>
        <v>235</v>
      </c>
      <c r="AN458" s="203">
        <f t="shared" si="651"/>
        <v>215</v>
      </c>
      <c r="AO458" s="203" t="str">
        <f t="shared" si="652"/>
        <v>-</v>
      </c>
      <c r="AP458" s="203" t="str">
        <f t="shared" si="653"/>
        <v>-</v>
      </c>
      <c r="AQ458" s="203" t="str">
        <f t="shared" si="654"/>
        <v>-</v>
      </c>
      <c r="AR458" s="203" t="str">
        <f t="shared" si="655"/>
        <v>-</v>
      </c>
      <c r="AS458" s="203" t="str">
        <f t="shared" si="656"/>
        <v>-</v>
      </c>
      <c r="AT458" s="203" t="str">
        <f t="shared" si="657"/>
        <v>-</v>
      </c>
      <c r="AU458" s="204" t="str">
        <f t="shared" si="658"/>
        <v>-</v>
      </c>
      <c r="AV458" s="185"/>
      <c r="AW458" s="205">
        <f t="shared" si="659"/>
        <v>9.99</v>
      </c>
      <c r="AX458" s="206">
        <f t="shared" si="660"/>
        <v>9.99</v>
      </c>
      <c r="AY458" s="206">
        <f t="shared" si="661"/>
        <v>9.99</v>
      </c>
      <c r="AZ458" s="206">
        <f t="shared" si="662"/>
        <v>9.99</v>
      </c>
      <c r="BA458" s="206" t="str">
        <f t="shared" si="663"/>
        <v>-</v>
      </c>
      <c r="BB458" s="206" t="str">
        <f t="shared" si="664"/>
        <v>-</v>
      </c>
      <c r="BC458" s="206" t="str">
        <f t="shared" si="665"/>
        <v>-</v>
      </c>
      <c r="BD458" s="206" t="str">
        <f t="shared" si="666"/>
        <v>-</v>
      </c>
      <c r="BE458" s="206" t="str">
        <f t="shared" si="667"/>
        <v>-</v>
      </c>
      <c r="BF458" s="206" t="str">
        <f t="shared" si="668"/>
        <v>-</v>
      </c>
      <c r="BG458" s="207" t="str">
        <f t="shared" si="669"/>
        <v>-</v>
      </c>
      <c r="BH458" s="103"/>
      <c r="BI458" s="227"/>
      <c r="BJ458" s="112" t="s">
        <v>151</v>
      </c>
      <c r="BK458" s="103"/>
    </row>
    <row r="459" spans="1:63" s="49" customFormat="1">
      <c r="A459" s="110" t="s">
        <v>53</v>
      </c>
      <c r="B459" s="125" t="s">
        <v>262</v>
      </c>
      <c r="C459" s="55" t="s">
        <v>168</v>
      </c>
      <c r="D459" s="71" t="s">
        <v>167</v>
      </c>
      <c r="E459" s="112" t="s">
        <v>2428</v>
      </c>
      <c r="F459" s="51" t="s">
        <v>47</v>
      </c>
      <c r="G459" s="14">
        <v>2</v>
      </c>
      <c r="H459" s="14">
        <v>21.6</v>
      </c>
      <c r="I459" s="14" t="s">
        <v>41</v>
      </c>
      <c r="J459" s="14" t="s">
        <v>42</v>
      </c>
      <c r="K459" s="114" t="s">
        <v>48</v>
      </c>
      <c r="L459" s="115">
        <v>24.99</v>
      </c>
      <c r="M459" s="175">
        <f t="shared" si="643"/>
        <v>21</v>
      </c>
      <c r="N459" s="115"/>
      <c r="O459" s="116"/>
      <c r="P459" s="177">
        <f t="shared" si="680"/>
        <v>24.99</v>
      </c>
      <c r="Q459" s="67">
        <f t="shared" si="670"/>
        <v>23.99</v>
      </c>
      <c r="R459" s="16">
        <f t="shared" si="671"/>
        <v>22.99</v>
      </c>
      <c r="S459" s="16">
        <f t="shared" si="672"/>
        <v>21.99</v>
      </c>
      <c r="T459" s="16">
        <f t="shared" si="673"/>
        <v>20.99</v>
      </c>
      <c r="U459" s="14" t="s">
        <v>41</v>
      </c>
      <c r="V459" s="14" t="s">
        <v>41</v>
      </c>
      <c r="W459" s="14" t="s">
        <v>41</v>
      </c>
      <c r="X459" s="14" t="s">
        <v>41</v>
      </c>
      <c r="Y459" s="14" t="s">
        <v>41</v>
      </c>
      <c r="Z459" s="14" t="s">
        <v>41</v>
      </c>
      <c r="AA459" s="71" t="s">
        <v>41</v>
      </c>
      <c r="AB459" s="252">
        <v>19.989999999999998</v>
      </c>
      <c r="AC459" s="236" t="s">
        <v>49</v>
      </c>
      <c r="AD459" s="223" t="s">
        <v>265</v>
      </c>
      <c r="AE459" s="67">
        <v>295</v>
      </c>
      <c r="AF459" s="114">
        <v>45</v>
      </c>
      <c r="AG459" s="182">
        <f t="shared" si="644"/>
        <v>340</v>
      </c>
      <c r="AH459" s="183">
        <f t="shared" si="645"/>
        <v>-357</v>
      </c>
      <c r="AI459" s="184">
        <f t="shared" si="646"/>
        <v>9.99</v>
      </c>
      <c r="AJ459" s="183">
        <f t="shared" si="647"/>
        <v>8.3949579831932777</v>
      </c>
      <c r="AK459" s="202">
        <f t="shared" si="648"/>
        <v>320</v>
      </c>
      <c r="AL459" s="203">
        <f t="shared" si="649"/>
        <v>300</v>
      </c>
      <c r="AM459" s="203">
        <f t="shared" si="650"/>
        <v>280</v>
      </c>
      <c r="AN459" s="203">
        <f t="shared" si="651"/>
        <v>260</v>
      </c>
      <c r="AO459" s="203" t="str">
        <f t="shared" si="652"/>
        <v>-</v>
      </c>
      <c r="AP459" s="203" t="str">
        <f t="shared" si="653"/>
        <v>-</v>
      </c>
      <c r="AQ459" s="203" t="str">
        <f t="shared" si="654"/>
        <v>-</v>
      </c>
      <c r="AR459" s="203" t="str">
        <f t="shared" si="655"/>
        <v>-</v>
      </c>
      <c r="AS459" s="203" t="str">
        <f t="shared" si="656"/>
        <v>-</v>
      </c>
      <c r="AT459" s="203" t="str">
        <f t="shared" si="657"/>
        <v>-</v>
      </c>
      <c r="AU459" s="204" t="str">
        <f t="shared" si="658"/>
        <v>-</v>
      </c>
      <c r="AV459" s="185"/>
      <c r="AW459" s="205">
        <f t="shared" si="659"/>
        <v>9.99</v>
      </c>
      <c r="AX459" s="206">
        <f t="shared" si="660"/>
        <v>9.99</v>
      </c>
      <c r="AY459" s="206">
        <f t="shared" si="661"/>
        <v>9.99</v>
      </c>
      <c r="AZ459" s="206">
        <f t="shared" si="662"/>
        <v>9.99</v>
      </c>
      <c r="BA459" s="206" t="str">
        <f t="shared" si="663"/>
        <v>-</v>
      </c>
      <c r="BB459" s="206" t="str">
        <f t="shared" si="664"/>
        <v>-</v>
      </c>
      <c r="BC459" s="206" t="str">
        <f t="shared" si="665"/>
        <v>-</v>
      </c>
      <c r="BD459" s="206" t="str">
        <f t="shared" si="666"/>
        <v>-</v>
      </c>
      <c r="BE459" s="206" t="str">
        <f t="shared" si="667"/>
        <v>-</v>
      </c>
      <c r="BF459" s="206" t="str">
        <f t="shared" si="668"/>
        <v>-</v>
      </c>
      <c r="BG459" s="207" t="str">
        <f t="shared" si="669"/>
        <v>-</v>
      </c>
      <c r="BH459" s="103"/>
      <c r="BI459" s="227">
        <v>46265</v>
      </c>
      <c r="BJ459" s="112" t="s">
        <v>151</v>
      </c>
      <c r="BK459" s="103"/>
    </row>
    <row r="460" spans="1:63" s="49" customFormat="1">
      <c r="A460" s="110"/>
      <c r="B460" s="125" t="s">
        <v>262</v>
      </c>
      <c r="C460" s="55" t="s">
        <v>2523</v>
      </c>
      <c r="D460" s="71" t="s">
        <v>40</v>
      </c>
      <c r="E460" s="112"/>
      <c r="F460" s="51" t="s">
        <v>61</v>
      </c>
      <c r="G460" s="14">
        <v>75</v>
      </c>
      <c r="H460" s="14">
        <v>50</v>
      </c>
      <c r="I460" s="14" t="s">
        <v>41</v>
      </c>
      <c r="J460" s="14" t="s">
        <v>76</v>
      </c>
      <c r="K460" s="114" t="s">
        <v>61</v>
      </c>
      <c r="L460" s="115">
        <v>24.99</v>
      </c>
      <c r="M460" s="175">
        <f t="shared" si="643"/>
        <v>21</v>
      </c>
      <c r="N460" s="115"/>
      <c r="O460" s="116"/>
      <c r="P460" s="177">
        <f t="shared" si="680"/>
        <v>24.99</v>
      </c>
      <c r="Q460" s="67">
        <f t="shared" si="670"/>
        <v>23.99</v>
      </c>
      <c r="R460" s="16">
        <f t="shared" si="671"/>
        <v>22.99</v>
      </c>
      <c r="S460" s="16">
        <f t="shared" si="672"/>
        <v>21.99</v>
      </c>
      <c r="T460" s="16">
        <f t="shared" si="673"/>
        <v>20.99</v>
      </c>
      <c r="U460" s="16">
        <f>P460-5</f>
        <v>19.989999999999998</v>
      </c>
      <c r="V460" s="16">
        <f>P460-6</f>
        <v>18.989999999999998</v>
      </c>
      <c r="W460" s="16">
        <f>P460-7</f>
        <v>17.989999999999998</v>
      </c>
      <c r="X460" s="16">
        <f>P460-8</f>
        <v>16.989999999999998</v>
      </c>
      <c r="Y460" s="16">
        <f>P460-9</f>
        <v>15.989999999999998</v>
      </c>
      <c r="Z460" s="16">
        <f>P460-10</f>
        <v>14.989999999999998</v>
      </c>
      <c r="AA460" s="71" t="s">
        <v>41</v>
      </c>
      <c r="AB460" s="252">
        <v>19.989999999999998</v>
      </c>
      <c r="AC460" s="212"/>
      <c r="AD460" s="119" t="s">
        <v>41</v>
      </c>
      <c r="AE460" s="67">
        <v>150</v>
      </c>
      <c r="AF460" s="114"/>
      <c r="AG460" s="182">
        <f t="shared" si="644"/>
        <v>150</v>
      </c>
      <c r="AH460" s="183">
        <f t="shared" si="645"/>
        <v>-130.9</v>
      </c>
      <c r="AI460" s="184">
        <f t="shared" si="646"/>
        <v>9.99</v>
      </c>
      <c r="AJ460" s="183">
        <f t="shared" si="647"/>
        <v>8.3949579831932777</v>
      </c>
      <c r="AK460" s="202">
        <f t="shared" si="648"/>
        <v>130</v>
      </c>
      <c r="AL460" s="203">
        <f t="shared" si="649"/>
        <v>110</v>
      </c>
      <c r="AM460" s="203">
        <f t="shared" si="650"/>
        <v>90</v>
      </c>
      <c r="AN460" s="203">
        <f t="shared" si="651"/>
        <v>70</v>
      </c>
      <c r="AO460" s="203">
        <f t="shared" si="652"/>
        <v>50</v>
      </c>
      <c r="AP460" s="203">
        <f t="shared" si="653"/>
        <v>30</v>
      </c>
      <c r="AQ460" s="203">
        <f t="shared" si="654"/>
        <v>10</v>
      </c>
      <c r="AR460" s="203">
        <f t="shared" si="655"/>
        <v>-10</v>
      </c>
      <c r="AS460" s="203">
        <f t="shared" si="656"/>
        <v>-30</v>
      </c>
      <c r="AT460" s="203">
        <f t="shared" si="657"/>
        <v>-50</v>
      </c>
      <c r="AU460" s="204" t="str">
        <f t="shared" si="658"/>
        <v>-</v>
      </c>
      <c r="AV460" s="185"/>
      <c r="AW460" s="205">
        <f t="shared" si="659"/>
        <v>9.99</v>
      </c>
      <c r="AX460" s="206">
        <f t="shared" si="660"/>
        <v>9.99</v>
      </c>
      <c r="AY460" s="206">
        <f t="shared" si="661"/>
        <v>9.99</v>
      </c>
      <c r="AZ460" s="206">
        <f t="shared" si="662"/>
        <v>9.99</v>
      </c>
      <c r="BA460" s="206">
        <f t="shared" si="663"/>
        <v>9.99</v>
      </c>
      <c r="BB460" s="206">
        <f t="shared" si="664"/>
        <v>19.990000000000002</v>
      </c>
      <c r="BC460" s="206">
        <f t="shared" si="665"/>
        <v>39.99</v>
      </c>
      <c r="BD460" s="206">
        <f t="shared" si="666"/>
        <v>59.99</v>
      </c>
      <c r="BE460" s="206">
        <f t="shared" si="667"/>
        <v>89.99</v>
      </c>
      <c r="BF460" s="206">
        <f t="shared" si="668"/>
        <v>109.99</v>
      </c>
      <c r="BG460" s="207" t="str">
        <f t="shared" si="669"/>
        <v>-</v>
      </c>
      <c r="BH460" s="103"/>
      <c r="BI460" s="227"/>
      <c r="BJ460" s="112" t="s">
        <v>164</v>
      </c>
      <c r="BK460" s="103"/>
    </row>
    <row r="461" spans="1:63">
      <c r="A461" s="110"/>
      <c r="B461" s="125" t="s">
        <v>262</v>
      </c>
      <c r="C461" s="55" t="s">
        <v>2557</v>
      </c>
      <c r="D461" s="71" t="s">
        <v>85</v>
      </c>
      <c r="E461" s="112"/>
      <c r="F461" s="51" t="s">
        <v>61</v>
      </c>
      <c r="G461" s="14">
        <v>50</v>
      </c>
      <c r="H461" s="14">
        <v>50</v>
      </c>
      <c r="I461" s="14" t="s">
        <v>41</v>
      </c>
      <c r="J461" s="14" t="s">
        <v>76</v>
      </c>
      <c r="K461" s="114" t="s">
        <v>61</v>
      </c>
      <c r="L461" s="115">
        <v>24.99</v>
      </c>
      <c r="M461" s="175">
        <f t="shared" si="643"/>
        <v>21</v>
      </c>
      <c r="N461" s="115"/>
      <c r="O461" s="116"/>
      <c r="P461" s="177">
        <f t="shared" si="680"/>
        <v>24.99</v>
      </c>
      <c r="Q461" s="67">
        <f t="shared" si="670"/>
        <v>23.99</v>
      </c>
      <c r="R461" s="16">
        <f t="shared" si="671"/>
        <v>22.99</v>
      </c>
      <c r="S461" s="16">
        <f t="shared" si="672"/>
        <v>21.99</v>
      </c>
      <c r="T461" s="16">
        <f t="shared" si="673"/>
        <v>20.99</v>
      </c>
      <c r="U461" s="16">
        <f>P461-5</f>
        <v>19.989999999999998</v>
      </c>
      <c r="V461" s="16">
        <f>P461-6</f>
        <v>18.989999999999998</v>
      </c>
      <c r="W461" s="16">
        <f>P461-7</f>
        <v>17.989999999999998</v>
      </c>
      <c r="X461" s="16">
        <f>P461-8</f>
        <v>16.989999999999998</v>
      </c>
      <c r="Y461" s="16">
        <f>P461-9</f>
        <v>15.989999999999998</v>
      </c>
      <c r="Z461" s="16">
        <f>P461-10</f>
        <v>14.989999999999998</v>
      </c>
      <c r="AA461" s="71" t="s">
        <v>41</v>
      </c>
      <c r="AB461" s="252">
        <v>19.989999999999998</v>
      </c>
      <c r="AC461" s="212"/>
      <c r="AD461" s="119" t="s">
        <v>41</v>
      </c>
      <c r="AE461" s="67">
        <v>180</v>
      </c>
      <c r="AF461" s="114"/>
      <c r="AG461" s="182">
        <f t="shared" si="644"/>
        <v>180</v>
      </c>
      <c r="AH461" s="183">
        <f t="shared" si="645"/>
        <v>-166.6</v>
      </c>
      <c r="AI461" s="184">
        <f t="shared" si="646"/>
        <v>9.99</v>
      </c>
      <c r="AJ461" s="183">
        <f t="shared" si="647"/>
        <v>8.3949579831932777</v>
      </c>
      <c r="AK461" s="202">
        <f t="shared" si="648"/>
        <v>160</v>
      </c>
      <c r="AL461" s="203">
        <f t="shared" si="649"/>
        <v>140</v>
      </c>
      <c r="AM461" s="203">
        <f t="shared" si="650"/>
        <v>120</v>
      </c>
      <c r="AN461" s="203">
        <f t="shared" si="651"/>
        <v>100</v>
      </c>
      <c r="AO461" s="203">
        <f t="shared" si="652"/>
        <v>80</v>
      </c>
      <c r="AP461" s="203">
        <f t="shared" si="653"/>
        <v>60</v>
      </c>
      <c r="AQ461" s="203">
        <f t="shared" si="654"/>
        <v>40</v>
      </c>
      <c r="AR461" s="203">
        <f t="shared" si="655"/>
        <v>20</v>
      </c>
      <c r="AS461" s="203">
        <f t="shared" si="656"/>
        <v>0</v>
      </c>
      <c r="AT461" s="203">
        <f t="shared" si="657"/>
        <v>-20</v>
      </c>
      <c r="AU461" s="204" t="str">
        <f t="shared" si="658"/>
        <v>-</v>
      </c>
      <c r="AV461" s="185"/>
      <c r="AW461" s="205">
        <f t="shared" si="659"/>
        <v>9.99</v>
      </c>
      <c r="AX461" s="206">
        <f t="shared" si="660"/>
        <v>9.99</v>
      </c>
      <c r="AY461" s="206">
        <f t="shared" si="661"/>
        <v>9.99</v>
      </c>
      <c r="AZ461" s="206">
        <f t="shared" si="662"/>
        <v>9.99</v>
      </c>
      <c r="BA461" s="206">
        <f t="shared" si="663"/>
        <v>9.99</v>
      </c>
      <c r="BB461" s="206">
        <f t="shared" si="664"/>
        <v>9.99</v>
      </c>
      <c r="BC461" s="206">
        <f t="shared" si="665"/>
        <v>9.99</v>
      </c>
      <c r="BD461" s="206">
        <f t="shared" si="666"/>
        <v>29.990000000000002</v>
      </c>
      <c r="BE461" s="206">
        <f t="shared" si="667"/>
        <v>49.99</v>
      </c>
      <c r="BF461" s="206">
        <f t="shared" si="668"/>
        <v>79.989999999999995</v>
      </c>
      <c r="BG461" s="207" t="str">
        <f t="shared" si="669"/>
        <v>-</v>
      </c>
      <c r="BH461" s="103"/>
      <c r="BI461" s="227"/>
      <c r="BJ461" s="112" t="s">
        <v>164</v>
      </c>
      <c r="BK461" s="103"/>
    </row>
    <row r="462" spans="1:63" s="49" customFormat="1">
      <c r="A462" s="266" t="s">
        <v>173</v>
      </c>
      <c r="B462" s="125" t="s">
        <v>262</v>
      </c>
      <c r="C462" s="55" t="s">
        <v>2524</v>
      </c>
      <c r="D462" s="71" t="s">
        <v>40</v>
      </c>
      <c r="E462" s="112"/>
      <c r="F462" s="51" t="s">
        <v>61</v>
      </c>
      <c r="G462" s="14">
        <v>75</v>
      </c>
      <c r="H462" s="14">
        <v>50</v>
      </c>
      <c r="I462" s="14" t="s">
        <v>41</v>
      </c>
      <c r="J462" s="14" t="s">
        <v>76</v>
      </c>
      <c r="K462" s="114" t="s">
        <v>61</v>
      </c>
      <c r="L462" s="115">
        <v>24.99</v>
      </c>
      <c r="M462" s="175">
        <f t="shared" si="643"/>
        <v>21</v>
      </c>
      <c r="N462" s="115"/>
      <c r="O462" s="116"/>
      <c r="P462" s="177">
        <f t="shared" si="680"/>
        <v>24.99</v>
      </c>
      <c r="Q462" s="51" t="s">
        <v>41</v>
      </c>
      <c r="R462" s="14" t="s">
        <v>41</v>
      </c>
      <c r="S462" s="14" t="s">
        <v>41</v>
      </c>
      <c r="T462" s="14" t="s">
        <v>41</v>
      </c>
      <c r="U462" s="14" t="s">
        <v>41</v>
      </c>
      <c r="V462" s="14" t="s">
        <v>41</v>
      </c>
      <c r="W462" s="14" t="s">
        <v>41</v>
      </c>
      <c r="X462" s="14" t="s">
        <v>41</v>
      </c>
      <c r="Y462" s="14" t="s">
        <v>41</v>
      </c>
      <c r="Z462" s="14" t="s">
        <v>41</v>
      </c>
      <c r="AA462" s="71" t="s">
        <v>41</v>
      </c>
      <c r="AB462" s="252">
        <v>19.989999999999998</v>
      </c>
      <c r="AC462" s="212"/>
      <c r="AD462" s="119" t="s">
        <v>41</v>
      </c>
      <c r="AE462" s="67">
        <v>0</v>
      </c>
      <c r="AF462" s="114"/>
      <c r="AG462" s="182">
        <f t="shared" si="644"/>
        <v>0</v>
      </c>
      <c r="AH462" s="183">
        <f t="shared" si="645"/>
        <v>47.599999999999994</v>
      </c>
      <c r="AI462" s="184">
        <f t="shared" si="646"/>
        <v>49.99</v>
      </c>
      <c r="AJ462" s="183">
        <f t="shared" si="647"/>
        <v>42.008403361344541</v>
      </c>
      <c r="AK462" s="202" t="str">
        <f t="shared" si="648"/>
        <v>-</v>
      </c>
      <c r="AL462" s="203" t="str">
        <f t="shared" si="649"/>
        <v>-</v>
      </c>
      <c r="AM462" s="203" t="str">
        <f t="shared" si="650"/>
        <v>-</v>
      </c>
      <c r="AN462" s="203" t="str">
        <f t="shared" si="651"/>
        <v>-</v>
      </c>
      <c r="AO462" s="203" t="str">
        <f t="shared" si="652"/>
        <v>-</v>
      </c>
      <c r="AP462" s="203" t="str">
        <f t="shared" si="653"/>
        <v>-</v>
      </c>
      <c r="AQ462" s="203" t="str">
        <f t="shared" si="654"/>
        <v>-</v>
      </c>
      <c r="AR462" s="203" t="str">
        <f t="shared" si="655"/>
        <v>-</v>
      </c>
      <c r="AS462" s="203" t="str">
        <f t="shared" si="656"/>
        <v>-</v>
      </c>
      <c r="AT462" s="203" t="str">
        <f t="shared" si="657"/>
        <v>-</v>
      </c>
      <c r="AU462" s="204" t="str">
        <f t="shared" si="658"/>
        <v>-</v>
      </c>
      <c r="AV462" s="185"/>
      <c r="AW462" s="205" t="str">
        <f t="shared" si="659"/>
        <v>-</v>
      </c>
      <c r="AX462" s="206" t="str">
        <f t="shared" si="660"/>
        <v>-</v>
      </c>
      <c r="AY462" s="206" t="str">
        <f t="shared" si="661"/>
        <v>-</v>
      </c>
      <c r="AZ462" s="206" t="str">
        <f t="shared" si="662"/>
        <v>-</v>
      </c>
      <c r="BA462" s="206" t="str">
        <f t="shared" si="663"/>
        <v>-</v>
      </c>
      <c r="BB462" s="206" t="str">
        <f t="shared" si="664"/>
        <v>-</v>
      </c>
      <c r="BC462" s="206" t="str">
        <f t="shared" si="665"/>
        <v>-</v>
      </c>
      <c r="BD462" s="206" t="str">
        <f t="shared" si="666"/>
        <v>-</v>
      </c>
      <c r="BE462" s="206" t="str">
        <f t="shared" si="667"/>
        <v>-</v>
      </c>
      <c r="BF462" s="206" t="str">
        <f t="shared" si="668"/>
        <v>-</v>
      </c>
      <c r="BG462" s="207" t="str">
        <f t="shared" si="669"/>
        <v>-</v>
      </c>
      <c r="BH462" s="103" t="s">
        <v>174</v>
      </c>
      <c r="BI462" s="227"/>
      <c r="BJ462" s="112" t="s">
        <v>165</v>
      </c>
      <c r="BK462" s="103"/>
    </row>
    <row r="463" spans="1:63" s="49" customFormat="1">
      <c r="A463" s="110"/>
      <c r="B463" s="125" t="s">
        <v>262</v>
      </c>
      <c r="C463" s="55" t="s">
        <v>2523</v>
      </c>
      <c r="D463" s="71" t="s">
        <v>40</v>
      </c>
      <c r="E463" s="112" t="s">
        <v>2428</v>
      </c>
      <c r="F463" s="51" t="s">
        <v>61</v>
      </c>
      <c r="G463" s="14">
        <v>75</v>
      </c>
      <c r="H463" s="14">
        <v>50</v>
      </c>
      <c r="I463" s="14" t="s">
        <v>41</v>
      </c>
      <c r="J463" s="14" t="s">
        <v>76</v>
      </c>
      <c r="K463" s="114" t="s">
        <v>61</v>
      </c>
      <c r="L463" s="115">
        <v>24.99</v>
      </c>
      <c r="M463" s="175">
        <f t="shared" si="643"/>
        <v>21</v>
      </c>
      <c r="N463" s="115"/>
      <c r="O463" s="116"/>
      <c r="P463" s="177">
        <f t="shared" si="680"/>
        <v>24.99</v>
      </c>
      <c r="Q463" s="67">
        <f>P463-1</f>
        <v>23.99</v>
      </c>
      <c r="R463" s="16">
        <f>P463-2</f>
        <v>22.99</v>
      </c>
      <c r="S463" s="16">
        <f>P463-3</f>
        <v>21.99</v>
      </c>
      <c r="T463" s="16">
        <f>P463-4</f>
        <v>20.99</v>
      </c>
      <c r="U463" s="16">
        <f>P463-5</f>
        <v>19.989999999999998</v>
      </c>
      <c r="V463" s="16">
        <f>P463-6</f>
        <v>18.989999999999998</v>
      </c>
      <c r="W463" s="16">
        <f>P463-7</f>
        <v>17.989999999999998</v>
      </c>
      <c r="X463" s="16">
        <f>P463-8</f>
        <v>16.989999999999998</v>
      </c>
      <c r="Y463" s="16">
        <f>P463-9</f>
        <v>15.989999999999998</v>
      </c>
      <c r="Z463" s="16">
        <f>P463-10</f>
        <v>14.989999999999998</v>
      </c>
      <c r="AA463" s="71" t="s">
        <v>41</v>
      </c>
      <c r="AB463" s="252">
        <v>19.989999999999998</v>
      </c>
      <c r="AC463" s="237" t="s">
        <v>49</v>
      </c>
      <c r="AD463" s="120" t="s">
        <v>2538</v>
      </c>
      <c r="AE463" s="67">
        <v>150</v>
      </c>
      <c r="AF463" s="114">
        <v>75</v>
      </c>
      <c r="AG463" s="182">
        <f t="shared" si="644"/>
        <v>225</v>
      </c>
      <c r="AH463" s="183">
        <f t="shared" si="645"/>
        <v>-220.14999999999998</v>
      </c>
      <c r="AI463" s="184">
        <f t="shared" si="646"/>
        <v>9.99</v>
      </c>
      <c r="AJ463" s="183">
        <f t="shared" si="647"/>
        <v>8.3949579831932777</v>
      </c>
      <c r="AK463" s="202">
        <f t="shared" si="648"/>
        <v>205</v>
      </c>
      <c r="AL463" s="203">
        <f t="shared" si="649"/>
        <v>185</v>
      </c>
      <c r="AM463" s="203">
        <f t="shared" si="650"/>
        <v>165</v>
      </c>
      <c r="AN463" s="203">
        <f t="shared" si="651"/>
        <v>145</v>
      </c>
      <c r="AO463" s="203">
        <f t="shared" si="652"/>
        <v>125</v>
      </c>
      <c r="AP463" s="203">
        <f t="shared" si="653"/>
        <v>105</v>
      </c>
      <c r="AQ463" s="203">
        <f t="shared" si="654"/>
        <v>85</v>
      </c>
      <c r="AR463" s="203">
        <f t="shared" si="655"/>
        <v>65</v>
      </c>
      <c r="AS463" s="203">
        <f t="shared" si="656"/>
        <v>45</v>
      </c>
      <c r="AT463" s="203">
        <f t="shared" si="657"/>
        <v>25</v>
      </c>
      <c r="AU463" s="204" t="str">
        <f t="shared" si="658"/>
        <v>-</v>
      </c>
      <c r="AV463" s="185"/>
      <c r="AW463" s="205">
        <f t="shared" si="659"/>
        <v>9.99</v>
      </c>
      <c r="AX463" s="206">
        <f t="shared" si="660"/>
        <v>9.99</v>
      </c>
      <c r="AY463" s="206">
        <f t="shared" si="661"/>
        <v>9.99</v>
      </c>
      <c r="AZ463" s="206">
        <f t="shared" si="662"/>
        <v>9.99</v>
      </c>
      <c r="BA463" s="206">
        <f t="shared" si="663"/>
        <v>9.99</v>
      </c>
      <c r="BB463" s="206">
        <f t="shared" si="664"/>
        <v>9.99</v>
      </c>
      <c r="BC463" s="206">
        <f t="shared" si="665"/>
        <v>9.99</v>
      </c>
      <c r="BD463" s="206">
        <f t="shared" si="666"/>
        <v>9.99</v>
      </c>
      <c r="BE463" s="206">
        <f t="shared" si="667"/>
        <v>9.99</v>
      </c>
      <c r="BF463" s="206">
        <f t="shared" si="668"/>
        <v>19.990000000000002</v>
      </c>
      <c r="BG463" s="207" t="str">
        <f t="shared" si="669"/>
        <v>-</v>
      </c>
      <c r="BH463" s="103"/>
      <c r="BI463" s="227">
        <v>46265</v>
      </c>
      <c r="BJ463" s="112" t="s">
        <v>164</v>
      </c>
      <c r="BK463" s="103"/>
    </row>
    <row r="464" spans="1:63" s="49" customFormat="1">
      <c r="A464" s="110"/>
      <c r="B464" s="125" t="s">
        <v>262</v>
      </c>
      <c r="C464" s="55" t="s">
        <v>2525</v>
      </c>
      <c r="D464" s="71" t="s">
        <v>85</v>
      </c>
      <c r="E464" s="112" t="s">
        <v>2428</v>
      </c>
      <c r="F464" s="51" t="s">
        <v>61</v>
      </c>
      <c r="G464" s="14">
        <v>75</v>
      </c>
      <c r="H464" s="14">
        <v>50</v>
      </c>
      <c r="I464" s="14" t="s">
        <v>41</v>
      </c>
      <c r="J464" s="14" t="s">
        <v>76</v>
      </c>
      <c r="K464" s="114" t="s">
        <v>61</v>
      </c>
      <c r="L464" s="115">
        <v>29.99</v>
      </c>
      <c r="M464" s="175">
        <f t="shared" si="643"/>
        <v>25.201680672268907</v>
      </c>
      <c r="N464" s="115">
        <f>L464-5</f>
        <v>24.99</v>
      </c>
      <c r="O464" s="118">
        <f>N464/1.19</f>
        <v>21</v>
      </c>
      <c r="P464" s="177">
        <f>N464</f>
        <v>24.99</v>
      </c>
      <c r="Q464" s="67">
        <f>P464-1</f>
        <v>23.99</v>
      </c>
      <c r="R464" s="16">
        <f>P464-2</f>
        <v>22.99</v>
      </c>
      <c r="S464" s="16">
        <f>P464-3</f>
        <v>21.99</v>
      </c>
      <c r="T464" s="16">
        <f>P464-4</f>
        <v>20.99</v>
      </c>
      <c r="U464" s="16">
        <f>P464-5</f>
        <v>19.989999999999998</v>
      </c>
      <c r="V464" s="16">
        <f>P464-6</f>
        <v>18.989999999999998</v>
      </c>
      <c r="W464" s="16">
        <f>P464-7</f>
        <v>17.989999999999998</v>
      </c>
      <c r="X464" s="16">
        <f>P464-8</f>
        <v>16.989999999999998</v>
      </c>
      <c r="Y464" s="16">
        <f>P464-9</f>
        <v>15.989999999999998</v>
      </c>
      <c r="Z464" s="16">
        <f>P464-10</f>
        <v>14.989999999999998</v>
      </c>
      <c r="AA464" s="71" t="s">
        <v>41</v>
      </c>
      <c r="AB464" s="252">
        <v>19.989999999999998</v>
      </c>
      <c r="AC464" s="237" t="s">
        <v>169</v>
      </c>
      <c r="AD464" s="120" t="s">
        <v>2541</v>
      </c>
      <c r="AE464" s="67">
        <v>230</v>
      </c>
      <c r="AF464" s="114">
        <v>0</v>
      </c>
      <c r="AG464" s="182">
        <f t="shared" si="644"/>
        <v>230</v>
      </c>
      <c r="AH464" s="183">
        <f t="shared" si="645"/>
        <v>-226.1</v>
      </c>
      <c r="AI464" s="184">
        <f t="shared" si="646"/>
        <v>9.99</v>
      </c>
      <c r="AJ464" s="183">
        <f t="shared" si="647"/>
        <v>8.3949579831932777</v>
      </c>
      <c r="AK464" s="202">
        <f t="shared" si="648"/>
        <v>210</v>
      </c>
      <c r="AL464" s="203">
        <f t="shared" si="649"/>
        <v>190</v>
      </c>
      <c r="AM464" s="203">
        <f t="shared" si="650"/>
        <v>170</v>
      </c>
      <c r="AN464" s="203">
        <f t="shared" si="651"/>
        <v>150</v>
      </c>
      <c r="AO464" s="203">
        <f t="shared" si="652"/>
        <v>130</v>
      </c>
      <c r="AP464" s="203">
        <f t="shared" si="653"/>
        <v>110</v>
      </c>
      <c r="AQ464" s="203">
        <f t="shared" si="654"/>
        <v>90</v>
      </c>
      <c r="AR464" s="203">
        <f t="shared" si="655"/>
        <v>70</v>
      </c>
      <c r="AS464" s="203">
        <f t="shared" si="656"/>
        <v>50</v>
      </c>
      <c r="AT464" s="203">
        <f t="shared" si="657"/>
        <v>30</v>
      </c>
      <c r="AU464" s="204" t="str">
        <f t="shared" si="658"/>
        <v>-</v>
      </c>
      <c r="AV464" s="185"/>
      <c r="AW464" s="205">
        <f t="shared" si="659"/>
        <v>9.99</v>
      </c>
      <c r="AX464" s="206">
        <f t="shared" si="660"/>
        <v>9.99</v>
      </c>
      <c r="AY464" s="206">
        <f t="shared" si="661"/>
        <v>9.99</v>
      </c>
      <c r="AZ464" s="206">
        <f t="shared" si="662"/>
        <v>9.99</v>
      </c>
      <c r="BA464" s="206">
        <f t="shared" si="663"/>
        <v>9.99</v>
      </c>
      <c r="BB464" s="206">
        <f t="shared" si="664"/>
        <v>9.99</v>
      </c>
      <c r="BC464" s="206">
        <f t="shared" si="665"/>
        <v>9.99</v>
      </c>
      <c r="BD464" s="206">
        <f t="shared" si="666"/>
        <v>9.99</v>
      </c>
      <c r="BE464" s="206">
        <f t="shared" si="667"/>
        <v>9.99</v>
      </c>
      <c r="BF464" s="206">
        <f t="shared" si="668"/>
        <v>19.990000000000002</v>
      </c>
      <c r="BG464" s="207" t="str">
        <f t="shared" si="669"/>
        <v>-</v>
      </c>
      <c r="BH464" s="103"/>
      <c r="BI464" s="227">
        <v>46265</v>
      </c>
      <c r="BJ464" s="112" t="s">
        <v>164</v>
      </c>
      <c r="BK464" s="103"/>
    </row>
    <row r="465" spans="1:63" s="49" customFormat="1">
      <c r="A465" s="111" t="s">
        <v>173</v>
      </c>
      <c r="B465" s="125" t="s">
        <v>262</v>
      </c>
      <c r="C465" s="55" t="s">
        <v>2524</v>
      </c>
      <c r="D465" s="71" t="s">
        <v>40</v>
      </c>
      <c r="E465" s="112" t="s">
        <v>2428</v>
      </c>
      <c r="F465" s="51" t="s">
        <v>61</v>
      </c>
      <c r="G465" s="14">
        <v>75</v>
      </c>
      <c r="H465" s="14">
        <v>50</v>
      </c>
      <c r="I465" s="14" t="s">
        <v>41</v>
      </c>
      <c r="J465" s="14" t="s">
        <v>76</v>
      </c>
      <c r="K465" s="114" t="s">
        <v>61</v>
      </c>
      <c r="L465" s="115">
        <v>24.99</v>
      </c>
      <c r="M465" s="175">
        <f t="shared" si="643"/>
        <v>21</v>
      </c>
      <c r="N465" s="115"/>
      <c r="O465" s="116"/>
      <c r="P465" s="177">
        <f>L465</f>
        <v>24.99</v>
      </c>
      <c r="Q465" s="51" t="s">
        <v>41</v>
      </c>
      <c r="R465" s="14" t="s">
        <v>41</v>
      </c>
      <c r="S465" s="14" t="s">
        <v>41</v>
      </c>
      <c r="T465" s="14" t="s">
        <v>41</v>
      </c>
      <c r="U465" s="14" t="s">
        <v>41</v>
      </c>
      <c r="V465" s="14" t="s">
        <v>41</v>
      </c>
      <c r="W465" s="14" t="s">
        <v>41</v>
      </c>
      <c r="X465" s="14" t="s">
        <v>41</v>
      </c>
      <c r="Y465" s="14" t="s">
        <v>41</v>
      </c>
      <c r="Z465" s="14" t="s">
        <v>41</v>
      </c>
      <c r="AA465" s="71" t="s">
        <v>41</v>
      </c>
      <c r="AB465" s="256">
        <v>0</v>
      </c>
      <c r="AC465" s="237" t="s">
        <v>49</v>
      </c>
      <c r="AD465" s="120" t="s">
        <v>2542</v>
      </c>
      <c r="AE465" s="67">
        <v>0</v>
      </c>
      <c r="AF465" s="114">
        <v>25</v>
      </c>
      <c r="AG465" s="182">
        <f t="shared" si="644"/>
        <v>25</v>
      </c>
      <c r="AH465" s="183">
        <f t="shared" si="645"/>
        <v>17.849999999999998</v>
      </c>
      <c r="AI465" s="184">
        <f t="shared" si="646"/>
        <v>19.990000000000002</v>
      </c>
      <c r="AJ465" s="183">
        <f t="shared" si="647"/>
        <v>16.798319327731093</v>
      </c>
      <c r="AK465" s="202" t="str">
        <f t="shared" si="648"/>
        <v>-</v>
      </c>
      <c r="AL465" s="203" t="str">
        <f t="shared" si="649"/>
        <v>-</v>
      </c>
      <c r="AM465" s="203" t="str">
        <f t="shared" si="650"/>
        <v>-</v>
      </c>
      <c r="AN465" s="203" t="str">
        <f t="shared" si="651"/>
        <v>-</v>
      </c>
      <c r="AO465" s="203" t="str">
        <f t="shared" si="652"/>
        <v>-</v>
      </c>
      <c r="AP465" s="203" t="str">
        <f t="shared" si="653"/>
        <v>-</v>
      </c>
      <c r="AQ465" s="203" t="str">
        <f t="shared" si="654"/>
        <v>-</v>
      </c>
      <c r="AR465" s="203" t="str">
        <f t="shared" si="655"/>
        <v>-</v>
      </c>
      <c r="AS465" s="203" t="str">
        <f t="shared" si="656"/>
        <v>-</v>
      </c>
      <c r="AT465" s="203" t="str">
        <f t="shared" si="657"/>
        <v>-</v>
      </c>
      <c r="AU465" s="204" t="str">
        <f t="shared" si="658"/>
        <v>-</v>
      </c>
      <c r="AV465" s="185"/>
      <c r="AW465" s="205" t="str">
        <f t="shared" si="659"/>
        <v>-</v>
      </c>
      <c r="AX465" s="206" t="str">
        <f t="shared" si="660"/>
        <v>-</v>
      </c>
      <c r="AY465" s="206" t="str">
        <f t="shared" si="661"/>
        <v>-</v>
      </c>
      <c r="AZ465" s="206" t="str">
        <f t="shared" si="662"/>
        <v>-</v>
      </c>
      <c r="BA465" s="206" t="str">
        <f t="shared" si="663"/>
        <v>-</v>
      </c>
      <c r="BB465" s="206" t="str">
        <f t="shared" si="664"/>
        <v>-</v>
      </c>
      <c r="BC465" s="206" t="str">
        <f t="shared" si="665"/>
        <v>-</v>
      </c>
      <c r="BD465" s="206" t="str">
        <f t="shared" si="666"/>
        <v>-</v>
      </c>
      <c r="BE465" s="206" t="str">
        <f t="shared" si="667"/>
        <v>-</v>
      </c>
      <c r="BF465" s="206" t="str">
        <f t="shared" si="668"/>
        <v>-</v>
      </c>
      <c r="BG465" s="207" t="str">
        <f t="shared" si="669"/>
        <v>-</v>
      </c>
      <c r="BH465" s="103" t="s">
        <v>174</v>
      </c>
      <c r="BI465" s="227">
        <v>46265</v>
      </c>
      <c r="BJ465" s="112" t="s">
        <v>165</v>
      </c>
      <c r="BK465" s="103"/>
    </row>
    <row r="466" spans="1:63" s="49" customFormat="1">
      <c r="A466" s="110"/>
      <c r="B466" s="125" t="s">
        <v>262</v>
      </c>
      <c r="C466" s="55" t="s">
        <v>2557</v>
      </c>
      <c r="D466" s="71" t="s">
        <v>85</v>
      </c>
      <c r="E466" s="112" t="s">
        <v>2428</v>
      </c>
      <c r="F466" s="51" t="s">
        <v>61</v>
      </c>
      <c r="G466" s="14">
        <v>50</v>
      </c>
      <c r="H466" s="14">
        <v>50</v>
      </c>
      <c r="I466" s="14" t="s">
        <v>41</v>
      </c>
      <c r="J466" s="14" t="s">
        <v>76</v>
      </c>
      <c r="K466" s="114" t="s">
        <v>61</v>
      </c>
      <c r="L466" s="115">
        <v>24.99</v>
      </c>
      <c r="M466" s="175">
        <f t="shared" si="643"/>
        <v>21</v>
      </c>
      <c r="N466" s="115"/>
      <c r="O466" s="116"/>
      <c r="P466" s="177">
        <f>L466</f>
        <v>24.99</v>
      </c>
      <c r="Q466" s="67">
        <f t="shared" ref="Q466" si="681">P466-1</f>
        <v>23.99</v>
      </c>
      <c r="R466" s="16">
        <f t="shared" ref="R466" si="682">P466-2</f>
        <v>22.99</v>
      </c>
      <c r="S466" s="16">
        <f t="shared" ref="S466" si="683">P466-3</f>
        <v>21.99</v>
      </c>
      <c r="T466" s="16">
        <f t="shared" ref="T466" si="684">P466-4</f>
        <v>20.99</v>
      </c>
      <c r="U466" s="16">
        <f t="shared" ref="U466" si="685">P466-5</f>
        <v>19.989999999999998</v>
      </c>
      <c r="V466" s="16">
        <f t="shared" ref="V466" si="686">P466-6</f>
        <v>18.989999999999998</v>
      </c>
      <c r="W466" s="16">
        <f t="shared" ref="W466" si="687">P466-7</f>
        <v>17.989999999999998</v>
      </c>
      <c r="X466" s="16">
        <f t="shared" ref="X466" si="688">P466-8</f>
        <v>16.989999999999998</v>
      </c>
      <c r="Y466" s="16">
        <f t="shared" ref="Y466" si="689">P466-9</f>
        <v>15.989999999999998</v>
      </c>
      <c r="Z466" s="16">
        <f t="shared" ref="Z466" si="690">P466-10</f>
        <v>14.989999999999998</v>
      </c>
      <c r="AA466" s="71" t="s">
        <v>41</v>
      </c>
      <c r="AB466" s="252">
        <v>19.989999999999998</v>
      </c>
      <c r="AC466" s="237" t="s">
        <v>49</v>
      </c>
      <c r="AD466" s="120" t="s">
        <v>2567</v>
      </c>
      <c r="AE466" s="67">
        <v>180</v>
      </c>
      <c r="AF466" s="114">
        <v>40</v>
      </c>
      <c r="AG466" s="182">
        <f t="shared" si="644"/>
        <v>220</v>
      </c>
      <c r="AH466" s="183">
        <f t="shared" si="645"/>
        <v>-214.2</v>
      </c>
      <c r="AI466" s="184">
        <f t="shared" si="646"/>
        <v>9.99</v>
      </c>
      <c r="AJ466" s="183">
        <f t="shared" si="647"/>
        <v>8.3949579831932777</v>
      </c>
      <c r="AK466" s="202">
        <f t="shared" si="648"/>
        <v>200</v>
      </c>
      <c r="AL466" s="203">
        <f t="shared" si="649"/>
        <v>180</v>
      </c>
      <c r="AM466" s="203">
        <f t="shared" si="650"/>
        <v>160</v>
      </c>
      <c r="AN466" s="203">
        <f t="shared" si="651"/>
        <v>140</v>
      </c>
      <c r="AO466" s="203">
        <f t="shared" si="652"/>
        <v>120</v>
      </c>
      <c r="AP466" s="203">
        <f t="shared" si="653"/>
        <v>100</v>
      </c>
      <c r="AQ466" s="203">
        <f t="shared" si="654"/>
        <v>80</v>
      </c>
      <c r="AR466" s="203">
        <f t="shared" si="655"/>
        <v>60</v>
      </c>
      <c r="AS466" s="203">
        <f t="shared" si="656"/>
        <v>40</v>
      </c>
      <c r="AT466" s="203">
        <f t="shared" si="657"/>
        <v>20</v>
      </c>
      <c r="AU466" s="204" t="str">
        <f t="shared" si="658"/>
        <v>-</v>
      </c>
      <c r="AV466" s="185"/>
      <c r="AW466" s="205">
        <f t="shared" si="659"/>
        <v>9.99</v>
      </c>
      <c r="AX466" s="206">
        <f t="shared" si="660"/>
        <v>9.99</v>
      </c>
      <c r="AY466" s="206">
        <f t="shared" si="661"/>
        <v>9.99</v>
      </c>
      <c r="AZ466" s="206">
        <f t="shared" si="662"/>
        <v>9.99</v>
      </c>
      <c r="BA466" s="206">
        <f t="shared" si="663"/>
        <v>9.99</v>
      </c>
      <c r="BB466" s="206">
        <f t="shared" si="664"/>
        <v>9.99</v>
      </c>
      <c r="BC466" s="206">
        <f t="shared" si="665"/>
        <v>9.99</v>
      </c>
      <c r="BD466" s="206">
        <f t="shared" si="666"/>
        <v>9.99</v>
      </c>
      <c r="BE466" s="206">
        <f t="shared" si="667"/>
        <v>9.99</v>
      </c>
      <c r="BF466" s="206">
        <f t="shared" si="668"/>
        <v>29.990000000000002</v>
      </c>
      <c r="BG466" s="207" t="str">
        <f t="shared" si="669"/>
        <v>-</v>
      </c>
      <c r="BH466" s="103"/>
      <c r="BI466" s="227">
        <v>46265</v>
      </c>
      <c r="BJ466" s="112" t="s">
        <v>164</v>
      </c>
      <c r="BK466" s="103"/>
    </row>
    <row r="467" spans="1:63" s="49" customFormat="1">
      <c r="A467" s="267" t="s">
        <v>2598</v>
      </c>
      <c r="B467" s="125" t="s">
        <v>262</v>
      </c>
      <c r="C467" s="55" t="s">
        <v>2583</v>
      </c>
      <c r="D467" s="71" t="s">
        <v>85</v>
      </c>
      <c r="E467" s="112"/>
      <c r="F467" s="51" t="s">
        <v>61</v>
      </c>
      <c r="G467" s="14">
        <v>70</v>
      </c>
      <c r="H467" s="14">
        <v>50</v>
      </c>
      <c r="I467" s="14" t="s">
        <v>41</v>
      </c>
      <c r="J467" s="14" t="s">
        <v>76</v>
      </c>
      <c r="K467" s="114" t="s">
        <v>61</v>
      </c>
      <c r="L467" s="115">
        <v>24.99</v>
      </c>
      <c r="M467" s="175">
        <f t="shared" si="643"/>
        <v>21</v>
      </c>
      <c r="N467" s="115"/>
      <c r="O467" s="116"/>
      <c r="P467" s="177">
        <f>L467</f>
        <v>24.99</v>
      </c>
      <c r="Q467" s="67" t="s">
        <v>41</v>
      </c>
      <c r="R467" s="16" t="s">
        <v>41</v>
      </c>
      <c r="S467" s="16" t="s">
        <v>41</v>
      </c>
      <c r="T467" s="16" t="s">
        <v>41</v>
      </c>
      <c r="U467" s="16" t="s">
        <v>41</v>
      </c>
      <c r="V467" s="16" t="s">
        <v>41</v>
      </c>
      <c r="W467" s="16" t="s">
        <v>41</v>
      </c>
      <c r="X467" s="16" t="s">
        <v>41</v>
      </c>
      <c r="Y467" s="16" t="s">
        <v>41</v>
      </c>
      <c r="Z467" s="16" t="s">
        <v>41</v>
      </c>
      <c r="AA467" s="71" t="s">
        <v>41</v>
      </c>
      <c r="AB467" s="252">
        <v>19.989999999999998</v>
      </c>
      <c r="AC467" s="212"/>
      <c r="AD467" s="119" t="s">
        <v>41</v>
      </c>
      <c r="AE467" s="67">
        <v>180</v>
      </c>
      <c r="AF467" s="114"/>
      <c r="AG467" s="182">
        <f t="shared" si="644"/>
        <v>180</v>
      </c>
      <c r="AH467" s="183">
        <f t="shared" si="645"/>
        <v>-166.6</v>
      </c>
      <c r="AI467" s="184">
        <f t="shared" si="646"/>
        <v>9.99</v>
      </c>
      <c r="AJ467" s="183">
        <f t="shared" si="647"/>
        <v>8.3949579831932777</v>
      </c>
      <c r="AK467" s="202" t="str">
        <f t="shared" si="648"/>
        <v>-</v>
      </c>
      <c r="AL467" s="203" t="str">
        <f t="shared" si="649"/>
        <v>-</v>
      </c>
      <c r="AM467" s="203" t="str">
        <f t="shared" si="650"/>
        <v>-</v>
      </c>
      <c r="AN467" s="203" t="str">
        <f t="shared" si="651"/>
        <v>-</v>
      </c>
      <c r="AO467" s="203" t="str">
        <f t="shared" si="652"/>
        <v>-</v>
      </c>
      <c r="AP467" s="203" t="str">
        <f t="shared" si="653"/>
        <v>-</v>
      </c>
      <c r="AQ467" s="203" t="str">
        <f t="shared" si="654"/>
        <v>-</v>
      </c>
      <c r="AR467" s="203" t="str">
        <f t="shared" si="655"/>
        <v>-</v>
      </c>
      <c r="AS467" s="203" t="str">
        <f t="shared" si="656"/>
        <v>-</v>
      </c>
      <c r="AT467" s="203" t="str">
        <f t="shared" si="657"/>
        <v>-</v>
      </c>
      <c r="AU467" s="204" t="str">
        <f t="shared" si="658"/>
        <v>-</v>
      </c>
      <c r="AV467" s="185"/>
      <c r="AW467" s="205" t="str">
        <f t="shared" si="659"/>
        <v>-</v>
      </c>
      <c r="AX467" s="206" t="str">
        <f t="shared" si="660"/>
        <v>-</v>
      </c>
      <c r="AY467" s="206" t="str">
        <f t="shared" si="661"/>
        <v>-</v>
      </c>
      <c r="AZ467" s="206" t="str">
        <f t="shared" si="662"/>
        <v>-</v>
      </c>
      <c r="BA467" s="206" t="str">
        <f t="shared" si="663"/>
        <v>-</v>
      </c>
      <c r="BB467" s="206" t="str">
        <f t="shared" si="664"/>
        <v>-</v>
      </c>
      <c r="BC467" s="206" t="str">
        <f t="shared" si="665"/>
        <v>-</v>
      </c>
      <c r="BD467" s="206" t="str">
        <f t="shared" si="666"/>
        <v>-</v>
      </c>
      <c r="BE467" s="206" t="str">
        <f t="shared" si="667"/>
        <v>-</v>
      </c>
      <c r="BF467" s="206" t="str">
        <f t="shared" si="668"/>
        <v>-</v>
      </c>
      <c r="BG467" s="207" t="str">
        <f t="shared" si="669"/>
        <v>-</v>
      </c>
      <c r="BH467" s="268" t="s">
        <v>2590</v>
      </c>
      <c r="BI467" s="227"/>
      <c r="BJ467" s="112" t="s">
        <v>164</v>
      </c>
      <c r="BK467" s="103"/>
    </row>
    <row r="468" spans="1:63" s="49" customFormat="1">
      <c r="A468" s="110"/>
      <c r="B468" s="125" t="s">
        <v>262</v>
      </c>
      <c r="C468" s="55" t="s">
        <v>2526</v>
      </c>
      <c r="D468" s="71" t="s">
        <v>71</v>
      </c>
      <c r="E468" s="112" t="s">
        <v>2428</v>
      </c>
      <c r="F468" s="51" t="s">
        <v>61</v>
      </c>
      <c r="G468" s="14">
        <v>75</v>
      </c>
      <c r="H468" s="14">
        <v>50</v>
      </c>
      <c r="I468" s="14" t="s">
        <v>41</v>
      </c>
      <c r="J468" s="14" t="s">
        <v>76</v>
      </c>
      <c r="K468" s="114" t="s">
        <v>61</v>
      </c>
      <c r="L468" s="115">
        <v>34.99</v>
      </c>
      <c r="M468" s="175">
        <f t="shared" si="643"/>
        <v>29.403361344537817</v>
      </c>
      <c r="N468" s="115">
        <f t="shared" ref="N468:N469" si="691">L468-10</f>
        <v>24.990000000000002</v>
      </c>
      <c r="O468" s="118">
        <f t="shared" ref="O468:O470" si="692">N468/1.19</f>
        <v>21.000000000000004</v>
      </c>
      <c r="P468" s="177">
        <f t="shared" ref="P468:P470" si="693">N468</f>
        <v>24.990000000000002</v>
      </c>
      <c r="Q468" s="67">
        <f t="shared" ref="Q468:Q476" si="694">P468-1</f>
        <v>23.990000000000002</v>
      </c>
      <c r="R468" s="16">
        <f t="shared" ref="R468:R476" si="695">P468-2</f>
        <v>22.990000000000002</v>
      </c>
      <c r="S468" s="16">
        <f t="shared" ref="S468:S476" si="696">P468-3</f>
        <v>21.990000000000002</v>
      </c>
      <c r="T468" s="16">
        <f t="shared" ref="T468:T476" si="697">P468-4</f>
        <v>20.990000000000002</v>
      </c>
      <c r="U468" s="16">
        <f t="shared" ref="U468:U476" si="698">P468-5</f>
        <v>19.990000000000002</v>
      </c>
      <c r="V468" s="16">
        <f t="shared" ref="V468:V476" si="699">P468-6</f>
        <v>18.990000000000002</v>
      </c>
      <c r="W468" s="16">
        <f t="shared" ref="W468:W476" si="700">P468-7</f>
        <v>17.990000000000002</v>
      </c>
      <c r="X468" s="16">
        <f t="shared" ref="X468:X476" si="701">P468-8</f>
        <v>16.990000000000002</v>
      </c>
      <c r="Y468" s="16">
        <f t="shared" ref="Y468:Y476" si="702">P468-9</f>
        <v>15.990000000000002</v>
      </c>
      <c r="Z468" s="16">
        <f t="shared" ref="Z468:Z476" si="703">P468-10</f>
        <v>14.990000000000002</v>
      </c>
      <c r="AA468" s="71" t="s">
        <v>41</v>
      </c>
      <c r="AB468" s="252">
        <v>19.989999999999998</v>
      </c>
      <c r="AC468" s="237" t="s">
        <v>81</v>
      </c>
      <c r="AD468" s="120" t="s">
        <v>2539</v>
      </c>
      <c r="AE468" s="67">
        <v>310</v>
      </c>
      <c r="AF468" s="114">
        <v>-100</v>
      </c>
      <c r="AG468" s="182">
        <f t="shared" si="644"/>
        <v>210</v>
      </c>
      <c r="AH468" s="183">
        <f t="shared" si="645"/>
        <v>-202.29999999999998</v>
      </c>
      <c r="AI468" s="184">
        <f t="shared" si="646"/>
        <v>9.99</v>
      </c>
      <c r="AJ468" s="183">
        <f t="shared" si="647"/>
        <v>8.3949579831932777</v>
      </c>
      <c r="AK468" s="202">
        <f t="shared" si="648"/>
        <v>190</v>
      </c>
      <c r="AL468" s="203">
        <f t="shared" si="649"/>
        <v>170</v>
      </c>
      <c r="AM468" s="203">
        <f t="shared" si="650"/>
        <v>150</v>
      </c>
      <c r="AN468" s="203">
        <f t="shared" si="651"/>
        <v>130</v>
      </c>
      <c r="AO468" s="203">
        <f t="shared" si="652"/>
        <v>110</v>
      </c>
      <c r="AP468" s="203">
        <f t="shared" si="653"/>
        <v>90</v>
      </c>
      <c r="AQ468" s="203">
        <f t="shared" si="654"/>
        <v>70</v>
      </c>
      <c r="AR468" s="203">
        <f t="shared" si="655"/>
        <v>50</v>
      </c>
      <c r="AS468" s="203">
        <f t="shared" si="656"/>
        <v>30</v>
      </c>
      <c r="AT468" s="203">
        <f t="shared" si="657"/>
        <v>10</v>
      </c>
      <c r="AU468" s="204" t="str">
        <f t="shared" si="658"/>
        <v>-</v>
      </c>
      <c r="AV468" s="185"/>
      <c r="AW468" s="205">
        <f t="shared" si="659"/>
        <v>9.99</v>
      </c>
      <c r="AX468" s="206">
        <f t="shared" si="660"/>
        <v>9.99</v>
      </c>
      <c r="AY468" s="206">
        <f t="shared" si="661"/>
        <v>9.99</v>
      </c>
      <c r="AZ468" s="206">
        <f t="shared" si="662"/>
        <v>9.99</v>
      </c>
      <c r="BA468" s="206">
        <f t="shared" si="663"/>
        <v>9.99</v>
      </c>
      <c r="BB468" s="206">
        <f t="shared" si="664"/>
        <v>9.99</v>
      </c>
      <c r="BC468" s="206">
        <f t="shared" si="665"/>
        <v>9.99</v>
      </c>
      <c r="BD468" s="206">
        <f t="shared" si="666"/>
        <v>9.99</v>
      </c>
      <c r="BE468" s="206">
        <f t="shared" si="667"/>
        <v>19.990000000000002</v>
      </c>
      <c r="BF468" s="206">
        <f t="shared" si="668"/>
        <v>39.99</v>
      </c>
      <c r="BG468" s="207" t="str">
        <f t="shared" si="669"/>
        <v>-</v>
      </c>
      <c r="BH468" s="103"/>
      <c r="BI468" s="227">
        <v>46265</v>
      </c>
      <c r="BJ468" s="112" t="s">
        <v>164</v>
      </c>
      <c r="BK468" s="103"/>
    </row>
    <row r="469" spans="1:63" s="49" customFormat="1">
      <c r="A469" s="110"/>
      <c r="B469" s="125" t="s">
        <v>262</v>
      </c>
      <c r="C469" s="55" t="s">
        <v>2528</v>
      </c>
      <c r="D469" s="71" t="s">
        <v>40</v>
      </c>
      <c r="E469" s="112" t="s">
        <v>2428</v>
      </c>
      <c r="F469" s="51" t="s">
        <v>61</v>
      </c>
      <c r="G469" s="14">
        <v>150</v>
      </c>
      <c r="H469" s="14">
        <v>100</v>
      </c>
      <c r="I469" s="14" t="s">
        <v>41</v>
      </c>
      <c r="J469" s="14" t="s">
        <v>76</v>
      </c>
      <c r="K469" s="114" t="s">
        <v>61</v>
      </c>
      <c r="L469" s="115">
        <v>34.99</v>
      </c>
      <c r="M469" s="175">
        <f t="shared" si="643"/>
        <v>29.403361344537817</v>
      </c>
      <c r="N469" s="115">
        <f t="shared" si="691"/>
        <v>24.990000000000002</v>
      </c>
      <c r="O469" s="118">
        <f t="shared" si="692"/>
        <v>21.000000000000004</v>
      </c>
      <c r="P469" s="177">
        <f t="shared" si="693"/>
        <v>24.990000000000002</v>
      </c>
      <c r="Q469" s="67">
        <f t="shared" si="694"/>
        <v>23.990000000000002</v>
      </c>
      <c r="R469" s="16">
        <f t="shared" si="695"/>
        <v>22.990000000000002</v>
      </c>
      <c r="S469" s="16">
        <f t="shared" si="696"/>
        <v>21.990000000000002</v>
      </c>
      <c r="T469" s="16">
        <f t="shared" si="697"/>
        <v>20.990000000000002</v>
      </c>
      <c r="U469" s="16">
        <f t="shared" si="698"/>
        <v>19.990000000000002</v>
      </c>
      <c r="V469" s="16">
        <f t="shared" si="699"/>
        <v>18.990000000000002</v>
      </c>
      <c r="W469" s="16">
        <f t="shared" si="700"/>
        <v>17.990000000000002</v>
      </c>
      <c r="X469" s="16">
        <f t="shared" si="701"/>
        <v>16.990000000000002</v>
      </c>
      <c r="Y469" s="16">
        <f t="shared" si="702"/>
        <v>15.990000000000002</v>
      </c>
      <c r="Z469" s="16">
        <f t="shared" si="703"/>
        <v>14.990000000000002</v>
      </c>
      <c r="AA469" s="71" t="s">
        <v>41</v>
      </c>
      <c r="AB469" s="252">
        <v>19.989999999999998</v>
      </c>
      <c r="AC469" s="237" t="s">
        <v>81</v>
      </c>
      <c r="AD469" s="120" t="s">
        <v>2545</v>
      </c>
      <c r="AE469" s="67">
        <v>220</v>
      </c>
      <c r="AF469" s="114">
        <v>-70</v>
      </c>
      <c r="AG469" s="182">
        <f t="shared" si="644"/>
        <v>150</v>
      </c>
      <c r="AH469" s="183">
        <f t="shared" si="645"/>
        <v>-130.9</v>
      </c>
      <c r="AI469" s="184">
        <f t="shared" si="646"/>
        <v>9.99</v>
      </c>
      <c r="AJ469" s="183">
        <f t="shared" si="647"/>
        <v>8.3949579831932777</v>
      </c>
      <c r="AK469" s="202">
        <f t="shared" si="648"/>
        <v>130</v>
      </c>
      <c r="AL469" s="203">
        <f t="shared" si="649"/>
        <v>110</v>
      </c>
      <c r="AM469" s="203">
        <f t="shared" si="650"/>
        <v>90</v>
      </c>
      <c r="AN469" s="203">
        <f t="shared" si="651"/>
        <v>70</v>
      </c>
      <c r="AO469" s="203">
        <f t="shared" si="652"/>
        <v>50</v>
      </c>
      <c r="AP469" s="203">
        <f t="shared" si="653"/>
        <v>30</v>
      </c>
      <c r="AQ469" s="203">
        <f t="shared" si="654"/>
        <v>10</v>
      </c>
      <c r="AR469" s="203">
        <f t="shared" si="655"/>
        <v>-10</v>
      </c>
      <c r="AS469" s="203">
        <f t="shared" si="656"/>
        <v>-30</v>
      </c>
      <c r="AT469" s="203">
        <f t="shared" si="657"/>
        <v>-50</v>
      </c>
      <c r="AU469" s="204" t="str">
        <f t="shared" si="658"/>
        <v>-</v>
      </c>
      <c r="AV469" s="185"/>
      <c r="AW469" s="205">
        <f t="shared" si="659"/>
        <v>9.99</v>
      </c>
      <c r="AX469" s="206">
        <f t="shared" si="660"/>
        <v>9.99</v>
      </c>
      <c r="AY469" s="206">
        <f t="shared" si="661"/>
        <v>9.99</v>
      </c>
      <c r="AZ469" s="206">
        <f t="shared" si="662"/>
        <v>9.99</v>
      </c>
      <c r="BA469" s="206">
        <f t="shared" si="663"/>
        <v>9.99</v>
      </c>
      <c r="BB469" s="206">
        <f t="shared" si="664"/>
        <v>19.990000000000002</v>
      </c>
      <c r="BC469" s="206">
        <f t="shared" si="665"/>
        <v>39.99</v>
      </c>
      <c r="BD469" s="206">
        <f t="shared" si="666"/>
        <v>59.99</v>
      </c>
      <c r="BE469" s="206">
        <f t="shared" si="667"/>
        <v>89.99</v>
      </c>
      <c r="BF469" s="206">
        <f t="shared" si="668"/>
        <v>109.99</v>
      </c>
      <c r="BG469" s="207" t="str">
        <f t="shared" si="669"/>
        <v>-</v>
      </c>
      <c r="BH469" s="103"/>
      <c r="BI469" s="227">
        <v>46265</v>
      </c>
      <c r="BJ469" s="112" t="s">
        <v>164</v>
      </c>
      <c r="BK469" s="103"/>
    </row>
    <row r="470" spans="1:63" s="49" customFormat="1">
      <c r="A470" s="110"/>
      <c r="B470" s="125" t="s">
        <v>262</v>
      </c>
      <c r="C470" s="55" t="s">
        <v>2526</v>
      </c>
      <c r="D470" s="71" t="s">
        <v>71</v>
      </c>
      <c r="E470" s="112" t="s">
        <v>2428</v>
      </c>
      <c r="F470" s="51" t="s">
        <v>61</v>
      </c>
      <c r="G470" s="14">
        <v>75</v>
      </c>
      <c r="H470" s="14">
        <v>50</v>
      </c>
      <c r="I470" s="14" t="s">
        <v>41</v>
      </c>
      <c r="J470" s="14" t="s">
        <v>76</v>
      </c>
      <c r="K470" s="114" t="s">
        <v>61</v>
      </c>
      <c r="L470" s="115">
        <v>34.99</v>
      </c>
      <c r="M470" s="175">
        <f t="shared" si="643"/>
        <v>29.403361344537817</v>
      </c>
      <c r="N470" s="115">
        <f>L470-7</f>
        <v>27.990000000000002</v>
      </c>
      <c r="O470" s="118">
        <f t="shared" si="692"/>
        <v>23.521008403361346</v>
      </c>
      <c r="P470" s="177">
        <f t="shared" si="693"/>
        <v>27.990000000000002</v>
      </c>
      <c r="Q470" s="67">
        <f t="shared" si="694"/>
        <v>26.990000000000002</v>
      </c>
      <c r="R470" s="16">
        <f t="shared" si="695"/>
        <v>25.990000000000002</v>
      </c>
      <c r="S470" s="16">
        <f t="shared" si="696"/>
        <v>24.990000000000002</v>
      </c>
      <c r="T470" s="16">
        <f t="shared" si="697"/>
        <v>23.990000000000002</v>
      </c>
      <c r="U470" s="16">
        <f t="shared" si="698"/>
        <v>22.990000000000002</v>
      </c>
      <c r="V470" s="16">
        <f t="shared" si="699"/>
        <v>21.990000000000002</v>
      </c>
      <c r="W470" s="16">
        <f t="shared" si="700"/>
        <v>20.990000000000002</v>
      </c>
      <c r="X470" s="16">
        <f t="shared" si="701"/>
        <v>19.990000000000002</v>
      </c>
      <c r="Y470" s="16">
        <f t="shared" si="702"/>
        <v>18.990000000000002</v>
      </c>
      <c r="Z470" s="16">
        <f t="shared" si="703"/>
        <v>17.990000000000002</v>
      </c>
      <c r="AA470" s="71" t="s">
        <v>41</v>
      </c>
      <c r="AB470" s="252">
        <v>19.989999999999998</v>
      </c>
      <c r="AC470" s="237" t="s">
        <v>80</v>
      </c>
      <c r="AD470" s="120" t="s">
        <v>2540</v>
      </c>
      <c r="AE470" s="67">
        <v>310</v>
      </c>
      <c r="AF470" s="114">
        <v>-40</v>
      </c>
      <c r="AG470" s="182">
        <f t="shared" si="644"/>
        <v>270</v>
      </c>
      <c r="AH470" s="183">
        <f t="shared" si="645"/>
        <v>-273.7</v>
      </c>
      <c r="AI470" s="184">
        <f t="shared" si="646"/>
        <v>9.99</v>
      </c>
      <c r="AJ470" s="183">
        <f t="shared" si="647"/>
        <v>8.3949579831932777</v>
      </c>
      <c r="AK470" s="202">
        <f t="shared" si="648"/>
        <v>250</v>
      </c>
      <c r="AL470" s="203">
        <f t="shared" si="649"/>
        <v>230</v>
      </c>
      <c r="AM470" s="203">
        <f t="shared" si="650"/>
        <v>210</v>
      </c>
      <c r="AN470" s="203">
        <f t="shared" si="651"/>
        <v>190</v>
      </c>
      <c r="AO470" s="203">
        <f t="shared" si="652"/>
        <v>170</v>
      </c>
      <c r="AP470" s="203">
        <f t="shared" si="653"/>
        <v>150</v>
      </c>
      <c r="AQ470" s="203">
        <f t="shared" si="654"/>
        <v>130</v>
      </c>
      <c r="AR470" s="203">
        <f t="shared" si="655"/>
        <v>110</v>
      </c>
      <c r="AS470" s="203">
        <f t="shared" si="656"/>
        <v>90</v>
      </c>
      <c r="AT470" s="203">
        <f t="shared" si="657"/>
        <v>70</v>
      </c>
      <c r="AU470" s="204" t="str">
        <f t="shared" si="658"/>
        <v>-</v>
      </c>
      <c r="AV470" s="185"/>
      <c r="AW470" s="205">
        <f t="shared" si="659"/>
        <v>9.99</v>
      </c>
      <c r="AX470" s="206">
        <f t="shared" si="660"/>
        <v>9.99</v>
      </c>
      <c r="AY470" s="206">
        <f t="shared" si="661"/>
        <v>9.99</v>
      </c>
      <c r="AZ470" s="206">
        <f t="shared" si="662"/>
        <v>9.99</v>
      </c>
      <c r="BA470" s="206">
        <f t="shared" si="663"/>
        <v>9.99</v>
      </c>
      <c r="BB470" s="206">
        <f t="shared" si="664"/>
        <v>9.99</v>
      </c>
      <c r="BC470" s="206">
        <f t="shared" si="665"/>
        <v>9.99</v>
      </c>
      <c r="BD470" s="206">
        <f t="shared" si="666"/>
        <v>9.99</v>
      </c>
      <c r="BE470" s="206">
        <f t="shared" si="667"/>
        <v>9.99</v>
      </c>
      <c r="BF470" s="206">
        <f t="shared" si="668"/>
        <v>9.99</v>
      </c>
      <c r="BG470" s="207" t="str">
        <f t="shared" si="669"/>
        <v>-</v>
      </c>
      <c r="BH470" s="103"/>
      <c r="BI470" s="227">
        <v>46265</v>
      </c>
      <c r="BJ470" s="112" t="s">
        <v>164</v>
      </c>
      <c r="BK470" s="103"/>
    </row>
    <row r="471" spans="1:63">
      <c r="A471" s="110" t="s">
        <v>53</v>
      </c>
      <c r="B471" s="125" t="s">
        <v>262</v>
      </c>
      <c r="C471" s="55" t="s">
        <v>272</v>
      </c>
      <c r="D471" s="71" t="s">
        <v>71</v>
      </c>
      <c r="E471" s="112"/>
      <c r="F471" s="51" t="s">
        <v>41</v>
      </c>
      <c r="G471" s="14">
        <v>10</v>
      </c>
      <c r="H471" s="14">
        <v>50</v>
      </c>
      <c r="I471" s="14" t="s">
        <v>41</v>
      </c>
      <c r="J471" s="14" t="s">
        <v>42</v>
      </c>
      <c r="K471" s="114">
        <v>0.09</v>
      </c>
      <c r="L471" s="115">
        <v>29.99</v>
      </c>
      <c r="M471" s="175">
        <f t="shared" si="643"/>
        <v>25.201680672268907</v>
      </c>
      <c r="N471" s="115"/>
      <c r="O471" s="116"/>
      <c r="P471" s="177">
        <f t="shared" ref="P471:P481" si="704">L471</f>
        <v>29.99</v>
      </c>
      <c r="Q471" s="67">
        <f t="shared" si="694"/>
        <v>28.99</v>
      </c>
      <c r="R471" s="16">
        <f t="shared" si="695"/>
        <v>27.99</v>
      </c>
      <c r="S471" s="16">
        <f t="shared" si="696"/>
        <v>26.99</v>
      </c>
      <c r="T471" s="16">
        <f t="shared" si="697"/>
        <v>25.99</v>
      </c>
      <c r="U471" s="16">
        <f t="shared" si="698"/>
        <v>24.99</v>
      </c>
      <c r="V471" s="16">
        <f t="shared" si="699"/>
        <v>23.99</v>
      </c>
      <c r="W471" s="16">
        <f t="shared" si="700"/>
        <v>22.99</v>
      </c>
      <c r="X471" s="16">
        <f t="shared" si="701"/>
        <v>21.99</v>
      </c>
      <c r="Y471" s="16">
        <f t="shared" si="702"/>
        <v>20.99</v>
      </c>
      <c r="Z471" s="16">
        <f t="shared" si="703"/>
        <v>19.989999999999998</v>
      </c>
      <c r="AA471" s="71" t="s">
        <v>41</v>
      </c>
      <c r="AB471" s="252">
        <v>19.989999999999998</v>
      </c>
      <c r="AC471" s="212"/>
      <c r="AD471" s="119" t="s">
        <v>41</v>
      </c>
      <c r="AE471" s="67">
        <v>340</v>
      </c>
      <c r="AF471" s="114"/>
      <c r="AG471" s="182">
        <f t="shared" si="644"/>
        <v>340</v>
      </c>
      <c r="AH471" s="183">
        <f t="shared" si="645"/>
        <v>-357</v>
      </c>
      <c r="AI471" s="184">
        <f t="shared" si="646"/>
        <v>9.99</v>
      </c>
      <c r="AJ471" s="183">
        <f t="shared" si="647"/>
        <v>8.3949579831932777</v>
      </c>
      <c r="AK471" s="202">
        <f t="shared" si="648"/>
        <v>320</v>
      </c>
      <c r="AL471" s="203">
        <f t="shared" si="649"/>
        <v>300</v>
      </c>
      <c r="AM471" s="203">
        <f t="shared" si="650"/>
        <v>280</v>
      </c>
      <c r="AN471" s="203">
        <f t="shared" si="651"/>
        <v>260</v>
      </c>
      <c r="AO471" s="203">
        <f t="shared" si="652"/>
        <v>240</v>
      </c>
      <c r="AP471" s="203">
        <f t="shared" si="653"/>
        <v>220</v>
      </c>
      <c r="AQ471" s="203">
        <f t="shared" si="654"/>
        <v>200</v>
      </c>
      <c r="AR471" s="203">
        <f t="shared" si="655"/>
        <v>180</v>
      </c>
      <c r="AS471" s="203">
        <f t="shared" si="656"/>
        <v>160</v>
      </c>
      <c r="AT471" s="203">
        <f t="shared" si="657"/>
        <v>140</v>
      </c>
      <c r="AU471" s="204" t="str">
        <f t="shared" si="658"/>
        <v>-</v>
      </c>
      <c r="AV471" s="185"/>
      <c r="AW471" s="205">
        <f t="shared" si="659"/>
        <v>9.99</v>
      </c>
      <c r="AX471" s="206">
        <f t="shared" si="660"/>
        <v>9.99</v>
      </c>
      <c r="AY471" s="206">
        <f t="shared" si="661"/>
        <v>9.99</v>
      </c>
      <c r="AZ471" s="206">
        <f t="shared" si="662"/>
        <v>9.99</v>
      </c>
      <c r="BA471" s="206">
        <f t="shared" si="663"/>
        <v>9.99</v>
      </c>
      <c r="BB471" s="206">
        <f t="shared" si="664"/>
        <v>9.99</v>
      </c>
      <c r="BC471" s="206">
        <f t="shared" si="665"/>
        <v>9.99</v>
      </c>
      <c r="BD471" s="206">
        <f t="shared" si="666"/>
        <v>9.99</v>
      </c>
      <c r="BE471" s="206">
        <f t="shared" si="667"/>
        <v>9.99</v>
      </c>
      <c r="BF471" s="206">
        <f t="shared" si="668"/>
        <v>9.99</v>
      </c>
      <c r="BG471" s="207" t="str">
        <f t="shared" si="669"/>
        <v>-</v>
      </c>
      <c r="BH471" s="103"/>
      <c r="BI471" s="227"/>
      <c r="BJ471" s="112" t="s">
        <v>151</v>
      </c>
      <c r="BK471" s="103"/>
    </row>
    <row r="472" spans="1:63" s="49" customFormat="1">
      <c r="A472" s="110" t="s">
        <v>53</v>
      </c>
      <c r="B472" s="125" t="s">
        <v>262</v>
      </c>
      <c r="C472" s="55" t="s">
        <v>272</v>
      </c>
      <c r="D472" s="71" t="s">
        <v>71</v>
      </c>
      <c r="E472" s="112" t="s">
        <v>2429</v>
      </c>
      <c r="F472" s="51" t="s">
        <v>41</v>
      </c>
      <c r="G472" s="14">
        <v>10</v>
      </c>
      <c r="H472" s="14">
        <v>50</v>
      </c>
      <c r="I472" s="14" t="s">
        <v>41</v>
      </c>
      <c r="J472" s="14" t="s">
        <v>42</v>
      </c>
      <c r="K472" s="114">
        <v>0.09</v>
      </c>
      <c r="L472" s="115">
        <v>29.99</v>
      </c>
      <c r="M472" s="175">
        <f t="shared" si="643"/>
        <v>25.201680672268907</v>
      </c>
      <c r="N472" s="115"/>
      <c r="O472" s="116"/>
      <c r="P472" s="177">
        <f t="shared" si="704"/>
        <v>29.99</v>
      </c>
      <c r="Q472" s="67">
        <f t="shared" si="694"/>
        <v>28.99</v>
      </c>
      <c r="R472" s="16">
        <f t="shared" si="695"/>
        <v>27.99</v>
      </c>
      <c r="S472" s="16">
        <f t="shared" si="696"/>
        <v>26.99</v>
      </c>
      <c r="T472" s="16">
        <f t="shared" si="697"/>
        <v>25.99</v>
      </c>
      <c r="U472" s="16">
        <f t="shared" si="698"/>
        <v>24.99</v>
      </c>
      <c r="V472" s="16">
        <f t="shared" si="699"/>
        <v>23.99</v>
      </c>
      <c r="W472" s="16">
        <f t="shared" si="700"/>
        <v>22.99</v>
      </c>
      <c r="X472" s="16">
        <f t="shared" si="701"/>
        <v>21.99</v>
      </c>
      <c r="Y472" s="16">
        <f t="shared" si="702"/>
        <v>20.99</v>
      </c>
      <c r="Z472" s="16">
        <f t="shared" si="703"/>
        <v>19.989999999999998</v>
      </c>
      <c r="AA472" s="71" t="s">
        <v>41</v>
      </c>
      <c r="AB472" s="252">
        <v>19.989999999999998</v>
      </c>
      <c r="AC472" s="236" t="s">
        <v>49</v>
      </c>
      <c r="AD472" s="223" t="s">
        <v>268</v>
      </c>
      <c r="AE472" s="67">
        <v>340</v>
      </c>
      <c r="AF472" s="114">
        <v>65</v>
      </c>
      <c r="AG472" s="182">
        <f t="shared" si="644"/>
        <v>405</v>
      </c>
      <c r="AH472" s="183">
        <f t="shared" si="645"/>
        <v>-434.34999999999997</v>
      </c>
      <c r="AI472" s="184">
        <f t="shared" si="646"/>
        <v>9.99</v>
      </c>
      <c r="AJ472" s="183">
        <f t="shared" si="647"/>
        <v>8.3949579831932777</v>
      </c>
      <c r="AK472" s="202">
        <f t="shared" si="648"/>
        <v>385</v>
      </c>
      <c r="AL472" s="203">
        <f t="shared" si="649"/>
        <v>365</v>
      </c>
      <c r="AM472" s="203">
        <f t="shared" si="650"/>
        <v>345</v>
      </c>
      <c r="AN472" s="203">
        <f t="shared" si="651"/>
        <v>325</v>
      </c>
      <c r="AO472" s="203">
        <f t="shared" si="652"/>
        <v>305</v>
      </c>
      <c r="AP472" s="203">
        <f t="shared" si="653"/>
        <v>285</v>
      </c>
      <c r="AQ472" s="203">
        <f t="shared" si="654"/>
        <v>265</v>
      </c>
      <c r="AR472" s="203">
        <f t="shared" si="655"/>
        <v>245</v>
      </c>
      <c r="AS472" s="203">
        <f t="shared" si="656"/>
        <v>225</v>
      </c>
      <c r="AT472" s="203">
        <f t="shared" si="657"/>
        <v>205</v>
      </c>
      <c r="AU472" s="204" t="str">
        <f t="shared" si="658"/>
        <v>-</v>
      </c>
      <c r="AV472" s="185"/>
      <c r="AW472" s="205">
        <f t="shared" si="659"/>
        <v>9.99</v>
      </c>
      <c r="AX472" s="206">
        <f t="shared" si="660"/>
        <v>9.99</v>
      </c>
      <c r="AY472" s="206">
        <f t="shared" si="661"/>
        <v>9.99</v>
      </c>
      <c r="AZ472" s="206">
        <f t="shared" si="662"/>
        <v>9.99</v>
      </c>
      <c r="BA472" s="206">
        <f t="shared" si="663"/>
        <v>9.99</v>
      </c>
      <c r="BB472" s="206">
        <f t="shared" si="664"/>
        <v>9.99</v>
      </c>
      <c r="BC472" s="206">
        <f t="shared" si="665"/>
        <v>9.99</v>
      </c>
      <c r="BD472" s="206">
        <f t="shared" si="666"/>
        <v>9.99</v>
      </c>
      <c r="BE472" s="206">
        <f t="shared" si="667"/>
        <v>9.99</v>
      </c>
      <c r="BF472" s="206">
        <f t="shared" si="668"/>
        <v>9.99</v>
      </c>
      <c r="BG472" s="207" t="str">
        <f t="shared" si="669"/>
        <v>-</v>
      </c>
      <c r="BH472" s="103"/>
      <c r="BI472" s="227">
        <v>46265</v>
      </c>
      <c r="BJ472" s="112" t="s">
        <v>151</v>
      </c>
      <c r="BK472" s="103"/>
    </row>
    <row r="473" spans="1:63" s="49" customFormat="1">
      <c r="A473" s="110"/>
      <c r="B473" s="125" t="s">
        <v>262</v>
      </c>
      <c r="C473" s="55" t="s">
        <v>2525</v>
      </c>
      <c r="D473" s="71" t="s">
        <v>85</v>
      </c>
      <c r="E473" s="112"/>
      <c r="F473" s="51" t="s">
        <v>61</v>
      </c>
      <c r="G473" s="14">
        <v>75</v>
      </c>
      <c r="H473" s="14">
        <v>50</v>
      </c>
      <c r="I473" s="14" t="s">
        <v>41</v>
      </c>
      <c r="J473" s="14" t="s">
        <v>76</v>
      </c>
      <c r="K473" s="114" t="s">
        <v>61</v>
      </c>
      <c r="L473" s="115">
        <v>29.99</v>
      </c>
      <c r="M473" s="175">
        <f t="shared" si="643"/>
        <v>25.201680672268907</v>
      </c>
      <c r="N473" s="115"/>
      <c r="O473" s="116"/>
      <c r="P473" s="177">
        <f t="shared" si="704"/>
        <v>29.99</v>
      </c>
      <c r="Q473" s="67">
        <f t="shared" si="694"/>
        <v>28.99</v>
      </c>
      <c r="R473" s="16">
        <f t="shared" si="695"/>
        <v>27.99</v>
      </c>
      <c r="S473" s="16">
        <f t="shared" si="696"/>
        <v>26.99</v>
      </c>
      <c r="T473" s="16">
        <f t="shared" si="697"/>
        <v>25.99</v>
      </c>
      <c r="U473" s="16">
        <f t="shared" si="698"/>
        <v>24.99</v>
      </c>
      <c r="V473" s="16">
        <f t="shared" si="699"/>
        <v>23.99</v>
      </c>
      <c r="W473" s="16">
        <f t="shared" si="700"/>
        <v>22.99</v>
      </c>
      <c r="X473" s="16">
        <f t="shared" si="701"/>
        <v>21.99</v>
      </c>
      <c r="Y473" s="16">
        <f t="shared" si="702"/>
        <v>20.99</v>
      </c>
      <c r="Z473" s="16">
        <f t="shared" si="703"/>
        <v>19.989999999999998</v>
      </c>
      <c r="AA473" s="71" t="s">
        <v>41</v>
      </c>
      <c r="AB473" s="252">
        <v>19.989999999999998</v>
      </c>
      <c r="AC473" s="212"/>
      <c r="AD473" s="119" t="s">
        <v>41</v>
      </c>
      <c r="AE473" s="67">
        <v>230</v>
      </c>
      <c r="AF473" s="114"/>
      <c r="AG473" s="182">
        <f t="shared" si="644"/>
        <v>230</v>
      </c>
      <c r="AH473" s="183">
        <f t="shared" si="645"/>
        <v>-226.1</v>
      </c>
      <c r="AI473" s="184">
        <f t="shared" si="646"/>
        <v>9.99</v>
      </c>
      <c r="AJ473" s="183">
        <f t="shared" si="647"/>
        <v>8.3949579831932777</v>
      </c>
      <c r="AK473" s="202">
        <f t="shared" si="648"/>
        <v>210</v>
      </c>
      <c r="AL473" s="203">
        <f t="shared" si="649"/>
        <v>190</v>
      </c>
      <c r="AM473" s="203">
        <f t="shared" si="650"/>
        <v>170</v>
      </c>
      <c r="AN473" s="203">
        <f t="shared" si="651"/>
        <v>150</v>
      </c>
      <c r="AO473" s="203">
        <f t="shared" si="652"/>
        <v>130</v>
      </c>
      <c r="AP473" s="203">
        <f t="shared" si="653"/>
        <v>110</v>
      </c>
      <c r="AQ473" s="203">
        <f t="shared" si="654"/>
        <v>90</v>
      </c>
      <c r="AR473" s="203">
        <f t="shared" si="655"/>
        <v>70</v>
      </c>
      <c r="AS473" s="203">
        <f t="shared" si="656"/>
        <v>50</v>
      </c>
      <c r="AT473" s="203">
        <f t="shared" si="657"/>
        <v>30</v>
      </c>
      <c r="AU473" s="204" t="str">
        <f t="shared" si="658"/>
        <v>-</v>
      </c>
      <c r="AV473" s="185"/>
      <c r="AW473" s="205">
        <f t="shared" si="659"/>
        <v>9.99</v>
      </c>
      <c r="AX473" s="206">
        <f t="shared" si="660"/>
        <v>9.99</v>
      </c>
      <c r="AY473" s="206">
        <f t="shared" si="661"/>
        <v>9.99</v>
      </c>
      <c r="AZ473" s="206">
        <f t="shared" si="662"/>
        <v>9.99</v>
      </c>
      <c r="BA473" s="206">
        <f t="shared" si="663"/>
        <v>9.99</v>
      </c>
      <c r="BB473" s="206">
        <f t="shared" si="664"/>
        <v>9.99</v>
      </c>
      <c r="BC473" s="206">
        <f t="shared" si="665"/>
        <v>9.99</v>
      </c>
      <c r="BD473" s="206">
        <f t="shared" si="666"/>
        <v>9.99</v>
      </c>
      <c r="BE473" s="206">
        <f t="shared" si="667"/>
        <v>9.99</v>
      </c>
      <c r="BF473" s="206">
        <f t="shared" si="668"/>
        <v>19.990000000000002</v>
      </c>
      <c r="BG473" s="207" t="str">
        <f t="shared" si="669"/>
        <v>-</v>
      </c>
      <c r="BH473" s="103"/>
      <c r="BI473" s="227"/>
      <c r="BJ473" s="112" t="s">
        <v>164</v>
      </c>
      <c r="BK473" s="103"/>
    </row>
    <row r="474" spans="1:63" s="49" customFormat="1">
      <c r="A474" s="110"/>
      <c r="B474" s="125" t="s">
        <v>262</v>
      </c>
      <c r="C474" s="55" t="s">
        <v>2558</v>
      </c>
      <c r="D474" s="71" t="s">
        <v>71</v>
      </c>
      <c r="E474" s="112"/>
      <c r="F474" s="51" t="s">
        <v>61</v>
      </c>
      <c r="G474" s="14">
        <v>50</v>
      </c>
      <c r="H474" s="14">
        <v>50</v>
      </c>
      <c r="I474" s="14" t="s">
        <v>41</v>
      </c>
      <c r="J474" s="14" t="s">
        <v>76</v>
      </c>
      <c r="K474" s="114" t="s">
        <v>61</v>
      </c>
      <c r="L474" s="115">
        <v>29.99</v>
      </c>
      <c r="M474" s="175">
        <f t="shared" si="643"/>
        <v>25.201680672268907</v>
      </c>
      <c r="N474" s="115"/>
      <c r="O474" s="116"/>
      <c r="P474" s="177">
        <f t="shared" si="704"/>
        <v>29.99</v>
      </c>
      <c r="Q474" s="67">
        <f t="shared" si="694"/>
        <v>28.99</v>
      </c>
      <c r="R474" s="16">
        <f t="shared" si="695"/>
        <v>27.99</v>
      </c>
      <c r="S474" s="16">
        <f t="shared" si="696"/>
        <v>26.99</v>
      </c>
      <c r="T474" s="16">
        <f t="shared" si="697"/>
        <v>25.99</v>
      </c>
      <c r="U474" s="16">
        <f t="shared" si="698"/>
        <v>24.99</v>
      </c>
      <c r="V474" s="16">
        <f t="shared" si="699"/>
        <v>23.99</v>
      </c>
      <c r="W474" s="16">
        <f t="shared" si="700"/>
        <v>22.99</v>
      </c>
      <c r="X474" s="16">
        <f t="shared" si="701"/>
        <v>21.99</v>
      </c>
      <c r="Y474" s="16">
        <f t="shared" si="702"/>
        <v>20.99</v>
      </c>
      <c r="Z474" s="16">
        <f t="shared" si="703"/>
        <v>19.989999999999998</v>
      </c>
      <c r="AA474" s="71" t="s">
        <v>41</v>
      </c>
      <c r="AB474" s="252">
        <v>19.989999999999998</v>
      </c>
      <c r="AC474" s="212"/>
      <c r="AD474" s="119" t="s">
        <v>41</v>
      </c>
      <c r="AE474" s="67">
        <v>260</v>
      </c>
      <c r="AF474" s="114"/>
      <c r="AG474" s="182">
        <f t="shared" si="644"/>
        <v>260</v>
      </c>
      <c r="AH474" s="183">
        <f t="shared" si="645"/>
        <v>-261.8</v>
      </c>
      <c r="AI474" s="184">
        <f t="shared" si="646"/>
        <v>9.99</v>
      </c>
      <c r="AJ474" s="183">
        <f t="shared" si="647"/>
        <v>8.3949579831932777</v>
      </c>
      <c r="AK474" s="202">
        <f t="shared" si="648"/>
        <v>240</v>
      </c>
      <c r="AL474" s="203">
        <f t="shared" si="649"/>
        <v>220</v>
      </c>
      <c r="AM474" s="203">
        <f t="shared" si="650"/>
        <v>200</v>
      </c>
      <c r="AN474" s="203">
        <f t="shared" si="651"/>
        <v>180</v>
      </c>
      <c r="AO474" s="203">
        <f t="shared" si="652"/>
        <v>160</v>
      </c>
      <c r="AP474" s="203">
        <f t="shared" si="653"/>
        <v>140</v>
      </c>
      <c r="AQ474" s="203">
        <f t="shared" si="654"/>
        <v>120</v>
      </c>
      <c r="AR474" s="203">
        <f t="shared" si="655"/>
        <v>100</v>
      </c>
      <c r="AS474" s="203">
        <f t="shared" si="656"/>
        <v>80</v>
      </c>
      <c r="AT474" s="203">
        <f t="shared" si="657"/>
        <v>60</v>
      </c>
      <c r="AU474" s="204" t="str">
        <f t="shared" si="658"/>
        <v>-</v>
      </c>
      <c r="AV474" s="185"/>
      <c r="AW474" s="205">
        <f t="shared" si="659"/>
        <v>9.99</v>
      </c>
      <c r="AX474" s="206">
        <f t="shared" si="660"/>
        <v>9.99</v>
      </c>
      <c r="AY474" s="206">
        <f t="shared" si="661"/>
        <v>9.99</v>
      </c>
      <c r="AZ474" s="206">
        <f t="shared" si="662"/>
        <v>9.99</v>
      </c>
      <c r="BA474" s="206">
        <f t="shared" si="663"/>
        <v>9.99</v>
      </c>
      <c r="BB474" s="206">
        <f t="shared" si="664"/>
        <v>9.99</v>
      </c>
      <c r="BC474" s="206">
        <f t="shared" si="665"/>
        <v>9.99</v>
      </c>
      <c r="BD474" s="206">
        <f t="shared" si="666"/>
        <v>9.99</v>
      </c>
      <c r="BE474" s="206">
        <f t="shared" si="667"/>
        <v>9.99</v>
      </c>
      <c r="BF474" s="206">
        <f t="shared" si="668"/>
        <v>9.99</v>
      </c>
      <c r="BG474" s="207" t="str">
        <f t="shared" si="669"/>
        <v>-</v>
      </c>
      <c r="BH474" s="103"/>
      <c r="BI474" s="227"/>
      <c r="BJ474" s="112" t="s">
        <v>164</v>
      </c>
      <c r="BK474" s="103"/>
    </row>
    <row r="475" spans="1:63" s="49" customFormat="1">
      <c r="A475" s="110"/>
      <c r="B475" s="125" t="s">
        <v>262</v>
      </c>
      <c r="C475" s="55" t="s">
        <v>274</v>
      </c>
      <c r="D475" s="71" t="s">
        <v>40</v>
      </c>
      <c r="E475" s="112"/>
      <c r="F475" s="51" t="s">
        <v>61</v>
      </c>
      <c r="G475" s="14">
        <v>100</v>
      </c>
      <c r="H475" s="14">
        <v>50</v>
      </c>
      <c r="I475" s="14" t="s">
        <v>41</v>
      </c>
      <c r="J475" s="14" t="s">
        <v>76</v>
      </c>
      <c r="K475" s="114" t="s">
        <v>61</v>
      </c>
      <c r="L475" s="115">
        <v>29.99</v>
      </c>
      <c r="M475" s="175">
        <f t="shared" si="643"/>
        <v>25.201680672268907</v>
      </c>
      <c r="N475" s="115"/>
      <c r="O475" s="116"/>
      <c r="P475" s="177">
        <f t="shared" si="704"/>
        <v>29.99</v>
      </c>
      <c r="Q475" s="67">
        <f t="shared" si="694"/>
        <v>28.99</v>
      </c>
      <c r="R475" s="16">
        <f t="shared" si="695"/>
        <v>27.99</v>
      </c>
      <c r="S475" s="16">
        <f t="shared" si="696"/>
        <v>26.99</v>
      </c>
      <c r="T475" s="16">
        <f t="shared" si="697"/>
        <v>25.99</v>
      </c>
      <c r="U475" s="16">
        <f t="shared" si="698"/>
        <v>24.99</v>
      </c>
      <c r="V475" s="16">
        <f t="shared" si="699"/>
        <v>23.99</v>
      </c>
      <c r="W475" s="16">
        <f t="shared" si="700"/>
        <v>22.99</v>
      </c>
      <c r="X475" s="16">
        <f t="shared" si="701"/>
        <v>21.99</v>
      </c>
      <c r="Y475" s="16">
        <f t="shared" si="702"/>
        <v>20.99</v>
      </c>
      <c r="Z475" s="16">
        <f t="shared" si="703"/>
        <v>19.989999999999998</v>
      </c>
      <c r="AA475" s="71" t="s">
        <v>41</v>
      </c>
      <c r="AB475" s="252">
        <v>19.989999999999998</v>
      </c>
      <c r="AC475" s="212"/>
      <c r="AD475" s="119" t="s">
        <v>41</v>
      </c>
      <c r="AE475" s="67">
        <v>180</v>
      </c>
      <c r="AF475" s="114"/>
      <c r="AG475" s="182">
        <f t="shared" si="644"/>
        <v>180</v>
      </c>
      <c r="AH475" s="183">
        <f t="shared" si="645"/>
        <v>-166.6</v>
      </c>
      <c r="AI475" s="184">
        <f t="shared" si="646"/>
        <v>9.99</v>
      </c>
      <c r="AJ475" s="183">
        <f t="shared" si="647"/>
        <v>8.3949579831932777</v>
      </c>
      <c r="AK475" s="202">
        <f t="shared" si="648"/>
        <v>160</v>
      </c>
      <c r="AL475" s="203">
        <f t="shared" si="649"/>
        <v>140</v>
      </c>
      <c r="AM475" s="203">
        <f t="shared" si="650"/>
        <v>120</v>
      </c>
      <c r="AN475" s="203">
        <f t="shared" si="651"/>
        <v>100</v>
      </c>
      <c r="AO475" s="203">
        <f t="shared" si="652"/>
        <v>80</v>
      </c>
      <c r="AP475" s="203">
        <f t="shared" si="653"/>
        <v>60</v>
      </c>
      <c r="AQ475" s="203">
        <f t="shared" si="654"/>
        <v>40</v>
      </c>
      <c r="AR475" s="203">
        <f t="shared" si="655"/>
        <v>20</v>
      </c>
      <c r="AS475" s="203">
        <f t="shared" si="656"/>
        <v>0</v>
      </c>
      <c r="AT475" s="203">
        <f t="shared" si="657"/>
        <v>-20</v>
      </c>
      <c r="AU475" s="204" t="str">
        <f t="shared" si="658"/>
        <v>-</v>
      </c>
      <c r="AV475" s="185"/>
      <c r="AW475" s="205">
        <f t="shared" si="659"/>
        <v>9.99</v>
      </c>
      <c r="AX475" s="206">
        <f t="shared" si="660"/>
        <v>9.99</v>
      </c>
      <c r="AY475" s="206">
        <f t="shared" si="661"/>
        <v>9.99</v>
      </c>
      <c r="AZ475" s="206">
        <f t="shared" si="662"/>
        <v>9.99</v>
      </c>
      <c r="BA475" s="206">
        <f t="shared" si="663"/>
        <v>9.99</v>
      </c>
      <c r="BB475" s="206">
        <f t="shared" si="664"/>
        <v>9.99</v>
      </c>
      <c r="BC475" s="206">
        <f t="shared" si="665"/>
        <v>9.99</v>
      </c>
      <c r="BD475" s="206">
        <f t="shared" si="666"/>
        <v>29.990000000000002</v>
      </c>
      <c r="BE475" s="206">
        <f t="shared" si="667"/>
        <v>49.99</v>
      </c>
      <c r="BF475" s="206">
        <f t="shared" si="668"/>
        <v>79.989999999999995</v>
      </c>
      <c r="BG475" s="207" t="str">
        <f t="shared" si="669"/>
        <v>-</v>
      </c>
      <c r="BH475" s="103"/>
      <c r="BI475" s="227"/>
      <c r="BJ475" s="112" t="s">
        <v>164</v>
      </c>
      <c r="BK475" s="103"/>
    </row>
    <row r="476" spans="1:63" s="49" customFormat="1">
      <c r="A476" s="110"/>
      <c r="B476" s="125" t="s">
        <v>262</v>
      </c>
      <c r="C476" s="55" t="s">
        <v>274</v>
      </c>
      <c r="D476" s="71" t="s">
        <v>40</v>
      </c>
      <c r="E476" s="112" t="s">
        <v>2428</v>
      </c>
      <c r="F476" s="51" t="s">
        <v>61</v>
      </c>
      <c r="G476" s="14">
        <v>100</v>
      </c>
      <c r="H476" s="14">
        <v>50</v>
      </c>
      <c r="I476" s="14" t="s">
        <v>41</v>
      </c>
      <c r="J476" s="14" t="s">
        <v>76</v>
      </c>
      <c r="K476" s="114" t="s">
        <v>61</v>
      </c>
      <c r="L476" s="115">
        <v>29.99</v>
      </c>
      <c r="M476" s="175">
        <f t="shared" si="643"/>
        <v>25.201680672268907</v>
      </c>
      <c r="N476" s="115"/>
      <c r="O476" s="116"/>
      <c r="P476" s="177">
        <f t="shared" si="704"/>
        <v>29.99</v>
      </c>
      <c r="Q476" s="67">
        <f t="shared" si="694"/>
        <v>28.99</v>
      </c>
      <c r="R476" s="16">
        <f t="shared" si="695"/>
        <v>27.99</v>
      </c>
      <c r="S476" s="16">
        <f t="shared" si="696"/>
        <v>26.99</v>
      </c>
      <c r="T476" s="16">
        <f t="shared" si="697"/>
        <v>25.99</v>
      </c>
      <c r="U476" s="16">
        <f t="shared" si="698"/>
        <v>24.99</v>
      </c>
      <c r="V476" s="16">
        <f t="shared" si="699"/>
        <v>23.99</v>
      </c>
      <c r="W476" s="16">
        <f t="shared" si="700"/>
        <v>22.99</v>
      </c>
      <c r="X476" s="16">
        <f t="shared" si="701"/>
        <v>21.99</v>
      </c>
      <c r="Y476" s="16">
        <f t="shared" si="702"/>
        <v>20.99</v>
      </c>
      <c r="Z476" s="16">
        <f t="shared" si="703"/>
        <v>19.989999999999998</v>
      </c>
      <c r="AA476" s="71" t="s">
        <v>41</v>
      </c>
      <c r="AB476" s="252">
        <v>19.989999999999998</v>
      </c>
      <c r="AC476" s="237" t="s">
        <v>49</v>
      </c>
      <c r="AD476" s="120" t="s">
        <v>2316</v>
      </c>
      <c r="AE476" s="67">
        <v>180</v>
      </c>
      <c r="AF476" s="114">
        <v>95</v>
      </c>
      <c r="AG476" s="182">
        <f t="shared" si="644"/>
        <v>275</v>
      </c>
      <c r="AH476" s="183">
        <f t="shared" si="645"/>
        <v>-279.64999999999998</v>
      </c>
      <c r="AI476" s="184">
        <f t="shared" si="646"/>
        <v>9.99</v>
      </c>
      <c r="AJ476" s="183">
        <f t="shared" si="647"/>
        <v>8.3949579831932777</v>
      </c>
      <c r="AK476" s="202">
        <f t="shared" si="648"/>
        <v>255</v>
      </c>
      <c r="AL476" s="203">
        <f t="shared" si="649"/>
        <v>235</v>
      </c>
      <c r="AM476" s="203">
        <f t="shared" si="650"/>
        <v>215</v>
      </c>
      <c r="AN476" s="203">
        <f t="shared" si="651"/>
        <v>195</v>
      </c>
      <c r="AO476" s="203">
        <f t="shared" si="652"/>
        <v>175</v>
      </c>
      <c r="AP476" s="203">
        <f t="shared" si="653"/>
        <v>155</v>
      </c>
      <c r="AQ476" s="203">
        <f t="shared" si="654"/>
        <v>135</v>
      </c>
      <c r="AR476" s="203">
        <f t="shared" si="655"/>
        <v>115</v>
      </c>
      <c r="AS476" s="203">
        <f t="shared" si="656"/>
        <v>95</v>
      </c>
      <c r="AT476" s="203">
        <f t="shared" si="657"/>
        <v>75</v>
      </c>
      <c r="AU476" s="204" t="str">
        <f t="shared" si="658"/>
        <v>-</v>
      </c>
      <c r="AV476" s="185"/>
      <c r="AW476" s="205">
        <f t="shared" si="659"/>
        <v>9.99</v>
      </c>
      <c r="AX476" s="206">
        <f t="shared" si="660"/>
        <v>9.99</v>
      </c>
      <c r="AY476" s="206">
        <f t="shared" si="661"/>
        <v>9.99</v>
      </c>
      <c r="AZ476" s="206">
        <f t="shared" si="662"/>
        <v>9.99</v>
      </c>
      <c r="BA476" s="206">
        <f t="shared" si="663"/>
        <v>9.99</v>
      </c>
      <c r="BB476" s="206">
        <f t="shared" si="664"/>
        <v>9.99</v>
      </c>
      <c r="BC476" s="206">
        <f t="shared" si="665"/>
        <v>9.99</v>
      </c>
      <c r="BD476" s="206">
        <f t="shared" si="666"/>
        <v>9.99</v>
      </c>
      <c r="BE476" s="206">
        <f t="shared" si="667"/>
        <v>9.99</v>
      </c>
      <c r="BF476" s="206">
        <f t="shared" si="668"/>
        <v>9.99</v>
      </c>
      <c r="BG476" s="207" t="str">
        <f t="shared" si="669"/>
        <v>-</v>
      </c>
      <c r="BH476" s="103"/>
      <c r="BI476" s="227">
        <v>46265</v>
      </c>
      <c r="BJ476" s="112" t="s">
        <v>164</v>
      </c>
      <c r="BK476" s="103"/>
    </row>
    <row r="477" spans="1:63" s="49" customFormat="1">
      <c r="A477" s="111" t="s">
        <v>173</v>
      </c>
      <c r="B477" s="125" t="s">
        <v>262</v>
      </c>
      <c r="C477" s="55" t="s">
        <v>275</v>
      </c>
      <c r="D477" s="71" t="s">
        <v>40</v>
      </c>
      <c r="E477" s="112"/>
      <c r="F477" s="51" t="s">
        <v>61</v>
      </c>
      <c r="G477" s="14">
        <v>100</v>
      </c>
      <c r="H477" s="14">
        <v>50</v>
      </c>
      <c r="I477" s="14" t="s">
        <v>41</v>
      </c>
      <c r="J477" s="14" t="s">
        <v>76</v>
      </c>
      <c r="K477" s="114" t="s">
        <v>61</v>
      </c>
      <c r="L477" s="115">
        <v>29.99</v>
      </c>
      <c r="M477" s="175">
        <f t="shared" ref="M477:M514" si="705">L477/1.19</f>
        <v>25.201680672268907</v>
      </c>
      <c r="N477" s="115"/>
      <c r="O477" s="116"/>
      <c r="P477" s="177">
        <f t="shared" si="704"/>
        <v>29.99</v>
      </c>
      <c r="Q477" s="51" t="s">
        <v>41</v>
      </c>
      <c r="R477" s="16" t="s">
        <v>41</v>
      </c>
      <c r="S477" s="14" t="s">
        <v>41</v>
      </c>
      <c r="T477" s="14" t="s">
        <v>41</v>
      </c>
      <c r="U477" s="16" t="s">
        <v>41</v>
      </c>
      <c r="V477" s="14" t="s">
        <v>41</v>
      </c>
      <c r="W477" s="16" t="s">
        <v>41</v>
      </c>
      <c r="X477" s="14" t="s">
        <v>41</v>
      </c>
      <c r="Y477" s="14" t="s">
        <v>41</v>
      </c>
      <c r="Z477" s="16" t="s">
        <v>41</v>
      </c>
      <c r="AA477" s="71" t="s">
        <v>41</v>
      </c>
      <c r="AB477" s="252">
        <v>19.989999999999998</v>
      </c>
      <c r="AC477" s="212"/>
      <c r="AD477" s="119" t="s">
        <v>41</v>
      </c>
      <c r="AE477" s="67">
        <v>0</v>
      </c>
      <c r="AF477" s="114"/>
      <c r="AG477" s="182">
        <f t="shared" ref="AG477:AG514" si="706">SUM(AE477:AF477)</f>
        <v>0</v>
      </c>
      <c r="AH477" s="183">
        <f t="shared" ref="AH477:AH514" si="707">((($AG$2+$AG$3)-AG477))*1.19</f>
        <v>47.599999999999994</v>
      </c>
      <c r="AI477" s="184">
        <f t="shared" ref="AI477:AI514" si="708">IF(AH477&lt;1,9.99,ROUNDDOWN(AH477/10,0)*10+9.99)</f>
        <v>49.99</v>
      </c>
      <c r="AJ477" s="183">
        <f t="shared" ref="AJ477:AJ514" si="709">AI477/1.19</f>
        <v>42.008403361344541</v>
      </c>
      <c r="AK477" s="202" t="str">
        <f t="shared" ref="AK477:AK514" si="710">IF(ISNUMBER(Q477),AG477-20,"-")</f>
        <v>-</v>
      </c>
      <c r="AL477" s="203" t="str">
        <f t="shared" ref="AL477:AL514" si="711">IF(ISNUMBER(R477),AG477-40,"-")</f>
        <v>-</v>
      </c>
      <c r="AM477" s="203" t="str">
        <f t="shared" ref="AM477:AM514" si="712">IF(ISNUMBER(S477),AG477-60,"-")</f>
        <v>-</v>
      </c>
      <c r="AN477" s="203" t="str">
        <f t="shared" ref="AN477:AN514" si="713">IF(ISNUMBER(T477),AG477-80,"-")</f>
        <v>-</v>
      </c>
      <c r="AO477" s="203" t="str">
        <f t="shared" ref="AO477:AO514" si="714">IF(ISNUMBER(U477),AG477-100,"-")</f>
        <v>-</v>
      </c>
      <c r="AP477" s="203" t="str">
        <f t="shared" ref="AP477:AP514" si="715">IF(ISNUMBER(V477),AG477-120,"-")</f>
        <v>-</v>
      </c>
      <c r="AQ477" s="203" t="str">
        <f t="shared" ref="AQ477:AQ514" si="716">IF(ISNUMBER(W477),AG477-140,"-")</f>
        <v>-</v>
      </c>
      <c r="AR477" s="203" t="str">
        <f t="shared" ref="AR477:AR514" si="717">IF(ISNUMBER(X477),AG477-160,"-")</f>
        <v>-</v>
      </c>
      <c r="AS477" s="203" t="str">
        <f t="shared" ref="AS477:AS514" si="718">IF(ISNUMBER(Y477),AG477-180,"-")</f>
        <v>-</v>
      </c>
      <c r="AT477" s="203" t="str">
        <f t="shared" ref="AT477:AT514" si="719">IF(ISNUMBER(Z477),AG477-200,"-")</f>
        <v>-</v>
      </c>
      <c r="AU477" s="204" t="str">
        <f t="shared" ref="AU477:AU514" si="720">IF(ISNUMBER(AA477),AG477-240,"-")</f>
        <v>-</v>
      </c>
      <c r="AV477" s="185"/>
      <c r="AW477" s="205" t="str">
        <f t="shared" ref="AW477:AW514" si="721">IF(ISNUMBER(AK477),IF((AH477+23.8)&lt;1,9.99,ROUNDDOWN((AH477+23.8)/10,0)*10+9.99),"-")</f>
        <v>-</v>
      </c>
      <c r="AX477" s="206" t="str">
        <f t="shared" ref="AX477:AX514" si="722">IF(ISNUMBER(AL477),IF((AH477+47.6)&lt;1,9.99,ROUNDDOWN((AH477+47.6)/10,0)*10+9.99),"-")</f>
        <v>-</v>
      </c>
      <c r="AY477" s="206" t="str">
        <f t="shared" ref="AY477:AY514" si="723">IF(ISNUMBER(AM477),IF((AH477+71.4)&lt;1,9.99,ROUNDDOWN((AH477+71.4)/10,0)*10+9.99),"-")</f>
        <v>-</v>
      </c>
      <c r="AZ477" s="206" t="str">
        <f t="shared" ref="AZ477:AZ514" si="724">IF(ISNUMBER(AN477),IF((AH477+95.2)&lt;1,9.99,ROUNDDOWN((AH477+95.2)/10,0)*10+9.99),"-")</f>
        <v>-</v>
      </c>
      <c r="BA477" s="206" t="str">
        <f t="shared" ref="BA477:BA514" si="725">IF(ISNUMBER(AO477),IF((AH477+119)&lt;1,9.99,ROUNDDOWN((AH477+119)/10,0)*10+9.99),"-")</f>
        <v>-</v>
      </c>
      <c r="BB477" s="206" t="str">
        <f t="shared" ref="BB477:BB514" si="726">IF(ISNUMBER(AP477),IF((AH477+142.8)&lt;1,9.99,ROUNDDOWN((AH477+142.8)/10,0)*10+9.99),"-")</f>
        <v>-</v>
      </c>
      <c r="BC477" s="206" t="str">
        <f t="shared" ref="BC477:BC514" si="727">IF(ISNUMBER(AQ477),IF((AH477+166.6)&lt;1,9.99,ROUNDDOWN((AH477+166.6)/10,0)*10+9.99),"-")</f>
        <v>-</v>
      </c>
      <c r="BD477" s="206" t="str">
        <f t="shared" ref="BD477:BD514" si="728">IF(ISNUMBER(AR477),IF((AH477+190.4)&lt;1,9.99,ROUNDDOWN((AH477+190.4)/10,0)*10+9.99),"-")</f>
        <v>-</v>
      </c>
      <c r="BE477" s="206" t="str">
        <f t="shared" ref="BE477:BE514" si="729">IF(ISNUMBER(AS477),IF((AH477+214.2)&lt;1,9.99,ROUNDDOWN((AH477+214.2)/10,0)*10+9.99),"-")</f>
        <v>-</v>
      </c>
      <c r="BF477" s="206" t="str">
        <f t="shared" ref="BF477:BF514" si="730">IF(ISNUMBER(AT477),IF((AH477+238)&lt;1,9.99,ROUNDDOWN((AH477+238)/10,0)*10+9.99),"-")</f>
        <v>-</v>
      </c>
      <c r="BG477" s="207" t="str">
        <f t="shared" ref="BG477:BG514" si="731">IF(ISNUMBER(AU477),IF((AH477+285.6)&lt;1,9.99,ROUNDDOWN((AH477+285.6)/10,0)*10+9.99),"-")</f>
        <v>-</v>
      </c>
      <c r="BH477" s="103" t="s">
        <v>174</v>
      </c>
      <c r="BI477" s="227"/>
      <c r="BJ477" s="112" t="s">
        <v>165</v>
      </c>
      <c r="BK477" s="103"/>
    </row>
    <row r="478" spans="1:63" s="49" customFormat="1">
      <c r="A478" s="111" t="s">
        <v>173</v>
      </c>
      <c r="B478" s="125" t="s">
        <v>262</v>
      </c>
      <c r="C478" s="55" t="s">
        <v>275</v>
      </c>
      <c r="D478" s="71" t="s">
        <v>40</v>
      </c>
      <c r="E478" s="112" t="s">
        <v>2428</v>
      </c>
      <c r="F478" s="51" t="s">
        <v>61</v>
      </c>
      <c r="G478" s="14">
        <v>100</v>
      </c>
      <c r="H478" s="14">
        <v>50</v>
      </c>
      <c r="I478" s="14" t="s">
        <v>41</v>
      </c>
      <c r="J478" s="14" t="s">
        <v>76</v>
      </c>
      <c r="K478" s="114" t="s">
        <v>61</v>
      </c>
      <c r="L478" s="115">
        <v>29.99</v>
      </c>
      <c r="M478" s="175">
        <f t="shared" si="705"/>
        <v>25.201680672268907</v>
      </c>
      <c r="N478" s="115"/>
      <c r="O478" s="116"/>
      <c r="P478" s="177">
        <f t="shared" si="704"/>
        <v>29.99</v>
      </c>
      <c r="Q478" s="51" t="s">
        <v>41</v>
      </c>
      <c r="R478" s="14" t="s">
        <v>41</v>
      </c>
      <c r="S478" s="14" t="s">
        <v>41</v>
      </c>
      <c r="T478" s="14" t="s">
        <v>41</v>
      </c>
      <c r="U478" s="14" t="s">
        <v>41</v>
      </c>
      <c r="V478" s="14" t="s">
        <v>41</v>
      </c>
      <c r="W478" s="14" t="s">
        <v>41</v>
      </c>
      <c r="X478" s="14" t="s">
        <v>41</v>
      </c>
      <c r="Y478" s="14" t="s">
        <v>41</v>
      </c>
      <c r="Z478" s="14" t="s">
        <v>41</v>
      </c>
      <c r="AA478" s="71" t="s">
        <v>41</v>
      </c>
      <c r="AB478" s="256">
        <v>0</v>
      </c>
      <c r="AC478" s="237" t="s">
        <v>49</v>
      </c>
      <c r="AD478" s="120" t="s">
        <v>2315</v>
      </c>
      <c r="AE478" s="67">
        <v>0</v>
      </c>
      <c r="AF478" s="114">
        <v>30</v>
      </c>
      <c r="AG478" s="182">
        <f t="shared" si="706"/>
        <v>30</v>
      </c>
      <c r="AH478" s="183">
        <f t="shared" si="707"/>
        <v>11.899999999999999</v>
      </c>
      <c r="AI478" s="184">
        <f t="shared" si="708"/>
        <v>19.990000000000002</v>
      </c>
      <c r="AJ478" s="183">
        <f t="shared" si="709"/>
        <v>16.798319327731093</v>
      </c>
      <c r="AK478" s="202" t="str">
        <f t="shared" si="710"/>
        <v>-</v>
      </c>
      <c r="AL478" s="203" t="str">
        <f t="shared" si="711"/>
        <v>-</v>
      </c>
      <c r="AM478" s="203" t="str">
        <f t="shared" si="712"/>
        <v>-</v>
      </c>
      <c r="AN478" s="203" t="str">
        <f t="shared" si="713"/>
        <v>-</v>
      </c>
      <c r="AO478" s="203" t="str">
        <f t="shared" si="714"/>
        <v>-</v>
      </c>
      <c r="AP478" s="203" t="str">
        <f t="shared" si="715"/>
        <v>-</v>
      </c>
      <c r="AQ478" s="203" t="str">
        <f t="shared" si="716"/>
        <v>-</v>
      </c>
      <c r="AR478" s="203" t="str">
        <f t="shared" si="717"/>
        <v>-</v>
      </c>
      <c r="AS478" s="203" t="str">
        <f t="shared" si="718"/>
        <v>-</v>
      </c>
      <c r="AT478" s="203" t="str">
        <f t="shared" si="719"/>
        <v>-</v>
      </c>
      <c r="AU478" s="204" t="str">
        <f t="shared" si="720"/>
        <v>-</v>
      </c>
      <c r="AV478" s="185"/>
      <c r="AW478" s="205" t="str">
        <f t="shared" si="721"/>
        <v>-</v>
      </c>
      <c r="AX478" s="206" t="str">
        <f t="shared" si="722"/>
        <v>-</v>
      </c>
      <c r="AY478" s="206" t="str">
        <f t="shared" si="723"/>
        <v>-</v>
      </c>
      <c r="AZ478" s="206" t="str">
        <f t="shared" si="724"/>
        <v>-</v>
      </c>
      <c r="BA478" s="206" t="str">
        <f t="shared" si="725"/>
        <v>-</v>
      </c>
      <c r="BB478" s="206" t="str">
        <f t="shared" si="726"/>
        <v>-</v>
      </c>
      <c r="BC478" s="206" t="str">
        <f t="shared" si="727"/>
        <v>-</v>
      </c>
      <c r="BD478" s="206" t="str">
        <f t="shared" si="728"/>
        <v>-</v>
      </c>
      <c r="BE478" s="206" t="str">
        <f t="shared" si="729"/>
        <v>-</v>
      </c>
      <c r="BF478" s="206" t="str">
        <f t="shared" si="730"/>
        <v>-</v>
      </c>
      <c r="BG478" s="207" t="str">
        <f t="shared" si="731"/>
        <v>-</v>
      </c>
      <c r="BH478" s="103" t="s">
        <v>174</v>
      </c>
      <c r="BI478" s="227">
        <v>46265</v>
      </c>
      <c r="BJ478" s="112" t="s">
        <v>165</v>
      </c>
      <c r="BK478" s="103"/>
    </row>
    <row r="479" spans="1:63" s="49" customFormat="1">
      <c r="A479" s="110"/>
      <c r="B479" s="125" t="s">
        <v>262</v>
      </c>
      <c r="C479" s="55" t="s">
        <v>2525</v>
      </c>
      <c r="D479" s="71" t="s">
        <v>85</v>
      </c>
      <c r="E479" s="112" t="s">
        <v>2428</v>
      </c>
      <c r="F479" s="51" t="s">
        <v>61</v>
      </c>
      <c r="G479" s="14">
        <v>75</v>
      </c>
      <c r="H479" s="14">
        <v>50</v>
      </c>
      <c r="I479" s="14" t="s">
        <v>41</v>
      </c>
      <c r="J479" s="14" t="s">
        <v>76</v>
      </c>
      <c r="K479" s="114" t="s">
        <v>61</v>
      </c>
      <c r="L479" s="115">
        <v>29.99</v>
      </c>
      <c r="M479" s="175">
        <f t="shared" si="705"/>
        <v>25.201680672268907</v>
      </c>
      <c r="N479" s="115"/>
      <c r="O479" s="116"/>
      <c r="P479" s="177">
        <f t="shared" si="704"/>
        <v>29.99</v>
      </c>
      <c r="Q479" s="67">
        <f t="shared" ref="Q479:Q480" si="732">P479-1</f>
        <v>28.99</v>
      </c>
      <c r="R479" s="16">
        <f t="shared" ref="R479:R480" si="733">P479-2</f>
        <v>27.99</v>
      </c>
      <c r="S479" s="16">
        <f t="shared" ref="S479:S480" si="734">P479-3</f>
        <v>26.99</v>
      </c>
      <c r="T479" s="16">
        <f t="shared" ref="T479:T480" si="735">P479-4</f>
        <v>25.99</v>
      </c>
      <c r="U479" s="16">
        <f t="shared" ref="U479:U480" si="736">P479-5</f>
        <v>24.99</v>
      </c>
      <c r="V479" s="16">
        <f t="shared" ref="V479:V480" si="737">P479-6</f>
        <v>23.99</v>
      </c>
      <c r="W479" s="16">
        <f t="shared" ref="W479:W480" si="738">P479-7</f>
        <v>22.99</v>
      </c>
      <c r="X479" s="16">
        <f t="shared" ref="X479:X480" si="739">P479-8</f>
        <v>21.99</v>
      </c>
      <c r="Y479" s="16">
        <f t="shared" ref="Y479:Y480" si="740">P479-9</f>
        <v>20.99</v>
      </c>
      <c r="Z479" s="16">
        <f t="shared" ref="Z479:Z480" si="741">P479-10</f>
        <v>19.989999999999998</v>
      </c>
      <c r="AA479" s="71" t="s">
        <v>41</v>
      </c>
      <c r="AB479" s="252">
        <v>19.989999999999998</v>
      </c>
      <c r="AC479" s="237" t="s">
        <v>49</v>
      </c>
      <c r="AD479" s="120" t="s">
        <v>2538</v>
      </c>
      <c r="AE479" s="67">
        <v>230</v>
      </c>
      <c r="AF479" s="114">
        <v>75</v>
      </c>
      <c r="AG479" s="182">
        <f t="shared" si="706"/>
        <v>305</v>
      </c>
      <c r="AH479" s="183">
        <f t="shared" si="707"/>
        <v>-315.34999999999997</v>
      </c>
      <c r="AI479" s="184">
        <f t="shared" si="708"/>
        <v>9.99</v>
      </c>
      <c r="AJ479" s="183">
        <f t="shared" si="709"/>
        <v>8.3949579831932777</v>
      </c>
      <c r="AK479" s="202">
        <f t="shared" si="710"/>
        <v>285</v>
      </c>
      <c r="AL479" s="203">
        <f t="shared" si="711"/>
        <v>265</v>
      </c>
      <c r="AM479" s="203">
        <f t="shared" si="712"/>
        <v>245</v>
      </c>
      <c r="AN479" s="203">
        <f t="shared" si="713"/>
        <v>225</v>
      </c>
      <c r="AO479" s="203">
        <f t="shared" si="714"/>
        <v>205</v>
      </c>
      <c r="AP479" s="203">
        <f t="shared" si="715"/>
        <v>185</v>
      </c>
      <c r="AQ479" s="203">
        <f t="shared" si="716"/>
        <v>165</v>
      </c>
      <c r="AR479" s="203">
        <f t="shared" si="717"/>
        <v>145</v>
      </c>
      <c r="AS479" s="203">
        <f t="shared" si="718"/>
        <v>125</v>
      </c>
      <c r="AT479" s="203">
        <f t="shared" si="719"/>
        <v>105</v>
      </c>
      <c r="AU479" s="204" t="str">
        <f t="shared" si="720"/>
        <v>-</v>
      </c>
      <c r="AV479" s="185"/>
      <c r="AW479" s="205">
        <f t="shared" si="721"/>
        <v>9.99</v>
      </c>
      <c r="AX479" s="206">
        <f t="shared" si="722"/>
        <v>9.99</v>
      </c>
      <c r="AY479" s="206">
        <f t="shared" si="723"/>
        <v>9.99</v>
      </c>
      <c r="AZ479" s="206">
        <f t="shared" si="724"/>
        <v>9.99</v>
      </c>
      <c r="BA479" s="206">
        <f t="shared" si="725"/>
        <v>9.99</v>
      </c>
      <c r="BB479" s="206">
        <f t="shared" si="726"/>
        <v>9.99</v>
      </c>
      <c r="BC479" s="206">
        <f t="shared" si="727"/>
        <v>9.99</v>
      </c>
      <c r="BD479" s="206">
        <f t="shared" si="728"/>
        <v>9.99</v>
      </c>
      <c r="BE479" s="206">
        <f t="shared" si="729"/>
        <v>9.99</v>
      </c>
      <c r="BF479" s="206">
        <f t="shared" si="730"/>
        <v>9.99</v>
      </c>
      <c r="BG479" s="207" t="str">
        <f t="shared" si="731"/>
        <v>-</v>
      </c>
      <c r="BH479" s="103"/>
      <c r="BI479" s="227">
        <v>46265</v>
      </c>
      <c r="BJ479" s="112" t="s">
        <v>164</v>
      </c>
      <c r="BK479" s="103"/>
    </row>
    <row r="480" spans="1:63" s="49" customFormat="1">
      <c r="A480" s="110"/>
      <c r="B480" s="125" t="s">
        <v>262</v>
      </c>
      <c r="C480" s="55" t="s">
        <v>2558</v>
      </c>
      <c r="D480" s="71" t="s">
        <v>71</v>
      </c>
      <c r="E480" s="112" t="s">
        <v>2428</v>
      </c>
      <c r="F480" s="51" t="s">
        <v>61</v>
      </c>
      <c r="G480" s="14">
        <v>50</v>
      </c>
      <c r="H480" s="14">
        <v>50</v>
      </c>
      <c r="I480" s="14" t="s">
        <v>41</v>
      </c>
      <c r="J480" s="14" t="s">
        <v>76</v>
      </c>
      <c r="K480" s="114" t="s">
        <v>61</v>
      </c>
      <c r="L480" s="115">
        <v>29.99</v>
      </c>
      <c r="M480" s="175">
        <f t="shared" si="705"/>
        <v>25.201680672268907</v>
      </c>
      <c r="N480" s="115"/>
      <c r="O480" s="116"/>
      <c r="P480" s="177">
        <f t="shared" si="704"/>
        <v>29.99</v>
      </c>
      <c r="Q480" s="67">
        <f t="shared" si="732"/>
        <v>28.99</v>
      </c>
      <c r="R480" s="16">
        <f t="shared" si="733"/>
        <v>27.99</v>
      </c>
      <c r="S480" s="16">
        <f t="shared" si="734"/>
        <v>26.99</v>
      </c>
      <c r="T480" s="16">
        <f t="shared" si="735"/>
        <v>25.99</v>
      </c>
      <c r="U480" s="16">
        <f t="shared" si="736"/>
        <v>24.99</v>
      </c>
      <c r="V480" s="16">
        <f t="shared" si="737"/>
        <v>23.99</v>
      </c>
      <c r="W480" s="16">
        <f t="shared" si="738"/>
        <v>22.99</v>
      </c>
      <c r="X480" s="16">
        <f t="shared" si="739"/>
        <v>21.99</v>
      </c>
      <c r="Y480" s="16">
        <f t="shared" si="740"/>
        <v>20.99</v>
      </c>
      <c r="Z480" s="16">
        <f t="shared" si="741"/>
        <v>19.989999999999998</v>
      </c>
      <c r="AA480" s="71" t="s">
        <v>41</v>
      </c>
      <c r="AB480" s="252">
        <v>19.989999999999998</v>
      </c>
      <c r="AC480" s="237" t="s">
        <v>49</v>
      </c>
      <c r="AD480" s="120" t="s">
        <v>2567</v>
      </c>
      <c r="AE480" s="67">
        <v>260</v>
      </c>
      <c r="AF480" s="114">
        <v>40</v>
      </c>
      <c r="AG480" s="182">
        <f t="shared" si="706"/>
        <v>300</v>
      </c>
      <c r="AH480" s="183">
        <f t="shared" si="707"/>
        <v>-309.39999999999998</v>
      </c>
      <c r="AI480" s="184">
        <f t="shared" si="708"/>
        <v>9.99</v>
      </c>
      <c r="AJ480" s="183">
        <f t="shared" si="709"/>
        <v>8.3949579831932777</v>
      </c>
      <c r="AK480" s="202">
        <f t="shared" si="710"/>
        <v>280</v>
      </c>
      <c r="AL480" s="203">
        <f t="shared" si="711"/>
        <v>260</v>
      </c>
      <c r="AM480" s="203">
        <f t="shared" si="712"/>
        <v>240</v>
      </c>
      <c r="AN480" s="203">
        <f t="shared" si="713"/>
        <v>220</v>
      </c>
      <c r="AO480" s="203">
        <f t="shared" si="714"/>
        <v>200</v>
      </c>
      <c r="AP480" s="203">
        <f t="shared" si="715"/>
        <v>180</v>
      </c>
      <c r="AQ480" s="203">
        <f t="shared" si="716"/>
        <v>160</v>
      </c>
      <c r="AR480" s="203">
        <f t="shared" si="717"/>
        <v>140</v>
      </c>
      <c r="AS480" s="203">
        <f t="shared" si="718"/>
        <v>120</v>
      </c>
      <c r="AT480" s="203">
        <f t="shared" si="719"/>
        <v>100</v>
      </c>
      <c r="AU480" s="204" t="str">
        <f t="shared" si="720"/>
        <v>-</v>
      </c>
      <c r="AV480" s="185"/>
      <c r="AW480" s="205">
        <f t="shared" si="721"/>
        <v>9.99</v>
      </c>
      <c r="AX480" s="206">
        <f t="shared" si="722"/>
        <v>9.99</v>
      </c>
      <c r="AY480" s="206">
        <f t="shared" si="723"/>
        <v>9.99</v>
      </c>
      <c r="AZ480" s="206">
        <f t="shared" si="724"/>
        <v>9.99</v>
      </c>
      <c r="BA480" s="206">
        <f t="shared" si="725"/>
        <v>9.99</v>
      </c>
      <c r="BB480" s="206">
        <f t="shared" si="726"/>
        <v>9.99</v>
      </c>
      <c r="BC480" s="206">
        <f t="shared" si="727"/>
        <v>9.99</v>
      </c>
      <c r="BD480" s="206">
        <f t="shared" si="728"/>
        <v>9.99</v>
      </c>
      <c r="BE480" s="206">
        <f t="shared" si="729"/>
        <v>9.99</v>
      </c>
      <c r="BF480" s="206">
        <f t="shared" si="730"/>
        <v>9.99</v>
      </c>
      <c r="BG480" s="207" t="str">
        <f t="shared" si="731"/>
        <v>-</v>
      </c>
      <c r="BH480" s="103"/>
      <c r="BI480" s="227">
        <v>46265</v>
      </c>
      <c r="BJ480" s="112" t="s">
        <v>164</v>
      </c>
      <c r="BK480" s="103"/>
    </row>
    <row r="481" spans="1:63" s="49" customFormat="1">
      <c r="A481" s="267" t="s">
        <v>2598</v>
      </c>
      <c r="B481" s="125" t="s">
        <v>262</v>
      </c>
      <c r="C481" s="55" t="s">
        <v>2584</v>
      </c>
      <c r="D481" s="71" t="s">
        <v>71</v>
      </c>
      <c r="E481" s="112"/>
      <c r="F481" s="51" t="s">
        <v>61</v>
      </c>
      <c r="G481" s="14">
        <v>70</v>
      </c>
      <c r="H481" s="14">
        <v>50</v>
      </c>
      <c r="I481" s="14" t="s">
        <v>41</v>
      </c>
      <c r="J481" s="14" t="s">
        <v>76</v>
      </c>
      <c r="K481" s="114" t="s">
        <v>61</v>
      </c>
      <c r="L481" s="115">
        <v>29.99</v>
      </c>
      <c r="M481" s="175">
        <f t="shared" si="705"/>
        <v>25.201680672268907</v>
      </c>
      <c r="N481" s="115"/>
      <c r="O481" s="116"/>
      <c r="P481" s="177">
        <f t="shared" si="704"/>
        <v>29.99</v>
      </c>
      <c r="Q481" s="67" t="s">
        <v>41</v>
      </c>
      <c r="R481" s="16" t="s">
        <v>41</v>
      </c>
      <c r="S481" s="16" t="s">
        <v>41</v>
      </c>
      <c r="T481" s="16" t="s">
        <v>41</v>
      </c>
      <c r="U481" s="16" t="s">
        <v>41</v>
      </c>
      <c r="V481" s="16" t="s">
        <v>41</v>
      </c>
      <c r="W481" s="16" t="s">
        <v>41</v>
      </c>
      <c r="X481" s="16" t="s">
        <v>41</v>
      </c>
      <c r="Y481" s="16" t="s">
        <v>41</v>
      </c>
      <c r="Z481" s="16" t="s">
        <v>41</v>
      </c>
      <c r="AA481" s="71" t="s">
        <v>41</v>
      </c>
      <c r="AB481" s="252">
        <v>19.989999999999998</v>
      </c>
      <c r="AC481" s="212"/>
      <c r="AD481" s="119" t="s">
        <v>41</v>
      </c>
      <c r="AE481" s="67">
        <v>260</v>
      </c>
      <c r="AF481" s="114"/>
      <c r="AG481" s="182">
        <f t="shared" si="706"/>
        <v>260</v>
      </c>
      <c r="AH481" s="183">
        <f t="shared" si="707"/>
        <v>-261.8</v>
      </c>
      <c r="AI481" s="184">
        <f t="shared" si="708"/>
        <v>9.99</v>
      </c>
      <c r="AJ481" s="183">
        <f t="shared" si="709"/>
        <v>8.3949579831932777</v>
      </c>
      <c r="AK481" s="202" t="str">
        <f t="shared" si="710"/>
        <v>-</v>
      </c>
      <c r="AL481" s="203" t="str">
        <f t="shared" si="711"/>
        <v>-</v>
      </c>
      <c r="AM481" s="203" t="str">
        <f t="shared" si="712"/>
        <v>-</v>
      </c>
      <c r="AN481" s="203" t="str">
        <f t="shared" si="713"/>
        <v>-</v>
      </c>
      <c r="AO481" s="203" t="str">
        <f t="shared" si="714"/>
        <v>-</v>
      </c>
      <c r="AP481" s="203" t="str">
        <f t="shared" si="715"/>
        <v>-</v>
      </c>
      <c r="AQ481" s="203" t="str">
        <f t="shared" si="716"/>
        <v>-</v>
      </c>
      <c r="AR481" s="203" t="str">
        <f t="shared" si="717"/>
        <v>-</v>
      </c>
      <c r="AS481" s="203" t="str">
        <f t="shared" si="718"/>
        <v>-</v>
      </c>
      <c r="AT481" s="203" t="str">
        <f t="shared" si="719"/>
        <v>-</v>
      </c>
      <c r="AU481" s="204" t="str">
        <f t="shared" si="720"/>
        <v>-</v>
      </c>
      <c r="AV481" s="185"/>
      <c r="AW481" s="205" t="str">
        <f t="shared" si="721"/>
        <v>-</v>
      </c>
      <c r="AX481" s="206" t="str">
        <f t="shared" si="722"/>
        <v>-</v>
      </c>
      <c r="AY481" s="206" t="str">
        <f t="shared" si="723"/>
        <v>-</v>
      </c>
      <c r="AZ481" s="206" t="str">
        <f t="shared" si="724"/>
        <v>-</v>
      </c>
      <c r="BA481" s="206" t="str">
        <f t="shared" si="725"/>
        <v>-</v>
      </c>
      <c r="BB481" s="206" t="str">
        <f t="shared" si="726"/>
        <v>-</v>
      </c>
      <c r="BC481" s="206" t="str">
        <f t="shared" si="727"/>
        <v>-</v>
      </c>
      <c r="BD481" s="206" t="str">
        <f t="shared" si="728"/>
        <v>-</v>
      </c>
      <c r="BE481" s="206" t="str">
        <f t="shared" si="729"/>
        <v>-</v>
      </c>
      <c r="BF481" s="206" t="str">
        <f t="shared" si="730"/>
        <v>-</v>
      </c>
      <c r="BG481" s="207" t="str">
        <f t="shared" si="731"/>
        <v>-</v>
      </c>
      <c r="BH481" s="268" t="s">
        <v>2590</v>
      </c>
      <c r="BI481" s="227"/>
      <c r="BJ481" s="112" t="s">
        <v>164</v>
      </c>
      <c r="BK481" s="103"/>
    </row>
    <row r="482" spans="1:63" s="49" customFormat="1">
      <c r="A482" s="110"/>
      <c r="B482" s="125" t="s">
        <v>262</v>
      </c>
      <c r="C482" s="55" t="s">
        <v>2527</v>
      </c>
      <c r="D482" s="71" t="s">
        <v>167</v>
      </c>
      <c r="E482" s="112" t="s">
        <v>2428</v>
      </c>
      <c r="F482" s="51" t="s">
        <v>61</v>
      </c>
      <c r="G482" s="14">
        <v>75</v>
      </c>
      <c r="H482" s="14">
        <v>50</v>
      </c>
      <c r="I482" s="14" t="s">
        <v>41</v>
      </c>
      <c r="J482" s="14" t="s">
        <v>76</v>
      </c>
      <c r="K482" s="114" t="s">
        <v>61</v>
      </c>
      <c r="L482" s="115">
        <v>39.99</v>
      </c>
      <c r="M482" s="175">
        <f t="shared" si="705"/>
        <v>33.605042016806728</v>
      </c>
      <c r="N482" s="115">
        <f>L482-10</f>
        <v>29.990000000000002</v>
      </c>
      <c r="O482" s="118">
        <f t="shared" ref="O482:O486" si="742">N482/1.19</f>
        <v>25.20168067226891</v>
      </c>
      <c r="P482" s="177">
        <f t="shared" ref="P482:P486" si="743">N482</f>
        <v>29.990000000000002</v>
      </c>
      <c r="Q482" s="67">
        <f t="shared" ref="Q482:Q493" si="744">P482-1</f>
        <v>28.990000000000002</v>
      </c>
      <c r="R482" s="16">
        <f t="shared" ref="R482:R493" si="745">P482-2</f>
        <v>27.990000000000002</v>
      </c>
      <c r="S482" s="16">
        <f t="shared" ref="S482:S493" si="746">P482-3</f>
        <v>26.990000000000002</v>
      </c>
      <c r="T482" s="16">
        <f t="shared" ref="T482:T493" si="747">P482-4</f>
        <v>25.990000000000002</v>
      </c>
      <c r="U482" s="16">
        <f t="shared" ref="U482:U493" si="748">P482-5</f>
        <v>24.990000000000002</v>
      </c>
      <c r="V482" s="16">
        <f t="shared" ref="V482:V493" si="749">P482-6</f>
        <v>23.990000000000002</v>
      </c>
      <c r="W482" s="16">
        <f t="shared" ref="W482:W493" si="750">P482-7</f>
        <v>22.990000000000002</v>
      </c>
      <c r="X482" s="16">
        <f t="shared" ref="X482:X493" si="751">P482-8</f>
        <v>21.990000000000002</v>
      </c>
      <c r="Y482" s="16">
        <f t="shared" ref="Y482:Y493" si="752">P482-9</f>
        <v>20.990000000000002</v>
      </c>
      <c r="Z482" s="16">
        <f t="shared" ref="Z482:Z493" si="753">P482-10</f>
        <v>19.990000000000002</v>
      </c>
      <c r="AA482" s="71" t="s">
        <v>41</v>
      </c>
      <c r="AB482" s="252">
        <v>19.989999999999998</v>
      </c>
      <c r="AC482" s="237" t="s">
        <v>81</v>
      </c>
      <c r="AD482" s="120" t="s">
        <v>2539</v>
      </c>
      <c r="AE482" s="67">
        <v>390</v>
      </c>
      <c r="AF482" s="114">
        <v>-100</v>
      </c>
      <c r="AG482" s="182">
        <f t="shared" si="706"/>
        <v>290</v>
      </c>
      <c r="AH482" s="183">
        <f t="shared" si="707"/>
        <v>-297.5</v>
      </c>
      <c r="AI482" s="184">
        <f t="shared" si="708"/>
        <v>9.99</v>
      </c>
      <c r="AJ482" s="183">
        <f t="shared" si="709"/>
        <v>8.3949579831932777</v>
      </c>
      <c r="AK482" s="202">
        <f t="shared" si="710"/>
        <v>270</v>
      </c>
      <c r="AL482" s="203">
        <f t="shared" si="711"/>
        <v>250</v>
      </c>
      <c r="AM482" s="203">
        <f t="shared" si="712"/>
        <v>230</v>
      </c>
      <c r="AN482" s="203">
        <f t="shared" si="713"/>
        <v>210</v>
      </c>
      <c r="AO482" s="203">
        <f t="shared" si="714"/>
        <v>190</v>
      </c>
      <c r="AP482" s="203">
        <f t="shared" si="715"/>
        <v>170</v>
      </c>
      <c r="AQ482" s="203">
        <f t="shared" si="716"/>
        <v>150</v>
      </c>
      <c r="AR482" s="203">
        <f t="shared" si="717"/>
        <v>130</v>
      </c>
      <c r="AS482" s="203">
        <f t="shared" si="718"/>
        <v>110</v>
      </c>
      <c r="AT482" s="203">
        <f t="shared" si="719"/>
        <v>90</v>
      </c>
      <c r="AU482" s="204" t="str">
        <f t="shared" si="720"/>
        <v>-</v>
      </c>
      <c r="AV482" s="185"/>
      <c r="AW482" s="205">
        <f t="shared" si="721"/>
        <v>9.99</v>
      </c>
      <c r="AX482" s="206">
        <f t="shared" si="722"/>
        <v>9.99</v>
      </c>
      <c r="AY482" s="206">
        <f t="shared" si="723"/>
        <v>9.99</v>
      </c>
      <c r="AZ482" s="206">
        <f t="shared" si="724"/>
        <v>9.99</v>
      </c>
      <c r="BA482" s="206">
        <f t="shared" si="725"/>
        <v>9.99</v>
      </c>
      <c r="BB482" s="206">
        <f t="shared" si="726"/>
        <v>9.99</v>
      </c>
      <c r="BC482" s="206">
        <f t="shared" si="727"/>
        <v>9.99</v>
      </c>
      <c r="BD482" s="206">
        <f t="shared" si="728"/>
        <v>9.99</v>
      </c>
      <c r="BE482" s="206">
        <f t="shared" si="729"/>
        <v>9.99</v>
      </c>
      <c r="BF482" s="206">
        <f t="shared" si="730"/>
        <v>9.99</v>
      </c>
      <c r="BG482" s="207" t="str">
        <f t="shared" si="731"/>
        <v>-</v>
      </c>
      <c r="BH482" s="103"/>
      <c r="BI482" s="227">
        <v>46265</v>
      </c>
      <c r="BJ482" s="112" t="s">
        <v>164</v>
      </c>
      <c r="BK482" s="103"/>
    </row>
    <row r="483" spans="1:63">
      <c r="A483" s="110"/>
      <c r="B483" s="125" t="s">
        <v>262</v>
      </c>
      <c r="C483" s="55" t="s">
        <v>2526</v>
      </c>
      <c r="D483" s="71" t="s">
        <v>71</v>
      </c>
      <c r="E483" s="112" t="s">
        <v>2428</v>
      </c>
      <c r="F483" s="51" t="s">
        <v>61</v>
      </c>
      <c r="G483" s="14">
        <v>75</v>
      </c>
      <c r="H483" s="14">
        <v>50</v>
      </c>
      <c r="I483" s="14" t="s">
        <v>41</v>
      </c>
      <c r="J483" s="14" t="s">
        <v>76</v>
      </c>
      <c r="K483" s="114" t="s">
        <v>61</v>
      </c>
      <c r="L483" s="115">
        <v>34.99</v>
      </c>
      <c r="M483" s="175">
        <f t="shared" si="705"/>
        <v>29.403361344537817</v>
      </c>
      <c r="N483" s="115">
        <f>L483-5</f>
        <v>29.990000000000002</v>
      </c>
      <c r="O483" s="118">
        <f t="shared" si="742"/>
        <v>25.20168067226891</v>
      </c>
      <c r="P483" s="177">
        <f t="shared" si="743"/>
        <v>29.990000000000002</v>
      </c>
      <c r="Q483" s="67">
        <f t="shared" si="744"/>
        <v>28.990000000000002</v>
      </c>
      <c r="R483" s="16">
        <f t="shared" si="745"/>
        <v>27.990000000000002</v>
      </c>
      <c r="S483" s="16">
        <f t="shared" si="746"/>
        <v>26.990000000000002</v>
      </c>
      <c r="T483" s="16">
        <f t="shared" si="747"/>
        <v>25.990000000000002</v>
      </c>
      <c r="U483" s="16">
        <f t="shared" si="748"/>
        <v>24.990000000000002</v>
      </c>
      <c r="V483" s="16">
        <f t="shared" si="749"/>
        <v>23.990000000000002</v>
      </c>
      <c r="W483" s="16">
        <f t="shared" si="750"/>
        <v>22.990000000000002</v>
      </c>
      <c r="X483" s="16">
        <f t="shared" si="751"/>
        <v>21.990000000000002</v>
      </c>
      <c r="Y483" s="16">
        <f t="shared" si="752"/>
        <v>20.990000000000002</v>
      </c>
      <c r="Z483" s="16">
        <f t="shared" si="753"/>
        <v>19.990000000000002</v>
      </c>
      <c r="AA483" s="71" t="s">
        <v>41</v>
      </c>
      <c r="AB483" s="252">
        <v>19.989999999999998</v>
      </c>
      <c r="AC483" s="237" t="s">
        <v>169</v>
      </c>
      <c r="AD483" s="120" t="s">
        <v>2541</v>
      </c>
      <c r="AE483" s="67">
        <v>310</v>
      </c>
      <c r="AF483" s="114">
        <v>0</v>
      </c>
      <c r="AG483" s="182">
        <f t="shared" si="706"/>
        <v>310</v>
      </c>
      <c r="AH483" s="183">
        <f t="shared" si="707"/>
        <v>-321.3</v>
      </c>
      <c r="AI483" s="184">
        <f t="shared" si="708"/>
        <v>9.99</v>
      </c>
      <c r="AJ483" s="183">
        <f t="shared" si="709"/>
        <v>8.3949579831932777</v>
      </c>
      <c r="AK483" s="202">
        <f t="shared" si="710"/>
        <v>290</v>
      </c>
      <c r="AL483" s="203">
        <f t="shared" si="711"/>
        <v>270</v>
      </c>
      <c r="AM483" s="203">
        <f t="shared" si="712"/>
        <v>250</v>
      </c>
      <c r="AN483" s="203">
        <f t="shared" si="713"/>
        <v>230</v>
      </c>
      <c r="AO483" s="203">
        <f t="shared" si="714"/>
        <v>210</v>
      </c>
      <c r="AP483" s="203">
        <f t="shared" si="715"/>
        <v>190</v>
      </c>
      <c r="AQ483" s="203">
        <f t="shared" si="716"/>
        <v>170</v>
      </c>
      <c r="AR483" s="203">
        <f t="shared" si="717"/>
        <v>150</v>
      </c>
      <c r="AS483" s="203">
        <f t="shared" si="718"/>
        <v>130</v>
      </c>
      <c r="AT483" s="203">
        <f t="shared" si="719"/>
        <v>110</v>
      </c>
      <c r="AU483" s="204" t="str">
        <f t="shared" si="720"/>
        <v>-</v>
      </c>
      <c r="AV483" s="185"/>
      <c r="AW483" s="205">
        <f t="shared" si="721"/>
        <v>9.99</v>
      </c>
      <c r="AX483" s="206">
        <f t="shared" si="722"/>
        <v>9.99</v>
      </c>
      <c r="AY483" s="206">
        <f t="shared" si="723"/>
        <v>9.99</v>
      </c>
      <c r="AZ483" s="206">
        <f t="shared" si="724"/>
        <v>9.99</v>
      </c>
      <c r="BA483" s="206">
        <f t="shared" si="725"/>
        <v>9.99</v>
      </c>
      <c r="BB483" s="206">
        <f t="shared" si="726"/>
        <v>9.99</v>
      </c>
      <c r="BC483" s="206">
        <f t="shared" si="727"/>
        <v>9.99</v>
      </c>
      <c r="BD483" s="206">
        <f t="shared" si="728"/>
        <v>9.99</v>
      </c>
      <c r="BE483" s="206">
        <f t="shared" si="729"/>
        <v>9.99</v>
      </c>
      <c r="BF483" s="206">
        <f t="shared" si="730"/>
        <v>9.99</v>
      </c>
      <c r="BG483" s="207" t="str">
        <f t="shared" si="731"/>
        <v>-</v>
      </c>
      <c r="BH483" s="103"/>
      <c r="BI483" s="227">
        <v>46265</v>
      </c>
      <c r="BJ483" s="112" t="s">
        <v>164</v>
      </c>
      <c r="BK483" s="103"/>
    </row>
    <row r="484" spans="1:63" s="49" customFormat="1">
      <c r="A484" s="110"/>
      <c r="B484" s="125" t="s">
        <v>262</v>
      </c>
      <c r="C484" s="55" t="s">
        <v>2528</v>
      </c>
      <c r="D484" s="71" t="s">
        <v>40</v>
      </c>
      <c r="E484" s="112" t="s">
        <v>2428</v>
      </c>
      <c r="F484" s="51" t="s">
        <v>61</v>
      </c>
      <c r="G484" s="14">
        <v>150</v>
      </c>
      <c r="H484" s="14">
        <v>100</v>
      </c>
      <c r="I484" s="14" t="s">
        <v>41</v>
      </c>
      <c r="J484" s="14" t="s">
        <v>76</v>
      </c>
      <c r="K484" s="114" t="s">
        <v>61</v>
      </c>
      <c r="L484" s="115">
        <v>34.99</v>
      </c>
      <c r="M484" s="175">
        <f t="shared" si="705"/>
        <v>29.403361344537817</v>
      </c>
      <c r="N484" s="115">
        <f>L484-5</f>
        <v>29.990000000000002</v>
      </c>
      <c r="O484" s="118">
        <f t="shared" si="742"/>
        <v>25.20168067226891</v>
      </c>
      <c r="P484" s="177">
        <f t="shared" si="743"/>
        <v>29.990000000000002</v>
      </c>
      <c r="Q484" s="67">
        <f t="shared" si="744"/>
        <v>28.990000000000002</v>
      </c>
      <c r="R484" s="16">
        <f t="shared" si="745"/>
        <v>27.990000000000002</v>
      </c>
      <c r="S484" s="16">
        <f t="shared" si="746"/>
        <v>26.990000000000002</v>
      </c>
      <c r="T484" s="16">
        <f t="shared" si="747"/>
        <v>25.990000000000002</v>
      </c>
      <c r="U484" s="16">
        <f t="shared" si="748"/>
        <v>24.990000000000002</v>
      </c>
      <c r="V484" s="16">
        <f t="shared" si="749"/>
        <v>23.990000000000002</v>
      </c>
      <c r="W484" s="16">
        <f t="shared" si="750"/>
        <v>22.990000000000002</v>
      </c>
      <c r="X484" s="16">
        <f t="shared" si="751"/>
        <v>21.990000000000002</v>
      </c>
      <c r="Y484" s="16">
        <f t="shared" si="752"/>
        <v>20.990000000000002</v>
      </c>
      <c r="Z484" s="16">
        <f t="shared" si="753"/>
        <v>19.990000000000002</v>
      </c>
      <c r="AA484" s="71" t="s">
        <v>41</v>
      </c>
      <c r="AB484" s="252">
        <v>19.989999999999998</v>
      </c>
      <c r="AC484" s="237" t="s">
        <v>169</v>
      </c>
      <c r="AD484" s="120" t="s">
        <v>2544</v>
      </c>
      <c r="AE484" s="67">
        <v>220</v>
      </c>
      <c r="AF484" s="114">
        <v>30</v>
      </c>
      <c r="AG484" s="182">
        <f t="shared" si="706"/>
        <v>250</v>
      </c>
      <c r="AH484" s="183">
        <f t="shared" si="707"/>
        <v>-249.89999999999998</v>
      </c>
      <c r="AI484" s="184">
        <f t="shared" si="708"/>
        <v>9.99</v>
      </c>
      <c r="AJ484" s="183">
        <f t="shared" si="709"/>
        <v>8.3949579831932777</v>
      </c>
      <c r="AK484" s="202">
        <f t="shared" si="710"/>
        <v>230</v>
      </c>
      <c r="AL484" s="203">
        <f t="shared" si="711"/>
        <v>210</v>
      </c>
      <c r="AM484" s="203">
        <f t="shared" si="712"/>
        <v>190</v>
      </c>
      <c r="AN484" s="203">
        <f t="shared" si="713"/>
        <v>170</v>
      </c>
      <c r="AO484" s="203">
        <f t="shared" si="714"/>
        <v>150</v>
      </c>
      <c r="AP484" s="203">
        <f t="shared" si="715"/>
        <v>130</v>
      </c>
      <c r="AQ484" s="203">
        <f t="shared" si="716"/>
        <v>110</v>
      </c>
      <c r="AR484" s="203">
        <f t="shared" si="717"/>
        <v>90</v>
      </c>
      <c r="AS484" s="203">
        <f t="shared" si="718"/>
        <v>70</v>
      </c>
      <c r="AT484" s="203">
        <f t="shared" si="719"/>
        <v>50</v>
      </c>
      <c r="AU484" s="204" t="str">
        <f t="shared" si="720"/>
        <v>-</v>
      </c>
      <c r="AV484" s="185"/>
      <c r="AW484" s="205">
        <f t="shared" si="721"/>
        <v>9.99</v>
      </c>
      <c r="AX484" s="206">
        <f t="shared" si="722"/>
        <v>9.99</v>
      </c>
      <c r="AY484" s="206">
        <f t="shared" si="723"/>
        <v>9.99</v>
      </c>
      <c r="AZ484" s="206">
        <f t="shared" si="724"/>
        <v>9.99</v>
      </c>
      <c r="BA484" s="206">
        <f t="shared" si="725"/>
        <v>9.99</v>
      </c>
      <c r="BB484" s="206">
        <f t="shared" si="726"/>
        <v>9.99</v>
      </c>
      <c r="BC484" s="206">
        <f t="shared" si="727"/>
        <v>9.99</v>
      </c>
      <c r="BD484" s="206">
        <f t="shared" si="728"/>
        <v>9.99</v>
      </c>
      <c r="BE484" s="206">
        <f t="shared" si="729"/>
        <v>9.99</v>
      </c>
      <c r="BF484" s="206">
        <f t="shared" si="730"/>
        <v>9.99</v>
      </c>
      <c r="BG484" s="207" t="str">
        <f t="shared" si="731"/>
        <v>-</v>
      </c>
      <c r="BH484" s="103"/>
      <c r="BI484" s="227">
        <v>46265</v>
      </c>
      <c r="BJ484" s="112" t="s">
        <v>164</v>
      </c>
      <c r="BK484" s="103"/>
    </row>
    <row r="485" spans="1:63" s="49" customFormat="1">
      <c r="A485" s="110"/>
      <c r="B485" s="125" t="s">
        <v>262</v>
      </c>
      <c r="C485" s="55" t="s">
        <v>2530</v>
      </c>
      <c r="D485" s="71" t="s">
        <v>85</v>
      </c>
      <c r="E485" s="112" t="s">
        <v>2428</v>
      </c>
      <c r="F485" s="51" t="s">
        <v>61</v>
      </c>
      <c r="G485" s="14">
        <v>150</v>
      </c>
      <c r="H485" s="14">
        <v>100</v>
      </c>
      <c r="I485" s="14" t="s">
        <v>41</v>
      </c>
      <c r="J485" s="14" t="s">
        <v>76</v>
      </c>
      <c r="K485" s="114" t="s">
        <v>61</v>
      </c>
      <c r="L485" s="115">
        <v>39.99</v>
      </c>
      <c r="M485" s="175">
        <f t="shared" si="705"/>
        <v>33.605042016806728</v>
      </c>
      <c r="N485" s="115">
        <f>L485-10</f>
        <v>29.990000000000002</v>
      </c>
      <c r="O485" s="118">
        <f t="shared" si="742"/>
        <v>25.20168067226891</v>
      </c>
      <c r="P485" s="177">
        <f t="shared" si="743"/>
        <v>29.990000000000002</v>
      </c>
      <c r="Q485" s="67">
        <f t="shared" si="744"/>
        <v>28.990000000000002</v>
      </c>
      <c r="R485" s="16">
        <f t="shared" si="745"/>
        <v>27.990000000000002</v>
      </c>
      <c r="S485" s="16">
        <f t="shared" si="746"/>
        <v>26.990000000000002</v>
      </c>
      <c r="T485" s="16">
        <f t="shared" si="747"/>
        <v>25.990000000000002</v>
      </c>
      <c r="U485" s="16">
        <f t="shared" si="748"/>
        <v>24.990000000000002</v>
      </c>
      <c r="V485" s="16">
        <f t="shared" si="749"/>
        <v>23.990000000000002</v>
      </c>
      <c r="W485" s="16">
        <f t="shared" si="750"/>
        <v>22.990000000000002</v>
      </c>
      <c r="X485" s="16">
        <f t="shared" si="751"/>
        <v>21.990000000000002</v>
      </c>
      <c r="Y485" s="16">
        <f t="shared" si="752"/>
        <v>20.990000000000002</v>
      </c>
      <c r="Z485" s="16">
        <f t="shared" si="753"/>
        <v>19.990000000000002</v>
      </c>
      <c r="AA485" s="71" t="s">
        <v>41</v>
      </c>
      <c r="AB485" s="252">
        <v>19.989999999999998</v>
      </c>
      <c r="AC485" s="237" t="s">
        <v>81</v>
      </c>
      <c r="AD485" s="120" t="s">
        <v>2545</v>
      </c>
      <c r="AE485" s="67">
        <v>300</v>
      </c>
      <c r="AF485" s="114">
        <v>-70</v>
      </c>
      <c r="AG485" s="182">
        <f t="shared" si="706"/>
        <v>230</v>
      </c>
      <c r="AH485" s="183">
        <f t="shared" si="707"/>
        <v>-226.1</v>
      </c>
      <c r="AI485" s="184">
        <f t="shared" si="708"/>
        <v>9.99</v>
      </c>
      <c r="AJ485" s="183">
        <f t="shared" si="709"/>
        <v>8.3949579831932777</v>
      </c>
      <c r="AK485" s="202">
        <f t="shared" si="710"/>
        <v>210</v>
      </c>
      <c r="AL485" s="203">
        <f t="shared" si="711"/>
        <v>190</v>
      </c>
      <c r="AM485" s="203">
        <f t="shared" si="712"/>
        <v>170</v>
      </c>
      <c r="AN485" s="203">
        <f t="shared" si="713"/>
        <v>150</v>
      </c>
      <c r="AO485" s="203">
        <f t="shared" si="714"/>
        <v>130</v>
      </c>
      <c r="AP485" s="203">
        <f t="shared" si="715"/>
        <v>110</v>
      </c>
      <c r="AQ485" s="203">
        <f t="shared" si="716"/>
        <v>90</v>
      </c>
      <c r="AR485" s="203">
        <f t="shared" si="717"/>
        <v>70</v>
      </c>
      <c r="AS485" s="203">
        <f t="shared" si="718"/>
        <v>50</v>
      </c>
      <c r="AT485" s="203">
        <f t="shared" si="719"/>
        <v>30</v>
      </c>
      <c r="AU485" s="204" t="str">
        <f t="shared" si="720"/>
        <v>-</v>
      </c>
      <c r="AV485" s="185"/>
      <c r="AW485" s="205">
        <f t="shared" si="721"/>
        <v>9.99</v>
      </c>
      <c r="AX485" s="206">
        <f t="shared" si="722"/>
        <v>9.99</v>
      </c>
      <c r="AY485" s="206">
        <f t="shared" si="723"/>
        <v>9.99</v>
      </c>
      <c r="AZ485" s="206">
        <f t="shared" si="724"/>
        <v>9.99</v>
      </c>
      <c r="BA485" s="206">
        <f t="shared" si="725"/>
        <v>9.99</v>
      </c>
      <c r="BB485" s="206">
        <f t="shared" si="726"/>
        <v>9.99</v>
      </c>
      <c r="BC485" s="206">
        <f t="shared" si="727"/>
        <v>9.99</v>
      </c>
      <c r="BD485" s="206">
        <f t="shared" si="728"/>
        <v>9.99</v>
      </c>
      <c r="BE485" s="206">
        <f t="shared" si="729"/>
        <v>9.99</v>
      </c>
      <c r="BF485" s="206">
        <f t="shared" si="730"/>
        <v>19.990000000000002</v>
      </c>
      <c r="BG485" s="207" t="str">
        <f t="shared" si="731"/>
        <v>-</v>
      </c>
      <c r="BH485" s="103"/>
      <c r="BI485" s="227">
        <v>46265</v>
      </c>
      <c r="BJ485" s="112" t="s">
        <v>164</v>
      </c>
      <c r="BK485" s="103"/>
    </row>
    <row r="486" spans="1:63" s="49" customFormat="1">
      <c r="A486" s="110"/>
      <c r="B486" s="125" t="s">
        <v>262</v>
      </c>
      <c r="C486" s="55" t="s">
        <v>2527</v>
      </c>
      <c r="D486" s="71" t="s">
        <v>167</v>
      </c>
      <c r="E486" s="112" t="s">
        <v>2428</v>
      </c>
      <c r="F486" s="51" t="s">
        <v>61</v>
      </c>
      <c r="G486" s="14">
        <v>75</v>
      </c>
      <c r="H486" s="14">
        <v>50</v>
      </c>
      <c r="I486" s="14" t="s">
        <v>41</v>
      </c>
      <c r="J486" s="14" t="s">
        <v>76</v>
      </c>
      <c r="K486" s="114" t="s">
        <v>61</v>
      </c>
      <c r="L486" s="115">
        <v>39.99</v>
      </c>
      <c r="M486" s="175">
        <f t="shared" si="705"/>
        <v>33.605042016806728</v>
      </c>
      <c r="N486" s="115">
        <f>L486-7</f>
        <v>32.99</v>
      </c>
      <c r="O486" s="118">
        <f t="shared" si="742"/>
        <v>27.722689075630257</v>
      </c>
      <c r="P486" s="177">
        <f t="shared" si="743"/>
        <v>32.99</v>
      </c>
      <c r="Q486" s="67">
        <f t="shared" si="744"/>
        <v>31.990000000000002</v>
      </c>
      <c r="R486" s="16">
        <f t="shared" si="745"/>
        <v>30.990000000000002</v>
      </c>
      <c r="S486" s="16">
        <f t="shared" si="746"/>
        <v>29.990000000000002</v>
      </c>
      <c r="T486" s="16">
        <f t="shared" si="747"/>
        <v>28.990000000000002</v>
      </c>
      <c r="U486" s="16">
        <f t="shared" si="748"/>
        <v>27.990000000000002</v>
      </c>
      <c r="V486" s="16">
        <f t="shared" si="749"/>
        <v>26.990000000000002</v>
      </c>
      <c r="W486" s="16">
        <f t="shared" si="750"/>
        <v>25.990000000000002</v>
      </c>
      <c r="X486" s="16">
        <f t="shared" si="751"/>
        <v>24.990000000000002</v>
      </c>
      <c r="Y486" s="16">
        <f t="shared" si="752"/>
        <v>23.990000000000002</v>
      </c>
      <c r="Z486" s="16">
        <f t="shared" si="753"/>
        <v>22.990000000000002</v>
      </c>
      <c r="AA486" s="71" t="s">
        <v>41</v>
      </c>
      <c r="AB486" s="252">
        <v>19.989999999999998</v>
      </c>
      <c r="AC486" s="237" t="s">
        <v>80</v>
      </c>
      <c r="AD486" s="120" t="s">
        <v>2540</v>
      </c>
      <c r="AE486" s="67">
        <v>390</v>
      </c>
      <c r="AF486" s="114">
        <v>-40</v>
      </c>
      <c r="AG486" s="182">
        <f t="shared" si="706"/>
        <v>350</v>
      </c>
      <c r="AH486" s="183">
        <f t="shared" si="707"/>
        <v>-368.9</v>
      </c>
      <c r="AI486" s="184">
        <f t="shared" si="708"/>
        <v>9.99</v>
      </c>
      <c r="AJ486" s="183">
        <f t="shared" si="709"/>
        <v>8.3949579831932777</v>
      </c>
      <c r="AK486" s="202">
        <f t="shared" si="710"/>
        <v>330</v>
      </c>
      <c r="AL486" s="203">
        <f t="shared" si="711"/>
        <v>310</v>
      </c>
      <c r="AM486" s="203">
        <f t="shared" si="712"/>
        <v>290</v>
      </c>
      <c r="AN486" s="203">
        <f t="shared" si="713"/>
        <v>270</v>
      </c>
      <c r="AO486" s="203">
        <f t="shared" si="714"/>
        <v>250</v>
      </c>
      <c r="AP486" s="203">
        <f t="shared" si="715"/>
        <v>230</v>
      </c>
      <c r="AQ486" s="203">
        <f t="shared" si="716"/>
        <v>210</v>
      </c>
      <c r="AR486" s="203">
        <f t="shared" si="717"/>
        <v>190</v>
      </c>
      <c r="AS486" s="203">
        <f t="shared" si="718"/>
        <v>170</v>
      </c>
      <c r="AT486" s="203">
        <f t="shared" si="719"/>
        <v>150</v>
      </c>
      <c r="AU486" s="204" t="str">
        <f t="shared" si="720"/>
        <v>-</v>
      </c>
      <c r="AV486" s="185"/>
      <c r="AW486" s="205">
        <f t="shared" si="721"/>
        <v>9.99</v>
      </c>
      <c r="AX486" s="206">
        <f t="shared" si="722"/>
        <v>9.99</v>
      </c>
      <c r="AY486" s="206">
        <f t="shared" si="723"/>
        <v>9.99</v>
      </c>
      <c r="AZ486" s="206">
        <f t="shared" si="724"/>
        <v>9.99</v>
      </c>
      <c r="BA486" s="206">
        <f t="shared" si="725"/>
        <v>9.99</v>
      </c>
      <c r="BB486" s="206">
        <f t="shared" si="726"/>
        <v>9.99</v>
      </c>
      <c r="BC486" s="206">
        <f t="shared" si="727"/>
        <v>9.99</v>
      </c>
      <c r="BD486" s="206">
        <f t="shared" si="728"/>
        <v>9.99</v>
      </c>
      <c r="BE486" s="206">
        <f t="shared" si="729"/>
        <v>9.99</v>
      </c>
      <c r="BF486" s="206">
        <f t="shared" si="730"/>
        <v>9.99</v>
      </c>
      <c r="BG486" s="207" t="str">
        <f t="shared" si="731"/>
        <v>-</v>
      </c>
      <c r="BH486" s="103"/>
      <c r="BI486" s="227">
        <v>46265</v>
      </c>
      <c r="BJ486" s="112" t="s">
        <v>164</v>
      </c>
      <c r="BK486" s="103"/>
    </row>
    <row r="487" spans="1:63" s="49" customFormat="1">
      <c r="A487" s="110" t="s">
        <v>53</v>
      </c>
      <c r="B487" s="125" t="s">
        <v>262</v>
      </c>
      <c r="C487" s="55" t="s">
        <v>273</v>
      </c>
      <c r="D487" s="71" t="s">
        <v>167</v>
      </c>
      <c r="E487" s="112"/>
      <c r="F487" s="51" t="s">
        <v>41</v>
      </c>
      <c r="G487" s="14">
        <v>10</v>
      </c>
      <c r="H487" s="14">
        <v>50</v>
      </c>
      <c r="I487" s="14" t="s">
        <v>41</v>
      </c>
      <c r="J487" s="14" t="s">
        <v>42</v>
      </c>
      <c r="K487" s="114">
        <v>0.09</v>
      </c>
      <c r="L487" s="115">
        <v>34.99</v>
      </c>
      <c r="M487" s="175">
        <f t="shared" si="705"/>
        <v>29.403361344537817</v>
      </c>
      <c r="N487" s="115"/>
      <c r="O487" s="116"/>
      <c r="P487" s="177">
        <f t="shared" ref="P487:P495" si="754">L487</f>
        <v>34.99</v>
      </c>
      <c r="Q487" s="67">
        <f t="shared" si="744"/>
        <v>33.99</v>
      </c>
      <c r="R487" s="16">
        <f t="shared" si="745"/>
        <v>32.99</v>
      </c>
      <c r="S487" s="16">
        <f t="shared" si="746"/>
        <v>31.990000000000002</v>
      </c>
      <c r="T487" s="16">
        <f t="shared" si="747"/>
        <v>30.990000000000002</v>
      </c>
      <c r="U487" s="16">
        <f t="shared" si="748"/>
        <v>29.990000000000002</v>
      </c>
      <c r="V487" s="16">
        <f t="shared" si="749"/>
        <v>28.990000000000002</v>
      </c>
      <c r="W487" s="16">
        <f t="shared" si="750"/>
        <v>27.990000000000002</v>
      </c>
      <c r="X487" s="16">
        <f t="shared" si="751"/>
        <v>26.990000000000002</v>
      </c>
      <c r="Y487" s="16">
        <f t="shared" si="752"/>
        <v>25.990000000000002</v>
      </c>
      <c r="Z487" s="16">
        <f t="shared" si="753"/>
        <v>24.990000000000002</v>
      </c>
      <c r="AA487" s="71" t="s">
        <v>41</v>
      </c>
      <c r="AB487" s="252">
        <v>19.989999999999998</v>
      </c>
      <c r="AC487" s="212"/>
      <c r="AD487" s="119" t="s">
        <v>41</v>
      </c>
      <c r="AE487" s="67">
        <v>420</v>
      </c>
      <c r="AF487" s="114"/>
      <c r="AG487" s="182">
        <f t="shared" si="706"/>
        <v>420</v>
      </c>
      <c r="AH487" s="183">
        <f t="shared" si="707"/>
        <v>-452.2</v>
      </c>
      <c r="AI487" s="184">
        <f t="shared" si="708"/>
        <v>9.99</v>
      </c>
      <c r="AJ487" s="183">
        <f t="shared" si="709"/>
        <v>8.3949579831932777</v>
      </c>
      <c r="AK487" s="202">
        <f t="shared" si="710"/>
        <v>400</v>
      </c>
      <c r="AL487" s="203">
        <f t="shared" si="711"/>
        <v>380</v>
      </c>
      <c r="AM487" s="203">
        <f t="shared" si="712"/>
        <v>360</v>
      </c>
      <c r="AN487" s="203">
        <f t="shared" si="713"/>
        <v>340</v>
      </c>
      <c r="AO487" s="203">
        <f t="shared" si="714"/>
        <v>320</v>
      </c>
      <c r="AP487" s="203">
        <f t="shared" si="715"/>
        <v>300</v>
      </c>
      <c r="AQ487" s="203">
        <f t="shared" si="716"/>
        <v>280</v>
      </c>
      <c r="AR487" s="203">
        <f t="shared" si="717"/>
        <v>260</v>
      </c>
      <c r="AS487" s="203">
        <f t="shared" si="718"/>
        <v>240</v>
      </c>
      <c r="AT487" s="203">
        <f t="shared" si="719"/>
        <v>220</v>
      </c>
      <c r="AU487" s="204" t="str">
        <f t="shared" si="720"/>
        <v>-</v>
      </c>
      <c r="AV487" s="185"/>
      <c r="AW487" s="205">
        <f t="shared" si="721"/>
        <v>9.99</v>
      </c>
      <c r="AX487" s="206">
        <f t="shared" si="722"/>
        <v>9.99</v>
      </c>
      <c r="AY487" s="206">
        <f t="shared" si="723"/>
        <v>9.99</v>
      </c>
      <c r="AZ487" s="206">
        <f t="shared" si="724"/>
        <v>9.99</v>
      </c>
      <c r="BA487" s="206">
        <f t="shared" si="725"/>
        <v>9.99</v>
      </c>
      <c r="BB487" s="206">
        <f t="shared" si="726"/>
        <v>9.99</v>
      </c>
      <c r="BC487" s="206">
        <f t="shared" si="727"/>
        <v>9.99</v>
      </c>
      <c r="BD487" s="206">
        <f t="shared" si="728"/>
        <v>9.99</v>
      </c>
      <c r="BE487" s="206">
        <f t="shared" si="729"/>
        <v>9.99</v>
      </c>
      <c r="BF487" s="206">
        <f t="shared" si="730"/>
        <v>9.99</v>
      </c>
      <c r="BG487" s="207" t="str">
        <f t="shared" si="731"/>
        <v>-</v>
      </c>
      <c r="BH487" s="103"/>
      <c r="BI487" s="227"/>
      <c r="BJ487" s="112" t="s">
        <v>151</v>
      </c>
      <c r="BK487" s="103"/>
    </row>
    <row r="488" spans="1:63" s="49" customFormat="1">
      <c r="A488" s="110" t="s">
        <v>53</v>
      </c>
      <c r="B488" s="125" t="s">
        <v>262</v>
      </c>
      <c r="C488" s="55" t="s">
        <v>273</v>
      </c>
      <c r="D488" s="71" t="s">
        <v>167</v>
      </c>
      <c r="E488" s="112" t="s">
        <v>2429</v>
      </c>
      <c r="F488" s="51" t="s">
        <v>41</v>
      </c>
      <c r="G488" s="14">
        <v>10</v>
      </c>
      <c r="H488" s="14">
        <v>50</v>
      </c>
      <c r="I488" s="14" t="s">
        <v>41</v>
      </c>
      <c r="J488" s="14" t="s">
        <v>42</v>
      </c>
      <c r="K488" s="114">
        <v>0.09</v>
      </c>
      <c r="L488" s="115">
        <v>34.99</v>
      </c>
      <c r="M488" s="175">
        <f t="shared" si="705"/>
        <v>29.403361344537817</v>
      </c>
      <c r="N488" s="115"/>
      <c r="O488" s="116"/>
      <c r="P488" s="177">
        <f t="shared" si="754"/>
        <v>34.99</v>
      </c>
      <c r="Q488" s="67">
        <f t="shared" si="744"/>
        <v>33.99</v>
      </c>
      <c r="R488" s="16">
        <f t="shared" si="745"/>
        <v>32.99</v>
      </c>
      <c r="S488" s="16">
        <f t="shared" si="746"/>
        <v>31.990000000000002</v>
      </c>
      <c r="T488" s="16">
        <f t="shared" si="747"/>
        <v>30.990000000000002</v>
      </c>
      <c r="U488" s="16">
        <f t="shared" si="748"/>
        <v>29.990000000000002</v>
      </c>
      <c r="V488" s="16">
        <f t="shared" si="749"/>
        <v>28.990000000000002</v>
      </c>
      <c r="W488" s="16">
        <f t="shared" si="750"/>
        <v>27.990000000000002</v>
      </c>
      <c r="X488" s="16">
        <f t="shared" si="751"/>
        <v>26.990000000000002</v>
      </c>
      <c r="Y488" s="16">
        <f t="shared" si="752"/>
        <v>25.990000000000002</v>
      </c>
      <c r="Z488" s="16">
        <f t="shared" si="753"/>
        <v>24.990000000000002</v>
      </c>
      <c r="AA488" s="71" t="s">
        <v>41</v>
      </c>
      <c r="AB488" s="252">
        <v>19.989999999999998</v>
      </c>
      <c r="AC488" s="236" t="s">
        <v>49</v>
      </c>
      <c r="AD488" s="223" t="s">
        <v>268</v>
      </c>
      <c r="AE488" s="67">
        <v>420</v>
      </c>
      <c r="AF488" s="114">
        <v>65</v>
      </c>
      <c r="AG488" s="182">
        <f t="shared" si="706"/>
        <v>485</v>
      </c>
      <c r="AH488" s="183">
        <f t="shared" si="707"/>
        <v>-529.54999999999995</v>
      </c>
      <c r="AI488" s="184">
        <f t="shared" si="708"/>
        <v>9.99</v>
      </c>
      <c r="AJ488" s="183">
        <f t="shared" si="709"/>
        <v>8.3949579831932777</v>
      </c>
      <c r="AK488" s="202">
        <f t="shared" si="710"/>
        <v>465</v>
      </c>
      <c r="AL488" s="203">
        <f t="shared" si="711"/>
        <v>445</v>
      </c>
      <c r="AM488" s="203">
        <f t="shared" si="712"/>
        <v>425</v>
      </c>
      <c r="AN488" s="203">
        <f t="shared" si="713"/>
        <v>405</v>
      </c>
      <c r="AO488" s="203">
        <f t="shared" si="714"/>
        <v>385</v>
      </c>
      <c r="AP488" s="203">
        <f t="shared" si="715"/>
        <v>365</v>
      </c>
      <c r="AQ488" s="203">
        <f t="shared" si="716"/>
        <v>345</v>
      </c>
      <c r="AR488" s="203">
        <f t="shared" si="717"/>
        <v>325</v>
      </c>
      <c r="AS488" s="203">
        <f t="shared" si="718"/>
        <v>305</v>
      </c>
      <c r="AT488" s="203">
        <f t="shared" si="719"/>
        <v>285</v>
      </c>
      <c r="AU488" s="204" t="str">
        <f t="shared" si="720"/>
        <v>-</v>
      </c>
      <c r="AV488" s="185"/>
      <c r="AW488" s="205">
        <f t="shared" si="721"/>
        <v>9.99</v>
      </c>
      <c r="AX488" s="206">
        <f t="shared" si="722"/>
        <v>9.99</v>
      </c>
      <c r="AY488" s="206">
        <f t="shared" si="723"/>
        <v>9.99</v>
      </c>
      <c r="AZ488" s="206">
        <f t="shared" si="724"/>
        <v>9.99</v>
      </c>
      <c r="BA488" s="206">
        <f t="shared" si="725"/>
        <v>9.99</v>
      </c>
      <c r="BB488" s="206">
        <f t="shared" si="726"/>
        <v>9.99</v>
      </c>
      <c r="BC488" s="206">
        <f t="shared" si="727"/>
        <v>9.99</v>
      </c>
      <c r="BD488" s="206">
        <f t="shared" si="728"/>
        <v>9.99</v>
      </c>
      <c r="BE488" s="206">
        <f t="shared" si="729"/>
        <v>9.99</v>
      </c>
      <c r="BF488" s="206">
        <f t="shared" si="730"/>
        <v>9.99</v>
      </c>
      <c r="BG488" s="207" t="str">
        <f t="shared" si="731"/>
        <v>-</v>
      </c>
      <c r="BH488" s="103"/>
      <c r="BI488" s="227">
        <v>46265</v>
      </c>
      <c r="BJ488" s="112" t="s">
        <v>151</v>
      </c>
      <c r="BK488" s="103"/>
    </row>
    <row r="489" spans="1:63" s="49" customFormat="1">
      <c r="A489" s="110"/>
      <c r="B489" s="125" t="s">
        <v>262</v>
      </c>
      <c r="C489" s="55" t="s">
        <v>2526</v>
      </c>
      <c r="D489" s="71" t="s">
        <v>71</v>
      </c>
      <c r="E489" s="112"/>
      <c r="F489" s="51" t="s">
        <v>61</v>
      </c>
      <c r="G489" s="14">
        <v>75</v>
      </c>
      <c r="H489" s="14">
        <v>50</v>
      </c>
      <c r="I489" s="14" t="s">
        <v>41</v>
      </c>
      <c r="J489" s="14" t="s">
        <v>76</v>
      </c>
      <c r="K489" s="114" t="s">
        <v>61</v>
      </c>
      <c r="L489" s="115">
        <v>34.99</v>
      </c>
      <c r="M489" s="175">
        <f t="shared" si="705"/>
        <v>29.403361344537817</v>
      </c>
      <c r="N489" s="115"/>
      <c r="O489" s="116"/>
      <c r="P489" s="177">
        <f t="shared" si="754"/>
        <v>34.99</v>
      </c>
      <c r="Q489" s="67">
        <f t="shared" si="744"/>
        <v>33.99</v>
      </c>
      <c r="R489" s="16">
        <f t="shared" si="745"/>
        <v>32.99</v>
      </c>
      <c r="S489" s="16">
        <f t="shared" si="746"/>
        <v>31.990000000000002</v>
      </c>
      <c r="T489" s="16">
        <f t="shared" si="747"/>
        <v>30.990000000000002</v>
      </c>
      <c r="U489" s="16">
        <f t="shared" si="748"/>
        <v>29.990000000000002</v>
      </c>
      <c r="V489" s="16">
        <f t="shared" si="749"/>
        <v>28.990000000000002</v>
      </c>
      <c r="W489" s="16">
        <f t="shared" si="750"/>
        <v>27.990000000000002</v>
      </c>
      <c r="X489" s="16">
        <f t="shared" si="751"/>
        <v>26.990000000000002</v>
      </c>
      <c r="Y489" s="16">
        <f t="shared" si="752"/>
        <v>25.990000000000002</v>
      </c>
      <c r="Z489" s="16">
        <f t="shared" si="753"/>
        <v>24.990000000000002</v>
      </c>
      <c r="AA489" s="71" t="s">
        <v>41</v>
      </c>
      <c r="AB489" s="252">
        <v>19.989999999999998</v>
      </c>
      <c r="AC489" s="212"/>
      <c r="AD489" s="119" t="s">
        <v>41</v>
      </c>
      <c r="AE489" s="67">
        <v>310</v>
      </c>
      <c r="AF489" s="114"/>
      <c r="AG489" s="182">
        <f t="shared" si="706"/>
        <v>310</v>
      </c>
      <c r="AH489" s="183">
        <f t="shared" si="707"/>
        <v>-321.3</v>
      </c>
      <c r="AI489" s="184">
        <f t="shared" si="708"/>
        <v>9.99</v>
      </c>
      <c r="AJ489" s="183">
        <f t="shared" si="709"/>
        <v>8.3949579831932777</v>
      </c>
      <c r="AK489" s="202">
        <f t="shared" si="710"/>
        <v>290</v>
      </c>
      <c r="AL489" s="203">
        <f t="shared" si="711"/>
        <v>270</v>
      </c>
      <c r="AM489" s="203">
        <f t="shared" si="712"/>
        <v>250</v>
      </c>
      <c r="AN489" s="203">
        <f t="shared" si="713"/>
        <v>230</v>
      </c>
      <c r="AO489" s="203">
        <f t="shared" si="714"/>
        <v>210</v>
      </c>
      <c r="AP489" s="203">
        <f t="shared" si="715"/>
        <v>190</v>
      </c>
      <c r="AQ489" s="203">
        <f t="shared" si="716"/>
        <v>170</v>
      </c>
      <c r="AR489" s="203">
        <f t="shared" si="717"/>
        <v>150</v>
      </c>
      <c r="AS489" s="203">
        <f t="shared" si="718"/>
        <v>130</v>
      </c>
      <c r="AT489" s="203">
        <f t="shared" si="719"/>
        <v>110</v>
      </c>
      <c r="AU489" s="204" t="str">
        <f t="shared" si="720"/>
        <v>-</v>
      </c>
      <c r="AV489" s="185"/>
      <c r="AW489" s="205">
        <f t="shared" si="721"/>
        <v>9.99</v>
      </c>
      <c r="AX489" s="206">
        <f t="shared" si="722"/>
        <v>9.99</v>
      </c>
      <c r="AY489" s="206">
        <f t="shared" si="723"/>
        <v>9.99</v>
      </c>
      <c r="AZ489" s="206">
        <f t="shared" si="724"/>
        <v>9.99</v>
      </c>
      <c r="BA489" s="206">
        <f t="shared" si="725"/>
        <v>9.99</v>
      </c>
      <c r="BB489" s="206">
        <f t="shared" si="726"/>
        <v>9.99</v>
      </c>
      <c r="BC489" s="206">
        <f t="shared" si="727"/>
        <v>9.99</v>
      </c>
      <c r="BD489" s="206">
        <f t="shared" si="728"/>
        <v>9.99</v>
      </c>
      <c r="BE489" s="206">
        <f t="shared" si="729"/>
        <v>9.99</v>
      </c>
      <c r="BF489" s="206">
        <f t="shared" si="730"/>
        <v>9.99</v>
      </c>
      <c r="BG489" s="207" t="str">
        <f t="shared" si="731"/>
        <v>-</v>
      </c>
      <c r="BH489" s="103"/>
      <c r="BI489" s="227"/>
      <c r="BJ489" s="112" t="s">
        <v>164</v>
      </c>
      <c r="BK489" s="103"/>
    </row>
    <row r="490" spans="1:63" s="49" customFormat="1">
      <c r="A490" s="110"/>
      <c r="B490" s="125" t="s">
        <v>262</v>
      </c>
      <c r="C490" s="55" t="s">
        <v>2559</v>
      </c>
      <c r="D490" s="71" t="s">
        <v>167</v>
      </c>
      <c r="E490" s="112"/>
      <c r="F490" s="51" t="s">
        <v>61</v>
      </c>
      <c r="G490" s="14">
        <v>50</v>
      </c>
      <c r="H490" s="14">
        <v>50</v>
      </c>
      <c r="I490" s="14" t="s">
        <v>41</v>
      </c>
      <c r="J490" s="14" t="s">
        <v>76</v>
      </c>
      <c r="K490" s="114" t="s">
        <v>61</v>
      </c>
      <c r="L490" s="115">
        <v>34.99</v>
      </c>
      <c r="M490" s="175">
        <f t="shared" si="705"/>
        <v>29.403361344537817</v>
      </c>
      <c r="N490" s="115"/>
      <c r="O490" s="116"/>
      <c r="P490" s="177">
        <f t="shared" si="754"/>
        <v>34.99</v>
      </c>
      <c r="Q490" s="67">
        <f t="shared" si="744"/>
        <v>33.99</v>
      </c>
      <c r="R490" s="16">
        <f t="shared" si="745"/>
        <v>32.99</v>
      </c>
      <c r="S490" s="16">
        <f t="shared" si="746"/>
        <v>31.990000000000002</v>
      </c>
      <c r="T490" s="16">
        <f t="shared" si="747"/>
        <v>30.990000000000002</v>
      </c>
      <c r="U490" s="16">
        <f t="shared" si="748"/>
        <v>29.990000000000002</v>
      </c>
      <c r="V490" s="16">
        <f t="shared" si="749"/>
        <v>28.990000000000002</v>
      </c>
      <c r="W490" s="16">
        <f t="shared" si="750"/>
        <v>27.990000000000002</v>
      </c>
      <c r="X490" s="16">
        <f t="shared" si="751"/>
        <v>26.990000000000002</v>
      </c>
      <c r="Y490" s="16">
        <f t="shared" si="752"/>
        <v>25.990000000000002</v>
      </c>
      <c r="Z490" s="16">
        <f t="shared" si="753"/>
        <v>24.990000000000002</v>
      </c>
      <c r="AA490" s="71" t="s">
        <v>41</v>
      </c>
      <c r="AB490" s="252">
        <v>19.989999999999998</v>
      </c>
      <c r="AC490" s="212"/>
      <c r="AD490" s="119" t="s">
        <v>41</v>
      </c>
      <c r="AE490" s="67">
        <v>340</v>
      </c>
      <c r="AF490" s="114"/>
      <c r="AG490" s="182">
        <f t="shared" si="706"/>
        <v>340</v>
      </c>
      <c r="AH490" s="183">
        <f t="shared" si="707"/>
        <v>-357</v>
      </c>
      <c r="AI490" s="184">
        <f t="shared" si="708"/>
        <v>9.99</v>
      </c>
      <c r="AJ490" s="183">
        <f t="shared" si="709"/>
        <v>8.3949579831932777</v>
      </c>
      <c r="AK490" s="202">
        <f t="shared" si="710"/>
        <v>320</v>
      </c>
      <c r="AL490" s="203">
        <f t="shared" si="711"/>
        <v>300</v>
      </c>
      <c r="AM490" s="203">
        <f t="shared" si="712"/>
        <v>280</v>
      </c>
      <c r="AN490" s="203">
        <f t="shared" si="713"/>
        <v>260</v>
      </c>
      <c r="AO490" s="203">
        <f t="shared" si="714"/>
        <v>240</v>
      </c>
      <c r="AP490" s="203">
        <f t="shared" si="715"/>
        <v>220</v>
      </c>
      <c r="AQ490" s="203">
        <f t="shared" si="716"/>
        <v>200</v>
      </c>
      <c r="AR490" s="203">
        <f t="shared" si="717"/>
        <v>180</v>
      </c>
      <c r="AS490" s="203">
        <f t="shared" si="718"/>
        <v>160</v>
      </c>
      <c r="AT490" s="203">
        <f t="shared" si="719"/>
        <v>140</v>
      </c>
      <c r="AU490" s="204" t="str">
        <f t="shared" si="720"/>
        <v>-</v>
      </c>
      <c r="AV490" s="185"/>
      <c r="AW490" s="205">
        <f t="shared" si="721"/>
        <v>9.99</v>
      </c>
      <c r="AX490" s="206">
        <f t="shared" si="722"/>
        <v>9.99</v>
      </c>
      <c r="AY490" s="206">
        <f t="shared" si="723"/>
        <v>9.99</v>
      </c>
      <c r="AZ490" s="206">
        <f t="shared" si="724"/>
        <v>9.99</v>
      </c>
      <c r="BA490" s="206">
        <f t="shared" si="725"/>
        <v>9.99</v>
      </c>
      <c r="BB490" s="206">
        <f t="shared" si="726"/>
        <v>9.99</v>
      </c>
      <c r="BC490" s="206">
        <f t="shared" si="727"/>
        <v>9.99</v>
      </c>
      <c r="BD490" s="206">
        <f t="shared" si="728"/>
        <v>9.99</v>
      </c>
      <c r="BE490" s="206">
        <f t="shared" si="729"/>
        <v>9.99</v>
      </c>
      <c r="BF490" s="206">
        <f t="shared" si="730"/>
        <v>9.99</v>
      </c>
      <c r="BG490" s="207" t="str">
        <f t="shared" si="731"/>
        <v>-</v>
      </c>
      <c r="BH490" s="103"/>
      <c r="BI490" s="227"/>
      <c r="BJ490" s="112" t="s">
        <v>164</v>
      </c>
      <c r="BK490" s="103"/>
    </row>
    <row r="491" spans="1:63" s="49" customFormat="1">
      <c r="A491" s="110"/>
      <c r="B491" s="125" t="s">
        <v>262</v>
      </c>
      <c r="C491" s="55" t="s">
        <v>276</v>
      </c>
      <c r="D491" s="71" t="s">
        <v>85</v>
      </c>
      <c r="E491" s="112"/>
      <c r="F491" s="51" t="s">
        <v>61</v>
      </c>
      <c r="G491" s="14">
        <v>100</v>
      </c>
      <c r="H491" s="14">
        <v>50</v>
      </c>
      <c r="I491" s="14" t="s">
        <v>41</v>
      </c>
      <c r="J491" s="14" t="s">
        <v>76</v>
      </c>
      <c r="K491" s="114" t="s">
        <v>61</v>
      </c>
      <c r="L491" s="115">
        <v>34.99</v>
      </c>
      <c r="M491" s="175">
        <f t="shared" si="705"/>
        <v>29.403361344537817</v>
      </c>
      <c r="N491" s="115"/>
      <c r="O491" s="116"/>
      <c r="P491" s="177">
        <f t="shared" si="754"/>
        <v>34.99</v>
      </c>
      <c r="Q491" s="67">
        <f t="shared" si="744"/>
        <v>33.99</v>
      </c>
      <c r="R491" s="16">
        <f t="shared" si="745"/>
        <v>32.99</v>
      </c>
      <c r="S491" s="16">
        <f t="shared" si="746"/>
        <v>31.990000000000002</v>
      </c>
      <c r="T491" s="16">
        <f t="shared" si="747"/>
        <v>30.990000000000002</v>
      </c>
      <c r="U491" s="16">
        <f t="shared" si="748"/>
        <v>29.990000000000002</v>
      </c>
      <c r="V491" s="16">
        <f t="shared" si="749"/>
        <v>28.990000000000002</v>
      </c>
      <c r="W491" s="16">
        <f t="shared" si="750"/>
        <v>27.990000000000002</v>
      </c>
      <c r="X491" s="16">
        <f t="shared" si="751"/>
        <v>26.990000000000002</v>
      </c>
      <c r="Y491" s="16">
        <f t="shared" si="752"/>
        <v>25.990000000000002</v>
      </c>
      <c r="Z491" s="16">
        <f t="shared" si="753"/>
        <v>24.990000000000002</v>
      </c>
      <c r="AA491" s="71" t="s">
        <v>41</v>
      </c>
      <c r="AB491" s="252">
        <v>19.989999999999998</v>
      </c>
      <c r="AC491" s="212"/>
      <c r="AD491" s="119" t="s">
        <v>41</v>
      </c>
      <c r="AE491" s="67">
        <v>260</v>
      </c>
      <c r="AF491" s="114"/>
      <c r="AG491" s="182">
        <f t="shared" si="706"/>
        <v>260</v>
      </c>
      <c r="AH491" s="183">
        <f t="shared" si="707"/>
        <v>-261.8</v>
      </c>
      <c r="AI491" s="184">
        <f t="shared" si="708"/>
        <v>9.99</v>
      </c>
      <c r="AJ491" s="183">
        <f t="shared" si="709"/>
        <v>8.3949579831932777</v>
      </c>
      <c r="AK491" s="202">
        <f t="shared" si="710"/>
        <v>240</v>
      </c>
      <c r="AL491" s="203">
        <f t="shared" si="711"/>
        <v>220</v>
      </c>
      <c r="AM491" s="203">
        <f t="shared" si="712"/>
        <v>200</v>
      </c>
      <c r="AN491" s="203">
        <f t="shared" si="713"/>
        <v>180</v>
      </c>
      <c r="AO491" s="203">
        <f t="shared" si="714"/>
        <v>160</v>
      </c>
      <c r="AP491" s="203">
        <f t="shared" si="715"/>
        <v>140</v>
      </c>
      <c r="AQ491" s="203">
        <f t="shared" si="716"/>
        <v>120</v>
      </c>
      <c r="AR491" s="203">
        <f t="shared" si="717"/>
        <v>100</v>
      </c>
      <c r="AS491" s="203">
        <f t="shared" si="718"/>
        <v>80</v>
      </c>
      <c r="AT491" s="203">
        <f t="shared" si="719"/>
        <v>60</v>
      </c>
      <c r="AU491" s="204" t="str">
        <f t="shared" si="720"/>
        <v>-</v>
      </c>
      <c r="AV491" s="185"/>
      <c r="AW491" s="205">
        <f t="shared" si="721"/>
        <v>9.99</v>
      </c>
      <c r="AX491" s="206">
        <f t="shared" si="722"/>
        <v>9.99</v>
      </c>
      <c r="AY491" s="206">
        <f t="shared" si="723"/>
        <v>9.99</v>
      </c>
      <c r="AZ491" s="206">
        <f t="shared" si="724"/>
        <v>9.99</v>
      </c>
      <c r="BA491" s="206">
        <f t="shared" si="725"/>
        <v>9.99</v>
      </c>
      <c r="BB491" s="206">
        <f t="shared" si="726"/>
        <v>9.99</v>
      </c>
      <c r="BC491" s="206">
        <f t="shared" si="727"/>
        <v>9.99</v>
      </c>
      <c r="BD491" s="206">
        <f t="shared" si="728"/>
        <v>9.99</v>
      </c>
      <c r="BE491" s="206">
        <f t="shared" si="729"/>
        <v>9.99</v>
      </c>
      <c r="BF491" s="206">
        <f t="shared" si="730"/>
        <v>9.99</v>
      </c>
      <c r="BG491" s="207" t="str">
        <f t="shared" si="731"/>
        <v>-</v>
      </c>
      <c r="BH491" s="103"/>
      <c r="BI491" s="227"/>
      <c r="BJ491" s="112" t="s">
        <v>164</v>
      </c>
      <c r="BK491" s="103"/>
    </row>
    <row r="492" spans="1:63" s="49" customFormat="1">
      <c r="A492" s="110"/>
      <c r="B492" s="125" t="s">
        <v>262</v>
      </c>
      <c r="C492" s="55" t="s">
        <v>276</v>
      </c>
      <c r="D492" s="71" t="s">
        <v>85</v>
      </c>
      <c r="E492" s="112" t="s">
        <v>2428</v>
      </c>
      <c r="F492" s="51" t="s">
        <v>61</v>
      </c>
      <c r="G492" s="14">
        <v>100</v>
      </c>
      <c r="H492" s="14">
        <v>50</v>
      </c>
      <c r="I492" s="14" t="s">
        <v>41</v>
      </c>
      <c r="J492" s="14" t="s">
        <v>76</v>
      </c>
      <c r="K492" s="114" t="s">
        <v>61</v>
      </c>
      <c r="L492" s="115">
        <v>34.99</v>
      </c>
      <c r="M492" s="175">
        <f t="shared" si="705"/>
        <v>29.403361344537817</v>
      </c>
      <c r="N492" s="115"/>
      <c r="O492" s="116"/>
      <c r="P492" s="177">
        <f t="shared" si="754"/>
        <v>34.99</v>
      </c>
      <c r="Q492" s="67">
        <f t="shared" si="744"/>
        <v>33.99</v>
      </c>
      <c r="R492" s="16">
        <f t="shared" si="745"/>
        <v>32.99</v>
      </c>
      <c r="S492" s="16">
        <f t="shared" si="746"/>
        <v>31.990000000000002</v>
      </c>
      <c r="T492" s="16">
        <f t="shared" si="747"/>
        <v>30.990000000000002</v>
      </c>
      <c r="U492" s="16">
        <f t="shared" si="748"/>
        <v>29.990000000000002</v>
      </c>
      <c r="V492" s="16">
        <f t="shared" si="749"/>
        <v>28.990000000000002</v>
      </c>
      <c r="W492" s="16">
        <f t="shared" si="750"/>
        <v>27.990000000000002</v>
      </c>
      <c r="X492" s="16">
        <f t="shared" si="751"/>
        <v>26.990000000000002</v>
      </c>
      <c r="Y492" s="16">
        <f t="shared" si="752"/>
        <v>25.990000000000002</v>
      </c>
      <c r="Z492" s="16">
        <f t="shared" si="753"/>
        <v>24.990000000000002</v>
      </c>
      <c r="AA492" s="71" t="s">
        <v>41</v>
      </c>
      <c r="AB492" s="252">
        <v>19.989999999999998</v>
      </c>
      <c r="AC492" s="237" t="s">
        <v>49</v>
      </c>
      <c r="AD492" s="120" t="s">
        <v>2316</v>
      </c>
      <c r="AE492" s="67">
        <v>260</v>
      </c>
      <c r="AF492" s="114">
        <v>95</v>
      </c>
      <c r="AG492" s="182">
        <f t="shared" si="706"/>
        <v>355</v>
      </c>
      <c r="AH492" s="183">
        <f t="shared" si="707"/>
        <v>-374.84999999999997</v>
      </c>
      <c r="AI492" s="184">
        <f t="shared" si="708"/>
        <v>9.99</v>
      </c>
      <c r="AJ492" s="183">
        <f t="shared" si="709"/>
        <v>8.3949579831932777</v>
      </c>
      <c r="AK492" s="202">
        <f t="shared" si="710"/>
        <v>335</v>
      </c>
      <c r="AL492" s="203">
        <f t="shared" si="711"/>
        <v>315</v>
      </c>
      <c r="AM492" s="203">
        <f t="shared" si="712"/>
        <v>295</v>
      </c>
      <c r="AN492" s="203">
        <f t="shared" si="713"/>
        <v>275</v>
      </c>
      <c r="AO492" s="203">
        <f t="shared" si="714"/>
        <v>255</v>
      </c>
      <c r="AP492" s="203">
        <f t="shared" si="715"/>
        <v>235</v>
      </c>
      <c r="AQ492" s="203">
        <f t="shared" si="716"/>
        <v>215</v>
      </c>
      <c r="AR492" s="203">
        <f t="shared" si="717"/>
        <v>195</v>
      </c>
      <c r="AS492" s="203">
        <f t="shared" si="718"/>
        <v>175</v>
      </c>
      <c r="AT492" s="203">
        <f t="shared" si="719"/>
        <v>155</v>
      </c>
      <c r="AU492" s="204" t="str">
        <f t="shared" si="720"/>
        <v>-</v>
      </c>
      <c r="AV492" s="185"/>
      <c r="AW492" s="205">
        <f t="shared" si="721"/>
        <v>9.99</v>
      </c>
      <c r="AX492" s="206">
        <f t="shared" si="722"/>
        <v>9.99</v>
      </c>
      <c r="AY492" s="206">
        <f t="shared" si="723"/>
        <v>9.99</v>
      </c>
      <c r="AZ492" s="206">
        <f t="shared" si="724"/>
        <v>9.99</v>
      </c>
      <c r="BA492" s="206">
        <f t="shared" si="725"/>
        <v>9.99</v>
      </c>
      <c r="BB492" s="206">
        <f t="shared" si="726"/>
        <v>9.99</v>
      </c>
      <c r="BC492" s="206">
        <f t="shared" si="727"/>
        <v>9.99</v>
      </c>
      <c r="BD492" s="206">
        <f t="shared" si="728"/>
        <v>9.99</v>
      </c>
      <c r="BE492" s="206">
        <f t="shared" si="729"/>
        <v>9.99</v>
      </c>
      <c r="BF492" s="206">
        <f t="shared" si="730"/>
        <v>9.99</v>
      </c>
      <c r="BG492" s="207" t="str">
        <f t="shared" si="731"/>
        <v>-</v>
      </c>
      <c r="BH492" s="103"/>
      <c r="BI492" s="227">
        <v>46265</v>
      </c>
      <c r="BJ492" s="112" t="s">
        <v>164</v>
      </c>
      <c r="BK492" s="103"/>
    </row>
    <row r="493" spans="1:63">
      <c r="A493" s="110"/>
      <c r="B493" s="125" t="s">
        <v>262</v>
      </c>
      <c r="C493" s="55" t="s">
        <v>2528</v>
      </c>
      <c r="D493" s="71" t="s">
        <v>40</v>
      </c>
      <c r="E493" s="112"/>
      <c r="F493" s="51" t="s">
        <v>61</v>
      </c>
      <c r="G493" s="14">
        <v>150</v>
      </c>
      <c r="H493" s="14">
        <v>100</v>
      </c>
      <c r="I493" s="14" t="s">
        <v>41</v>
      </c>
      <c r="J493" s="14" t="s">
        <v>76</v>
      </c>
      <c r="K493" s="114" t="s">
        <v>61</v>
      </c>
      <c r="L493" s="115">
        <v>34.99</v>
      </c>
      <c r="M493" s="175">
        <f t="shared" si="705"/>
        <v>29.403361344537817</v>
      </c>
      <c r="N493" s="115"/>
      <c r="O493" s="116"/>
      <c r="P493" s="177">
        <f t="shared" si="754"/>
        <v>34.99</v>
      </c>
      <c r="Q493" s="67">
        <f t="shared" si="744"/>
        <v>33.99</v>
      </c>
      <c r="R493" s="16">
        <f t="shared" si="745"/>
        <v>32.99</v>
      </c>
      <c r="S493" s="16">
        <f t="shared" si="746"/>
        <v>31.990000000000002</v>
      </c>
      <c r="T493" s="16">
        <f t="shared" si="747"/>
        <v>30.990000000000002</v>
      </c>
      <c r="U493" s="16">
        <f t="shared" si="748"/>
        <v>29.990000000000002</v>
      </c>
      <c r="V493" s="16">
        <f t="shared" si="749"/>
        <v>28.990000000000002</v>
      </c>
      <c r="W493" s="16">
        <f t="shared" si="750"/>
        <v>27.990000000000002</v>
      </c>
      <c r="X493" s="16">
        <f t="shared" si="751"/>
        <v>26.990000000000002</v>
      </c>
      <c r="Y493" s="16">
        <f t="shared" si="752"/>
        <v>25.990000000000002</v>
      </c>
      <c r="Z493" s="16">
        <f t="shared" si="753"/>
        <v>24.990000000000002</v>
      </c>
      <c r="AA493" s="71" t="s">
        <v>41</v>
      </c>
      <c r="AB493" s="252">
        <v>19.989999999999998</v>
      </c>
      <c r="AC493" s="212"/>
      <c r="AD493" s="119" t="s">
        <v>41</v>
      </c>
      <c r="AE493" s="67">
        <v>220</v>
      </c>
      <c r="AF493" s="114"/>
      <c r="AG493" s="182">
        <f t="shared" si="706"/>
        <v>220</v>
      </c>
      <c r="AH493" s="183">
        <f t="shared" si="707"/>
        <v>-214.2</v>
      </c>
      <c r="AI493" s="184">
        <f t="shared" si="708"/>
        <v>9.99</v>
      </c>
      <c r="AJ493" s="183">
        <f t="shared" si="709"/>
        <v>8.3949579831932777</v>
      </c>
      <c r="AK493" s="202">
        <f t="shared" si="710"/>
        <v>200</v>
      </c>
      <c r="AL493" s="203">
        <f t="shared" si="711"/>
        <v>180</v>
      </c>
      <c r="AM493" s="203">
        <f t="shared" si="712"/>
        <v>160</v>
      </c>
      <c r="AN493" s="203">
        <f t="shared" si="713"/>
        <v>140</v>
      </c>
      <c r="AO493" s="203">
        <f t="shared" si="714"/>
        <v>120</v>
      </c>
      <c r="AP493" s="203">
        <f t="shared" si="715"/>
        <v>100</v>
      </c>
      <c r="AQ493" s="203">
        <f t="shared" si="716"/>
        <v>80</v>
      </c>
      <c r="AR493" s="203">
        <f t="shared" si="717"/>
        <v>60</v>
      </c>
      <c r="AS493" s="203">
        <f t="shared" si="718"/>
        <v>40</v>
      </c>
      <c r="AT493" s="203">
        <f t="shared" si="719"/>
        <v>20</v>
      </c>
      <c r="AU493" s="204" t="str">
        <f t="shared" si="720"/>
        <v>-</v>
      </c>
      <c r="AV493" s="185"/>
      <c r="AW493" s="205">
        <f t="shared" si="721"/>
        <v>9.99</v>
      </c>
      <c r="AX493" s="206">
        <f t="shared" si="722"/>
        <v>9.99</v>
      </c>
      <c r="AY493" s="206">
        <f t="shared" si="723"/>
        <v>9.99</v>
      </c>
      <c r="AZ493" s="206">
        <f t="shared" si="724"/>
        <v>9.99</v>
      </c>
      <c r="BA493" s="206">
        <f t="shared" si="725"/>
        <v>9.99</v>
      </c>
      <c r="BB493" s="206">
        <f t="shared" si="726"/>
        <v>9.99</v>
      </c>
      <c r="BC493" s="206">
        <f t="shared" si="727"/>
        <v>9.99</v>
      </c>
      <c r="BD493" s="206">
        <f t="shared" si="728"/>
        <v>9.99</v>
      </c>
      <c r="BE493" s="206">
        <f t="shared" si="729"/>
        <v>9.99</v>
      </c>
      <c r="BF493" s="206">
        <f t="shared" si="730"/>
        <v>29.990000000000002</v>
      </c>
      <c r="BG493" s="207" t="str">
        <f t="shared" si="731"/>
        <v>-</v>
      </c>
      <c r="BH493" s="103"/>
      <c r="BI493" s="227"/>
      <c r="BJ493" s="112" t="s">
        <v>164</v>
      </c>
      <c r="BK493" s="103"/>
    </row>
    <row r="494" spans="1:63" s="49" customFormat="1">
      <c r="A494" s="266" t="s">
        <v>173</v>
      </c>
      <c r="B494" s="125" t="s">
        <v>262</v>
      </c>
      <c r="C494" s="55" t="s">
        <v>2529</v>
      </c>
      <c r="D494" s="71" t="s">
        <v>40</v>
      </c>
      <c r="E494" s="112"/>
      <c r="F494" s="51" t="s">
        <v>61</v>
      </c>
      <c r="G494" s="14">
        <v>150</v>
      </c>
      <c r="H494" s="14">
        <v>100</v>
      </c>
      <c r="I494" s="14" t="s">
        <v>41</v>
      </c>
      <c r="J494" s="14" t="s">
        <v>76</v>
      </c>
      <c r="K494" s="114" t="s">
        <v>61</v>
      </c>
      <c r="L494" s="115">
        <v>34.99</v>
      </c>
      <c r="M494" s="175">
        <f t="shared" si="705"/>
        <v>29.403361344537817</v>
      </c>
      <c r="N494" s="115"/>
      <c r="O494" s="116"/>
      <c r="P494" s="177">
        <f t="shared" si="754"/>
        <v>34.99</v>
      </c>
      <c r="Q494" s="51" t="s">
        <v>41</v>
      </c>
      <c r="R494" s="14" t="s">
        <v>41</v>
      </c>
      <c r="S494" s="14" t="s">
        <v>41</v>
      </c>
      <c r="T494" s="14" t="s">
        <v>41</v>
      </c>
      <c r="U494" s="14" t="s">
        <v>41</v>
      </c>
      <c r="V494" s="14" t="s">
        <v>41</v>
      </c>
      <c r="W494" s="14" t="s">
        <v>41</v>
      </c>
      <c r="X494" s="14" t="s">
        <v>41</v>
      </c>
      <c r="Y494" s="14" t="s">
        <v>41</v>
      </c>
      <c r="Z494" s="14" t="s">
        <v>41</v>
      </c>
      <c r="AA494" s="71" t="s">
        <v>41</v>
      </c>
      <c r="AB494" s="252">
        <v>19.989999999999998</v>
      </c>
      <c r="AC494" s="212"/>
      <c r="AD494" s="119" t="s">
        <v>41</v>
      </c>
      <c r="AE494" s="67">
        <v>0</v>
      </c>
      <c r="AF494" s="114"/>
      <c r="AG494" s="182">
        <f t="shared" si="706"/>
        <v>0</v>
      </c>
      <c r="AH494" s="183">
        <f t="shared" si="707"/>
        <v>47.599999999999994</v>
      </c>
      <c r="AI494" s="184">
        <f t="shared" si="708"/>
        <v>49.99</v>
      </c>
      <c r="AJ494" s="183">
        <f t="shared" si="709"/>
        <v>42.008403361344541</v>
      </c>
      <c r="AK494" s="202" t="str">
        <f t="shared" si="710"/>
        <v>-</v>
      </c>
      <c r="AL494" s="203" t="str">
        <f t="shared" si="711"/>
        <v>-</v>
      </c>
      <c r="AM494" s="203" t="str">
        <f t="shared" si="712"/>
        <v>-</v>
      </c>
      <c r="AN494" s="203" t="str">
        <f t="shared" si="713"/>
        <v>-</v>
      </c>
      <c r="AO494" s="203" t="str">
        <f t="shared" si="714"/>
        <v>-</v>
      </c>
      <c r="AP494" s="203" t="str">
        <f t="shared" si="715"/>
        <v>-</v>
      </c>
      <c r="AQ494" s="203" t="str">
        <f t="shared" si="716"/>
        <v>-</v>
      </c>
      <c r="AR494" s="203" t="str">
        <f t="shared" si="717"/>
        <v>-</v>
      </c>
      <c r="AS494" s="203" t="str">
        <f t="shared" si="718"/>
        <v>-</v>
      </c>
      <c r="AT494" s="203" t="str">
        <f t="shared" si="719"/>
        <v>-</v>
      </c>
      <c r="AU494" s="204" t="str">
        <f t="shared" si="720"/>
        <v>-</v>
      </c>
      <c r="AV494" s="185"/>
      <c r="AW494" s="205" t="str">
        <f t="shared" si="721"/>
        <v>-</v>
      </c>
      <c r="AX494" s="206" t="str">
        <f t="shared" si="722"/>
        <v>-</v>
      </c>
      <c r="AY494" s="206" t="str">
        <f t="shared" si="723"/>
        <v>-</v>
      </c>
      <c r="AZ494" s="206" t="str">
        <f t="shared" si="724"/>
        <v>-</v>
      </c>
      <c r="BA494" s="206" t="str">
        <f t="shared" si="725"/>
        <v>-</v>
      </c>
      <c r="BB494" s="206" t="str">
        <f t="shared" si="726"/>
        <v>-</v>
      </c>
      <c r="BC494" s="206" t="str">
        <f t="shared" si="727"/>
        <v>-</v>
      </c>
      <c r="BD494" s="206" t="str">
        <f t="shared" si="728"/>
        <v>-</v>
      </c>
      <c r="BE494" s="206" t="str">
        <f t="shared" si="729"/>
        <v>-</v>
      </c>
      <c r="BF494" s="206" t="str">
        <f t="shared" si="730"/>
        <v>-</v>
      </c>
      <c r="BG494" s="207" t="str">
        <f t="shared" si="731"/>
        <v>-</v>
      </c>
      <c r="BH494" s="103" t="s">
        <v>174</v>
      </c>
      <c r="BI494" s="227"/>
      <c r="BJ494" s="112" t="s">
        <v>165</v>
      </c>
      <c r="BK494" s="103"/>
    </row>
    <row r="495" spans="1:63" s="49" customFormat="1">
      <c r="A495" s="110"/>
      <c r="B495" s="125" t="s">
        <v>262</v>
      </c>
      <c r="C495" s="55" t="s">
        <v>2526</v>
      </c>
      <c r="D495" s="71" t="s">
        <v>71</v>
      </c>
      <c r="E495" s="112" t="s">
        <v>2428</v>
      </c>
      <c r="F495" s="51" t="s">
        <v>61</v>
      </c>
      <c r="G495" s="14">
        <v>75</v>
      </c>
      <c r="H495" s="14">
        <v>50</v>
      </c>
      <c r="I495" s="14" t="s">
        <v>41</v>
      </c>
      <c r="J495" s="14" t="s">
        <v>76</v>
      </c>
      <c r="K495" s="114" t="s">
        <v>61</v>
      </c>
      <c r="L495" s="115">
        <v>34.99</v>
      </c>
      <c r="M495" s="175">
        <f t="shared" si="705"/>
        <v>29.403361344537817</v>
      </c>
      <c r="N495" s="115"/>
      <c r="O495" s="116"/>
      <c r="P495" s="177">
        <f t="shared" si="754"/>
        <v>34.99</v>
      </c>
      <c r="Q495" s="67">
        <f t="shared" ref="Q495:Q499" si="755">P495-1</f>
        <v>33.99</v>
      </c>
      <c r="R495" s="16">
        <f t="shared" ref="R495:R499" si="756">P495-2</f>
        <v>32.99</v>
      </c>
      <c r="S495" s="16">
        <f t="shared" ref="S495:S499" si="757">P495-3</f>
        <v>31.990000000000002</v>
      </c>
      <c r="T495" s="16">
        <f t="shared" ref="T495:T499" si="758">P495-4</f>
        <v>30.990000000000002</v>
      </c>
      <c r="U495" s="16">
        <f t="shared" ref="U495:U499" si="759">P495-5</f>
        <v>29.990000000000002</v>
      </c>
      <c r="V495" s="16">
        <f t="shared" ref="V495:V499" si="760">P495-6</f>
        <v>28.990000000000002</v>
      </c>
      <c r="W495" s="16">
        <f t="shared" ref="W495:W499" si="761">P495-7</f>
        <v>27.990000000000002</v>
      </c>
      <c r="X495" s="16">
        <f t="shared" ref="X495:X499" si="762">P495-8</f>
        <v>26.990000000000002</v>
      </c>
      <c r="Y495" s="16">
        <f t="shared" ref="Y495:Y499" si="763">P495-9</f>
        <v>25.990000000000002</v>
      </c>
      <c r="Z495" s="16">
        <f t="shared" ref="Z495:Z499" si="764">P495-10</f>
        <v>24.990000000000002</v>
      </c>
      <c r="AA495" s="71" t="s">
        <v>41</v>
      </c>
      <c r="AB495" s="252">
        <v>19.989999999999998</v>
      </c>
      <c r="AC495" s="237" t="s">
        <v>49</v>
      </c>
      <c r="AD495" s="120" t="s">
        <v>2538</v>
      </c>
      <c r="AE495" s="67">
        <v>310</v>
      </c>
      <c r="AF495" s="114">
        <v>75</v>
      </c>
      <c r="AG495" s="182">
        <f t="shared" si="706"/>
        <v>385</v>
      </c>
      <c r="AH495" s="183">
        <f t="shared" si="707"/>
        <v>-410.54999999999995</v>
      </c>
      <c r="AI495" s="184">
        <f t="shared" si="708"/>
        <v>9.99</v>
      </c>
      <c r="AJ495" s="183">
        <f t="shared" si="709"/>
        <v>8.3949579831932777</v>
      </c>
      <c r="AK495" s="202">
        <f t="shared" si="710"/>
        <v>365</v>
      </c>
      <c r="AL495" s="203">
        <f t="shared" si="711"/>
        <v>345</v>
      </c>
      <c r="AM495" s="203">
        <f t="shared" si="712"/>
        <v>325</v>
      </c>
      <c r="AN495" s="203">
        <f t="shared" si="713"/>
        <v>305</v>
      </c>
      <c r="AO495" s="203">
        <f t="shared" si="714"/>
        <v>285</v>
      </c>
      <c r="AP495" s="203">
        <f t="shared" si="715"/>
        <v>265</v>
      </c>
      <c r="AQ495" s="203">
        <f t="shared" si="716"/>
        <v>245</v>
      </c>
      <c r="AR495" s="203">
        <f t="shared" si="717"/>
        <v>225</v>
      </c>
      <c r="AS495" s="203">
        <f t="shared" si="718"/>
        <v>205</v>
      </c>
      <c r="AT495" s="203">
        <f t="shared" si="719"/>
        <v>185</v>
      </c>
      <c r="AU495" s="204" t="str">
        <f t="shared" si="720"/>
        <v>-</v>
      </c>
      <c r="AV495" s="185"/>
      <c r="AW495" s="205">
        <f t="shared" si="721"/>
        <v>9.99</v>
      </c>
      <c r="AX495" s="206">
        <f t="shared" si="722"/>
        <v>9.99</v>
      </c>
      <c r="AY495" s="206">
        <f t="shared" si="723"/>
        <v>9.99</v>
      </c>
      <c r="AZ495" s="206">
        <f t="shared" si="724"/>
        <v>9.99</v>
      </c>
      <c r="BA495" s="206">
        <f t="shared" si="725"/>
        <v>9.99</v>
      </c>
      <c r="BB495" s="206">
        <f t="shared" si="726"/>
        <v>9.99</v>
      </c>
      <c r="BC495" s="206">
        <f t="shared" si="727"/>
        <v>9.99</v>
      </c>
      <c r="BD495" s="206">
        <f t="shared" si="728"/>
        <v>9.99</v>
      </c>
      <c r="BE495" s="206">
        <f t="shared" si="729"/>
        <v>9.99</v>
      </c>
      <c r="BF495" s="206">
        <f t="shared" si="730"/>
        <v>9.99</v>
      </c>
      <c r="BG495" s="207" t="str">
        <f t="shared" si="731"/>
        <v>-</v>
      </c>
      <c r="BH495" s="103"/>
      <c r="BI495" s="227">
        <v>46265</v>
      </c>
      <c r="BJ495" s="112" t="s">
        <v>164</v>
      </c>
      <c r="BK495" s="103"/>
    </row>
    <row r="496" spans="1:63" s="49" customFormat="1">
      <c r="A496" s="110"/>
      <c r="B496" s="125" t="s">
        <v>262</v>
      </c>
      <c r="C496" s="55" t="s">
        <v>2527</v>
      </c>
      <c r="D496" s="71" t="s">
        <v>167</v>
      </c>
      <c r="E496" s="112" t="s">
        <v>2428</v>
      </c>
      <c r="F496" s="51" t="s">
        <v>61</v>
      </c>
      <c r="G496" s="14">
        <v>75</v>
      </c>
      <c r="H496" s="14">
        <v>50</v>
      </c>
      <c r="I496" s="14" t="s">
        <v>41</v>
      </c>
      <c r="J496" s="14" t="s">
        <v>76</v>
      </c>
      <c r="K496" s="114" t="s">
        <v>61</v>
      </c>
      <c r="L496" s="115">
        <v>39.99</v>
      </c>
      <c r="M496" s="175">
        <f t="shared" si="705"/>
        <v>33.605042016806728</v>
      </c>
      <c r="N496" s="115">
        <f>L496-5</f>
        <v>34.99</v>
      </c>
      <c r="O496" s="118">
        <f>N496/1.19</f>
        <v>29.403361344537817</v>
      </c>
      <c r="P496" s="177">
        <f>N496</f>
        <v>34.99</v>
      </c>
      <c r="Q496" s="67">
        <f t="shared" si="755"/>
        <v>33.99</v>
      </c>
      <c r="R496" s="16">
        <f t="shared" si="756"/>
        <v>32.99</v>
      </c>
      <c r="S496" s="16">
        <f t="shared" si="757"/>
        <v>31.990000000000002</v>
      </c>
      <c r="T496" s="16">
        <f t="shared" si="758"/>
        <v>30.990000000000002</v>
      </c>
      <c r="U496" s="16">
        <f t="shared" si="759"/>
        <v>29.990000000000002</v>
      </c>
      <c r="V496" s="16">
        <f t="shared" si="760"/>
        <v>28.990000000000002</v>
      </c>
      <c r="W496" s="16">
        <f t="shared" si="761"/>
        <v>27.990000000000002</v>
      </c>
      <c r="X496" s="16">
        <f t="shared" si="762"/>
        <v>26.990000000000002</v>
      </c>
      <c r="Y496" s="16">
        <f t="shared" si="763"/>
        <v>25.990000000000002</v>
      </c>
      <c r="Z496" s="16">
        <f t="shared" si="764"/>
        <v>24.990000000000002</v>
      </c>
      <c r="AA496" s="71" t="s">
        <v>41</v>
      </c>
      <c r="AB496" s="252">
        <v>19.989999999999998</v>
      </c>
      <c r="AC496" s="237" t="s">
        <v>169</v>
      </c>
      <c r="AD496" s="120" t="s">
        <v>2541</v>
      </c>
      <c r="AE496" s="67">
        <v>390</v>
      </c>
      <c r="AF496" s="114">
        <v>0</v>
      </c>
      <c r="AG496" s="182">
        <f t="shared" si="706"/>
        <v>390</v>
      </c>
      <c r="AH496" s="183">
        <f t="shared" si="707"/>
        <v>-416.5</v>
      </c>
      <c r="AI496" s="184">
        <f t="shared" si="708"/>
        <v>9.99</v>
      </c>
      <c r="AJ496" s="183">
        <f t="shared" si="709"/>
        <v>8.3949579831932777</v>
      </c>
      <c r="AK496" s="202">
        <f t="shared" si="710"/>
        <v>370</v>
      </c>
      <c r="AL496" s="203">
        <f t="shared" si="711"/>
        <v>350</v>
      </c>
      <c r="AM496" s="203">
        <f t="shared" si="712"/>
        <v>330</v>
      </c>
      <c r="AN496" s="203">
        <f t="shared" si="713"/>
        <v>310</v>
      </c>
      <c r="AO496" s="203">
        <f t="shared" si="714"/>
        <v>290</v>
      </c>
      <c r="AP496" s="203">
        <f t="shared" si="715"/>
        <v>270</v>
      </c>
      <c r="AQ496" s="203">
        <f t="shared" si="716"/>
        <v>250</v>
      </c>
      <c r="AR496" s="203">
        <f t="shared" si="717"/>
        <v>230</v>
      </c>
      <c r="AS496" s="203">
        <f t="shared" si="718"/>
        <v>210</v>
      </c>
      <c r="AT496" s="203">
        <f t="shared" si="719"/>
        <v>190</v>
      </c>
      <c r="AU496" s="204" t="str">
        <f t="shared" si="720"/>
        <v>-</v>
      </c>
      <c r="AV496" s="185"/>
      <c r="AW496" s="205">
        <f t="shared" si="721"/>
        <v>9.99</v>
      </c>
      <c r="AX496" s="206">
        <f t="shared" si="722"/>
        <v>9.99</v>
      </c>
      <c r="AY496" s="206">
        <f t="shared" si="723"/>
        <v>9.99</v>
      </c>
      <c r="AZ496" s="206">
        <f t="shared" si="724"/>
        <v>9.99</v>
      </c>
      <c r="BA496" s="206">
        <f t="shared" si="725"/>
        <v>9.99</v>
      </c>
      <c r="BB496" s="206">
        <f t="shared" si="726"/>
        <v>9.99</v>
      </c>
      <c r="BC496" s="206">
        <f t="shared" si="727"/>
        <v>9.99</v>
      </c>
      <c r="BD496" s="206">
        <f t="shared" si="728"/>
        <v>9.99</v>
      </c>
      <c r="BE496" s="206">
        <f t="shared" si="729"/>
        <v>9.99</v>
      </c>
      <c r="BF496" s="206">
        <f t="shared" si="730"/>
        <v>9.99</v>
      </c>
      <c r="BG496" s="207" t="str">
        <f t="shared" si="731"/>
        <v>-</v>
      </c>
      <c r="BH496" s="103"/>
      <c r="BI496" s="227">
        <v>46265</v>
      </c>
      <c r="BJ496" s="112" t="s">
        <v>164</v>
      </c>
      <c r="BK496" s="103"/>
    </row>
    <row r="497" spans="1:63" s="49" customFormat="1">
      <c r="A497" s="110"/>
      <c r="B497" s="125" t="s">
        <v>262</v>
      </c>
      <c r="C497" s="55" t="s">
        <v>2528</v>
      </c>
      <c r="D497" s="71" t="s">
        <v>40</v>
      </c>
      <c r="E497" s="112" t="s">
        <v>2428</v>
      </c>
      <c r="F497" s="51" t="s">
        <v>61</v>
      </c>
      <c r="G497" s="14">
        <v>150</v>
      </c>
      <c r="H497" s="14">
        <v>100</v>
      </c>
      <c r="I497" s="14" t="s">
        <v>41</v>
      </c>
      <c r="J497" s="14" t="s">
        <v>76</v>
      </c>
      <c r="K497" s="114" t="s">
        <v>61</v>
      </c>
      <c r="L497" s="115">
        <v>34.99</v>
      </c>
      <c r="M497" s="175">
        <f t="shared" si="705"/>
        <v>29.403361344537817</v>
      </c>
      <c r="N497" s="115"/>
      <c r="O497" s="116"/>
      <c r="P497" s="177">
        <f>L497</f>
        <v>34.99</v>
      </c>
      <c r="Q497" s="67">
        <f t="shared" si="755"/>
        <v>33.99</v>
      </c>
      <c r="R497" s="16">
        <f t="shared" si="756"/>
        <v>32.99</v>
      </c>
      <c r="S497" s="16">
        <f t="shared" si="757"/>
        <v>31.990000000000002</v>
      </c>
      <c r="T497" s="16">
        <f t="shared" si="758"/>
        <v>30.990000000000002</v>
      </c>
      <c r="U497" s="16">
        <f t="shared" si="759"/>
        <v>29.990000000000002</v>
      </c>
      <c r="V497" s="16">
        <f t="shared" si="760"/>
        <v>28.990000000000002</v>
      </c>
      <c r="W497" s="16">
        <f t="shared" si="761"/>
        <v>27.990000000000002</v>
      </c>
      <c r="X497" s="16">
        <f t="shared" si="762"/>
        <v>26.990000000000002</v>
      </c>
      <c r="Y497" s="16">
        <f t="shared" si="763"/>
        <v>25.990000000000002</v>
      </c>
      <c r="Z497" s="16">
        <f t="shared" si="764"/>
        <v>24.990000000000002</v>
      </c>
      <c r="AA497" s="71" t="s">
        <v>41</v>
      </c>
      <c r="AB497" s="252">
        <v>19.989999999999998</v>
      </c>
      <c r="AC497" s="237" t="s">
        <v>49</v>
      </c>
      <c r="AD497" s="120" t="s">
        <v>2543</v>
      </c>
      <c r="AE497" s="67">
        <v>220</v>
      </c>
      <c r="AF497" s="114">
        <v>110</v>
      </c>
      <c r="AG497" s="182">
        <f t="shared" si="706"/>
        <v>330</v>
      </c>
      <c r="AH497" s="183">
        <f t="shared" si="707"/>
        <v>-345.09999999999997</v>
      </c>
      <c r="AI497" s="184">
        <f t="shared" si="708"/>
        <v>9.99</v>
      </c>
      <c r="AJ497" s="183">
        <f t="shared" si="709"/>
        <v>8.3949579831932777</v>
      </c>
      <c r="AK497" s="202">
        <f t="shared" si="710"/>
        <v>310</v>
      </c>
      <c r="AL497" s="203">
        <f t="shared" si="711"/>
        <v>290</v>
      </c>
      <c r="AM497" s="203">
        <f t="shared" si="712"/>
        <v>270</v>
      </c>
      <c r="AN497" s="203">
        <f t="shared" si="713"/>
        <v>250</v>
      </c>
      <c r="AO497" s="203">
        <f t="shared" si="714"/>
        <v>230</v>
      </c>
      <c r="AP497" s="203">
        <f t="shared" si="715"/>
        <v>210</v>
      </c>
      <c r="AQ497" s="203">
        <f t="shared" si="716"/>
        <v>190</v>
      </c>
      <c r="AR497" s="203">
        <f t="shared" si="717"/>
        <v>170</v>
      </c>
      <c r="AS497" s="203">
        <f t="shared" si="718"/>
        <v>150</v>
      </c>
      <c r="AT497" s="203">
        <f t="shared" si="719"/>
        <v>130</v>
      </c>
      <c r="AU497" s="204" t="str">
        <f t="shared" si="720"/>
        <v>-</v>
      </c>
      <c r="AV497" s="185"/>
      <c r="AW497" s="205">
        <f t="shared" si="721"/>
        <v>9.99</v>
      </c>
      <c r="AX497" s="206">
        <f t="shared" si="722"/>
        <v>9.99</v>
      </c>
      <c r="AY497" s="206">
        <f t="shared" si="723"/>
        <v>9.99</v>
      </c>
      <c r="AZ497" s="206">
        <f t="shared" si="724"/>
        <v>9.99</v>
      </c>
      <c r="BA497" s="206">
        <f t="shared" si="725"/>
        <v>9.99</v>
      </c>
      <c r="BB497" s="206">
        <f t="shared" si="726"/>
        <v>9.99</v>
      </c>
      <c r="BC497" s="206">
        <f t="shared" si="727"/>
        <v>9.99</v>
      </c>
      <c r="BD497" s="206">
        <f t="shared" si="728"/>
        <v>9.99</v>
      </c>
      <c r="BE497" s="206">
        <f t="shared" si="729"/>
        <v>9.99</v>
      </c>
      <c r="BF497" s="206">
        <f t="shared" si="730"/>
        <v>9.99</v>
      </c>
      <c r="BG497" s="207" t="str">
        <f t="shared" si="731"/>
        <v>-</v>
      </c>
      <c r="BH497" s="103"/>
      <c r="BI497" s="227">
        <v>46265</v>
      </c>
      <c r="BJ497" s="112" t="s">
        <v>164</v>
      </c>
      <c r="BK497" s="103"/>
    </row>
    <row r="498" spans="1:63" s="49" customFormat="1">
      <c r="A498" s="110"/>
      <c r="B498" s="125" t="s">
        <v>262</v>
      </c>
      <c r="C498" s="55" t="s">
        <v>2530</v>
      </c>
      <c r="D498" s="71" t="s">
        <v>85</v>
      </c>
      <c r="E498" s="112" t="s">
        <v>2428</v>
      </c>
      <c r="F498" s="51" t="s">
        <v>61</v>
      </c>
      <c r="G498" s="14">
        <v>150</v>
      </c>
      <c r="H498" s="14">
        <v>100</v>
      </c>
      <c r="I498" s="14" t="s">
        <v>41</v>
      </c>
      <c r="J498" s="14" t="s">
        <v>76</v>
      </c>
      <c r="K498" s="114" t="s">
        <v>61</v>
      </c>
      <c r="L498" s="115">
        <v>39.99</v>
      </c>
      <c r="M498" s="175">
        <f t="shared" si="705"/>
        <v>33.605042016806728</v>
      </c>
      <c r="N498" s="115">
        <f>L498-5</f>
        <v>34.99</v>
      </c>
      <c r="O498" s="118">
        <f>N498/1.19</f>
        <v>29.403361344537817</v>
      </c>
      <c r="P498" s="177">
        <f>N498</f>
        <v>34.99</v>
      </c>
      <c r="Q498" s="67">
        <f t="shared" si="755"/>
        <v>33.99</v>
      </c>
      <c r="R498" s="16">
        <f t="shared" si="756"/>
        <v>32.99</v>
      </c>
      <c r="S498" s="16">
        <f t="shared" si="757"/>
        <v>31.990000000000002</v>
      </c>
      <c r="T498" s="16">
        <f t="shared" si="758"/>
        <v>30.990000000000002</v>
      </c>
      <c r="U498" s="16">
        <f t="shared" si="759"/>
        <v>29.990000000000002</v>
      </c>
      <c r="V498" s="16">
        <f t="shared" si="760"/>
        <v>28.990000000000002</v>
      </c>
      <c r="W498" s="16">
        <f t="shared" si="761"/>
        <v>27.990000000000002</v>
      </c>
      <c r="X498" s="16">
        <f t="shared" si="762"/>
        <v>26.990000000000002</v>
      </c>
      <c r="Y498" s="16">
        <f t="shared" si="763"/>
        <v>25.990000000000002</v>
      </c>
      <c r="Z498" s="16">
        <f t="shared" si="764"/>
        <v>24.990000000000002</v>
      </c>
      <c r="AA498" s="71" t="s">
        <v>41</v>
      </c>
      <c r="AB498" s="252">
        <v>19.989999999999998</v>
      </c>
      <c r="AC498" s="237" t="s">
        <v>169</v>
      </c>
      <c r="AD498" s="120" t="s">
        <v>2544</v>
      </c>
      <c r="AE498" s="67">
        <v>300</v>
      </c>
      <c r="AF498" s="114">
        <v>30</v>
      </c>
      <c r="AG498" s="182">
        <f t="shared" si="706"/>
        <v>330</v>
      </c>
      <c r="AH498" s="183">
        <f t="shared" si="707"/>
        <v>-345.09999999999997</v>
      </c>
      <c r="AI498" s="184">
        <f t="shared" si="708"/>
        <v>9.99</v>
      </c>
      <c r="AJ498" s="183">
        <f t="shared" si="709"/>
        <v>8.3949579831932777</v>
      </c>
      <c r="AK498" s="202">
        <f t="shared" si="710"/>
        <v>310</v>
      </c>
      <c r="AL498" s="203">
        <f t="shared" si="711"/>
        <v>290</v>
      </c>
      <c r="AM498" s="203">
        <f t="shared" si="712"/>
        <v>270</v>
      </c>
      <c r="AN498" s="203">
        <f t="shared" si="713"/>
        <v>250</v>
      </c>
      <c r="AO498" s="203">
        <f t="shared" si="714"/>
        <v>230</v>
      </c>
      <c r="AP498" s="203">
        <f t="shared" si="715"/>
        <v>210</v>
      </c>
      <c r="AQ498" s="203">
        <f t="shared" si="716"/>
        <v>190</v>
      </c>
      <c r="AR498" s="203">
        <f t="shared" si="717"/>
        <v>170</v>
      </c>
      <c r="AS498" s="203">
        <f t="shared" si="718"/>
        <v>150</v>
      </c>
      <c r="AT498" s="203">
        <f t="shared" si="719"/>
        <v>130</v>
      </c>
      <c r="AU498" s="204" t="str">
        <f t="shared" si="720"/>
        <v>-</v>
      </c>
      <c r="AV498" s="185"/>
      <c r="AW498" s="205">
        <f t="shared" si="721"/>
        <v>9.99</v>
      </c>
      <c r="AX498" s="206">
        <f t="shared" si="722"/>
        <v>9.99</v>
      </c>
      <c r="AY498" s="206">
        <f t="shared" si="723"/>
        <v>9.99</v>
      </c>
      <c r="AZ498" s="206">
        <f t="shared" si="724"/>
        <v>9.99</v>
      </c>
      <c r="BA498" s="206">
        <f t="shared" si="725"/>
        <v>9.99</v>
      </c>
      <c r="BB498" s="206">
        <f t="shared" si="726"/>
        <v>9.99</v>
      </c>
      <c r="BC498" s="206">
        <f t="shared" si="727"/>
        <v>9.99</v>
      </c>
      <c r="BD498" s="206">
        <f t="shared" si="728"/>
        <v>9.99</v>
      </c>
      <c r="BE498" s="206">
        <f t="shared" si="729"/>
        <v>9.99</v>
      </c>
      <c r="BF498" s="206">
        <f t="shared" si="730"/>
        <v>9.99</v>
      </c>
      <c r="BG498" s="207" t="str">
        <f t="shared" si="731"/>
        <v>-</v>
      </c>
      <c r="BH498" s="103"/>
      <c r="BI498" s="227">
        <v>46265</v>
      </c>
      <c r="BJ498" s="112" t="s">
        <v>164</v>
      </c>
      <c r="BK498" s="103"/>
    </row>
    <row r="499" spans="1:63" s="49" customFormat="1">
      <c r="A499" s="110"/>
      <c r="B499" s="125" t="s">
        <v>262</v>
      </c>
      <c r="C499" s="55" t="s">
        <v>2531</v>
      </c>
      <c r="D499" s="71" t="s">
        <v>71</v>
      </c>
      <c r="E499" s="112" t="s">
        <v>2428</v>
      </c>
      <c r="F499" s="51" t="s">
        <v>61</v>
      </c>
      <c r="G499" s="14">
        <v>150</v>
      </c>
      <c r="H499" s="14">
        <v>100</v>
      </c>
      <c r="I499" s="14" t="s">
        <v>41</v>
      </c>
      <c r="J499" s="14" t="s">
        <v>76</v>
      </c>
      <c r="K499" s="114" t="s">
        <v>61</v>
      </c>
      <c r="L499" s="115">
        <v>44.99</v>
      </c>
      <c r="M499" s="175">
        <f t="shared" si="705"/>
        <v>37.806722689075634</v>
      </c>
      <c r="N499" s="115">
        <f>L499-10</f>
        <v>34.99</v>
      </c>
      <c r="O499" s="118">
        <f>N499/1.19</f>
        <v>29.403361344537817</v>
      </c>
      <c r="P499" s="177">
        <f>N499</f>
        <v>34.99</v>
      </c>
      <c r="Q499" s="67">
        <f t="shared" si="755"/>
        <v>33.99</v>
      </c>
      <c r="R499" s="16">
        <f t="shared" si="756"/>
        <v>32.99</v>
      </c>
      <c r="S499" s="16">
        <f t="shared" si="757"/>
        <v>31.990000000000002</v>
      </c>
      <c r="T499" s="16">
        <f t="shared" si="758"/>
        <v>30.990000000000002</v>
      </c>
      <c r="U499" s="16">
        <f t="shared" si="759"/>
        <v>29.990000000000002</v>
      </c>
      <c r="V499" s="16">
        <f t="shared" si="760"/>
        <v>28.990000000000002</v>
      </c>
      <c r="W499" s="16">
        <f t="shared" si="761"/>
        <v>27.990000000000002</v>
      </c>
      <c r="X499" s="16">
        <f t="shared" si="762"/>
        <v>26.990000000000002</v>
      </c>
      <c r="Y499" s="16">
        <f t="shared" si="763"/>
        <v>25.990000000000002</v>
      </c>
      <c r="Z499" s="16">
        <f t="shared" si="764"/>
        <v>24.990000000000002</v>
      </c>
      <c r="AA499" s="71" t="s">
        <v>41</v>
      </c>
      <c r="AB499" s="252">
        <v>19.989999999999998</v>
      </c>
      <c r="AC499" s="237" t="s">
        <v>81</v>
      </c>
      <c r="AD499" s="120" t="s">
        <v>2545</v>
      </c>
      <c r="AE499" s="67">
        <v>380</v>
      </c>
      <c r="AF499" s="114">
        <v>-70</v>
      </c>
      <c r="AG499" s="182">
        <f t="shared" si="706"/>
        <v>310</v>
      </c>
      <c r="AH499" s="183">
        <f t="shared" si="707"/>
        <v>-321.3</v>
      </c>
      <c r="AI499" s="184">
        <f t="shared" si="708"/>
        <v>9.99</v>
      </c>
      <c r="AJ499" s="183">
        <f t="shared" si="709"/>
        <v>8.3949579831932777</v>
      </c>
      <c r="AK499" s="202">
        <f t="shared" si="710"/>
        <v>290</v>
      </c>
      <c r="AL499" s="203">
        <f t="shared" si="711"/>
        <v>270</v>
      </c>
      <c r="AM499" s="203">
        <f t="shared" si="712"/>
        <v>250</v>
      </c>
      <c r="AN499" s="203">
        <f t="shared" si="713"/>
        <v>230</v>
      </c>
      <c r="AO499" s="203">
        <f t="shared" si="714"/>
        <v>210</v>
      </c>
      <c r="AP499" s="203">
        <f t="shared" si="715"/>
        <v>190</v>
      </c>
      <c r="AQ499" s="203">
        <f t="shared" si="716"/>
        <v>170</v>
      </c>
      <c r="AR499" s="203">
        <f t="shared" si="717"/>
        <v>150</v>
      </c>
      <c r="AS499" s="203">
        <f t="shared" si="718"/>
        <v>130</v>
      </c>
      <c r="AT499" s="203">
        <f t="shared" si="719"/>
        <v>110</v>
      </c>
      <c r="AU499" s="204" t="str">
        <f t="shared" si="720"/>
        <v>-</v>
      </c>
      <c r="AV499" s="185"/>
      <c r="AW499" s="205">
        <f t="shared" si="721"/>
        <v>9.99</v>
      </c>
      <c r="AX499" s="206">
        <f t="shared" si="722"/>
        <v>9.99</v>
      </c>
      <c r="AY499" s="206">
        <f t="shared" si="723"/>
        <v>9.99</v>
      </c>
      <c r="AZ499" s="206">
        <f t="shared" si="724"/>
        <v>9.99</v>
      </c>
      <c r="BA499" s="206">
        <f t="shared" si="725"/>
        <v>9.99</v>
      </c>
      <c r="BB499" s="206">
        <f t="shared" si="726"/>
        <v>9.99</v>
      </c>
      <c r="BC499" s="206">
        <f t="shared" si="727"/>
        <v>9.99</v>
      </c>
      <c r="BD499" s="206">
        <f t="shared" si="728"/>
        <v>9.99</v>
      </c>
      <c r="BE499" s="206">
        <f t="shared" si="729"/>
        <v>9.99</v>
      </c>
      <c r="BF499" s="206">
        <f t="shared" si="730"/>
        <v>9.99</v>
      </c>
      <c r="BG499" s="207" t="str">
        <f t="shared" si="731"/>
        <v>-</v>
      </c>
      <c r="BH499" s="103"/>
      <c r="BI499" s="227">
        <v>46265</v>
      </c>
      <c r="BJ499" s="112" t="s">
        <v>164</v>
      </c>
      <c r="BK499" s="103"/>
    </row>
    <row r="500" spans="1:63" s="49" customFormat="1">
      <c r="A500" s="111" t="s">
        <v>173</v>
      </c>
      <c r="B500" s="125" t="s">
        <v>262</v>
      </c>
      <c r="C500" s="55" t="s">
        <v>2529</v>
      </c>
      <c r="D500" s="71" t="s">
        <v>40</v>
      </c>
      <c r="E500" s="112" t="s">
        <v>2428</v>
      </c>
      <c r="F500" s="51" t="s">
        <v>61</v>
      </c>
      <c r="G500" s="14">
        <v>150</v>
      </c>
      <c r="H500" s="14">
        <v>100</v>
      </c>
      <c r="I500" s="14" t="s">
        <v>41</v>
      </c>
      <c r="J500" s="14" t="s">
        <v>76</v>
      </c>
      <c r="K500" s="114" t="s">
        <v>61</v>
      </c>
      <c r="L500" s="115">
        <v>34.99</v>
      </c>
      <c r="M500" s="175">
        <f t="shared" si="705"/>
        <v>29.403361344537817</v>
      </c>
      <c r="N500" s="115"/>
      <c r="O500" s="116"/>
      <c r="P500" s="177">
        <f>L500</f>
        <v>34.99</v>
      </c>
      <c r="Q500" s="51" t="s">
        <v>41</v>
      </c>
      <c r="R500" s="14" t="s">
        <v>41</v>
      </c>
      <c r="S500" s="14" t="s">
        <v>41</v>
      </c>
      <c r="T500" s="14" t="s">
        <v>41</v>
      </c>
      <c r="U500" s="14" t="s">
        <v>41</v>
      </c>
      <c r="V500" s="14" t="s">
        <v>41</v>
      </c>
      <c r="W500" s="14" t="s">
        <v>41</v>
      </c>
      <c r="X500" s="14" t="s">
        <v>41</v>
      </c>
      <c r="Y500" s="14" t="s">
        <v>41</v>
      </c>
      <c r="Z500" s="14" t="s">
        <v>41</v>
      </c>
      <c r="AA500" s="71" t="s">
        <v>41</v>
      </c>
      <c r="AB500" s="256">
        <v>0</v>
      </c>
      <c r="AC500" s="237" t="s">
        <v>49</v>
      </c>
      <c r="AD500" s="120" t="s">
        <v>2546</v>
      </c>
      <c r="AE500" s="67">
        <v>0</v>
      </c>
      <c r="AF500" s="114">
        <v>35</v>
      </c>
      <c r="AG500" s="182">
        <f t="shared" si="706"/>
        <v>35</v>
      </c>
      <c r="AH500" s="183">
        <f t="shared" si="707"/>
        <v>5.9499999999999993</v>
      </c>
      <c r="AI500" s="184">
        <f t="shared" si="708"/>
        <v>9.99</v>
      </c>
      <c r="AJ500" s="183">
        <f t="shared" si="709"/>
        <v>8.3949579831932777</v>
      </c>
      <c r="AK500" s="202" t="str">
        <f t="shared" si="710"/>
        <v>-</v>
      </c>
      <c r="AL500" s="203" t="str">
        <f t="shared" si="711"/>
        <v>-</v>
      </c>
      <c r="AM500" s="203" t="str">
        <f t="shared" si="712"/>
        <v>-</v>
      </c>
      <c r="AN500" s="203" t="str">
        <f t="shared" si="713"/>
        <v>-</v>
      </c>
      <c r="AO500" s="203" t="str">
        <f t="shared" si="714"/>
        <v>-</v>
      </c>
      <c r="AP500" s="203" t="str">
        <f t="shared" si="715"/>
        <v>-</v>
      </c>
      <c r="AQ500" s="203" t="str">
        <f t="shared" si="716"/>
        <v>-</v>
      </c>
      <c r="AR500" s="203" t="str">
        <f t="shared" si="717"/>
        <v>-</v>
      </c>
      <c r="AS500" s="203" t="str">
        <f t="shared" si="718"/>
        <v>-</v>
      </c>
      <c r="AT500" s="203" t="str">
        <f t="shared" si="719"/>
        <v>-</v>
      </c>
      <c r="AU500" s="204" t="str">
        <f t="shared" si="720"/>
        <v>-</v>
      </c>
      <c r="AV500" s="185"/>
      <c r="AW500" s="205" t="str">
        <f t="shared" si="721"/>
        <v>-</v>
      </c>
      <c r="AX500" s="206" t="str">
        <f t="shared" si="722"/>
        <v>-</v>
      </c>
      <c r="AY500" s="206" t="str">
        <f t="shared" si="723"/>
        <v>-</v>
      </c>
      <c r="AZ500" s="206" t="str">
        <f t="shared" si="724"/>
        <v>-</v>
      </c>
      <c r="BA500" s="206" t="str">
        <f t="shared" si="725"/>
        <v>-</v>
      </c>
      <c r="BB500" s="206" t="str">
        <f t="shared" si="726"/>
        <v>-</v>
      </c>
      <c r="BC500" s="206" t="str">
        <f t="shared" si="727"/>
        <v>-</v>
      </c>
      <c r="BD500" s="206" t="str">
        <f t="shared" si="728"/>
        <v>-</v>
      </c>
      <c r="BE500" s="206" t="str">
        <f t="shared" si="729"/>
        <v>-</v>
      </c>
      <c r="BF500" s="206" t="str">
        <f t="shared" si="730"/>
        <v>-</v>
      </c>
      <c r="BG500" s="207" t="str">
        <f t="shared" si="731"/>
        <v>-</v>
      </c>
      <c r="BH500" s="103" t="s">
        <v>174</v>
      </c>
      <c r="BI500" s="227">
        <v>46265</v>
      </c>
      <c r="BJ500" s="112" t="s">
        <v>165</v>
      </c>
      <c r="BK500" s="103"/>
    </row>
    <row r="501" spans="1:63" s="49" customFormat="1">
      <c r="A501" s="110"/>
      <c r="B501" s="125" t="s">
        <v>262</v>
      </c>
      <c r="C501" s="55" t="s">
        <v>2559</v>
      </c>
      <c r="D501" s="71" t="s">
        <v>167</v>
      </c>
      <c r="E501" s="112" t="s">
        <v>2428</v>
      </c>
      <c r="F501" s="51" t="s">
        <v>61</v>
      </c>
      <c r="G501" s="14">
        <v>50</v>
      </c>
      <c r="H501" s="14">
        <v>50</v>
      </c>
      <c r="I501" s="14" t="s">
        <v>41</v>
      </c>
      <c r="J501" s="14" t="s">
        <v>76</v>
      </c>
      <c r="K501" s="114" t="s">
        <v>61</v>
      </c>
      <c r="L501" s="115">
        <v>34.99</v>
      </c>
      <c r="M501" s="175">
        <f t="shared" si="705"/>
        <v>29.403361344537817</v>
      </c>
      <c r="N501" s="115"/>
      <c r="O501" s="116"/>
      <c r="P501" s="177">
        <f t="shared" ref="P501:P510" si="765">L501</f>
        <v>34.99</v>
      </c>
      <c r="Q501" s="67">
        <f t="shared" ref="Q501" si="766">P501-1</f>
        <v>33.99</v>
      </c>
      <c r="R501" s="16">
        <f t="shared" ref="R501" si="767">P501-2</f>
        <v>32.99</v>
      </c>
      <c r="S501" s="16">
        <f t="shared" ref="S501" si="768">P501-3</f>
        <v>31.990000000000002</v>
      </c>
      <c r="T501" s="16">
        <f t="shared" ref="T501" si="769">P501-4</f>
        <v>30.990000000000002</v>
      </c>
      <c r="U501" s="16">
        <f t="shared" ref="U501" si="770">P501-5</f>
        <v>29.990000000000002</v>
      </c>
      <c r="V501" s="16">
        <f t="shared" ref="V501" si="771">P501-6</f>
        <v>28.990000000000002</v>
      </c>
      <c r="W501" s="16">
        <f t="shared" ref="W501" si="772">P501-7</f>
        <v>27.990000000000002</v>
      </c>
      <c r="X501" s="16">
        <f t="shared" ref="X501" si="773">P501-8</f>
        <v>26.990000000000002</v>
      </c>
      <c r="Y501" s="16">
        <f t="shared" ref="Y501" si="774">P501-9</f>
        <v>25.990000000000002</v>
      </c>
      <c r="Z501" s="16">
        <f t="shared" ref="Z501" si="775">P501-10</f>
        <v>24.990000000000002</v>
      </c>
      <c r="AA501" s="71" t="s">
        <v>41</v>
      </c>
      <c r="AB501" s="252">
        <v>19.989999999999998</v>
      </c>
      <c r="AC501" s="237" t="s">
        <v>49</v>
      </c>
      <c r="AD501" s="120" t="s">
        <v>2567</v>
      </c>
      <c r="AE501" s="67">
        <v>340</v>
      </c>
      <c r="AF501" s="114">
        <v>40</v>
      </c>
      <c r="AG501" s="182">
        <f t="shared" si="706"/>
        <v>380</v>
      </c>
      <c r="AH501" s="183">
        <f t="shared" si="707"/>
        <v>-404.59999999999997</v>
      </c>
      <c r="AI501" s="184">
        <f t="shared" si="708"/>
        <v>9.99</v>
      </c>
      <c r="AJ501" s="183">
        <f t="shared" si="709"/>
        <v>8.3949579831932777</v>
      </c>
      <c r="AK501" s="202">
        <f t="shared" si="710"/>
        <v>360</v>
      </c>
      <c r="AL501" s="203">
        <f t="shared" si="711"/>
        <v>340</v>
      </c>
      <c r="AM501" s="203">
        <f t="shared" si="712"/>
        <v>320</v>
      </c>
      <c r="AN501" s="203">
        <f t="shared" si="713"/>
        <v>300</v>
      </c>
      <c r="AO501" s="203">
        <f t="shared" si="714"/>
        <v>280</v>
      </c>
      <c r="AP501" s="203">
        <f t="shared" si="715"/>
        <v>260</v>
      </c>
      <c r="AQ501" s="203">
        <f t="shared" si="716"/>
        <v>240</v>
      </c>
      <c r="AR501" s="203">
        <f t="shared" si="717"/>
        <v>220</v>
      </c>
      <c r="AS501" s="203">
        <f t="shared" si="718"/>
        <v>200</v>
      </c>
      <c r="AT501" s="203">
        <f t="shared" si="719"/>
        <v>180</v>
      </c>
      <c r="AU501" s="204" t="str">
        <f t="shared" si="720"/>
        <v>-</v>
      </c>
      <c r="AV501" s="185"/>
      <c r="AW501" s="205">
        <f t="shared" si="721"/>
        <v>9.99</v>
      </c>
      <c r="AX501" s="206">
        <f t="shared" si="722"/>
        <v>9.99</v>
      </c>
      <c r="AY501" s="206">
        <f t="shared" si="723"/>
        <v>9.99</v>
      </c>
      <c r="AZ501" s="206">
        <f t="shared" si="724"/>
        <v>9.99</v>
      </c>
      <c r="BA501" s="206">
        <f t="shared" si="725"/>
        <v>9.99</v>
      </c>
      <c r="BB501" s="206">
        <f t="shared" si="726"/>
        <v>9.99</v>
      </c>
      <c r="BC501" s="206">
        <f t="shared" si="727"/>
        <v>9.99</v>
      </c>
      <c r="BD501" s="206">
        <f t="shared" si="728"/>
        <v>9.99</v>
      </c>
      <c r="BE501" s="206">
        <f t="shared" si="729"/>
        <v>9.99</v>
      </c>
      <c r="BF501" s="206">
        <f t="shared" si="730"/>
        <v>9.99</v>
      </c>
      <c r="BG501" s="207" t="str">
        <f t="shared" si="731"/>
        <v>-</v>
      </c>
      <c r="BH501" s="103"/>
      <c r="BI501" s="227">
        <v>46265</v>
      </c>
      <c r="BJ501" s="112" t="s">
        <v>164</v>
      </c>
      <c r="BK501" s="103"/>
    </row>
    <row r="502" spans="1:63" s="49" customFormat="1">
      <c r="A502" s="267" t="s">
        <v>2598</v>
      </c>
      <c r="B502" s="125" t="s">
        <v>262</v>
      </c>
      <c r="C502" s="55" t="s">
        <v>2585</v>
      </c>
      <c r="D502" s="71" t="s">
        <v>167</v>
      </c>
      <c r="E502" s="112"/>
      <c r="F502" s="51" t="s">
        <v>61</v>
      </c>
      <c r="G502" s="14">
        <v>70</v>
      </c>
      <c r="H502" s="14">
        <v>50</v>
      </c>
      <c r="I502" s="14" t="s">
        <v>41</v>
      </c>
      <c r="J502" s="14" t="s">
        <v>76</v>
      </c>
      <c r="K502" s="114" t="s">
        <v>61</v>
      </c>
      <c r="L502" s="115">
        <v>34.99</v>
      </c>
      <c r="M502" s="175">
        <f t="shared" si="705"/>
        <v>29.403361344537817</v>
      </c>
      <c r="N502" s="115"/>
      <c r="O502" s="116"/>
      <c r="P502" s="177">
        <f t="shared" si="765"/>
        <v>34.99</v>
      </c>
      <c r="Q502" s="67" t="s">
        <v>41</v>
      </c>
      <c r="R502" s="16" t="s">
        <v>41</v>
      </c>
      <c r="S502" s="16" t="s">
        <v>41</v>
      </c>
      <c r="T502" s="16" t="s">
        <v>41</v>
      </c>
      <c r="U502" s="16" t="s">
        <v>41</v>
      </c>
      <c r="V502" s="16" t="s">
        <v>41</v>
      </c>
      <c r="W502" s="16" t="s">
        <v>41</v>
      </c>
      <c r="X502" s="16" t="s">
        <v>41</v>
      </c>
      <c r="Y502" s="16" t="s">
        <v>41</v>
      </c>
      <c r="Z502" s="16" t="s">
        <v>41</v>
      </c>
      <c r="AA502" s="71" t="s">
        <v>41</v>
      </c>
      <c r="AB502" s="252">
        <v>19.989999999999998</v>
      </c>
      <c r="AC502" s="212"/>
      <c r="AD502" s="119" t="s">
        <v>41</v>
      </c>
      <c r="AE502" s="67">
        <v>340</v>
      </c>
      <c r="AF502" s="114"/>
      <c r="AG502" s="182">
        <f t="shared" si="706"/>
        <v>340</v>
      </c>
      <c r="AH502" s="183">
        <f t="shared" si="707"/>
        <v>-357</v>
      </c>
      <c r="AI502" s="184">
        <f t="shared" si="708"/>
        <v>9.99</v>
      </c>
      <c r="AJ502" s="183">
        <f t="shared" si="709"/>
        <v>8.3949579831932777</v>
      </c>
      <c r="AK502" s="202" t="str">
        <f t="shared" si="710"/>
        <v>-</v>
      </c>
      <c r="AL502" s="203" t="str">
        <f t="shared" si="711"/>
        <v>-</v>
      </c>
      <c r="AM502" s="203" t="str">
        <f t="shared" si="712"/>
        <v>-</v>
      </c>
      <c r="AN502" s="203" t="str">
        <f t="shared" si="713"/>
        <v>-</v>
      </c>
      <c r="AO502" s="203" t="str">
        <f t="shared" si="714"/>
        <v>-</v>
      </c>
      <c r="AP502" s="203" t="str">
        <f t="shared" si="715"/>
        <v>-</v>
      </c>
      <c r="AQ502" s="203" t="str">
        <f t="shared" si="716"/>
        <v>-</v>
      </c>
      <c r="AR502" s="203" t="str">
        <f t="shared" si="717"/>
        <v>-</v>
      </c>
      <c r="AS502" s="203" t="str">
        <f t="shared" si="718"/>
        <v>-</v>
      </c>
      <c r="AT502" s="203" t="str">
        <f t="shared" si="719"/>
        <v>-</v>
      </c>
      <c r="AU502" s="204" t="str">
        <f t="shared" si="720"/>
        <v>-</v>
      </c>
      <c r="AV502" s="185"/>
      <c r="AW502" s="205" t="str">
        <f t="shared" si="721"/>
        <v>-</v>
      </c>
      <c r="AX502" s="206" t="str">
        <f t="shared" si="722"/>
        <v>-</v>
      </c>
      <c r="AY502" s="206" t="str">
        <f t="shared" si="723"/>
        <v>-</v>
      </c>
      <c r="AZ502" s="206" t="str">
        <f t="shared" si="724"/>
        <v>-</v>
      </c>
      <c r="BA502" s="206" t="str">
        <f t="shared" si="725"/>
        <v>-</v>
      </c>
      <c r="BB502" s="206" t="str">
        <f t="shared" si="726"/>
        <v>-</v>
      </c>
      <c r="BC502" s="206" t="str">
        <f t="shared" si="727"/>
        <v>-</v>
      </c>
      <c r="BD502" s="206" t="str">
        <f t="shared" si="728"/>
        <v>-</v>
      </c>
      <c r="BE502" s="206" t="str">
        <f t="shared" si="729"/>
        <v>-</v>
      </c>
      <c r="BF502" s="206" t="str">
        <f t="shared" si="730"/>
        <v>-</v>
      </c>
      <c r="BG502" s="207" t="str">
        <f t="shared" si="731"/>
        <v>-</v>
      </c>
      <c r="BH502" s="268" t="s">
        <v>2590</v>
      </c>
      <c r="BI502" s="227"/>
      <c r="BJ502" s="112" t="s">
        <v>164</v>
      </c>
      <c r="BK502" s="103"/>
    </row>
    <row r="503" spans="1:63" s="49" customFormat="1">
      <c r="A503" s="110"/>
      <c r="B503" s="125" t="s">
        <v>262</v>
      </c>
      <c r="C503" s="55" t="s">
        <v>2527</v>
      </c>
      <c r="D503" s="71" t="s">
        <v>167</v>
      </c>
      <c r="E503" s="112"/>
      <c r="F503" s="51" t="s">
        <v>61</v>
      </c>
      <c r="G503" s="14">
        <v>75</v>
      </c>
      <c r="H503" s="14">
        <v>50</v>
      </c>
      <c r="I503" s="14" t="s">
        <v>41</v>
      </c>
      <c r="J503" s="14" t="s">
        <v>76</v>
      </c>
      <c r="K503" s="114" t="s">
        <v>61</v>
      </c>
      <c r="L503" s="115">
        <v>39.99</v>
      </c>
      <c r="M503" s="175">
        <f t="shared" si="705"/>
        <v>33.605042016806728</v>
      </c>
      <c r="N503" s="115"/>
      <c r="O503" s="116"/>
      <c r="P503" s="177">
        <f t="shared" si="765"/>
        <v>39.99</v>
      </c>
      <c r="Q503" s="67">
        <f t="shared" ref="Q503:Q507" si="776">P503-1</f>
        <v>38.99</v>
      </c>
      <c r="R503" s="16">
        <f t="shared" ref="R503:R507" si="777">P503-2</f>
        <v>37.99</v>
      </c>
      <c r="S503" s="16">
        <f t="shared" ref="S503:S507" si="778">P503-3</f>
        <v>36.99</v>
      </c>
      <c r="T503" s="16">
        <f t="shared" ref="T503:T507" si="779">P503-4</f>
        <v>35.99</v>
      </c>
      <c r="U503" s="16">
        <f t="shared" ref="U503:U507" si="780">P503-5</f>
        <v>34.99</v>
      </c>
      <c r="V503" s="16">
        <f t="shared" ref="V503:V507" si="781">P503-6</f>
        <v>33.99</v>
      </c>
      <c r="W503" s="16">
        <f t="shared" ref="W503:W507" si="782">P503-7</f>
        <v>32.99</v>
      </c>
      <c r="X503" s="16">
        <f t="shared" ref="X503:X507" si="783">P503-8</f>
        <v>31.990000000000002</v>
      </c>
      <c r="Y503" s="16">
        <f t="shared" ref="Y503:Y507" si="784">P503-9</f>
        <v>30.990000000000002</v>
      </c>
      <c r="Z503" s="16">
        <f t="shared" ref="Z503:Z507" si="785">P503-10</f>
        <v>29.990000000000002</v>
      </c>
      <c r="AA503" s="71" t="s">
        <v>41</v>
      </c>
      <c r="AB503" s="252">
        <v>19.989999999999998</v>
      </c>
      <c r="AC503" s="212"/>
      <c r="AD503" s="119" t="s">
        <v>41</v>
      </c>
      <c r="AE503" s="67">
        <v>390</v>
      </c>
      <c r="AF503" s="114"/>
      <c r="AG503" s="182">
        <f t="shared" si="706"/>
        <v>390</v>
      </c>
      <c r="AH503" s="183">
        <f t="shared" si="707"/>
        <v>-416.5</v>
      </c>
      <c r="AI503" s="184">
        <f t="shared" si="708"/>
        <v>9.99</v>
      </c>
      <c r="AJ503" s="183">
        <f t="shared" si="709"/>
        <v>8.3949579831932777</v>
      </c>
      <c r="AK503" s="202">
        <f t="shared" si="710"/>
        <v>370</v>
      </c>
      <c r="AL503" s="203">
        <f t="shared" si="711"/>
        <v>350</v>
      </c>
      <c r="AM503" s="203">
        <f t="shared" si="712"/>
        <v>330</v>
      </c>
      <c r="AN503" s="203">
        <f t="shared" si="713"/>
        <v>310</v>
      </c>
      <c r="AO503" s="203">
        <f t="shared" si="714"/>
        <v>290</v>
      </c>
      <c r="AP503" s="203">
        <f t="shared" si="715"/>
        <v>270</v>
      </c>
      <c r="AQ503" s="203">
        <f t="shared" si="716"/>
        <v>250</v>
      </c>
      <c r="AR503" s="203">
        <f t="shared" si="717"/>
        <v>230</v>
      </c>
      <c r="AS503" s="203">
        <f t="shared" si="718"/>
        <v>210</v>
      </c>
      <c r="AT503" s="203">
        <f t="shared" si="719"/>
        <v>190</v>
      </c>
      <c r="AU503" s="204" t="str">
        <f t="shared" si="720"/>
        <v>-</v>
      </c>
      <c r="AV503" s="185"/>
      <c r="AW503" s="205">
        <f t="shared" si="721"/>
        <v>9.99</v>
      </c>
      <c r="AX503" s="206">
        <f t="shared" si="722"/>
        <v>9.99</v>
      </c>
      <c r="AY503" s="206">
        <f t="shared" si="723"/>
        <v>9.99</v>
      </c>
      <c r="AZ503" s="206">
        <f t="shared" si="724"/>
        <v>9.99</v>
      </c>
      <c r="BA503" s="206">
        <f t="shared" si="725"/>
        <v>9.99</v>
      </c>
      <c r="BB503" s="206">
        <f t="shared" si="726"/>
        <v>9.99</v>
      </c>
      <c r="BC503" s="206">
        <f t="shared" si="727"/>
        <v>9.99</v>
      </c>
      <c r="BD503" s="206">
        <f t="shared" si="728"/>
        <v>9.99</v>
      </c>
      <c r="BE503" s="206">
        <f t="shared" si="729"/>
        <v>9.99</v>
      </c>
      <c r="BF503" s="206">
        <f t="shared" si="730"/>
        <v>9.99</v>
      </c>
      <c r="BG503" s="207" t="str">
        <f t="shared" si="731"/>
        <v>-</v>
      </c>
      <c r="BH503" s="103"/>
      <c r="BI503" s="227"/>
      <c r="BJ503" s="112" t="s">
        <v>164</v>
      </c>
      <c r="BK503" s="103"/>
    </row>
    <row r="504" spans="1:63" s="49" customFormat="1">
      <c r="A504" s="110"/>
      <c r="B504" s="125" t="s">
        <v>262</v>
      </c>
      <c r="C504" s="55" t="s">
        <v>277</v>
      </c>
      <c r="D504" s="71" t="s">
        <v>71</v>
      </c>
      <c r="E504" s="112"/>
      <c r="F504" s="51" t="s">
        <v>61</v>
      </c>
      <c r="G504" s="14">
        <v>100</v>
      </c>
      <c r="H504" s="14">
        <v>50</v>
      </c>
      <c r="I504" s="14" t="s">
        <v>41</v>
      </c>
      <c r="J504" s="14" t="s">
        <v>76</v>
      </c>
      <c r="K504" s="114" t="s">
        <v>61</v>
      </c>
      <c r="L504" s="115">
        <v>39.99</v>
      </c>
      <c r="M504" s="175">
        <f t="shared" si="705"/>
        <v>33.605042016806728</v>
      </c>
      <c r="N504" s="115"/>
      <c r="O504" s="116"/>
      <c r="P504" s="177">
        <f t="shared" si="765"/>
        <v>39.99</v>
      </c>
      <c r="Q504" s="67">
        <f t="shared" si="776"/>
        <v>38.99</v>
      </c>
      <c r="R504" s="16">
        <f t="shared" si="777"/>
        <v>37.99</v>
      </c>
      <c r="S504" s="16">
        <f t="shared" si="778"/>
        <v>36.99</v>
      </c>
      <c r="T504" s="16">
        <f t="shared" si="779"/>
        <v>35.99</v>
      </c>
      <c r="U504" s="16">
        <f t="shared" si="780"/>
        <v>34.99</v>
      </c>
      <c r="V504" s="16">
        <f t="shared" si="781"/>
        <v>33.99</v>
      </c>
      <c r="W504" s="16">
        <f t="shared" si="782"/>
        <v>32.99</v>
      </c>
      <c r="X504" s="16">
        <f t="shared" si="783"/>
        <v>31.990000000000002</v>
      </c>
      <c r="Y504" s="16">
        <f t="shared" si="784"/>
        <v>30.990000000000002</v>
      </c>
      <c r="Z504" s="16">
        <f t="shared" si="785"/>
        <v>29.990000000000002</v>
      </c>
      <c r="AA504" s="71" t="s">
        <v>41</v>
      </c>
      <c r="AB504" s="252">
        <v>19.989999999999998</v>
      </c>
      <c r="AC504" s="212"/>
      <c r="AD504" s="119" t="s">
        <v>41</v>
      </c>
      <c r="AE504" s="67">
        <v>340</v>
      </c>
      <c r="AF504" s="114"/>
      <c r="AG504" s="182">
        <f t="shared" si="706"/>
        <v>340</v>
      </c>
      <c r="AH504" s="183">
        <f t="shared" si="707"/>
        <v>-357</v>
      </c>
      <c r="AI504" s="184">
        <f t="shared" si="708"/>
        <v>9.99</v>
      </c>
      <c r="AJ504" s="183">
        <f t="shared" si="709"/>
        <v>8.3949579831932777</v>
      </c>
      <c r="AK504" s="202">
        <f t="shared" si="710"/>
        <v>320</v>
      </c>
      <c r="AL504" s="203">
        <f t="shared" si="711"/>
        <v>300</v>
      </c>
      <c r="AM504" s="203">
        <f t="shared" si="712"/>
        <v>280</v>
      </c>
      <c r="AN504" s="203">
        <f t="shared" si="713"/>
        <v>260</v>
      </c>
      <c r="AO504" s="203">
        <f t="shared" si="714"/>
        <v>240</v>
      </c>
      <c r="AP504" s="203">
        <f t="shared" si="715"/>
        <v>220</v>
      </c>
      <c r="AQ504" s="203">
        <f t="shared" si="716"/>
        <v>200</v>
      </c>
      <c r="AR504" s="203">
        <f t="shared" si="717"/>
        <v>180</v>
      </c>
      <c r="AS504" s="203">
        <f t="shared" si="718"/>
        <v>160</v>
      </c>
      <c r="AT504" s="203">
        <f t="shared" si="719"/>
        <v>140</v>
      </c>
      <c r="AU504" s="204" t="str">
        <f t="shared" si="720"/>
        <v>-</v>
      </c>
      <c r="AV504" s="185"/>
      <c r="AW504" s="205">
        <f t="shared" si="721"/>
        <v>9.99</v>
      </c>
      <c r="AX504" s="206">
        <f t="shared" si="722"/>
        <v>9.99</v>
      </c>
      <c r="AY504" s="206">
        <f t="shared" si="723"/>
        <v>9.99</v>
      </c>
      <c r="AZ504" s="206">
        <f t="shared" si="724"/>
        <v>9.99</v>
      </c>
      <c r="BA504" s="206">
        <f t="shared" si="725"/>
        <v>9.99</v>
      </c>
      <c r="BB504" s="206">
        <f t="shared" si="726"/>
        <v>9.99</v>
      </c>
      <c r="BC504" s="206">
        <f t="shared" si="727"/>
        <v>9.99</v>
      </c>
      <c r="BD504" s="206">
        <f t="shared" si="728"/>
        <v>9.99</v>
      </c>
      <c r="BE504" s="206">
        <f t="shared" si="729"/>
        <v>9.99</v>
      </c>
      <c r="BF504" s="206">
        <f t="shared" si="730"/>
        <v>9.99</v>
      </c>
      <c r="BG504" s="207" t="str">
        <f t="shared" si="731"/>
        <v>-</v>
      </c>
      <c r="BH504" s="103"/>
      <c r="BI504" s="227"/>
      <c r="BJ504" s="112" t="s">
        <v>164</v>
      </c>
      <c r="BK504" s="103"/>
    </row>
    <row r="505" spans="1:63" s="49" customFormat="1">
      <c r="A505" s="110"/>
      <c r="B505" s="125" t="s">
        <v>262</v>
      </c>
      <c r="C505" s="55" t="s">
        <v>277</v>
      </c>
      <c r="D505" s="71" t="s">
        <v>71</v>
      </c>
      <c r="E505" s="112" t="s">
        <v>2428</v>
      </c>
      <c r="F505" s="51" t="s">
        <v>61</v>
      </c>
      <c r="G505" s="14">
        <v>100</v>
      </c>
      <c r="H505" s="14">
        <v>50</v>
      </c>
      <c r="I505" s="14" t="s">
        <v>41</v>
      </c>
      <c r="J505" s="14" t="s">
        <v>76</v>
      </c>
      <c r="K505" s="114" t="s">
        <v>61</v>
      </c>
      <c r="L505" s="115">
        <v>39.99</v>
      </c>
      <c r="M505" s="175">
        <f t="shared" si="705"/>
        <v>33.605042016806728</v>
      </c>
      <c r="N505" s="115"/>
      <c r="O505" s="116"/>
      <c r="P505" s="177">
        <f t="shared" si="765"/>
        <v>39.99</v>
      </c>
      <c r="Q505" s="67">
        <f t="shared" si="776"/>
        <v>38.99</v>
      </c>
      <c r="R505" s="16">
        <f t="shared" si="777"/>
        <v>37.99</v>
      </c>
      <c r="S505" s="16">
        <f t="shared" si="778"/>
        <v>36.99</v>
      </c>
      <c r="T505" s="16">
        <f t="shared" si="779"/>
        <v>35.99</v>
      </c>
      <c r="U505" s="16">
        <f t="shared" si="780"/>
        <v>34.99</v>
      </c>
      <c r="V505" s="16">
        <f t="shared" si="781"/>
        <v>33.99</v>
      </c>
      <c r="W505" s="16">
        <f t="shared" si="782"/>
        <v>32.99</v>
      </c>
      <c r="X505" s="16">
        <f t="shared" si="783"/>
        <v>31.990000000000002</v>
      </c>
      <c r="Y505" s="16">
        <f t="shared" si="784"/>
        <v>30.990000000000002</v>
      </c>
      <c r="Z505" s="16">
        <f t="shared" si="785"/>
        <v>29.990000000000002</v>
      </c>
      <c r="AA505" s="71" t="s">
        <v>41</v>
      </c>
      <c r="AB505" s="252">
        <v>19.989999999999998</v>
      </c>
      <c r="AC505" s="237" t="s">
        <v>49</v>
      </c>
      <c r="AD505" s="120" t="s">
        <v>2316</v>
      </c>
      <c r="AE505" s="67">
        <v>340</v>
      </c>
      <c r="AF505" s="114">
        <v>95</v>
      </c>
      <c r="AG505" s="182">
        <f t="shared" si="706"/>
        <v>435</v>
      </c>
      <c r="AH505" s="183">
        <f t="shared" si="707"/>
        <v>-470.04999999999995</v>
      </c>
      <c r="AI505" s="184">
        <f t="shared" si="708"/>
        <v>9.99</v>
      </c>
      <c r="AJ505" s="183">
        <f t="shared" si="709"/>
        <v>8.3949579831932777</v>
      </c>
      <c r="AK505" s="202">
        <f t="shared" si="710"/>
        <v>415</v>
      </c>
      <c r="AL505" s="203">
        <f t="shared" si="711"/>
        <v>395</v>
      </c>
      <c r="AM505" s="203">
        <f t="shared" si="712"/>
        <v>375</v>
      </c>
      <c r="AN505" s="203">
        <f t="shared" si="713"/>
        <v>355</v>
      </c>
      <c r="AO505" s="203">
        <f t="shared" si="714"/>
        <v>335</v>
      </c>
      <c r="AP505" s="203">
        <f t="shared" si="715"/>
        <v>315</v>
      </c>
      <c r="AQ505" s="203">
        <f t="shared" si="716"/>
        <v>295</v>
      </c>
      <c r="AR505" s="203">
        <f t="shared" si="717"/>
        <v>275</v>
      </c>
      <c r="AS505" s="203">
        <f t="shared" si="718"/>
        <v>255</v>
      </c>
      <c r="AT505" s="203">
        <f t="shared" si="719"/>
        <v>235</v>
      </c>
      <c r="AU505" s="204" t="str">
        <f t="shared" si="720"/>
        <v>-</v>
      </c>
      <c r="AV505" s="185"/>
      <c r="AW505" s="205">
        <f t="shared" si="721"/>
        <v>9.99</v>
      </c>
      <c r="AX505" s="206">
        <f t="shared" si="722"/>
        <v>9.99</v>
      </c>
      <c r="AY505" s="206">
        <f t="shared" si="723"/>
        <v>9.99</v>
      </c>
      <c r="AZ505" s="206">
        <f t="shared" si="724"/>
        <v>9.99</v>
      </c>
      <c r="BA505" s="206">
        <f t="shared" si="725"/>
        <v>9.99</v>
      </c>
      <c r="BB505" s="206">
        <f t="shared" si="726"/>
        <v>9.99</v>
      </c>
      <c r="BC505" s="206">
        <f t="shared" si="727"/>
        <v>9.99</v>
      </c>
      <c r="BD505" s="206">
        <f t="shared" si="728"/>
        <v>9.99</v>
      </c>
      <c r="BE505" s="206">
        <f t="shared" si="729"/>
        <v>9.99</v>
      </c>
      <c r="BF505" s="206">
        <f t="shared" si="730"/>
        <v>9.99</v>
      </c>
      <c r="BG505" s="207" t="str">
        <f t="shared" si="731"/>
        <v>-</v>
      </c>
      <c r="BH505" s="103"/>
      <c r="BI505" s="227">
        <v>46265</v>
      </c>
      <c r="BJ505" s="112" t="s">
        <v>164</v>
      </c>
      <c r="BK505" s="103"/>
    </row>
    <row r="506" spans="1:63" s="49" customFormat="1">
      <c r="A506" s="110"/>
      <c r="B506" s="125" t="s">
        <v>262</v>
      </c>
      <c r="C506" s="55" t="s">
        <v>2530</v>
      </c>
      <c r="D506" s="71" t="s">
        <v>85</v>
      </c>
      <c r="E506" s="112"/>
      <c r="F506" s="51" t="s">
        <v>61</v>
      </c>
      <c r="G506" s="14">
        <v>150</v>
      </c>
      <c r="H506" s="14">
        <v>100</v>
      </c>
      <c r="I506" s="14" t="s">
        <v>41</v>
      </c>
      <c r="J506" s="14" t="s">
        <v>76</v>
      </c>
      <c r="K506" s="114" t="s">
        <v>61</v>
      </c>
      <c r="L506" s="115">
        <v>39.99</v>
      </c>
      <c r="M506" s="175">
        <f t="shared" si="705"/>
        <v>33.605042016806728</v>
      </c>
      <c r="N506" s="115"/>
      <c r="O506" s="116"/>
      <c r="P506" s="177">
        <f t="shared" si="765"/>
        <v>39.99</v>
      </c>
      <c r="Q506" s="67">
        <f t="shared" si="776"/>
        <v>38.99</v>
      </c>
      <c r="R506" s="16">
        <f t="shared" si="777"/>
        <v>37.99</v>
      </c>
      <c r="S506" s="16">
        <f t="shared" si="778"/>
        <v>36.99</v>
      </c>
      <c r="T506" s="16">
        <f t="shared" si="779"/>
        <v>35.99</v>
      </c>
      <c r="U506" s="16">
        <f t="shared" si="780"/>
        <v>34.99</v>
      </c>
      <c r="V506" s="16">
        <f t="shared" si="781"/>
        <v>33.99</v>
      </c>
      <c r="W506" s="16">
        <f t="shared" si="782"/>
        <v>32.99</v>
      </c>
      <c r="X506" s="16">
        <f t="shared" si="783"/>
        <v>31.990000000000002</v>
      </c>
      <c r="Y506" s="16">
        <f t="shared" si="784"/>
        <v>30.990000000000002</v>
      </c>
      <c r="Z506" s="16">
        <f t="shared" si="785"/>
        <v>29.990000000000002</v>
      </c>
      <c r="AA506" s="71" t="s">
        <v>41</v>
      </c>
      <c r="AB506" s="252">
        <v>19.989999999999998</v>
      </c>
      <c r="AC506" s="212"/>
      <c r="AD506" s="119" t="s">
        <v>41</v>
      </c>
      <c r="AE506" s="67">
        <v>300</v>
      </c>
      <c r="AF506" s="114"/>
      <c r="AG506" s="182">
        <f t="shared" si="706"/>
        <v>300</v>
      </c>
      <c r="AH506" s="183">
        <f t="shared" si="707"/>
        <v>-309.39999999999998</v>
      </c>
      <c r="AI506" s="184">
        <f t="shared" si="708"/>
        <v>9.99</v>
      </c>
      <c r="AJ506" s="183">
        <f t="shared" si="709"/>
        <v>8.3949579831932777</v>
      </c>
      <c r="AK506" s="202">
        <f t="shared" si="710"/>
        <v>280</v>
      </c>
      <c r="AL506" s="203">
        <f t="shared" si="711"/>
        <v>260</v>
      </c>
      <c r="AM506" s="203">
        <f t="shared" si="712"/>
        <v>240</v>
      </c>
      <c r="AN506" s="203">
        <f t="shared" si="713"/>
        <v>220</v>
      </c>
      <c r="AO506" s="203">
        <f t="shared" si="714"/>
        <v>200</v>
      </c>
      <c r="AP506" s="203">
        <f t="shared" si="715"/>
        <v>180</v>
      </c>
      <c r="AQ506" s="203">
        <f t="shared" si="716"/>
        <v>160</v>
      </c>
      <c r="AR506" s="203">
        <f t="shared" si="717"/>
        <v>140</v>
      </c>
      <c r="AS506" s="203">
        <f t="shared" si="718"/>
        <v>120</v>
      </c>
      <c r="AT506" s="203">
        <f t="shared" si="719"/>
        <v>100</v>
      </c>
      <c r="AU506" s="204" t="str">
        <f t="shared" si="720"/>
        <v>-</v>
      </c>
      <c r="AV506" s="185"/>
      <c r="AW506" s="205">
        <f t="shared" si="721"/>
        <v>9.99</v>
      </c>
      <c r="AX506" s="206">
        <f t="shared" si="722"/>
        <v>9.99</v>
      </c>
      <c r="AY506" s="206">
        <f t="shared" si="723"/>
        <v>9.99</v>
      </c>
      <c r="AZ506" s="206">
        <f t="shared" si="724"/>
        <v>9.99</v>
      </c>
      <c r="BA506" s="206">
        <f t="shared" si="725"/>
        <v>9.99</v>
      </c>
      <c r="BB506" s="206">
        <f t="shared" si="726"/>
        <v>9.99</v>
      </c>
      <c r="BC506" s="206">
        <f t="shared" si="727"/>
        <v>9.99</v>
      </c>
      <c r="BD506" s="206">
        <f t="shared" si="728"/>
        <v>9.99</v>
      </c>
      <c r="BE506" s="206">
        <f t="shared" si="729"/>
        <v>9.99</v>
      </c>
      <c r="BF506" s="206">
        <f t="shared" si="730"/>
        <v>9.99</v>
      </c>
      <c r="BG506" s="207" t="str">
        <f t="shared" si="731"/>
        <v>-</v>
      </c>
      <c r="BH506" s="103"/>
      <c r="BI506" s="227"/>
      <c r="BJ506" s="112" t="s">
        <v>164</v>
      </c>
      <c r="BK506" s="103"/>
    </row>
    <row r="507" spans="1:63" s="49" customFormat="1">
      <c r="A507" s="110"/>
      <c r="B507" s="125" t="s">
        <v>262</v>
      </c>
      <c r="C507" s="55" t="s">
        <v>2533</v>
      </c>
      <c r="D507" s="71" t="s">
        <v>40</v>
      </c>
      <c r="E507" s="112"/>
      <c r="F507" s="51" t="s">
        <v>61</v>
      </c>
      <c r="G507" s="14">
        <v>200</v>
      </c>
      <c r="H507" s="14">
        <v>100</v>
      </c>
      <c r="I507" s="14" t="s">
        <v>41</v>
      </c>
      <c r="J507" s="14" t="s">
        <v>76</v>
      </c>
      <c r="K507" s="114" t="s">
        <v>61</v>
      </c>
      <c r="L507" s="115">
        <v>39.99</v>
      </c>
      <c r="M507" s="175">
        <f t="shared" si="705"/>
        <v>33.605042016806728</v>
      </c>
      <c r="N507" s="115"/>
      <c r="O507" s="116"/>
      <c r="P507" s="177">
        <f t="shared" si="765"/>
        <v>39.99</v>
      </c>
      <c r="Q507" s="67">
        <f t="shared" si="776"/>
        <v>38.99</v>
      </c>
      <c r="R507" s="16">
        <f t="shared" si="777"/>
        <v>37.99</v>
      </c>
      <c r="S507" s="16">
        <f t="shared" si="778"/>
        <v>36.99</v>
      </c>
      <c r="T507" s="16">
        <f t="shared" si="779"/>
        <v>35.99</v>
      </c>
      <c r="U507" s="16">
        <f t="shared" si="780"/>
        <v>34.99</v>
      </c>
      <c r="V507" s="16">
        <f t="shared" si="781"/>
        <v>33.99</v>
      </c>
      <c r="W507" s="16">
        <f t="shared" si="782"/>
        <v>32.99</v>
      </c>
      <c r="X507" s="16">
        <f t="shared" si="783"/>
        <v>31.990000000000002</v>
      </c>
      <c r="Y507" s="16">
        <f t="shared" si="784"/>
        <v>30.990000000000002</v>
      </c>
      <c r="Z507" s="16">
        <f t="shared" si="785"/>
        <v>29.990000000000002</v>
      </c>
      <c r="AA507" s="71" t="s">
        <v>41</v>
      </c>
      <c r="AB507" s="252">
        <v>19.989999999999998</v>
      </c>
      <c r="AC507" s="212"/>
      <c r="AD507" s="119" t="s">
        <v>41</v>
      </c>
      <c r="AE507" s="67">
        <v>260</v>
      </c>
      <c r="AF507" s="114"/>
      <c r="AG507" s="182">
        <f t="shared" si="706"/>
        <v>260</v>
      </c>
      <c r="AH507" s="183">
        <f t="shared" si="707"/>
        <v>-261.8</v>
      </c>
      <c r="AI507" s="184">
        <f t="shared" si="708"/>
        <v>9.99</v>
      </c>
      <c r="AJ507" s="183">
        <f t="shared" si="709"/>
        <v>8.3949579831932777</v>
      </c>
      <c r="AK507" s="202">
        <f t="shared" si="710"/>
        <v>240</v>
      </c>
      <c r="AL507" s="203">
        <f t="shared" si="711"/>
        <v>220</v>
      </c>
      <c r="AM507" s="203">
        <f t="shared" si="712"/>
        <v>200</v>
      </c>
      <c r="AN507" s="203">
        <f t="shared" si="713"/>
        <v>180</v>
      </c>
      <c r="AO507" s="203">
        <f t="shared" si="714"/>
        <v>160</v>
      </c>
      <c r="AP507" s="203">
        <f t="shared" si="715"/>
        <v>140</v>
      </c>
      <c r="AQ507" s="203">
        <f t="shared" si="716"/>
        <v>120</v>
      </c>
      <c r="AR507" s="203">
        <f t="shared" si="717"/>
        <v>100</v>
      </c>
      <c r="AS507" s="203">
        <f t="shared" si="718"/>
        <v>80</v>
      </c>
      <c r="AT507" s="203">
        <f t="shared" si="719"/>
        <v>60</v>
      </c>
      <c r="AU507" s="204" t="str">
        <f t="shared" si="720"/>
        <v>-</v>
      </c>
      <c r="AV507" s="185"/>
      <c r="AW507" s="205">
        <f t="shared" si="721"/>
        <v>9.99</v>
      </c>
      <c r="AX507" s="206">
        <f t="shared" si="722"/>
        <v>9.99</v>
      </c>
      <c r="AY507" s="206">
        <f t="shared" si="723"/>
        <v>9.99</v>
      </c>
      <c r="AZ507" s="206">
        <f t="shared" si="724"/>
        <v>9.99</v>
      </c>
      <c r="BA507" s="206">
        <f t="shared" si="725"/>
        <v>9.99</v>
      </c>
      <c r="BB507" s="206">
        <f t="shared" si="726"/>
        <v>9.99</v>
      </c>
      <c r="BC507" s="206">
        <f t="shared" si="727"/>
        <v>9.99</v>
      </c>
      <c r="BD507" s="206">
        <f t="shared" si="728"/>
        <v>9.99</v>
      </c>
      <c r="BE507" s="206">
        <f t="shared" si="729"/>
        <v>9.99</v>
      </c>
      <c r="BF507" s="206">
        <f t="shared" si="730"/>
        <v>9.99</v>
      </c>
      <c r="BG507" s="207" t="str">
        <f t="shared" si="731"/>
        <v>-</v>
      </c>
      <c r="BH507" s="103"/>
      <c r="BI507" s="227"/>
      <c r="BJ507" s="112" t="s">
        <v>164</v>
      </c>
      <c r="BK507" s="103"/>
    </row>
    <row r="508" spans="1:63" s="49" customFormat="1">
      <c r="A508" s="266" t="s">
        <v>173</v>
      </c>
      <c r="B508" s="125" t="s">
        <v>262</v>
      </c>
      <c r="C508" s="55" t="s">
        <v>2534</v>
      </c>
      <c r="D508" s="71" t="s">
        <v>40</v>
      </c>
      <c r="E508" s="112"/>
      <c r="F508" s="51" t="s">
        <v>61</v>
      </c>
      <c r="G508" s="14">
        <v>200</v>
      </c>
      <c r="H508" s="14">
        <v>100</v>
      </c>
      <c r="I508" s="14" t="s">
        <v>41</v>
      </c>
      <c r="J508" s="14" t="s">
        <v>76</v>
      </c>
      <c r="K508" s="114" t="s">
        <v>61</v>
      </c>
      <c r="L508" s="115">
        <v>39.99</v>
      </c>
      <c r="M508" s="175">
        <f t="shared" si="705"/>
        <v>33.605042016806728</v>
      </c>
      <c r="N508" s="115"/>
      <c r="O508" s="116"/>
      <c r="P508" s="177">
        <f t="shared" si="765"/>
        <v>39.99</v>
      </c>
      <c r="Q508" s="51" t="s">
        <v>41</v>
      </c>
      <c r="R508" s="14" t="s">
        <v>41</v>
      </c>
      <c r="S508" s="14" t="s">
        <v>41</v>
      </c>
      <c r="T508" s="14" t="s">
        <v>41</v>
      </c>
      <c r="U508" s="14" t="s">
        <v>41</v>
      </c>
      <c r="V508" s="14" t="s">
        <v>41</v>
      </c>
      <c r="W508" s="14" t="s">
        <v>41</v>
      </c>
      <c r="X508" s="14" t="s">
        <v>41</v>
      </c>
      <c r="Y508" s="14" t="s">
        <v>41</v>
      </c>
      <c r="Z508" s="14" t="s">
        <v>41</v>
      </c>
      <c r="AA508" s="71" t="s">
        <v>41</v>
      </c>
      <c r="AB508" s="252">
        <v>19.989999999999998</v>
      </c>
      <c r="AC508" s="212"/>
      <c r="AD508" s="119" t="s">
        <v>41</v>
      </c>
      <c r="AE508" s="67">
        <v>0</v>
      </c>
      <c r="AF508" s="114"/>
      <c r="AG508" s="182">
        <f t="shared" si="706"/>
        <v>0</v>
      </c>
      <c r="AH508" s="183">
        <f t="shared" si="707"/>
        <v>47.599999999999994</v>
      </c>
      <c r="AI508" s="184">
        <f t="shared" si="708"/>
        <v>49.99</v>
      </c>
      <c r="AJ508" s="183">
        <f t="shared" si="709"/>
        <v>42.008403361344541</v>
      </c>
      <c r="AK508" s="202" t="str">
        <f t="shared" si="710"/>
        <v>-</v>
      </c>
      <c r="AL508" s="203" t="str">
        <f t="shared" si="711"/>
        <v>-</v>
      </c>
      <c r="AM508" s="203" t="str">
        <f t="shared" si="712"/>
        <v>-</v>
      </c>
      <c r="AN508" s="203" t="str">
        <f t="shared" si="713"/>
        <v>-</v>
      </c>
      <c r="AO508" s="203" t="str">
        <f t="shared" si="714"/>
        <v>-</v>
      </c>
      <c r="AP508" s="203" t="str">
        <f t="shared" si="715"/>
        <v>-</v>
      </c>
      <c r="AQ508" s="203" t="str">
        <f t="shared" si="716"/>
        <v>-</v>
      </c>
      <c r="AR508" s="203" t="str">
        <f t="shared" si="717"/>
        <v>-</v>
      </c>
      <c r="AS508" s="203" t="str">
        <f t="shared" si="718"/>
        <v>-</v>
      </c>
      <c r="AT508" s="203" t="str">
        <f t="shared" si="719"/>
        <v>-</v>
      </c>
      <c r="AU508" s="204" t="str">
        <f t="shared" si="720"/>
        <v>-</v>
      </c>
      <c r="AV508" s="185"/>
      <c r="AW508" s="205" t="str">
        <f t="shared" si="721"/>
        <v>-</v>
      </c>
      <c r="AX508" s="206" t="str">
        <f t="shared" si="722"/>
        <v>-</v>
      </c>
      <c r="AY508" s="206" t="str">
        <f t="shared" si="723"/>
        <v>-</v>
      </c>
      <c r="AZ508" s="206" t="str">
        <f t="shared" si="724"/>
        <v>-</v>
      </c>
      <c r="BA508" s="206" t="str">
        <f t="shared" si="725"/>
        <v>-</v>
      </c>
      <c r="BB508" s="206" t="str">
        <f t="shared" si="726"/>
        <v>-</v>
      </c>
      <c r="BC508" s="206" t="str">
        <f t="shared" si="727"/>
        <v>-</v>
      </c>
      <c r="BD508" s="206" t="str">
        <f t="shared" si="728"/>
        <v>-</v>
      </c>
      <c r="BE508" s="206" t="str">
        <f t="shared" si="729"/>
        <v>-</v>
      </c>
      <c r="BF508" s="206" t="str">
        <f t="shared" si="730"/>
        <v>-</v>
      </c>
      <c r="BG508" s="207" t="str">
        <f t="shared" si="731"/>
        <v>-</v>
      </c>
      <c r="BH508" s="103" t="s">
        <v>174</v>
      </c>
      <c r="BI508" s="227"/>
      <c r="BJ508" s="112" t="s">
        <v>165</v>
      </c>
      <c r="BK508" s="103"/>
    </row>
    <row r="509" spans="1:63" s="49" customFormat="1">
      <c r="A509" s="110"/>
      <c r="B509" s="125" t="s">
        <v>262</v>
      </c>
      <c r="C509" s="55" t="s">
        <v>2527</v>
      </c>
      <c r="D509" s="71" t="s">
        <v>167</v>
      </c>
      <c r="E509" s="112" t="s">
        <v>2428</v>
      </c>
      <c r="F509" s="51" t="s">
        <v>61</v>
      </c>
      <c r="G509" s="14">
        <v>75</v>
      </c>
      <c r="H509" s="14">
        <v>50</v>
      </c>
      <c r="I509" s="14" t="s">
        <v>41</v>
      </c>
      <c r="J509" s="14" t="s">
        <v>76</v>
      </c>
      <c r="K509" s="114" t="s">
        <v>61</v>
      </c>
      <c r="L509" s="115">
        <v>39.99</v>
      </c>
      <c r="M509" s="175">
        <f t="shared" si="705"/>
        <v>33.605042016806728</v>
      </c>
      <c r="N509" s="115"/>
      <c r="O509" s="116"/>
      <c r="P509" s="177">
        <f t="shared" si="765"/>
        <v>39.99</v>
      </c>
      <c r="Q509" s="67">
        <f>P509-1</f>
        <v>38.99</v>
      </c>
      <c r="R509" s="16">
        <f>P509-2</f>
        <v>37.99</v>
      </c>
      <c r="S509" s="16">
        <f>P509-3</f>
        <v>36.99</v>
      </c>
      <c r="T509" s="16">
        <f>P509-4</f>
        <v>35.99</v>
      </c>
      <c r="U509" s="16">
        <f>P509-5</f>
        <v>34.99</v>
      </c>
      <c r="V509" s="16">
        <f>P509-6</f>
        <v>33.99</v>
      </c>
      <c r="W509" s="16">
        <f>P509-7</f>
        <v>32.99</v>
      </c>
      <c r="X509" s="16">
        <f>P509-8</f>
        <v>31.990000000000002</v>
      </c>
      <c r="Y509" s="16">
        <f>P509-9</f>
        <v>30.990000000000002</v>
      </c>
      <c r="Z509" s="16">
        <f>P509-10</f>
        <v>29.990000000000002</v>
      </c>
      <c r="AA509" s="71" t="s">
        <v>41</v>
      </c>
      <c r="AB509" s="252">
        <v>19.989999999999998</v>
      </c>
      <c r="AC509" s="237" t="s">
        <v>49</v>
      </c>
      <c r="AD509" s="120" t="s">
        <v>2538</v>
      </c>
      <c r="AE509" s="67">
        <v>390</v>
      </c>
      <c r="AF509" s="114">
        <v>75</v>
      </c>
      <c r="AG509" s="182">
        <f t="shared" si="706"/>
        <v>465</v>
      </c>
      <c r="AH509" s="183">
        <f t="shared" si="707"/>
        <v>-505.75</v>
      </c>
      <c r="AI509" s="184">
        <f t="shared" si="708"/>
        <v>9.99</v>
      </c>
      <c r="AJ509" s="183">
        <f t="shared" si="709"/>
        <v>8.3949579831932777</v>
      </c>
      <c r="AK509" s="202">
        <f t="shared" si="710"/>
        <v>445</v>
      </c>
      <c r="AL509" s="203">
        <f t="shared" si="711"/>
        <v>425</v>
      </c>
      <c r="AM509" s="203">
        <f t="shared" si="712"/>
        <v>405</v>
      </c>
      <c r="AN509" s="203">
        <f t="shared" si="713"/>
        <v>385</v>
      </c>
      <c r="AO509" s="203">
        <f t="shared" si="714"/>
        <v>365</v>
      </c>
      <c r="AP509" s="203">
        <f t="shared" si="715"/>
        <v>345</v>
      </c>
      <c r="AQ509" s="203">
        <f t="shared" si="716"/>
        <v>325</v>
      </c>
      <c r="AR509" s="203">
        <f t="shared" si="717"/>
        <v>305</v>
      </c>
      <c r="AS509" s="203">
        <f t="shared" si="718"/>
        <v>285</v>
      </c>
      <c r="AT509" s="203">
        <f t="shared" si="719"/>
        <v>265</v>
      </c>
      <c r="AU509" s="204" t="str">
        <f t="shared" si="720"/>
        <v>-</v>
      </c>
      <c r="AV509" s="185"/>
      <c r="AW509" s="205">
        <f t="shared" si="721"/>
        <v>9.99</v>
      </c>
      <c r="AX509" s="206">
        <f t="shared" si="722"/>
        <v>9.99</v>
      </c>
      <c r="AY509" s="206">
        <f t="shared" si="723"/>
        <v>9.99</v>
      </c>
      <c r="AZ509" s="206">
        <f t="shared" si="724"/>
        <v>9.99</v>
      </c>
      <c r="BA509" s="206">
        <f t="shared" si="725"/>
        <v>9.99</v>
      </c>
      <c r="BB509" s="206">
        <f t="shared" si="726"/>
        <v>9.99</v>
      </c>
      <c r="BC509" s="206">
        <f t="shared" si="727"/>
        <v>9.99</v>
      </c>
      <c r="BD509" s="206">
        <f t="shared" si="728"/>
        <v>9.99</v>
      </c>
      <c r="BE509" s="206">
        <f t="shared" si="729"/>
        <v>9.99</v>
      </c>
      <c r="BF509" s="206">
        <f t="shared" si="730"/>
        <v>9.99</v>
      </c>
      <c r="BG509" s="207" t="str">
        <f t="shared" si="731"/>
        <v>-</v>
      </c>
      <c r="BH509" s="103"/>
      <c r="BI509" s="227">
        <v>46265</v>
      </c>
      <c r="BJ509" s="112" t="s">
        <v>164</v>
      </c>
      <c r="BK509" s="103"/>
    </row>
    <row r="510" spans="1:63" s="49" customFormat="1">
      <c r="A510" s="110"/>
      <c r="B510" s="125" t="s">
        <v>262</v>
      </c>
      <c r="C510" s="55" t="s">
        <v>2530</v>
      </c>
      <c r="D510" s="71" t="s">
        <v>85</v>
      </c>
      <c r="E510" s="112" t="s">
        <v>2428</v>
      </c>
      <c r="F510" s="51" t="s">
        <v>61</v>
      </c>
      <c r="G510" s="14">
        <v>150</v>
      </c>
      <c r="H510" s="14">
        <v>100</v>
      </c>
      <c r="I510" s="14" t="s">
        <v>41</v>
      </c>
      <c r="J510" s="14" t="s">
        <v>76</v>
      </c>
      <c r="K510" s="114" t="s">
        <v>61</v>
      </c>
      <c r="L510" s="115">
        <v>39.99</v>
      </c>
      <c r="M510" s="175">
        <f t="shared" si="705"/>
        <v>33.605042016806728</v>
      </c>
      <c r="N510" s="115"/>
      <c r="O510" s="116"/>
      <c r="P510" s="177">
        <f t="shared" si="765"/>
        <v>39.99</v>
      </c>
      <c r="Q510" s="67">
        <f>P510-1</f>
        <v>38.99</v>
      </c>
      <c r="R510" s="16">
        <f>P510-2</f>
        <v>37.99</v>
      </c>
      <c r="S510" s="16">
        <f>P510-3</f>
        <v>36.99</v>
      </c>
      <c r="T510" s="16">
        <f>P510-4</f>
        <v>35.99</v>
      </c>
      <c r="U510" s="16">
        <f>P510-5</f>
        <v>34.99</v>
      </c>
      <c r="V510" s="16">
        <f>P510-6</f>
        <v>33.99</v>
      </c>
      <c r="W510" s="16">
        <f>P510-7</f>
        <v>32.99</v>
      </c>
      <c r="X510" s="16">
        <f>P510-8</f>
        <v>31.990000000000002</v>
      </c>
      <c r="Y510" s="16">
        <f>P510-9</f>
        <v>30.990000000000002</v>
      </c>
      <c r="Z510" s="16">
        <f>P510-10</f>
        <v>29.990000000000002</v>
      </c>
      <c r="AA510" s="71" t="s">
        <v>41</v>
      </c>
      <c r="AB510" s="252">
        <v>19.989999999999998</v>
      </c>
      <c r="AC510" s="237" t="s">
        <v>49</v>
      </c>
      <c r="AD510" s="120" t="s">
        <v>2543</v>
      </c>
      <c r="AE510" s="67">
        <v>300</v>
      </c>
      <c r="AF510" s="114">
        <v>110</v>
      </c>
      <c r="AG510" s="182">
        <f t="shared" si="706"/>
        <v>410</v>
      </c>
      <c r="AH510" s="183">
        <f t="shared" si="707"/>
        <v>-440.29999999999995</v>
      </c>
      <c r="AI510" s="184">
        <f t="shared" si="708"/>
        <v>9.99</v>
      </c>
      <c r="AJ510" s="183">
        <f t="shared" si="709"/>
        <v>8.3949579831932777</v>
      </c>
      <c r="AK510" s="202">
        <f t="shared" si="710"/>
        <v>390</v>
      </c>
      <c r="AL510" s="203">
        <f t="shared" si="711"/>
        <v>370</v>
      </c>
      <c r="AM510" s="203">
        <f t="shared" si="712"/>
        <v>350</v>
      </c>
      <c r="AN510" s="203">
        <f t="shared" si="713"/>
        <v>330</v>
      </c>
      <c r="AO510" s="203">
        <f t="shared" si="714"/>
        <v>310</v>
      </c>
      <c r="AP510" s="203">
        <f t="shared" si="715"/>
        <v>290</v>
      </c>
      <c r="AQ510" s="203">
        <f t="shared" si="716"/>
        <v>270</v>
      </c>
      <c r="AR510" s="203">
        <f t="shared" si="717"/>
        <v>250</v>
      </c>
      <c r="AS510" s="203">
        <f t="shared" si="718"/>
        <v>230</v>
      </c>
      <c r="AT510" s="203">
        <f t="shared" si="719"/>
        <v>210</v>
      </c>
      <c r="AU510" s="204" t="str">
        <f t="shared" si="720"/>
        <v>-</v>
      </c>
      <c r="AV510" s="185"/>
      <c r="AW510" s="205">
        <f t="shared" si="721"/>
        <v>9.99</v>
      </c>
      <c r="AX510" s="206">
        <f t="shared" si="722"/>
        <v>9.99</v>
      </c>
      <c r="AY510" s="206">
        <f t="shared" si="723"/>
        <v>9.99</v>
      </c>
      <c r="AZ510" s="206">
        <f t="shared" si="724"/>
        <v>9.99</v>
      </c>
      <c r="BA510" s="206">
        <f t="shared" si="725"/>
        <v>9.99</v>
      </c>
      <c r="BB510" s="206">
        <f t="shared" si="726"/>
        <v>9.99</v>
      </c>
      <c r="BC510" s="206">
        <f t="shared" si="727"/>
        <v>9.99</v>
      </c>
      <c r="BD510" s="206">
        <f t="shared" si="728"/>
        <v>9.99</v>
      </c>
      <c r="BE510" s="206">
        <f t="shared" si="729"/>
        <v>9.99</v>
      </c>
      <c r="BF510" s="206">
        <f t="shared" si="730"/>
        <v>9.99</v>
      </c>
      <c r="BG510" s="207" t="str">
        <f t="shared" si="731"/>
        <v>-</v>
      </c>
      <c r="BH510" s="103"/>
      <c r="BI510" s="227">
        <v>46265</v>
      </c>
      <c r="BJ510" s="112" t="s">
        <v>164</v>
      </c>
      <c r="BK510" s="103"/>
    </row>
    <row r="511" spans="1:63" s="49" customFormat="1">
      <c r="A511" s="110"/>
      <c r="B511" s="125" t="s">
        <v>262</v>
      </c>
      <c r="C511" s="55" t="s">
        <v>2531</v>
      </c>
      <c r="D511" s="71" t="s">
        <v>71</v>
      </c>
      <c r="E511" s="112" t="s">
        <v>2428</v>
      </c>
      <c r="F511" s="51" t="s">
        <v>61</v>
      </c>
      <c r="G511" s="14">
        <v>150</v>
      </c>
      <c r="H511" s="14">
        <v>100</v>
      </c>
      <c r="I511" s="14" t="s">
        <v>41</v>
      </c>
      <c r="J511" s="14" t="s">
        <v>76</v>
      </c>
      <c r="K511" s="114" t="s">
        <v>61</v>
      </c>
      <c r="L511" s="115">
        <v>44.99</v>
      </c>
      <c r="M511" s="175">
        <f t="shared" si="705"/>
        <v>37.806722689075634</v>
      </c>
      <c r="N511" s="115">
        <f>L511-5</f>
        <v>39.99</v>
      </c>
      <c r="O511" s="118">
        <f>N511/1.19</f>
        <v>33.605042016806728</v>
      </c>
      <c r="P511" s="177">
        <f>N511</f>
        <v>39.99</v>
      </c>
      <c r="Q511" s="67">
        <f>P511-1</f>
        <v>38.99</v>
      </c>
      <c r="R511" s="16">
        <f>P511-2</f>
        <v>37.99</v>
      </c>
      <c r="S511" s="16">
        <f>P511-3</f>
        <v>36.99</v>
      </c>
      <c r="T511" s="16">
        <f>P511-4</f>
        <v>35.99</v>
      </c>
      <c r="U511" s="16">
        <f>P511-5</f>
        <v>34.99</v>
      </c>
      <c r="V511" s="16">
        <f>P511-6</f>
        <v>33.99</v>
      </c>
      <c r="W511" s="16">
        <f>P511-7</f>
        <v>32.99</v>
      </c>
      <c r="X511" s="16">
        <f>P511-8</f>
        <v>31.990000000000002</v>
      </c>
      <c r="Y511" s="16">
        <f>P511-9</f>
        <v>30.990000000000002</v>
      </c>
      <c r="Z511" s="16">
        <f>P511-10</f>
        <v>29.990000000000002</v>
      </c>
      <c r="AA511" s="71" t="s">
        <v>41</v>
      </c>
      <c r="AB511" s="252">
        <v>19.989999999999998</v>
      </c>
      <c r="AC511" s="237" t="s">
        <v>169</v>
      </c>
      <c r="AD511" s="120" t="s">
        <v>2544</v>
      </c>
      <c r="AE511" s="67">
        <v>380</v>
      </c>
      <c r="AF511" s="114">
        <v>30</v>
      </c>
      <c r="AG511" s="182">
        <f t="shared" si="706"/>
        <v>410</v>
      </c>
      <c r="AH511" s="183">
        <f t="shared" si="707"/>
        <v>-440.29999999999995</v>
      </c>
      <c r="AI511" s="184">
        <f t="shared" si="708"/>
        <v>9.99</v>
      </c>
      <c r="AJ511" s="183">
        <f t="shared" si="709"/>
        <v>8.3949579831932777</v>
      </c>
      <c r="AK511" s="202">
        <f t="shared" si="710"/>
        <v>390</v>
      </c>
      <c r="AL511" s="203">
        <f t="shared" si="711"/>
        <v>370</v>
      </c>
      <c r="AM511" s="203">
        <f t="shared" si="712"/>
        <v>350</v>
      </c>
      <c r="AN511" s="203">
        <f t="shared" si="713"/>
        <v>330</v>
      </c>
      <c r="AO511" s="203">
        <f t="shared" si="714"/>
        <v>310</v>
      </c>
      <c r="AP511" s="203">
        <f t="shared" si="715"/>
        <v>290</v>
      </c>
      <c r="AQ511" s="203">
        <f t="shared" si="716"/>
        <v>270</v>
      </c>
      <c r="AR511" s="203">
        <f t="shared" si="717"/>
        <v>250</v>
      </c>
      <c r="AS511" s="203">
        <f t="shared" si="718"/>
        <v>230</v>
      </c>
      <c r="AT511" s="203">
        <f t="shared" si="719"/>
        <v>210</v>
      </c>
      <c r="AU511" s="204" t="str">
        <f t="shared" si="720"/>
        <v>-</v>
      </c>
      <c r="AV511" s="185"/>
      <c r="AW511" s="205">
        <f t="shared" si="721"/>
        <v>9.99</v>
      </c>
      <c r="AX511" s="206">
        <f t="shared" si="722"/>
        <v>9.99</v>
      </c>
      <c r="AY511" s="206">
        <f t="shared" si="723"/>
        <v>9.99</v>
      </c>
      <c r="AZ511" s="206">
        <f t="shared" si="724"/>
        <v>9.99</v>
      </c>
      <c r="BA511" s="206">
        <f t="shared" si="725"/>
        <v>9.99</v>
      </c>
      <c r="BB511" s="206">
        <f t="shared" si="726"/>
        <v>9.99</v>
      </c>
      <c r="BC511" s="206">
        <f t="shared" si="727"/>
        <v>9.99</v>
      </c>
      <c r="BD511" s="206">
        <f t="shared" si="728"/>
        <v>9.99</v>
      </c>
      <c r="BE511" s="206">
        <f t="shared" si="729"/>
        <v>9.99</v>
      </c>
      <c r="BF511" s="206">
        <f t="shared" si="730"/>
        <v>9.99</v>
      </c>
      <c r="BG511" s="207" t="str">
        <f t="shared" si="731"/>
        <v>-</v>
      </c>
      <c r="BH511" s="103"/>
      <c r="BI511" s="227">
        <v>46265</v>
      </c>
      <c r="BJ511" s="112" t="s">
        <v>164</v>
      </c>
      <c r="BK511" s="103"/>
    </row>
    <row r="512" spans="1:63" s="49" customFormat="1">
      <c r="A512" s="110"/>
      <c r="B512" s="125" t="s">
        <v>262</v>
      </c>
      <c r="C512" s="55" t="s">
        <v>2532</v>
      </c>
      <c r="D512" s="71" t="s">
        <v>167</v>
      </c>
      <c r="E512" s="112" t="s">
        <v>2428</v>
      </c>
      <c r="F512" s="51" t="s">
        <v>61</v>
      </c>
      <c r="G512" s="14">
        <v>150</v>
      </c>
      <c r="H512" s="14">
        <v>100</v>
      </c>
      <c r="I512" s="14" t="s">
        <v>41</v>
      </c>
      <c r="J512" s="14" t="s">
        <v>76</v>
      </c>
      <c r="K512" s="114" t="s">
        <v>61</v>
      </c>
      <c r="L512" s="115">
        <v>49.99</v>
      </c>
      <c r="M512" s="175">
        <f t="shared" si="705"/>
        <v>42.008403361344541</v>
      </c>
      <c r="N512" s="115">
        <f>L512-10</f>
        <v>39.99</v>
      </c>
      <c r="O512" s="118">
        <f>N512/1.19</f>
        <v>33.605042016806728</v>
      </c>
      <c r="P512" s="177">
        <f>N512</f>
        <v>39.99</v>
      </c>
      <c r="Q512" s="67">
        <f>P512-1</f>
        <v>38.99</v>
      </c>
      <c r="R512" s="16">
        <f>P512-2</f>
        <v>37.99</v>
      </c>
      <c r="S512" s="16">
        <f>P512-3</f>
        <v>36.99</v>
      </c>
      <c r="T512" s="16">
        <f>P512-4</f>
        <v>35.99</v>
      </c>
      <c r="U512" s="16">
        <f>P512-5</f>
        <v>34.99</v>
      </c>
      <c r="V512" s="16">
        <f>P512-6</f>
        <v>33.99</v>
      </c>
      <c r="W512" s="16">
        <f>P512-7</f>
        <v>32.99</v>
      </c>
      <c r="X512" s="16">
        <f>P512-8</f>
        <v>31.990000000000002</v>
      </c>
      <c r="Y512" s="16">
        <f>P512-9</f>
        <v>30.990000000000002</v>
      </c>
      <c r="Z512" s="16">
        <f>P512-10</f>
        <v>29.990000000000002</v>
      </c>
      <c r="AA512" s="71" t="s">
        <v>41</v>
      </c>
      <c r="AB512" s="252">
        <v>19.989999999999998</v>
      </c>
      <c r="AC512" s="237" t="s">
        <v>81</v>
      </c>
      <c r="AD512" s="120" t="s">
        <v>2545</v>
      </c>
      <c r="AE512" s="67">
        <v>460</v>
      </c>
      <c r="AF512" s="114">
        <v>-70</v>
      </c>
      <c r="AG512" s="182">
        <f t="shared" si="706"/>
        <v>390</v>
      </c>
      <c r="AH512" s="183">
        <f t="shared" si="707"/>
        <v>-416.5</v>
      </c>
      <c r="AI512" s="184">
        <f t="shared" si="708"/>
        <v>9.99</v>
      </c>
      <c r="AJ512" s="183">
        <f t="shared" si="709"/>
        <v>8.3949579831932777</v>
      </c>
      <c r="AK512" s="202">
        <f t="shared" si="710"/>
        <v>370</v>
      </c>
      <c r="AL512" s="203">
        <f t="shared" si="711"/>
        <v>350</v>
      </c>
      <c r="AM512" s="203">
        <f t="shared" si="712"/>
        <v>330</v>
      </c>
      <c r="AN512" s="203">
        <f t="shared" si="713"/>
        <v>310</v>
      </c>
      <c r="AO512" s="203">
        <f t="shared" si="714"/>
        <v>290</v>
      </c>
      <c r="AP512" s="203">
        <f t="shared" si="715"/>
        <v>270</v>
      </c>
      <c r="AQ512" s="203">
        <f t="shared" si="716"/>
        <v>250</v>
      </c>
      <c r="AR512" s="203">
        <f t="shared" si="717"/>
        <v>230</v>
      </c>
      <c r="AS512" s="203">
        <f t="shared" si="718"/>
        <v>210</v>
      </c>
      <c r="AT512" s="203">
        <f t="shared" si="719"/>
        <v>190</v>
      </c>
      <c r="AU512" s="204" t="str">
        <f t="shared" si="720"/>
        <v>-</v>
      </c>
      <c r="AV512" s="185"/>
      <c r="AW512" s="205">
        <f t="shared" si="721"/>
        <v>9.99</v>
      </c>
      <c r="AX512" s="206">
        <f t="shared" si="722"/>
        <v>9.99</v>
      </c>
      <c r="AY512" s="206">
        <f t="shared" si="723"/>
        <v>9.99</v>
      </c>
      <c r="AZ512" s="206">
        <f t="shared" si="724"/>
        <v>9.99</v>
      </c>
      <c r="BA512" s="206">
        <f t="shared" si="725"/>
        <v>9.99</v>
      </c>
      <c r="BB512" s="206">
        <f t="shared" si="726"/>
        <v>9.99</v>
      </c>
      <c r="BC512" s="206">
        <f t="shared" si="727"/>
        <v>9.99</v>
      </c>
      <c r="BD512" s="206">
        <f t="shared" si="728"/>
        <v>9.99</v>
      </c>
      <c r="BE512" s="206">
        <f t="shared" si="729"/>
        <v>9.99</v>
      </c>
      <c r="BF512" s="206">
        <f t="shared" si="730"/>
        <v>9.99</v>
      </c>
      <c r="BG512" s="207" t="str">
        <f t="shared" si="731"/>
        <v>-</v>
      </c>
      <c r="BH512" s="103"/>
      <c r="BI512" s="227">
        <v>46265</v>
      </c>
      <c r="BJ512" s="112" t="s">
        <v>164</v>
      </c>
      <c r="BK512" s="103"/>
    </row>
    <row r="513" spans="1:63" s="49" customFormat="1">
      <c r="A513" s="110"/>
      <c r="B513" s="125" t="s">
        <v>262</v>
      </c>
      <c r="C513" s="55" t="s">
        <v>2533</v>
      </c>
      <c r="D513" s="71" t="s">
        <v>40</v>
      </c>
      <c r="E513" s="112" t="s">
        <v>2428</v>
      </c>
      <c r="F513" s="51" t="s">
        <v>61</v>
      </c>
      <c r="G513" s="14">
        <v>200</v>
      </c>
      <c r="H513" s="14">
        <v>100</v>
      </c>
      <c r="I513" s="14" t="s">
        <v>41</v>
      </c>
      <c r="J513" s="14" t="s">
        <v>76</v>
      </c>
      <c r="K513" s="114" t="s">
        <v>61</v>
      </c>
      <c r="L513" s="115">
        <v>39.99</v>
      </c>
      <c r="M513" s="175">
        <f t="shared" si="705"/>
        <v>33.605042016806728</v>
      </c>
      <c r="N513" s="115"/>
      <c r="O513" s="116"/>
      <c r="P513" s="177">
        <f>L513</f>
        <v>39.99</v>
      </c>
      <c r="Q513" s="67">
        <f>P513-1</f>
        <v>38.99</v>
      </c>
      <c r="R513" s="16">
        <f>P513-2</f>
        <v>37.99</v>
      </c>
      <c r="S513" s="16">
        <f>P513-3</f>
        <v>36.99</v>
      </c>
      <c r="T513" s="16">
        <f>P513-4</f>
        <v>35.99</v>
      </c>
      <c r="U513" s="16">
        <f>P513-5</f>
        <v>34.99</v>
      </c>
      <c r="V513" s="16">
        <f>P513-6</f>
        <v>33.99</v>
      </c>
      <c r="W513" s="16">
        <f>P513-7</f>
        <v>32.99</v>
      </c>
      <c r="X513" s="16">
        <f>P513-8</f>
        <v>31.990000000000002</v>
      </c>
      <c r="Y513" s="16">
        <f>P513-9</f>
        <v>30.990000000000002</v>
      </c>
      <c r="Z513" s="16">
        <f>P513-10</f>
        <v>29.990000000000002</v>
      </c>
      <c r="AA513" s="71" t="s">
        <v>41</v>
      </c>
      <c r="AB513" s="252">
        <v>19.989999999999998</v>
      </c>
      <c r="AC513" s="237" t="s">
        <v>49</v>
      </c>
      <c r="AD513" s="120" t="s">
        <v>2547</v>
      </c>
      <c r="AE513" s="67">
        <v>260</v>
      </c>
      <c r="AF513" s="114">
        <v>220</v>
      </c>
      <c r="AG513" s="182">
        <f t="shared" si="706"/>
        <v>480</v>
      </c>
      <c r="AH513" s="183">
        <f t="shared" si="707"/>
        <v>-523.6</v>
      </c>
      <c r="AI513" s="184">
        <f t="shared" si="708"/>
        <v>9.99</v>
      </c>
      <c r="AJ513" s="183">
        <f t="shared" si="709"/>
        <v>8.3949579831932777</v>
      </c>
      <c r="AK513" s="202">
        <f t="shared" si="710"/>
        <v>460</v>
      </c>
      <c r="AL513" s="203">
        <f t="shared" si="711"/>
        <v>440</v>
      </c>
      <c r="AM513" s="203">
        <f t="shared" si="712"/>
        <v>420</v>
      </c>
      <c r="AN513" s="203">
        <f t="shared" si="713"/>
        <v>400</v>
      </c>
      <c r="AO513" s="203">
        <f t="shared" si="714"/>
        <v>380</v>
      </c>
      <c r="AP513" s="203">
        <f t="shared" si="715"/>
        <v>360</v>
      </c>
      <c r="AQ513" s="203">
        <f t="shared" si="716"/>
        <v>340</v>
      </c>
      <c r="AR513" s="203">
        <f t="shared" si="717"/>
        <v>320</v>
      </c>
      <c r="AS513" s="203">
        <f t="shared" si="718"/>
        <v>300</v>
      </c>
      <c r="AT513" s="203">
        <f t="shared" si="719"/>
        <v>280</v>
      </c>
      <c r="AU513" s="204" t="str">
        <f t="shared" si="720"/>
        <v>-</v>
      </c>
      <c r="AV513" s="185"/>
      <c r="AW513" s="205">
        <f t="shared" si="721"/>
        <v>9.99</v>
      </c>
      <c r="AX513" s="206">
        <f t="shared" si="722"/>
        <v>9.99</v>
      </c>
      <c r="AY513" s="206">
        <f t="shared" si="723"/>
        <v>9.99</v>
      </c>
      <c r="AZ513" s="206">
        <f t="shared" si="724"/>
        <v>9.99</v>
      </c>
      <c r="BA513" s="206">
        <f t="shared" si="725"/>
        <v>9.99</v>
      </c>
      <c r="BB513" s="206">
        <f t="shared" si="726"/>
        <v>9.99</v>
      </c>
      <c r="BC513" s="206">
        <f t="shared" si="727"/>
        <v>9.99</v>
      </c>
      <c r="BD513" s="206">
        <f t="shared" si="728"/>
        <v>9.99</v>
      </c>
      <c r="BE513" s="206">
        <f t="shared" si="729"/>
        <v>9.99</v>
      </c>
      <c r="BF513" s="206">
        <f t="shared" si="730"/>
        <v>9.99</v>
      </c>
      <c r="BG513" s="207" t="str">
        <f t="shared" si="731"/>
        <v>-</v>
      </c>
      <c r="BH513" s="103"/>
      <c r="BI513" s="227">
        <v>46265</v>
      </c>
      <c r="BJ513" s="112" t="s">
        <v>164</v>
      </c>
      <c r="BK513" s="103"/>
    </row>
    <row r="514" spans="1:63" s="49" customFormat="1">
      <c r="A514" s="111" t="s">
        <v>173</v>
      </c>
      <c r="B514" s="125" t="s">
        <v>262</v>
      </c>
      <c r="C514" s="55" t="s">
        <v>2534</v>
      </c>
      <c r="D514" s="71" t="s">
        <v>40</v>
      </c>
      <c r="E514" s="112" t="s">
        <v>2428</v>
      </c>
      <c r="F514" s="51" t="s">
        <v>61</v>
      </c>
      <c r="G514" s="14">
        <v>200</v>
      </c>
      <c r="H514" s="14">
        <v>100</v>
      </c>
      <c r="I514" s="14" t="s">
        <v>41</v>
      </c>
      <c r="J514" s="14" t="s">
        <v>76</v>
      </c>
      <c r="K514" s="114" t="s">
        <v>61</v>
      </c>
      <c r="L514" s="115">
        <v>39.99</v>
      </c>
      <c r="M514" s="175">
        <f t="shared" si="705"/>
        <v>33.605042016806728</v>
      </c>
      <c r="N514" s="115"/>
      <c r="O514" s="116"/>
      <c r="P514" s="177">
        <f>L514</f>
        <v>39.99</v>
      </c>
      <c r="Q514" s="51" t="s">
        <v>41</v>
      </c>
      <c r="R514" s="14" t="s">
        <v>41</v>
      </c>
      <c r="S514" s="14" t="s">
        <v>41</v>
      </c>
      <c r="T514" s="14" t="s">
        <v>41</v>
      </c>
      <c r="U514" s="14" t="s">
        <v>41</v>
      </c>
      <c r="V514" s="14" t="s">
        <v>41</v>
      </c>
      <c r="W514" s="14" t="s">
        <v>41</v>
      </c>
      <c r="X514" s="14" t="s">
        <v>41</v>
      </c>
      <c r="Y514" s="14" t="s">
        <v>41</v>
      </c>
      <c r="Z514" s="14" t="s">
        <v>41</v>
      </c>
      <c r="AA514" s="71" t="s">
        <v>41</v>
      </c>
      <c r="AB514" s="256">
        <v>0</v>
      </c>
      <c r="AC514" s="237" t="s">
        <v>49</v>
      </c>
      <c r="AD514" s="120" t="s">
        <v>2548</v>
      </c>
      <c r="AE514" s="67">
        <v>0</v>
      </c>
      <c r="AF514" s="114">
        <v>40</v>
      </c>
      <c r="AG514" s="182">
        <f t="shared" si="706"/>
        <v>40</v>
      </c>
      <c r="AH514" s="183">
        <f t="shared" si="707"/>
        <v>0</v>
      </c>
      <c r="AI514" s="184">
        <f t="shared" si="708"/>
        <v>9.99</v>
      </c>
      <c r="AJ514" s="183">
        <f t="shared" si="709"/>
        <v>8.3949579831932777</v>
      </c>
      <c r="AK514" s="202" t="str">
        <f t="shared" si="710"/>
        <v>-</v>
      </c>
      <c r="AL514" s="203" t="str">
        <f t="shared" si="711"/>
        <v>-</v>
      </c>
      <c r="AM514" s="203" t="str">
        <f t="shared" si="712"/>
        <v>-</v>
      </c>
      <c r="AN514" s="203" t="str">
        <f t="shared" si="713"/>
        <v>-</v>
      </c>
      <c r="AO514" s="203" t="str">
        <f t="shared" si="714"/>
        <v>-</v>
      </c>
      <c r="AP514" s="203" t="str">
        <f t="shared" si="715"/>
        <v>-</v>
      </c>
      <c r="AQ514" s="203" t="str">
        <f t="shared" si="716"/>
        <v>-</v>
      </c>
      <c r="AR514" s="203" t="str">
        <f t="shared" si="717"/>
        <v>-</v>
      </c>
      <c r="AS514" s="203" t="str">
        <f t="shared" si="718"/>
        <v>-</v>
      </c>
      <c r="AT514" s="203" t="str">
        <f t="shared" si="719"/>
        <v>-</v>
      </c>
      <c r="AU514" s="204" t="str">
        <f t="shared" si="720"/>
        <v>-</v>
      </c>
      <c r="AV514" s="185"/>
      <c r="AW514" s="205" t="str">
        <f t="shared" si="721"/>
        <v>-</v>
      </c>
      <c r="AX514" s="206" t="str">
        <f t="shared" si="722"/>
        <v>-</v>
      </c>
      <c r="AY514" s="206" t="str">
        <f t="shared" si="723"/>
        <v>-</v>
      </c>
      <c r="AZ514" s="206" t="str">
        <f t="shared" si="724"/>
        <v>-</v>
      </c>
      <c r="BA514" s="206" t="str">
        <f t="shared" si="725"/>
        <v>-</v>
      </c>
      <c r="BB514" s="206" t="str">
        <f t="shared" si="726"/>
        <v>-</v>
      </c>
      <c r="BC514" s="206" t="str">
        <f t="shared" si="727"/>
        <v>-</v>
      </c>
      <c r="BD514" s="206" t="str">
        <f t="shared" si="728"/>
        <v>-</v>
      </c>
      <c r="BE514" s="206" t="str">
        <f t="shared" si="729"/>
        <v>-</v>
      </c>
      <c r="BF514" s="206" t="str">
        <f t="shared" si="730"/>
        <v>-</v>
      </c>
      <c r="BG514" s="207" t="str">
        <f t="shared" si="731"/>
        <v>-</v>
      </c>
      <c r="BH514" s="103" t="s">
        <v>174</v>
      </c>
      <c r="BI514" s="227">
        <v>46265</v>
      </c>
      <c r="BJ514" s="112" t="s">
        <v>165</v>
      </c>
      <c r="BK514" s="103"/>
    </row>
    <row r="515" spans="1:63" s="49" customFormat="1">
      <c r="A515" s="110"/>
      <c r="B515" s="125" t="s">
        <v>262</v>
      </c>
      <c r="C515" s="55" t="s">
        <v>278</v>
      </c>
      <c r="D515" s="71" t="s">
        <v>167</v>
      </c>
      <c r="E515" s="112"/>
      <c r="F515" s="51" t="s">
        <v>61</v>
      </c>
      <c r="G515" s="14">
        <v>100</v>
      </c>
      <c r="H515" s="14">
        <v>50</v>
      </c>
      <c r="I515" s="14" t="s">
        <v>41</v>
      </c>
      <c r="J515" s="14" t="s">
        <v>76</v>
      </c>
      <c r="K515" s="114" t="s">
        <v>61</v>
      </c>
      <c r="L515" s="115">
        <v>44.99</v>
      </c>
      <c r="M515" s="175">
        <f t="shared" ref="M515:M561" si="786">L515/1.19</f>
        <v>37.806722689075634</v>
      </c>
      <c r="N515" s="115"/>
      <c r="O515" s="116"/>
      <c r="P515" s="177">
        <f t="shared" ref="P515:P519" si="787">L515</f>
        <v>44.99</v>
      </c>
      <c r="Q515" s="67">
        <f t="shared" ref="Q515:Q527" si="788">P515-1</f>
        <v>43.99</v>
      </c>
      <c r="R515" s="16">
        <f t="shared" ref="R515:R527" si="789">P515-2</f>
        <v>42.99</v>
      </c>
      <c r="S515" s="16">
        <f t="shared" ref="S515:S527" si="790">P515-3</f>
        <v>41.99</v>
      </c>
      <c r="T515" s="16">
        <f t="shared" ref="T515:T527" si="791">P515-4</f>
        <v>40.99</v>
      </c>
      <c r="U515" s="16">
        <f t="shared" ref="U515:U527" si="792">P515-5</f>
        <v>39.99</v>
      </c>
      <c r="V515" s="16">
        <f t="shared" ref="V515:V527" si="793">P515-6</f>
        <v>38.99</v>
      </c>
      <c r="W515" s="16">
        <f t="shared" ref="W515:W527" si="794">P515-7</f>
        <v>37.99</v>
      </c>
      <c r="X515" s="16">
        <f t="shared" ref="X515:X527" si="795">P515-8</f>
        <v>36.99</v>
      </c>
      <c r="Y515" s="16">
        <f t="shared" ref="Y515:Y527" si="796">P515-9</f>
        <v>35.99</v>
      </c>
      <c r="Z515" s="16">
        <f t="shared" ref="Z515:Z527" si="797">P515-10</f>
        <v>34.99</v>
      </c>
      <c r="AA515" s="71" t="s">
        <v>41</v>
      </c>
      <c r="AB515" s="252">
        <v>19.989999999999998</v>
      </c>
      <c r="AC515" s="212"/>
      <c r="AD515" s="119" t="s">
        <v>41</v>
      </c>
      <c r="AE515" s="67">
        <v>420</v>
      </c>
      <c r="AF515" s="114"/>
      <c r="AG515" s="182">
        <f t="shared" ref="AG515:AG561" si="798">SUM(AE515:AF515)</f>
        <v>420</v>
      </c>
      <c r="AH515" s="183">
        <f t="shared" ref="AH515:AH561" si="799">((($AG$2+$AG$3)-AG515))*1.19</f>
        <v>-452.2</v>
      </c>
      <c r="AI515" s="184">
        <f t="shared" ref="AI515:AI561" si="800">IF(AH515&lt;1,9.99,ROUNDDOWN(AH515/10,0)*10+9.99)</f>
        <v>9.99</v>
      </c>
      <c r="AJ515" s="183">
        <f t="shared" ref="AJ515:AJ561" si="801">AI515/1.19</f>
        <v>8.3949579831932777</v>
      </c>
      <c r="AK515" s="202">
        <f t="shared" ref="AK515:AK561" si="802">IF(ISNUMBER(Q515),AG515-20,"-")</f>
        <v>400</v>
      </c>
      <c r="AL515" s="203">
        <f t="shared" ref="AL515:AL561" si="803">IF(ISNUMBER(R515),AG515-40,"-")</f>
        <v>380</v>
      </c>
      <c r="AM515" s="203">
        <f t="shared" ref="AM515:AM561" si="804">IF(ISNUMBER(S515),AG515-60,"-")</f>
        <v>360</v>
      </c>
      <c r="AN515" s="203">
        <f t="shared" ref="AN515:AN561" si="805">IF(ISNUMBER(T515),AG515-80,"-")</f>
        <v>340</v>
      </c>
      <c r="AO515" s="203">
        <f t="shared" ref="AO515:AO561" si="806">IF(ISNUMBER(U515),AG515-100,"-")</f>
        <v>320</v>
      </c>
      <c r="AP515" s="203">
        <f t="shared" ref="AP515:AP561" si="807">IF(ISNUMBER(V515),AG515-120,"-")</f>
        <v>300</v>
      </c>
      <c r="AQ515" s="203">
        <f t="shared" ref="AQ515:AQ561" si="808">IF(ISNUMBER(W515),AG515-140,"-")</f>
        <v>280</v>
      </c>
      <c r="AR515" s="203">
        <f t="shared" ref="AR515:AR561" si="809">IF(ISNUMBER(X515),AG515-160,"-")</f>
        <v>260</v>
      </c>
      <c r="AS515" s="203">
        <f t="shared" ref="AS515:AS561" si="810">IF(ISNUMBER(Y515),AG515-180,"-")</f>
        <v>240</v>
      </c>
      <c r="AT515" s="203">
        <f t="shared" ref="AT515:AT561" si="811">IF(ISNUMBER(Z515),AG515-200,"-")</f>
        <v>220</v>
      </c>
      <c r="AU515" s="204" t="str">
        <f t="shared" ref="AU515:AU561" si="812">IF(ISNUMBER(AA515),AG515-240,"-")</f>
        <v>-</v>
      </c>
      <c r="AV515" s="185"/>
      <c r="AW515" s="205">
        <f t="shared" ref="AW515:AW561" si="813">IF(ISNUMBER(AK515),IF((AH515+23.8)&lt;1,9.99,ROUNDDOWN((AH515+23.8)/10,0)*10+9.99),"-")</f>
        <v>9.99</v>
      </c>
      <c r="AX515" s="206">
        <f t="shared" ref="AX515:AX561" si="814">IF(ISNUMBER(AL515),IF((AH515+47.6)&lt;1,9.99,ROUNDDOWN((AH515+47.6)/10,0)*10+9.99),"-")</f>
        <v>9.99</v>
      </c>
      <c r="AY515" s="206">
        <f t="shared" ref="AY515:AY561" si="815">IF(ISNUMBER(AM515),IF((AH515+71.4)&lt;1,9.99,ROUNDDOWN((AH515+71.4)/10,0)*10+9.99),"-")</f>
        <v>9.99</v>
      </c>
      <c r="AZ515" s="206">
        <f t="shared" ref="AZ515:AZ561" si="816">IF(ISNUMBER(AN515),IF((AH515+95.2)&lt;1,9.99,ROUNDDOWN((AH515+95.2)/10,0)*10+9.99),"-")</f>
        <v>9.99</v>
      </c>
      <c r="BA515" s="206">
        <f t="shared" ref="BA515:BA561" si="817">IF(ISNUMBER(AO515),IF((AH515+119)&lt;1,9.99,ROUNDDOWN((AH515+119)/10,0)*10+9.99),"-")</f>
        <v>9.99</v>
      </c>
      <c r="BB515" s="206">
        <f t="shared" ref="BB515:BB561" si="818">IF(ISNUMBER(AP515),IF((AH515+142.8)&lt;1,9.99,ROUNDDOWN((AH515+142.8)/10,0)*10+9.99),"-")</f>
        <v>9.99</v>
      </c>
      <c r="BC515" s="206">
        <f t="shared" ref="BC515:BC561" si="819">IF(ISNUMBER(AQ515),IF((AH515+166.6)&lt;1,9.99,ROUNDDOWN((AH515+166.6)/10,0)*10+9.99),"-")</f>
        <v>9.99</v>
      </c>
      <c r="BD515" s="206">
        <f t="shared" ref="BD515:BD561" si="820">IF(ISNUMBER(AR515),IF((AH515+190.4)&lt;1,9.99,ROUNDDOWN((AH515+190.4)/10,0)*10+9.99),"-")</f>
        <v>9.99</v>
      </c>
      <c r="BE515" s="206">
        <f t="shared" ref="BE515:BE561" si="821">IF(ISNUMBER(AS515),IF((AH515+214.2)&lt;1,9.99,ROUNDDOWN((AH515+214.2)/10,0)*10+9.99),"-")</f>
        <v>9.99</v>
      </c>
      <c r="BF515" s="206">
        <f t="shared" ref="BF515:BF561" si="822">IF(ISNUMBER(AT515),IF((AH515+238)&lt;1,9.99,ROUNDDOWN((AH515+238)/10,0)*10+9.99),"-")</f>
        <v>9.99</v>
      </c>
      <c r="BG515" s="207" t="str">
        <f t="shared" ref="BG515:BG561" si="823">IF(ISNUMBER(AU515),IF((AH515+285.6)&lt;1,9.99,ROUNDDOWN((AH515+285.6)/10,0)*10+9.99),"-")</f>
        <v>-</v>
      </c>
      <c r="BH515" s="103"/>
      <c r="BI515" s="227"/>
      <c r="BJ515" s="112" t="s">
        <v>164</v>
      </c>
      <c r="BK515" s="103"/>
    </row>
    <row r="516" spans="1:63" s="49" customFormat="1">
      <c r="A516" s="110"/>
      <c r="B516" s="125" t="s">
        <v>262</v>
      </c>
      <c r="C516" s="55" t="s">
        <v>278</v>
      </c>
      <c r="D516" s="71" t="s">
        <v>167</v>
      </c>
      <c r="E516" s="112" t="s">
        <v>2428</v>
      </c>
      <c r="F516" s="51" t="s">
        <v>61</v>
      </c>
      <c r="G516" s="14">
        <v>100</v>
      </c>
      <c r="H516" s="14">
        <v>50</v>
      </c>
      <c r="I516" s="14" t="s">
        <v>41</v>
      </c>
      <c r="J516" s="14" t="s">
        <v>76</v>
      </c>
      <c r="K516" s="114" t="s">
        <v>61</v>
      </c>
      <c r="L516" s="115">
        <v>44.99</v>
      </c>
      <c r="M516" s="175">
        <f t="shared" si="786"/>
        <v>37.806722689075634</v>
      </c>
      <c r="N516" s="115"/>
      <c r="O516" s="116"/>
      <c r="P516" s="177">
        <f t="shared" si="787"/>
        <v>44.99</v>
      </c>
      <c r="Q516" s="67">
        <f t="shared" si="788"/>
        <v>43.99</v>
      </c>
      <c r="R516" s="16">
        <f t="shared" si="789"/>
        <v>42.99</v>
      </c>
      <c r="S516" s="16">
        <f t="shared" si="790"/>
        <v>41.99</v>
      </c>
      <c r="T516" s="16">
        <f t="shared" si="791"/>
        <v>40.99</v>
      </c>
      <c r="U516" s="16">
        <f t="shared" si="792"/>
        <v>39.99</v>
      </c>
      <c r="V516" s="16">
        <f t="shared" si="793"/>
        <v>38.99</v>
      </c>
      <c r="W516" s="16">
        <f t="shared" si="794"/>
        <v>37.99</v>
      </c>
      <c r="X516" s="16">
        <f t="shared" si="795"/>
        <v>36.99</v>
      </c>
      <c r="Y516" s="16">
        <f t="shared" si="796"/>
        <v>35.99</v>
      </c>
      <c r="Z516" s="16">
        <f t="shared" si="797"/>
        <v>34.99</v>
      </c>
      <c r="AA516" s="71" t="s">
        <v>41</v>
      </c>
      <c r="AB516" s="252">
        <v>19.989999999999998</v>
      </c>
      <c r="AC516" s="237" t="s">
        <v>49</v>
      </c>
      <c r="AD516" s="120" t="s">
        <v>2316</v>
      </c>
      <c r="AE516" s="67">
        <v>420</v>
      </c>
      <c r="AF516" s="114">
        <v>95</v>
      </c>
      <c r="AG516" s="182">
        <f t="shared" si="798"/>
        <v>515</v>
      </c>
      <c r="AH516" s="183">
        <f t="shared" si="799"/>
        <v>-565.25</v>
      </c>
      <c r="AI516" s="184">
        <f t="shared" si="800"/>
        <v>9.99</v>
      </c>
      <c r="AJ516" s="183">
        <f t="shared" si="801"/>
        <v>8.3949579831932777</v>
      </c>
      <c r="AK516" s="202">
        <f t="shared" si="802"/>
        <v>495</v>
      </c>
      <c r="AL516" s="203">
        <f t="shared" si="803"/>
        <v>475</v>
      </c>
      <c r="AM516" s="203">
        <f t="shared" si="804"/>
        <v>455</v>
      </c>
      <c r="AN516" s="203">
        <f t="shared" si="805"/>
        <v>435</v>
      </c>
      <c r="AO516" s="203">
        <f t="shared" si="806"/>
        <v>415</v>
      </c>
      <c r="AP516" s="203">
        <f t="shared" si="807"/>
        <v>395</v>
      </c>
      <c r="AQ516" s="203">
        <f t="shared" si="808"/>
        <v>375</v>
      </c>
      <c r="AR516" s="203">
        <f t="shared" si="809"/>
        <v>355</v>
      </c>
      <c r="AS516" s="203">
        <f t="shared" si="810"/>
        <v>335</v>
      </c>
      <c r="AT516" s="203">
        <f t="shared" si="811"/>
        <v>315</v>
      </c>
      <c r="AU516" s="204" t="str">
        <f t="shared" si="812"/>
        <v>-</v>
      </c>
      <c r="AV516" s="185"/>
      <c r="AW516" s="205">
        <f t="shared" si="813"/>
        <v>9.99</v>
      </c>
      <c r="AX516" s="206">
        <f t="shared" si="814"/>
        <v>9.99</v>
      </c>
      <c r="AY516" s="206">
        <f t="shared" si="815"/>
        <v>9.99</v>
      </c>
      <c r="AZ516" s="206">
        <f t="shared" si="816"/>
        <v>9.99</v>
      </c>
      <c r="BA516" s="206">
        <f t="shared" si="817"/>
        <v>9.99</v>
      </c>
      <c r="BB516" s="206">
        <f t="shared" si="818"/>
        <v>9.99</v>
      </c>
      <c r="BC516" s="206">
        <f t="shared" si="819"/>
        <v>9.99</v>
      </c>
      <c r="BD516" s="206">
        <f t="shared" si="820"/>
        <v>9.99</v>
      </c>
      <c r="BE516" s="206">
        <f t="shared" si="821"/>
        <v>9.99</v>
      </c>
      <c r="BF516" s="206">
        <f t="shared" si="822"/>
        <v>9.99</v>
      </c>
      <c r="BG516" s="207" t="str">
        <f t="shared" si="823"/>
        <v>-</v>
      </c>
      <c r="BH516" s="103"/>
      <c r="BI516" s="227">
        <v>46265</v>
      </c>
      <c r="BJ516" s="112" t="s">
        <v>164</v>
      </c>
      <c r="BK516" s="103"/>
    </row>
    <row r="517" spans="1:63" s="49" customFormat="1">
      <c r="A517" s="110"/>
      <c r="B517" s="125" t="s">
        <v>262</v>
      </c>
      <c r="C517" s="55" t="s">
        <v>2531</v>
      </c>
      <c r="D517" s="71" t="s">
        <v>71</v>
      </c>
      <c r="E517" s="112"/>
      <c r="F517" s="51" t="s">
        <v>61</v>
      </c>
      <c r="G517" s="14">
        <v>150</v>
      </c>
      <c r="H517" s="14">
        <v>100</v>
      </c>
      <c r="I517" s="14" t="s">
        <v>41</v>
      </c>
      <c r="J517" s="14" t="s">
        <v>76</v>
      </c>
      <c r="K517" s="114" t="s">
        <v>61</v>
      </c>
      <c r="L517" s="115">
        <v>44.99</v>
      </c>
      <c r="M517" s="175">
        <f t="shared" si="786"/>
        <v>37.806722689075634</v>
      </c>
      <c r="N517" s="115"/>
      <c r="O517" s="116"/>
      <c r="P517" s="177">
        <f t="shared" si="787"/>
        <v>44.99</v>
      </c>
      <c r="Q517" s="67">
        <f t="shared" si="788"/>
        <v>43.99</v>
      </c>
      <c r="R517" s="16">
        <f t="shared" si="789"/>
        <v>42.99</v>
      </c>
      <c r="S517" s="16">
        <f t="shared" si="790"/>
        <v>41.99</v>
      </c>
      <c r="T517" s="16">
        <f t="shared" si="791"/>
        <v>40.99</v>
      </c>
      <c r="U517" s="16">
        <f t="shared" si="792"/>
        <v>39.99</v>
      </c>
      <c r="V517" s="16">
        <f t="shared" si="793"/>
        <v>38.99</v>
      </c>
      <c r="W517" s="16">
        <f t="shared" si="794"/>
        <v>37.99</v>
      </c>
      <c r="X517" s="16">
        <f t="shared" si="795"/>
        <v>36.99</v>
      </c>
      <c r="Y517" s="16">
        <f t="shared" si="796"/>
        <v>35.99</v>
      </c>
      <c r="Z517" s="16">
        <f t="shared" si="797"/>
        <v>34.99</v>
      </c>
      <c r="AA517" s="71" t="s">
        <v>41</v>
      </c>
      <c r="AB517" s="252">
        <v>19.989999999999998</v>
      </c>
      <c r="AC517" s="212"/>
      <c r="AD517" s="119" t="s">
        <v>41</v>
      </c>
      <c r="AE517" s="67">
        <v>380</v>
      </c>
      <c r="AF517" s="114"/>
      <c r="AG517" s="182">
        <f t="shared" si="798"/>
        <v>380</v>
      </c>
      <c r="AH517" s="183">
        <f t="shared" si="799"/>
        <v>-404.59999999999997</v>
      </c>
      <c r="AI517" s="184">
        <f t="shared" si="800"/>
        <v>9.99</v>
      </c>
      <c r="AJ517" s="183">
        <f t="shared" si="801"/>
        <v>8.3949579831932777</v>
      </c>
      <c r="AK517" s="202">
        <f t="shared" si="802"/>
        <v>360</v>
      </c>
      <c r="AL517" s="203">
        <f t="shared" si="803"/>
        <v>340</v>
      </c>
      <c r="AM517" s="203">
        <f t="shared" si="804"/>
        <v>320</v>
      </c>
      <c r="AN517" s="203">
        <f t="shared" si="805"/>
        <v>300</v>
      </c>
      <c r="AO517" s="203">
        <f t="shared" si="806"/>
        <v>280</v>
      </c>
      <c r="AP517" s="203">
        <f t="shared" si="807"/>
        <v>260</v>
      </c>
      <c r="AQ517" s="203">
        <f t="shared" si="808"/>
        <v>240</v>
      </c>
      <c r="AR517" s="203">
        <f t="shared" si="809"/>
        <v>220</v>
      </c>
      <c r="AS517" s="203">
        <f t="shared" si="810"/>
        <v>200</v>
      </c>
      <c r="AT517" s="203">
        <f t="shared" si="811"/>
        <v>180</v>
      </c>
      <c r="AU517" s="204" t="str">
        <f t="shared" si="812"/>
        <v>-</v>
      </c>
      <c r="AV517" s="185"/>
      <c r="AW517" s="205">
        <f t="shared" si="813"/>
        <v>9.99</v>
      </c>
      <c r="AX517" s="206">
        <f t="shared" si="814"/>
        <v>9.99</v>
      </c>
      <c r="AY517" s="206">
        <f t="shared" si="815"/>
        <v>9.99</v>
      </c>
      <c r="AZ517" s="206">
        <f t="shared" si="816"/>
        <v>9.99</v>
      </c>
      <c r="BA517" s="206">
        <f t="shared" si="817"/>
        <v>9.99</v>
      </c>
      <c r="BB517" s="206">
        <f t="shared" si="818"/>
        <v>9.99</v>
      </c>
      <c r="BC517" s="206">
        <f t="shared" si="819"/>
        <v>9.99</v>
      </c>
      <c r="BD517" s="206">
        <f t="shared" si="820"/>
        <v>9.99</v>
      </c>
      <c r="BE517" s="206">
        <f t="shared" si="821"/>
        <v>9.99</v>
      </c>
      <c r="BF517" s="206">
        <f t="shared" si="822"/>
        <v>9.99</v>
      </c>
      <c r="BG517" s="207" t="str">
        <f t="shared" si="823"/>
        <v>-</v>
      </c>
      <c r="BH517" s="103"/>
      <c r="BI517" s="227"/>
      <c r="BJ517" s="112" t="s">
        <v>164</v>
      </c>
      <c r="BK517" s="103"/>
    </row>
    <row r="518" spans="1:63" s="49" customFormat="1">
      <c r="A518" s="110"/>
      <c r="B518" s="125" t="s">
        <v>262</v>
      </c>
      <c r="C518" s="55" t="s">
        <v>2535</v>
      </c>
      <c r="D518" s="71" t="s">
        <v>85</v>
      </c>
      <c r="E518" s="112"/>
      <c r="F518" s="51" t="s">
        <v>61</v>
      </c>
      <c r="G518" s="14">
        <v>200</v>
      </c>
      <c r="H518" s="14">
        <v>100</v>
      </c>
      <c r="I518" s="14" t="s">
        <v>41</v>
      </c>
      <c r="J518" s="14" t="s">
        <v>76</v>
      </c>
      <c r="K518" s="114" t="s">
        <v>61</v>
      </c>
      <c r="L518" s="115">
        <v>44.99</v>
      </c>
      <c r="M518" s="175">
        <f t="shared" si="786"/>
        <v>37.806722689075634</v>
      </c>
      <c r="N518" s="115"/>
      <c r="O518" s="116"/>
      <c r="P518" s="177">
        <f t="shared" si="787"/>
        <v>44.99</v>
      </c>
      <c r="Q518" s="67">
        <f t="shared" si="788"/>
        <v>43.99</v>
      </c>
      <c r="R518" s="16">
        <f t="shared" si="789"/>
        <v>42.99</v>
      </c>
      <c r="S518" s="16">
        <f t="shared" si="790"/>
        <v>41.99</v>
      </c>
      <c r="T518" s="16">
        <f t="shared" si="791"/>
        <v>40.99</v>
      </c>
      <c r="U518" s="16">
        <f t="shared" si="792"/>
        <v>39.99</v>
      </c>
      <c r="V518" s="16">
        <f t="shared" si="793"/>
        <v>38.99</v>
      </c>
      <c r="W518" s="16">
        <f t="shared" si="794"/>
        <v>37.99</v>
      </c>
      <c r="X518" s="16">
        <f t="shared" si="795"/>
        <v>36.99</v>
      </c>
      <c r="Y518" s="16">
        <f t="shared" si="796"/>
        <v>35.99</v>
      </c>
      <c r="Z518" s="16">
        <f t="shared" si="797"/>
        <v>34.99</v>
      </c>
      <c r="AA518" s="71" t="s">
        <v>41</v>
      </c>
      <c r="AB518" s="252">
        <v>19.989999999999998</v>
      </c>
      <c r="AC518" s="212"/>
      <c r="AD518" s="119" t="s">
        <v>41</v>
      </c>
      <c r="AE518" s="67">
        <v>340</v>
      </c>
      <c r="AF518" s="114"/>
      <c r="AG518" s="182">
        <f t="shared" si="798"/>
        <v>340</v>
      </c>
      <c r="AH518" s="183">
        <f t="shared" si="799"/>
        <v>-357</v>
      </c>
      <c r="AI518" s="184">
        <f t="shared" si="800"/>
        <v>9.99</v>
      </c>
      <c r="AJ518" s="183">
        <f t="shared" si="801"/>
        <v>8.3949579831932777</v>
      </c>
      <c r="AK518" s="202">
        <f t="shared" si="802"/>
        <v>320</v>
      </c>
      <c r="AL518" s="203">
        <f t="shared" si="803"/>
        <v>300</v>
      </c>
      <c r="AM518" s="203">
        <f t="shared" si="804"/>
        <v>280</v>
      </c>
      <c r="AN518" s="203">
        <f t="shared" si="805"/>
        <v>260</v>
      </c>
      <c r="AO518" s="203">
        <f t="shared" si="806"/>
        <v>240</v>
      </c>
      <c r="AP518" s="203">
        <f t="shared" si="807"/>
        <v>220</v>
      </c>
      <c r="AQ518" s="203">
        <f t="shared" si="808"/>
        <v>200</v>
      </c>
      <c r="AR518" s="203">
        <f t="shared" si="809"/>
        <v>180</v>
      </c>
      <c r="AS518" s="203">
        <f t="shared" si="810"/>
        <v>160</v>
      </c>
      <c r="AT518" s="203">
        <f t="shared" si="811"/>
        <v>140</v>
      </c>
      <c r="AU518" s="204" t="str">
        <f t="shared" si="812"/>
        <v>-</v>
      </c>
      <c r="AV518" s="185"/>
      <c r="AW518" s="205">
        <f t="shared" si="813"/>
        <v>9.99</v>
      </c>
      <c r="AX518" s="206">
        <f t="shared" si="814"/>
        <v>9.99</v>
      </c>
      <c r="AY518" s="206">
        <f t="shared" si="815"/>
        <v>9.99</v>
      </c>
      <c r="AZ518" s="206">
        <f t="shared" si="816"/>
        <v>9.99</v>
      </c>
      <c r="BA518" s="206">
        <f t="shared" si="817"/>
        <v>9.99</v>
      </c>
      <c r="BB518" s="206">
        <f t="shared" si="818"/>
        <v>9.99</v>
      </c>
      <c r="BC518" s="206">
        <f t="shared" si="819"/>
        <v>9.99</v>
      </c>
      <c r="BD518" s="206">
        <f t="shared" si="820"/>
        <v>9.99</v>
      </c>
      <c r="BE518" s="206">
        <f t="shared" si="821"/>
        <v>9.99</v>
      </c>
      <c r="BF518" s="206">
        <f t="shared" si="822"/>
        <v>9.99</v>
      </c>
      <c r="BG518" s="207" t="str">
        <f t="shared" si="823"/>
        <v>-</v>
      </c>
      <c r="BH518" s="103"/>
      <c r="BI518" s="227"/>
      <c r="BJ518" s="112" t="s">
        <v>164</v>
      </c>
      <c r="BK518" s="103"/>
    </row>
    <row r="519" spans="1:63" s="49" customFormat="1">
      <c r="A519" s="110"/>
      <c r="B519" s="125" t="s">
        <v>262</v>
      </c>
      <c r="C519" s="55" t="s">
        <v>2531</v>
      </c>
      <c r="D519" s="71" t="s">
        <v>71</v>
      </c>
      <c r="E519" s="112" t="s">
        <v>2428</v>
      </c>
      <c r="F519" s="51" t="s">
        <v>61</v>
      </c>
      <c r="G519" s="14">
        <v>150</v>
      </c>
      <c r="H519" s="14">
        <v>100</v>
      </c>
      <c r="I519" s="14" t="s">
        <v>41</v>
      </c>
      <c r="J519" s="14" t="s">
        <v>76</v>
      </c>
      <c r="K519" s="114" t="s">
        <v>61</v>
      </c>
      <c r="L519" s="115">
        <v>44.99</v>
      </c>
      <c r="M519" s="175">
        <f t="shared" si="786"/>
        <v>37.806722689075634</v>
      </c>
      <c r="N519" s="115"/>
      <c r="O519" s="116"/>
      <c r="P519" s="177">
        <f t="shared" si="787"/>
        <v>44.99</v>
      </c>
      <c r="Q519" s="67">
        <f t="shared" si="788"/>
        <v>43.99</v>
      </c>
      <c r="R519" s="16">
        <f t="shared" si="789"/>
        <v>42.99</v>
      </c>
      <c r="S519" s="16">
        <f t="shared" si="790"/>
        <v>41.99</v>
      </c>
      <c r="T519" s="16">
        <f t="shared" si="791"/>
        <v>40.99</v>
      </c>
      <c r="U519" s="16">
        <f t="shared" si="792"/>
        <v>39.99</v>
      </c>
      <c r="V519" s="16">
        <f t="shared" si="793"/>
        <v>38.99</v>
      </c>
      <c r="W519" s="16">
        <f t="shared" si="794"/>
        <v>37.99</v>
      </c>
      <c r="X519" s="16">
        <f t="shared" si="795"/>
        <v>36.99</v>
      </c>
      <c r="Y519" s="16">
        <f t="shared" si="796"/>
        <v>35.99</v>
      </c>
      <c r="Z519" s="16">
        <f t="shared" si="797"/>
        <v>34.99</v>
      </c>
      <c r="AA519" s="71" t="s">
        <v>41</v>
      </c>
      <c r="AB519" s="252">
        <v>19.989999999999998</v>
      </c>
      <c r="AC519" s="237" t="s">
        <v>49</v>
      </c>
      <c r="AD519" s="120" t="s">
        <v>2543</v>
      </c>
      <c r="AE519" s="67">
        <v>380</v>
      </c>
      <c r="AF519" s="114">
        <v>110</v>
      </c>
      <c r="AG519" s="182">
        <f t="shared" si="798"/>
        <v>490</v>
      </c>
      <c r="AH519" s="183">
        <f t="shared" si="799"/>
        <v>-535.5</v>
      </c>
      <c r="AI519" s="184">
        <f t="shared" si="800"/>
        <v>9.99</v>
      </c>
      <c r="AJ519" s="183">
        <f t="shared" si="801"/>
        <v>8.3949579831932777</v>
      </c>
      <c r="AK519" s="202">
        <f t="shared" si="802"/>
        <v>470</v>
      </c>
      <c r="AL519" s="203">
        <f t="shared" si="803"/>
        <v>450</v>
      </c>
      <c r="AM519" s="203">
        <f t="shared" si="804"/>
        <v>430</v>
      </c>
      <c r="AN519" s="203">
        <f t="shared" si="805"/>
        <v>410</v>
      </c>
      <c r="AO519" s="203">
        <f t="shared" si="806"/>
        <v>390</v>
      </c>
      <c r="AP519" s="203">
        <f t="shared" si="807"/>
        <v>370</v>
      </c>
      <c r="AQ519" s="203">
        <f t="shared" si="808"/>
        <v>350</v>
      </c>
      <c r="AR519" s="203">
        <f t="shared" si="809"/>
        <v>330</v>
      </c>
      <c r="AS519" s="203">
        <f t="shared" si="810"/>
        <v>310</v>
      </c>
      <c r="AT519" s="203">
        <f t="shared" si="811"/>
        <v>290</v>
      </c>
      <c r="AU519" s="204" t="str">
        <f t="shared" si="812"/>
        <v>-</v>
      </c>
      <c r="AV519" s="185"/>
      <c r="AW519" s="205">
        <f t="shared" si="813"/>
        <v>9.99</v>
      </c>
      <c r="AX519" s="206">
        <f t="shared" si="814"/>
        <v>9.99</v>
      </c>
      <c r="AY519" s="206">
        <f t="shared" si="815"/>
        <v>9.99</v>
      </c>
      <c r="AZ519" s="206">
        <f t="shared" si="816"/>
        <v>9.99</v>
      </c>
      <c r="BA519" s="206">
        <f t="shared" si="817"/>
        <v>9.99</v>
      </c>
      <c r="BB519" s="206">
        <f t="shared" si="818"/>
        <v>9.99</v>
      </c>
      <c r="BC519" s="206">
        <f t="shared" si="819"/>
        <v>9.99</v>
      </c>
      <c r="BD519" s="206">
        <f t="shared" si="820"/>
        <v>9.99</v>
      </c>
      <c r="BE519" s="206">
        <f t="shared" si="821"/>
        <v>9.99</v>
      </c>
      <c r="BF519" s="206">
        <f t="shared" si="822"/>
        <v>9.99</v>
      </c>
      <c r="BG519" s="207" t="str">
        <f t="shared" si="823"/>
        <v>-</v>
      </c>
      <c r="BH519" s="103"/>
      <c r="BI519" s="227">
        <v>46265</v>
      </c>
      <c r="BJ519" s="112" t="s">
        <v>164</v>
      </c>
      <c r="BK519" s="103"/>
    </row>
    <row r="520" spans="1:63" s="49" customFormat="1">
      <c r="A520" s="110"/>
      <c r="B520" s="125" t="s">
        <v>262</v>
      </c>
      <c r="C520" s="55" t="s">
        <v>2532</v>
      </c>
      <c r="D520" s="71" t="s">
        <v>167</v>
      </c>
      <c r="E520" s="112" t="s">
        <v>2428</v>
      </c>
      <c r="F520" s="51" t="s">
        <v>61</v>
      </c>
      <c r="G520" s="14">
        <v>150</v>
      </c>
      <c r="H520" s="14">
        <v>100</v>
      </c>
      <c r="I520" s="14" t="s">
        <v>41</v>
      </c>
      <c r="J520" s="14" t="s">
        <v>76</v>
      </c>
      <c r="K520" s="114" t="s">
        <v>61</v>
      </c>
      <c r="L520" s="115">
        <v>49.99</v>
      </c>
      <c r="M520" s="175">
        <f t="shared" si="786"/>
        <v>42.008403361344541</v>
      </c>
      <c r="N520" s="115">
        <f>L520-5</f>
        <v>44.99</v>
      </c>
      <c r="O520" s="118">
        <f>N520/1.19</f>
        <v>37.806722689075634</v>
      </c>
      <c r="P520" s="177">
        <f>N520</f>
        <v>44.99</v>
      </c>
      <c r="Q520" s="67">
        <f t="shared" si="788"/>
        <v>43.99</v>
      </c>
      <c r="R520" s="16">
        <f t="shared" si="789"/>
        <v>42.99</v>
      </c>
      <c r="S520" s="16">
        <f t="shared" si="790"/>
        <v>41.99</v>
      </c>
      <c r="T520" s="16">
        <f t="shared" si="791"/>
        <v>40.99</v>
      </c>
      <c r="U520" s="16">
        <f t="shared" si="792"/>
        <v>39.99</v>
      </c>
      <c r="V520" s="16">
        <f t="shared" si="793"/>
        <v>38.99</v>
      </c>
      <c r="W520" s="16">
        <f t="shared" si="794"/>
        <v>37.99</v>
      </c>
      <c r="X520" s="16">
        <f t="shared" si="795"/>
        <v>36.99</v>
      </c>
      <c r="Y520" s="16">
        <f t="shared" si="796"/>
        <v>35.99</v>
      </c>
      <c r="Z520" s="16">
        <f t="shared" si="797"/>
        <v>34.99</v>
      </c>
      <c r="AA520" s="71" t="s">
        <v>41</v>
      </c>
      <c r="AB520" s="252">
        <v>19.989999999999998</v>
      </c>
      <c r="AC520" s="237" t="s">
        <v>169</v>
      </c>
      <c r="AD520" s="120" t="s">
        <v>2544</v>
      </c>
      <c r="AE520" s="67">
        <v>460</v>
      </c>
      <c r="AF520" s="114">
        <v>30</v>
      </c>
      <c r="AG520" s="182">
        <f t="shared" si="798"/>
        <v>490</v>
      </c>
      <c r="AH520" s="183">
        <f t="shared" si="799"/>
        <v>-535.5</v>
      </c>
      <c r="AI520" s="184">
        <f t="shared" si="800"/>
        <v>9.99</v>
      </c>
      <c r="AJ520" s="183">
        <f t="shared" si="801"/>
        <v>8.3949579831932777</v>
      </c>
      <c r="AK520" s="202">
        <f t="shared" si="802"/>
        <v>470</v>
      </c>
      <c r="AL520" s="203">
        <f t="shared" si="803"/>
        <v>450</v>
      </c>
      <c r="AM520" s="203">
        <f t="shared" si="804"/>
        <v>430</v>
      </c>
      <c r="AN520" s="203">
        <f t="shared" si="805"/>
        <v>410</v>
      </c>
      <c r="AO520" s="203">
        <f t="shared" si="806"/>
        <v>390</v>
      </c>
      <c r="AP520" s="203">
        <f t="shared" si="807"/>
        <v>370</v>
      </c>
      <c r="AQ520" s="203">
        <f t="shared" si="808"/>
        <v>350</v>
      </c>
      <c r="AR520" s="203">
        <f t="shared" si="809"/>
        <v>330</v>
      </c>
      <c r="AS520" s="203">
        <f t="shared" si="810"/>
        <v>310</v>
      </c>
      <c r="AT520" s="203">
        <f t="shared" si="811"/>
        <v>290</v>
      </c>
      <c r="AU520" s="204" t="str">
        <f t="shared" si="812"/>
        <v>-</v>
      </c>
      <c r="AV520" s="185"/>
      <c r="AW520" s="205">
        <f t="shared" si="813"/>
        <v>9.99</v>
      </c>
      <c r="AX520" s="206">
        <f t="shared" si="814"/>
        <v>9.99</v>
      </c>
      <c r="AY520" s="206">
        <f t="shared" si="815"/>
        <v>9.99</v>
      </c>
      <c r="AZ520" s="206">
        <f t="shared" si="816"/>
        <v>9.99</v>
      </c>
      <c r="BA520" s="206">
        <f t="shared" si="817"/>
        <v>9.99</v>
      </c>
      <c r="BB520" s="206">
        <f t="shared" si="818"/>
        <v>9.99</v>
      </c>
      <c r="BC520" s="206">
        <f t="shared" si="819"/>
        <v>9.99</v>
      </c>
      <c r="BD520" s="206">
        <f t="shared" si="820"/>
        <v>9.99</v>
      </c>
      <c r="BE520" s="206">
        <f t="shared" si="821"/>
        <v>9.99</v>
      </c>
      <c r="BF520" s="206">
        <f t="shared" si="822"/>
        <v>9.99</v>
      </c>
      <c r="BG520" s="207" t="str">
        <f t="shared" si="823"/>
        <v>-</v>
      </c>
      <c r="BH520" s="103"/>
      <c r="BI520" s="227">
        <v>46265</v>
      </c>
      <c r="BJ520" s="112" t="s">
        <v>164</v>
      </c>
      <c r="BK520" s="103"/>
    </row>
    <row r="521" spans="1:63" s="49" customFormat="1">
      <c r="A521" s="110"/>
      <c r="B521" s="125" t="s">
        <v>262</v>
      </c>
      <c r="C521" s="55" t="s">
        <v>2535</v>
      </c>
      <c r="D521" s="71" t="s">
        <v>85</v>
      </c>
      <c r="E521" s="112" t="s">
        <v>2428</v>
      </c>
      <c r="F521" s="51" t="s">
        <v>61</v>
      </c>
      <c r="G521" s="14">
        <v>200</v>
      </c>
      <c r="H521" s="14">
        <v>100</v>
      </c>
      <c r="I521" s="14" t="s">
        <v>41</v>
      </c>
      <c r="J521" s="14" t="s">
        <v>76</v>
      </c>
      <c r="K521" s="114" t="s">
        <v>61</v>
      </c>
      <c r="L521" s="115">
        <v>44.99</v>
      </c>
      <c r="M521" s="175">
        <f t="shared" si="786"/>
        <v>37.806722689075634</v>
      </c>
      <c r="N521" s="115"/>
      <c r="O521" s="116"/>
      <c r="P521" s="177">
        <f>L521</f>
        <v>44.99</v>
      </c>
      <c r="Q521" s="67">
        <f t="shared" si="788"/>
        <v>43.99</v>
      </c>
      <c r="R521" s="16">
        <f t="shared" si="789"/>
        <v>42.99</v>
      </c>
      <c r="S521" s="16">
        <f t="shared" si="790"/>
        <v>41.99</v>
      </c>
      <c r="T521" s="16">
        <f t="shared" si="791"/>
        <v>40.99</v>
      </c>
      <c r="U521" s="16">
        <f t="shared" si="792"/>
        <v>39.99</v>
      </c>
      <c r="V521" s="16">
        <f t="shared" si="793"/>
        <v>38.99</v>
      </c>
      <c r="W521" s="16">
        <f t="shared" si="794"/>
        <v>37.99</v>
      </c>
      <c r="X521" s="16">
        <f t="shared" si="795"/>
        <v>36.99</v>
      </c>
      <c r="Y521" s="16">
        <f t="shared" si="796"/>
        <v>35.99</v>
      </c>
      <c r="Z521" s="16">
        <f t="shared" si="797"/>
        <v>34.99</v>
      </c>
      <c r="AA521" s="71" t="s">
        <v>41</v>
      </c>
      <c r="AB521" s="252">
        <v>19.989999999999998</v>
      </c>
      <c r="AC521" s="237" t="s">
        <v>49</v>
      </c>
      <c r="AD521" s="120" t="s">
        <v>2547</v>
      </c>
      <c r="AE521" s="67">
        <v>340</v>
      </c>
      <c r="AF521" s="114">
        <v>220</v>
      </c>
      <c r="AG521" s="182">
        <f t="shared" si="798"/>
        <v>560</v>
      </c>
      <c r="AH521" s="183">
        <f t="shared" si="799"/>
        <v>-618.79999999999995</v>
      </c>
      <c r="AI521" s="184">
        <f t="shared" si="800"/>
        <v>9.99</v>
      </c>
      <c r="AJ521" s="183">
        <f t="shared" si="801"/>
        <v>8.3949579831932777</v>
      </c>
      <c r="AK521" s="202">
        <f t="shared" si="802"/>
        <v>540</v>
      </c>
      <c r="AL521" s="203">
        <f t="shared" si="803"/>
        <v>520</v>
      </c>
      <c r="AM521" s="203">
        <f t="shared" si="804"/>
        <v>500</v>
      </c>
      <c r="AN521" s="203">
        <f t="shared" si="805"/>
        <v>480</v>
      </c>
      <c r="AO521" s="203">
        <f t="shared" si="806"/>
        <v>460</v>
      </c>
      <c r="AP521" s="203">
        <f t="shared" si="807"/>
        <v>440</v>
      </c>
      <c r="AQ521" s="203">
        <f t="shared" si="808"/>
        <v>420</v>
      </c>
      <c r="AR521" s="203">
        <f t="shared" si="809"/>
        <v>400</v>
      </c>
      <c r="AS521" s="203">
        <f t="shared" si="810"/>
        <v>380</v>
      </c>
      <c r="AT521" s="203">
        <f t="shared" si="811"/>
        <v>360</v>
      </c>
      <c r="AU521" s="204" t="str">
        <f t="shared" si="812"/>
        <v>-</v>
      </c>
      <c r="AV521" s="185"/>
      <c r="AW521" s="205">
        <f t="shared" si="813"/>
        <v>9.99</v>
      </c>
      <c r="AX521" s="206">
        <f t="shared" si="814"/>
        <v>9.99</v>
      </c>
      <c r="AY521" s="206">
        <f t="shared" si="815"/>
        <v>9.99</v>
      </c>
      <c r="AZ521" s="206">
        <f t="shared" si="816"/>
        <v>9.99</v>
      </c>
      <c r="BA521" s="206">
        <f t="shared" si="817"/>
        <v>9.99</v>
      </c>
      <c r="BB521" s="206">
        <f t="shared" si="818"/>
        <v>9.99</v>
      </c>
      <c r="BC521" s="206">
        <f t="shared" si="819"/>
        <v>9.99</v>
      </c>
      <c r="BD521" s="206">
        <f t="shared" si="820"/>
        <v>9.99</v>
      </c>
      <c r="BE521" s="206">
        <f t="shared" si="821"/>
        <v>9.99</v>
      </c>
      <c r="BF521" s="206">
        <f t="shared" si="822"/>
        <v>9.99</v>
      </c>
      <c r="BG521" s="207" t="str">
        <f t="shared" si="823"/>
        <v>-</v>
      </c>
      <c r="BH521" s="103"/>
      <c r="BI521" s="227">
        <v>46265</v>
      </c>
      <c r="BJ521" s="112" t="s">
        <v>164</v>
      </c>
      <c r="BK521" s="103"/>
    </row>
    <row r="522" spans="1:63">
      <c r="A522" s="110"/>
      <c r="B522" s="125" t="s">
        <v>262</v>
      </c>
      <c r="C522" s="55" t="s">
        <v>2532</v>
      </c>
      <c r="D522" s="71" t="s">
        <v>167</v>
      </c>
      <c r="E522" s="112"/>
      <c r="F522" s="51" t="s">
        <v>61</v>
      </c>
      <c r="G522" s="14">
        <v>150</v>
      </c>
      <c r="H522" s="14">
        <v>100</v>
      </c>
      <c r="I522" s="14" t="s">
        <v>41</v>
      </c>
      <c r="J522" s="14" t="s">
        <v>76</v>
      </c>
      <c r="K522" s="114" t="s">
        <v>61</v>
      </c>
      <c r="L522" s="115">
        <v>49.99</v>
      </c>
      <c r="M522" s="175">
        <f t="shared" si="786"/>
        <v>42.008403361344541</v>
      </c>
      <c r="N522" s="115"/>
      <c r="O522" s="116"/>
      <c r="P522" s="177">
        <f t="shared" ref="P522:P527" si="824">L522</f>
        <v>49.99</v>
      </c>
      <c r="Q522" s="67">
        <f t="shared" si="788"/>
        <v>48.99</v>
      </c>
      <c r="R522" s="16">
        <f t="shared" si="789"/>
        <v>47.99</v>
      </c>
      <c r="S522" s="16">
        <f t="shared" si="790"/>
        <v>46.99</v>
      </c>
      <c r="T522" s="16">
        <f t="shared" si="791"/>
        <v>45.99</v>
      </c>
      <c r="U522" s="16">
        <f t="shared" si="792"/>
        <v>44.99</v>
      </c>
      <c r="V522" s="16">
        <f t="shared" si="793"/>
        <v>43.99</v>
      </c>
      <c r="W522" s="16">
        <f t="shared" si="794"/>
        <v>42.99</v>
      </c>
      <c r="X522" s="16">
        <f t="shared" si="795"/>
        <v>41.99</v>
      </c>
      <c r="Y522" s="16">
        <f t="shared" si="796"/>
        <v>40.99</v>
      </c>
      <c r="Z522" s="16">
        <f t="shared" si="797"/>
        <v>39.99</v>
      </c>
      <c r="AA522" s="71" t="s">
        <v>41</v>
      </c>
      <c r="AB522" s="252">
        <v>19.989999999999998</v>
      </c>
      <c r="AC522" s="212"/>
      <c r="AD522" s="119" t="s">
        <v>41</v>
      </c>
      <c r="AE522" s="67">
        <v>460</v>
      </c>
      <c r="AF522" s="114"/>
      <c r="AG522" s="182">
        <f t="shared" si="798"/>
        <v>460</v>
      </c>
      <c r="AH522" s="183">
        <f t="shared" si="799"/>
        <v>-499.79999999999995</v>
      </c>
      <c r="AI522" s="184">
        <f t="shared" si="800"/>
        <v>9.99</v>
      </c>
      <c r="AJ522" s="183">
        <f t="shared" si="801"/>
        <v>8.3949579831932777</v>
      </c>
      <c r="AK522" s="202">
        <f t="shared" si="802"/>
        <v>440</v>
      </c>
      <c r="AL522" s="203">
        <f t="shared" si="803"/>
        <v>420</v>
      </c>
      <c r="AM522" s="203">
        <f t="shared" si="804"/>
        <v>400</v>
      </c>
      <c r="AN522" s="203">
        <f t="shared" si="805"/>
        <v>380</v>
      </c>
      <c r="AO522" s="203">
        <f t="shared" si="806"/>
        <v>360</v>
      </c>
      <c r="AP522" s="203">
        <f t="shared" si="807"/>
        <v>340</v>
      </c>
      <c r="AQ522" s="203">
        <f t="shared" si="808"/>
        <v>320</v>
      </c>
      <c r="AR522" s="203">
        <f t="shared" si="809"/>
        <v>300</v>
      </c>
      <c r="AS522" s="203">
        <f t="shared" si="810"/>
        <v>280</v>
      </c>
      <c r="AT522" s="203">
        <f t="shared" si="811"/>
        <v>260</v>
      </c>
      <c r="AU522" s="204" t="str">
        <f t="shared" si="812"/>
        <v>-</v>
      </c>
      <c r="AV522" s="185"/>
      <c r="AW522" s="205">
        <f t="shared" si="813"/>
        <v>9.99</v>
      </c>
      <c r="AX522" s="206">
        <f t="shared" si="814"/>
        <v>9.99</v>
      </c>
      <c r="AY522" s="206">
        <f t="shared" si="815"/>
        <v>9.99</v>
      </c>
      <c r="AZ522" s="206">
        <f t="shared" si="816"/>
        <v>9.99</v>
      </c>
      <c r="BA522" s="206">
        <f t="shared" si="817"/>
        <v>9.99</v>
      </c>
      <c r="BB522" s="206">
        <f t="shared" si="818"/>
        <v>9.99</v>
      </c>
      <c r="BC522" s="206">
        <f t="shared" si="819"/>
        <v>9.99</v>
      </c>
      <c r="BD522" s="206">
        <f t="shared" si="820"/>
        <v>9.99</v>
      </c>
      <c r="BE522" s="206">
        <f t="shared" si="821"/>
        <v>9.99</v>
      </c>
      <c r="BF522" s="206">
        <f t="shared" si="822"/>
        <v>9.99</v>
      </c>
      <c r="BG522" s="207" t="str">
        <f t="shared" si="823"/>
        <v>-</v>
      </c>
      <c r="BH522" s="103"/>
      <c r="BI522" s="227"/>
      <c r="BJ522" s="112" t="s">
        <v>164</v>
      </c>
      <c r="BK522" s="103"/>
    </row>
    <row r="523" spans="1:63" s="49" customFormat="1">
      <c r="A523" s="110"/>
      <c r="B523" s="125" t="s">
        <v>262</v>
      </c>
      <c r="C523" s="55" t="s">
        <v>2536</v>
      </c>
      <c r="D523" s="71" t="s">
        <v>71</v>
      </c>
      <c r="E523" s="112"/>
      <c r="F523" s="51" t="s">
        <v>61</v>
      </c>
      <c r="G523" s="14">
        <v>200</v>
      </c>
      <c r="H523" s="14">
        <v>100</v>
      </c>
      <c r="I523" s="14" t="s">
        <v>41</v>
      </c>
      <c r="J523" s="14" t="s">
        <v>76</v>
      </c>
      <c r="K523" s="114" t="s">
        <v>61</v>
      </c>
      <c r="L523" s="115">
        <v>49.99</v>
      </c>
      <c r="M523" s="175">
        <f t="shared" si="786"/>
        <v>42.008403361344541</v>
      </c>
      <c r="N523" s="115"/>
      <c r="O523" s="116"/>
      <c r="P523" s="177">
        <f t="shared" si="824"/>
        <v>49.99</v>
      </c>
      <c r="Q523" s="67">
        <f t="shared" si="788"/>
        <v>48.99</v>
      </c>
      <c r="R523" s="16">
        <f t="shared" si="789"/>
        <v>47.99</v>
      </c>
      <c r="S523" s="16">
        <f t="shared" si="790"/>
        <v>46.99</v>
      </c>
      <c r="T523" s="16">
        <f t="shared" si="791"/>
        <v>45.99</v>
      </c>
      <c r="U523" s="16">
        <f t="shared" si="792"/>
        <v>44.99</v>
      </c>
      <c r="V523" s="16">
        <f t="shared" si="793"/>
        <v>43.99</v>
      </c>
      <c r="W523" s="16">
        <f t="shared" si="794"/>
        <v>42.99</v>
      </c>
      <c r="X523" s="16">
        <f t="shared" si="795"/>
        <v>41.99</v>
      </c>
      <c r="Y523" s="16">
        <f t="shared" si="796"/>
        <v>40.99</v>
      </c>
      <c r="Z523" s="16">
        <f t="shared" si="797"/>
        <v>39.99</v>
      </c>
      <c r="AA523" s="71" t="s">
        <v>41</v>
      </c>
      <c r="AB523" s="252">
        <v>19.989999999999998</v>
      </c>
      <c r="AC523" s="212"/>
      <c r="AD523" s="119" t="s">
        <v>41</v>
      </c>
      <c r="AE523" s="67">
        <v>420</v>
      </c>
      <c r="AF523" s="114"/>
      <c r="AG523" s="182">
        <f t="shared" si="798"/>
        <v>420</v>
      </c>
      <c r="AH523" s="183">
        <f t="shared" si="799"/>
        <v>-452.2</v>
      </c>
      <c r="AI523" s="184">
        <f t="shared" si="800"/>
        <v>9.99</v>
      </c>
      <c r="AJ523" s="183">
        <f t="shared" si="801"/>
        <v>8.3949579831932777</v>
      </c>
      <c r="AK523" s="202">
        <f t="shared" si="802"/>
        <v>400</v>
      </c>
      <c r="AL523" s="203">
        <f t="shared" si="803"/>
        <v>380</v>
      </c>
      <c r="AM523" s="203">
        <f t="shared" si="804"/>
        <v>360</v>
      </c>
      <c r="AN523" s="203">
        <f t="shared" si="805"/>
        <v>340</v>
      </c>
      <c r="AO523" s="203">
        <f t="shared" si="806"/>
        <v>320</v>
      </c>
      <c r="AP523" s="203">
        <f t="shared" si="807"/>
        <v>300</v>
      </c>
      <c r="AQ523" s="203">
        <f t="shared" si="808"/>
        <v>280</v>
      </c>
      <c r="AR523" s="203">
        <f t="shared" si="809"/>
        <v>260</v>
      </c>
      <c r="AS523" s="203">
        <f t="shared" si="810"/>
        <v>240</v>
      </c>
      <c r="AT523" s="203">
        <f t="shared" si="811"/>
        <v>220</v>
      </c>
      <c r="AU523" s="204" t="str">
        <f t="shared" si="812"/>
        <v>-</v>
      </c>
      <c r="AV523" s="185"/>
      <c r="AW523" s="205">
        <f t="shared" si="813"/>
        <v>9.99</v>
      </c>
      <c r="AX523" s="206">
        <f t="shared" si="814"/>
        <v>9.99</v>
      </c>
      <c r="AY523" s="206">
        <f t="shared" si="815"/>
        <v>9.99</v>
      </c>
      <c r="AZ523" s="206">
        <f t="shared" si="816"/>
        <v>9.99</v>
      </c>
      <c r="BA523" s="206">
        <f t="shared" si="817"/>
        <v>9.99</v>
      </c>
      <c r="BB523" s="206">
        <f t="shared" si="818"/>
        <v>9.99</v>
      </c>
      <c r="BC523" s="206">
        <f t="shared" si="819"/>
        <v>9.99</v>
      </c>
      <c r="BD523" s="206">
        <f t="shared" si="820"/>
        <v>9.99</v>
      </c>
      <c r="BE523" s="206">
        <f t="shared" si="821"/>
        <v>9.99</v>
      </c>
      <c r="BF523" s="206">
        <f t="shared" si="822"/>
        <v>9.99</v>
      </c>
      <c r="BG523" s="207" t="str">
        <f t="shared" si="823"/>
        <v>-</v>
      </c>
      <c r="BH523" s="103"/>
      <c r="BI523" s="227"/>
      <c r="BJ523" s="112" t="s">
        <v>164</v>
      </c>
      <c r="BK523" s="103"/>
    </row>
    <row r="524" spans="1:63" s="49" customFormat="1">
      <c r="A524" s="110"/>
      <c r="B524" s="125" t="s">
        <v>262</v>
      </c>
      <c r="C524" s="55" t="s">
        <v>2532</v>
      </c>
      <c r="D524" s="71" t="s">
        <v>167</v>
      </c>
      <c r="E524" s="112" t="s">
        <v>2428</v>
      </c>
      <c r="F524" s="51" t="s">
        <v>61</v>
      </c>
      <c r="G524" s="14">
        <v>150</v>
      </c>
      <c r="H524" s="14">
        <v>100</v>
      </c>
      <c r="I524" s="14" t="s">
        <v>41</v>
      </c>
      <c r="J524" s="14" t="s">
        <v>76</v>
      </c>
      <c r="K524" s="114" t="s">
        <v>61</v>
      </c>
      <c r="L524" s="115">
        <v>49.99</v>
      </c>
      <c r="M524" s="175">
        <f t="shared" si="786"/>
        <v>42.008403361344541</v>
      </c>
      <c r="N524" s="115"/>
      <c r="O524" s="116"/>
      <c r="P524" s="177">
        <f t="shared" si="824"/>
        <v>49.99</v>
      </c>
      <c r="Q524" s="67">
        <f t="shared" si="788"/>
        <v>48.99</v>
      </c>
      <c r="R524" s="16">
        <f t="shared" si="789"/>
        <v>47.99</v>
      </c>
      <c r="S524" s="16">
        <f t="shared" si="790"/>
        <v>46.99</v>
      </c>
      <c r="T524" s="16">
        <f t="shared" si="791"/>
        <v>45.99</v>
      </c>
      <c r="U524" s="16">
        <f t="shared" si="792"/>
        <v>44.99</v>
      </c>
      <c r="V524" s="16">
        <f t="shared" si="793"/>
        <v>43.99</v>
      </c>
      <c r="W524" s="16">
        <f t="shared" si="794"/>
        <v>42.99</v>
      </c>
      <c r="X524" s="16">
        <f t="shared" si="795"/>
        <v>41.99</v>
      </c>
      <c r="Y524" s="16">
        <f t="shared" si="796"/>
        <v>40.99</v>
      </c>
      <c r="Z524" s="16">
        <f t="shared" si="797"/>
        <v>39.99</v>
      </c>
      <c r="AA524" s="71" t="s">
        <v>41</v>
      </c>
      <c r="AB524" s="252">
        <v>19.989999999999998</v>
      </c>
      <c r="AC524" s="237" t="s">
        <v>49</v>
      </c>
      <c r="AD524" s="120" t="s">
        <v>2543</v>
      </c>
      <c r="AE524" s="67">
        <v>460</v>
      </c>
      <c r="AF524" s="114">
        <v>110</v>
      </c>
      <c r="AG524" s="182">
        <f t="shared" si="798"/>
        <v>570</v>
      </c>
      <c r="AH524" s="183">
        <f t="shared" si="799"/>
        <v>-630.69999999999993</v>
      </c>
      <c r="AI524" s="184">
        <f t="shared" si="800"/>
        <v>9.99</v>
      </c>
      <c r="AJ524" s="183">
        <f t="shared" si="801"/>
        <v>8.3949579831932777</v>
      </c>
      <c r="AK524" s="202">
        <f t="shared" si="802"/>
        <v>550</v>
      </c>
      <c r="AL524" s="203">
        <f t="shared" si="803"/>
        <v>530</v>
      </c>
      <c r="AM524" s="203">
        <f t="shared" si="804"/>
        <v>510</v>
      </c>
      <c r="AN524" s="203">
        <f t="shared" si="805"/>
        <v>490</v>
      </c>
      <c r="AO524" s="203">
        <f t="shared" si="806"/>
        <v>470</v>
      </c>
      <c r="AP524" s="203">
        <f t="shared" si="807"/>
        <v>450</v>
      </c>
      <c r="AQ524" s="203">
        <f t="shared" si="808"/>
        <v>430</v>
      </c>
      <c r="AR524" s="203">
        <f t="shared" si="809"/>
        <v>410</v>
      </c>
      <c r="AS524" s="203">
        <f t="shared" si="810"/>
        <v>390</v>
      </c>
      <c r="AT524" s="203">
        <f t="shared" si="811"/>
        <v>370</v>
      </c>
      <c r="AU524" s="204" t="str">
        <f t="shared" si="812"/>
        <v>-</v>
      </c>
      <c r="AV524" s="185"/>
      <c r="AW524" s="205">
        <f t="shared" si="813"/>
        <v>9.99</v>
      </c>
      <c r="AX524" s="206">
        <f t="shared" si="814"/>
        <v>9.99</v>
      </c>
      <c r="AY524" s="206">
        <f t="shared" si="815"/>
        <v>9.99</v>
      </c>
      <c r="AZ524" s="206">
        <f t="shared" si="816"/>
        <v>9.99</v>
      </c>
      <c r="BA524" s="206">
        <f t="shared" si="817"/>
        <v>9.99</v>
      </c>
      <c r="BB524" s="206">
        <f t="shared" si="818"/>
        <v>9.99</v>
      </c>
      <c r="BC524" s="206">
        <f t="shared" si="819"/>
        <v>9.99</v>
      </c>
      <c r="BD524" s="206">
        <f t="shared" si="820"/>
        <v>9.99</v>
      </c>
      <c r="BE524" s="206">
        <f t="shared" si="821"/>
        <v>9.99</v>
      </c>
      <c r="BF524" s="206">
        <f t="shared" si="822"/>
        <v>9.99</v>
      </c>
      <c r="BG524" s="207" t="str">
        <f t="shared" si="823"/>
        <v>-</v>
      </c>
      <c r="BH524" s="103"/>
      <c r="BI524" s="227">
        <v>46265</v>
      </c>
      <c r="BJ524" s="112" t="s">
        <v>164</v>
      </c>
      <c r="BK524" s="103"/>
    </row>
    <row r="525" spans="1:63">
      <c r="A525" s="110"/>
      <c r="B525" s="125" t="s">
        <v>262</v>
      </c>
      <c r="C525" s="55" t="s">
        <v>2536</v>
      </c>
      <c r="D525" s="71" t="s">
        <v>71</v>
      </c>
      <c r="E525" s="112" t="s">
        <v>2428</v>
      </c>
      <c r="F525" s="51" t="s">
        <v>61</v>
      </c>
      <c r="G525" s="14">
        <v>200</v>
      </c>
      <c r="H525" s="14">
        <v>100</v>
      </c>
      <c r="I525" s="14" t="s">
        <v>41</v>
      </c>
      <c r="J525" s="14" t="s">
        <v>76</v>
      </c>
      <c r="K525" s="114" t="s">
        <v>61</v>
      </c>
      <c r="L525" s="115">
        <v>49.99</v>
      </c>
      <c r="M525" s="175">
        <f t="shared" si="786"/>
        <v>42.008403361344541</v>
      </c>
      <c r="N525" s="115"/>
      <c r="O525" s="116"/>
      <c r="P525" s="177">
        <f t="shared" si="824"/>
        <v>49.99</v>
      </c>
      <c r="Q525" s="67">
        <f t="shared" si="788"/>
        <v>48.99</v>
      </c>
      <c r="R525" s="16">
        <f t="shared" si="789"/>
        <v>47.99</v>
      </c>
      <c r="S525" s="16">
        <f t="shared" si="790"/>
        <v>46.99</v>
      </c>
      <c r="T525" s="16">
        <f t="shared" si="791"/>
        <v>45.99</v>
      </c>
      <c r="U525" s="16">
        <f t="shared" si="792"/>
        <v>44.99</v>
      </c>
      <c r="V525" s="16">
        <f t="shared" si="793"/>
        <v>43.99</v>
      </c>
      <c r="W525" s="16">
        <f t="shared" si="794"/>
        <v>42.99</v>
      </c>
      <c r="X525" s="16">
        <f t="shared" si="795"/>
        <v>41.99</v>
      </c>
      <c r="Y525" s="16">
        <f t="shared" si="796"/>
        <v>40.99</v>
      </c>
      <c r="Z525" s="16">
        <f t="shared" si="797"/>
        <v>39.99</v>
      </c>
      <c r="AA525" s="71" t="s">
        <v>41</v>
      </c>
      <c r="AB525" s="252">
        <v>19.989999999999998</v>
      </c>
      <c r="AC525" s="237" t="s">
        <v>49</v>
      </c>
      <c r="AD525" s="120" t="s">
        <v>2547</v>
      </c>
      <c r="AE525" s="67">
        <v>420</v>
      </c>
      <c r="AF525" s="114">
        <v>220</v>
      </c>
      <c r="AG525" s="182">
        <f t="shared" si="798"/>
        <v>640</v>
      </c>
      <c r="AH525" s="183">
        <f t="shared" si="799"/>
        <v>-714</v>
      </c>
      <c r="AI525" s="184">
        <f t="shared" si="800"/>
        <v>9.99</v>
      </c>
      <c r="AJ525" s="183">
        <f t="shared" si="801"/>
        <v>8.3949579831932777</v>
      </c>
      <c r="AK525" s="202">
        <f t="shared" si="802"/>
        <v>620</v>
      </c>
      <c r="AL525" s="203">
        <f t="shared" si="803"/>
        <v>600</v>
      </c>
      <c r="AM525" s="203">
        <f t="shared" si="804"/>
        <v>580</v>
      </c>
      <c r="AN525" s="203">
        <f t="shared" si="805"/>
        <v>560</v>
      </c>
      <c r="AO525" s="203">
        <f t="shared" si="806"/>
        <v>540</v>
      </c>
      <c r="AP525" s="203">
        <f t="shared" si="807"/>
        <v>520</v>
      </c>
      <c r="AQ525" s="203">
        <f t="shared" si="808"/>
        <v>500</v>
      </c>
      <c r="AR525" s="203">
        <f t="shared" si="809"/>
        <v>480</v>
      </c>
      <c r="AS525" s="203">
        <f t="shared" si="810"/>
        <v>460</v>
      </c>
      <c r="AT525" s="203">
        <f t="shared" si="811"/>
        <v>440</v>
      </c>
      <c r="AU525" s="204" t="str">
        <f t="shared" si="812"/>
        <v>-</v>
      </c>
      <c r="AV525" s="185"/>
      <c r="AW525" s="205">
        <f t="shared" si="813"/>
        <v>9.99</v>
      </c>
      <c r="AX525" s="206">
        <f t="shared" si="814"/>
        <v>9.99</v>
      </c>
      <c r="AY525" s="206">
        <f t="shared" si="815"/>
        <v>9.99</v>
      </c>
      <c r="AZ525" s="206">
        <f t="shared" si="816"/>
        <v>9.99</v>
      </c>
      <c r="BA525" s="206">
        <f t="shared" si="817"/>
        <v>9.99</v>
      </c>
      <c r="BB525" s="206">
        <f t="shared" si="818"/>
        <v>9.99</v>
      </c>
      <c r="BC525" s="206">
        <f t="shared" si="819"/>
        <v>9.99</v>
      </c>
      <c r="BD525" s="206">
        <f t="shared" si="820"/>
        <v>9.99</v>
      </c>
      <c r="BE525" s="206">
        <f t="shared" si="821"/>
        <v>9.99</v>
      </c>
      <c r="BF525" s="206">
        <f t="shared" si="822"/>
        <v>9.99</v>
      </c>
      <c r="BG525" s="207" t="str">
        <f t="shared" si="823"/>
        <v>-</v>
      </c>
      <c r="BH525" s="103"/>
      <c r="BI525" s="227">
        <v>46265</v>
      </c>
      <c r="BJ525" s="112" t="s">
        <v>164</v>
      </c>
      <c r="BK525" s="103"/>
    </row>
    <row r="526" spans="1:63">
      <c r="A526" s="110"/>
      <c r="B526" s="125" t="s">
        <v>262</v>
      </c>
      <c r="C526" s="55" t="s">
        <v>2537</v>
      </c>
      <c r="D526" s="71" t="s">
        <v>167</v>
      </c>
      <c r="E526" s="112"/>
      <c r="F526" s="51" t="s">
        <v>61</v>
      </c>
      <c r="G526" s="14">
        <v>200</v>
      </c>
      <c r="H526" s="14">
        <v>100</v>
      </c>
      <c r="I526" s="14" t="s">
        <v>41</v>
      </c>
      <c r="J526" s="14" t="s">
        <v>76</v>
      </c>
      <c r="K526" s="114" t="s">
        <v>61</v>
      </c>
      <c r="L526" s="115">
        <v>54.99</v>
      </c>
      <c r="M526" s="175">
        <f t="shared" si="786"/>
        <v>46.210084033613448</v>
      </c>
      <c r="N526" s="115"/>
      <c r="O526" s="116"/>
      <c r="P526" s="177">
        <f t="shared" si="824"/>
        <v>54.99</v>
      </c>
      <c r="Q526" s="67">
        <f t="shared" si="788"/>
        <v>53.99</v>
      </c>
      <c r="R526" s="16">
        <f t="shared" si="789"/>
        <v>52.99</v>
      </c>
      <c r="S526" s="16">
        <f t="shared" si="790"/>
        <v>51.99</v>
      </c>
      <c r="T526" s="16">
        <f t="shared" si="791"/>
        <v>50.99</v>
      </c>
      <c r="U526" s="16">
        <f t="shared" si="792"/>
        <v>49.99</v>
      </c>
      <c r="V526" s="16">
        <f t="shared" si="793"/>
        <v>48.99</v>
      </c>
      <c r="W526" s="16">
        <f t="shared" si="794"/>
        <v>47.99</v>
      </c>
      <c r="X526" s="16">
        <f t="shared" si="795"/>
        <v>46.99</v>
      </c>
      <c r="Y526" s="16">
        <f t="shared" si="796"/>
        <v>45.99</v>
      </c>
      <c r="Z526" s="16">
        <f t="shared" si="797"/>
        <v>44.99</v>
      </c>
      <c r="AA526" s="71" t="s">
        <v>41</v>
      </c>
      <c r="AB526" s="252">
        <v>19.989999999999998</v>
      </c>
      <c r="AC526" s="212"/>
      <c r="AD526" s="119" t="s">
        <v>41</v>
      </c>
      <c r="AE526" s="67">
        <v>500</v>
      </c>
      <c r="AF526" s="114"/>
      <c r="AG526" s="182">
        <f t="shared" si="798"/>
        <v>500</v>
      </c>
      <c r="AH526" s="183">
        <f t="shared" si="799"/>
        <v>-547.4</v>
      </c>
      <c r="AI526" s="184">
        <f t="shared" si="800"/>
        <v>9.99</v>
      </c>
      <c r="AJ526" s="183">
        <f t="shared" si="801"/>
        <v>8.3949579831932777</v>
      </c>
      <c r="AK526" s="202">
        <f t="shared" si="802"/>
        <v>480</v>
      </c>
      <c r="AL526" s="203">
        <f t="shared" si="803"/>
        <v>460</v>
      </c>
      <c r="AM526" s="203">
        <f t="shared" si="804"/>
        <v>440</v>
      </c>
      <c r="AN526" s="203">
        <f t="shared" si="805"/>
        <v>420</v>
      </c>
      <c r="AO526" s="203">
        <f t="shared" si="806"/>
        <v>400</v>
      </c>
      <c r="AP526" s="203">
        <f t="shared" si="807"/>
        <v>380</v>
      </c>
      <c r="AQ526" s="203">
        <f t="shared" si="808"/>
        <v>360</v>
      </c>
      <c r="AR526" s="203">
        <f t="shared" si="809"/>
        <v>340</v>
      </c>
      <c r="AS526" s="203">
        <f t="shared" si="810"/>
        <v>320</v>
      </c>
      <c r="AT526" s="203">
        <f t="shared" si="811"/>
        <v>300</v>
      </c>
      <c r="AU526" s="204" t="str">
        <f t="shared" si="812"/>
        <v>-</v>
      </c>
      <c r="AV526" s="185"/>
      <c r="AW526" s="205">
        <f t="shared" si="813"/>
        <v>9.99</v>
      </c>
      <c r="AX526" s="206">
        <f t="shared" si="814"/>
        <v>9.99</v>
      </c>
      <c r="AY526" s="206">
        <f t="shared" si="815"/>
        <v>9.99</v>
      </c>
      <c r="AZ526" s="206">
        <f t="shared" si="816"/>
        <v>9.99</v>
      </c>
      <c r="BA526" s="206">
        <f t="shared" si="817"/>
        <v>9.99</v>
      </c>
      <c r="BB526" s="206">
        <f t="shared" si="818"/>
        <v>9.99</v>
      </c>
      <c r="BC526" s="206">
        <f t="shared" si="819"/>
        <v>9.99</v>
      </c>
      <c r="BD526" s="206">
        <f t="shared" si="820"/>
        <v>9.99</v>
      </c>
      <c r="BE526" s="206">
        <f t="shared" si="821"/>
        <v>9.99</v>
      </c>
      <c r="BF526" s="206">
        <f t="shared" si="822"/>
        <v>9.99</v>
      </c>
      <c r="BG526" s="207" t="str">
        <f t="shared" si="823"/>
        <v>-</v>
      </c>
      <c r="BH526" s="103"/>
      <c r="BI526" s="227"/>
      <c r="BJ526" s="112" t="s">
        <v>164</v>
      </c>
      <c r="BK526" s="103"/>
    </row>
    <row r="527" spans="1:63" s="49" customFormat="1">
      <c r="A527" s="110"/>
      <c r="B527" s="125" t="s">
        <v>262</v>
      </c>
      <c r="C527" s="55" t="s">
        <v>2537</v>
      </c>
      <c r="D527" s="71" t="s">
        <v>167</v>
      </c>
      <c r="E527" s="112" t="s">
        <v>2428</v>
      </c>
      <c r="F527" s="51" t="s">
        <v>61</v>
      </c>
      <c r="G527" s="14">
        <v>200</v>
      </c>
      <c r="H527" s="14">
        <v>100</v>
      </c>
      <c r="I527" s="14" t="s">
        <v>41</v>
      </c>
      <c r="J527" s="14" t="s">
        <v>76</v>
      </c>
      <c r="K527" s="114" t="s">
        <v>61</v>
      </c>
      <c r="L527" s="115">
        <v>54.99</v>
      </c>
      <c r="M527" s="175">
        <f t="shared" si="786"/>
        <v>46.210084033613448</v>
      </c>
      <c r="N527" s="115"/>
      <c r="O527" s="116"/>
      <c r="P527" s="177">
        <f t="shared" si="824"/>
        <v>54.99</v>
      </c>
      <c r="Q527" s="67">
        <f t="shared" si="788"/>
        <v>53.99</v>
      </c>
      <c r="R527" s="16">
        <f t="shared" si="789"/>
        <v>52.99</v>
      </c>
      <c r="S527" s="16">
        <f t="shared" si="790"/>
        <v>51.99</v>
      </c>
      <c r="T527" s="16">
        <f t="shared" si="791"/>
        <v>50.99</v>
      </c>
      <c r="U527" s="16">
        <f t="shared" si="792"/>
        <v>49.99</v>
      </c>
      <c r="V527" s="16">
        <f t="shared" si="793"/>
        <v>48.99</v>
      </c>
      <c r="W527" s="16">
        <f t="shared" si="794"/>
        <v>47.99</v>
      </c>
      <c r="X527" s="16">
        <f t="shared" si="795"/>
        <v>46.99</v>
      </c>
      <c r="Y527" s="16">
        <f t="shared" si="796"/>
        <v>45.99</v>
      </c>
      <c r="Z527" s="16">
        <f t="shared" si="797"/>
        <v>44.99</v>
      </c>
      <c r="AA527" s="71" t="s">
        <v>41</v>
      </c>
      <c r="AB527" s="252">
        <v>19.989999999999998</v>
      </c>
      <c r="AC527" s="237" t="s">
        <v>49</v>
      </c>
      <c r="AD527" s="120" t="s">
        <v>2547</v>
      </c>
      <c r="AE527" s="67">
        <v>500</v>
      </c>
      <c r="AF527" s="114">
        <v>220</v>
      </c>
      <c r="AG527" s="182">
        <f t="shared" si="798"/>
        <v>720</v>
      </c>
      <c r="AH527" s="183">
        <f t="shared" si="799"/>
        <v>-809.19999999999993</v>
      </c>
      <c r="AI527" s="184">
        <f t="shared" si="800"/>
        <v>9.99</v>
      </c>
      <c r="AJ527" s="183">
        <f t="shared" si="801"/>
        <v>8.3949579831932777</v>
      </c>
      <c r="AK527" s="202">
        <f t="shared" si="802"/>
        <v>700</v>
      </c>
      <c r="AL527" s="203">
        <f t="shared" si="803"/>
        <v>680</v>
      </c>
      <c r="AM527" s="203">
        <f t="shared" si="804"/>
        <v>660</v>
      </c>
      <c r="AN527" s="203">
        <f t="shared" si="805"/>
        <v>640</v>
      </c>
      <c r="AO527" s="203">
        <f t="shared" si="806"/>
        <v>620</v>
      </c>
      <c r="AP527" s="203">
        <f t="shared" si="807"/>
        <v>600</v>
      </c>
      <c r="AQ527" s="203">
        <f t="shared" si="808"/>
        <v>580</v>
      </c>
      <c r="AR527" s="203">
        <f t="shared" si="809"/>
        <v>560</v>
      </c>
      <c r="AS527" s="203">
        <f t="shared" si="810"/>
        <v>540</v>
      </c>
      <c r="AT527" s="203">
        <f t="shared" si="811"/>
        <v>520</v>
      </c>
      <c r="AU527" s="204" t="str">
        <f t="shared" si="812"/>
        <v>-</v>
      </c>
      <c r="AV527" s="185"/>
      <c r="AW527" s="205">
        <f t="shared" si="813"/>
        <v>9.99</v>
      </c>
      <c r="AX527" s="206">
        <f t="shared" si="814"/>
        <v>9.99</v>
      </c>
      <c r="AY527" s="206">
        <f t="shared" si="815"/>
        <v>9.99</v>
      </c>
      <c r="AZ527" s="206">
        <f t="shared" si="816"/>
        <v>9.99</v>
      </c>
      <c r="BA527" s="206">
        <f t="shared" si="817"/>
        <v>9.99</v>
      </c>
      <c r="BB527" s="206">
        <f t="shared" si="818"/>
        <v>9.99</v>
      </c>
      <c r="BC527" s="206">
        <f t="shared" si="819"/>
        <v>9.99</v>
      </c>
      <c r="BD527" s="206">
        <f t="shared" si="820"/>
        <v>9.99</v>
      </c>
      <c r="BE527" s="206">
        <f t="shared" si="821"/>
        <v>9.99</v>
      </c>
      <c r="BF527" s="206">
        <f t="shared" si="822"/>
        <v>9.99</v>
      </c>
      <c r="BG527" s="207" t="str">
        <f t="shared" si="823"/>
        <v>-</v>
      </c>
      <c r="BH527" s="103"/>
      <c r="BI527" s="227">
        <v>46265</v>
      </c>
      <c r="BJ527" s="112" t="s">
        <v>164</v>
      </c>
      <c r="BK527" s="103"/>
    </row>
    <row r="528" spans="1:63">
      <c r="A528" s="110"/>
      <c r="B528" s="126" t="s">
        <v>176</v>
      </c>
      <c r="C528" s="53" t="s">
        <v>179</v>
      </c>
      <c r="D528" s="71" t="s">
        <v>40</v>
      </c>
      <c r="E528" s="112" t="s">
        <v>2426</v>
      </c>
      <c r="F528" s="51" t="s">
        <v>61</v>
      </c>
      <c r="G528" s="14">
        <v>15</v>
      </c>
      <c r="H528" s="14">
        <v>50</v>
      </c>
      <c r="I528" s="14" t="s">
        <v>41</v>
      </c>
      <c r="J528" s="14" t="s">
        <v>76</v>
      </c>
      <c r="K528" s="72" t="s">
        <v>61</v>
      </c>
      <c r="L528" s="115">
        <v>14.99</v>
      </c>
      <c r="M528" s="175">
        <f t="shared" si="786"/>
        <v>12.596638655462186</v>
      </c>
      <c r="N528" s="115">
        <f>L528-10</f>
        <v>4.99</v>
      </c>
      <c r="O528" s="118">
        <f>N528/1.19</f>
        <v>4.1932773109243699</v>
      </c>
      <c r="P528" s="177">
        <f>N528</f>
        <v>4.99</v>
      </c>
      <c r="Q528" s="51" t="s">
        <v>41</v>
      </c>
      <c r="R528" s="14" t="s">
        <v>41</v>
      </c>
      <c r="S528" s="14" t="s">
        <v>41</v>
      </c>
      <c r="T528" s="14" t="s">
        <v>41</v>
      </c>
      <c r="U528" s="14" t="s">
        <v>41</v>
      </c>
      <c r="V528" s="14" t="s">
        <v>41</v>
      </c>
      <c r="W528" s="14" t="s">
        <v>41</v>
      </c>
      <c r="X528" s="14" t="s">
        <v>41</v>
      </c>
      <c r="Y528" s="14" t="s">
        <v>41</v>
      </c>
      <c r="Z528" s="14" t="s">
        <v>41</v>
      </c>
      <c r="AA528" s="71" t="s">
        <v>41</v>
      </c>
      <c r="AB528" s="256">
        <v>0</v>
      </c>
      <c r="AC528" s="63" t="s">
        <v>182</v>
      </c>
      <c r="AD528" s="120" t="s">
        <v>2170</v>
      </c>
      <c r="AE528" s="67">
        <v>10</v>
      </c>
      <c r="AF528" s="114">
        <v>10</v>
      </c>
      <c r="AG528" s="182">
        <f t="shared" si="798"/>
        <v>20</v>
      </c>
      <c r="AH528" s="183">
        <f t="shared" si="799"/>
        <v>23.799999999999997</v>
      </c>
      <c r="AI528" s="184">
        <f t="shared" si="800"/>
        <v>29.990000000000002</v>
      </c>
      <c r="AJ528" s="183">
        <f t="shared" si="801"/>
        <v>25.20168067226891</v>
      </c>
      <c r="AK528" s="202" t="str">
        <f t="shared" si="802"/>
        <v>-</v>
      </c>
      <c r="AL528" s="203" t="str">
        <f t="shared" si="803"/>
        <v>-</v>
      </c>
      <c r="AM528" s="203" t="str">
        <f t="shared" si="804"/>
        <v>-</v>
      </c>
      <c r="AN528" s="203" t="str">
        <f t="shared" si="805"/>
        <v>-</v>
      </c>
      <c r="AO528" s="203" t="str">
        <f t="shared" si="806"/>
        <v>-</v>
      </c>
      <c r="AP528" s="203" t="str">
        <f t="shared" si="807"/>
        <v>-</v>
      </c>
      <c r="AQ528" s="203" t="str">
        <f t="shared" si="808"/>
        <v>-</v>
      </c>
      <c r="AR528" s="203" t="str">
        <f t="shared" si="809"/>
        <v>-</v>
      </c>
      <c r="AS528" s="203" t="str">
        <f t="shared" si="810"/>
        <v>-</v>
      </c>
      <c r="AT528" s="203" t="str">
        <f t="shared" si="811"/>
        <v>-</v>
      </c>
      <c r="AU528" s="204" t="str">
        <f t="shared" si="812"/>
        <v>-</v>
      </c>
      <c r="AV528" s="185"/>
      <c r="AW528" s="205" t="str">
        <f t="shared" si="813"/>
        <v>-</v>
      </c>
      <c r="AX528" s="206" t="str">
        <f t="shared" si="814"/>
        <v>-</v>
      </c>
      <c r="AY528" s="206" t="str">
        <f t="shared" si="815"/>
        <v>-</v>
      </c>
      <c r="AZ528" s="206" t="str">
        <f t="shared" si="816"/>
        <v>-</v>
      </c>
      <c r="BA528" s="206" t="str">
        <f t="shared" si="817"/>
        <v>-</v>
      </c>
      <c r="BB528" s="206" t="str">
        <f t="shared" si="818"/>
        <v>-</v>
      </c>
      <c r="BC528" s="206" t="str">
        <f t="shared" si="819"/>
        <v>-</v>
      </c>
      <c r="BD528" s="206" t="str">
        <f t="shared" si="820"/>
        <v>-</v>
      </c>
      <c r="BE528" s="206" t="str">
        <f t="shared" si="821"/>
        <v>-</v>
      </c>
      <c r="BF528" s="206" t="str">
        <f t="shared" si="822"/>
        <v>-</v>
      </c>
      <c r="BG528" s="207" t="str">
        <f t="shared" si="823"/>
        <v>-</v>
      </c>
      <c r="BH528" s="103" t="s">
        <v>2497</v>
      </c>
      <c r="BI528" s="227">
        <v>46265</v>
      </c>
      <c r="BJ528" s="112" t="s">
        <v>180</v>
      </c>
      <c r="BK528" s="103"/>
    </row>
    <row r="529" spans="1:63" s="49" customFormat="1">
      <c r="A529" s="110"/>
      <c r="B529" s="126" t="s">
        <v>176</v>
      </c>
      <c r="C529" s="53" t="s">
        <v>2572</v>
      </c>
      <c r="D529" s="71" t="s">
        <v>40</v>
      </c>
      <c r="E529" s="112" t="s">
        <v>2426</v>
      </c>
      <c r="F529" s="51" t="s">
        <v>61</v>
      </c>
      <c r="G529" s="14">
        <v>25</v>
      </c>
      <c r="H529" s="14">
        <v>50</v>
      </c>
      <c r="I529" s="14" t="s">
        <v>41</v>
      </c>
      <c r="J529" s="14" t="s">
        <v>76</v>
      </c>
      <c r="K529" s="72" t="s">
        <v>61</v>
      </c>
      <c r="L529" s="115">
        <v>16.989999999999998</v>
      </c>
      <c r="M529" s="175">
        <f t="shared" si="786"/>
        <v>14.277310924369747</v>
      </c>
      <c r="N529" s="115">
        <f>L529-10</f>
        <v>6.9899999999999984</v>
      </c>
      <c r="O529" s="116">
        <f>N529/1.19</f>
        <v>5.8739495798319314</v>
      </c>
      <c r="P529" s="177">
        <f>N529</f>
        <v>6.9899999999999984</v>
      </c>
      <c r="Q529" s="51" t="s">
        <v>41</v>
      </c>
      <c r="R529" s="14" t="s">
        <v>41</v>
      </c>
      <c r="S529" s="14" t="s">
        <v>41</v>
      </c>
      <c r="T529" s="14" t="s">
        <v>41</v>
      </c>
      <c r="U529" s="14" t="s">
        <v>41</v>
      </c>
      <c r="V529" s="14" t="s">
        <v>41</v>
      </c>
      <c r="W529" s="14" t="s">
        <v>41</v>
      </c>
      <c r="X529" s="14" t="s">
        <v>41</v>
      </c>
      <c r="Y529" s="14" t="s">
        <v>41</v>
      </c>
      <c r="Z529" s="14" t="s">
        <v>41</v>
      </c>
      <c r="AA529" s="71" t="s">
        <v>41</v>
      </c>
      <c r="AB529" s="256">
        <v>0</v>
      </c>
      <c r="AC529" s="63" t="s">
        <v>182</v>
      </c>
      <c r="AD529" s="120" t="s">
        <v>2573</v>
      </c>
      <c r="AE529" s="67">
        <v>15</v>
      </c>
      <c r="AF529" s="114">
        <v>15</v>
      </c>
      <c r="AG529" s="182">
        <f t="shared" si="798"/>
        <v>30</v>
      </c>
      <c r="AH529" s="183">
        <f t="shared" si="799"/>
        <v>11.899999999999999</v>
      </c>
      <c r="AI529" s="184">
        <f t="shared" si="800"/>
        <v>19.990000000000002</v>
      </c>
      <c r="AJ529" s="183">
        <f t="shared" si="801"/>
        <v>16.798319327731093</v>
      </c>
      <c r="AK529" s="202" t="str">
        <f t="shared" si="802"/>
        <v>-</v>
      </c>
      <c r="AL529" s="203" t="str">
        <f t="shared" si="803"/>
        <v>-</v>
      </c>
      <c r="AM529" s="203" t="str">
        <f t="shared" si="804"/>
        <v>-</v>
      </c>
      <c r="AN529" s="203" t="str">
        <f t="shared" si="805"/>
        <v>-</v>
      </c>
      <c r="AO529" s="203" t="str">
        <f t="shared" si="806"/>
        <v>-</v>
      </c>
      <c r="AP529" s="203" t="str">
        <f t="shared" si="807"/>
        <v>-</v>
      </c>
      <c r="AQ529" s="203" t="str">
        <f t="shared" si="808"/>
        <v>-</v>
      </c>
      <c r="AR529" s="203" t="str">
        <f t="shared" si="809"/>
        <v>-</v>
      </c>
      <c r="AS529" s="203" t="str">
        <f t="shared" si="810"/>
        <v>-</v>
      </c>
      <c r="AT529" s="203" t="str">
        <f t="shared" si="811"/>
        <v>-</v>
      </c>
      <c r="AU529" s="204" t="str">
        <f t="shared" si="812"/>
        <v>-</v>
      </c>
      <c r="AV529" s="185"/>
      <c r="AW529" s="205" t="str">
        <f t="shared" si="813"/>
        <v>-</v>
      </c>
      <c r="AX529" s="206" t="str">
        <f t="shared" si="814"/>
        <v>-</v>
      </c>
      <c r="AY529" s="206" t="str">
        <f t="shared" si="815"/>
        <v>-</v>
      </c>
      <c r="AZ529" s="206" t="str">
        <f t="shared" si="816"/>
        <v>-</v>
      </c>
      <c r="BA529" s="206" t="str">
        <f t="shared" si="817"/>
        <v>-</v>
      </c>
      <c r="BB529" s="206" t="str">
        <f t="shared" si="818"/>
        <v>-</v>
      </c>
      <c r="BC529" s="206" t="str">
        <f t="shared" si="819"/>
        <v>-</v>
      </c>
      <c r="BD529" s="206" t="str">
        <f t="shared" si="820"/>
        <v>-</v>
      </c>
      <c r="BE529" s="206" t="str">
        <f t="shared" si="821"/>
        <v>-</v>
      </c>
      <c r="BF529" s="206" t="str">
        <f t="shared" si="822"/>
        <v>-</v>
      </c>
      <c r="BG529" s="207" t="str">
        <f t="shared" si="823"/>
        <v>-</v>
      </c>
      <c r="BH529" s="103" t="s">
        <v>2497</v>
      </c>
      <c r="BI529" s="227">
        <v>46265</v>
      </c>
      <c r="BJ529" s="112" t="s">
        <v>181</v>
      </c>
      <c r="BK529" s="103"/>
    </row>
    <row r="530" spans="1:63" s="49" customFormat="1">
      <c r="A530" s="110"/>
      <c r="B530" s="126" t="s">
        <v>176</v>
      </c>
      <c r="C530" s="53" t="s">
        <v>2127</v>
      </c>
      <c r="D530" s="71" t="s">
        <v>40</v>
      </c>
      <c r="E530" s="112" t="s">
        <v>2426</v>
      </c>
      <c r="F530" s="51" t="s">
        <v>61</v>
      </c>
      <c r="G530" s="14">
        <v>10</v>
      </c>
      <c r="H530" s="14">
        <v>50</v>
      </c>
      <c r="I530" s="14" t="s">
        <v>41</v>
      </c>
      <c r="J530" s="14" t="s">
        <v>76</v>
      </c>
      <c r="K530" s="72" t="s">
        <v>61</v>
      </c>
      <c r="L530" s="115">
        <v>14.99</v>
      </c>
      <c r="M530" s="175">
        <f t="shared" si="786"/>
        <v>12.596638655462186</v>
      </c>
      <c r="N530" s="115">
        <f>L530-6</f>
        <v>8.99</v>
      </c>
      <c r="O530" s="118">
        <f>N530/1.19</f>
        <v>7.5546218487394965</v>
      </c>
      <c r="P530" s="177">
        <f>N530</f>
        <v>8.99</v>
      </c>
      <c r="Q530" s="51" t="s">
        <v>41</v>
      </c>
      <c r="R530" s="16">
        <f>P530-2</f>
        <v>6.99</v>
      </c>
      <c r="S530" s="14" t="s">
        <v>41</v>
      </c>
      <c r="T530" s="14" t="s">
        <v>41</v>
      </c>
      <c r="U530" s="16">
        <f>P530-5</f>
        <v>3.99</v>
      </c>
      <c r="V530" s="14" t="s">
        <v>41</v>
      </c>
      <c r="W530" s="14" t="s">
        <v>41</v>
      </c>
      <c r="X530" s="14" t="s">
        <v>41</v>
      </c>
      <c r="Y530" s="14" t="s">
        <v>41</v>
      </c>
      <c r="Z530" s="14" t="s">
        <v>41</v>
      </c>
      <c r="AA530" s="71" t="s">
        <v>41</v>
      </c>
      <c r="AB530" s="252">
        <v>39.99</v>
      </c>
      <c r="AC530" s="237" t="s">
        <v>184</v>
      </c>
      <c r="AD530" s="120" t="s">
        <v>2157</v>
      </c>
      <c r="AE530" s="67">
        <v>70</v>
      </c>
      <c r="AF530" s="114">
        <v>0</v>
      </c>
      <c r="AG530" s="182">
        <f t="shared" si="798"/>
        <v>70</v>
      </c>
      <c r="AH530" s="183">
        <f t="shared" si="799"/>
        <v>-35.699999999999996</v>
      </c>
      <c r="AI530" s="184">
        <f t="shared" si="800"/>
        <v>9.99</v>
      </c>
      <c r="AJ530" s="183">
        <f t="shared" si="801"/>
        <v>8.3949579831932777</v>
      </c>
      <c r="AK530" s="202" t="str">
        <f t="shared" si="802"/>
        <v>-</v>
      </c>
      <c r="AL530" s="203">
        <f t="shared" si="803"/>
        <v>30</v>
      </c>
      <c r="AM530" s="203" t="str">
        <f t="shared" si="804"/>
        <v>-</v>
      </c>
      <c r="AN530" s="203" t="str">
        <f t="shared" si="805"/>
        <v>-</v>
      </c>
      <c r="AO530" s="203">
        <f t="shared" si="806"/>
        <v>-30</v>
      </c>
      <c r="AP530" s="203" t="str">
        <f t="shared" si="807"/>
        <v>-</v>
      </c>
      <c r="AQ530" s="203" t="str">
        <f t="shared" si="808"/>
        <v>-</v>
      </c>
      <c r="AR530" s="203" t="str">
        <f t="shared" si="809"/>
        <v>-</v>
      </c>
      <c r="AS530" s="203" t="str">
        <f t="shared" si="810"/>
        <v>-</v>
      </c>
      <c r="AT530" s="203" t="str">
        <f t="shared" si="811"/>
        <v>-</v>
      </c>
      <c r="AU530" s="204" t="str">
        <f t="shared" si="812"/>
        <v>-</v>
      </c>
      <c r="AV530" s="185"/>
      <c r="AW530" s="205" t="str">
        <f t="shared" si="813"/>
        <v>-</v>
      </c>
      <c r="AX530" s="206">
        <f t="shared" si="814"/>
        <v>19.990000000000002</v>
      </c>
      <c r="AY530" s="206" t="str">
        <f t="shared" si="815"/>
        <v>-</v>
      </c>
      <c r="AZ530" s="206" t="str">
        <f t="shared" si="816"/>
        <v>-</v>
      </c>
      <c r="BA530" s="206">
        <f t="shared" si="817"/>
        <v>89.99</v>
      </c>
      <c r="BB530" s="206" t="str">
        <f t="shared" si="818"/>
        <v>-</v>
      </c>
      <c r="BC530" s="206" t="str">
        <f t="shared" si="819"/>
        <v>-</v>
      </c>
      <c r="BD530" s="206" t="str">
        <f t="shared" si="820"/>
        <v>-</v>
      </c>
      <c r="BE530" s="206" t="str">
        <f t="shared" si="821"/>
        <v>-</v>
      </c>
      <c r="BF530" s="206" t="str">
        <f t="shared" si="822"/>
        <v>-</v>
      </c>
      <c r="BG530" s="207" t="str">
        <f t="shared" si="823"/>
        <v>-</v>
      </c>
      <c r="BH530" s="104"/>
      <c r="BI530" s="227">
        <v>46265</v>
      </c>
      <c r="BJ530" s="112" t="s">
        <v>79</v>
      </c>
      <c r="BK530" s="103"/>
    </row>
    <row r="531" spans="1:63" s="49" customFormat="1">
      <c r="A531" s="110"/>
      <c r="B531" s="126" t="s">
        <v>176</v>
      </c>
      <c r="C531" s="53" t="s">
        <v>2145</v>
      </c>
      <c r="D531" s="71" t="s">
        <v>40</v>
      </c>
      <c r="E531" s="112" t="s">
        <v>2426</v>
      </c>
      <c r="F531" s="51" t="s">
        <v>61</v>
      </c>
      <c r="G531" s="14">
        <v>35</v>
      </c>
      <c r="H531" s="14">
        <v>50</v>
      </c>
      <c r="I531" s="14" t="s">
        <v>41</v>
      </c>
      <c r="J531" s="14" t="s">
        <v>76</v>
      </c>
      <c r="K531" s="72" t="s">
        <v>61</v>
      </c>
      <c r="L531" s="115">
        <v>29.99</v>
      </c>
      <c r="M531" s="175">
        <f t="shared" si="786"/>
        <v>25.201680672268907</v>
      </c>
      <c r="N531" s="115">
        <f>L531-20</f>
        <v>9.9899999999999984</v>
      </c>
      <c r="O531" s="118">
        <f>N531/1.19</f>
        <v>8.3949579831932759</v>
      </c>
      <c r="P531" s="177">
        <f>N531</f>
        <v>9.9899999999999984</v>
      </c>
      <c r="Q531" s="51" t="s">
        <v>41</v>
      </c>
      <c r="R531" s="14" t="s">
        <v>41</v>
      </c>
      <c r="S531" s="14" t="s">
        <v>41</v>
      </c>
      <c r="T531" s="14" t="s">
        <v>41</v>
      </c>
      <c r="U531" s="14" t="s">
        <v>41</v>
      </c>
      <c r="V531" s="14" t="s">
        <v>41</v>
      </c>
      <c r="W531" s="14" t="s">
        <v>41</v>
      </c>
      <c r="X531" s="14" t="s">
        <v>41</v>
      </c>
      <c r="Y531" s="14" t="s">
        <v>41</v>
      </c>
      <c r="Z531" s="14" t="s">
        <v>41</v>
      </c>
      <c r="AA531" s="71" t="s">
        <v>41</v>
      </c>
      <c r="AB531" s="256">
        <v>0</v>
      </c>
      <c r="AC531" s="63" t="s">
        <v>194</v>
      </c>
      <c r="AD531" s="120" t="s">
        <v>2171</v>
      </c>
      <c r="AE531" s="67">
        <v>20</v>
      </c>
      <c r="AF531" s="114">
        <v>20</v>
      </c>
      <c r="AG531" s="182">
        <f t="shared" si="798"/>
        <v>40</v>
      </c>
      <c r="AH531" s="183">
        <f t="shared" si="799"/>
        <v>0</v>
      </c>
      <c r="AI531" s="184">
        <f t="shared" si="800"/>
        <v>9.99</v>
      </c>
      <c r="AJ531" s="183">
        <f t="shared" si="801"/>
        <v>8.3949579831932777</v>
      </c>
      <c r="AK531" s="202" t="str">
        <f t="shared" si="802"/>
        <v>-</v>
      </c>
      <c r="AL531" s="203" t="str">
        <f t="shared" si="803"/>
        <v>-</v>
      </c>
      <c r="AM531" s="203" t="str">
        <f t="shared" si="804"/>
        <v>-</v>
      </c>
      <c r="AN531" s="203" t="str">
        <f t="shared" si="805"/>
        <v>-</v>
      </c>
      <c r="AO531" s="203" t="str">
        <f t="shared" si="806"/>
        <v>-</v>
      </c>
      <c r="AP531" s="203" t="str">
        <f t="shared" si="807"/>
        <v>-</v>
      </c>
      <c r="AQ531" s="203" t="str">
        <f t="shared" si="808"/>
        <v>-</v>
      </c>
      <c r="AR531" s="203" t="str">
        <f t="shared" si="809"/>
        <v>-</v>
      </c>
      <c r="AS531" s="203" t="str">
        <f t="shared" si="810"/>
        <v>-</v>
      </c>
      <c r="AT531" s="203" t="str">
        <f t="shared" si="811"/>
        <v>-</v>
      </c>
      <c r="AU531" s="204" t="str">
        <f t="shared" si="812"/>
        <v>-</v>
      </c>
      <c r="AV531" s="185"/>
      <c r="AW531" s="205" t="str">
        <f t="shared" si="813"/>
        <v>-</v>
      </c>
      <c r="AX531" s="206" t="str">
        <f t="shared" si="814"/>
        <v>-</v>
      </c>
      <c r="AY531" s="206" t="str">
        <f t="shared" si="815"/>
        <v>-</v>
      </c>
      <c r="AZ531" s="206" t="str">
        <f t="shared" si="816"/>
        <v>-</v>
      </c>
      <c r="BA531" s="206" t="str">
        <f t="shared" si="817"/>
        <v>-</v>
      </c>
      <c r="BB531" s="206" t="str">
        <f t="shared" si="818"/>
        <v>-</v>
      </c>
      <c r="BC531" s="206" t="str">
        <f t="shared" si="819"/>
        <v>-</v>
      </c>
      <c r="BD531" s="206" t="str">
        <f t="shared" si="820"/>
        <v>-</v>
      </c>
      <c r="BE531" s="206" t="str">
        <f t="shared" si="821"/>
        <v>-</v>
      </c>
      <c r="BF531" s="206" t="str">
        <f t="shared" si="822"/>
        <v>-</v>
      </c>
      <c r="BG531" s="207" t="str">
        <f t="shared" si="823"/>
        <v>-</v>
      </c>
      <c r="BH531" s="103" t="s">
        <v>2497</v>
      </c>
      <c r="BI531" s="227">
        <v>46265</v>
      </c>
      <c r="BJ531" s="112" t="s">
        <v>187</v>
      </c>
      <c r="BK531" s="103"/>
    </row>
    <row r="532" spans="1:63" s="49" customFormat="1">
      <c r="A532" s="110"/>
      <c r="B532" s="126" t="s">
        <v>176</v>
      </c>
      <c r="C532" s="53" t="s">
        <v>177</v>
      </c>
      <c r="D532" s="71" t="s">
        <v>40</v>
      </c>
      <c r="E532" s="112"/>
      <c r="F532" s="51" t="s">
        <v>43</v>
      </c>
      <c r="G532" s="14">
        <v>5</v>
      </c>
      <c r="H532" s="14">
        <v>300</v>
      </c>
      <c r="I532" s="14" t="s">
        <v>41</v>
      </c>
      <c r="J532" s="14" t="s">
        <v>76</v>
      </c>
      <c r="K532" s="72">
        <v>0.19</v>
      </c>
      <c r="L532" s="115">
        <v>9.99</v>
      </c>
      <c r="M532" s="175">
        <f t="shared" si="786"/>
        <v>8.3949579831932777</v>
      </c>
      <c r="N532" s="115"/>
      <c r="O532" s="116"/>
      <c r="P532" s="177">
        <f>L532</f>
        <v>9.99</v>
      </c>
      <c r="Q532" s="51" t="s">
        <v>41</v>
      </c>
      <c r="R532" s="16">
        <f t="shared" ref="R532:R538" si="825">P532-2</f>
        <v>7.99</v>
      </c>
      <c r="S532" s="14" t="s">
        <v>41</v>
      </c>
      <c r="T532" s="14" t="s">
        <v>41</v>
      </c>
      <c r="U532" s="16">
        <f t="shared" ref="U532:U538" si="826">P532-5</f>
        <v>4.99</v>
      </c>
      <c r="V532" s="14" t="s">
        <v>41</v>
      </c>
      <c r="W532" s="16">
        <f>P532-7</f>
        <v>2.99</v>
      </c>
      <c r="X532" s="14" t="s">
        <v>41</v>
      </c>
      <c r="Y532" s="14" t="s">
        <v>41</v>
      </c>
      <c r="Z532" s="14" t="s">
        <v>41</v>
      </c>
      <c r="AA532" s="71" t="s">
        <v>41</v>
      </c>
      <c r="AB532" s="252">
        <v>39.99</v>
      </c>
      <c r="AC532" s="212"/>
      <c r="AD532" s="119" t="s">
        <v>41</v>
      </c>
      <c r="AE532" s="67">
        <v>30</v>
      </c>
      <c r="AF532" s="114"/>
      <c r="AG532" s="182">
        <f t="shared" si="798"/>
        <v>30</v>
      </c>
      <c r="AH532" s="183">
        <f t="shared" si="799"/>
        <v>11.899999999999999</v>
      </c>
      <c r="AI532" s="184">
        <f t="shared" si="800"/>
        <v>19.990000000000002</v>
      </c>
      <c r="AJ532" s="183">
        <f t="shared" si="801"/>
        <v>16.798319327731093</v>
      </c>
      <c r="AK532" s="202" t="str">
        <f t="shared" si="802"/>
        <v>-</v>
      </c>
      <c r="AL532" s="203">
        <f t="shared" si="803"/>
        <v>-10</v>
      </c>
      <c r="AM532" s="203" t="str">
        <f t="shared" si="804"/>
        <v>-</v>
      </c>
      <c r="AN532" s="203" t="str">
        <f t="shared" si="805"/>
        <v>-</v>
      </c>
      <c r="AO532" s="203">
        <f t="shared" si="806"/>
        <v>-70</v>
      </c>
      <c r="AP532" s="203" t="str">
        <f t="shared" si="807"/>
        <v>-</v>
      </c>
      <c r="AQ532" s="203">
        <f t="shared" si="808"/>
        <v>-110</v>
      </c>
      <c r="AR532" s="203" t="str">
        <f t="shared" si="809"/>
        <v>-</v>
      </c>
      <c r="AS532" s="203" t="str">
        <f t="shared" si="810"/>
        <v>-</v>
      </c>
      <c r="AT532" s="203" t="str">
        <f t="shared" si="811"/>
        <v>-</v>
      </c>
      <c r="AU532" s="204" t="str">
        <f t="shared" si="812"/>
        <v>-</v>
      </c>
      <c r="AV532" s="185"/>
      <c r="AW532" s="205" t="str">
        <f t="shared" si="813"/>
        <v>-</v>
      </c>
      <c r="AX532" s="206">
        <f t="shared" si="814"/>
        <v>59.99</v>
      </c>
      <c r="AY532" s="206" t="str">
        <f t="shared" si="815"/>
        <v>-</v>
      </c>
      <c r="AZ532" s="206" t="str">
        <f t="shared" si="816"/>
        <v>-</v>
      </c>
      <c r="BA532" s="206">
        <f t="shared" si="817"/>
        <v>139.99</v>
      </c>
      <c r="BB532" s="206" t="str">
        <f t="shared" si="818"/>
        <v>-</v>
      </c>
      <c r="BC532" s="206">
        <f t="shared" si="819"/>
        <v>179.99</v>
      </c>
      <c r="BD532" s="206" t="str">
        <f t="shared" si="820"/>
        <v>-</v>
      </c>
      <c r="BE532" s="206" t="str">
        <f t="shared" si="821"/>
        <v>-</v>
      </c>
      <c r="BF532" s="206" t="str">
        <f t="shared" si="822"/>
        <v>-</v>
      </c>
      <c r="BG532" s="207" t="str">
        <f t="shared" si="823"/>
        <v>-</v>
      </c>
      <c r="BH532" s="103"/>
      <c r="BI532" s="227"/>
      <c r="BJ532" s="112" t="s">
        <v>56</v>
      </c>
      <c r="BK532" s="103"/>
    </row>
    <row r="533" spans="1:63">
      <c r="A533" s="110"/>
      <c r="B533" s="126" t="s">
        <v>176</v>
      </c>
      <c r="C533" s="53" t="s">
        <v>177</v>
      </c>
      <c r="D533" s="71" t="s">
        <v>40</v>
      </c>
      <c r="E533" s="112" t="s">
        <v>2427</v>
      </c>
      <c r="F533" s="51" t="s">
        <v>43</v>
      </c>
      <c r="G533" s="14">
        <v>5</v>
      </c>
      <c r="H533" s="14">
        <v>300</v>
      </c>
      <c r="I533" s="14" t="s">
        <v>41</v>
      </c>
      <c r="J533" s="14" t="s">
        <v>76</v>
      </c>
      <c r="K533" s="72">
        <v>0.19</v>
      </c>
      <c r="L533" s="115">
        <v>9.99</v>
      </c>
      <c r="M533" s="175">
        <f t="shared" si="786"/>
        <v>8.3949579831932777</v>
      </c>
      <c r="N533" s="115"/>
      <c r="O533" s="116"/>
      <c r="P533" s="177">
        <f>L533</f>
        <v>9.99</v>
      </c>
      <c r="Q533" s="51" t="s">
        <v>41</v>
      </c>
      <c r="R533" s="16">
        <f t="shared" si="825"/>
        <v>7.99</v>
      </c>
      <c r="S533" s="14" t="s">
        <v>41</v>
      </c>
      <c r="T533" s="14" t="s">
        <v>41</v>
      </c>
      <c r="U533" s="16">
        <f t="shared" si="826"/>
        <v>4.99</v>
      </c>
      <c r="V533" s="14" t="s">
        <v>41</v>
      </c>
      <c r="W533" s="16">
        <f>P533-7</f>
        <v>2.99</v>
      </c>
      <c r="X533" s="14" t="s">
        <v>41</v>
      </c>
      <c r="Y533" s="14" t="s">
        <v>41</v>
      </c>
      <c r="Z533" s="14" t="s">
        <v>41</v>
      </c>
      <c r="AA533" s="71" t="s">
        <v>41</v>
      </c>
      <c r="AB533" s="252">
        <v>39.99</v>
      </c>
      <c r="AC533" s="237" t="s">
        <v>49</v>
      </c>
      <c r="AD533" s="120" t="s">
        <v>178</v>
      </c>
      <c r="AE533" s="67">
        <v>30</v>
      </c>
      <c r="AF533" s="114">
        <v>30</v>
      </c>
      <c r="AG533" s="182">
        <f t="shared" si="798"/>
        <v>60</v>
      </c>
      <c r="AH533" s="183">
        <f t="shared" si="799"/>
        <v>-23.799999999999997</v>
      </c>
      <c r="AI533" s="184">
        <f t="shared" si="800"/>
        <v>9.99</v>
      </c>
      <c r="AJ533" s="183">
        <f t="shared" si="801"/>
        <v>8.3949579831932777</v>
      </c>
      <c r="AK533" s="202" t="str">
        <f t="shared" si="802"/>
        <v>-</v>
      </c>
      <c r="AL533" s="203">
        <f t="shared" si="803"/>
        <v>20</v>
      </c>
      <c r="AM533" s="203" t="str">
        <f t="shared" si="804"/>
        <v>-</v>
      </c>
      <c r="AN533" s="203" t="str">
        <f t="shared" si="805"/>
        <v>-</v>
      </c>
      <c r="AO533" s="203">
        <f t="shared" si="806"/>
        <v>-40</v>
      </c>
      <c r="AP533" s="203" t="str">
        <f t="shared" si="807"/>
        <v>-</v>
      </c>
      <c r="AQ533" s="203">
        <f t="shared" si="808"/>
        <v>-80</v>
      </c>
      <c r="AR533" s="203" t="str">
        <f t="shared" si="809"/>
        <v>-</v>
      </c>
      <c r="AS533" s="203" t="str">
        <f t="shared" si="810"/>
        <v>-</v>
      </c>
      <c r="AT533" s="203" t="str">
        <f t="shared" si="811"/>
        <v>-</v>
      </c>
      <c r="AU533" s="204" t="str">
        <f t="shared" si="812"/>
        <v>-</v>
      </c>
      <c r="AV533" s="185"/>
      <c r="AW533" s="205" t="str">
        <f t="shared" si="813"/>
        <v>-</v>
      </c>
      <c r="AX533" s="206">
        <f t="shared" si="814"/>
        <v>29.990000000000002</v>
      </c>
      <c r="AY533" s="206" t="str">
        <f t="shared" si="815"/>
        <v>-</v>
      </c>
      <c r="AZ533" s="206" t="str">
        <f t="shared" si="816"/>
        <v>-</v>
      </c>
      <c r="BA533" s="206">
        <f t="shared" si="817"/>
        <v>99.99</v>
      </c>
      <c r="BB533" s="206" t="str">
        <f t="shared" si="818"/>
        <v>-</v>
      </c>
      <c r="BC533" s="206">
        <f t="shared" si="819"/>
        <v>149.99</v>
      </c>
      <c r="BD533" s="206" t="str">
        <f t="shared" si="820"/>
        <v>-</v>
      </c>
      <c r="BE533" s="206" t="str">
        <f t="shared" si="821"/>
        <v>-</v>
      </c>
      <c r="BF533" s="206" t="str">
        <f t="shared" si="822"/>
        <v>-</v>
      </c>
      <c r="BG533" s="207" t="str">
        <f t="shared" si="823"/>
        <v>-</v>
      </c>
      <c r="BH533" s="103"/>
      <c r="BI533" s="227">
        <v>46265</v>
      </c>
      <c r="BJ533" s="112" t="s">
        <v>56</v>
      </c>
      <c r="BK533" s="103"/>
    </row>
    <row r="534" spans="1:63" s="49" customFormat="1">
      <c r="A534" s="110"/>
      <c r="B534" s="126" t="s">
        <v>176</v>
      </c>
      <c r="C534" s="53" t="s">
        <v>2127</v>
      </c>
      <c r="D534" s="71" t="s">
        <v>40</v>
      </c>
      <c r="E534" s="112" t="s">
        <v>2426</v>
      </c>
      <c r="F534" s="51" t="s">
        <v>61</v>
      </c>
      <c r="G534" s="14">
        <v>10</v>
      </c>
      <c r="H534" s="14">
        <v>50</v>
      </c>
      <c r="I534" s="14" t="s">
        <v>41</v>
      </c>
      <c r="J534" s="14" t="s">
        <v>76</v>
      </c>
      <c r="K534" s="72" t="s">
        <v>61</v>
      </c>
      <c r="L534" s="115">
        <v>14.99</v>
      </c>
      <c r="M534" s="175">
        <f t="shared" si="786"/>
        <v>12.596638655462186</v>
      </c>
      <c r="N534" s="115">
        <f>L534-5</f>
        <v>9.99</v>
      </c>
      <c r="O534" s="118">
        <f t="shared" ref="O534:O538" si="827">N534/1.19</f>
        <v>8.3949579831932777</v>
      </c>
      <c r="P534" s="177">
        <f t="shared" ref="P534:P538" si="828">N534</f>
        <v>9.99</v>
      </c>
      <c r="Q534" s="51" t="s">
        <v>41</v>
      </c>
      <c r="R534" s="16">
        <f t="shared" si="825"/>
        <v>7.99</v>
      </c>
      <c r="S534" s="14" t="s">
        <v>41</v>
      </c>
      <c r="T534" s="14" t="s">
        <v>41</v>
      </c>
      <c r="U534" s="16">
        <f t="shared" si="826"/>
        <v>4.99</v>
      </c>
      <c r="V534" s="14" t="s">
        <v>41</v>
      </c>
      <c r="W534" s="14" t="s">
        <v>41</v>
      </c>
      <c r="X534" s="14" t="s">
        <v>41</v>
      </c>
      <c r="Y534" s="14" t="s">
        <v>41</v>
      </c>
      <c r="Z534" s="14" t="s">
        <v>41</v>
      </c>
      <c r="AA534" s="71" t="s">
        <v>41</v>
      </c>
      <c r="AB534" s="252">
        <v>39.99</v>
      </c>
      <c r="AC534" s="237" t="s">
        <v>183</v>
      </c>
      <c r="AD534" s="120" t="s">
        <v>2156</v>
      </c>
      <c r="AE534" s="67">
        <v>70</v>
      </c>
      <c r="AF534" s="114">
        <v>20</v>
      </c>
      <c r="AG534" s="182">
        <f t="shared" si="798"/>
        <v>90</v>
      </c>
      <c r="AH534" s="183">
        <f t="shared" si="799"/>
        <v>-59.5</v>
      </c>
      <c r="AI534" s="184">
        <f t="shared" si="800"/>
        <v>9.99</v>
      </c>
      <c r="AJ534" s="183">
        <f t="shared" si="801"/>
        <v>8.3949579831932777</v>
      </c>
      <c r="AK534" s="202" t="str">
        <f t="shared" si="802"/>
        <v>-</v>
      </c>
      <c r="AL534" s="203">
        <f t="shared" si="803"/>
        <v>50</v>
      </c>
      <c r="AM534" s="203" t="str">
        <f t="shared" si="804"/>
        <v>-</v>
      </c>
      <c r="AN534" s="203" t="str">
        <f t="shared" si="805"/>
        <v>-</v>
      </c>
      <c r="AO534" s="203">
        <f t="shared" si="806"/>
        <v>-10</v>
      </c>
      <c r="AP534" s="203" t="str">
        <f t="shared" si="807"/>
        <v>-</v>
      </c>
      <c r="AQ534" s="203" t="str">
        <f t="shared" si="808"/>
        <v>-</v>
      </c>
      <c r="AR534" s="203" t="str">
        <f t="shared" si="809"/>
        <v>-</v>
      </c>
      <c r="AS534" s="203" t="str">
        <f t="shared" si="810"/>
        <v>-</v>
      </c>
      <c r="AT534" s="203" t="str">
        <f t="shared" si="811"/>
        <v>-</v>
      </c>
      <c r="AU534" s="204" t="str">
        <f t="shared" si="812"/>
        <v>-</v>
      </c>
      <c r="AV534" s="185"/>
      <c r="AW534" s="205" t="str">
        <f t="shared" si="813"/>
        <v>-</v>
      </c>
      <c r="AX534" s="206">
        <f t="shared" si="814"/>
        <v>9.99</v>
      </c>
      <c r="AY534" s="206" t="str">
        <f t="shared" si="815"/>
        <v>-</v>
      </c>
      <c r="AZ534" s="206" t="str">
        <f t="shared" si="816"/>
        <v>-</v>
      </c>
      <c r="BA534" s="206">
        <f t="shared" si="817"/>
        <v>59.99</v>
      </c>
      <c r="BB534" s="206" t="str">
        <f t="shared" si="818"/>
        <v>-</v>
      </c>
      <c r="BC534" s="206" t="str">
        <f t="shared" si="819"/>
        <v>-</v>
      </c>
      <c r="BD534" s="206" t="str">
        <f t="shared" si="820"/>
        <v>-</v>
      </c>
      <c r="BE534" s="206" t="str">
        <f t="shared" si="821"/>
        <v>-</v>
      </c>
      <c r="BF534" s="206" t="str">
        <f t="shared" si="822"/>
        <v>-</v>
      </c>
      <c r="BG534" s="207" t="str">
        <f t="shared" si="823"/>
        <v>-</v>
      </c>
      <c r="BH534" s="104"/>
      <c r="BI534" s="227">
        <v>46265</v>
      </c>
      <c r="BJ534" s="112" t="s">
        <v>79</v>
      </c>
      <c r="BK534" s="103"/>
    </row>
    <row r="535" spans="1:63" s="49" customFormat="1">
      <c r="A535" s="110"/>
      <c r="B535" s="126" t="s">
        <v>176</v>
      </c>
      <c r="C535" s="53" t="s">
        <v>2127</v>
      </c>
      <c r="D535" s="71" t="s">
        <v>40</v>
      </c>
      <c r="E535" s="112" t="s">
        <v>2426</v>
      </c>
      <c r="F535" s="51" t="s">
        <v>61</v>
      </c>
      <c r="G535" s="14">
        <v>10</v>
      </c>
      <c r="H535" s="14">
        <v>50</v>
      </c>
      <c r="I535" s="14" t="s">
        <v>41</v>
      </c>
      <c r="J535" s="14" t="s">
        <v>76</v>
      </c>
      <c r="K535" s="72" t="s">
        <v>61</v>
      </c>
      <c r="L535" s="115">
        <v>14.99</v>
      </c>
      <c r="M535" s="175">
        <f t="shared" si="786"/>
        <v>12.596638655462186</v>
      </c>
      <c r="N535" s="117">
        <f>(L535*0.8)</f>
        <v>11.992000000000001</v>
      </c>
      <c r="O535" s="118">
        <f t="shared" si="827"/>
        <v>10.077310924369749</v>
      </c>
      <c r="P535" s="177">
        <f t="shared" si="828"/>
        <v>11.992000000000001</v>
      </c>
      <c r="Q535" s="51" t="s">
        <v>41</v>
      </c>
      <c r="R535" s="16">
        <f t="shared" si="825"/>
        <v>9.9920000000000009</v>
      </c>
      <c r="S535" s="14" t="s">
        <v>41</v>
      </c>
      <c r="T535" s="14" t="s">
        <v>41</v>
      </c>
      <c r="U535" s="16">
        <f t="shared" si="826"/>
        <v>6.9920000000000009</v>
      </c>
      <c r="V535" s="14" t="s">
        <v>41</v>
      </c>
      <c r="W535" s="14" t="s">
        <v>41</v>
      </c>
      <c r="X535" s="14" t="s">
        <v>41</v>
      </c>
      <c r="Y535" s="14" t="s">
        <v>41</v>
      </c>
      <c r="Z535" s="14" t="s">
        <v>41</v>
      </c>
      <c r="AA535" s="71" t="s">
        <v>41</v>
      </c>
      <c r="AB535" s="256">
        <v>0</v>
      </c>
      <c r="AC535" s="237" t="s">
        <v>186</v>
      </c>
      <c r="AD535" s="120" t="s">
        <v>2159</v>
      </c>
      <c r="AE535" s="67">
        <v>70</v>
      </c>
      <c r="AF535" s="114">
        <v>10</v>
      </c>
      <c r="AG535" s="182">
        <f t="shared" si="798"/>
        <v>80</v>
      </c>
      <c r="AH535" s="183">
        <f t="shared" si="799"/>
        <v>-47.599999999999994</v>
      </c>
      <c r="AI535" s="184">
        <f t="shared" si="800"/>
        <v>9.99</v>
      </c>
      <c r="AJ535" s="183">
        <f t="shared" si="801"/>
        <v>8.3949579831932777</v>
      </c>
      <c r="AK535" s="202" t="str">
        <f t="shared" si="802"/>
        <v>-</v>
      </c>
      <c r="AL535" s="203">
        <f t="shared" si="803"/>
        <v>40</v>
      </c>
      <c r="AM535" s="203" t="str">
        <f t="shared" si="804"/>
        <v>-</v>
      </c>
      <c r="AN535" s="203" t="str">
        <f t="shared" si="805"/>
        <v>-</v>
      </c>
      <c r="AO535" s="203">
        <f t="shared" si="806"/>
        <v>-20</v>
      </c>
      <c r="AP535" s="203" t="str">
        <f t="shared" si="807"/>
        <v>-</v>
      </c>
      <c r="AQ535" s="203" t="str">
        <f t="shared" si="808"/>
        <v>-</v>
      </c>
      <c r="AR535" s="203" t="str">
        <f t="shared" si="809"/>
        <v>-</v>
      </c>
      <c r="AS535" s="203" t="str">
        <f t="shared" si="810"/>
        <v>-</v>
      </c>
      <c r="AT535" s="203" t="str">
        <f t="shared" si="811"/>
        <v>-</v>
      </c>
      <c r="AU535" s="204" t="str">
        <f t="shared" si="812"/>
        <v>-</v>
      </c>
      <c r="AV535" s="185"/>
      <c r="AW535" s="205" t="str">
        <f t="shared" si="813"/>
        <v>-</v>
      </c>
      <c r="AX535" s="206">
        <f t="shared" si="814"/>
        <v>9.99</v>
      </c>
      <c r="AY535" s="206" t="str">
        <f t="shared" si="815"/>
        <v>-</v>
      </c>
      <c r="AZ535" s="206" t="str">
        <f t="shared" si="816"/>
        <v>-</v>
      </c>
      <c r="BA535" s="206">
        <f t="shared" si="817"/>
        <v>79.989999999999995</v>
      </c>
      <c r="BB535" s="206" t="str">
        <f t="shared" si="818"/>
        <v>-</v>
      </c>
      <c r="BC535" s="206" t="str">
        <f t="shared" si="819"/>
        <v>-</v>
      </c>
      <c r="BD535" s="206" t="str">
        <f t="shared" si="820"/>
        <v>-</v>
      </c>
      <c r="BE535" s="206" t="str">
        <f t="shared" si="821"/>
        <v>-</v>
      </c>
      <c r="BF535" s="206" t="str">
        <f t="shared" si="822"/>
        <v>-</v>
      </c>
      <c r="BG535" s="207" t="str">
        <f t="shared" si="823"/>
        <v>-</v>
      </c>
      <c r="BH535" s="104"/>
      <c r="BI535" s="227">
        <v>46265</v>
      </c>
      <c r="BJ535" s="112" t="s">
        <v>79</v>
      </c>
      <c r="BK535" s="103"/>
    </row>
    <row r="536" spans="1:63">
      <c r="A536" s="110"/>
      <c r="B536" s="126" t="s">
        <v>176</v>
      </c>
      <c r="C536" s="53" t="s">
        <v>2127</v>
      </c>
      <c r="D536" s="71" t="s">
        <v>40</v>
      </c>
      <c r="E536" s="112" t="s">
        <v>2426</v>
      </c>
      <c r="F536" s="51" t="s">
        <v>61</v>
      </c>
      <c r="G536" s="14">
        <v>10</v>
      </c>
      <c r="H536" s="14">
        <v>50</v>
      </c>
      <c r="I536" s="14" t="s">
        <v>41</v>
      </c>
      <c r="J536" s="14" t="s">
        <v>76</v>
      </c>
      <c r="K536" s="72" t="s">
        <v>61</v>
      </c>
      <c r="L536" s="115">
        <v>14.99</v>
      </c>
      <c r="M536" s="175">
        <f t="shared" si="786"/>
        <v>12.596638655462186</v>
      </c>
      <c r="N536" s="117">
        <f>(L536*0.9)</f>
        <v>13.491</v>
      </c>
      <c r="O536" s="118">
        <f t="shared" si="827"/>
        <v>11.336974789915967</v>
      </c>
      <c r="P536" s="177">
        <f t="shared" si="828"/>
        <v>13.491</v>
      </c>
      <c r="Q536" s="51" t="s">
        <v>41</v>
      </c>
      <c r="R536" s="16">
        <f t="shared" si="825"/>
        <v>11.491</v>
      </c>
      <c r="S536" s="14" t="s">
        <v>41</v>
      </c>
      <c r="T536" s="14" t="s">
        <v>41</v>
      </c>
      <c r="U536" s="16">
        <f t="shared" si="826"/>
        <v>8.4909999999999997</v>
      </c>
      <c r="V536" s="14" t="s">
        <v>41</v>
      </c>
      <c r="W536" s="14" t="s">
        <v>41</v>
      </c>
      <c r="X536" s="14" t="s">
        <v>41</v>
      </c>
      <c r="Y536" s="14" t="s">
        <v>41</v>
      </c>
      <c r="Z536" s="14" t="s">
        <v>41</v>
      </c>
      <c r="AA536" s="71" t="s">
        <v>41</v>
      </c>
      <c r="AB536" s="256">
        <v>0</v>
      </c>
      <c r="AC536" s="237" t="s">
        <v>185</v>
      </c>
      <c r="AD536" s="120" t="s">
        <v>2158</v>
      </c>
      <c r="AE536" s="67">
        <v>70</v>
      </c>
      <c r="AF536" s="114">
        <v>40</v>
      </c>
      <c r="AG536" s="182">
        <f t="shared" si="798"/>
        <v>110</v>
      </c>
      <c r="AH536" s="183">
        <f t="shared" si="799"/>
        <v>-83.3</v>
      </c>
      <c r="AI536" s="184">
        <f t="shared" si="800"/>
        <v>9.99</v>
      </c>
      <c r="AJ536" s="183">
        <f t="shared" si="801"/>
        <v>8.3949579831932777</v>
      </c>
      <c r="AK536" s="202" t="str">
        <f t="shared" si="802"/>
        <v>-</v>
      </c>
      <c r="AL536" s="203">
        <f t="shared" si="803"/>
        <v>70</v>
      </c>
      <c r="AM536" s="203" t="str">
        <f t="shared" si="804"/>
        <v>-</v>
      </c>
      <c r="AN536" s="203" t="str">
        <f t="shared" si="805"/>
        <v>-</v>
      </c>
      <c r="AO536" s="203">
        <f t="shared" si="806"/>
        <v>10</v>
      </c>
      <c r="AP536" s="203" t="str">
        <f t="shared" si="807"/>
        <v>-</v>
      </c>
      <c r="AQ536" s="203" t="str">
        <f t="shared" si="808"/>
        <v>-</v>
      </c>
      <c r="AR536" s="203" t="str">
        <f t="shared" si="809"/>
        <v>-</v>
      </c>
      <c r="AS536" s="203" t="str">
        <f t="shared" si="810"/>
        <v>-</v>
      </c>
      <c r="AT536" s="203" t="str">
        <f t="shared" si="811"/>
        <v>-</v>
      </c>
      <c r="AU536" s="204" t="str">
        <f t="shared" si="812"/>
        <v>-</v>
      </c>
      <c r="AV536" s="185"/>
      <c r="AW536" s="205" t="str">
        <f t="shared" si="813"/>
        <v>-</v>
      </c>
      <c r="AX536" s="206">
        <f t="shared" si="814"/>
        <v>9.99</v>
      </c>
      <c r="AY536" s="206" t="str">
        <f t="shared" si="815"/>
        <v>-</v>
      </c>
      <c r="AZ536" s="206" t="str">
        <f t="shared" si="816"/>
        <v>-</v>
      </c>
      <c r="BA536" s="206">
        <f t="shared" si="817"/>
        <v>39.99</v>
      </c>
      <c r="BB536" s="206" t="str">
        <f t="shared" si="818"/>
        <v>-</v>
      </c>
      <c r="BC536" s="206" t="str">
        <f t="shared" si="819"/>
        <v>-</v>
      </c>
      <c r="BD536" s="206" t="str">
        <f t="shared" si="820"/>
        <v>-</v>
      </c>
      <c r="BE536" s="206" t="str">
        <f t="shared" si="821"/>
        <v>-</v>
      </c>
      <c r="BF536" s="206" t="str">
        <f t="shared" si="822"/>
        <v>-</v>
      </c>
      <c r="BG536" s="207" t="str">
        <f t="shared" si="823"/>
        <v>-</v>
      </c>
      <c r="BH536" s="104"/>
      <c r="BI536" s="227">
        <v>46265</v>
      </c>
      <c r="BJ536" s="112" t="s">
        <v>79</v>
      </c>
      <c r="BK536" s="103"/>
    </row>
    <row r="537" spans="1:63" s="49" customFormat="1">
      <c r="A537" s="110"/>
      <c r="B537" s="126" t="s">
        <v>176</v>
      </c>
      <c r="C537" s="53" t="s">
        <v>2128</v>
      </c>
      <c r="D537" s="71" t="s">
        <v>85</v>
      </c>
      <c r="E537" s="112" t="s">
        <v>2426</v>
      </c>
      <c r="F537" s="51" t="s">
        <v>61</v>
      </c>
      <c r="G537" s="14">
        <v>10</v>
      </c>
      <c r="H537" s="14">
        <v>50</v>
      </c>
      <c r="I537" s="14" t="s">
        <v>41</v>
      </c>
      <c r="J537" s="14" t="s">
        <v>76</v>
      </c>
      <c r="K537" s="72" t="s">
        <v>61</v>
      </c>
      <c r="L537" s="115">
        <v>19.989999999999998</v>
      </c>
      <c r="M537" s="175">
        <f t="shared" si="786"/>
        <v>16.798319327731093</v>
      </c>
      <c r="N537" s="115">
        <f>L537-6</f>
        <v>13.989999999999998</v>
      </c>
      <c r="O537" s="118">
        <f t="shared" si="827"/>
        <v>11.756302521008402</v>
      </c>
      <c r="P537" s="177">
        <f t="shared" si="828"/>
        <v>13.989999999999998</v>
      </c>
      <c r="Q537" s="51" t="s">
        <v>41</v>
      </c>
      <c r="R537" s="16">
        <f t="shared" si="825"/>
        <v>11.989999999999998</v>
      </c>
      <c r="S537" s="14" t="s">
        <v>41</v>
      </c>
      <c r="T537" s="14" t="s">
        <v>41</v>
      </c>
      <c r="U537" s="16">
        <f t="shared" si="826"/>
        <v>8.9899999999999984</v>
      </c>
      <c r="V537" s="14" t="s">
        <v>41</v>
      </c>
      <c r="W537" s="14" t="s">
        <v>41</v>
      </c>
      <c r="X537" s="14" t="s">
        <v>41</v>
      </c>
      <c r="Y537" s="14" t="s">
        <v>41</v>
      </c>
      <c r="Z537" s="14" t="s">
        <v>41</v>
      </c>
      <c r="AA537" s="71" t="s">
        <v>41</v>
      </c>
      <c r="AB537" s="252">
        <v>39.99</v>
      </c>
      <c r="AC537" s="237" t="s">
        <v>184</v>
      </c>
      <c r="AD537" s="120" t="s">
        <v>2157</v>
      </c>
      <c r="AE537" s="67">
        <v>150</v>
      </c>
      <c r="AF537" s="114">
        <v>0</v>
      </c>
      <c r="AG537" s="182">
        <f t="shared" si="798"/>
        <v>150</v>
      </c>
      <c r="AH537" s="183">
        <f t="shared" si="799"/>
        <v>-130.9</v>
      </c>
      <c r="AI537" s="184">
        <f t="shared" si="800"/>
        <v>9.99</v>
      </c>
      <c r="AJ537" s="183">
        <f t="shared" si="801"/>
        <v>8.3949579831932777</v>
      </c>
      <c r="AK537" s="202" t="str">
        <f t="shared" si="802"/>
        <v>-</v>
      </c>
      <c r="AL537" s="203">
        <f t="shared" si="803"/>
        <v>110</v>
      </c>
      <c r="AM537" s="203" t="str">
        <f t="shared" si="804"/>
        <v>-</v>
      </c>
      <c r="AN537" s="203" t="str">
        <f t="shared" si="805"/>
        <v>-</v>
      </c>
      <c r="AO537" s="203">
        <f t="shared" si="806"/>
        <v>50</v>
      </c>
      <c r="AP537" s="203" t="str">
        <f t="shared" si="807"/>
        <v>-</v>
      </c>
      <c r="AQ537" s="203" t="str">
        <f t="shared" si="808"/>
        <v>-</v>
      </c>
      <c r="AR537" s="203" t="str">
        <f t="shared" si="809"/>
        <v>-</v>
      </c>
      <c r="AS537" s="203" t="str">
        <f t="shared" si="810"/>
        <v>-</v>
      </c>
      <c r="AT537" s="203" t="str">
        <f t="shared" si="811"/>
        <v>-</v>
      </c>
      <c r="AU537" s="204" t="str">
        <f t="shared" si="812"/>
        <v>-</v>
      </c>
      <c r="AV537" s="185"/>
      <c r="AW537" s="205" t="str">
        <f t="shared" si="813"/>
        <v>-</v>
      </c>
      <c r="AX537" s="206">
        <f t="shared" si="814"/>
        <v>9.99</v>
      </c>
      <c r="AY537" s="206" t="str">
        <f t="shared" si="815"/>
        <v>-</v>
      </c>
      <c r="AZ537" s="206" t="str">
        <f t="shared" si="816"/>
        <v>-</v>
      </c>
      <c r="BA537" s="206">
        <f t="shared" si="817"/>
        <v>9.99</v>
      </c>
      <c r="BB537" s="206" t="str">
        <f t="shared" si="818"/>
        <v>-</v>
      </c>
      <c r="BC537" s="206" t="str">
        <f t="shared" si="819"/>
        <v>-</v>
      </c>
      <c r="BD537" s="206" t="str">
        <f t="shared" si="820"/>
        <v>-</v>
      </c>
      <c r="BE537" s="206" t="str">
        <f t="shared" si="821"/>
        <v>-</v>
      </c>
      <c r="BF537" s="206" t="str">
        <f t="shared" si="822"/>
        <v>-</v>
      </c>
      <c r="BG537" s="207" t="str">
        <f t="shared" si="823"/>
        <v>-</v>
      </c>
      <c r="BH537" s="104"/>
      <c r="BI537" s="227">
        <v>46265</v>
      </c>
      <c r="BJ537" s="112" t="s">
        <v>90</v>
      </c>
      <c r="BK537" s="103"/>
    </row>
    <row r="538" spans="1:63">
      <c r="A538" s="110"/>
      <c r="B538" s="126" t="s">
        <v>176</v>
      </c>
      <c r="C538" s="53" t="s">
        <v>2128</v>
      </c>
      <c r="D538" s="71" t="s">
        <v>85</v>
      </c>
      <c r="E538" s="112" t="s">
        <v>2426</v>
      </c>
      <c r="F538" s="51" t="s">
        <v>61</v>
      </c>
      <c r="G538" s="14">
        <v>10</v>
      </c>
      <c r="H538" s="14">
        <v>50</v>
      </c>
      <c r="I538" s="14" t="s">
        <v>41</v>
      </c>
      <c r="J538" s="14" t="s">
        <v>76</v>
      </c>
      <c r="K538" s="72" t="s">
        <v>61</v>
      </c>
      <c r="L538" s="115">
        <v>19.989999999999998</v>
      </c>
      <c r="M538" s="175">
        <f t="shared" si="786"/>
        <v>16.798319327731093</v>
      </c>
      <c r="N538" s="115">
        <f>L538-5</f>
        <v>14.989999999999998</v>
      </c>
      <c r="O538" s="118">
        <f t="shared" si="827"/>
        <v>12.596638655462185</v>
      </c>
      <c r="P538" s="177">
        <f t="shared" si="828"/>
        <v>14.989999999999998</v>
      </c>
      <c r="Q538" s="51" t="s">
        <v>41</v>
      </c>
      <c r="R538" s="16">
        <f t="shared" si="825"/>
        <v>12.989999999999998</v>
      </c>
      <c r="S538" s="14" t="s">
        <v>41</v>
      </c>
      <c r="T538" s="14" t="s">
        <v>41</v>
      </c>
      <c r="U538" s="16">
        <f t="shared" si="826"/>
        <v>9.9899999999999984</v>
      </c>
      <c r="V538" s="14" t="s">
        <v>41</v>
      </c>
      <c r="W538" s="14" t="s">
        <v>41</v>
      </c>
      <c r="X538" s="14" t="s">
        <v>41</v>
      </c>
      <c r="Y538" s="14" t="s">
        <v>41</v>
      </c>
      <c r="Z538" s="14" t="s">
        <v>41</v>
      </c>
      <c r="AA538" s="71" t="s">
        <v>41</v>
      </c>
      <c r="AB538" s="252">
        <v>39.99</v>
      </c>
      <c r="AC538" s="237" t="s">
        <v>183</v>
      </c>
      <c r="AD538" s="120" t="s">
        <v>2156</v>
      </c>
      <c r="AE538" s="67">
        <v>150</v>
      </c>
      <c r="AF538" s="114">
        <v>20</v>
      </c>
      <c r="AG538" s="182">
        <f t="shared" si="798"/>
        <v>170</v>
      </c>
      <c r="AH538" s="183">
        <f t="shared" si="799"/>
        <v>-154.69999999999999</v>
      </c>
      <c r="AI538" s="184">
        <f t="shared" si="800"/>
        <v>9.99</v>
      </c>
      <c r="AJ538" s="183">
        <f t="shared" si="801"/>
        <v>8.3949579831932777</v>
      </c>
      <c r="AK538" s="202" t="str">
        <f t="shared" si="802"/>
        <v>-</v>
      </c>
      <c r="AL538" s="203">
        <f t="shared" si="803"/>
        <v>130</v>
      </c>
      <c r="AM538" s="203" t="str">
        <f t="shared" si="804"/>
        <v>-</v>
      </c>
      <c r="AN538" s="203" t="str">
        <f t="shared" si="805"/>
        <v>-</v>
      </c>
      <c r="AO538" s="203">
        <f t="shared" si="806"/>
        <v>70</v>
      </c>
      <c r="AP538" s="203" t="str">
        <f t="shared" si="807"/>
        <v>-</v>
      </c>
      <c r="AQ538" s="203" t="str">
        <f t="shared" si="808"/>
        <v>-</v>
      </c>
      <c r="AR538" s="203" t="str">
        <f t="shared" si="809"/>
        <v>-</v>
      </c>
      <c r="AS538" s="203" t="str">
        <f t="shared" si="810"/>
        <v>-</v>
      </c>
      <c r="AT538" s="203" t="str">
        <f t="shared" si="811"/>
        <v>-</v>
      </c>
      <c r="AU538" s="204" t="str">
        <f t="shared" si="812"/>
        <v>-</v>
      </c>
      <c r="AV538" s="185"/>
      <c r="AW538" s="205" t="str">
        <f t="shared" si="813"/>
        <v>-</v>
      </c>
      <c r="AX538" s="206">
        <f t="shared" si="814"/>
        <v>9.99</v>
      </c>
      <c r="AY538" s="206" t="str">
        <f t="shared" si="815"/>
        <v>-</v>
      </c>
      <c r="AZ538" s="206" t="str">
        <f t="shared" si="816"/>
        <v>-</v>
      </c>
      <c r="BA538" s="206">
        <f t="shared" si="817"/>
        <v>9.99</v>
      </c>
      <c r="BB538" s="206" t="str">
        <f t="shared" si="818"/>
        <v>-</v>
      </c>
      <c r="BC538" s="206" t="str">
        <f t="shared" si="819"/>
        <v>-</v>
      </c>
      <c r="BD538" s="206" t="str">
        <f t="shared" si="820"/>
        <v>-</v>
      </c>
      <c r="BE538" s="206" t="str">
        <f t="shared" si="821"/>
        <v>-</v>
      </c>
      <c r="BF538" s="206" t="str">
        <f t="shared" si="822"/>
        <v>-</v>
      </c>
      <c r="BG538" s="207" t="str">
        <f t="shared" si="823"/>
        <v>-</v>
      </c>
      <c r="BH538" s="104"/>
      <c r="BI538" s="227">
        <v>46265</v>
      </c>
      <c r="BJ538" s="112" t="s">
        <v>90</v>
      </c>
      <c r="BK538" s="103"/>
    </row>
    <row r="539" spans="1:63" s="49" customFormat="1">
      <c r="A539" s="110"/>
      <c r="B539" s="126" t="s">
        <v>176</v>
      </c>
      <c r="C539" s="53" t="s">
        <v>179</v>
      </c>
      <c r="D539" s="71" t="s">
        <v>40</v>
      </c>
      <c r="E539" s="112"/>
      <c r="F539" s="51" t="s">
        <v>61</v>
      </c>
      <c r="G539" s="14">
        <v>15</v>
      </c>
      <c r="H539" s="14">
        <v>50</v>
      </c>
      <c r="I539" s="14" t="s">
        <v>41</v>
      </c>
      <c r="J539" s="14" t="s">
        <v>76</v>
      </c>
      <c r="K539" s="72" t="s">
        <v>61</v>
      </c>
      <c r="L539" s="115">
        <v>14.99</v>
      </c>
      <c r="M539" s="175">
        <f t="shared" si="786"/>
        <v>12.596638655462186</v>
      </c>
      <c r="N539" s="115"/>
      <c r="O539" s="116"/>
      <c r="P539" s="177">
        <f t="shared" ref="P539:P543" si="829">L539</f>
        <v>14.99</v>
      </c>
      <c r="Q539" s="51" t="s">
        <v>41</v>
      </c>
      <c r="R539" s="14" t="s">
        <v>41</v>
      </c>
      <c r="S539" s="14" t="s">
        <v>41</v>
      </c>
      <c r="T539" s="14" t="s">
        <v>41</v>
      </c>
      <c r="U539" s="14" t="s">
        <v>41</v>
      </c>
      <c r="V539" s="14" t="s">
        <v>41</v>
      </c>
      <c r="W539" s="14" t="s">
        <v>41</v>
      </c>
      <c r="X539" s="14" t="s">
        <v>41</v>
      </c>
      <c r="Y539" s="14" t="s">
        <v>41</v>
      </c>
      <c r="Z539" s="14" t="s">
        <v>41</v>
      </c>
      <c r="AA539" s="71" t="s">
        <v>41</v>
      </c>
      <c r="AB539" s="252">
        <v>39.99</v>
      </c>
      <c r="AC539" s="48"/>
      <c r="AD539" s="119" t="s">
        <v>41</v>
      </c>
      <c r="AE539" s="67">
        <v>10</v>
      </c>
      <c r="AF539" s="114"/>
      <c r="AG539" s="182">
        <f t="shared" si="798"/>
        <v>10</v>
      </c>
      <c r="AH539" s="183">
        <f t="shared" si="799"/>
        <v>35.699999999999996</v>
      </c>
      <c r="AI539" s="184">
        <f t="shared" si="800"/>
        <v>39.99</v>
      </c>
      <c r="AJ539" s="183">
        <f t="shared" si="801"/>
        <v>33.605042016806728</v>
      </c>
      <c r="AK539" s="202" t="str">
        <f t="shared" si="802"/>
        <v>-</v>
      </c>
      <c r="AL539" s="203" t="str">
        <f t="shared" si="803"/>
        <v>-</v>
      </c>
      <c r="AM539" s="203" t="str">
        <f t="shared" si="804"/>
        <v>-</v>
      </c>
      <c r="AN539" s="203" t="str">
        <f t="shared" si="805"/>
        <v>-</v>
      </c>
      <c r="AO539" s="203" t="str">
        <f t="shared" si="806"/>
        <v>-</v>
      </c>
      <c r="AP539" s="203" t="str">
        <f t="shared" si="807"/>
        <v>-</v>
      </c>
      <c r="AQ539" s="203" t="str">
        <f t="shared" si="808"/>
        <v>-</v>
      </c>
      <c r="AR539" s="203" t="str">
        <f t="shared" si="809"/>
        <v>-</v>
      </c>
      <c r="AS539" s="203" t="str">
        <f t="shared" si="810"/>
        <v>-</v>
      </c>
      <c r="AT539" s="203" t="str">
        <f t="shared" si="811"/>
        <v>-</v>
      </c>
      <c r="AU539" s="204" t="str">
        <f t="shared" si="812"/>
        <v>-</v>
      </c>
      <c r="AV539" s="185"/>
      <c r="AW539" s="205" t="str">
        <f t="shared" si="813"/>
        <v>-</v>
      </c>
      <c r="AX539" s="206" t="str">
        <f t="shared" si="814"/>
        <v>-</v>
      </c>
      <c r="AY539" s="206" t="str">
        <f t="shared" si="815"/>
        <v>-</v>
      </c>
      <c r="AZ539" s="206" t="str">
        <f t="shared" si="816"/>
        <v>-</v>
      </c>
      <c r="BA539" s="206" t="str">
        <f t="shared" si="817"/>
        <v>-</v>
      </c>
      <c r="BB539" s="206" t="str">
        <f t="shared" si="818"/>
        <v>-</v>
      </c>
      <c r="BC539" s="206" t="str">
        <f t="shared" si="819"/>
        <v>-</v>
      </c>
      <c r="BD539" s="206" t="str">
        <f t="shared" si="820"/>
        <v>-</v>
      </c>
      <c r="BE539" s="206" t="str">
        <f t="shared" si="821"/>
        <v>-</v>
      </c>
      <c r="BF539" s="206" t="str">
        <f t="shared" si="822"/>
        <v>-</v>
      </c>
      <c r="BG539" s="207" t="str">
        <f t="shared" si="823"/>
        <v>-</v>
      </c>
      <c r="BH539" s="103" t="s">
        <v>2497</v>
      </c>
      <c r="BI539" s="227"/>
      <c r="BJ539" s="112" t="s">
        <v>180</v>
      </c>
      <c r="BK539" s="103"/>
    </row>
    <row r="540" spans="1:63">
      <c r="A540" s="110"/>
      <c r="B540" s="126" t="s">
        <v>176</v>
      </c>
      <c r="C540" s="53" t="s">
        <v>2127</v>
      </c>
      <c r="D540" s="71" t="s">
        <v>40</v>
      </c>
      <c r="E540" s="112"/>
      <c r="F540" s="51" t="s">
        <v>61</v>
      </c>
      <c r="G540" s="14">
        <v>10</v>
      </c>
      <c r="H540" s="14">
        <v>50</v>
      </c>
      <c r="I540" s="14" t="s">
        <v>41</v>
      </c>
      <c r="J540" s="14" t="s">
        <v>76</v>
      </c>
      <c r="K540" s="72" t="s">
        <v>61</v>
      </c>
      <c r="L540" s="115">
        <v>14.99</v>
      </c>
      <c r="M540" s="175">
        <f t="shared" si="786"/>
        <v>12.596638655462186</v>
      </c>
      <c r="N540" s="115"/>
      <c r="O540" s="116"/>
      <c r="P540" s="177">
        <f t="shared" si="829"/>
        <v>14.99</v>
      </c>
      <c r="Q540" s="51" t="s">
        <v>41</v>
      </c>
      <c r="R540" s="16">
        <f>P540-2</f>
        <v>12.99</v>
      </c>
      <c r="S540" s="14" t="s">
        <v>41</v>
      </c>
      <c r="T540" s="14" t="s">
        <v>41</v>
      </c>
      <c r="U540" s="16">
        <f>P540-5</f>
        <v>9.99</v>
      </c>
      <c r="V540" s="14" t="s">
        <v>41</v>
      </c>
      <c r="W540" s="14" t="s">
        <v>41</v>
      </c>
      <c r="X540" s="14" t="s">
        <v>41</v>
      </c>
      <c r="Y540" s="14" t="s">
        <v>41</v>
      </c>
      <c r="Z540" s="14" t="s">
        <v>41</v>
      </c>
      <c r="AA540" s="71" t="s">
        <v>41</v>
      </c>
      <c r="AB540" s="252">
        <v>39.99</v>
      </c>
      <c r="AC540" s="212"/>
      <c r="AD540" s="119" t="s">
        <v>41</v>
      </c>
      <c r="AE540" s="67">
        <v>70</v>
      </c>
      <c r="AF540" s="114"/>
      <c r="AG540" s="182">
        <f t="shared" si="798"/>
        <v>70</v>
      </c>
      <c r="AH540" s="183">
        <f t="shared" si="799"/>
        <v>-35.699999999999996</v>
      </c>
      <c r="AI540" s="184">
        <f t="shared" si="800"/>
        <v>9.99</v>
      </c>
      <c r="AJ540" s="183">
        <f t="shared" si="801"/>
        <v>8.3949579831932777</v>
      </c>
      <c r="AK540" s="202" t="str">
        <f t="shared" si="802"/>
        <v>-</v>
      </c>
      <c r="AL540" s="203">
        <f t="shared" si="803"/>
        <v>30</v>
      </c>
      <c r="AM540" s="203" t="str">
        <f t="shared" si="804"/>
        <v>-</v>
      </c>
      <c r="AN540" s="203" t="str">
        <f t="shared" si="805"/>
        <v>-</v>
      </c>
      <c r="AO540" s="203">
        <f t="shared" si="806"/>
        <v>-30</v>
      </c>
      <c r="AP540" s="203" t="str">
        <f t="shared" si="807"/>
        <v>-</v>
      </c>
      <c r="AQ540" s="203" t="str">
        <f t="shared" si="808"/>
        <v>-</v>
      </c>
      <c r="AR540" s="203" t="str">
        <f t="shared" si="809"/>
        <v>-</v>
      </c>
      <c r="AS540" s="203" t="str">
        <f t="shared" si="810"/>
        <v>-</v>
      </c>
      <c r="AT540" s="203" t="str">
        <f t="shared" si="811"/>
        <v>-</v>
      </c>
      <c r="AU540" s="204" t="str">
        <f t="shared" si="812"/>
        <v>-</v>
      </c>
      <c r="AV540" s="185"/>
      <c r="AW540" s="205" t="str">
        <f t="shared" si="813"/>
        <v>-</v>
      </c>
      <c r="AX540" s="206">
        <f t="shared" si="814"/>
        <v>19.990000000000002</v>
      </c>
      <c r="AY540" s="206" t="str">
        <f t="shared" si="815"/>
        <v>-</v>
      </c>
      <c r="AZ540" s="206" t="str">
        <f t="shared" si="816"/>
        <v>-</v>
      </c>
      <c r="BA540" s="206">
        <f t="shared" si="817"/>
        <v>89.99</v>
      </c>
      <c r="BB540" s="206" t="str">
        <f t="shared" si="818"/>
        <v>-</v>
      </c>
      <c r="BC540" s="206" t="str">
        <f t="shared" si="819"/>
        <v>-</v>
      </c>
      <c r="BD540" s="206" t="str">
        <f t="shared" si="820"/>
        <v>-</v>
      </c>
      <c r="BE540" s="206" t="str">
        <f t="shared" si="821"/>
        <v>-</v>
      </c>
      <c r="BF540" s="206" t="str">
        <f t="shared" si="822"/>
        <v>-</v>
      </c>
      <c r="BG540" s="207" t="str">
        <f t="shared" si="823"/>
        <v>-</v>
      </c>
      <c r="BH540" s="104"/>
      <c r="BI540" s="227"/>
      <c r="BJ540" s="112" t="s">
        <v>79</v>
      </c>
      <c r="BK540" s="103"/>
    </row>
    <row r="541" spans="1:63" s="49" customFormat="1">
      <c r="A541" s="111" t="s">
        <v>173</v>
      </c>
      <c r="B541" s="126" t="s">
        <v>176</v>
      </c>
      <c r="C541" s="53" t="s">
        <v>2130</v>
      </c>
      <c r="D541" s="71" t="s">
        <v>40</v>
      </c>
      <c r="E541" s="112"/>
      <c r="F541" s="51" t="s">
        <v>61</v>
      </c>
      <c r="G541" s="14">
        <v>10</v>
      </c>
      <c r="H541" s="14">
        <v>50</v>
      </c>
      <c r="I541" s="14" t="s">
        <v>41</v>
      </c>
      <c r="J541" s="14" t="s">
        <v>76</v>
      </c>
      <c r="K541" s="72" t="s">
        <v>61</v>
      </c>
      <c r="L541" s="115">
        <v>14.99</v>
      </c>
      <c r="M541" s="175">
        <f t="shared" si="786"/>
        <v>12.596638655462186</v>
      </c>
      <c r="N541" s="115"/>
      <c r="O541" s="116"/>
      <c r="P541" s="177">
        <f t="shared" si="829"/>
        <v>14.99</v>
      </c>
      <c r="Q541" s="51" t="s">
        <v>41</v>
      </c>
      <c r="R541" s="14" t="s">
        <v>41</v>
      </c>
      <c r="S541" s="14" t="s">
        <v>41</v>
      </c>
      <c r="T541" s="14" t="s">
        <v>41</v>
      </c>
      <c r="U541" s="14" t="s">
        <v>41</v>
      </c>
      <c r="V541" s="14" t="s">
        <v>41</v>
      </c>
      <c r="W541" s="14" t="s">
        <v>41</v>
      </c>
      <c r="X541" s="14" t="s">
        <v>41</v>
      </c>
      <c r="Y541" s="14" t="s">
        <v>41</v>
      </c>
      <c r="Z541" s="14" t="s">
        <v>41</v>
      </c>
      <c r="AA541" s="71" t="s">
        <v>41</v>
      </c>
      <c r="AB541" s="252">
        <v>39.99</v>
      </c>
      <c r="AC541" s="48"/>
      <c r="AD541" s="119" t="s">
        <v>41</v>
      </c>
      <c r="AE541" s="67">
        <v>15</v>
      </c>
      <c r="AF541" s="114"/>
      <c r="AG541" s="182">
        <f t="shared" si="798"/>
        <v>15</v>
      </c>
      <c r="AH541" s="183">
        <f t="shared" si="799"/>
        <v>29.75</v>
      </c>
      <c r="AI541" s="184">
        <f t="shared" si="800"/>
        <v>29.990000000000002</v>
      </c>
      <c r="AJ541" s="183">
        <f t="shared" si="801"/>
        <v>25.20168067226891</v>
      </c>
      <c r="AK541" s="202" t="str">
        <f t="shared" si="802"/>
        <v>-</v>
      </c>
      <c r="AL541" s="203" t="str">
        <f t="shared" si="803"/>
        <v>-</v>
      </c>
      <c r="AM541" s="203" t="str">
        <f t="shared" si="804"/>
        <v>-</v>
      </c>
      <c r="AN541" s="203" t="str">
        <f t="shared" si="805"/>
        <v>-</v>
      </c>
      <c r="AO541" s="203" t="str">
        <f t="shared" si="806"/>
        <v>-</v>
      </c>
      <c r="AP541" s="203" t="str">
        <f t="shared" si="807"/>
        <v>-</v>
      </c>
      <c r="AQ541" s="203" t="str">
        <f t="shared" si="808"/>
        <v>-</v>
      </c>
      <c r="AR541" s="203" t="str">
        <f t="shared" si="809"/>
        <v>-</v>
      </c>
      <c r="AS541" s="203" t="str">
        <f t="shared" si="810"/>
        <v>-</v>
      </c>
      <c r="AT541" s="203" t="str">
        <f t="shared" si="811"/>
        <v>-</v>
      </c>
      <c r="AU541" s="204" t="str">
        <f t="shared" si="812"/>
        <v>-</v>
      </c>
      <c r="AV541" s="185"/>
      <c r="AW541" s="205" t="str">
        <f t="shared" si="813"/>
        <v>-</v>
      </c>
      <c r="AX541" s="206" t="str">
        <f t="shared" si="814"/>
        <v>-</v>
      </c>
      <c r="AY541" s="206" t="str">
        <f t="shared" si="815"/>
        <v>-</v>
      </c>
      <c r="AZ541" s="206" t="str">
        <f t="shared" si="816"/>
        <v>-</v>
      </c>
      <c r="BA541" s="206" t="str">
        <f t="shared" si="817"/>
        <v>-</v>
      </c>
      <c r="BB541" s="206" t="str">
        <f t="shared" si="818"/>
        <v>-</v>
      </c>
      <c r="BC541" s="206" t="str">
        <f t="shared" si="819"/>
        <v>-</v>
      </c>
      <c r="BD541" s="206" t="str">
        <f t="shared" si="820"/>
        <v>-</v>
      </c>
      <c r="BE541" s="206" t="str">
        <f t="shared" si="821"/>
        <v>-</v>
      </c>
      <c r="BF541" s="206" t="str">
        <f t="shared" si="822"/>
        <v>-</v>
      </c>
      <c r="BG541" s="207" t="str">
        <f t="shared" si="823"/>
        <v>-</v>
      </c>
      <c r="BH541" s="103" t="s">
        <v>2283</v>
      </c>
      <c r="BI541" s="227"/>
      <c r="BJ541" s="112" t="s">
        <v>181</v>
      </c>
      <c r="BK541" s="103"/>
    </row>
    <row r="542" spans="1:63" s="49" customFormat="1">
      <c r="A542" s="110"/>
      <c r="B542" s="126" t="s">
        <v>176</v>
      </c>
      <c r="C542" s="53" t="s">
        <v>2127</v>
      </c>
      <c r="D542" s="71" t="s">
        <v>40</v>
      </c>
      <c r="E542" s="112" t="s">
        <v>2426</v>
      </c>
      <c r="F542" s="51" t="s">
        <v>61</v>
      </c>
      <c r="G542" s="14">
        <v>10</v>
      </c>
      <c r="H542" s="14">
        <v>50</v>
      </c>
      <c r="I542" s="14" t="s">
        <v>41</v>
      </c>
      <c r="J542" s="14" t="s">
        <v>76</v>
      </c>
      <c r="K542" s="72" t="s">
        <v>61</v>
      </c>
      <c r="L542" s="115">
        <v>14.99</v>
      </c>
      <c r="M542" s="175">
        <f t="shared" si="786"/>
        <v>12.596638655462186</v>
      </c>
      <c r="N542" s="115"/>
      <c r="O542" s="116"/>
      <c r="P542" s="177">
        <f t="shared" si="829"/>
        <v>14.99</v>
      </c>
      <c r="Q542" s="51" t="s">
        <v>41</v>
      </c>
      <c r="R542" s="16">
        <f>P542-2</f>
        <v>12.99</v>
      </c>
      <c r="S542" s="14" t="s">
        <v>41</v>
      </c>
      <c r="T542" s="14" t="s">
        <v>41</v>
      </c>
      <c r="U542" s="16">
        <f>P542-5</f>
        <v>9.99</v>
      </c>
      <c r="V542" s="14" t="s">
        <v>41</v>
      </c>
      <c r="W542" s="14" t="s">
        <v>41</v>
      </c>
      <c r="X542" s="14" t="s">
        <v>41</v>
      </c>
      <c r="Y542" s="14" t="s">
        <v>41</v>
      </c>
      <c r="Z542" s="14" t="s">
        <v>41</v>
      </c>
      <c r="AA542" s="71" t="s">
        <v>41</v>
      </c>
      <c r="AB542" s="252">
        <v>39.99</v>
      </c>
      <c r="AC542" s="237" t="s">
        <v>49</v>
      </c>
      <c r="AD542" s="120" t="s">
        <v>2155</v>
      </c>
      <c r="AE542" s="67">
        <v>70</v>
      </c>
      <c r="AF542" s="114">
        <v>100</v>
      </c>
      <c r="AG542" s="182">
        <f t="shared" si="798"/>
        <v>170</v>
      </c>
      <c r="AH542" s="183">
        <f t="shared" si="799"/>
        <v>-154.69999999999999</v>
      </c>
      <c r="AI542" s="184">
        <f t="shared" si="800"/>
        <v>9.99</v>
      </c>
      <c r="AJ542" s="183">
        <f t="shared" si="801"/>
        <v>8.3949579831932777</v>
      </c>
      <c r="AK542" s="202" t="str">
        <f t="shared" si="802"/>
        <v>-</v>
      </c>
      <c r="AL542" s="203">
        <f t="shared" si="803"/>
        <v>130</v>
      </c>
      <c r="AM542" s="203" t="str">
        <f t="shared" si="804"/>
        <v>-</v>
      </c>
      <c r="AN542" s="203" t="str">
        <f t="shared" si="805"/>
        <v>-</v>
      </c>
      <c r="AO542" s="203">
        <f t="shared" si="806"/>
        <v>70</v>
      </c>
      <c r="AP542" s="203" t="str">
        <f t="shared" si="807"/>
        <v>-</v>
      </c>
      <c r="AQ542" s="203" t="str">
        <f t="shared" si="808"/>
        <v>-</v>
      </c>
      <c r="AR542" s="203" t="str">
        <f t="shared" si="809"/>
        <v>-</v>
      </c>
      <c r="AS542" s="203" t="str">
        <f t="shared" si="810"/>
        <v>-</v>
      </c>
      <c r="AT542" s="203" t="str">
        <f t="shared" si="811"/>
        <v>-</v>
      </c>
      <c r="AU542" s="204" t="str">
        <f t="shared" si="812"/>
        <v>-</v>
      </c>
      <c r="AV542" s="185"/>
      <c r="AW542" s="205" t="str">
        <f t="shared" si="813"/>
        <v>-</v>
      </c>
      <c r="AX542" s="206">
        <f t="shared" si="814"/>
        <v>9.99</v>
      </c>
      <c r="AY542" s="206" t="str">
        <f t="shared" si="815"/>
        <v>-</v>
      </c>
      <c r="AZ542" s="206" t="str">
        <f t="shared" si="816"/>
        <v>-</v>
      </c>
      <c r="BA542" s="206">
        <f t="shared" si="817"/>
        <v>9.99</v>
      </c>
      <c r="BB542" s="206" t="str">
        <f t="shared" si="818"/>
        <v>-</v>
      </c>
      <c r="BC542" s="206" t="str">
        <f t="shared" si="819"/>
        <v>-</v>
      </c>
      <c r="BD542" s="206" t="str">
        <f t="shared" si="820"/>
        <v>-</v>
      </c>
      <c r="BE542" s="206" t="str">
        <f t="shared" si="821"/>
        <v>-</v>
      </c>
      <c r="BF542" s="206" t="str">
        <f t="shared" si="822"/>
        <v>-</v>
      </c>
      <c r="BG542" s="207" t="str">
        <f t="shared" si="823"/>
        <v>-</v>
      </c>
      <c r="BH542" s="104"/>
      <c r="BI542" s="227">
        <v>46265</v>
      </c>
      <c r="BJ542" s="112" t="s">
        <v>79</v>
      </c>
      <c r="BK542" s="103"/>
    </row>
    <row r="543" spans="1:63">
      <c r="A543" s="110"/>
      <c r="B543" s="126" t="s">
        <v>176</v>
      </c>
      <c r="C543" s="53" t="s">
        <v>2127</v>
      </c>
      <c r="D543" s="71" t="s">
        <v>40</v>
      </c>
      <c r="E543" s="112" t="s">
        <v>2426</v>
      </c>
      <c r="F543" s="51" t="s">
        <v>61</v>
      </c>
      <c r="G543" s="14">
        <v>10</v>
      </c>
      <c r="H543" s="14">
        <v>50</v>
      </c>
      <c r="I543" s="14" t="s">
        <v>41</v>
      </c>
      <c r="J543" s="14" t="s">
        <v>76</v>
      </c>
      <c r="K543" s="72" t="s">
        <v>61</v>
      </c>
      <c r="L543" s="115">
        <v>14.99</v>
      </c>
      <c r="M543" s="175">
        <f t="shared" si="786"/>
        <v>12.596638655462186</v>
      </c>
      <c r="N543" s="115"/>
      <c r="O543" s="116"/>
      <c r="P543" s="177">
        <f t="shared" si="829"/>
        <v>14.99</v>
      </c>
      <c r="Q543" s="51" t="s">
        <v>41</v>
      </c>
      <c r="R543" s="16">
        <f>P543-2</f>
        <v>12.99</v>
      </c>
      <c r="S543" s="14" t="s">
        <v>41</v>
      </c>
      <c r="T543" s="14" t="s">
        <v>41</v>
      </c>
      <c r="U543" s="16">
        <f>P543-5</f>
        <v>9.99</v>
      </c>
      <c r="V543" s="14" t="s">
        <v>41</v>
      </c>
      <c r="W543" s="14" t="s">
        <v>41</v>
      </c>
      <c r="X543" s="14" t="s">
        <v>41</v>
      </c>
      <c r="Y543" s="14" t="s">
        <v>41</v>
      </c>
      <c r="Z543" s="14" t="s">
        <v>41</v>
      </c>
      <c r="AA543" s="71" t="s">
        <v>41</v>
      </c>
      <c r="AB543" s="252">
        <v>39.99</v>
      </c>
      <c r="AC543" s="237" t="s">
        <v>49</v>
      </c>
      <c r="AD543" s="120" t="s">
        <v>2172</v>
      </c>
      <c r="AE543" s="67">
        <v>70</v>
      </c>
      <c r="AF543" s="114">
        <v>120</v>
      </c>
      <c r="AG543" s="182">
        <f t="shared" si="798"/>
        <v>190</v>
      </c>
      <c r="AH543" s="183">
        <f t="shared" si="799"/>
        <v>-178.5</v>
      </c>
      <c r="AI543" s="184">
        <f t="shared" si="800"/>
        <v>9.99</v>
      </c>
      <c r="AJ543" s="183">
        <f t="shared" si="801"/>
        <v>8.3949579831932777</v>
      </c>
      <c r="AK543" s="202" t="str">
        <f t="shared" si="802"/>
        <v>-</v>
      </c>
      <c r="AL543" s="203">
        <f t="shared" si="803"/>
        <v>150</v>
      </c>
      <c r="AM543" s="203" t="str">
        <f t="shared" si="804"/>
        <v>-</v>
      </c>
      <c r="AN543" s="203" t="str">
        <f t="shared" si="805"/>
        <v>-</v>
      </c>
      <c r="AO543" s="203">
        <f t="shared" si="806"/>
        <v>90</v>
      </c>
      <c r="AP543" s="203" t="str">
        <f t="shared" si="807"/>
        <v>-</v>
      </c>
      <c r="AQ543" s="203" t="str">
        <f t="shared" si="808"/>
        <v>-</v>
      </c>
      <c r="AR543" s="203" t="str">
        <f t="shared" si="809"/>
        <v>-</v>
      </c>
      <c r="AS543" s="203" t="str">
        <f t="shared" si="810"/>
        <v>-</v>
      </c>
      <c r="AT543" s="203" t="str">
        <f t="shared" si="811"/>
        <v>-</v>
      </c>
      <c r="AU543" s="204" t="str">
        <f t="shared" si="812"/>
        <v>-</v>
      </c>
      <c r="AV543" s="185"/>
      <c r="AW543" s="205" t="str">
        <f t="shared" si="813"/>
        <v>-</v>
      </c>
      <c r="AX543" s="206">
        <f t="shared" si="814"/>
        <v>9.99</v>
      </c>
      <c r="AY543" s="206" t="str">
        <f t="shared" si="815"/>
        <v>-</v>
      </c>
      <c r="AZ543" s="206" t="str">
        <f t="shared" si="816"/>
        <v>-</v>
      </c>
      <c r="BA543" s="206">
        <f t="shared" si="817"/>
        <v>9.99</v>
      </c>
      <c r="BB543" s="206" t="str">
        <f t="shared" si="818"/>
        <v>-</v>
      </c>
      <c r="BC543" s="206" t="str">
        <f t="shared" si="819"/>
        <v>-</v>
      </c>
      <c r="BD543" s="206" t="str">
        <f t="shared" si="820"/>
        <v>-</v>
      </c>
      <c r="BE543" s="206" t="str">
        <f t="shared" si="821"/>
        <v>-</v>
      </c>
      <c r="BF543" s="206" t="str">
        <f t="shared" si="822"/>
        <v>-</v>
      </c>
      <c r="BG543" s="207" t="str">
        <f t="shared" si="823"/>
        <v>-</v>
      </c>
      <c r="BH543" s="104"/>
      <c r="BI543" s="227">
        <v>46265</v>
      </c>
      <c r="BJ543" s="112" t="s">
        <v>79</v>
      </c>
      <c r="BK543" s="201" t="s">
        <v>82</v>
      </c>
    </row>
    <row r="544" spans="1:63" s="49" customFormat="1">
      <c r="A544" s="110"/>
      <c r="B544" s="126" t="s">
        <v>176</v>
      </c>
      <c r="C544" s="53" t="s">
        <v>2131</v>
      </c>
      <c r="D544" s="71" t="s">
        <v>40</v>
      </c>
      <c r="E544" s="112" t="s">
        <v>2426</v>
      </c>
      <c r="F544" s="51" t="s">
        <v>61</v>
      </c>
      <c r="G544" s="14">
        <v>15</v>
      </c>
      <c r="H544" s="14">
        <v>50</v>
      </c>
      <c r="I544" s="14" t="s">
        <v>41</v>
      </c>
      <c r="J544" s="14" t="s">
        <v>76</v>
      </c>
      <c r="K544" s="72" t="s">
        <v>61</v>
      </c>
      <c r="L544" s="115">
        <v>19.989999999999998</v>
      </c>
      <c r="M544" s="175">
        <f t="shared" si="786"/>
        <v>16.798319327731093</v>
      </c>
      <c r="N544" s="117">
        <f>(L544*0.8)</f>
        <v>15.991999999999999</v>
      </c>
      <c r="O544" s="118">
        <f>N544/1.19</f>
        <v>13.438655462184874</v>
      </c>
      <c r="P544" s="177">
        <f>N544</f>
        <v>15.991999999999999</v>
      </c>
      <c r="Q544" s="51" t="s">
        <v>41</v>
      </c>
      <c r="R544" s="16">
        <f>P544-2</f>
        <v>13.991999999999999</v>
      </c>
      <c r="S544" s="14" t="s">
        <v>41</v>
      </c>
      <c r="T544" s="14" t="s">
        <v>41</v>
      </c>
      <c r="U544" s="16">
        <f>P544-5</f>
        <v>10.991999999999999</v>
      </c>
      <c r="V544" s="14" t="s">
        <v>41</v>
      </c>
      <c r="W544" s="14" t="s">
        <v>41</v>
      </c>
      <c r="X544" s="14" t="s">
        <v>41</v>
      </c>
      <c r="Y544" s="14" t="s">
        <v>41</v>
      </c>
      <c r="Z544" s="14" t="s">
        <v>41</v>
      </c>
      <c r="AA544" s="71" t="s">
        <v>41</v>
      </c>
      <c r="AB544" s="256">
        <v>0</v>
      </c>
      <c r="AC544" s="237" t="s">
        <v>186</v>
      </c>
      <c r="AD544" s="120" t="s">
        <v>2162</v>
      </c>
      <c r="AE544" s="67">
        <v>90</v>
      </c>
      <c r="AF544" s="114">
        <v>-10</v>
      </c>
      <c r="AG544" s="182">
        <f t="shared" si="798"/>
        <v>80</v>
      </c>
      <c r="AH544" s="183">
        <f t="shared" si="799"/>
        <v>-47.599999999999994</v>
      </c>
      <c r="AI544" s="184">
        <f t="shared" si="800"/>
        <v>9.99</v>
      </c>
      <c r="AJ544" s="183">
        <f t="shared" si="801"/>
        <v>8.3949579831932777</v>
      </c>
      <c r="AK544" s="202" t="str">
        <f t="shared" si="802"/>
        <v>-</v>
      </c>
      <c r="AL544" s="203">
        <f t="shared" si="803"/>
        <v>40</v>
      </c>
      <c r="AM544" s="203" t="str">
        <f t="shared" si="804"/>
        <v>-</v>
      </c>
      <c r="AN544" s="203" t="str">
        <f t="shared" si="805"/>
        <v>-</v>
      </c>
      <c r="AO544" s="203">
        <f t="shared" si="806"/>
        <v>-20</v>
      </c>
      <c r="AP544" s="203" t="str">
        <f t="shared" si="807"/>
        <v>-</v>
      </c>
      <c r="AQ544" s="203" t="str">
        <f t="shared" si="808"/>
        <v>-</v>
      </c>
      <c r="AR544" s="203" t="str">
        <f t="shared" si="809"/>
        <v>-</v>
      </c>
      <c r="AS544" s="203" t="str">
        <f t="shared" si="810"/>
        <v>-</v>
      </c>
      <c r="AT544" s="203" t="str">
        <f t="shared" si="811"/>
        <v>-</v>
      </c>
      <c r="AU544" s="204" t="str">
        <f t="shared" si="812"/>
        <v>-</v>
      </c>
      <c r="AV544" s="185"/>
      <c r="AW544" s="205" t="str">
        <f t="shared" si="813"/>
        <v>-</v>
      </c>
      <c r="AX544" s="206">
        <f t="shared" si="814"/>
        <v>9.99</v>
      </c>
      <c r="AY544" s="206" t="str">
        <f t="shared" si="815"/>
        <v>-</v>
      </c>
      <c r="AZ544" s="206" t="str">
        <f t="shared" si="816"/>
        <v>-</v>
      </c>
      <c r="BA544" s="206">
        <f t="shared" si="817"/>
        <v>79.989999999999995</v>
      </c>
      <c r="BB544" s="206" t="str">
        <f t="shared" si="818"/>
        <v>-</v>
      </c>
      <c r="BC544" s="206" t="str">
        <f t="shared" si="819"/>
        <v>-</v>
      </c>
      <c r="BD544" s="206" t="str">
        <f t="shared" si="820"/>
        <v>-</v>
      </c>
      <c r="BE544" s="206" t="str">
        <f t="shared" si="821"/>
        <v>-</v>
      </c>
      <c r="BF544" s="206" t="str">
        <f t="shared" si="822"/>
        <v>-</v>
      </c>
      <c r="BG544" s="207" t="str">
        <f t="shared" si="823"/>
        <v>-</v>
      </c>
      <c r="BH544" s="103"/>
      <c r="BI544" s="227">
        <v>46265</v>
      </c>
      <c r="BJ544" s="112" t="s">
        <v>89</v>
      </c>
      <c r="BK544" s="103"/>
    </row>
    <row r="545" spans="1:63">
      <c r="A545" s="110"/>
      <c r="B545" s="126" t="s">
        <v>176</v>
      </c>
      <c r="C545" s="53" t="s">
        <v>2572</v>
      </c>
      <c r="D545" s="71" t="s">
        <v>40</v>
      </c>
      <c r="E545" s="112"/>
      <c r="F545" s="51" t="s">
        <v>61</v>
      </c>
      <c r="G545" s="14">
        <v>25</v>
      </c>
      <c r="H545" s="14">
        <v>50</v>
      </c>
      <c r="I545" s="14" t="s">
        <v>41</v>
      </c>
      <c r="J545" s="14" t="s">
        <v>76</v>
      </c>
      <c r="K545" s="72" t="s">
        <v>61</v>
      </c>
      <c r="L545" s="115">
        <v>16.989999999999998</v>
      </c>
      <c r="M545" s="175">
        <f t="shared" si="786"/>
        <v>14.277310924369747</v>
      </c>
      <c r="N545" s="115"/>
      <c r="O545" s="116"/>
      <c r="P545" s="177">
        <f>L545</f>
        <v>16.989999999999998</v>
      </c>
      <c r="Q545" s="51" t="s">
        <v>41</v>
      </c>
      <c r="R545" s="14" t="s">
        <v>41</v>
      </c>
      <c r="S545" s="14" t="s">
        <v>41</v>
      </c>
      <c r="T545" s="14" t="s">
        <v>41</v>
      </c>
      <c r="U545" s="14" t="s">
        <v>41</v>
      </c>
      <c r="V545" s="14" t="s">
        <v>41</v>
      </c>
      <c r="W545" s="14" t="s">
        <v>41</v>
      </c>
      <c r="X545" s="14" t="s">
        <v>41</v>
      </c>
      <c r="Y545" s="14" t="s">
        <v>41</v>
      </c>
      <c r="Z545" s="14" t="s">
        <v>41</v>
      </c>
      <c r="AA545" s="71" t="s">
        <v>41</v>
      </c>
      <c r="AB545" s="252">
        <v>39.99</v>
      </c>
      <c r="AC545" s="48"/>
      <c r="AD545" s="119" t="s">
        <v>41</v>
      </c>
      <c r="AE545" s="67">
        <v>15</v>
      </c>
      <c r="AF545" s="114"/>
      <c r="AG545" s="182">
        <f t="shared" si="798"/>
        <v>15</v>
      </c>
      <c r="AH545" s="183">
        <f t="shared" si="799"/>
        <v>29.75</v>
      </c>
      <c r="AI545" s="184">
        <f t="shared" si="800"/>
        <v>29.990000000000002</v>
      </c>
      <c r="AJ545" s="183">
        <f t="shared" si="801"/>
        <v>25.20168067226891</v>
      </c>
      <c r="AK545" s="202" t="str">
        <f t="shared" si="802"/>
        <v>-</v>
      </c>
      <c r="AL545" s="203" t="str">
        <f t="shared" si="803"/>
        <v>-</v>
      </c>
      <c r="AM545" s="203" t="str">
        <f t="shared" si="804"/>
        <v>-</v>
      </c>
      <c r="AN545" s="203" t="str">
        <f t="shared" si="805"/>
        <v>-</v>
      </c>
      <c r="AO545" s="203" t="str">
        <f t="shared" si="806"/>
        <v>-</v>
      </c>
      <c r="AP545" s="203" t="str">
        <f t="shared" si="807"/>
        <v>-</v>
      </c>
      <c r="AQ545" s="203" t="str">
        <f t="shared" si="808"/>
        <v>-</v>
      </c>
      <c r="AR545" s="203" t="str">
        <f t="shared" si="809"/>
        <v>-</v>
      </c>
      <c r="AS545" s="203" t="str">
        <f t="shared" si="810"/>
        <v>-</v>
      </c>
      <c r="AT545" s="203" t="str">
        <f t="shared" si="811"/>
        <v>-</v>
      </c>
      <c r="AU545" s="204" t="str">
        <f t="shared" si="812"/>
        <v>-</v>
      </c>
      <c r="AV545" s="185"/>
      <c r="AW545" s="205" t="str">
        <f t="shared" si="813"/>
        <v>-</v>
      </c>
      <c r="AX545" s="206" t="str">
        <f t="shared" si="814"/>
        <v>-</v>
      </c>
      <c r="AY545" s="206" t="str">
        <f t="shared" si="815"/>
        <v>-</v>
      </c>
      <c r="AZ545" s="206" t="str">
        <f t="shared" si="816"/>
        <v>-</v>
      </c>
      <c r="BA545" s="206" t="str">
        <f t="shared" si="817"/>
        <v>-</v>
      </c>
      <c r="BB545" s="206" t="str">
        <f t="shared" si="818"/>
        <v>-</v>
      </c>
      <c r="BC545" s="206" t="str">
        <f t="shared" si="819"/>
        <v>-</v>
      </c>
      <c r="BD545" s="206" t="str">
        <f t="shared" si="820"/>
        <v>-</v>
      </c>
      <c r="BE545" s="206" t="str">
        <f t="shared" si="821"/>
        <v>-</v>
      </c>
      <c r="BF545" s="206" t="str">
        <f t="shared" si="822"/>
        <v>-</v>
      </c>
      <c r="BG545" s="207" t="str">
        <f t="shared" si="823"/>
        <v>-</v>
      </c>
      <c r="BH545" s="103" t="s">
        <v>2497</v>
      </c>
      <c r="BI545" s="227"/>
      <c r="BJ545" s="112" t="s">
        <v>181</v>
      </c>
      <c r="BK545" s="103"/>
    </row>
    <row r="546" spans="1:63" s="49" customFormat="1">
      <c r="A546" s="110"/>
      <c r="B546" s="126" t="s">
        <v>176</v>
      </c>
      <c r="C546" s="53" t="s">
        <v>2128</v>
      </c>
      <c r="D546" s="71" t="s">
        <v>85</v>
      </c>
      <c r="E546" s="112" t="s">
        <v>2426</v>
      </c>
      <c r="F546" s="51" t="s">
        <v>61</v>
      </c>
      <c r="G546" s="14">
        <v>10</v>
      </c>
      <c r="H546" s="14">
        <v>50</v>
      </c>
      <c r="I546" s="14" t="s">
        <v>41</v>
      </c>
      <c r="J546" s="14" t="s">
        <v>76</v>
      </c>
      <c r="K546" s="72" t="s">
        <v>61</v>
      </c>
      <c r="L546" s="115">
        <v>19.989999999999998</v>
      </c>
      <c r="M546" s="175">
        <f t="shared" si="786"/>
        <v>16.798319327731093</v>
      </c>
      <c r="N546" s="115">
        <f>(L546-5)*0.8+5</f>
        <v>16.991999999999997</v>
      </c>
      <c r="O546" s="118">
        <f>N546/1.19</f>
        <v>14.278991596638654</v>
      </c>
      <c r="P546" s="177">
        <f>N546</f>
        <v>16.991999999999997</v>
      </c>
      <c r="Q546" s="51" t="s">
        <v>41</v>
      </c>
      <c r="R546" s="16">
        <f t="shared" ref="R546:R553" si="830">P546-2</f>
        <v>14.991999999999997</v>
      </c>
      <c r="S546" s="14" t="s">
        <v>41</v>
      </c>
      <c r="T546" s="14" t="s">
        <v>41</v>
      </c>
      <c r="U546" s="16">
        <f t="shared" ref="U546:U553" si="831">P546-5</f>
        <v>11.991999999999997</v>
      </c>
      <c r="V546" s="14" t="s">
        <v>41</v>
      </c>
      <c r="W546" s="14" t="s">
        <v>41</v>
      </c>
      <c r="X546" s="14" t="s">
        <v>41</v>
      </c>
      <c r="Y546" s="14" t="s">
        <v>41</v>
      </c>
      <c r="Z546" s="14" t="s">
        <v>41</v>
      </c>
      <c r="AA546" s="71" t="s">
        <v>41</v>
      </c>
      <c r="AB546" s="256">
        <v>0</v>
      </c>
      <c r="AC546" s="237" t="s">
        <v>186</v>
      </c>
      <c r="AD546" s="120" t="s">
        <v>2159</v>
      </c>
      <c r="AE546" s="67">
        <v>150</v>
      </c>
      <c r="AF546" s="114">
        <v>10</v>
      </c>
      <c r="AG546" s="182">
        <f t="shared" si="798"/>
        <v>160</v>
      </c>
      <c r="AH546" s="183">
        <f t="shared" si="799"/>
        <v>-142.79999999999998</v>
      </c>
      <c r="AI546" s="184">
        <f t="shared" si="800"/>
        <v>9.99</v>
      </c>
      <c r="AJ546" s="183">
        <f t="shared" si="801"/>
        <v>8.3949579831932777</v>
      </c>
      <c r="AK546" s="202" t="str">
        <f t="shared" si="802"/>
        <v>-</v>
      </c>
      <c r="AL546" s="203">
        <f t="shared" si="803"/>
        <v>120</v>
      </c>
      <c r="AM546" s="203" t="str">
        <f t="shared" si="804"/>
        <v>-</v>
      </c>
      <c r="AN546" s="203" t="str">
        <f t="shared" si="805"/>
        <v>-</v>
      </c>
      <c r="AO546" s="203">
        <f t="shared" si="806"/>
        <v>60</v>
      </c>
      <c r="AP546" s="203" t="str">
        <f t="shared" si="807"/>
        <v>-</v>
      </c>
      <c r="AQ546" s="203" t="str">
        <f t="shared" si="808"/>
        <v>-</v>
      </c>
      <c r="AR546" s="203" t="str">
        <f t="shared" si="809"/>
        <v>-</v>
      </c>
      <c r="AS546" s="203" t="str">
        <f t="shared" si="810"/>
        <v>-</v>
      </c>
      <c r="AT546" s="203" t="str">
        <f t="shared" si="811"/>
        <v>-</v>
      </c>
      <c r="AU546" s="204" t="str">
        <f t="shared" si="812"/>
        <v>-</v>
      </c>
      <c r="AV546" s="185"/>
      <c r="AW546" s="205" t="str">
        <f t="shared" si="813"/>
        <v>-</v>
      </c>
      <c r="AX546" s="206">
        <f t="shared" si="814"/>
        <v>9.99</v>
      </c>
      <c r="AY546" s="206" t="str">
        <f t="shared" si="815"/>
        <v>-</v>
      </c>
      <c r="AZ546" s="206" t="str">
        <f t="shared" si="816"/>
        <v>-</v>
      </c>
      <c r="BA546" s="206">
        <f t="shared" si="817"/>
        <v>9.99</v>
      </c>
      <c r="BB546" s="206" t="str">
        <f t="shared" si="818"/>
        <v>-</v>
      </c>
      <c r="BC546" s="206" t="str">
        <f t="shared" si="819"/>
        <v>-</v>
      </c>
      <c r="BD546" s="206" t="str">
        <f t="shared" si="820"/>
        <v>-</v>
      </c>
      <c r="BE546" s="206" t="str">
        <f t="shared" si="821"/>
        <v>-</v>
      </c>
      <c r="BF546" s="206" t="str">
        <f t="shared" si="822"/>
        <v>-</v>
      </c>
      <c r="BG546" s="207" t="str">
        <f t="shared" si="823"/>
        <v>-</v>
      </c>
      <c r="BH546" s="104"/>
      <c r="BI546" s="227">
        <v>46265</v>
      </c>
      <c r="BJ546" s="112" t="s">
        <v>90</v>
      </c>
      <c r="BK546" s="103"/>
    </row>
    <row r="547" spans="1:63" s="49" customFormat="1">
      <c r="A547" s="110"/>
      <c r="B547" s="126" t="s">
        <v>176</v>
      </c>
      <c r="C547" s="53" t="s">
        <v>2131</v>
      </c>
      <c r="D547" s="71" t="s">
        <v>40</v>
      </c>
      <c r="E547" s="112" t="s">
        <v>2426</v>
      </c>
      <c r="F547" s="51" t="s">
        <v>61</v>
      </c>
      <c r="G547" s="14">
        <v>15</v>
      </c>
      <c r="H547" s="14">
        <v>50</v>
      </c>
      <c r="I547" s="14" t="s">
        <v>41</v>
      </c>
      <c r="J547" s="14" t="s">
        <v>76</v>
      </c>
      <c r="K547" s="72" t="s">
        <v>61</v>
      </c>
      <c r="L547" s="115">
        <v>19.989999999999998</v>
      </c>
      <c r="M547" s="175">
        <f t="shared" si="786"/>
        <v>16.798319327731093</v>
      </c>
      <c r="N547" s="117">
        <f>(L547*0.9)</f>
        <v>17.991</v>
      </c>
      <c r="O547" s="118">
        <f>N547/1.19</f>
        <v>15.118487394957983</v>
      </c>
      <c r="P547" s="177">
        <f>N547</f>
        <v>17.991</v>
      </c>
      <c r="Q547" s="51" t="s">
        <v>41</v>
      </c>
      <c r="R547" s="16">
        <f t="shared" si="830"/>
        <v>15.991</v>
      </c>
      <c r="S547" s="14" t="s">
        <v>41</v>
      </c>
      <c r="T547" s="14" t="s">
        <v>41</v>
      </c>
      <c r="U547" s="16">
        <f t="shared" si="831"/>
        <v>12.991</v>
      </c>
      <c r="V547" s="14" t="s">
        <v>41</v>
      </c>
      <c r="W547" s="14" t="s">
        <v>41</v>
      </c>
      <c r="X547" s="14" t="s">
        <v>41</v>
      </c>
      <c r="Y547" s="14" t="s">
        <v>41</v>
      </c>
      <c r="Z547" s="14" t="s">
        <v>41</v>
      </c>
      <c r="AA547" s="71" t="s">
        <v>41</v>
      </c>
      <c r="AB547" s="256">
        <v>0</v>
      </c>
      <c r="AC547" s="237" t="s">
        <v>185</v>
      </c>
      <c r="AD547" s="120" t="s">
        <v>2161</v>
      </c>
      <c r="AE547" s="67">
        <v>90</v>
      </c>
      <c r="AF547" s="114">
        <v>30</v>
      </c>
      <c r="AG547" s="182">
        <f t="shared" si="798"/>
        <v>120</v>
      </c>
      <c r="AH547" s="183">
        <f t="shared" si="799"/>
        <v>-95.199999999999989</v>
      </c>
      <c r="AI547" s="184">
        <f t="shared" si="800"/>
        <v>9.99</v>
      </c>
      <c r="AJ547" s="183">
        <f t="shared" si="801"/>
        <v>8.3949579831932777</v>
      </c>
      <c r="AK547" s="202" t="str">
        <f t="shared" si="802"/>
        <v>-</v>
      </c>
      <c r="AL547" s="203">
        <f t="shared" si="803"/>
        <v>80</v>
      </c>
      <c r="AM547" s="203" t="str">
        <f t="shared" si="804"/>
        <v>-</v>
      </c>
      <c r="AN547" s="203" t="str">
        <f t="shared" si="805"/>
        <v>-</v>
      </c>
      <c r="AO547" s="203">
        <f t="shared" si="806"/>
        <v>20</v>
      </c>
      <c r="AP547" s="203" t="str">
        <f t="shared" si="807"/>
        <v>-</v>
      </c>
      <c r="AQ547" s="203" t="str">
        <f t="shared" si="808"/>
        <v>-</v>
      </c>
      <c r="AR547" s="203" t="str">
        <f t="shared" si="809"/>
        <v>-</v>
      </c>
      <c r="AS547" s="203" t="str">
        <f t="shared" si="810"/>
        <v>-</v>
      </c>
      <c r="AT547" s="203" t="str">
        <f t="shared" si="811"/>
        <v>-</v>
      </c>
      <c r="AU547" s="204" t="str">
        <f t="shared" si="812"/>
        <v>-</v>
      </c>
      <c r="AV547" s="185"/>
      <c r="AW547" s="205" t="str">
        <f t="shared" si="813"/>
        <v>-</v>
      </c>
      <c r="AX547" s="206">
        <f t="shared" si="814"/>
        <v>9.99</v>
      </c>
      <c r="AY547" s="206" t="str">
        <f t="shared" si="815"/>
        <v>-</v>
      </c>
      <c r="AZ547" s="206" t="str">
        <f t="shared" si="816"/>
        <v>-</v>
      </c>
      <c r="BA547" s="206">
        <f t="shared" si="817"/>
        <v>29.990000000000002</v>
      </c>
      <c r="BB547" s="206" t="str">
        <f t="shared" si="818"/>
        <v>-</v>
      </c>
      <c r="BC547" s="206" t="str">
        <f t="shared" si="819"/>
        <v>-</v>
      </c>
      <c r="BD547" s="206" t="str">
        <f t="shared" si="820"/>
        <v>-</v>
      </c>
      <c r="BE547" s="206" t="str">
        <f t="shared" si="821"/>
        <v>-</v>
      </c>
      <c r="BF547" s="206" t="str">
        <f t="shared" si="822"/>
        <v>-</v>
      </c>
      <c r="BG547" s="207" t="str">
        <f t="shared" si="823"/>
        <v>-</v>
      </c>
      <c r="BH547" s="103"/>
      <c r="BI547" s="227">
        <v>46265</v>
      </c>
      <c r="BJ547" s="112" t="s">
        <v>89</v>
      </c>
      <c r="BK547" s="103"/>
    </row>
    <row r="548" spans="1:63">
      <c r="A548" s="110"/>
      <c r="B548" s="126" t="s">
        <v>176</v>
      </c>
      <c r="C548" s="53" t="s">
        <v>2128</v>
      </c>
      <c r="D548" s="71" t="s">
        <v>85</v>
      </c>
      <c r="E548" s="112" t="s">
        <v>2426</v>
      </c>
      <c r="F548" s="51" t="s">
        <v>61</v>
      </c>
      <c r="G548" s="14">
        <v>10</v>
      </c>
      <c r="H548" s="14">
        <v>50</v>
      </c>
      <c r="I548" s="14" t="s">
        <v>41</v>
      </c>
      <c r="J548" s="14" t="s">
        <v>76</v>
      </c>
      <c r="K548" s="72" t="s">
        <v>61</v>
      </c>
      <c r="L548" s="115">
        <v>19.989999999999998</v>
      </c>
      <c r="M548" s="175">
        <f t="shared" si="786"/>
        <v>16.798319327731093</v>
      </c>
      <c r="N548" s="115">
        <f>(L548-5)*0.9+5</f>
        <v>18.491</v>
      </c>
      <c r="O548" s="118">
        <f>N548/1.19</f>
        <v>15.538655462184874</v>
      </c>
      <c r="P548" s="177">
        <f>N548</f>
        <v>18.491</v>
      </c>
      <c r="Q548" s="51" t="s">
        <v>41</v>
      </c>
      <c r="R548" s="16">
        <f t="shared" si="830"/>
        <v>16.491</v>
      </c>
      <c r="S548" s="14" t="s">
        <v>41</v>
      </c>
      <c r="T548" s="14" t="s">
        <v>41</v>
      </c>
      <c r="U548" s="16">
        <f t="shared" si="831"/>
        <v>13.491</v>
      </c>
      <c r="V548" s="14" t="s">
        <v>41</v>
      </c>
      <c r="W548" s="14" t="s">
        <v>41</v>
      </c>
      <c r="X548" s="14" t="s">
        <v>41</v>
      </c>
      <c r="Y548" s="14" t="s">
        <v>41</v>
      </c>
      <c r="Z548" s="14" t="s">
        <v>41</v>
      </c>
      <c r="AA548" s="71" t="s">
        <v>41</v>
      </c>
      <c r="AB548" s="256">
        <v>0</v>
      </c>
      <c r="AC548" s="237" t="s">
        <v>185</v>
      </c>
      <c r="AD548" s="120" t="s">
        <v>2158</v>
      </c>
      <c r="AE548" s="67">
        <v>150</v>
      </c>
      <c r="AF548" s="114">
        <v>40</v>
      </c>
      <c r="AG548" s="182">
        <f t="shared" si="798"/>
        <v>190</v>
      </c>
      <c r="AH548" s="183">
        <f t="shared" si="799"/>
        <v>-178.5</v>
      </c>
      <c r="AI548" s="184">
        <f t="shared" si="800"/>
        <v>9.99</v>
      </c>
      <c r="AJ548" s="183">
        <f t="shared" si="801"/>
        <v>8.3949579831932777</v>
      </c>
      <c r="AK548" s="202" t="str">
        <f t="shared" si="802"/>
        <v>-</v>
      </c>
      <c r="AL548" s="203">
        <f t="shared" si="803"/>
        <v>150</v>
      </c>
      <c r="AM548" s="203" t="str">
        <f t="shared" si="804"/>
        <v>-</v>
      </c>
      <c r="AN548" s="203" t="str">
        <f t="shared" si="805"/>
        <v>-</v>
      </c>
      <c r="AO548" s="203">
        <f t="shared" si="806"/>
        <v>90</v>
      </c>
      <c r="AP548" s="203" t="str">
        <f t="shared" si="807"/>
        <v>-</v>
      </c>
      <c r="AQ548" s="203" t="str">
        <f t="shared" si="808"/>
        <v>-</v>
      </c>
      <c r="AR548" s="203" t="str">
        <f t="shared" si="809"/>
        <v>-</v>
      </c>
      <c r="AS548" s="203" t="str">
        <f t="shared" si="810"/>
        <v>-</v>
      </c>
      <c r="AT548" s="203" t="str">
        <f t="shared" si="811"/>
        <v>-</v>
      </c>
      <c r="AU548" s="204" t="str">
        <f t="shared" si="812"/>
        <v>-</v>
      </c>
      <c r="AV548" s="185"/>
      <c r="AW548" s="205" t="str">
        <f t="shared" si="813"/>
        <v>-</v>
      </c>
      <c r="AX548" s="206">
        <f t="shared" si="814"/>
        <v>9.99</v>
      </c>
      <c r="AY548" s="206" t="str">
        <f t="shared" si="815"/>
        <v>-</v>
      </c>
      <c r="AZ548" s="206" t="str">
        <f t="shared" si="816"/>
        <v>-</v>
      </c>
      <c r="BA548" s="206">
        <f t="shared" si="817"/>
        <v>9.99</v>
      </c>
      <c r="BB548" s="206" t="str">
        <f t="shared" si="818"/>
        <v>-</v>
      </c>
      <c r="BC548" s="206" t="str">
        <f t="shared" si="819"/>
        <v>-</v>
      </c>
      <c r="BD548" s="206" t="str">
        <f t="shared" si="820"/>
        <v>-</v>
      </c>
      <c r="BE548" s="206" t="str">
        <f t="shared" si="821"/>
        <v>-</v>
      </c>
      <c r="BF548" s="206" t="str">
        <f t="shared" si="822"/>
        <v>-</v>
      </c>
      <c r="BG548" s="207" t="str">
        <f t="shared" si="823"/>
        <v>-</v>
      </c>
      <c r="BH548" s="104"/>
      <c r="BI548" s="227">
        <v>46265</v>
      </c>
      <c r="BJ548" s="112" t="s">
        <v>90</v>
      </c>
      <c r="BK548" s="103"/>
    </row>
    <row r="549" spans="1:63" s="49" customFormat="1">
      <c r="A549" s="110"/>
      <c r="B549" s="126" t="s">
        <v>176</v>
      </c>
      <c r="C549" s="53" t="s">
        <v>2129</v>
      </c>
      <c r="D549" s="71" t="s">
        <v>71</v>
      </c>
      <c r="E549" s="112" t="s">
        <v>2426</v>
      </c>
      <c r="F549" s="51" t="s">
        <v>61</v>
      </c>
      <c r="G549" s="14">
        <v>10</v>
      </c>
      <c r="H549" s="14">
        <v>50</v>
      </c>
      <c r="I549" s="14" t="s">
        <v>41</v>
      </c>
      <c r="J549" s="14" t="s">
        <v>76</v>
      </c>
      <c r="K549" s="72" t="s">
        <v>61</v>
      </c>
      <c r="L549" s="115">
        <v>24.99</v>
      </c>
      <c r="M549" s="175">
        <f t="shared" si="786"/>
        <v>21</v>
      </c>
      <c r="N549" s="115">
        <f>L549-6</f>
        <v>18.989999999999998</v>
      </c>
      <c r="O549" s="118">
        <f>N549/1.19</f>
        <v>15.957983193277311</v>
      </c>
      <c r="P549" s="177">
        <f>N549</f>
        <v>18.989999999999998</v>
      </c>
      <c r="Q549" s="51" t="s">
        <v>41</v>
      </c>
      <c r="R549" s="16">
        <f t="shared" si="830"/>
        <v>16.989999999999998</v>
      </c>
      <c r="S549" s="14" t="s">
        <v>41</v>
      </c>
      <c r="T549" s="14" t="s">
        <v>41</v>
      </c>
      <c r="U549" s="16">
        <f t="shared" si="831"/>
        <v>13.989999999999998</v>
      </c>
      <c r="V549" s="14" t="s">
        <v>41</v>
      </c>
      <c r="W549" s="14" t="s">
        <v>41</v>
      </c>
      <c r="X549" s="14" t="s">
        <v>41</v>
      </c>
      <c r="Y549" s="14" t="s">
        <v>41</v>
      </c>
      <c r="Z549" s="14" t="s">
        <v>41</v>
      </c>
      <c r="AA549" s="71" t="s">
        <v>41</v>
      </c>
      <c r="AB549" s="252">
        <v>39.99</v>
      </c>
      <c r="AC549" s="237" t="s">
        <v>184</v>
      </c>
      <c r="AD549" s="120" t="s">
        <v>2157</v>
      </c>
      <c r="AE549" s="67">
        <v>230</v>
      </c>
      <c r="AF549" s="114">
        <v>0</v>
      </c>
      <c r="AG549" s="182">
        <f t="shared" si="798"/>
        <v>230</v>
      </c>
      <c r="AH549" s="183">
        <f t="shared" si="799"/>
        <v>-226.1</v>
      </c>
      <c r="AI549" s="184">
        <f t="shared" si="800"/>
        <v>9.99</v>
      </c>
      <c r="AJ549" s="183">
        <f t="shared" si="801"/>
        <v>8.3949579831932777</v>
      </c>
      <c r="AK549" s="202" t="str">
        <f t="shared" si="802"/>
        <v>-</v>
      </c>
      <c r="AL549" s="203">
        <f t="shared" si="803"/>
        <v>190</v>
      </c>
      <c r="AM549" s="203" t="str">
        <f t="shared" si="804"/>
        <v>-</v>
      </c>
      <c r="AN549" s="203" t="str">
        <f t="shared" si="805"/>
        <v>-</v>
      </c>
      <c r="AO549" s="203">
        <f t="shared" si="806"/>
        <v>130</v>
      </c>
      <c r="AP549" s="203" t="str">
        <f t="shared" si="807"/>
        <v>-</v>
      </c>
      <c r="AQ549" s="203" t="str">
        <f t="shared" si="808"/>
        <v>-</v>
      </c>
      <c r="AR549" s="203" t="str">
        <f t="shared" si="809"/>
        <v>-</v>
      </c>
      <c r="AS549" s="203" t="str">
        <f t="shared" si="810"/>
        <v>-</v>
      </c>
      <c r="AT549" s="203" t="str">
        <f t="shared" si="811"/>
        <v>-</v>
      </c>
      <c r="AU549" s="204" t="str">
        <f t="shared" si="812"/>
        <v>-</v>
      </c>
      <c r="AV549" s="185"/>
      <c r="AW549" s="205" t="str">
        <f t="shared" si="813"/>
        <v>-</v>
      </c>
      <c r="AX549" s="206">
        <f t="shared" si="814"/>
        <v>9.99</v>
      </c>
      <c r="AY549" s="206" t="str">
        <f t="shared" si="815"/>
        <v>-</v>
      </c>
      <c r="AZ549" s="206" t="str">
        <f t="shared" si="816"/>
        <v>-</v>
      </c>
      <c r="BA549" s="206">
        <f t="shared" si="817"/>
        <v>9.99</v>
      </c>
      <c r="BB549" s="206" t="str">
        <f t="shared" si="818"/>
        <v>-</v>
      </c>
      <c r="BC549" s="206" t="str">
        <f t="shared" si="819"/>
        <v>-</v>
      </c>
      <c r="BD549" s="206" t="str">
        <f t="shared" si="820"/>
        <v>-</v>
      </c>
      <c r="BE549" s="206" t="str">
        <f t="shared" si="821"/>
        <v>-</v>
      </c>
      <c r="BF549" s="206" t="str">
        <f t="shared" si="822"/>
        <v>-</v>
      </c>
      <c r="BG549" s="207" t="str">
        <f t="shared" si="823"/>
        <v>-</v>
      </c>
      <c r="BH549" s="104"/>
      <c r="BI549" s="227">
        <v>46265</v>
      </c>
      <c r="BJ549" s="112" t="s">
        <v>106</v>
      </c>
      <c r="BK549" s="103"/>
    </row>
    <row r="550" spans="1:63">
      <c r="A550" s="110"/>
      <c r="B550" s="126" t="s">
        <v>176</v>
      </c>
      <c r="C550" s="53" t="s">
        <v>189</v>
      </c>
      <c r="D550" s="71" t="s">
        <v>40</v>
      </c>
      <c r="E550" s="112"/>
      <c r="F550" s="51" t="s">
        <v>43</v>
      </c>
      <c r="G550" s="14">
        <v>50</v>
      </c>
      <c r="H550" s="14">
        <v>300</v>
      </c>
      <c r="I550" s="14" t="s">
        <v>41</v>
      </c>
      <c r="J550" s="14" t="s">
        <v>76</v>
      </c>
      <c r="K550" s="72">
        <v>0.19</v>
      </c>
      <c r="L550" s="115">
        <v>19.989999999999998</v>
      </c>
      <c r="M550" s="175">
        <f t="shared" si="786"/>
        <v>16.798319327731093</v>
      </c>
      <c r="N550" s="115"/>
      <c r="O550" s="116"/>
      <c r="P550" s="177">
        <f t="shared" ref="P550:P557" si="832">L550</f>
        <v>19.989999999999998</v>
      </c>
      <c r="Q550" s="51" t="s">
        <v>41</v>
      </c>
      <c r="R550" s="16">
        <f t="shared" si="830"/>
        <v>17.989999999999998</v>
      </c>
      <c r="S550" s="14" t="s">
        <v>41</v>
      </c>
      <c r="T550" s="14" t="s">
        <v>41</v>
      </c>
      <c r="U550" s="16">
        <f t="shared" si="831"/>
        <v>14.989999999999998</v>
      </c>
      <c r="V550" s="14" t="s">
        <v>41</v>
      </c>
      <c r="W550" s="16">
        <f>P550-7</f>
        <v>12.989999999999998</v>
      </c>
      <c r="X550" s="14" t="s">
        <v>41</v>
      </c>
      <c r="Y550" s="14" t="s">
        <v>41</v>
      </c>
      <c r="Z550" s="16">
        <f>P550-10</f>
        <v>9.9899999999999984</v>
      </c>
      <c r="AA550" s="71" t="s">
        <v>41</v>
      </c>
      <c r="AB550" s="252">
        <v>39.99</v>
      </c>
      <c r="AC550" s="212"/>
      <c r="AD550" s="119" t="s">
        <v>41</v>
      </c>
      <c r="AE550" s="67">
        <v>70</v>
      </c>
      <c r="AF550" s="114"/>
      <c r="AG550" s="182">
        <f t="shared" si="798"/>
        <v>70</v>
      </c>
      <c r="AH550" s="183">
        <f t="shared" si="799"/>
        <v>-35.699999999999996</v>
      </c>
      <c r="AI550" s="184">
        <f t="shared" si="800"/>
        <v>9.99</v>
      </c>
      <c r="AJ550" s="183">
        <f t="shared" si="801"/>
        <v>8.3949579831932777</v>
      </c>
      <c r="AK550" s="202" t="str">
        <f t="shared" si="802"/>
        <v>-</v>
      </c>
      <c r="AL550" s="203">
        <f t="shared" si="803"/>
        <v>30</v>
      </c>
      <c r="AM550" s="203" t="str">
        <f t="shared" si="804"/>
        <v>-</v>
      </c>
      <c r="AN550" s="203" t="str">
        <f t="shared" si="805"/>
        <v>-</v>
      </c>
      <c r="AO550" s="203">
        <f t="shared" si="806"/>
        <v>-30</v>
      </c>
      <c r="AP550" s="203" t="str">
        <f t="shared" si="807"/>
        <v>-</v>
      </c>
      <c r="AQ550" s="203">
        <f t="shared" si="808"/>
        <v>-70</v>
      </c>
      <c r="AR550" s="203" t="str">
        <f t="shared" si="809"/>
        <v>-</v>
      </c>
      <c r="AS550" s="203" t="str">
        <f t="shared" si="810"/>
        <v>-</v>
      </c>
      <c r="AT550" s="203">
        <f t="shared" si="811"/>
        <v>-130</v>
      </c>
      <c r="AU550" s="204" t="str">
        <f t="shared" si="812"/>
        <v>-</v>
      </c>
      <c r="AV550" s="185"/>
      <c r="AW550" s="205" t="str">
        <f t="shared" si="813"/>
        <v>-</v>
      </c>
      <c r="AX550" s="206">
        <f t="shared" si="814"/>
        <v>19.990000000000002</v>
      </c>
      <c r="AY550" s="206" t="str">
        <f t="shared" si="815"/>
        <v>-</v>
      </c>
      <c r="AZ550" s="206" t="str">
        <f t="shared" si="816"/>
        <v>-</v>
      </c>
      <c r="BA550" s="206">
        <f t="shared" si="817"/>
        <v>89.99</v>
      </c>
      <c r="BB550" s="206" t="str">
        <f t="shared" si="818"/>
        <v>-</v>
      </c>
      <c r="BC550" s="206">
        <f t="shared" si="819"/>
        <v>139.99</v>
      </c>
      <c r="BD550" s="206" t="str">
        <f t="shared" si="820"/>
        <v>-</v>
      </c>
      <c r="BE550" s="206" t="str">
        <f t="shared" si="821"/>
        <v>-</v>
      </c>
      <c r="BF550" s="206">
        <f t="shared" si="822"/>
        <v>209.99</v>
      </c>
      <c r="BG550" s="207" t="str">
        <f t="shared" si="823"/>
        <v>-</v>
      </c>
      <c r="BH550" s="103"/>
      <c r="BI550" s="227"/>
      <c r="BJ550" s="112" t="s">
        <v>68</v>
      </c>
      <c r="BK550" s="103"/>
    </row>
    <row r="551" spans="1:63" s="49" customFormat="1">
      <c r="A551" s="110"/>
      <c r="B551" s="126" t="s">
        <v>176</v>
      </c>
      <c r="C551" s="53" t="s">
        <v>189</v>
      </c>
      <c r="D551" s="71" t="s">
        <v>40</v>
      </c>
      <c r="E551" s="112" t="s">
        <v>2427</v>
      </c>
      <c r="F551" s="51" t="s">
        <v>43</v>
      </c>
      <c r="G551" s="14">
        <v>50</v>
      </c>
      <c r="H551" s="14">
        <v>300</v>
      </c>
      <c r="I551" s="14" t="s">
        <v>41</v>
      </c>
      <c r="J551" s="14" t="s">
        <v>76</v>
      </c>
      <c r="K551" s="72">
        <v>0.19</v>
      </c>
      <c r="L551" s="115">
        <v>19.989999999999998</v>
      </c>
      <c r="M551" s="175">
        <f t="shared" si="786"/>
        <v>16.798319327731093</v>
      </c>
      <c r="N551" s="115"/>
      <c r="O551" s="116"/>
      <c r="P551" s="177">
        <f t="shared" si="832"/>
        <v>19.989999999999998</v>
      </c>
      <c r="Q551" s="51" t="s">
        <v>41</v>
      </c>
      <c r="R551" s="16">
        <f t="shared" si="830"/>
        <v>17.989999999999998</v>
      </c>
      <c r="S551" s="14" t="s">
        <v>41</v>
      </c>
      <c r="T551" s="14" t="s">
        <v>41</v>
      </c>
      <c r="U551" s="16">
        <f t="shared" si="831"/>
        <v>14.989999999999998</v>
      </c>
      <c r="V551" s="14" t="s">
        <v>41</v>
      </c>
      <c r="W551" s="16">
        <f>P551-7</f>
        <v>12.989999999999998</v>
      </c>
      <c r="X551" s="14" t="s">
        <v>41</v>
      </c>
      <c r="Y551" s="14" t="s">
        <v>41</v>
      </c>
      <c r="Z551" s="16">
        <f>P551-10</f>
        <v>9.9899999999999984</v>
      </c>
      <c r="AA551" s="71" t="s">
        <v>41</v>
      </c>
      <c r="AB551" s="252">
        <v>39.99</v>
      </c>
      <c r="AC551" s="237" t="s">
        <v>49</v>
      </c>
      <c r="AD551" s="120" t="s">
        <v>190</v>
      </c>
      <c r="AE551" s="67">
        <v>70</v>
      </c>
      <c r="AF551" s="114">
        <v>80</v>
      </c>
      <c r="AG551" s="182">
        <f t="shared" si="798"/>
        <v>150</v>
      </c>
      <c r="AH551" s="183">
        <f t="shared" si="799"/>
        <v>-130.9</v>
      </c>
      <c r="AI551" s="184">
        <f t="shared" si="800"/>
        <v>9.99</v>
      </c>
      <c r="AJ551" s="183">
        <f t="shared" si="801"/>
        <v>8.3949579831932777</v>
      </c>
      <c r="AK551" s="202" t="str">
        <f t="shared" si="802"/>
        <v>-</v>
      </c>
      <c r="AL551" s="203">
        <f t="shared" si="803"/>
        <v>110</v>
      </c>
      <c r="AM551" s="203" t="str">
        <f t="shared" si="804"/>
        <v>-</v>
      </c>
      <c r="AN551" s="203" t="str">
        <f t="shared" si="805"/>
        <v>-</v>
      </c>
      <c r="AO551" s="203">
        <f t="shared" si="806"/>
        <v>50</v>
      </c>
      <c r="AP551" s="203" t="str">
        <f t="shared" si="807"/>
        <v>-</v>
      </c>
      <c r="AQ551" s="203">
        <f t="shared" si="808"/>
        <v>10</v>
      </c>
      <c r="AR551" s="203" t="str">
        <f t="shared" si="809"/>
        <v>-</v>
      </c>
      <c r="AS551" s="203" t="str">
        <f t="shared" si="810"/>
        <v>-</v>
      </c>
      <c r="AT551" s="203">
        <f t="shared" si="811"/>
        <v>-50</v>
      </c>
      <c r="AU551" s="204" t="str">
        <f t="shared" si="812"/>
        <v>-</v>
      </c>
      <c r="AV551" s="185"/>
      <c r="AW551" s="205" t="str">
        <f t="shared" si="813"/>
        <v>-</v>
      </c>
      <c r="AX551" s="206">
        <f t="shared" si="814"/>
        <v>9.99</v>
      </c>
      <c r="AY551" s="206" t="str">
        <f t="shared" si="815"/>
        <v>-</v>
      </c>
      <c r="AZ551" s="206" t="str">
        <f t="shared" si="816"/>
        <v>-</v>
      </c>
      <c r="BA551" s="206">
        <f t="shared" si="817"/>
        <v>9.99</v>
      </c>
      <c r="BB551" s="206" t="str">
        <f t="shared" si="818"/>
        <v>-</v>
      </c>
      <c r="BC551" s="206">
        <f t="shared" si="819"/>
        <v>39.99</v>
      </c>
      <c r="BD551" s="206" t="str">
        <f t="shared" si="820"/>
        <v>-</v>
      </c>
      <c r="BE551" s="206" t="str">
        <f t="shared" si="821"/>
        <v>-</v>
      </c>
      <c r="BF551" s="206">
        <f t="shared" si="822"/>
        <v>109.99</v>
      </c>
      <c r="BG551" s="207" t="str">
        <f t="shared" si="823"/>
        <v>-</v>
      </c>
      <c r="BH551" s="103"/>
      <c r="BI551" s="227">
        <v>46265</v>
      </c>
      <c r="BJ551" s="112" t="s">
        <v>68</v>
      </c>
      <c r="BK551" s="103"/>
    </row>
    <row r="552" spans="1:63" s="49" customFormat="1">
      <c r="A552" s="110"/>
      <c r="B552" s="126" t="s">
        <v>176</v>
      </c>
      <c r="C552" s="53" t="s">
        <v>2128</v>
      </c>
      <c r="D552" s="71" t="s">
        <v>85</v>
      </c>
      <c r="E552" s="112"/>
      <c r="F552" s="51" t="s">
        <v>61</v>
      </c>
      <c r="G552" s="14">
        <v>10</v>
      </c>
      <c r="H552" s="14">
        <v>50</v>
      </c>
      <c r="I552" s="14" t="s">
        <v>41</v>
      </c>
      <c r="J552" s="14" t="s">
        <v>76</v>
      </c>
      <c r="K552" s="72" t="s">
        <v>61</v>
      </c>
      <c r="L552" s="115">
        <v>19.989999999999998</v>
      </c>
      <c r="M552" s="175">
        <f t="shared" si="786"/>
        <v>16.798319327731093</v>
      </c>
      <c r="N552" s="115"/>
      <c r="O552" s="116"/>
      <c r="P552" s="177">
        <f t="shared" si="832"/>
        <v>19.989999999999998</v>
      </c>
      <c r="Q552" s="51" t="s">
        <v>41</v>
      </c>
      <c r="R552" s="16">
        <f t="shared" si="830"/>
        <v>17.989999999999998</v>
      </c>
      <c r="S552" s="14" t="s">
        <v>41</v>
      </c>
      <c r="T552" s="14" t="s">
        <v>41</v>
      </c>
      <c r="U552" s="16">
        <f t="shared" si="831"/>
        <v>14.989999999999998</v>
      </c>
      <c r="V552" s="14" t="s">
        <v>41</v>
      </c>
      <c r="W552" s="14" t="s">
        <v>41</v>
      </c>
      <c r="X552" s="14" t="s">
        <v>41</v>
      </c>
      <c r="Y552" s="14" t="s">
        <v>41</v>
      </c>
      <c r="Z552" s="14" t="s">
        <v>41</v>
      </c>
      <c r="AA552" s="71" t="s">
        <v>41</v>
      </c>
      <c r="AB552" s="252">
        <v>39.99</v>
      </c>
      <c r="AC552" s="212"/>
      <c r="AD552" s="119" t="s">
        <v>41</v>
      </c>
      <c r="AE552" s="67">
        <v>150</v>
      </c>
      <c r="AF552" s="114"/>
      <c r="AG552" s="182">
        <f t="shared" si="798"/>
        <v>150</v>
      </c>
      <c r="AH552" s="183">
        <f t="shared" si="799"/>
        <v>-130.9</v>
      </c>
      <c r="AI552" s="184">
        <f t="shared" si="800"/>
        <v>9.99</v>
      </c>
      <c r="AJ552" s="183">
        <f t="shared" si="801"/>
        <v>8.3949579831932777</v>
      </c>
      <c r="AK552" s="202" t="str">
        <f t="shared" si="802"/>
        <v>-</v>
      </c>
      <c r="AL552" s="203">
        <f t="shared" si="803"/>
        <v>110</v>
      </c>
      <c r="AM552" s="203" t="str">
        <f t="shared" si="804"/>
        <v>-</v>
      </c>
      <c r="AN552" s="203" t="str">
        <f t="shared" si="805"/>
        <v>-</v>
      </c>
      <c r="AO552" s="203">
        <f t="shared" si="806"/>
        <v>50</v>
      </c>
      <c r="AP552" s="203" t="str">
        <f t="shared" si="807"/>
        <v>-</v>
      </c>
      <c r="AQ552" s="203" t="str">
        <f t="shared" si="808"/>
        <v>-</v>
      </c>
      <c r="AR552" s="203" t="str">
        <f t="shared" si="809"/>
        <v>-</v>
      </c>
      <c r="AS552" s="203" t="str">
        <f t="shared" si="810"/>
        <v>-</v>
      </c>
      <c r="AT552" s="203" t="str">
        <f t="shared" si="811"/>
        <v>-</v>
      </c>
      <c r="AU552" s="204" t="str">
        <f t="shared" si="812"/>
        <v>-</v>
      </c>
      <c r="AV552" s="185"/>
      <c r="AW552" s="205" t="str">
        <f t="shared" si="813"/>
        <v>-</v>
      </c>
      <c r="AX552" s="206">
        <f t="shared" si="814"/>
        <v>9.99</v>
      </c>
      <c r="AY552" s="206" t="str">
        <f t="shared" si="815"/>
        <v>-</v>
      </c>
      <c r="AZ552" s="206" t="str">
        <f t="shared" si="816"/>
        <v>-</v>
      </c>
      <c r="BA552" s="206">
        <f t="shared" si="817"/>
        <v>9.99</v>
      </c>
      <c r="BB552" s="206" t="str">
        <f t="shared" si="818"/>
        <v>-</v>
      </c>
      <c r="BC552" s="206" t="str">
        <f t="shared" si="819"/>
        <v>-</v>
      </c>
      <c r="BD552" s="206" t="str">
        <f t="shared" si="820"/>
        <v>-</v>
      </c>
      <c r="BE552" s="206" t="str">
        <f t="shared" si="821"/>
        <v>-</v>
      </c>
      <c r="BF552" s="206" t="str">
        <f t="shared" si="822"/>
        <v>-</v>
      </c>
      <c r="BG552" s="207" t="str">
        <f t="shared" si="823"/>
        <v>-</v>
      </c>
      <c r="BH552" s="104"/>
      <c r="BI552" s="227"/>
      <c r="BJ552" s="112" t="s">
        <v>90</v>
      </c>
      <c r="BK552" s="103"/>
    </row>
    <row r="553" spans="1:63">
      <c r="A553" s="110"/>
      <c r="B553" s="126" t="s">
        <v>176</v>
      </c>
      <c r="C553" s="53" t="s">
        <v>2131</v>
      </c>
      <c r="D553" s="71" t="s">
        <v>40</v>
      </c>
      <c r="E553" s="112"/>
      <c r="F553" s="51" t="s">
        <v>61</v>
      </c>
      <c r="G553" s="14">
        <v>15</v>
      </c>
      <c r="H553" s="14">
        <v>50</v>
      </c>
      <c r="I553" s="14" t="s">
        <v>41</v>
      </c>
      <c r="J553" s="14" t="s">
        <v>76</v>
      </c>
      <c r="K553" s="72" t="s">
        <v>61</v>
      </c>
      <c r="L553" s="115">
        <v>19.989999999999998</v>
      </c>
      <c r="M553" s="175">
        <f t="shared" si="786"/>
        <v>16.798319327731093</v>
      </c>
      <c r="N553" s="115"/>
      <c r="O553" s="116"/>
      <c r="P553" s="177">
        <f t="shared" si="832"/>
        <v>19.989999999999998</v>
      </c>
      <c r="Q553" s="51" t="s">
        <v>41</v>
      </c>
      <c r="R553" s="16">
        <f t="shared" si="830"/>
        <v>17.989999999999998</v>
      </c>
      <c r="S553" s="14" t="s">
        <v>41</v>
      </c>
      <c r="T553" s="14" t="s">
        <v>41</v>
      </c>
      <c r="U553" s="16">
        <f t="shared" si="831"/>
        <v>14.989999999999998</v>
      </c>
      <c r="V553" s="14" t="s">
        <v>41</v>
      </c>
      <c r="W553" s="14" t="s">
        <v>41</v>
      </c>
      <c r="X553" s="14" t="s">
        <v>41</v>
      </c>
      <c r="Y553" s="14" t="s">
        <v>41</v>
      </c>
      <c r="Z553" s="14" t="s">
        <v>41</v>
      </c>
      <c r="AA553" s="71" t="s">
        <v>41</v>
      </c>
      <c r="AB553" s="252">
        <v>39.99</v>
      </c>
      <c r="AC553" s="212"/>
      <c r="AD553" s="119" t="s">
        <v>41</v>
      </c>
      <c r="AE553" s="67">
        <v>90</v>
      </c>
      <c r="AF553" s="114"/>
      <c r="AG553" s="182">
        <f t="shared" si="798"/>
        <v>90</v>
      </c>
      <c r="AH553" s="183">
        <f t="shared" si="799"/>
        <v>-59.5</v>
      </c>
      <c r="AI553" s="184">
        <f t="shared" si="800"/>
        <v>9.99</v>
      </c>
      <c r="AJ553" s="183">
        <f t="shared" si="801"/>
        <v>8.3949579831932777</v>
      </c>
      <c r="AK553" s="202" t="str">
        <f t="shared" si="802"/>
        <v>-</v>
      </c>
      <c r="AL553" s="203">
        <f t="shared" si="803"/>
        <v>50</v>
      </c>
      <c r="AM553" s="203" t="str">
        <f t="shared" si="804"/>
        <v>-</v>
      </c>
      <c r="AN553" s="203" t="str">
        <f t="shared" si="805"/>
        <v>-</v>
      </c>
      <c r="AO553" s="203">
        <f t="shared" si="806"/>
        <v>-10</v>
      </c>
      <c r="AP553" s="203" t="str">
        <f t="shared" si="807"/>
        <v>-</v>
      </c>
      <c r="AQ553" s="203" t="str">
        <f t="shared" si="808"/>
        <v>-</v>
      </c>
      <c r="AR553" s="203" t="str">
        <f t="shared" si="809"/>
        <v>-</v>
      </c>
      <c r="AS553" s="203" t="str">
        <f t="shared" si="810"/>
        <v>-</v>
      </c>
      <c r="AT553" s="203" t="str">
        <f t="shared" si="811"/>
        <v>-</v>
      </c>
      <c r="AU553" s="204" t="str">
        <f t="shared" si="812"/>
        <v>-</v>
      </c>
      <c r="AV553" s="185"/>
      <c r="AW553" s="205" t="str">
        <f t="shared" si="813"/>
        <v>-</v>
      </c>
      <c r="AX553" s="206">
        <f t="shared" si="814"/>
        <v>9.99</v>
      </c>
      <c r="AY553" s="206" t="str">
        <f t="shared" si="815"/>
        <v>-</v>
      </c>
      <c r="AZ553" s="206" t="str">
        <f t="shared" si="816"/>
        <v>-</v>
      </c>
      <c r="BA553" s="206">
        <f t="shared" si="817"/>
        <v>59.99</v>
      </c>
      <c r="BB553" s="206" t="str">
        <f t="shared" si="818"/>
        <v>-</v>
      </c>
      <c r="BC553" s="206" t="str">
        <f t="shared" si="819"/>
        <v>-</v>
      </c>
      <c r="BD553" s="206" t="str">
        <f t="shared" si="820"/>
        <v>-</v>
      </c>
      <c r="BE553" s="206" t="str">
        <f t="shared" si="821"/>
        <v>-</v>
      </c>
      <c r="BF553" s="206" t="str">
        <f t="shared" si="822"/>
        <v>-</v>
      </c>
      <c r="BG553" s="207" t="str">
        <f t="shared" si="823"/>
        <v>-</v>
      </c>
      <c r="BH553" s="103"/>
      <c r="BI553" s="227"/>
      <c r="BJ553" s="112" t="s">
        <v>89</v>
      </c>
      <c r="BK553" s="103"/>
    </row>
    <row r="554" spans="1:63" s="49" customFormat="1">
      <c r="A554" s="111" t="s">
        <v>173</v>
      </c>
      <c r="B554" s="126" t="s">
        <v>176</v>
      </c>
      <c r="C554" s="53" t="s">
        <v>2132</v>
      </c>
      <c r="D554" s="71" t="s">
        <v>40</v>
      </c>
      <c r="E554" s="112"/>
      <c r="F554" s="51" t="s">
        <v>61</v>
      </c>
      <c r="G554" s="14">
        <v>15</v>
      </c>
      <c r="H554" s="14">
        <v>50</v>
      </c>
      <c r="I554" s="14" t="s">
        <v>41</v>
      </c>
      <c r="J554" s="14" t="s">
        <v>76</v>
      </c>
      <c r="K554" s="72" t="s">
        <v>61</v>
      </c>
      <c r="L554" s="115">
        <v>19.989999999999998</v>
      </c>
      <c r="M554" s="175">
        <f t="shared" si="786"/>
        <v>16.798319327731093</v>
      </c>
      <c r="N554" s="115"/>
      <c r="O554" s="116"/>
      <c r="P554" s="177">
        <f t="shared" si="832"/>
        <v>19.989999999999998</v>
      </c>
      <c r="Q554" s="51" t="s">
        <v>41</v>
      </c>
      <c r="R554" s="14" t="s">
        <v>41</v>
      </c>
      <c r="S554" s="14" t="s">
        <v>41</v>
      </c>
      <c r="T554" s="14" t="s">
        <v>41</v>
      </c>
      <c r="U554" s="14" t="s">
        <v>41</v>
      </c>
      <c r="V554" s="14" t="s">
        <v>41</v>
      </c>
      <c r="W554" s="14" t="s">
        <v>41</v>
      </c>
      <c r="X554" s="14" t="s">
        <v>41</v>
      </c>
      <c r="Y554" s="14" t="s">
        <v>41</v>
      </c>
      <c r="Z554" s="14" t="s">
        <v>41</v>
      </c>
      <c r="AA554" s="71" t="s">
        <v>41</v>
      </c>
      <c r="AB554" s="252">
        <v>39.99</v>
      </c>
      <c r="AC554" s="48"/>
      <c r="AD554" s="119" t="s">
        <v>41</v>
      </c>
      <c r="AE554" s="67">
        <v>20</v>
      </c>
      <c r="AF554" s="114"/>
      <c r="AG554" s="182">
        <f t="shared" si="798"/>
        <v>20</v>
      </c>
      <c r="AH554" s="183">
        <f t="shared" si="799"/>
        <v>23.799999999999997</v>
      </c>
      <c r="AI554" s="184">
        <f t="shared" si="800"/>
        <v>29.990000000000002</v>
      </c>
      <c r="AJ554" s="183">
        <f t="shared" si="801"/>
        <v>25.20168067226891</v>
      </c>
      <c r="AK554" s="202" t="str">
        <f t="shared" si="802"/>
        <v>-</v>
      </c>
      <c r="AL554" s="203" t="str">
        <f t="shared" si="803"/>
        <v>-</v>
      </c>
      <c r="AM554" s="203" t="str">
        <f t="shared" si="804"/>
        <v>-</v>
      </c>
      <c r="AN554" s="203" t="str">
        <f t="shared" si="805"/>
        <v>-</v>
      </c>
      <c r="AO554" s="203" t="str">
        <f t="shared" si="806"/>
        <v>-</v>
      </c>
      <c r="AP554" s="203" t="str">
        <f t="shared" si="807"/>
        <v>-</v>
      </c>
      <c r="AQ554" s="203" t="str">
        <f t="shared" si="808"/>
        <v>-</v>
      </c>
      <c r="AR554" s="203" t="str">
        <f t="shared" si="809"/>
        <v>-</v>
      </c>
      <c r="AS554" s="203" t="str">
        <f t="shared" si="810"/>
        <v>-</v>
      </c>
      <c r="AT554" s="203" t="str">
        <f t="shared" si="811"/>
        <v>-</v>
      </c>
      <c r="AU554" s="204" t="str">
        <f t="shared" si="812"/>
        <v>-</v>
      </c>
      <c r="AV554" s="185"/>
      <c r="AW554" s="205" t="str">
        <f t="shared" si="813"/>
        <v>-</v>
      </c>
      <c r="AX554" s="206" t="str">
        <f t="shared" si="814"/>
        <v>-</v>
      </c>
      <c r="AY554" s="206" t="str">
        <f t="shared" si="815"/>
        <v>-</v>
      </c>
      <c r="AZ554" s="206" t="str">
        <f t="shared" si="816"/>
        <v>-</v>
      </c>
      <c r="BA554" s="206" t="str">
        <f t="shared" si="817"/>
        <v>-</v>
      </c>
      <c r="BB554" s="206" t="str">
        <f t="shared" si="818"/>
        <v>-</v>
      </c>
      <c r="BC554" s="206" t="str">
        <f t="shared" si="819"/>
        <v>-</v>
      </c>
      <c r="BD554" s="206" t="str">
        <f t="shared" si="820"/>
        <v>-</v>
      </c>
      <c r="BE554" s="206" t="str">
        <f t="shared" si="821"/>
        <v>-</v>
      </c>
      <c r="BF554" s="206" t="str">
        <f t="shared" si="822"/>
        <v>-</v>
      </c>
      <c r="BG554" s="207" t="str">
        <f t="shared" si="823"/>
        <v>-</v>
      </c>
      <c r="BH554" s="103" t="s">
        <v>2283</v>
      </c>
      <c r="BI554" s="227"/>
      <c r="BJ554" s="112" t="s">
        <v>187</v>
      </c>
      <c r="BK554" s="103"/>
    </row>
    <row r="555" spans="1:63" s="49" customFormat="1">
      <c r="A555" s="110"/>
      <c r="B555" s="126" t="s">
        <v>176</v>
      </c>
      <c r="C555" s="53" t="s">
        <v>2128</v>
      </c>
      <c r="D555" s="71" t="s">
        <v>85</v>
      </c>
      <c r="E555" s="112" t="s">
        <v>2426</v>
      </c>
      <c r="F555" s="51" t="s">
        <v>61</v>
      </c>
      <c r="G555" s="14">
        <v>10</v>
      </c>
      <c r="H555" s="14">
        <v>50</v>
      </c>
      <c r="I555" s="14" t="s">
        <v>41</v>
      </c>
      <c r="J555" s="14" t="s">
        <v>76</v>
      </c>
      <c r="K555" s="72" t="s">
        <v>61</v>
      </c>
      <c r="L555" s="115">
        <v>19.989999999999998</v>
      </c>
      <c r="M555" s="175">
        <f t="shared" si="786"/>
        <v>16.798319327731093</v>
      </c>
      <c r="N555" s="115"/>
      <c r="O555" s="116"/>
      <c r="P555" s="177">
        <f t="shared" si="832"/>
        <v>19.989999999999998</v>
      </c>
      <c r="Q555" s="51" t="s">
        <v>41</v>
      </c>
      <c r="R555" s="16">
        <f t="shared" ref="R555:R569" si="833">P555-2</f>
        <v>17.989999999999998</v>
      </c>
      <c r="S555" s="14" t="s">
        <v>41</v>
      </c>
      <c r="T555" s="14" t="s">
        <v>41</v>
      </c>
      <c r="U555" s="16">
        <f t="shared" ref="U555:U569" si="834">P555-5</f>
        <v>14.989999999999998</v>
      </c>
      <c r="V555" s="14" t="s">
        <v>41</v>
      </c>
      <c r="W555" s="14" t="s">
        <v>41</v>
      </c>
      <c r="X555" s="14" t="s">
        <v>41</v>
      </c>
      <c r="Y555" s="14" t="s">
        <v>41</v>
      </c>
      <c r="Z555" s="14" t="s">
        <v>41</v>
      </c>
      <c r="AA555" s="71" t="s">
        <v>41</v>
      </c>
      <c r="AB555" s="252">
        <v>39.99</v>
      </c>
      <c r="AC555" s="237" t="s">
        <v>49</v>
      </c>
      <c r="AD555" s="120" t="s">
        <v>2155</v>
      </c>
      <c r="AE555" s="67">
        <v>150</v>
      </c>
      <c r="AF555" s="114">
        <v>100</v>
      </c>
      <c r="AG555" s="182">
        <f t="shared" si="798"/>
        <v>250</v>
      </c>
      <c r="AH555" s="183">
        <f t="shared" si="799"/>
        <v>-249.89999999999998</v>
      </c>
      <c r="AI555" s="184">
        <f t="shared" si="800"/>
        <v>9.99</v>
      </c>
      <c r="AJ555" s="183">
        <f t="shared" si="801"/>
        <v>8.3949579831932777</v>
      </c>
      <c r="AK555" s="202" t="str">
        <f t="shared" si="802"/>
        <v>-</v>
      </c>
      <c r="AL555" s="203">
        <f t="shared" si="803"/>
        <v>210</v>
      </c>
      <c r="AM555" s="203" t="str">
        <f t="shared" si="804"/>
        <v>-</v>
      </c>
      <c r="AN555" s="203" t="str">
        <f t="shared" si="805"/>
        <v>-</v>
      </c>
      <c r="AO555" s="203">
        <f t="shared" si="806"/>
        <v>150</v>
      </c>
      <c r="AP555" s="203" t="str">
        <f t="shared" si="807"/>
        <v>-</v>
      </c>
      <c r="AQ555" s="203" t="str">
        <f t="shared" si="808"/>
        <v>-</v>
      </c>
      <c r="AR555" s="203" t="str">
        <f t="shared" si="809"/>
        <v>-</v>
      </c>
      <c r="AS555" s="203" t="str">
        <f t="shared" si="810"/>
        <v>-</v>
      </c>
      <c r="AT555" s="203" t="str">
        <f t="shared" si="811"/>
        <v>-</v>
      </c>
      <c r="AU555" s="204" t="str">
        <f t="shared" si="812"/>
        <v>-</v>
      </c>
      <c r="AV555" s="185"/>
      <c r="AW555" s="205" t="str">
        <f t="shared" si="813"/>
        <v>-</v>
      </c>
      <c r="AX555" s="206">
        <f t="shared" si="814"/>
        <v>9.99</v>
      </c>
      <c r="AY555" s="206" t="str">
        <f t="shared" si="815"/>
        <v>-</v>
      </c>
      <c r="AZ555" s="206" t="str">
        <f t="shared" si="816"/>
        <v>-</v>
      </c>
      <c r="BA555" s="206">
        <f t="shared" si="817"/>
        <v>9.99</v>
      </c>
      <c r="BB555" s="206" t="str">
        <f t="shared" si="818"/>
        <v>-</v>
      </c>
      <c r="BC555" s="206" t="str">
        <f t="shared" si="819"/>
        <v>-</v>
      </c>
      <c r="BD555" s="206" t="str">
        <f t="shared" si="820"/>
        <v>-</v>
      </c>
      <c r="BE555" s="206" t="str">
        <f t="shared" si="821"/>
        <v>-</v>
      </c>
      <c r="BF555" s="206" t="str">
        <f t="shared" si="822"/>
        <v>-</v>
      </c>
      <c r="BG555" s="207" t="str">
        <f t="shared" si="823"/>
        <v>-</v>
      </c>
      <c r="BH555" s="104"/>
      <c r="BI555" s="227">
        <v>46265</v>
      </c>
      <c r="BJ555" s="112" t="s">
        <v>90</v>
      </c>
      <c r="BK555" s="103"/>
    </row>
    <row r="556" spans="1:63">
      <c r="A556" s="110"/>
      <c r="B556" s="126" t="s">
        <v>176</v>
      </c>
      <c r="C556" s="53" t="s">
        <v>2131</v>
      </c>
      <c r="D556" s="71" t="s">
        <v>40</v>
      </c>
      <c r="E556" s="112" t="s">
        <v>2426</v>
      </c>
      <c r="F556" s="51" t="s">
        <v>61</v>
      </c>
      <c r="G556" s="14">
        <v>15</v>
      </c>
      <c r="H556" s="14">
        <v>50</v>
      </c>
      <c r="I556" s="14" t="s">
        <v>41</v>
      </c>
      <c r="J556" s="14" t="s">
        <v>76</v>
      </c>
      <c r="K556" s="72" t="s">
        <v>61</v>
      </c>
      <c r="L556" s="115">
        <v>19.989999999999998</v>
      </c>
      <c r="M556" s="175">
        <f t="shared" si="786"/>
        <v>16.798319327731093</v>
      </c>
      <c r="N556" s="115"/>
      <c r="O556" s="116"/>
      <c r="P556" s="177">
        <f t="shared" si="832"/>
        <v>19.989999999999998</v>
      </c>
      <c r="Q556" s="51" t="s">
        <v>41</v>
      </c>
      <c r="R556" s="16">
        <f t="shared" si="833"/>
        <v>17.989999999999998</v>
      </c>
      <c r="S556" s="14" t="s">
        <v>41</v>
      </c>
      <c r="T556" s="14" t="s">
        <v>41</v>
      </c>
      <c r="U556" s="16">
        <f t="shared" si="834"/>
        <v>14.989999999999998</v>
      </c>
      <c r="V556" s="14" t="s">
        <v>41</v>
      </c>
      <c r="W556" s="14" t="s">
        <v>41</v>
      </c>
      <c r="X556" s="14" t="s">
        <v>41</v>
      </c>
      <c r="Y556" s="14" t="s">
        <v>41</v>
      </c>
      <c r="Z556" s="14" t="s">
        <v>41</v>
      </c>
      <c r="AA556" s="71" t="s">
        <v>41</v>
      </c>
      <c r="AB556" s="252">
        <v>39.99</v>
      </c>
      <c r="AC556" s="237" t="s">
        <v>49</v>
      </c>
      <c r="AD556" s="120" t="s">
        <v>2160</v>
      </c>
      <c r="AE556" s="67">
        <v>90</v>
      </c>
      <c r="AF556" s="114">
        <v>100</v>
      </c>
      <c r="AG556" s="182">
        <f t="shared" si="798"/>
        <v>190</v>
      </c>
      <c r="AH556" s="183">
        <f t="shared" si="799"/>
        <v>-178.5</v>
      </c>
      <c r="AI556" s="184">
        <f t="shared" si="800"/>
        <v>9.99</v>
      </c>
      <c r="AJ556" s="183">
        <f t="shared" si="801"/>
        <v>8.3949579831932777</v>
      </c>
      <c r="AK556" s="202" t="str">
        <f t="shared" si="802"/>
        <v>-</v>
      </c>
      <c r="AL556" s="203">
        <f t="shared" si="803"/>
        <v>150</v>
      </c>
      <c r="AM556" s="203" t="str">
        <f t="shared" si="804"/>
        <v>-</v>
      </c>
      <c r="AN556" s="203" t="str">
        <f t="shared" si="805"/>
        <v>-</v>
      </c>
      <c r="AO556" s="203">
        <f t="shared" si="806"/>
        <v>90</v>
      </c>
      <c r="AP556" s="203" t="str">
        <f t="shared" si="807"/>
        <v>-</v>
      </c>
      <c r="AQ556" s="203" t="str">
        <f t="shared" si="808"/>
        <v>-</v>
      </c>
      <c r="AR556" s="203" t="str">
        <f t="shared" si="809"/>
        <v>-</v>
      </c>
      <c r="AS556" s="203" t="str">
        <f t="shared" si="810"/>
        <v>-</v>
      </c>
      <c r="AT556" s="203" t="str">
        <f t="shared" si="811"/>
        <v>-</v>
      </c>
      <c r="AU556" s="204" t="str">
        <f t="shared" si="812"/>
        <v>-</v>
      </c>
      <c r="AV556" s="185"/>
      <c r="AW556" s="205" t="str">
        <f t="shared" si="813"/>
        <v>-</v>
      </c>
      <c r="AX556" s="206">
        <f t="shared" si="814"/>
        <v>9.99</v>
      </c>
      <c r="AY556" s="206" t="str">
        <f t="shared" si="815"/>
        <v>-</v>
      </c>
      <c r="AZ556" s="206" t="str">
        <f t="shared" si="816"/>
        <v>-</v>
      </c>
      <c r="BA556" s="206">
        <f t="shared" si="817"/>
        <v>9.99</v>
      </c>
      <c r="BB556" s="206" t="str">
        <f t="shared" si="818"/>
        <v>-</v>
      </c>
      <c r="BC556" s="206" t="str">
        <f t="shared" si="819"/>
        <v>-</v>
      </c>
      <c r="BD556" s="206" t="str">
        <f t="shared" si="820"/>
        <v>-</v>
      </c>
      <c r="BE556" s="206" t="str">
        <f t="shared" si="821"/>
        <v>-</v>
      </c>
      <c r="BF556" s="206" t="str">
        <f t="shared" si="822"/>
        <v>-</v>
      </c>
      <c r="BG556" s="207" t="str">
        <f t="shared" si="823"/>
        <v>-</v>
      </c>
      <c r="BH556" s="103"/>
      <c r="BI556" s="227">
        <v>46265</v>
      </c>
      <c r="BJ556" s="112" t="s">
        <v>89</v>
      </c>
      <c r="BK556" s="103"/>
    </row>
    <row r="557" spans="1:63" s="49" customFormat="1">
      <c r="A557" s="110"/>
      <c r="B557" s="126" t="s">
        <v>176</v>
      </c>
      <c r="C557" s="53" t="s">
        <v>2128</v>
      </c>
      <c r="D557" s="71" t="s">
        <v>85</v>
      </c>
      <c r="E557" s="112" t="s">
        <v>2426</v>
      </c>
      <c r="F557" s="51" t="s">
        <v>61</v>
      </c>
      <c r="G557" s="14">
        <v>10</v>
      </c>
      <c r="H557" s="14">
        <v>50</v>
      </c>
      <c r="I557" s="14" t="s">
        <v>41</v>
      </c>
      <c r="J557" s="14" t="s">
        <v>76</v>
      </c>
      <c r="K557" s="72" t="s">
        <v>61</v>
      </c>
      <c r="L557" s="115">
        <v>19.989999999999998</v>
      </c>
      <c r="M557" s="175">
        <f t="shared" si="786"/>
        <v>16.798319327731093</v>
      </c>
      <c r="N557" s="115"/>
      <c r="O557" s="116"/>
      <c r="P557" s="177">
        <f t="shared" si="832"/>
        <v>19.989999999999998</v>
      </c>
      <c r="Q557" s="51" t="s">
        <v>41</v>
      </c>
      <c r="R557" s="16">
        <f t="shared" si="833"/>
        <v>17.989999999999998</v>
      </c>
      <c r="S557" s="14" t="s">
        <v>41</v>
      </c>
      <c r="T557" s="14" t="s">
        <v>41</v>
      </c>
      <c r="U557" s="16">
        <f t="shared" si="834"/>
        <v>14.989999999999998</v>
      </c>
      <c r="V557" s="14" t="s">
        <v>41</v>
      </c>
      <c r="W557" s="14" t="s">
        <v>41</v>
      </c>
      <c r="X557" s="14" t="s">
        <v>41</v>
      </c>
      <c r="Y557" s="14" t="s">
        <v>41</v>
      </c>
      <c r="Z557" s="14" t="s">
        <v>41</v>
      </c>
      <c r="AA557" s="71" t="s">
        <v>41</v>
      </c>
      <c r="AB557" s="252">
        <v>39.99</v>
      </c>
      <c r="AC557" s="237" t="s">
        <v>49</v>
      </c>
      <c r="AD557" s="120" t="s">
        <v>2172</v>
      </c>
      <c r="AE557" s="67">
        <v>150</v>
      </c>
      <c r="AF557" s="114">
        <v>120</v>
      </c>
      <c r="AG557" s="182">
        <f t="shared" si="798"/>
        <v>270</v>
      </c>
      <c r="AH557" s="183">
        <f t="shared" si="799"/>
        <v>-273.7</v>
      </c>
      <c r="AI557" s="184">
        <f t="shared" si="800"/>
        <v>9.99</v>
      </c>
      <c r="AJ557" s="183">
        <f t="shared" si="801"/>
        <v>8.3949579831932777</v>
      </c>
      <c r="AK557" s="202" t="str">
        <f t="shared" si="802"/>
        <v>-</v>
      </c>
      <c r="AL557" s="203">
        <f t="shared" si="803"/>
        <v>230</v>
      </c>
      <c r="AM557" s="203" t="str">
        <f t="shared" si="804"/>
        <v>-</v>
      </c>
      <c r="AN557" s="203" t="str">
        <f t="shared" si="805"/>
        <v>-</v>
      </c>
      <c r="AO557" s="203">
        <f t="shared" si="806"/>
        <v>170</v>
      </c>
      <c r="AP557" s="203" t="str">
        <f t="shared" si="807"/>
        <v>-</v>
      </c>
      <c r="AQ557" s="203" t="str">
        <f t="shared" si="808"/>
        <v>-</v>
      </c>
      <c r="AR557" s="203" t="str">
        <f t="shared" si="809"/>
        <v>-</v>
      </c>
      <c r="AS557" s="203" t="str">
        <f t="shared" si="810"/>
        <v>-</v>
      </c>
      <c r="AT557" s="203" t="str">
        <f t="shared" si="811"/>
        <v>-</v>
      </c>
      <c r="AU557" s="204" t="str">
        <f t="shared" si="812"/>
        <v>-</v>
      </c>
      <c r="AV557" s="185"/>
      <c r="AW557" s="205" t="str">
        <f t="shared" si="813"/>
        <v>-</v>
      </c>
      <c r="AX557" s="206">
        <f t="shared" si="814"/>
        <v>9.99</v>
      </c>
      <c r="AY557" s="206" t="str">
        <f t="shared" si="815"/>
        <v>-</v>
      </c>
      <c r="AZ557" s="206" t="str">
        <f t="shared" si="816"/>
        <v>-</v>
      </c>
      <c r="BA557" s="206">
        <f t="shared" si="817"/>
        <v>9.99</v>
      </c>
      <c r="BB557" s="206" t="str">
        <f t="shared" si="818"/>
        <v>-</v>
      </c>
      <c r="BC557" s="206" t="str">
        <f t="shared" si="819"/>
        <v>-</v>
      </c>
      <c r="BD557" s="206" t="str">
        <f t="shared" si="820"/>
        <v>-</v>
      </c>
      <c r="BE557" s="206" t="str">
        <f t="shared" si="821"/>
        <v>-</v>
      </c>
      <c r="BF557" s="206" t="str">
        <f t="shared" si="822"/>
        <v>-</v>
      </c>
      <c r="BG557" s="207" t="str">
        <f t="shared" si="823"/>
        <v>-</v>
      </c>
      <c r="BH557" s="104"/>
      <c r="BI557" s="227">
        <v>46265</v>
      </c>
      <c r="BJ557" s="112" t="s">
        <v>90</v>
      </c>
      <c r="BK557" s="201" t="s">
        <v>82</v>
      </c>
    </row>
    <row r="558" spans="1:63">
      <c r="A558" s="110"/>
      <c r="B558" s="126" t="s">
        <v>176</v>
      </c>
      <c r="C558" s="53" t="s">
        <v>2129</v>
      </c>
      <c r="D558" s="71" t="s">
        <v>71</v>
      </c>
      <c r="E558" s="112" t="s">
        <v>2426</v>
      </c>
      <c r="F558" s="51" t="s">
        <v>61</v>
      </c>
      <c r="G558" s="14">
        <v>10</v>
      </c>
      <c r="H558" s="14">
        <v>50</v>
      </c>
      <c r="I558" s="14" t="s">
        <v>41</v>
      </c>
      <c r="J558" s="14" t="s">
        <v>76</v>
      </c>
      <c r="K558" s="72" t="s">
        <v>61</v>
      </c>
      <c r="L558" s="115">
        <v>24.99</v>
      </c>
      <c r="M558" s="175">
        <f t="shared" si="786"/>
        <v>21</v>
      </c>
      <c r="N558" s="115">
        <f>L558-5</f>
        <v>19.989999999999998</v>
      </c>
      <c r="O558" s="118">
        <f>N558/1.19</f>
        <v>16.798319327731093</v>
      </c>
      <c r="P558" s="177">
        <f>N558</f>
        <v>19.989999999999998</v>
      </c>
      <c r="Q558" s="51" t="s">
        <v>41</v>
      </c>
      <c r="R558" s="16">
        <f t="shared" si="833"/>
        <v>17.989999999999998</v>
      </c>
      <c r="S558" s="14" t="s">
        <v>41</v>
      </c>
      <c r="T558" s="14" t="s">
        <v>41</v>
      </c>
      <c r="U558" s="16">
        <f t="shared" si="834"/>
        <v>14.989999999999998</v>
      </c>
      <c r="V558" s="14" t="s">
        <v>41</v>
      </c>
      <c r="W558" s="14" t="s">
        <v>41</v>
      </c>
      <c r="X558" s="14" t="s">
        <v>41</v>
      </c>
      <c r="Y558" s="14" t="s">
        <v>41</v>
      </c>
      <c r="Z558" s="14" t="s">
        <v>41</v>
      </c>
      <c r="AA558" s="71" t="s">
        <v>41</v>
      </c>
      <c r="AB558" s="252">
        <v>39.99</v>
      </c>
      <c r="AC558" s="237" t="s">
        <v>183</v>
      </c>
      <c r="AD558" s="120" t="s">
        <v>2156</v>
      </c>
      <c r="AE558" s="67">
        <v>230</v>
      </c>
      <c r="AF558" s="114">
        <v>20</v>
      </c>
      <c r="AG558" s="182">
        <f t="shared" si="798"/>
        <v>250</v>
      </c>
      <c r="AH558" s="183">
        <f t="shared" si="799"/>
        <v>-249.89999999999998</v>
      </c>
      <c r="AI558" s="184">
        <f t="shared" si="800"/>
        <v>9.99</v>
      </c>
      <c r="AJ558" s="183">
        <f t="shared" si="801"/>
        <v>8.3949579831932777</v>
      </c>
      <c r="AK558" s="202" t="str">
        <f t="shared" si="802"/>
        <v>-</v>
      </c>
      <c r="AL558" s="203">
        <f t="shared" si="803"/>
        <v>210</v>
      </c>
      <c r="AM558" s="203" t="str">
        <f t="shared" si="804"/>
        <v>-</v>
      </c>
      <c r="AN558" s="203" t="str">
        <f t="shared" si="805"/>
        <v>-</v>
      </c>
      <c r="AO558" s="203">
        <f t="shared" si="806"/>
        <v>150</v>
      </c>
      <c r="AP558" s="203" t="str">
        <f t="shared" si="807"/>
        <v>-</v>
      </c>
      <c r="AQ558" s="203" t="str">
        <f t="shared" si="808"/>
        <v>-</v>
      </c>
      <c r="AR558" s="203" t="str">
        <f t="shared" si="809"/>
        <v>-</v>
      </c>
      <c r="AS558" s="203" t="str">
        <f t="shared" si="810"/>
        <v>-</v>
      </c>
      <c r="AT558" s="203" t="str">
        <f t="shared" si="811"/>
        <v>-</v>
      </c>
      <c r="AU558" s="204" t="str">
        <f t="shared" si="812"/>
        <v>-</v>
      </c>
      <c r="AV558" s="185"/>
      <c r="AW558" s="205" t="str">
        <f t="shared" si="813"/>
        <v>-</v>
      </c>
      <c r="AX558" s="206">
        <f t="shared" si="814"/>
        <v>9.99</v>
      </c>
      <c r="AY558" s="206" t="str">
        <f t="shared" si="815"/>
        <v>-</v>
      </c>
      <c r="AZ558" s="206" t="str">
        <f t="shared" si="816"/>
        <v>-</v>
      </c>
      <c r="BA558" s="206">
        <f t="shared" si="817"/>
        <v>9.99</v>
      </c>
      <c r="BB558" s="206" t="str">
        <f t="shared" si="818"/>
        <v>-</v>
      </c>
      <c r="BC558" s="206" t="str">
        <f t="shared" si="819"/>
        <v>-</v>
      </c>
      <c r="BD558" s="206" t="str">
        <f t="shared" si="820"/>
        <v>-</v>
      </c>
      <c r="BE558" s="206" t="str">
        <f t="shared" si="821"/>
        <v>-</v>
      </c>
      <c r="BF558" s="206" t="str">
        <f t="shared" si="822"/>
        <v>-</v>
      </c>
      <c r="BG558" s="207" t="str">
        <f t="shared" si="823"/>
        <v>-</v>
      </c>
      <c r="BH558" s="104"/>
      <c r="BI558" s="227">
        <v>46265</v>
      </c>
      <c r="BJ558" s="112" t="s">
        <v>106</v>
      </c>
      <c r="BK558" s="103"/>
    </row>
    <row r="559" spans="1:63">
      <c r="A559" s="110"/>
      <c r="B559" s="126" t="s">
        <v>176</v>
      </c>
      <c r="C559" s="53" t="s">
        <v>2607</v>
      </c>
      <c r="D559" s="71" t="s">
        <v>40</v>
      </c>
      <c r="E559" s="112"/>
      <c r="F559" s="51" t="s">
        <v>61</v>
      </c>
      <c r="G559" s="14">
        <v>15</v>
      </c>
      <c r="H559" s="14">
        <v>300</v>
      </c>
      <c r="I559" s="14" t="s">
        <v>41</v>
      </c>
      <c r="J559" s="14" t="s">
        <v>76</v>
      </c>
      <c r="K559" s="72" t="s">
        <v>61</v>
      </c>
      <c r="L559" s="115">
        <v>19.989999999999998</v>
      </c>
      <c r="M559" s="175">
        <f t="shared" si="786"/>
        <v>16.798319327731093</v>
      </c>
      <c r="N559" s="115"/>
      <c r="O559" s="116"/>
      <c r="P559" s="177">
        <f>L559</f>
        <v>19.989999999999998</v>
      </c>
      <c r="Q559" s="51" t="s">
        <v>41</v>
      </c>
      <c r="R559" s="16">
        <f t="shared" si="833"/>
        <v>17.989999999999998</v>
      </c>
      <c r="S559" s="14" t="s">
        <v>41</v>
      </c>
      <c r="T559" s="14" t="s">
        <v>41</v>
      </c>
      <c r="U559" s="16">
        <f t="shared" si="834"/>
        <v>14.989999999999998</v>
      </c>
      <c r="V559" s="14" t="s">
        <v>41</v>
      </c>
      <c r="W559" s="14" t="s">
        <v>41</v>
      </c>
      <c r="X559" s="14" t="s">
        <v>41</v>
      </c>
      <c r="Y559" s="14" t="s">
        <v>41</v>
      </c>
      <c r="Z559" s="14" t="s">
        <v>41</v>
      </c>
      <c r="AA559" s="71" t="s">
        <v>41</v>
      </c>
      <c r="AB559" s="252">
        <v>39.99</v>
      </c>
      <c r="AC559" s="212"/>
      <c r="AD559" s="119" t="s">
        <v>41</v>
      </c>
      <c r="AE559" s="67">
        <v>60</v>
      </c>
      <c r="AF559" s="114"/>
      <c r="AG559" s="182">
        <f t="shared" si="798"/>
        <v>60</v>
      </c>
      <c r="AH559" s="183">
        <f t="shared" si="799"/>
        <v>-23.799999999999997</v>
      </c>
      <c r="AI559" s="184">
        <f t="shared" si="800"/>
        <v>9.99</v>
      </c>
      <c r="AJ559" s="183">
        <f t="shared" si="801"/>
        <v>8.3949579831932777</v>
      </c>
      <c r="AK559" s="202" t="str">
        <f t="shared" si="802"/>
        <v>-</v>
      </c>
      <c r="AL559" s="203">
        <f t="shared" si="803"/>
        <v>20</v>
      </c>
      <c r="AM559" s="203" t="str">
        <f t="shared" si="804"/>
        <v>-</v>
      </c>
      <c r="AN559" s="203" t="str">
        <f t="shared" si="805"/>
        <v>-</v>
      </c>
      <c r="AO559" s="203">
        <f t="shared" si="806"/>
        <v>-40</v>
      </c>
      <c r="AP559" s="203" t="str">
        <f t="shared" si="807"/>
        <v>-</v>
      </c>
      <c r="AQ559" s="203" t="str">
        <f t="shared" si="808"/>
        <v>-</v>
      </c>
      <c r="AR559" s="203" t="str">
        <f t="shared" si="809"/>
        <v>-</v>
      </c>
      <c r="AS559" s="203" t="str">
        <f t="shared" si="810"/>
        <v>-</v>
      </c>
      <c r="AT559" s="203" t="str">
        <f t="shared" si="811"/>
        <v>-</v>
      </c>
      <c r="AU559" s="204" t="str">
        <f t="shared" si="812"/>
        <v>-</v>
      </c>
      <c r="AV559" s="185"/>
      <c r="AW559" s="205" t="str">
        <f t="shared" si="813"/>
        <v>-</v>
      </c>
      <c r="AX559" s="206">
        <f t="shared" si="814"/>
        <v>29.990000000000002</v>
      </c>
      <c r="AY559" s="206" t="str">
        <f t="shared" si="815"/>
        <v>-</v>
      </c>
      <c r="AZ559" s="206" t="str">
        <f t="shared" si="816"/>
        <v>-</v>
      </c>
      <c r="BA559" s="206">
        <f t="shared" si="817"/>
        <v>99.99</v>
      </c>
      <c r="BB559" s="206" t="str">
        <f t="shared" si="818"/>
        <v>-</v>
      </c>
      <c r="BC559" s="206" t="str">
        <f t="shared" si="819"/>
        <v>-</v>
      </c>
      <c r="BD559" s="206" t="str">
        <f t="shared" si="820"/>
        <v>-</v>
      </c>
      <c r="BE559" s="206" t="str">
        <f t="shared" si="821"/>
        <v>-</v>
      </c>
      <c r="BF559" s="206" t="str">
        <f t="shared" si="822"/>
        <v>-</v>
      </c>
      <c r="BG559" s="207" t="str">
        <f t="shared" si="823"/>
        <v>-</v>
      </c>
      <c r="BH559" s="103" t="s">
        <v>2756</v>
      </c>
      <c r="BI559" s="227"/>
      <c r="BJ559" s="112" t="s">
        <v>188</v>
      </c>
      <c r="BK559" s="103"/>
    </row>
    <row r="560" spans="1:63" s="49" customFormat="1">
      <c r="A560" s="110"/>
      <c r="B560" s="126" t="s">
        <v>176</v>
      </c>
      <c r="C560" s="53" t="s">
        <v>2607</v>
      </c>
      <c r="D560" s="71" t="s">
        <v>40</v>
      </c>
      <c r="E560" s="112" t="s">
        <v>2426</v>
      </c>
      <c r="F560" s="51" t="s">
        <v>61</v>
      </c>
      <c r="G560" s="14">
        <v>15</v>
      </c>
      <c r="H560" s="14">
        <v>300</v>
      </c>
      <c r="I560" s="14" t="s">
        <v>41</v>
      </c>
      <c r="J560" s="14" t="s">
        <v>76</v>
      </c>
      <c r="K560" s="72" t="s">
        <v>61</v>
      </c>
      <c r="L560" s="115">
        <v>19.989999999999998</v>
      </c>
      <c r="M560" s="175">
        <f t="shared" si="786"/>
        <v>16.798319327731093</v>
      </c>
      <c r="N560" s="115"/>
      <c r="O560" s="116"/>
      <c r="P560" s="177">
        <f>L560</f>
        <v>19.989999999999998</v>
      </c>
      <c r="Q560" s="51" t="s">
        <v>41</v>
      </c>
      <c r="R560" s="16">
        <f t="shared" si="833"/>
        <v>17.989999999999998</v>
      </c>
      <c r="S560" s="14" t="s">
        <v>41</v>
      </c>
      <c r="T560" s="14" t="s">
        <v>41</v>
      </c>
      <c r="U560" s="16">
        <f t="shared" si="834"/>
        <v>14.989999999999998</v>
      </c>
      <c r="V560" s="14" t="s">
        <v>41</v>
      </c>
      <c r="W560" s="14" t="s">
        <v>41</v>
      </c>
      <c r="X560" s="14" t="s">
        <v>41</v>
      </c>
      <c r="Y560" s="14" t="s">
        <v>41</v>
      </c>
      <c r="Z560" s="14" t="s">
        <v>41</v>
      </c>
      <c r="AA560" s="71" t="s">
        <v>41</v>
      </c>
      <c r="AB560" s="252">
        <v>39.99</v>
      </c>
      <c r="AC560" s="237" t="s">
        <v>49</v>
      </c>
      <c r="AD560" s="120" t="s">
        <v>2624</v>
      </c>
      <c r="AE560" s="67">
        <v>60</v>
      </c>
      <c r="AF560" s="114">
        <v>100</v>
      </c>
      <c r="AG560" s="182">
        <f t="shared" si="798"/>
        <v>160</v>
      </c>
      <c r="AH560" s="183">
        <f t="shared" si="799"/>
        <v>-142.79999999999998</v>
      </c>
      <c r="AI560" s="184">
        <f t="shared" si="800"/>
        <v>9.99</v>
      </c>
      <c r="AJ560" s="183">
        <f t="shared" si="801"/>
        <v>8.3949579831932777</v>
      </c>
      <c r="AK560" s="202" t="str">
        <f t="shared" si="802"/>
        <v>-</v>
      </c>
      <c r="AL560" s="203">
        <f t="shared" si="803"/>
        <v>120</v>
      </c>
      <c r="AM560" s="203" t="str">
        <f t="shared" si="804"/>
        <v>-</v>
      </c>
      <c r="AN560" s="203" t="str">
        <f t="shared" si="805"/>
        <v>-</v>
      </c>
      <c r="AO560" s="203">
        <f t="shared" si="806"/>
        <v>60</v>
      </c>
      <c r="AP560" s="203" t="str">
        <f t="shared" si="807"/>
        <v>-</v>
      </c>
      <c r="AQ560" s="203" t="str">
        <f t="shared" si="808"/>
        <v>-</v>
      </c>
      <c r="AR560" s="203" t="str">
        <f t="shared" si="809"/>
        <v>-</v>
      </c>
      <c r="AS560" s="203" t="str">
        <f t="shared" si="810"/>
        <v>-</v>
      </c>
      <c r="AT560" s="203" t="str">
        <f t="shared" si="811"/>
        <v>-</v>
      </c>
      <c r="AU560" s="204" t="str">
        <f t="shared" si="812"/>
        <v>-</v>
      </c>
      <c r="AV560" s="185"/>
      <c r="AW560" s="205" t="str">
        <f t="shared" si="813"/>
        <v>-</v>
      </c>
      <c r="AX560" s="206">
        <f t="shared" si="814"/>
        <v>9.99</v>
      </c>
      <c r="AY560" s="206" t="str">
        <f t="shared" si="815"/>
        <v>-</v>
      </c>
      <c r="AZ560" s="206" t="str">
        <f t="shared" si="816"/>
        <v>-</v>
      </c>
      <c r="BA560" s="206">
        <f t="shared" si="817"/>
        <v>9.99</v>
      </c>
      <c r="BB560" s="206" t="str">
        <f t="shared" si="818"/>
        <v>-</v>
      </c>
      <c r="BC560" s="206" t="str">
        <f t="shared" si="819"/>
        <v>-</v>
      </c>
      <c r="BD560" s="206" t="str">
        <f t="shared" si="820"/>
        <v>-</v>
      </c>
      <c r="BE560" s="206" t="str">
        <f t="shared" si="821"/>
        <v>-</v>
      </c>
      <c r="BF560" s="206" t="str">
        <f t="shared" si="822"/>
        <v>-</v>
      </c>
      <c r="BG560" s="207" t="str">
        <f t="shared" si="823"/>
        <v>-</v>
      </c>
      <c r="BH560" s="103" t="s">
        <v>2756</v>
      </c>
      <c r="BI560" s="227">
        <v>46265</v>
      </c>
      <c r="BJ560" s="112" t="s">
        <v>188</v>
      </c>
      <c r="BK560" s="103"/>
    </row>
    <row r="561" spans="1:63" s="49" customFormat="1">
      <c r="A561" s="110"/>
      <c r="B561" s="126" t="s">
        <v>176</v>
      </c>
      <c r="C561" s="53" t="s">
        <v>163</v>
      </c>
      <c r="D561" s="71" t="s">
        <v>40</v>
      </c>
      <c r="E561" s="112" t="s">
        <v>2426</v>
      </c>
      <c r="F561" s="51" t="s">
        <v>61</v>
      </c>
      <c r="G561" s="14">
        <v>25</v>
      </c>
      <c r="H561" s="14">
        <v>50</v>
      </c>
      <c r="I561" s="14" t="s">
        <v>41</v>
      </c>
      <c r="J561" s="14" t="s">
        <v>76</v>
      </c>
      <c r="K561" s="72" t="s">
        <v>61</v>
      </c>
      <c r="L561" s="115">
        <v>24.99</v>
      </c>
      <c r="M561" s="175">
        <f t="shared" si="786"/>
        <v>21</v>
      </c>
      <c r="N561" s="117">
        <f>(L561*0.8)</f>
        <v>19.992000000000001</v>
      </c>
      <c r="O561" s="118">
        <f t="shared" ref="O561:O566" si="835">N561/1.19</f>
        <v>16.8</v>
      </c>
      <c r="P561" s="177">
        <f t="shared" ref="P561:P566" si="836">N561</f>
        <v>19.992000000000001</v>
      </c>
      <c r="Q561" s="51" t="s">
        <v>41</v>
      </c>
      <c r="R561" s="16">
        <f t="shared" si="833"/>
        <v>17.992000000000001</v>
      </c>
      <c r="S561" s="14" t="s">
        <v>41</v>
      </c>
      <c r="T561" s="14" t="s">
        <v>41</v>
      </c>
      <c r="U561" s="16">
        <f t="shared" si="834"/>
        <v>14.992000000000001</v>
      </c>
      <c r="V561" s="14" t="s">
        <v>41</v>
      </c>
      <c r="W561" s="16">
        <f>P561-7</f>
        <v>12.992000000000001</v>
      </c>
      <c r="X561" s="14" t="s">
        <v>41</v>
      </c>
      <c r="Y561" s="14" t="s">
        <v>41</v>
      </c>
      <c r="Z561" s="16">
        <f>P561-10</f>
        <v>9.9920000000000009</v>
      </c>
      <c r="AA561" s="71" t="s">
        <v>41</v>
      </c>
      <c r="AB561" s="256">
        <v>0</v>
      </c>
      <c r="AC561" s="237" t="s">
        <v>186</v>
      </c>
      <c r="AD561" s="120" t="s">
        <v>2165</v>
      </c>
      <c r="AE561" s="67">
        <v>100</v>
      </c>
      <c r="AF561" s="114">
        <v>10</v>
      </c>
      <c r="AG561" s="182">
        <f t="shared" si="798"/>
        <v>110</v>
      </c>
      <c r="AH561" s="183">
        <f t="shared" si="799"/>
        <v>-83.3</v>
      </c>
      <c r="AI561" s="184">
        <f t="shared" si="800"/>
        <v>9.99</v>
      </c>
      <c r="AJ561" s="183">
        <f t="shared" si="801"/>
        <v>8.3949579831932777</v>
      </c>
      <c r="AK561" s="202" t="str">
        <f t="shared" si="802"/>
        <v>-</v>
      </c>
      <c r="AL561" s="203">
        <f t="shared" si="803"/>
        <v>70</v>
      </c>
      <c r="AM561" s="203" t="str">
        <f t="shared" si="804"/>
        <v>-</v>
      </c>
      <c r="AN561" s="203" t="str">
        <f t="shared" si="805"/>
        <v>-</v>
      </c>
      <c r="AO561" s="203">
        <f t="shared" si="806"/>
        <v>10</v>
      </c>
      <c r="AP561" s="203" t="str">
        <f t="shared" si="807"/>
        <v>-</v>
      </c>
      <c r="AQ561" s="203">
        <f t="shared" si="808"/>
        <v>-30</v>
      </c>
      <c r="AR561" s="203" t="str">
        <f t="shared" si="809"/>
        <v>-</v>
      </c>
      <c r="AS561" s="203" t="str">
        <f t="shared" si="810"/>
        <v>-</v>
      </c>
      <c r="AT561" s="203">
        <f t="shared" si="811"/>
        <v>-90</v>
      </c>
      <c r="AU561" s="204" t="str">
        <f t="shared" si="812"/>
        <v>-</v>
      </c>
      <c r="AV561" s="185"/>
      <c r="AW561" s="205" t="str">
        <f t="shared" si="813"/>
        <v>-</v>
      </c>
      <c r="AX561" s="206">
        <f t="shared" si="814"/>
        <v>9.99</v>
      </c>
      <c r="AY561" s="206" t="str">
        <f t="shared" si="815"/>
        <v>-</v>
      </c>
      <c r="AZ561" s="206" t="str">
        <f t="shared" si="816"/>
        <v>-</v>
      </c>
      <c r="BA561" s="206">
        <f t="shared" si="817"/>
        <v>39.99</v>
      </c>
      <c r="BB561" s="206" t="str">
        <f t="shared" si="818"/>
        <v>-</v>
      </c>
      <c r="BC561" s="206">
        <f t="shared" si="819"/>
        <v>89.99</v>
      </c>
      <c r="BD561" s="206" t="str">
        <f t="shared" si="820"/>
        <v>-</v>
      </c>
      <c r="BE561" s="206" t="str">
        <f t="shared" si="821"/>
        <v>-</v>
      </c>
      <c r="BF561" s="206">
        <f t="shared" si="822"/>
        <v>159.99</v>
      </c>
      <c r="BG561" s="207" t="str">
        <f t="shared" si="823"/>
        <v>-</v>
      </c>
      <c r="BH561" s="103"/>
      <c r="BI561" s="227">
        <v>46265</v>
      </c>
      <c r="BJ561" s="112" t="s">
        <v>191</v>
      </c>
      <c r="BK561" s="103"/>
    </row>
    <row r="562" spans="1:63">
      <c r="A562" s="110"/>
      <c r="B562" s="126" t="s">
        <v>176</v>
      </c>
      <c r="C562" s="53" t="s">
        <v>2133</v>
      </c>
      <c r="D562" s="71" t="s">
        <v>85</v>
      </c>
      <c r="E562" s="112" t="s">
        <v>2426</v>
      </c>
      <c r="F562" s="51" t="s">
        <v>61</v>
      </c>
      <c r="G562" s="14">
        <v>15</v>
      </c>
      <c r="H562" s="14">
        <v>50</v>
      </c>
      <c r="I562" s="14" t="s">
        <v>41</v>
      </c>
      <c r="J562" s="14" t="s">
        <v>76</v>
      </c>
      <c r="K562" s="72" t="s">
        <v>61</v>
      </c>
      <c r="L562" s="115">
        <v>24.99</v>
      </c>
      <c r="M562" s="175">
        <f t="shared" ref="M562:M622" si="837">L562/1.19</f>
        <v>21</v>
      </c>
      <c r="N562" s="115">
        <f>(L562-5)*0.8+5</f>
        <v>20.991999999999997</v>
      </c>
      <c r="O562" s="118">
        <f t="shared" si="835"/>
        <v>17.640336134453779</v>
      </c>
      <c r="P562" s="177">
        <f t="shared" si="836"/>
        <v>20.991999999999997</v>
      </c>
      <c r="Q562" s="51" t="s">
        <v>41</v>
      </c>
      <c r="R562" s="16">
        <f t="shared" si="833"/>
        <v>18.991999999999997</v>
      </c>
      <c r="S562" s="14" t="s">
        <v>41</v>
      </c>
      <c r="T562" s="14" t="s">
        <v>41</v>
      </c>
      <c r="U562" s="16">
        <f t="shared" si="834"/>
        <v>15.991999999999997</v>
      </c>
      <c r="V562" s="14" t="s">
        <v>41</v>
      </c>
      <c r="W562" s="14" t="s">
        <v>41</v>
      </c>
      <c r="X562" s="14" t="s">
        <v>41</v>
      </c>
      <c r="Y562" s="14" t="s">
        <v>41</v>
      </c>
      <c r="Z562" s="14" t="s">
        <v>41</v>
      </c>
      <c r="AA562" s="71" t="s">
        <v>41</v>
      </c>
      <c r="AB562" s="256">
        <v>0</v>
      </c>
      <c r="AC562" s="237" t="s">
        <v>186</v>
      </c>
      <c r="AD562" s="120" t="s">
        <v>2162</v>
      </c>
      <c r="AE562" s="67">
        <v>170</v>
      </c>
      <c r="AF562" s="114">
        <v>-10</v>
      </c>
      <c r="AG562" s="182">
        <f t="shared" ref="AG562:AG622" si="838">SUM(AE562:AF562)</f>
        <v>160</v>
      </c>
      <c r="AH562" s="183">
        <f t="shared" ref="AH562:AH622" si="839">((($AG$2+$AG$3)-AG562))*1.19</f>
        <v>-142.79999999999998</v>
      </c>
      <c r="AI562" s="184">
        <f t="shared" ref="AI562:AI622" si="840">IF(AH562&lt;1,9.99,ROUNDDOWN(AH562/10,0)*10+9.99)</f>
        <v>9.99</v>
      </c>
      <c r="AJ562" s="183">
        <f t="shared" ref="AJ562:AJ622" si="841">AI562/1.19</f>
        <v>8.3949579831932777</v>
      </c>
      <c r="AK562" s="202" t="str">
        <f t="shared" ref="AK562:AK622" si="842">IF(ISNUMBER(Q562),AG562-20,"-")</f>
        <v>-</v>
      </c>
      <c r="AL562" s="203">
        <f t="shared" ref="AL562:AL622" si="843">IF(ISNUMBER(R562),AG562-40,"-")</f>
        <v>120</v>
      </c>
      <c r="AM562" s="203" t="str">
        <f t="shared" ref="AM562:AM622" si="844">IF(ISNUMBER(S562),AG562-60,"-")</f>
        <v>-</v>
      </c>
      <c r="AN562" s="203" t="str">
        <f t="shared" ref="AN562:AN622" si="845">IF(ISNUMBER(T562),AG562-80,"-")</f>
        <v>-</v>
      </c>
      <c r="AO562" s="203">
        <f t="shared" ref="AO562:AO622" si="846">IF(ISNUMBER(U562),AG562-100,"-")</f>
        <v>60</v>
      </c>
      <c r="AP562" s="203" t="str">
        <f t="shared" ref="AP562:AP622" si="847">IF(ISNUMBER(V562),AG562-120,"-")</f>
        <v>-</v>
      </c>
      <c r="AQ562" s="203" t="str">
        <f t="shared" ref="AQ562:AQ622" si="848">IF(ISNUMBER(W562),AG562-140,"-")</f>
        <v>-</v>
      </c>
      <c r="AR562" s="203" t="str">
        <f t="shared" ref="AR562:AR622" si="849">IF(ISNUMBER(X562),AG562-160,"-")</f>
        <v>-</v>
      </c>
      <c r="AS562" s="203" t="str">
        <f t="shared" ref="AS562:AS622" si="850">IF(ISNUMBER(Y562),AG562-180,"-")</f>
        <v>-</v>
      </c>
      <c r="AT562" s="203" t="str">
        <f t="shared" ref="AT562:AT622" si="851">IF(ISNUMBER(Z562),AG562-200,"-")</f>
        <v>-</v>
      </c>
      <c r="AU562" s="204" t="str">
        <f t="shared" ref="AU562:AU622" si="852">IF(ISNUMBER(AA562),AG562-240,"-")</f>
        <v>-</v>
      </c>
      <c r="AV562" s="185"/>
      <c r="AW562" s="205" t="str">
        <f t="shared" ref="AW562:AW622" si="853">IF(ISNUMBER(AK562),IF((AH562+23.8)&lt;1,9.99,ROUNDDOWN((AH562+23.8)/10,0)*10+9.99),"-")</f>
        <v>-</v>
      </c>
      <c r="AX562" s="206">
        <f t="shared" ref="AX562:AX622" si="854">IF(ISNUMBER(AL562),IF((AH562+47.6)&lt;1,9.99,ROUNDDOWN((AH562+47.6)/10,0)*10+9.99),"-")</f>
        <v>9.99</v>
      </c>
      <c r="AY562" s="206" t="str">
        <f t="shared" ref="AY562:AY622" si="855">IF(ISNUMBER(AM562),IF((AH562+71.4)&lt;1,9.99,ROUNDDOWN((AH562+71.4)/10,0)*10+9.99),"-")</f>
        <v>-</v>
      </c>
      <c r="AZ562" s="206" t="str">
        <f t="shared" ref="AZ562:AZ622" si="856">IF(ISNUMBER(AN562),IF((AH562+95.2)&lt;1,9.99,ROUNDDOWN((AH562+95.2)/10,0)*10+9.99),"-")</f>
        <v>-</v>
      </c>
      <c r="BA562" s="206">
        <f t="shared" ref="BA562:BA622" si="857">IF(ISNUMBER(AO562),IF((AH562+119)&lt;1,9.99,ROUNDDOWN((AH562+119)/10,0)*10+9.99),"-")</f>
        <v>9.99</v>
      </c>
      <c r="BB562" s="206" t="str">
        <f t="shared" ref="BB562:BB622" si="858">IF(ISNUMBER(AP562),IF((AH562+142.8)&lt;1,9.99,ROUNDDOWN((AH562+142.8)/10,0)*10+9.99),"-")</f>
        <v>-</v>
      </c>
      <c r="BC562" s="206" t="str">
        <f t="shared" ref="BC562:BC622" si="859">IF(ISNUMBER(AQ562),IF((AH562+166.6)&lt;1,9.99,ROUNDDOWN((AH562+166.6)/10,0)*10+9.99),"-")</f>
        <v>-</v>
      </c>
      <c r="BD562" s="206" t="str">
        <f t="shared" ref="BD562:BD622" si="860">IF(ISNUMBER(AR562),IF((AH562+190.4)&lt;1,9.99,ROUNDDOWN((AH562+190.4)/10,0)*10+9.99),"-")</f>
        <v>-</v>
      </c>
      <c r="BE562" s="206" t="str">
        <f t="shared" ref="BE562:BE622" si="861">IF(ISNUMBER(AS562),IF((AH562+214.2)&lt;1,9.99,ROUNDDOWN((AH562+214.2)/10,0)*10+9.99),"-")</f>
        <v>-</v>
      </c>
      <c r="BF562" s="206" t="str">
        <f t="shared" ref="BF562:BF622" si="862">IF(ISNUMBER(AT562),IF((AH562+238)&lt;1,9.99,ROUNDDOWN((AH562+238)/10,0)*10+9.99),"-")</f>
        <v>-</v>
      </c>
      <c r="BG562" s="207" t="str">
        <f t="shared" ref="BG562:BG622" si="863">IF(ISNUMBER(AU562),IF((AH562+285.6)&lt;1,9.99,ROUNDDOWN((AH562+285.6)/10,0)*10+9.99),"-")</f>
        <v>-</v>
      </c>
      <c r="BH562" s="103"/>
      <c r="BI562" s="227">
        <v>46265</v>
      </c>
      <c r="BJ562" s="112" t="s">
        <v>101</v>
      </c>
      <c r="BK562" s="103"/>
    </row>
    <row r="563" spans="1:63" s="49" customFormat="1">
      <c r="A563" s="110"/>
      <c r="B563" s="126" t="s">
        <v>176</v>
      </c>
      <c r="C563" s="53" t="s">
        <v>2129</v>
      </c>
      <c r="D563" s="71" t="s">
        <v>71</v>
      </c>
      <c r="E563" s="112" t="s">
        <v>2426</v>
      </c>
      <c r="F563" s="51" t="s">
        <v>61</v>
      </c>
      <c r="G563" s="14">
        <v>10</v>
      </c>
      <c r="H563" s="14">
        <v>50</v>
      </c>
      <c r="I563" s="14" t="s">
        <v>41</v>
      </c>
      <c r="J563" s="14" t="s">
        <v>76</v>
      </c>
      <c r="K563" s="72" t="s">
        <v>61</v>
      </c>
      <c r="L563" s="115">
        <v>24.99</v>
      </c>
      <c r="M563" s="175">
        <f t="shared" si="837"/>
        <v>21</v>
      </c>
      <c r="N563" s="117">
        <f>(L563-10)*0.8+10</f>
        <v>21.991999999999997</v>
      </c>
      <c r="O563" s="118">
        <f t="shared" si="835"/>
        <v>18.480672268907561</v>
      </c>
      <c r="P563" s="177">
        <f t="shared" si="836"/>
        <v>21.991999999999997</v>
      </c>
      <c r="Q563" s="51" t="s">
        <v>41</v>
      </c>
      <c r="R563" s="16">
        <f t="shared" si="833"/>
        <v>19.991999999999997</v>
      </c>
      <c r="S563" s="14" t="s">
        <v>41</v>
      </c>
      <c r="T563" s="14" t="s">
        <v>41</v>
      </c>
      <c r="U563" s="16">
        <f t="shared" si="834"/>
        <v>16.991999999999997</v>
      </c>
      <c r="V563" s="14" t="s">
        <v>41</v>
      </c>
      <c r="W563" s="14" t="s">
        <v>41</v>
      </c>
      <c r="X563" s="14" t="s">
        <v>41</v>
      </c>
      <c r="Y563" s="14" t="s">
        <v>41</v>
      </c>
      <c r="Z563" s="14" t="s">
        <v>41</v>
      </c>
      <c r="AA563" s="71" t="s">
        <v>41</v>
      </c>
      <c r="AB563" s="256">
        <v>0</v>
      </c>
      <c r="AC563" s="237" t="s">
        <v>186</v>
      </c>
      <c r="AD563" s="120" t="s">
        <v>2159</v>
      </c>
      <c r="AE563" s="67">
        <v>230</v>
      </c>
      <c r="AF563" s="114">
        <v>10</v>
      </c>
      <c r="AG563" s="182">
        <f t="shared" si="838"/>
        <v>240</v>
      </c>
      <c r="AH563" s="183">
        <f t="shared" si="839"/>
        <v>-238</v>
      </c>
      <c r="AI563" s="184">
        <f t="shared" si="840"/>
        <v>9.99</v>
      </c>
      <c r="AJ563" s="183">
        <f t="shared" si="841"/>
        <v>8.3949579831932777</v>
      </c>
      <c r="AK563" s="202" t="str">
        <f t="shared" si="842"/>
        <v>-</v>
      </c>
      <c r="AL563" s="203">
        <f t="shared" si="843"/>
        <v>200</v>
      </c>
      <c r="AM563" s="203" t="str">
        <f t="shared" si="844"/>
        <v>-</v>
      </c>
      <c r="AN563" s="203" t="str">
        <f t="shared" si="845"/>
        <v>-</v>
      </c>
      <c r="AO563" s="203">
        <f t="shared" si="846"/>
        <v>140</v>
      </c>
      <c r="AP563" s="203" t="str">
        <f t="shared" si="847"/>
        <v>-</v>
      </c>
      <c r="AQ563" s="203" t="str">
        <f t="shared" si="848"/>
        <v>-</v>
      </c>
      <c r="AR563" s="203" t="str">
        <f t="shared" si="849"/>
        <v>-</v>
      </c>
      <c r="AS563" s="203" t="str">
        <f t="shared" si="850"/>
        <v>-</v>
      </c>
      <c r="AT563" s="203" t="str">
        <f t="shared" si="851"/>
        <v>-</v>
      </c>
      <c r="AU563" s="204" t="str">
        <f t="shared" si="852"/>
        <v>-</v>
      </c>
      <c r="AV563" s="185"/>
      <c r="AW563" s="205" t="str">
        <f t="shared" si="853"/>
        <v>-</v>
      </c>
      <c r="AX563" s="206">
        <f t="shared" si="854"/>
        <v>9.99</v>
      </c>
      <c r="AY563" s="206" t="str">
        <f t="shared" si="855"/>
        <v>-</v>
      </c>
      <c r="AZ563" s="206" t="str">
        <f t="shared" si="856"/>
        <v>-</v>
      </c>
      <c r="BA563" s="206">
        <f t="shared" si="857"/>
        <v>9.99</v>
      </c>
      <c r="BB563" s="206" t="str">
        <f t="shared" si="858"/>
        <v>-</v>
      </c>
      <c r="BC563" s="206" t="str">
        <f t="shared" si="859"/>
        <v>-</v>
      </c>
      <c r="BD563" s="206" t="str">
        <f t="shared" si="860"/>
        <v>-</v>
      </c>
      <c r="BE563" s="206" t="str">
        <f t="shared" si="861"/>
        <v>-</v>
      </c>
      <c r="BF563" s="206" t="str">
        <f t="shared" si="862"/>
        <v>-</v>
      </c>
      <c r="BG563" s="207" t="str">
        <f t="shared" si="863"/>
        <v>-</v>
      </c>
      <c r="BH563" s="104"/>
      <c r="BI563" s="227">
        <v>46265</v>
      </c>
      <c r="BJ563" s="112" t="s">
        <v>106</v>
      </c>
      <c r="BK563" s="103"/>
    </row>
    <row r="564" spans="1:63" s="49" customFormat="1">
      <c r="A564" s="110"/>
      <c r="B564" s="126" t="s">
        <v>176</v>
      </c>
      <c r="C564" s="53" t="s">
        <v>163</v>
      </c>
      <c r="D564" s="71" t="s">
        <v>40</v>
      </c>
      <c r="E564" s="112" t="s">
        <v>2426</v>
      </c>
      <c r="F564" s="51" t="s">
        <v>61</v>
      </c>
      <c r="G564" s="14">
        <v>25</v>
      </c>
      <c r="H564" s="14">
        <v>50</v>
      </c>
      <c r="I564" s="14" t="s">
        <v>41</v>
      </c>
      <c r="J564" s="14" t="s">
        <v>76</v>
      </c>
      <c r="K564" s="72" t="s">
        <v>61</v>
      </c>
      <c r="L564" s="115">
        <v>24.99</v>
      </c>
      <c r="M564" s="175">
        <f t="shared" si="837"/>
        <v>21</v>
      </c>
      <c r="N564" s="117">
        <f>(L564*0.9)</f>
        <v>22.491</v>
      </c>
      <c r="O564" s="118">
        <f t="shared" si="835"/>
        <v>18.900000000000002</v>
      </c>
      <c r="P564" s="177">
        <f t="shared" si="836"/>
        <v>22.491</v>
      </c>
      <c r="Q564" s="51" t="s">
        <v>41</v>
      </c>
      <c r="R564" s="16">
        <f t="shared" si="833"/>
        <v>20.491</v>
      </c>
      <c r="S564" s="14" t="s">
        <v>41</v>
      </c>
      <c r="T564" s="14" t="s">
        <v>41</v>
      </c>
      <c r="U564" s="16">
        <f t="shared" si="834"/>
        <v>17.491</v>
      </c>
      <c r="V564" s="14" t="s">
        <v>41</v>
      </c>
      <c r="W564" s="16">
        <f>P564-7</f>
        <v>15.491</v>
      </c>
      <c r="X564" s="14" t="s">
        <v>41</v>
      </c>
      <c r="Y564" s="14" t="s">
        <v>41</v>
      </c>
      <c r="Z564" s="16">
        <f>P564-10</f>
        <v>12.491</v>
      </c>
      <c r="AA564" s="71" t="s">
        <v>41</v>
      </c>
      <c r="AB564" s="256">
        <v>0</v>
      </c>
      <c r="AC564" s="237" t="s">
        <v>185</v>
      </c>
      <c r="AD564" s="120" t="s">
        <v>2164</v>
      </c>
      <c r="AE564" s="67">
        <v>100</v>
      </c>
      <c r="AF564" s="114">
        <v>60</v>
      </c>
      <c r="AG564" s="182">
        <f t="shared" si="838"/>
        <v>160</v>
      </c>
      <c r="AH564" s="183">
        <f t="shared" si="839"/>
        <v>-142.79999999999998</v>
      </c>
      <c r="AI564" s="184">
        <f t="shared" si="840"/>
        <v>9.99</v>
      </c>
      <c r="AJ564" s="183">
        <f t="shared" si="841"/>
        <v>8.3949579831932777</v>
      </c>
      <c r="AK564" s="202" t="str">
        <f t="shared" si="842"/>
        <v>-</v>
      </c>
      <c r="AL564" s="203">
        <f t="shared" si="843"/>
        <v>120</v>
      </c>
      <c r="AM564" s="203" t="str">
        <f t="shared" si="844"/>
        <v>-</v>
      </c>
      <c r="AN564" s="203" t="str">
        <f t="shared" si="845"/>
        <v>-</v>
      </c>
      <c r="AO564" s="203">
        <f t="shared" si="846"/>
        <v>60</v>
      </c>
      <c r="AP564" s="203" t="str">
        <f t="shared" si="847"/>
        <v>-</v>
      </c>
      <c r="AQ564" s="203">
        <f t="shared" si="848"/>
        <v>20</v>
      </c>
      <c r="AR564" s="203" t="str">
        <f t="shared" si="849"/>
        <v>-</v>
      </c>
      <c r="AS564" s="203" t="str">
        <f t="shared" si="850"/>
        <v>-</v>
      </c>
      <c r="AT564" s="203">
        <f t="shared" si="851"/>
        <v>-40</v>
      </c>
      <c r="AU564" s="204" t="str">
        <f t="shared" si="852"/>
        <v>-</v>
      </c>
      <c r="AV564" s="185"/>
      <c r="AW564" s="205" t="str">
        <f t="shared" si="853"/>
        <v>-</v>
      </c>
      <c r="AX564" s="206">
        <f t="shared" si="854"/>
        <v>9.99</v>
      </c>
      <c r="AY564" s="206" t="str">
        <f t="shared" si="855"/>
        <v>-</v>
      </c>
      <c r="AZ564" s="206" t="str">
        <f t="shared" si="856"/>
        <v>-</v>
      </c>
      <c r="BA564" s="206">
        <f t="shared" si="857"/>
        <v>9.99</v>
      </c>
      <c r="BB564" s="206" t="str">
        <f t="shared" si="858"/>
        <v>-</v>
      </c>
      <c r="BC564" s="206">
        <f t="shared" si="859"/>
        <v>29.990000000000002</v>
      </c>
      <c r="BD564" s="206" t="str">
        <f t="shared" si="860"/>
        <v>-</v>
      </c>
      <c r="BE564" s="206" t="str">
        <f t="shared" si="861"/>
        <v>-</v>
      </c>
      <c r="BF564" s="206">
        <f t="shared" si="862"/>
        <v>99.99</v>
      </c>
      <c r="BG564" s="207" t="str">
        <f t="shared" si="863"/>
        <v>-</v>
      </c>
      <c r="BH564" s="103"/>
      <c r="BI564" s="227">
        <v>46265</v>
      </c>
      <c r="BJ564" s="112" t="s">
        <v>191</v>
      </c>
      <c r="BK564" s="103"/>
    </row>
    <row r="565" spans="1:63">
      <c r="A565" s="110"/>
      <c r="B565" s="126" t="s">
        <v>176</v>
      </c>
      <c r="C565" s="53" t="s">
        <v>2133</v>
      </c>
      <c r="D565" s="71" t="s">
        <v>85</v>
      </c>
      <c r="E565" s="112" t="s">
        <v>2426</v>
      </c>
      <c r="F565" s="51" t="s">
        <v>61</v>
      </c>
      <c r="G565" s="14">
        <v>15</v>
      </c>
      <c r="H565" s="14">
        <v>50</v>
      </c>
      <c r="I565" s="14" t="s">
        <v>41</v>
      </c>
      <c r="J565" s="14" t="s">
        <v>76</v>
      </c>
      <c r="K565" s="72" t="s">
        <v>61</v>
      </c>
      <c r="L565" s="115">
        <v>24.99</v>
      </c>
      <c r="M565" s="175">
        <f t="shared" si="837"/>
        <v>21</v>
      </c>
      <c r="N565" s="115">
        <f>(L565-5)*0.9+5</f>
        <v>22.991</v>
      </c>
      <c r="O565" s="118">
        <f t="shared" si="835"/>
        <v>19.320168067226891</v>
      </c>
      <c r="P565" s="177">
        <f t="shared" si="836"/>
        <v>22.991</v>
      </c>
      <c r="Q565" s="51" t="s">
        <v>41</v>
      </c>
      <c r="R565" s="16">
        <f t="shared" si="833"/>
        <v>20.991</v>
      </c>
      <c r="S565" s="14" t="s">
        <v>41</v>
      </c>
      <c r="T565" s="14" t="s">
        <v>41</v>
      </c>
      <c r="U565" s="16">
        <f t="shared" si="834"/>
        <v>17.991</v>
      </c>
      <c r="V565" s="14" t="s">
        <v>41</v>
      </c>
      <c r="W565" s="14" t="s">
        <v>41</v>
      </c>
      <c r="X565" s="14" t="s">
        <v>41</v>
      </c>
      <c r="Y565" s="14" t="s">
        <v>41</v>
      </c>
      <c r="Z565" s="14" t="s">
        <v>41</v>
      </c>
      <c r="AA565" s="71" t="s">
        <v>41</v>
      </c>
      <c r="AB565" s="256">
        <v>0</v>
      </c>
      <c r="AC565" s="237" t="s">
        <v>185</v>
      </c>
      <c r="AD565" s="120" t="s">
        <v>2161</v>
      </c>
      <c r="AE565" s="67">
        <v>170</v>
      </c>
      <c r="AF565" s="114">
        <v>30</v>
      </c>
      <c r="AG565" s="182">
        <f t="shared" si="838"/>
        <v>200</v>
      </c>
      <c r="AH565" s="183">
        <f t="shared" si="839"/>
        <v>-190.39999999999998</v>
      </c>
      <c r="AI565" s="184">
        <f t="shared" si="840"/>
        <v>9.99</v>
      </c>
      <c r="AJ565" s="183">
        <f t="shared" si="841"/>
        <v>8.3949579831932777</v>
      </c>
      <c r="AK565" s="202" t="str">
        <f t="shared" si="842"/>
        <v>-</v>
      </c>
      <c r="AL565" s="203">
        <f t="shared" si="843"/>
        <v>160</v>
      </c>
      <c r="AM565" s="203" t="str">
        <f t="shared" si="844"/>
        <v>-</v>
      </c>
      <c r="AN565" s="203" t="str">
        <f t="shared" si="845"/>
        <v>-</v>
      </c>
      <c r="AO565" s="203">
        <f t="shared" si="846"/>
        <v>100</v>
      </c>
      <c r="AP565" s="203" t="str">
        <f t="shared" si="847"/>
        <v>-</v>
      </c>
      <c r="AQ565" s="203" t="str">
        <f t="shared" si="848"/>
        <v>-</v>
      </c>
      <c r="AR565" s="203" t="str">
        <f t="shared" si="849"/>
        <v>-</v>
      </c>
      <c r="AS565" s="203" t="str">
        <f t="shared" si="850"/>
        <v>-</v>
      </c>
      <c r="AT565" s="203" t="str">
        <f t="shared" si="851"/>
        <v>-</v>
      </c>
      <c r="AU565" s="204" t="str">
        <f t="shared" si="852"/>
        <v>-</v>
      </c>
      <c r="AV565" s="185"/>
      <c r="AW565" s="205" t="str">
        <f t="shared" si="853"/>
        <v>-</v>
      </c>
      <c r="AX565" s="206">
        <f t="shared" si="854"/>
        <v>9.99</v>
      </c>
      <c r="AY565" s="206" t="str">
        <f t="shared" si="855"/>
        <v>-</v>
      </c>
      <c r="AZ565" s="206" t="str">
        <f t="shared" si="856"/>
        <v>-</v>
      </c>
      <c r="BA565" s="206">
        <f t="shared" si="857"/>
        <v>9.99</v>
      </c>
      <c r="BB565" s="206" t="str">
        <f t="shared" si="858"/>
        <v>-</v>
      </c>
      <c r="BC565" s="206" t="str">
        <f t="shared" si="859"/>
        <v>-</v>
      </c>
      <c r="BD565" s="206" t="str">
        <f t="shared" si="860"/>
        <v>-</v>
      </c>
      <c r="BE565" s="206" t="str">
        <f t="shared" si="861"/>
        <v>-</v>
      </c>
      <c r="BF565" s="206" t="str">
        <f t="shared" si="862"/>
        <v>-</v>
      </c>
      <c r="BG565" s="207" t="str">
        <f t="shared" si="863"/>
        <v>-</v>
      </c>
      <c r="BH565" s="103"/>
      <c r="BI565" s="227">
        <v>46265</v>
      </c>
      <c r="BJ565" s="112" t="s">
        <v>101</v>
      </c>
      <c r="BK565" s="103"/>
    </row>
    <row r="566" spans="1:63" s="49" customFormat="1">
      <c r="A566" s="110"/>
      <c r="B566" s="126" t="s">
        <v>176</v>
      </c>
      <c r="C566" s="53" t="s">
        <v>2129</v>
      </c>
      <c r="D566" s="71" t="s">
        <v>71</v>
      </c>
      <c r="E566" s="112" t="s">
        <v>2426</v>
      </c>
      <c r="F566" s="51" t="s">
        <v>61</v>
      </c>
      <c r="G566" s="14">
        <v>10</v>
      </c>
      <c r="H566" s="14">
        <v>50</v>
      </c>
      <c r="I566" s="14" t="s">
        <v>41</v>
      </c>
      <c r="J566" s="14" t="s">
        <v>76</v>
      </c>
      <c r="K566" s="72" t="s">
        <v>61</v>
      </c>
      <c r="L566" s="115">
        <v>24.99</v>
      </c>
      <c r="M566" s="175">
        <f t="shared" si="837"/>
        <v>21</v>
      </c>
      <c r="N566" s="115">
        <f>(L566-10)*0.9+10</f>
        <v>23.491</v>
      </c>
      <c r="O566" s="118">
        <f t="shared" si="835"/>
        <v>19.740336134453781</v>
      </c>
      <c r="P566" s="177">
        <f t="shared" si="836"/>
        <v>23.491</v>
      </c>
      <c r="Q566" s="51" t="s">
        <v>41</v>
      </c>
      <c r="R566" s="16">
        <f t="shared" si="833"/>
        <v>21.491</v>
      </c>
      <c r="S566" s="14" t="s">
        <v>41</v>
      </c>
      <c r="T566" s="14" t="s">
        <v>41</v>
      </c>
      <c r="U566" s="16">
        <f t="shared" si="834"/>
        <v>18.491</v>
      </c>
      <c r="V566" s="14" t="s">
        <v>41</v>
      </c>
      <c r="W566" s="14" t="s">
        <v>41</v>
      </c>
      <c r="X566" s="14" t="s">
        <v>41</v>
      </c>
      <c r="Y566" s="14" t="s">
        <v>41</v>
      </c>
      <c r="Z566" s="14" t="s">
        <v>41</v>
      </c>
      <c r="AA566" s="71" t="s">
        <v>41</v>
      </c>
      <c r="AB566" s="256">
        <v>0</v>
      </c>
      <c r="AC566" s="237" t="s">
        <v>185</v>
      </c>
      <c r="AD566" s="120" t="s">
        <v>2158</v>
      </c>
      <c r="AE566" s="67">
        <v>230</v>
      </c>
      <c r="AF566" s="114">
        <v>40</v>
      </c>
      <c r="AG566" s="182">
        <f t="shared" si="838"/>
        <v>270</v>
      </c>
      <c r="AH566" s="183">
        <f t="shared" si="839"/>
        <v>-273.7</v>
      </c>
      <c r="AI566" s="184">
        <f t="shared" si="840"/>
        <v>9.99</v>
      </c>
      <c r="AJ566" s="183">
        <f t="shared" si="841"/>
        <v>8.3949579831932777</v>
      </c>
      <c r="AK566" s="202" t="str">
        <f t="shared" si="842"/>
        <v>-</v>
      </c>
      <c r="AL566" s="203">
        <f t="shared" si="843"/>
        <v>230</v>
      </c>
      <c r="AM566" s="203" t="str">
        <f t="shared" si="844"/>
        <v>-</v>
      </c>
      <c r="AN566" s="203" t="str">
        <f t="shared" si="845"/>
        <v>-</v>
      </c>
      <c r="AO566" s="203">
        <f t="shared" si="846"/>
        <v>170</v>
      </c>
      <c r="AP566" s="203" t="str">
        <f t="shared" si="847"/>
        <v>-</v>
      </c>
      <c r="AQ566" s="203" t="str">
        <f t="shared" si="848"/>
        <v>-</v>
      </c>
      <c r="AR566" s="203" t="str">
        <f t="shared" si="849"/>
        <v>-</v>
      </c>
      <c r="AS566" s="203" t="str">
        <f t="shared" si="850"/>
        <v>-</v>
      </c>
      <c r="AT566" s="203" t="str">
        <f t="shared" si="851"/>
        <v>-</v>
      </c>
      <c r="AU566" s="204" t="str">
        <f t="shared" si="852"/>
        <v>-</v>
      </c>
      <c r="AV566" s="185"/>
      <c r="AW566" s="205" t="str">
        <f t="shared" si="853"/>
        <v>-</v>
      </c>
      <c r="AX566" s="206">
        <f t="shared" si="854"/>
        <v>9.99</v>
      </c>
      <c r="AY566" s="206" t="str">
        <f t="shared" si="855"/>
        <v>-</v>
      </c>
      <c r="AZ566" s="206" t="str">
        <f t="shared" si="856"/>
        <v>-</v>
      </c>
      <c r="BA566" s="206">
        <f t="shared" si="857"/>
        <v>9.99</v>
      </c>
      <c r="BB566" s="206" t="str">
        <f t="shared" si="858"/>
        <v>-</v>
      </c>
      <c r="BC566" s="206" t="str">
        <f t="shared" si="859"/>
        <v>-</v>
      </c>
      <c r="BD566" s="206" t="str">
        <f t="shared" si="860"/>
        <v>-</v>
      </c>
      <c r="BE566" s="206" t="str">
        <f t="shared" si="861"/>
        <v>-</v>
      </c>
      <c r="BF566" s="206" t="str">
        <f t="shared" si="862"/>
        <v>-</v>
      </c>
      <c r="BG566" s="207" t="str">
        <f t="shared" si="863"/>
        <v>-</v>
      </c>
      <c r="BH566" s="104"/>
      <c r="BI566" s="227">
        <v>46265</v>
      </c>
      <c r="BJ566" s="112" t="s">
        <v>106</v>
      </c>
      <c r="BK566" s="103"/>
    </row>
    <row r="567" spans="1:63" s="49" customFormat="1">
      <c r="A567" s="110"/>
      <c r="B567" s="126" t="s">
        <v>176</v>
      </c>
      <c r="C567" s="53" t="s">
        <v>2129</v>
      </c>
      <c r="D567" s="71" t="s">
        <v>71</v>
      </c>
      <c r="E567" s="112"/>
      <c r="F567" s="51" t="s">
        <v>61</v>
      </c>
      <c r="G567" s="14">
        <v>10</v>
      </c>
      <c r="H567" s="14">
        <v>50</v>
      </c>
      <c r="I567" s="14" t="s">
        <v>41</v>
      </c>
      <c r="J567" s="14" t="s">
        <v>76</v>
      </c>
      <c r="K567" s="72" t="s">
        <v>61</v>
      </c>
      <c r="L567" s="115">
        <v>24.99</v>
      </c>
      <c r="M567" s="175">
        <f t="shared" si="837"/>
        <v>21</v>
      </c>
      <c r="N567" s="115"/>
      <c r="O567" s="116"/>
      <c r="P567" s="177">
        <f t="shared" ref="P567:P576" si="864">L567</f>
        <v>24.99</v>
      </c>
      <c r="Q567" s="51" t="s">
        <v>41</v>
      </c>
      <c r="R567" s="16">
        <f t="shared" si="833"/>
        <v>22.99</v>
      </c>
      <c r="S567" s="14" t="s">
        <v>41</v>
      </c>
      <c r="T567" s="14" t="s">
        <v>41</v>
      </c>
      <c r="U567" s="16">
        <f t="shared" si="834"/>
        <v>19.989999999999998</v>
      </c>
      <c r="V567" s="14" t="s">
        <v>41</v>
      </c>
      <c r="W567" s="14" t="s">
        <v>41</v>
      </c>
      <c r="X567" s="14" t="s">
        <v>41</v>
      </c>
      <c r="Y567" s="14" t="s">
        <v>41</v>
      </c>
      <c r="Z567" s="14" t="s">
        <v>41</v>
      </c>
      <c r="AA567" s="71" t="s">
        <v>41</v>
      </c>
      <c r="AB567" s="252">
        <v>39.99</v>
      </c>
      <c r="AC567" s="212"/>
      <c r="AD567" s="119" t="s">
        <v>41</v>
      </c>
      <c r="AE567" s="67">
        <v>230</v>
      </c>
      <c r="AF567" s="114"/>
      <c r="AG567" s="182">
        <f t="shared" si="838"/>
        <v>230</v>
      </c>
      <c r="AH567" s="183">
        <f t="shared" si="839"/>
        <v>-226.1</v>
      </c>
      <c r="AI567" s="184">
        <f t="shared" si="840"/>
        <v>9.99</v>
      </c>
      <c r="AJ567" s="183">
        <f t="shared" si="841"/>
        <v>8.3949579831932777</v>
      </c>
      <c r="AK567" s="202" t="str">
        <f t="shared" si="842"/>
        <v>-</v>
      </c>
      <c r="AL567" s="203">
        <f t="shared" si="843"/>
        <v>190</v>
      </c>
      <c r="AM567" s="203" t="str">
        <f t="shared" si="844"/>
        <v>-</v>
      </c>
      <c r="AN567" s="203" t="str">
        <f t="shared" si="845"/>
        <v>-</v>
      </c>
      <c r="AO567" s="203">
        <f t="shared" si="846"/>
        <v>130</v>
      </c>
      <c r="AP567" s="203" t="str">
        <f t="shared" si="847"/>
        <v>-</v>
      </c>
      <c r="AQ567" s="203" t="str">
        <f t="shared" si="848"/>
        <v>-</v>
      </c>
      <c r="AR567" s="203" t="str">
        <f t="shared" si="849"/>
        <v>-</v>
      </c>
      <c r="AS567" s="203" t="str">
        <f t="shared" si="850"/>
        <v>-</v>
      </c>
      <c r="AT567" s="203" t="str">
        <f t="shared" si="851"/>
        <v>-</v>
      </c>
      <c r="AU567" s="204" t="str">
        <f t="shared" si="852"/>
        <v>-</v>
      </c>
      <c r="AV567" s="185"/>
      <c r="AW567" s="205" t="str">
        <f t="shared" si="853"/>
        <v>-</v>
      </c>
      <c r="AX567" s="206">
        <f t="shared" si="854"/>
        <v>9.99</v>
      </c>
      <c r="AY567" s="206" t="str">
        <f t="shared" si="855"/>
        <v>-</v>
      </c>
      <c r="AZ567" s="206" t="str">
        <f t="shared" si="856"/>
        <v>-</v>
      </c>
      <c r="BA567" s="206">
        <f t="shared" si="857"/>
        <v>9.99</v>
      </c>
      <c r="BB567" s="206" t="str">
        <f t="shared" si="858"/>
        <v>-</v>
      </c>
      <c r="BC567" s="206" t="str">
        <f t="shared" si="859"/>
        <v>-</v>
      </c>
      <c r="BD567" s="206" t="str">
        <f t="shared" si="860"/>
        <v>-</v>
      </c>
      <c r="BE567" s="206" t="str">
        <f t="shared" si="861"/>
        <v>-</v>
      </c>
      <c r="BF567" s="206" t="str">
        <f t="shared" si="862"/>
        <v>-</v>
      </c>
      <c r="BG567" s="207" t="str">
        <f t="shared" si="863"/>
        <v>-</v>
      </c>
      <c r="BH567" s="104"/>
      <c r="BI567" s="227"/>
      <c r="BJ567" s="112" t="s">
        <v>106</v>
      </c>
      <c r="BK567" s="103"/>
    </row>
    <row r="568" spans="1:63">
      <c r="A568" s="110"/>
      <c r="B568" s="126" t="s">
        <v>176</v>
      </c>
      <c r="C568" s="53" t="s">
        <v>2133</v>
      </c>
      <c r="D568" s="71" t="s">
        <v>85</v>
      </c>
      <c r="E568" s="112"/>
      <c r="F568" s="51" t="s">
        <v>61</v>
      </c>
      <c r="G568" s="14">
        <v>15</v>
      </c>
      <c r="H568" s="14">
        <v>50</v>
      </c>
      <c r="I568" s="14" t="s">
        <v>41</v>
      </c>
      <c r="J568" s="14" t="s">
        <v>76</v>
      </c>
      <c r="K568" s="72" t="s">
        <v>61</v>
      </c>
      <c r="L568" s="115">
        <v>24.99</v>
      </c>
      <c r="M568" s="175">
        <f t="shared" si="837"/>
        <v>21</v>
      </c>
      <c r="N568" s="115"/>
      <c r="O568" s="116"/>
      <c r="P568" s="177">
        <f t="shared" si="864"/>
        <v>24.99</v>
      </c>
      <c r="Q568" s="51" t="s">
        <v>41</v>
      </c>
      <c r="R568" s="16">
        <f t="shared" si="833"/>
        <v>22.99</v>
      </c>
      <c r="S568" s="14" t="s">
        <v>41</v>
      </c>
      <c r="T568" s="14" t="s">
        <v>41</v>
      </c>
      <c r="U568" s="16">
        <f t="shared" si="834"/>
        <v>19.989999999999998</v>
      </c>
      <c r="V568" s="14" t="s">
        <v>41</v>
      </c>
      <c r="W568" s="14" t="s">
        <v>41</v>
      </c>
      <c r="X568" s="14" t="s">
        <v>41</v>
      </c>
      <c r="Y568" s="14" t="s">
        <v>41</v>
      </c>
      <c r="Z568" s="14" t="s">
        <v>41</v>
      </c>
      <c r="AA568" s="71" t="s">
        <v>41</v>
      </c>
      <c r="AB568" s="252">
        <v>39.99</v>
      </c>
      <c r="AC568" s="212"/>
      <c r="AD568" s="119" t="s">
        <v>41</v>
      </c>
      <c r="AE568" s="67">
        <v>170</v>
      </c>
      <c r="AF568" s="114"/>
      <c r="AG568" s="182">
        <f t="shared" si="838"/>
        <v>170</v>
      </c>
      <c r="AH568" s="183">
        <f t="shared" si="839"/>
        <v>-154.69999999999999</v>
      </c>
      <c r="AI568" s="184">
        <f t="shared" si="840"/>
        <v>9.99</v>
      </c>
      <c r="AJ568" s="183">
        <f t="shared" si="841"/>
        <v>8.3949579831932777</v>
      </c>
      <c r="AK568" s="202" t="str">
        <f t="shared" si="842"/>
        <v>-</v>
      </c>
      <c r="AL568" s="203">
        <f t="shared" si="843"/>
        <v>130</v>
      </c>
      <c r="AM568" s="203" t="str">
        <f t="shared" si="844"/>
        <v>-</v>
      </c>
      <c r="AN568" s="203" t="str">
        <f t="shared" si="845"/>
        <v>-</v>
      </c>
      <c r="AO568" s="203">
        <f t="shared" si="846"/>
        <v>70</v>
      </c>
      <c r="AP568" s="203" t="str">
        <f t="shared" si="847"/>
        <v>-</v>
      </c>
      <c r="AQ568" s="203" t="str">
        <f t="shared" si="848"/>
        <v>-</v>
      </c>
      <c r="AR568" s="203" t="str">
        <f t="shared" si="849"/>
        <v>-</v>
      </c>
      <c r="AS568" s="203" t="str">
        <f t="shared" si="850"/>
        <v>-</v>
      </c>
      <c r="AT568" s="203" t="str">
        <f t="shared" si="851"/>
        <v>-</v>
      </c>
      <c r="AU568" s="204" t="str">
        <f t="shared" si="852"/>
        <v>-</v>
      </c>
      <c r="AV568" s="185"/>
      <c r="AW568" s="205" t="str">
        <f t="shared" si="853"/>
        <v>-</v>
      </c>
      <c r="AX568" s="206">
        <f t="shared" si="854"/>
        <v>9.99</v>
      </c>
      <c r="AY568" s="206" t="str">
        <f t="shared" si="855"/>
        <v>-</v>
      </c>
      <c r="AZ568" s="206" t="str">
        <f t="shared" si="856"/>
        <v>-</v>
      </c>
      <c r="BA568" s="206">
        <f t="shared" si="857"/>
        <v>9.99</v>
      </c>
      <c r="BB568" s="206" t="str">
        <f t="shared" si="858"/>
        <v>-</v>
      </c>
      <c r="BC568" s="206" t="str">
        <f t="shared" si="859"/>
        <v>-</v>
      </c>
      <c r="BD568" s="206" t="str">
        <f t="shared" si="860"/>
        <v>-</v>
      </c>
      <c r="BE568" s="206" t="str">
        <f t="shared" si="861"/>
        <v>-</v>
      </c>
      <c r="BF568" s="206" t="str">
        <f t="shared" si="862"/>
        <v>-</v>
      </c>
      <c r="BG568" s="207" t="str">
        <f t="shared" si="863"/>
        <v>-</v>
      </c>
      <c r="BH568" s="103"/>
      <c r="BI568" s="227"/>
      <c r="BJ568" s="112" t="s">
        <v>101</v>
      </c>
      <c r="BK568" s="103"/>
    </row>
    <row r="569" spans="1:63" s="49" customFormat="1">
      <c r="A569" s="110"/>
      <c r="B569" s="126" t="s">
        <v>176</v>
      </c>
      <c r="C569" s="53" t="s">
        <v>163</v>
      </c>
      <c r="D569" s="71" t="s">
        <v>40</v>
      </c>
      <c r="E569" s="112"/>
      <c r="F569" s="51" t="s">
        <v>61</v>
      </c>
      <c r="G569" s="14">
        <v>25</v>
      </c>
      <c r="H569" s="14">
        <v>50</v>
      </c>
      <c r="I569" s="14" t="s">
        <v>41</v>
      </c>
      <c r="J569" s="14" t="s">
        <v>76</v>
      </c>
      <c r="K569" s="72" t="s">
        <v>61</v>
      </c>
      <c r="L569" s="115">
        <v>24.99</v>
      </c>
      <c r="M569" s="175">
        <f t="shared" si="837"/>
        <v>21</v>
      </c>
      <c r="N569" s="115"/>
      <c r="O569" s="116"/>
      <c r="P569" s="177">
        <f t="shared" si="864"/>
        <v>24.99</v>
      </c>
      <c r="Q569" s="51" t="s">
        <v>41</v>
      </c>
      <c r="R569" s="16">
        <f t="shared" si="833"/>
        <v>22.99</v>
      </c>
      <c r="S569" s="14" t="s">
        <v>41</v>
      </c>
      <c r="T569" s="14" t="s">
        <v>41</v>
      </c>
      <c r="U569" s="16">
        <f t="shared" si="834"/>
        <v>19.989999999999998</v>
      </c>
      <c r="V569" s="14" t="s">
        <v>41</v>
      </c>
      <c r="W569" s="16">
        <f>P569-7</f>
        <v>17.989999999999998</v>
      </c>
      <c r="X569" s="14" t="s">
        <v>41</v>
      </c>
      <c r="Y569" s="14" t="s">
        <v>41</v>
      </c>
      <c r="Z569" s="16">
        <f>P569-10</f>
        <v>14.989999999999998</v>
      </c>
      <c r="AA569" s="71" t="s">
        <v>41</v>
      </c>
      <c r="AB569" s="252">
        <v>39.99</v>
      </c>
      <c r="AC569" s="212"/>
      <c r="AD569" s="119" t="s">
        <v>41</v>
      </c>
      <c r="AE569" s="67">
        <v>100</v>
      </c>
      <c r="AF569" s="114"/>
      <c r="AG569" s="182">
        <f t="shared" si="838"/>
        <v>100</v>
      </c>
      <c r="AH569" s="183">
        <f t="shared" si="839"/>
        <v>-71.399999999999991</v>
      </c>
      <c r="AI569" s="184">
        <f t="shared" si="840"/>
        <v>9.99</v>
      </c>
      <c r="AJ569" s="183">
        <f t="shared" si="841"/>
        <v>8.3949579831932777</v>
      </c>
      <c r="AK569" s="202" t="str">
        <f t="shared" si="842"/>
        <v>-</v>
      </c>
      <c r="AL569" s="203">
        <f t="shared" si="843"/>
        <v>60</v>
      </c>
      <c r="AM569" s="203" t="str">
        <f t="shared" si="844"/>
        <v>-</v>
      </c>
      <c r="AN569" s="203" t="str">
        <f t="shared" si="845"/>
        <v>-</v>
      </c>
      <c r="AO569" s="203">
        <f t="shared" si="846"/>
        <v>0</v>
      </c>
      <c r="AP569" s="203" t="str">
        <f t="shared" si="847"/>
        <v>-</v>
      </c>
      <c r="AQ569" s="203">
        <f t="shared" si="848"/>
        <v>-40</v>
      </c>
      <c r="AR569" s="203" t="str">
        <f t="shared" si="849"/>
        <v>-</v>
      </c>
      <c r="AS569" s="203" t="str">
        <f t="shared" si="850"/>
        <v>-</v>
      </c>
      <c r="AT569" s="203">
        <f t="shared" si="851"/>
        <v>-100</v>
      </c>
      <c r="AU569" s="204" t="str">
        <f t="shared" si="852"/>
        <v>-</v>
      </c>
      <c r="AV569" s="185"/>
      <c r="AW569" s="205" t="str">
        <f t="shared" si="853"/>
        <v>-</v>
      </c>
      <c r="AX569" s="206">
        <f t="shared" si="854"/>
        <v>9.99</v>
      </c>
      <c r="AY569" s="206" t="str">
        <f t="shared" si="855"/>
        <v>-</v>
      </c>
      <c r="AZ569" s="206" t="str">
        <f t="shared" si="856"/>
        <v>-</v>
      </c>
      <c r="BA569" s="206">
        <f t="shared" si="857"/>
        <v>49.99</v>
      </c>
      <c r="BB569" s="206" t="str">
        <f t="shared" si="858"/>
        <v>-</v>
      </c>
      <c r="BC569" s="206">
        <f t="shared" si="859"/>
        <v>99.99</v>
      </c>
      <c r="BD569" s="206" t="str">
        <f t="shared" si="860"/>
        <v>-</v>
      </c>
      <c r="BE569" s="206" t="str">
        <f t="shared" si="861"/>
        <v>-</v>
      </c>
      <c r="BF569" s="206">
        <f t="shared" si="862"/>
        <v>169.99</v>
      </c>
      <c r="BG569" s="207" t="str">
        <f t="shared" si="863"/>
        <v>-</v>
      </c>
      <c r="BH569" s="103"/>
      <c r="BI569" s="227"/>
      <c r="BJ569" s="112" t="s">
        <v>191</v>
      </c>
      <c r="BK569" s="103"/>
    </row>
    <row r="570" spans="1:63" s="49" customFormat="1">
      <c r="A570" s="111" t="s">
        <v>173</v>
      </c>
      <c r="B570" s="126" t="s">
        <v>176</v>
      </c>
      <c r="C570" s="53" t="s">
        <v>2135</v>
      </c>
      <c r="D570" s="71" t="s">
        <v>40</v>
      </c>
      <c r="E570" s="112"/>
      <c r="F570" s="51" t="s">
        <v>61</v>
      </c>
      <c r="G570" s="14">
        <v>25</v>
      </c>
      <c r="H570" s="14">
        <v>50</v>
      </c>
      <c r="I570" s="14" t="s">
        <v>41</v>
      </c>
      <c r="J570" s="14" t="s">
        <v>76</v>
      </c>
      <c r="K570" s="72" t="s">
        <v>61</v>
      </c>
      <c r="L570" s="115">
        <v>24.99</v>
      </c>
      <c r="M570" s="175">
        <f t="shared" si="837"/>
        <v>21</v>
      </c>
      <c r="N570" s="115"/>
      <c r="O570" s="116"/>
      <c r="P570" s="177">
        <f t="shared" si="864"/>
        <v>24.99</v>
      </c>
      <c r="Q570" s="51" t="s">
        <v>41</v>
      </c>
      <c r="R570" s="14" t="s">
        <v>41</v>
      </c>
      <c r="S570" s="14" t="s">
        <v>41</v>
      </c>
      <c r="T570" s="14" t="s">
        <v>41</v>
      </c>
      <c r="U570" s="14" t="s">
        <v>41</v>
      </c>
      <c r="V570" s="14" t="s">
        <v>41</v>
      </c>
      <c r="W570" s="14" t="s">
        <v>41</v>
      </c>
      <c r="X570" s="14" t="s">
        <v>41</v>
      </c>
      <c r="Y570" s="14" t="s">
        <v>41</v>
      </c>
      <c r="Z570" s="14" t="s">
        <v>41</v>
      </c>
      <c r="AA570" s="71" t="s">
        <v>41</v>
      </c>
      <c r="AB570" s="252">
        <v>39.99</v>
      </c>
      <c r="AC570" s="48"/>
      <c r="AD570" s="119" t="s">
        <v>41</v>
      </c>
      <c r="AE570" s="67">
        <v>25</v>
      </c>
      <c r="AF570" s="114"/>
      <c r="AG570" s="182">
        <f t="shared" si="838"/>
        <v>25</v>
      </c>
      <c r="AH570" s="183">
        <f t="shared" si="839"/>
        <v>17.849999999999998</v>
      </c>
      <c r="AI570" s="184">
        <f t="shared" si="840"/>
        <v>19.990000000000002</v>
      </c>
      <c r="AJ570" s="183">
        <f t="shared" si="841"/>
        <v>16.798319327731093</v>
      </c>
      <c r="AK570" s="202" t="str">
        <f t="shared" si="842"/>
        <v>-</v>
      </c>
      <c r="AL570" s="203" t="str">
        <f t="shared" si="843"/>
        <v>-</v>
      </c>
      <c r="AM570" s="203" t="str">
        <f t="shared" si="844"/>
        <v>-</v>
      </c>
      <c r="AN570" s="203" t="str">
        <f t="shared" si="845"/>
        <v>-</v>
      </c>
      <c r="AO570" s="203" t="str">
        <f t="shared" si="846"/>
        <v>-</v>
      </c>
      <c r="AP570" s="203" t="str">
        <f t="shared" si="847"/>
        <v>-</v>
      </c>
      <c r="AQ570" s="203" t="str">
        <f t="shared" si="848"/>
        <v>-</v>
      </c>
      <c r="AR570" s="203" t="str">
        <f t="shared" si="849"/>
        <v>-</v>
      </c>
      <c r="AS570" s="203" t="str">
        <f t="shared" si="850"/>
        <v>-</v>
      </c>
      <c r="AT570" s="203" t="str">
        <f t="shared" si="851"/>
        <v>-</v>
      </c>
      <c r="AU570" s="204" t="str">
        <f t="shared" si="852"/>
        <v>-</v>
      </c>
      <c r="AV570" s="185"/>
      <c r="AW570" s="205" t="str">
        <f t="shared" si="853"/>
        <v>-</v>
      </c>
      <c r="AX570" s="206" t="str">
        <f t="shared" si="854"/>
        <v>-</v>
      </c>
      <c r="AY570" s="206" t="str">
        <f t="shared" si="855"/>
        <v>-</v>
      </c>
      <c r="AZ570" s="206" t="str">
        <f t="shared" si="856"/>
        <v>-</v>
      </c>
      <c r="BA570" s="206" t="str">
        <f t="shared" si="857"/>
        <v>-</v>
      </c>
      <c r="BB570" s="206" t="str">
        <f t="shared" si="858"/>
        <v>-</v>
      </c>
      <c r="BC570" s="206" t="str">
        <f t="shared" si="859"/>
        <v>-</v>
      </c>
      <c r="BD570" s="206" t="str">
        <f t="shared" si="860"/>
        <v>-</v>
      </c>
      <c r="BE570" s="206" t="str">
        <f t="shared" si="861"/>
        <v>-</v>
      </c>
      <c r="BF570" s="206" t="str">
        <f t="shared" si="862"/>
        <v>-</v>
      </c>
      <c r="BG570" s="207" t="str">
        <f t="shared" si="863"/>
        <v>-</v>
      </c>
      <c r="BH570" s="103" t="s">
        <v>2283</v>
      </c>
      <c r="BI570" s="227"/>
      <c r="BJ570" s="112" t="s">
        <v>62</v>
      </c>
      <c r="BK570" s="103"/>
    </row>
    <row r="571" spans="1:63">
      <c r="A571" s="110"/>
      <c r="B571" s="126" t="s">
        <v>176</v>
      </c>
      <c r="C571" s="53" t="s">
        <v>2129</v>
      </c>
      <c r="D571" s="71" t="s">
        <v>71</v>
      </c>
      <c r="E571" s="112" t="s">
        <v>2426</v>
      </c>
      <c r="F571" s="51" t="s">
        <v>61</v>
      </c>
      <c r="G571" s="14">
        <v>10</v>
      </c>
      <c r="H571" s="14">
        <v>50</v>
      </c>
      <c r="I571" s="14" t="s">
        <v>41</v>
      </c>
      <c r="J571" s="14" t="s">
        <v>76</v>
      </c>
      <c r="K571" s="72" t="s">
        <v>61</v>
      </c>
      <c r="L571" s="115">
        <v>24.99</v>
      </c>
      <c r="M571" s="175">
        <f t="shared" si="837"/>
        <v>21</v>
      </c>
      <c r="N571" s="115"/>
      <c r="O571" s="116"/>
      <c r="P571" s="177">
        <f t="shared" si="864"/>
        <v>24.99</v>
      </c>
      <c r="Q571" s="51" t="s">
        <v>41</v>
      </c>
      <c r="R571" s="16">
        <f t="shared" ref="R571:R582" si="865">P571-2</f>
        <v>22.99</v>
      </c>
      <c r="S571" s="14" t="s">
        <v>41</v>
      </c>
      <c r="T571" s="14" t="s">
        <v>41</v>
      </c>
      <c r="U571" s="16">
        <f t="shared" ref="U571:U582" si="866">P571-5</f>
        <v>19.989999999999998</v>
      </c>
      <c r="V571" s="14" t="s">
        <v>41</v>
      </c>
      <c r="W571" s="14" t="s">
        <v>41</v>
      </c>
      <c r="X571" s="14" t="s">
        <v>41</v>
      </c>
      <c r="Y571" s="14" t="s">
        <v>41</v>
      </c>
      <c r="Z571" s="14" t="s">
        <v>41</v>
      </c>
      <c r="AA571" s="71" t="s">
        <v>41</v>
      </c>
      <c r="AB571" s="252">
        <v>39.99</v>
      </c>
      <c r="AC571" s="237" t="s">
        <v>49</v>
      </c>
      <c r="AD571" s="120" t="s">
        <v>2155</v>
      </c>
      <c r="AE571" s="67">
        <v>230</v>
      </c>
      <c r="AF571" s="114">
        <v>100</v>
      </c>
      <c r="AG571" s="182">
        <f t="shared" si="838"/>
        <v>330</v>
      </c>
      <c r="AH571" s="183">
        <f t="shared" si="839"/>
        <v>-345.09999999999997</v>
      </c>
      <c r="AI571" s="184">
        <f t="shared" si="840"/>
        <v>9.99</v>
      </c>
      <c r="AJ571" s="183">
        <f t="shared" si="841"/>
        <v>8.3949579831932777</v>
      </c>
      <c r="AK571" s="202" t="str">
        <f t="shared" si="842"/>
        <v>-</v>
      </c>
      <c r="AL571" s="203">
        <f t="shared" si="843"/>
        <v>290</v>
      </c>
      <c r="AM571" s="203" t="str">
        <f t="shared" si="844"/>
        <v>-</v>
      </c>
      <c r="AN571" s="203" t="str">
        <f t="shared" si="845"/>
        <v>-</v>
      </c>
      <c r="AO571" s="203">
        <f t="shared" si="846"/>
        <v>230</v>
      </c>
      <c r="AP571" s="203" t="str">
        <f t="shared" si="847"/>
        <v>-</v>
      </c>
      <c r="AQ571" s="203" t="str">
        <f t="shared" si="848"/>
        <v>-</v>
      </c>
      <c r="AR571" s="203" t="str">
        <f t="shared" si="849"/>
        <v>-</v>
      </c>
      <c r="AS571" s="203" t="str">
        <f t="shared" si="850"/>
        <v>-</v>
      </c>
      <c r="AT571" s="203" t="str">
        <f t="shared" si="851"/>
        <v>-</v>
      </c>
      <c r="AU571" s="204" t="str">
        <f t="shared" si="852"/>
        <v>-</v>
      </c>
      <c r="AV571" s="185"/>
      <c r="AW571" s="205" t="str">
        <f t="shared" si="853"/>
        <v>-</v>
      </c>
      <c r="AX571" s="206">
        <f t="shared" si="854"/>
        <v>9.99</v>
      </c>
      <c r="AY571" s="206" t="str">
        <f t="shared" si="855"/>
        <v>-</v>
      </c>
      <c r="AZ571" s="206" t="str">
        <f t="shared" si="856"/>
        <v>-</v>
      </c>
      <c r="BA571" s="206">
        <f t="shared" si="857"/>
        <v>9.99</v>
      </c>
      <c r="BB571" s="206" t="str">
        <f t="shared" si="858"/>
        <v>-</v>
      </c>
      <c r="BC571" s="206" t="str">
        <f t="shared" si="859"/>
        <v>-</v>
      </c>
      <c r="BD571" s="206" t="str">
        <f t="shared" si="860"/>
        <v>-</v>
      </c>
      <c r="BE571" s="206" t="str">
        <f t="shared" si="861"/>
        <v>-</v>
      </c>
      <c r="BF571" s="206" t="str">
        <f t="shared" si="862"/>
        <v>-</v>
      </c>
      <c r="BG571" s="207" t="str">
        <f t="shared" si="863"/>
        <v>-</v>
      </c>
      <c r="BH571" s="104"/>
      <c r="BI571" s="227">
        <v>46265</v>
      </c>
      <c r="BJ571" s="112" t="s">
        <v>106</v>
      </c>
      <c r="BK571" s="103"/>
    </row>
    <row r="572" spans="1:63" s="49" customFormat="1">
      <c r="A572" s="110"/>
      <c r="B572" s="126" t="s">
        <v>176</v>
      </c>
      <c r="C572" s="53" t="s">
        <v>2133</v>
      </c>
      <c r="D572" s="71" t="s">
        <v>85</v>
      </c>
      <c r="E572" s="112" t="s">
        <v>2426</v>
      </c>
      <c r="F572" s="51" t="s">
        <v>61</v>
      </c>
      <c r="G572" s="14">
        <v>15</v>
      </c>
      <c r="H572" s="14">
        <v>50</v>
      </c>
      <c r="I572" s="14" t="s">
        <v>41</v>
      </c>
      <c r="J572" s="14" t="s">
        <v>76</v>
      </c>
      <c r="K572" s="72" t="s">
        <v>61</v>
      </c>
      <c r="L572" s="115">
        <v>24.99</v>
      </c>
      <c r="M572" s="175">
        <f t="shared" si="837"/>
        <v>21</v>
      </c>
      <c r="N572" s="115"/>
      <c r="O572" s="116"/>
      <c r="P572" s="177">
        <f t="shared" si="864"/>
        <v>24.99</v>
      </c>
      <c r="Q572" s="51" t="s">
        <v>41</v>
      </c>
      <c r="R572" s="16">
        <f t="shared" si="865"/>
        <v>22.99</v>
      </c>
      <c r="S572" s="14" t="s">
        <v>41</v>
      </c>
      <c r="T572" s="14" t="s">
        <v>41</v>
      </c>
      <c r="U572" s="16">
        <f t="shared" si="866"/>
        <v>19.989999999999998</v>
      </c>
      <c r="V572" s="14" t="s">
        <v>41</v>
      </c>
      <c r="W572" s="14" t="s">
        <v>41</v>
      </c>
      <c r="X572" s="14" t="s">
        <v>41</v>
      </c>
      <c r="Y572" s="14" t="s">
        <v>41</v>
      </c>
      <c r="Z572" s="14" t="s">
        <v>41</v>
      </c>
      <c r="AA572" s="71" t="s">
        <v>41</v>
      </c>
      <c r="AB572" s="252">
        <v>39.99</v>
      </c>
      <c r="AC572" s="237" t="s">
        <v>49</v>
      </c>
      <c r="AD572" s="120" t="s">
        <v>2160</v>
      </c>
      <c r="AE572" s="67">
        <v>170</v>
      </c>
      <c r="AF572" s="114">
        <v>100</v>
      </c>
      <c r="AG572" s="182">
        <f t="shared" si="838"/>
        <v>270</v>
      </c>
      <c r="AH572" s="183">
        <f t="shared" si="839"/>
        <v>-273.7</v>
      </c>
      <c r="AI572" s="184">
        <f t="shared" si="840"/>
        <v>9.99</v>
      </c>
      <c r="AJ572" s="183">
        <f t="shared" si="841"/>
        <v>8.3949579831932777</v>
      </c>
      <c r="AK572" s="202" t="str">
        <f t="shared" si="842"/>
        <v>-</v>
      </c>
      <c r="AL572" s="203">
        <f t="shared" si="843"/>
        <v>230</v>
      </c>
      <c r="AM572" s="203" t="str">
        <f t="shared" si="844"/>
        <v>-</v>
      </c>
      <c r="AN572" s="203" t="str">
        <f t="shared" si="845"/>
        <v>-</v>
      </c>
      <c r="AO572" s="203">
        <f t="shared" si="846"/>
        <v>170</v>
      </c>
      <c r="AP572" s="203" t="str">
        <f t="shared" si="847"/>
        <v>-</v>
      </c>
      <c r="AQ572" s="203" t="str">
        <f t="shared" si="848"/>
        <v>-</v>
      </c>
      <c r="AR572" s="203" t="str">
        <f t="shared" si="849"/>
        <v>-</v>
      </c>
      <c r="AS572" s="203" t="str">
        <f t="shared" si="850"/>
        <v>-</v>
      </c>
      <c r="AT572" s="203" t="str">
        <f t="shared" si="851"/>
        <v>-</v>
      </c>
      <c r="AU572" s="204" t="str">
        <f t="shared" si="852"/>
        <v>-</v>
      </c>
      <c r="AV572" s="185"/>
      <c r="AW572" s="205" t="str">
        <f t="shared" si="853"/>
        <v>-</v>
      </c>
      <c r="AX572" s="206">
        <f t="shared" si="854"/>
        <v>9.99</v>
      </c>
      <c r="AY572" s="206" t="str">
        <f t="shared" si="855"/>
        <v>-</v>
      </c>
      <c r="AZ572" s="206" t="str">
        <f t="shared" si="856"/>
        <v>-</v>
      </c>
      <c r="BA572" s="206">
        <f t="shared" si="857"/>
        <v>9.99</v>
      </c>
      <c r="BB572" s="206" t="str">
        <f t="shared" si="858"/>
        <v>-</v>
      </c>
      <c r="BC572" s="206" t="str">
        <f t="shared" si="859"/>
        <v>-</v>
      </c>
      <c r="BD572" s="206" t="str">
        <f t="shared" si="860"/>
        <v>-</v>
      </c>
      <c r="BE572" s="206" t="str">
        <f t="shared" si="861"/>
        <v>-</v>
      </c>
      <c r="BF572" s="206" t="str">
        <f t="shared" si="862"/>
        <v>-</v>
      </c>
      <c r="BG572" s="207" t="str">
        <f t="shared" si="863"/>
        <v>-</v>
      </c>
      <c r="BH572" s="103"/>
      <c r="BI572" s="227">
        <v>46265</v>
      </c>
      <c r="BJ572" s="112" t="s">
        <v>101</v>
      </c>
      <c r="BK572" s="103"/>
    </row>
    <row r="573" spans="1:63" s="49" customFormat="1">
      <c r="A573" s="110"/>
      <c r="B573" s="126" t="s">
        <v>176</v>
      </c>
      <c r="C573" s="53" t="s">
        <v>163</v>
      </c>
      <c r="D573" s="71" t="s">
        <v>40</v>
      </c>
      <c r="E573" s="112" t="s">
        <v>2426</v>
      </c>
      <c r="F573" s="51" t="s">
        <v>61</v>
      </c>
      <c r="G573" s="14">
        <v>25</v>
      </c>
      <c r="H573" s="14">
        <v>50</v>
      </c>
      <c r="I573" s="14" t="s">
        <v>41</v>
      </c>
      <c r="J573" s="14" t="s">
        <v>76</v>
      </c>
      <c r="K573" s="72" t="s">
        <v>61</v>
      </c>
      <c r="L573" s="115">
        <v>24.99</v>
      </c>
      <c r="M573" s="175">
        <f t="shared" si="837"/>
        <v>21</v>
      </c>
      <c r="N573" s="115"/>
      <c r="O573" s="116"/>
      <c r="P573" s="177">
        <f t="shared" si="864"/>
        <v>24.99</v>
      </c>
      <c r="Q573" s="51" t="s">
        <v>41</v>
      </c>
      <c r="R573" s="16">
        <f t="shared" si="865"/>
        <v>22.99</v>
      </c>
      <c r="S573" s="14" t="s">
        <v>41</v>
      </c>
      <c r="T573" s="14" t="s">
        <v>41</v>
      </c>
      <c r="U573" s="16">
        <f t="shared" si="866"/>
        <v>19.989999999999998</v>
      </c>
      <c r="V573" s="14" t="s">
        <v>41</v>
      </c>
      <c r="W573" s="16">
        <f>P573-7</f>
        <v>17.989999999999998</v>
      </c>
      <c r="X573" s="14" t="s">
        <v>41</v>
      </c>
      <c r="Y573" s="14" t="s">
        <v>41</v>
      </c>
      <c r="Z573" s="16">
        <f>P573-10</f>
        <v>14.989999999999998</v>
      </c>
      <c r="AA573" s="71" t="s">
        <v>41</v>
      </c>
      <c r="AB573" s="252">
        <v>39.99</v>
      </c>
      <c r="AC573" s="237" t="s">
        <v>49</v>
      </c>
      <c r="AD573" s="120" t="s">
        <v>2163</v>
      </c>
      <c r="AE573" s="67">
        <v>100</v>
      </c>
      <c r="AF573" s="114">
        <v>140</v>
      </c>
      <c r="AG573" s="182">
        <f t="shared" si="838"/>
        <v>240</v>
      </c>
      <c r="AH573" s="183">
        <f t="shared" si="839"/>
        <v>-238</v>
      </c>
      <c r="AI573" s="184">
        <f t="shared" si="840"/>
        <v>9.99</v>
      </c>
      <c r="AJ573" s="183">
        <f t="shared" si="841"/>
        <v>8.3949579831932777</v>
      </c>
      <c r="AK573" s="202" t="str">
        <f t="shared" si="842"/>
        <v>-</v>
      </c>
      <c r="AL573" s="203">
        <f t="shared" si="843"/>
        <v>200</v>
      </c>
      <c r="AM573" s="203" t="str">
        <f t="shared" si="844"/>
        <v>-</v>
      </c>
      <c r="AN573" s="203" t="str">
        <f t="shared" si="845"/>
        <v>-</v>
      </c>
      <c r="AO573" s="203">
        <f t="shared" si="846"/>
        <v>140</v>
      </c>
      <c r="AP573" s="203" t="str">
        <f t="shared" si="847"/>
        <v>-</v>
      </c>
      <c r="AQ573" s="203">
        <f t="shared" si="848"/>
        <v>100</v>
      </c>
      <c r="AR573" s="203" t="str">
        <f t="shared" si="849"/>
        <v>-</v>
      </c>
      <c r="AS573" s="203" t="str">
        <f t="shared" si="850"/>
        <v>-</v>
      </c>
      <c r="AT573" s="203">
        <f t="shared" si="851"/>
        <v>40</v>
      </c>
      <c r="AU573" s="204" t="str">
        <f t="shared" si="852"/>
        <v>-</v>
      </c>
      <c r="AV573" s="185"/>
      <c r="AW573" s="205" t="str">
        <f t="shared" si="853"/>
        <v>-</v>
      </c>
      <c r="AX573" s="206">
        <f t="shared" si="854"/>
        <v>9.99</v>
      </c>
      <c r="AY573" s="206" t="str">
        <f t="shared" si="855"/>
        <v>-</v>
      </c>
      <c r="AZ573" s="206" t="str">
        <f t="shared" si="856"/>
        <v>-</v>
      </c>
      <c r="BA573" s="206">
        <f t="shared" si="857"/>
        <v>9.99</v>
      </c>
      <c r="BB573" s="206" t="str">
        <f t="shared" si="858"/>
        <v>-</v>
      </c>
      <c r="BC573" s="206">
        <f t="shared" si="859"/>
        <v>9.99</v>
      </c>
      <c r="BD573" s="206" t="str">
        <f t="shared" si="860"/>
        <v>-</v>
      </c>
      <c r="BE573" s="206" t="str">
        <f t="shared" si="861"/>
        <v>-</v>
      </c>
      <c r="BF573" s="206">
        <f t="shared" si="862"/>
        <v>9.99</v>
      </c>
      <c r="BG573" s="207" t="str">
        <f t="shared" si="863"/>
        <v>-</v>
      </c>
      <c r="BH573" s="103"/>
      <c r="BI573" s="227">
        <v>46265</v>
      </c>
      <c r="BJ573" s="112" t="s">
        <v>191</v>
      </c>
      <c r="BK573" s="103"/>
    </row>
    <row r="574" spans="1:63">
      <c r="A574" s="110"/>
      <c r="B574" s="126" t="s">
        <v>176</v>
      </c>
      <c r="C574" s="53" t="s">
        <v>2129</v>
      </c>
      <c r="D574" s="71" t="s">
        <v>71</v>
      </c>
      <c r="E574" s="112" t="s">
        <v>2426</v>
      </c>
      <c r="F574" s="51" t="s">
        <v>61</v>
      </c>
      <c r="G574" s="14">
        <v>10</v>
      </c>
      <c r="H574" s="14">
        <v>50</v>
      </c>
      <c r="I574" s="14" t="s">
        <v>41</v>
      </c>
      <c r="J574" s="14" t="s">
        <v>76</v>
      </c>
      <c r="K574" s="72" t="s">
        <v>61</v>
      </c>
      <c r="L574" s="115">
        <v>24.99</v>
      </c>
      <c r="M574" s="175">
        <f t="shared" si="837"/>
        <v>21</v>
      </c>
      <c r="N574" s="115"/>
      <c r="O574" s="116"/>
      <c r="P574" s="177">
        <f t="shared" si="864"/>
        <v>24.99</v>
      </c>
      <c r="Q574" s="51" t="s">
        <v>41</v>
      </c>
      <c r="R574" s="16">
        <f t="shared" si="865"/>
        <v>22.99</v>
      </c>
      <c r="S574" s="14" t="s">
        <v>41</v>
      </c>
      <c r="T574" s="14" t="s">
        <v>41</v>
      </c>
      <c r="U574" s="16">
        <f t="shared" si="866"/>
        <v>19.989999999999998</v>
      </c>
      <c r="V574" s="14" t="s">
        <v>41</v>
      </c>
      <c r="W574" s="14" t="s">
        <v>41</v>
      </c>
      <c r="X574" s="14" t="s">
        <v>41</v>
      </c>
      <c r="Y574" s="14" t="s">
        <v>41</v>
      </c>
      <c r="Z574" s="14" t="s">
        <v>41</v>
      </c>
      <c r="AA574" s="71" t="s">
        <v>41</v>
      </c>
      <c r="AB574" s="252">
        <v>39.99</v>
      </c>
      <c r="AC574" s="237" t="s">
        <v>49</v>
      </c>
      <c r="AD574" s="120" t="s">
        <v>2172</v>
      </c>
      <c r="AE574" s="67">
        <v>230</v>
      </c>
      <c r="AF574" s="114">
        <v>120</v>
      </c>
      <c r="AG574" s="182">
        <f t="shared" si="838"/>
        <v>350</v>
      </c>
      <c r="AH574" s="183">
        <f t="shared" si="839"/>
        <v>-368.9</v>
      </c>
      <c r="AI574" s="184">
        <f t="shared" si="840"/>
        <v>9.99</v>
      </c>
      <c r="AJ574" s="183">
        <f t="shared" si="841"/>
        <v>8.3949579831932777</v>
      </c>
      <c r="AK574" s="202" t="str">
        <f t="shared" si="842"/>
        <v>-</v>
      </c>
      <c r="AL574" s="203">
        <f t="shared" si="843"/>
        <v>310</v>
      </c>
      <c r="AM574" s="203" t="str">
        <f t="shared" si="844"/>
        <v>-</v>
      </c>
      <c r="AN574" s="203" t="str">
        <f t="shared" si="845"/>
        <v>-</v>
      </c>
      <c r="AO574" s="203">
        <f t="shared" si="846"/>
        <v>250</v>
      </c>
      <c r="AP574" s="203" t="str">
        <f t="shared" si="847"/>
        <v>-</v>
      </c>
      <c r="AQ574" s="203" t="str">
        <f t="shared" si="848"/>
        <v>-</v>
      </c>
      <c r="AR574" s="203" t="str">
        <f t="shared" si="849"/>
        <v>-</v>
      </c>
      <c r="AS574" s="203" t="str">
        <f t="shared" si="850"/>
        <v>-</v>
      </c>
      <c r="AT574" s="203" t="str">
        <f t="shared" si="851"/>
        <v>-</v>
      </c>
      <c r="AU574" s="204" t="str">
        <f t="shared" si="852"/>
        <v>-</v>
      </c>
      <c r="AV574" s="185"/>
      <c r="AW574" s="205" t="str">
        <f t="shared" si="853"/>
        <v>-</v>
      </c>
      <c r="AX574" s="206">
        <f t="shared" si="854"/>
        <v>9.99</v>
      </c>
      <c r="AY574" s="206" t="str">
        <f t="shared" si="855"/>
        <v>-</v>
      </c>
      <c r="AZ574" s="206" t="str">
        <f t="shared" si="856"/>
        <v>-</v>
      </c>
      <c r="BA574" s="206">
        <f t="shared" si="857"/>
        <v>9.99</v>
      </c>
      <c r="BB574" s="206" t="str">
        <f t="shared" si="858"/>
        <v>-</v>
      </c>
      <c r="BC574" s="206" t="str">
        <f t="shared" si="859"/>
        <v>-</v>
      </c>
      <c r="BD574" s="206" t="str">
        <f t="shared" si="860"/>
        <v>-</v>
      </c>
      <c r="BE574" s="206" t="str">
        <f t="shared" si="861"/>
        <v>-</v>
      </c>
      <c r="BF574" s="206" t="str">
        <f t="shared" si="862"/>
        <v>-</v>
      </c>
      <c r="BG574" s="207" t="str">
        <f t="shared" si="863"/>
        <v>-</v>
      </c>
      <c r="BH574" s="104"/>
      <c r="BI574" s="227">
        <v>46265</v>
      </c>
      <c r="BJ574" s="112" t="s">
        <v>106</v>
      </c>
      <c r="BK574" s="201" t="s">
        <v>82</v>
      </c>
    </row>
    <row r="575" spans="1:63">
      <c r="A575" s="110"/>
      <c r="B575" s="126" t="s">
        <v>176</v>
      </c>
      <c r="C575" s="53" t="s">
        <v>2608</v>
      </c>
      <c r="D575" s="71" t="s">
        <v>85</v>
      </c>
      <c r="E575" s="112"/>
      <c r="F575" s="51" t="s">
        <v>61</v>
      </c>
      <c r="G575" s="14">
        <v>15</v>
      </c>
      <c r="H575" s="14">
        <v>300</v>
      </c>
      <c r="I575" s="14" t="s">
        <v>41</v>
      </c>
      <c r="J575" s="14" t="s">
        <v>76</v>
      </c>
      <c r="K575" s="72" t="s">
        <v>61</v>
      </c>
      <c r="L575" s="115">
        <v>24.99</v>
      </c>
      <c r="M575" s="175">
        <f t="shared" si="837"/>
        <v>21</v>
      </c>
      <c r="N575" s="115"/>
      <c r="O575" s="116"/>
      <c r="P575" s="177">
        <f t="shared" si="864"/>
        <v>24.99</v>
      </c>
      <c r="Q575" s="51" t="s">
        <v>41</v>
      </c>
      <c r="R575" s="16">
        <f t="shared" si="865"/>
        <v>22.99</v>
      </c>
      <c r="S575" s="14" t="s">
        <v>41</v>
      </c>
      <c r="T575" s="14" t="s">
        <v>41</v>
      </c>
      <c r="U575" s="16">
        <f t="shared" si="866"/>
        <v>19.989999999999998</v>
      </c>
      <c r="V575" s="14" t="s">
        <v>41</v>
      </c>
      <c r="W575" s="14" t="s">
        <v>41</v>
      </c>
      <c r="X575" s="14" t="s">
        <v>41</v>
      </c>
      <c r="Y575" s="14" t="s">
        <v>41</v>
      </c>
      <c r="Z575" s="14" t="s">
        <v>41</v>
      </c>
      <c r="AA575" s="71" t="s">
        <v>41</v>
      </c>
      <c r="AB575" s="252">
        <v>39.99</v>
      </c>
      <c r="AC575" s="212"/>
      <c r="AD575" s="119" t="s">
        <v>41</v>
      </c>
      <c r="AE575" s="67">
        <v>140</v>
      </c>
      <c r="AF575" s="114"/>
      <c r="AG575" s="182">
        <f t="shared" si="838"/>
        <v>140</v>
      </c>
      <c r="AH575" s="183">
        <f t="shared" si="839"/>
        <v>-119</v>
      </c>
      <c r="AI575" s="184">
        <f t="shared" si="840"/>
        <v>9.99</v>
      </c>
      <c r="AJ575" s="183">
        <f t="shared" si="841"/>
        <v>8.3949579831932777</v>
      </c>
      <c r="AK575" s="202" t="str">
        <f t="shared" si="842"/>
        <v>-</v>
      </c>
      <c r="AL575" s="203">
        <f t="shared" si="843"/>
        <v>100</v>
      </c>
      <c r="AM575" s="203" t="str">
        <f t="shared" si="844"/>
        <v>-</v>
      </c>
      <c r="AN575" s="203" t="str">
        <f t="shared" si="845"/>
        <v>-</v>
      </c>
      <c r="AO575" s="203">
        <f t="shared" si="846"/>
        <v>40</v>
      </c>
      <c r="AP575" s="203" t="str">
        <f t="shared" si="847"/>
        <v>-</v>
      </c>
      <c r="AQ575" s="203" t="str">
        <f t="shared" si="848"/>
        <v>-</v>
      </c>
      <c r="AR575" s="203" t="str">
        <f t="shared" si="849"/>
        <v>-</v>
      </c>
      <c r="AS575" s="203" t="str">
        <f t="shared" si="850"/>
        <v>-</v>
      </c>
      <c r="AT575" s="203" t="str">
        <f t="shared" si="851"/>
        <v>-</v>
      </c>
      <c r="AU575" s="204" t="str">
        <f t="shared" si="852"/>
        <v>-</v>
      </c>
      <c r="AV575" s="185"/>
      <c r="AW575" s="205" t="str">
        <f t="shared" si="853"/>
        <v>-</v>
      </c>
      <c r="AX575" s="206">
        <f t="shared" si="854"/>
        <v>9.99</v>
      </c>
      <c r="AY575" s="206" t="str">
        <f t="shared" si="855"/>
        <v>-</v>
      </c>
      <c r="AZ575" s="206" t="str">
        <f t="shared" si="856"/>
        <v>-</v>
      </c>
      <c r="BA575" s="206">
        <f t="shared" si="857"/>
        <v>9.99</v>
      </c>
      <c r="BB575" s="206" t="str">
        <f t="shared" si="858"/>
        <v>-</v>
      </c>
      <c r="BC575" s="206" t="str">
        <f t="shared" si="859"/>
        <v>-</v>
      </c>
      <c r="BD575" s="206" t="str">
        <f t="shared" si="860"/>
        <v>-</v>
      </c>
      <c r="BE575" s="206" t="str">
        <f t="shared" si="861"/>
        <v>-</v>
      </c>
      <c r="BF575" s="206" t="str">
        <f t="shared" si="862"/>
        <v>-</v>
      </c>
      <c r="BG575" s="207" t="str">
        <f t="shared" si="863"/>
        <v>-</v>
      </c>
      <c r="BH575" s="103" t="s">
        <v>2756</v>
      </c>
      <c r="BI575" s="227"/>
      <c r="BJ575" s="112" t="s">
        <v>192</v>
      </c>
      <c r="BK575" s="103"/>
    </row>
    <row r="576" spans="1:63" s="49" customFormat="1">
      <c r="A576" s="110"/>
      <c r="B576" s="126" t="s">
        <v>176</v>
      </c>
      <c r="C576" s="53" t="s">
        <v>2608</v>
      </c>
      <c r="D576" s="71" t="s">
        <v>85</v>
      </c>
      <c r="E576" s="112" t="s">
        <v>2426</v>
      </c>
      <c r="F576" s="51" t="s">
        <v>61</v>
      </c>
      <c r="G576" s="14">
        <v>15</v>
      </c>
      <c r="H576" s="14">
        <v>300</v>
      </c>
      <c r="I576" s="14" t="s">
        <v>41</v>
      </c>
      <c r="J576" s="14" t="s">
        <v>76</v>
      </c>
      <c r="K576" s="72" t="s">
        <v>61</v>
      </c>
      <c r="L576" s="115">
        <v>24.99</v>
      </c>
      <c r="M576" s="175">
        <f t="shared" si="837"/>
        <v>21</v>
      </c>
      <c r="N576" s="115"/>
      <c r="O576" s="116"/>
      <c r="P576" s="177">
        <f t="shared" si="864"/>
        <v>24.99</v>
      </c>
      <c r="Q576" s="51" t="s">
        <v>41</v>
      </c>
      <c r="R576" s="16">
        <f t="shared" si="865"/>
        <v>22.99</v>
      </c>
      <c r="S576" s="14" t="s">
        <v>41</v>
      </c>
      <c r="T576" s="14" t="s">
        <v>41</v>
      </c>
      <c r="U576" s="16">
        <f t="shared" si="866"/>
        <v>19.989999999999998</v>
      </c>
      <c r="V576" s="14" t="s">
        <v>41</v>
      </c>
      <c r="W576" s="14" t="s">
        <v>41</v>
      </c>
      <c r="X576" s="14" t="s">
        <v>41</v>
      </c>
      <c r="Y576" s="14" t="s">
        <v>41</v>
      </c>
      <c r="Z576" s="14" t="s">
        <v>41</v>
      </c>
      <c r="AA576" s="71" t="s">
        <v>41</v>
      </c>
      <c r="AB576" s="252">
        <v>39.99</v>
      </c>
      <c r="AC576" s="237" t="s">
        <v>49</v>
      </c>
      <c r="AD576" s="120" t="s">
        <v>2624</v>
      </c>
      <c r="AE576" s="67">
        <v>140</v>
      </c>
      <c r="AF576" s="114">
        <v>100</v>
      </c>
      <c r="AG576" s="182">
        <f t="shared" si="838"/>
        <v>240</v>
      </c>
      <c r="AH576" s="183">
        <f t="shared" si="839"/>
        <v>-238</v>
      </c>
      <c r="AI576" s="184">
        <f t="shared" si="840"/>
        <v>9.99</v>
      </c>
      <c r="AJ576" s="183">
        <f t="shared" si="841"/>
        <v>8.3949579831932777</v>
      </c>
      <c r="AK576" s="202" t="str">
        <f t="shared" si="842"/>
        <v>-</v>
      </c>
      <c r="AL576" s="203">
        <f t="shared" si="843"/>
        <v>200</v>
      </c>
      <c r="AM576" s="203" t="str">
        <f t="shared" si="844"/>
        <v>-</v>
      </c>
      <c r="AN576" s="203" t="str">
        <f t="shared" si="845"/>
        <v>-</v>
      </c>
      <c r="AO576" s="203">
        <f t="shared" si="846"/>
        <v>140</v>
      </c>
      <c r="AP576" s="203" t="str">
        <f t="shared" si="847"/>
        <v>-</v>
      </c>
      <c r="AQ576" s="203" t="str">
        <f t="shared" si="848"/>
        <v>-</v>
      </c>
      <c r="AR576" s="203" t="str">
        <f t="shared" si="849"/>
        <v>-</v>
      </c>
      <c r="AS576" s="203" t="str">
        <f t="shared" si="850"/>
        <v>-</v>
      </c>
      <c r="AT576" s="203" t="str">
        <f t="shared" si="851"/>
        <v>-</v>
      </c>
      <c r="AU576" s="204" t="str">
        <f t="shared" si="852"/>
        <v>-</v>
      </c>
      <c r="AV576" s="185"/>
      <c r="AW576" s="205" t="str">
        <f t="shared" si="853"/>
        <v>-</v>
      </c>
      <c r="AX576" s="206">
        <f t="shared" si="854"/>
        <v>9.99</v>
      </c>
      <c r="AY576" s="206" t="str">
        <f t="shared" si="855"/>
        <v>-</v>
      </c>
      <c r="AZ576" s="206" t="str">
        <f t="shared" si="856"/>
        <v>-</v>
      </c>
      <c r="BA576" s="206">
        <f t="shared" si="857"/>
        <v>9.99</v>
      </c>
      <c r="BB576" s="206" t="str">
        <f t="shared" si="858"/>
        <v>-</v>
      </c>
      <c r="BC576" s="206" t="str">
        <f t="shared" si="859"/>
        <v>-</v>
      </c>
      <c r="BD576" s="206" t="str">
        <f t="shared" si="860"/>
        <v>-</v>
      </c>
      <c r="BE576" s="206" t="str">
        <f t="shared" si="861"/>
        <v>-</v>
      </c>
      <c r="BF576" s="206" t="str">
        <f t="shared" si="862"/>
        <v>-</v>
      </c>
      <c r="BG576" s="207" t="str">
        <f t="shared" si="863"/>
        <v>-</v>
      </c>
      <c r="BH576" s="103" t="s">
        <v>2756</v>
      </c>
      <c r="BI576" s="227">
        <v>46265</v>
      </c>
      <c r="BJ576" s="112" t="s">
        <v>192</v>
      </c>
      <c r="BK576" s="103"/>
    </row>
    <row r="577" spans="1:63" s="49" customFormat="1">
      <c r="A577" s="110"/>
      <c r="B577" s="126" t="s">
        <v>176</v>
      </c>
      <c r="C577" s="53" t="s">
        <v>2610</v>
      </c>
      <c r="D577" s="71" t="s">
        <v>40</v>
      </c>
      <c r="E577" s="112" t="s">
        <v>2426</v>
      </c>
      <c r="F577" s="51" t="s">
        <v>61</v>
      </c>
      <c r="G577" s="14">
        <v>50</v>
      </c>
      <c r="H577" s="14">
        <v>300</v>
      </c>
      <c r="I577" s="14" t="s">
        <v>41</v>
      </c>
      <c r="J577" s="14" t="s">
        <v>76</v>
      </c>
      <c r="K577" s="72" t="s">
        <v>61</v>
      </c>
      <c r="L577" s="115">
        <v>29.99</v>
      </c>
      <c r="M577" s="175">
        <f t="shared" si="837"/>
        <v>25.201680672268907</v>
      </c>
      <c r="N577" s="115">
        <f>L577-5</f>
        <v>24.99</v>
      </c>
      <c r="O577" s="116">
        <f t="shared" ref="O577:O582" si="867">N577/1.19</f>
        <v>21</v>
      </c>
      <c r="P577" s="177">
        <f t="shared" ref="P577:P582" si="868">N577</f>
        <v>24.99</v>
      </c>
      <c r="Q577" s="51" t="s">
        <v>41</v>
      </c>
      <c r="R577" s="16">
        <f t="shared" si="865"/>
        <v>22.99</v>
      </c>
      <c r="S577" s="14" t="s">
        <v>41</v>
      </c>
      <c r="T577" s="14" t="s">
        <v>41</v>
      </c>
      <c r="U577" s="16">
        <f t="shared" si="866"/>
        <v>19.989999999999998</v>
      </c>
      <c r="V577" s="14" t="s">
        <v>41</v>
      </c>
      <c r="W577" s="16">
        <f>P577-7</f>
        <v>17.989999999999998</v>
      </c>
      <c r="X577" s="14" t="s">
        <v>41</v>
      </c>
      <c r="Y577" s="14" t="s">
        <v>41</v>
      </c>
      <c r="Z577" s="16">
        <f>P577-10</f>
        <v>14.989999999999998</v>
      </c>
      <c r="AA577" s="71" t="s">
        <v>41</v>
      </c>
      <c r="AB577" s="252">
        <v>39.99</v>
      </c>
      <c r="AC577" s="237" t="s">
        <v>183</v>
      </c>
      <c r="AD577" s="120" t="s">
        <v>2625</v>
      </c>
      <c r="AE577" s="67">
        <v>100</v>
      </c>
      <c r="AF577" s="114">
        <v>70</v>
      </c>
      <c r="AG577" s="182">
        <f t="shared" si="838"/>
        <v>170</v>
      </c>
      <c r="AH577" s="183">
        <f t="shared" si="839"/>
        <v>-154.69999999999999</v>
      </c>
      <c r="AI577" s="184">
        <f t="shared" si="840"/>
        <v>9.99</v>
      </c>
      <c r="AJ577" s="183">
        <f t="shared" si="841"/>
        <v>8.3949579831932777</v>
      </c>
      <c r="AK577" s="202" t="str">
        <f t="shared" si="842"/>
        <v>-</v>
      </c>
      <c r="AL577" s="203">
        <f t="shared" si="843"/>
        <v>130</v>
      </c>
      <c r="AM577" s="203" t="str">
        <f t="shared" si="844"/>
        <v>-</v>
      </c>
      <c r="AN577" s="203" t="str">
        <f t="shared" si="845"/>
        <v>-</v>
      </c>
      <c r="AO577" s="203">
        <f t="shared" si="846"/>
        <v>70</v>
      </c>
      <c r="AP577" s="203" t="str">
        <f t="shared" si="847"/>
        <v>-</v>
      </c>
      <c r="AQ577" s="203">
        <f t="shared" si="848"/>
        <v>30</v>
      </c>
      <c r="AR577" s="203" t="str">
        <f t="shared" si="849"/>
        <v>-</v>
      </c>
      <c r="AS577" s="203" t="str">
        <f t="shared" si="850"/>
        <v>-</v>
      </c>
      <c r="AT577" s="203">
        <f t="shared" si="851"/>
        <v>-30</v>
      </c>
      <c r="AU577" s="204" t="str">
        <f t="shared" si="852"/>
        <v>-</v>
      </c>
      <c r="AV577" s="185"/>
      <c r="AW577" s="205" t="str">
        <f t="shared" si="853"/>
        <v>-</v>
      </c>
      <c r="AX577" s="206">
        <f t="shared" si="854"/>
        <v>9.99</v>
      </c>
      <c r="AY577" s="206" t="str">
        <f t="shared" si="855"/>
        <v>-</v>
      </c>
      <c r="AZ577" s="206" t="str">
        <f t="shared" si="856"/>
        <v>-</v>
      </c>
      <c r="BA577" s="206">
        <f t="shared" si="857"/>
        <v>9.99</v>
      </c>
      <c r="BB577" s="206" t="str">
        <f t="shared" si="858"/>
        <v>-</v>
      </c>
      <c r="BC577" s="206">
        <f t="shared" si="859"/>
        <v>19.990000000000002</v>
      </c>
      <c r="BD577" s="206" t="str">
        <f t="shared" si="860"/>
        <v>-</v>
      </c>
      <c r="BE577" s="206" t="str">
        <f t="shared" si="861"/>
        <v>-</v>
      </c>
      <c r="BF577" s="206">
        <f t="shared" si="862"/>
        <v>89.99</v>
      </c>
      <c r="BG577" s="207" t="str">
        <f t="shared" si="863"/>
        <v>-</v>
      </c>
      <c r="BH577" s="103" t="s">
        <v>2757</v>
      </c>
      <c r="BI577" s="227">
        <v>46265</v>
      </c>
      <c r="BJ577" s="112" t="s">
        <v>191</v>
      </c>
      <c r="BK577" s="103"/>
    </row>
    <row r="578" spans="1:63">
      <c r="A578" s="110"/>
      <c r="B578" s="126" t="s">
        <v>176</v>
      </c>
      <c r="C578" s="53" t="s">
        <v>205</v>
      </c>
      <c r="D578" s="71" t="s">
        <v>40</v>
      </c>
      <c r="E578" s="112" t="s">
        <v>2427</v>
      </c>
      <c r="F578" s="51" t="s">
        <v>41</v>
      </c>
      <c r="G578" s="14">
        <v>400</v>
      </c>
      <c r="H578" s="14">
        <v>300</v>
      </c>
      <c r="I578" s="14" t="s">
        <v>41</v>
      </c>
      <c r="J578" s="14" t="s">
        <v>76</v>
      </c>
      <c r="K578" s="71" t="s">
        <v>41</v>
      </c>
      <c r="L578" s="115">
        <v>39.99</v>
      </c>
      <c r="M578" s="175">
        <f t="shared" si="837"/>
        <v>33.605042016806728</v>
      </c>
      <c r="N578" s="115">
        <f>L578-15</f>
        <v>24.990000000000002</v>
      </c>
      <c r="O578" s="118">
        <f t="shared" si="867"/>
        <v>21.000000000000004</v>
      </c>
      <c r="P578" s="177">
        <f t="shared" si="868"/>
        <v>24.990000000000002</v>
      </c>
      <c r="Q578" s="51" t="s">
        <v>41</v>
      </c>
      <c r="R578" s="16">
        <f t="shared" si="865"/>
        <v>22.990000000000002</v>
      </c>
      <c r="S578" s="14" t="s">
        <v>41</v>
      </c>
      <c r="T578" s="14" t="s">
        <v>41</v>
      </c>
      <c r="U578" s="16">
        <f t="shared" si="866"/>
        <v>19.990000000000002</v>
      </c>
      <c r="V578" s="14" t="s">
        <v>41</v>
      </c>
      <c r="W578" s="16">
        <f>P578-7</f>
        <v>17.990000000000002</v>
      </c>
      <c r="X578" s="14" t="s">
        <v>41</v>
      </c>
      <c r="Y578" s="14" t="s">
        <v>41</v>
      </c>
      <c r="Z578" s="16">
        <f>P578-10</f>
        <v>14.990000000000002</v>
      </c>
      <c r="AA578" s="72">
        <f>P578-12</f>
        <v>12.990000000000002</v>
      </c>
      <c r="AB578" s="252">
        <v>39.99</v>
      </c>
      <c r="AC578" s="237" t="s">
        <v>122</v>
      </c>
      <c r="AD578" s="120" t="s">
        <v>209</v>
      </c>
      <c r="AE578" s="67">
        <v>150</v>
      </c>
      <c r="AF578" s="114">
        <v>-30</v>
      </c>
      <c r="AG578" s="182">
        <f t="shared" si="838"/>
        <v>120</v>
      </c>
      <c r="AH578" s="183">
        <f t="shared" si="839"/>
        <v>-95.199999999999989</v>
      </c>
      <c r="AI578" s="184">
        <f t="shared" si="840"/>
        <v>9.99</v>
      </c>
      <c r="AJ578" s="183">
        <f t="shared" si="841"/>
        <v>8.3949579831932777</v>
      </c>
      <c r="AK578" s="202" t="str">
        <f t="shared" si="842"/>
        <v>-</v>
      </c>
      <c r="AL578" s="203">
        <f t="shared" si="843"/>
        <v>80</v>
      </c>
      <c r="AM578" s="203" t="str">
        <f t="shared" si="844"/>
        <v>-</v>
      </c>
      <c r="AN578" s="203" t="str">
        <f t="shared" si="845"/>
        <v>-</v>
      </c>
      <c r="AO578" s="203">
        <f t="shared" si="846"/>
        <v>20</v>
      </c>
      <c r="AP578" s="203" t="str">
        <f t="shared" si="847"/>
        <v>-</v>
      </c>
      <c r="AQ578" s="203">
        <f t="shared" si="848"/>
        <v>-20</v>
      </c>
      <c r="AR578" s="203" t="str">
        <f t="shared" si="849"/>
        <v>-</v>
      </c>
      <c r="AS578" s="203" t="str">
        <f t="shared" si="850"/>
        <v>-</v>
      </c>
      <c r="AT578" s="203">
        <f t="shared" si="851"/>
        <v>-80</v>
      </c>
      <c r="AU578" s="204">
        <f t="shared" si="852"/>
        <v>-120</v>
      </c>
      <c r="AV578" s="185"/>
      <c r="AW578" s="205" t="str">
        <f t="shared" si="853"/>
        <v>-</v>
      </c>
      <c r="AX578" s="206">
        <f t="shared" si="854"/>
        <v>9.99</v>
      </c>
      <c r="AY578" s="206" t="str">
        <f t="shared" si="855"/>
        <v>-</v>
      </c>
      <c r="AZ578" s="206" t="str">
        <f t="shared" si="856"/>
        <v>-</v>
      </c>
      <c r="BA578" s="206">
        <f t="shared" si="857"/>
        <v>29.990000000000002</v>
      </c>
      <c r="BB578" s="206" t="str">
        <f t="shared" si="858"/>
        <v>-</v>
      </c>
      <c r="BC578" s="206">
        <f t="shared" si="859"/>
        <v>79.989999999999995</v>
      </c>
      <c r="BD578" s="206" t="str">
        <f t="shared" si="860"/>
        <v>-</v>
      </c>
      <c r="BE578" s="206" t="str">
        <f t="shared" si="861"/>
        <v>-</v>
      </c>
      <c r="BF578" s="206">
        <f t="shared" si="862"/>
        <v>149.99</v>
      </c>
      <c r="BG578" s="207">
        <f t="shared" si="863"/>
        <v>199.99</v>
      </c>
      <c r="BH578" s="103"/>
      <c r="BI578" s="227">
        <v>46265</v>
      </c>
      <c r="BJ578" s="112" t="s">
        <v>206</v>
      </c>
      <c r="BK578" s="201" t="s">
        <v>82</v>
      </c>
    </row>
    <row r="579" spans="1:63" s="49" customFormat="1">
      <c r="A579" s="110"/>
      <c r="B579" s="126" t="s">
        <v>176</v>
      </c>
      <c r="C579" s="53" t="s">
        <v>2136</v>
      </c>
      <c r="D579" s="71" t="s">
        <v>85</v>
      </c>
      <c r="E579" s="112" t="s">
        <v>2426</v>
      </c>
      <c r="F579" s="51" t="s">
        <v>61</v>
      </c>
      <c r="G579" s="14">
        <v>25</v>
      </c>
      <c r="H579" s="14">
        <v>50</v>
      </c>
      <c r="I579" s="14" t="s">
        <v>41</v>
      </c>
      <c r="J579" s="14" t="s">
        <v>76</v>
      </c>
      <c r="K579" s="72" t="s">
        <v>61</v>
      </c>
      <c r="L579" s="115">
        <v>29.99</v>
      </c>
      <c r="M579" s="175">
        <f t="shared" si="837"/>
        <v>25.201680672268907</v>
      </c>
      <c r="N579" s="115">
        <f>(L579-5)*0.8+5</f>
        <v>24.992000000000001</v>
      </c>
      <c r="O579" s="118">
        <f t="shared" si="867"/>
        <v>21.001680672268908</v>
      </c>
      <c r="P579" s="177">
        <f t="shared" si="868"/>
        <v>24.992000000000001</v>
      </c>
      <c r="Q579" s="51" t="s">
        <v>41</v>
      </c>
      <c r="R579" s="16">
        <f t="shared" si="865"/>
        <v>22.992000000000001</v>
      </c>
      <c r="S579" s="14" t="s">
        <v>41</v>
      </c>
      <c r="T579" s="14" t="s">
        <v>41</v>
      </c>
      <c r="U579" s="16">
        <f t="shared" si="866"/>
        <v>19.992000000000001</v>
      </c>
      <c r="V579" s="14" t="s">
        <v>41</v>
      </c>
      <c r="W579" s="16">
        <f>P579-7</f>
        <v>17.992000000000001</v>
      </c>
      <c r="X579" s="14" t="s">
        <v>41</v>
      </c>
      <c r="Y579" s="14" t="s">
        <v>41</v>
      </c>
      <c r="Z579" s="16">
        <f>P579-10</f>
        <v>14.992000000000001</v>
      </c>
      <c r="AA579" s="71" t="s">
        <v>41</v>
      </c>
      <c r="AB579" s="256">
        <v>0</v>
      </c>
      <c r="AC579" s="237" t="s">
        <v>186</v>
      </c>
      <c r="AD579" s="120" t="s">
        <v>2165</v>
      </c>
      <c r="AE579" s="67">
        <v>180</v>
      </c>
      <c r="AF579" s="114">
        <v>10</v>
      </c>
      <c r="AG579" s="182">
        <f t="shared" si="838"/>
        <v>190</v>
      </c>
      <c r="AH579" s="183">
        <f t="shared" si="839"/>
        <v>-178.5</v>
      </c>
      <c r="AI579" s="184">
        <f t="shared" si="840"/>
        <v>9.99</v>
      </c>
      <c r="AJ579" s="183">
        <f t="shared" si="841"/>
        <v>8.3949579831932777</v>
      </c>
      <c r="AK579" s="202" t="str">
        <f t="shared" si="842"/>
        <v>-</v>
      </c>
      <c r="AL579" s="203">
        <f t="shared" si="843"/>
        <v>150</v>
      </c>
      <c r="AM579" s="203" t="str">
        <f t="shared" si="844"/>
        <v>-</v>
      </c>
      <c r="AN579" s="203" t="str">
        <f t="shared" si="845"/>
        <v>-</v>
      </c>
      <c r="AO579" s="203">
        <f t="shared" si="846"/>
        <v>90</v>
      </c>
      <c r="AP579" s="203" t="str">
        <f t="shared" si="847"/>
        <v>-</v>
      </c>
      <c r="AQ579" s="203">
        <f t="shared" si="848"/>
        <v>50</v>
      </c>
      <c r="AR579" s="203" t="str">
        <f t="shared" si="849"/>
        <v>-</v>
      </c>
      <c r="AS579" s="203" t="str">
        <f t="shared" si="850"/>
        <v>-</v>
      </c>
      <c r="AT579" s="203">
        <f t="shared" si="851"/>
        <v>-10</v>
      </c>
      <c r="AU579" s="204" t="str">
        <f t="shared" si="852"/>
        <v>-</v>
      </c>
      <c r="AV579" s="185"/>
      <c r="AW579" s="205" t="str">
        <f t="shared" si="853"/>
        <v>-</v>
      </c>
      <c r="AX579" s="206">
        <f t="shared" si="854"/>
        <v>9.99</v>
      </c>
      <c r="AY579" s="206" t="str">
        <f t="shared" si="855"/>
        <v>-</v>
      </c>
      <c r="AZ579" s="206" t="str">
        <f t="shared" si="856"/>
        <v>-</v>
      </c>
      <c r="BA579" s="206">
        <f t="shared" si="857"/>
        <v>9.99</v>
      </c>
      <c r="BB579" s="206" t="str">
        <f t="shared" si="858"/>
        <v>-</v>
      </c>
      <c r="BC579" s="206">
        <f t="shared" si="859"/>
        <v>9.99</v>
      </c>
      <c r="BD579" s="206" t="str">
        <f t="shared" si="860"/>
        <v>-</v>
      </c>
      <c r="BE579" s="206" t="str">
        <f t="shared" si="861"/>
        <v>-</v>
      </c>
      <c r="BF579" s="206">
        <f t="shared" si="862"/>
        <v>59.99</v>
      </c>
      <c r="BG579" s="207" t="str">
        <f t="shared" si="863"/>
        <v>-</v>
      </c>
      <c r="BH579" s="103"/>
      <c r="BI579" s="227">
        <v>46265</v>
      </c>
      <c r="BJ579" s="112" t="s">
        <v>193</v>
      </c>
      <c r="BK579" s="103"/>
    </row>
    <row r="580" spans="1:63" s="49" customFormat="1">
      <c r="A580" s="110"/>
      <c r="B580" s="126" t="s">
        <v>176</v>
      </c>
      <c r="C580" s="53" t="s">
        <v>2134</v>
      </c>
      <c r="D580" s="71" t="s">
        <v>71</v>
      </c>
      <c r="E580" s="112" t="s">
        <v>2426</v>
      </c>
      <c r="F580" s="51" t="s">
        <v>61</v>
      </c>
      <c r="G580" s="14">
        <v>15</v>
      </c>
      <c r="H580" s="14">
        <v>50</v>
      </c>
      <c r="I580" s="14" t="s">
        <v>41</v>
      </c>
      <c r="J580" s="14" t="s">
        <v>76</v>
      </c>
      <c r="K580" s="72" t="s">
        <v>61</v>
      </c>
      <c r="L580" s="115">
        <v>29.99</v>
      </c>
      <c r="M580" s="175">
        <f t="shared" si="837"/>
        <v>25.201680672268907</v>
      </c>
      <c r="N580" s="117">
        <f>(L580-10)*0.8+10</f>
        <v>25.991999999999997</v>
      </c>
      <c r="O580" s="118">
        <f t="shared" si="867"/>
        <v>21.842016806722686</v>
      </c>
      <c r="P580" s="177">
        <f t="shared" si="868"/>
        <v>25.991999999999997</v>
      </c>
      <c r="Q580" s="51" t="s">
        <v>41</v>
      </c>
      <c r="R580" s="16">
        <f t="shared" si="865"/>
        <v>23.991999999999997</v>
      </c>
      <c r="S580" s="14" t="s">
        <v>41</v>
      </c>
      <c r="T580" s="14" t="s">
        <v>41</v>
      </c>
      <c r="U580" s="16">
        <f t="shared" si="866"/>
        <v>20.991999999999997</v>
      </c>
      <c r="V580" s="14" t="s">
        <v>41</v>
      </c>
      <c r="W580" s="14" t="s">
        <v>41</v>
      </c>
      <c r="X580" s="14" t="s">
        <v>41</v>
      </c>
      <c r="Y580" s="14" t="s">
        <v>41</v>
      </c>
      <c r="Z580" s="14" t="s">
        <v>41</v>
      </c>
      <c r="AA580" s="71" t="s">
        <v>41</v>
      </c>
      <c r="AB580" s="256">
        <v>0</v>
      </c>
      <c r="AC580" s="237" t="s">
        <v>186</v>
      </c>
      <c r="AD580" s="120" t="s">
        <v>2162</v>
      </c>
      <c r="AE580" s="67">
        <v>250</v>
      </c>
      <c r="AF580" s="114">
        <v>-10</v>
      </c>
      <c r="AG580" s="182">
        <f t="shared" si="838"/>
        <v>240</v>
      </c>
      <c r="AH580" s="183">
        <f t="shared" si="839"/>
        <v>-238</v>
      </c>
      <c r="AI580" s="184">
        <f t="shared" si="840"/>
        <v>9.99</v>
      </c>
      <c r="AJ580" s="183">
        <f t="shared" si="841"/>
        <v>8.3949579831932777</v>
      </c>
      <c r="AK580" s="202" t="str">
        <f t="shared" si="842"/>
        <v>-</v>
      </c>
      <c r="AL580" s="203">
        <f t="shared" si="843"/>
        <v>200</v>
      </c>
      <c r="AM580" s="203" t="str">
        <f t="shared" si="844"/>
        <v>-</v>
      </c>
      <c r="AN580" s="203" t="str">
        <f t="shared" si="845"/>
        <v>-</v>
      </c>
      <c r="AO580" s="203">
        <f t="shared" si="846"/>
        <v>140</v>
      </c>
      <c r="AP580" s="203" t="str">
        <f t="shared" si="847"/>
        <v>-</v>
      </c>
      <c r="AQ580" s="203" t="str">
        <f t="shared" si="848"/>
        <v>-</v>
      </c>
      <c r="AR580" s="203" t="str">
        <f t="shared" si="849"/>
        <v>-</v>
      </c>
      <c r="AS580" s="203" t="str">
        <f t="shared" si="850"/>
        <v>-</v>
      </c>
      <c r="AT580" s="203" t="str">
        <f t="shared" si="851"/>
        <v>-</v>
      </c>
      <c r="AU580" s="204" t="str">
        <f t="shared" si="852"/>
        <v>-</v>
      </c>
      <c r="AV580" s="185"/>
      <c r="AW580" s="205" t="str">
        <f t="shared" si="853"/>
        <v>-</v>
      </c>
      <c r="AX580" s="206">
        <f t="shared" si="854"/>
        <v>9.99</v>
      </c>
      <c r="AY580" s="206" t="str">
        <f t="shared" si="855"/>
        <v>-</v>
      </c>
      <c r="AZ580" s="206" t="str">
        <f t="shared" si="856"/>
        <v>-</v>
      </c>
      <c r="BA580" s="206">
        <f t="shared" si="857"/>
        <v>9.99</v>
      </c>
      <c r="BB580" s="206" t="str">
        <f t="shared" si="858"/>
        <v>-</v>
      </c>
      <c r="BC580" s="206" t="str">
        <f t="shared" si="859"/>
        <v>-</v>
      </c>
      <c r="BD580" s="206" t="str">
        <f t="shared" si="860"/>
        <v>-</v>
      </c>
      <c r="BE580" s="206" t="str">
        <f t="shared" si="861"/>
        <v>-</v>
      </c>
      <c r="BF580" s="206" t="str">
        <f t="shared" si="862"/>
        <v>-</v>
      </c>
      <c r="BG580" s="207" t="str">
        <f t="shared" si="863"/>
        <v>-</v>
      </c>
      <c r="BH580" s="103"/>
      <c r="BI580" s="227">
        <v>46265</v>
      </c>
      <c r="BJ580" s="112" t="s">
        <v>108</v>
      </c>
      <c r="BK580" s="103"/>
    </row>
    <row r="581" spans="1:63">
      <c r="A581" s="110"/>
      <c r="B581" s="126" t="s">
        <v>176</v>
      </c>
      <c r="C581" s="53" t="s">
        <v>2136</v>
      </c>
      <c r="D581" s="71" t="s">
        <v>85</v>
      </c>
      <c r="E581" s="112" t="s">
        <v>2426</v>
      </c>
      <c r="F581" s="51" t="s">
        <v>61</v>
      </c>
      <c r="G581" s="14">
        <v>25</v>
      </c>
      <c r="H581" s="14">
        <v>50</v>
      </c>
      <c r="I581" s="14" t="s">
        <v>41</v>
      </c>
      <c r="J581" s="14" t="s">
        <v>76</v>
      </c>
      <c r="K581" s="72" t="s">
        <v>61</v>
      </c>
      <c r="L581" s="115">
        <v>29.99</v>
      </c>
      <c r="M581" s="175">
        <f t="shared" si="837"/>
        <v>25.201680672268907</v>
      </c>
      <c r="N581" s="115">
        <f>(L581-5)*0.9+5</f>
        <v>27.491</v>
      </c>
      <c r="O581" s="118">
        <f t="shared" si="867"/>
        <v>23.101680672268909</v>
      </c>
      <c r="P581" s="177">
        <f t="shared" si="868"/>
        <v>27.491</v>
      </c>
      <c r="Q581" s="51" t="s">
        <v>41</v>
      </c>
      <c r="R581" s="16">
        <f t="shared" si="865"/>
        <v>25.491</v>
      </c>
      <c r="S581" s="14" t="s">
        <v>41</v>
      </c>
      <c r="T581" s="14" t="s">
        <v>41</v>
      </c>
      <c r="U581" s="16">
        <f t="shared" si="866"/>
        <v>22.491</v>
      </c>
      <c r="V581" s="14" t="s">
        <v>41</v>
      </c>
      <c r="W581" s="16">
        <f>P581-7</f>
        <v>20.491</v>
      </c>
      <c r="X581" s="14" t="s">
        <v>41</v>
      </c>
      <c r="Y581" s="14" t="s">
        <v>41</v>
      </c>
      <c r="Z581" s="16">
        <f>P581-10</f>
        <v>17.491</v>
      </c>
      <c r="AA581" s="71" t="s">
        <v>41</v>
      </c>
      <c r="AB581" s="256">
        <v>0</v>
      </c>
      <c r="AC581" s="237" t="s">
        <v>185</v>
      </c>
      <c r="AD581" s="120" t="s">
        <v>2164</v>
      </c>
      <c r="AE581" s="67">
        <v>180</v>
      </c>
      <c r="AF581" s="114">
        <v>60</v>
      </c>
      <c r="AG581" s="182">
        <f t="shared" si="838"/>
        <v>240</v>
      </c>
      <c r="AH581" s="183">
        <f t="shared" si="839"/>
        <v>-238</v>
      </c>
      <c r="AI581" s="184">
        <f t="shared" si="840"/>
        <v>9.99</v>
      </c>
      <c r="AJ581" s="183">
        <f t="shared" si="841"/>
        <v>8.3949579831932777</v>
      </c>
      <c r="AK581" s="202" t="str">
        <f t="shared" si="842"/>
        <v>-</v>
      </c>
      <c r="AL581" s="203">
        <f t="shared" si="843"/>
        <v>200</v>
      </c>
      <c r="AM581" s="203" t="str">
        <f t="shared" si="844"/>
        <v>-</v>
      </c>
      <c r="AN581" s="203" t="str">
        <f t="shared" si="845"/>
        <v>-</v>
      </c>
      <c r="AO581" s="203">
        <f t="shared" si="846"/>
        <v>140</v>
      </c>
      <c r="AP581" s="203" t="str">
        <f t="shared" si="847"/>
        <v>-</v>
      </c>
      <c r="AQ581" s="203">
        <f t="shared" si="848"/>
        <v>100</v>
      </c>
      <c r="AR581" s="203" t="str">
        <f t="shared" si="849"/>
        <v>-</v>
      </c>
      <c r="AS581" s="203" t="str">
        <f t="shared" si="850"/>
        <v>-</v>
      </c>
      <c r="AT581" s="203">
        <f t="shared" si="851"/>
        <v>40</v>
      </c>
      <c r="AU581" s="204" t="str">
        <f t="shared" si="852"/>
        <v>-</v>
      </c>
      <c r="AV581" s="185"/>
      <c r="AW581" s="205" t="str">
        <f t="shared" si="853"/>
        <v>-</v>
      </c>
      <c r="AX581" s="206">
        <f t="shared" si="854"/>
        <v>9.99</v>
      </c>
      <c r="AY581" s="206" t="str">
        <f t="shared" si="855"/>
        <v>-</v>
      </c>
      <c r="AZ581" s="206" t="str">
        <f t="shared" si="856"/>
        <v>-</v>
      </c>
      <c r="BA581" s="206">
        <f t="shared" si="857"/>
        <v>9.99</v>
      </c>
      <c r="BB581" s="206" t="str">
        <f t="shared" si="858"/>
        <v>-</v>
      </c>
      <c r="BC581" s="206">
        <f t="shared" si="859"/>
        <v>9.99</v>
      </c>
      <c r="BD581" s="206" t="str">
        <f t="shared" si="860"/>
        <v>-</v>
      </c>
      <c r="BE581" s="206" t="str">
        <f t="shared" si="861"/>
        <v>-</v>
      </c>
      <c r="BF581" s="206">
        <f t="shared" si="862"/>
        <v>9.99</v>
      </c>
      <c r="BG581" s="207" t="str">
        <f t="shared" si="863"/>
        <v>-</v>
      </c>
      <c r="BH581" s="103"/>
      <c r="BI581" s="227">
        <v>46265</v>
      </c>
      <c r="BJ581" s="112" t="s">
        <v>193</v>
      </c>
      <c r="BK581" s="103"/>
    </row>
    <row r="582" spans="1:63" s="49" customFormat="1">
      <c r="A582" s="110"/>
      <c r="B582" s="126" t="s">
        <v>176</v>
      </c>
      <c r="C582" s="53" t="s">
        <v>2134</v>
      </c>
      <c r="D582" s="71" t="s">
        <v>71</v>
      </c>
      <c r="E582" s="112" t="s">
        <v>2426</v>
      </c>
      <c r="F582" s="51" t="s">
        <v>61</v>
      </c>
      <c r="G582" s="14">
        <v>15</v>
      </c>
      <c r="H582" s="14">
        <v>50</v>
      </c>
      <c r="I582" s="14" t="s">
        <v>41</v>
      </c>
      <c r="J582" s="14" t="s">
        <v>76</v>
      </c>
      <c r="K582" s="72" t="s">
        <v>61</v>
      </c>
      <c r="L582" s="115">
        <v>29.99</v>
      </c>
      <c r="M582" s="175">
        <f t="shared" si="837"/>
        <v>25.201680672268907</v>
      </c>
      <c r="N582" s="115">
        <f>(L582-10)*0.9+10</f>
        <v>27.991</v>
      </c>
      <c r="O582" s="118">
        <f t="shared" si="867"/>
        <v>23.521848739495798</v>
      </c>
      <c r="P582" s="177">
        <f t="shared" si="868"/>
        <v>27.991</v>
      </c>
      <c r="Q582" s="51" t="s">
        <v>41</v>
      </c>
      <c r="R582" s="16">
        <f t="shared" si="865"/>
        <v>25.991</v>
      </c>
      <c r="S582" s="14" t="s">
        <v>41</v>
      </c>
      <c r="T582" s="14" t="s">
        <v>41</v>
      </c>
      <c r="U582" s="16">
        <f t="shared" si="866"/>
        <v>22.991</v>
      </c>
      <c r="V582" s="14" t="s">
        <v>41</v>
      </c>
      <c r="W582" s="14" t="s">
        <v>41</v>
      </c>
      <c r="X582" s="14" t="s">
        <v>41</v>
      </c>
      <c r="Y582" s="14" t="s">
        <v>41</v>
      </c>
      <c r="Z582" s="14" t="s">
        <v>41</v>
      </c>
      <c r="AA582" s="71" t="s">
        <v>41</v>
      </c>
      <c r="AB582" s="256">
        <v>0</v>
      </c>
      <c r="AC582" s="237" t="s">
        <v>185</v>
      </c>
      <c r="AD582" s="120" t="s">
        <v>2161</v>
      </c>
      <c r="AE582" s="67">
        <v>250</v>
      </c>
      <c r="AF582" s="114">
        <v>30</v>
      </c>
      <c r="AG582" s="182">
        <f t="shared" si="838"/>
        <v>280</v>
      </c>
      <c r="AH582" s="183">
        <f t="shared" si="839"/>
        <v>-285.59999999999997</v>
      </c>
      <c r="AI582" s="184">
        <f t="shared" si="840"/>
        <v>9.99</v>
      </c>
      <c r="AJ582" s="183">
        <f t="shared" si="841"/>
        <v>8.3949579831932777</v>
      </c>
      <c r="AK582" s="202" t="str">
        <f t="shared" si="842"/>
        <v>-</v>
      </c>
      <c r="AL582" s="203">
        <f t="shared" si="843"/>
        <v>240</v>
      </c>
      <c r="AM582" s="203" t="str">
        <f t="shared" si="844"/>
        <v>-</v>
      </c>
      <c r="AN582" s="203" t="str">
        <f t="shared" si="845"/>
        <v>-</v>
      </c>
      <c r="AO582" s="203">
        <f t="shared" si="846"/>
        <v>180</v>
      </c>
      <c r="AP582" s="203" t="str">
        <f t="shared" si="847"/>
        <v>-</v>
      </c>
      <c r="AQ582" s="203" t="str">
        <f t="shared" si="848"/>
        <v>-</v>
      </c>
      <c r="AR582" s="203" t="str">
        <f t="shared" si="849"/>
        <v>-</v>
      </c>
      <c r="AS582" s="203" t="str">
        <f t="shared" si="850"/>
        <v>-</v>
      </c>
      <c r="AT582" s="203" t="str">
        <f t="shared" si="851"/>
        <v>-</v>
      </c>
      <c r="AU582" s="204" t="str">
        <f t="shared" si="852"/>
        <v>-</v>
      </c>
      <c r="AV582" s="185"/>
      <c r="AW582" s="205" t="str">
        <f t="shared" si="853"/>
        <v>-</v>
      </c>
      <c r="AX582" s="206">
        <f t="shared" si="854"/>
        <v>9.99</v>
      </c>
      <c r="AY582" s="206" t="str">
        <f t="shared" si="855"/>
        <v>-</v>
      </c>
      <c r="AZ582" s="206" t="str">
        <f t="shared" si="856"/>
        <v>-</v>
      </c>
      <c r="BA582" s="206">
        <f t="shared" si="857"/>
        <v>9.99</v>
      </c>
      <c r="BB582" s="206" t="str">
        <f t="shared" si="858"/>
        <v>-</v>
      </c>
      <c r="BC582" s="206" t="str">
        <f t="shared" si="859"/>
        <v>-</v>
      </c>
      <c r="BD582" s="206" t="str">
        <f t="shared" si="860"/>
        <v>-</v>
      </c>
      <c r="BE582" s="206" t="str">
        <f t="shared" si="861"/>
        <v>-</v>
      </c>
      <c r="BF582" s="206" t="str">
        <f t="shared" si="862"/>
        <v>-</v>
      </c>
      <c r="BG582" s="207" t="str">
        <f t="shared" si="863"/>
        <v>-</v>
      </c>
      <c r="BH582" s="103"/>
      <c r="BI582" s="227">
        <v>46265</v>
      </c>
      <c r="BJ582" s="112" t="s">
        <v>108</v>
      </c>
      <c r="BK582" s="103"/>
    </row>
    <row r="583" spans="1:63" s="49" customFormat="1">
      <c r="A583" s="110"/>
      <c r="B583" s="126" t="s">
        <v>176</v>
      </c>
      <c r="C583" s="53" t="s">
        <v>2145</v>
      </c>
      <c r="D583" s="71" t="s">
        <v>40</v>
      </c>
      <c r="E583" s="112"/>
      <c r="F583" s="51" t="s">
        <v>61</v>
      </c>
      <c r="G583" s="14">
        <v>35</v>
      </c>
      <c r="H583" s="14">
        <v>50</v>
      </c>
      <c r="I583" s="14" t="s">
        <v>41</v>
      </c>
      <c r="J583" s="14" t="s">
        <v>76</v>
      </c>
      <c r="K583" s="72" t="s">
        <v>61</v>
      </c>
      <c r="L583" s="115">
        <v>29.99</v>
      </c>
      <c r="M583" s="175">
        <f t="shared" si="837"/>
        <v>25.201680672268907</v>
      </c>
      <c r="N583" s="115"/>
      <c r="O583" s="116"/>
      <c r="P583" s="177">
        <f t="shared" ref="P583:P595" si="869">L583</f>
        <v>29.99</v>
      </c>
      <c r="Q583" s="51" t="s">
        <v>41</v>
      </c>
      <c r="R583" s="14" t="s">
        <v>41</v>
      </c>
      <c r="S583" s="14" t="s">
        <v>41</v>
      </c>
      <c r="T583" s="14" t="s">
        <v>41</v>
      </c>
      <c r="U583" s="14" t="s">
        <v>41</v>
      </c>
      <c r="V583" s="14" t="s">
        <v>41</v>
      </c>
      <c r="W583" s="14" t="s">
        <v>41</v>
      </c>
      <c r="X583" s="14" t="s">
        <v>41</v>
      </c>
      <c r="Y583" s="14" t="s">
        <v>41</v>
      </c>
      <c r="Z583" s="14" t="s">
        <v>41</v>
      </c>
      <c r="AA583" s="71" t="s">
        <v>41</v>
      </c>
      <c r="AB583" s="252">
        <v>39.99</v>
      </c>
      <c r="AC583" s="48"/>
      <c r="AD583" s="119" t="s">
        <v>41</v>
      </c>
      <c r="AE583" s="67">
        <v>20</v>
      </c>
      <c r="AF583" s="114"/>
      <c r="AG583" s="182">
        <f t="shared" si="838"/>
        <v>20</v>
      </c>
      <c r="AH583" s="183">
        <f t="shared" si="839"/>
        <v>23.799999999999997</v>
      </c>
      <c r="AI583" s="184">
        <f t="shared" si="840"/>
        <v>29.990000000000002</v>
      </c>
      <c r="AJ583" s="183">
        <f t="shared" si="841"/>
        <v>25.20168067226891</v>
      </c>
      <c r="AK583" s="202" t="str">
        <f t="shared" si="842"/>
        <v>-</v>
      </c>
      <c r="AL583" s="203" t="str">
        <f t="shared" si="843"/>
        <v>-</v>
      </c>
      <c r="AM583" s="203" t="str">
        <f t="shared" si="844"/>
        <v>-</v>
      </c>
      <c r="AN583" s="203" t="str">
        <f t="shared" si="845"/>
        <v>-</v>
      </c>
      <c r="AO583" s="203" t="str">
        <f t="shared" si="846"/>
        <v>-</v>
      </c>
      <c r="AP583" s="203" t="str">
        <f t="shared" si="847"/>
        <v>-</v>
      </c>
      <c r="AQ583" s="203" t="str">
        <f t="shared" si="848"/>
        <v>-</v>
      </c>
      <c r="AR583" s="203" t="str">
        <f t="shared" si="849"/>
        <v>-</v>
      </c>
      <c r="AS583" s="203" t="str">
        <f t="shared" si="850"/>
        <v>-</v>
      </c>
      <c r="AT583" s="203" t="str">
        <f t="shared" si="851"/>
        <v>-</v>
      </c>
      <c r="AU583" s="204" t="str">
        <f t="shared" si="852"/>
        <v>-</v>
      </c>
      <c r="AV583" s="185"/>
      <c r="AW583" s="205" t="str">
        <f t="shared" si="853"/>
        <v>-</v>
      </c>
      <c r="AX583" s="206" t="str">
        <f t="shared" si="854"/>
        <v>-</v>
      </c>
      <c r="AY583" s="206" t="str">
        <f t="shared" si="855"/>
        <v>-</v>
      </c>
      <c r="AZ583" s="206" t="str">
        <f t="shared" si="856"/>
        <v>-</v>
      </c>
      <c r="BA583" s="206" t="str">
        <f t="shared" si="857"/>
        <v>-</v>
      </c>
      <c r="BB583" s="206" t="str">
        <f t="shared" si="858"/>
        <v>-</v>
      </c>
      <c r="BC583" s="206" t="str">
        <f t="shared" si="859"/>
        <v>-</v>
      </c>
      <c r="BD583" s="206" t="str">
        <f t="shared" si="860"/>
        <v>-</v>
      </c>
      <c r="BE583" s="206" t="str">
        <f t="shared" si="861"/>
        <v>-</v>
      </c>
      <c r="BF583" s="206" t="str">
        <f t="shared" si="862"/>
        <v>-</v>
      </c>
      <c r="BG583" s="207" t="str">
        <f t="shared" si="863"/>
        <v>-</v>
      </c>
      <c r="BH583" s="103" t="s">
        <v>2497</v>
      </c>
      <c r="BI583" s="227"/>
      <c r="BJ583" s="112" t="s">
        <v>187</v>
      </c>
      <c r="BK583" s="103"/>
    </row>
    <row r="584" spans="1:63">
      <c r="A584" s="110"/>
      <c r="B584" s="126" t="s">
        <v>176</v>
      </c>
      <c r="C584" s="53" t="s">
        <v>196</v>
      </c>
      <c r="D584" s="71" t="s">
        <v>40</v>
      </c>
      <c r="E584" s="112"/>
      <c r="F584" s="51" t="s">
        <v>43</v>
      </c>
      <c r="G584" s="14">
        <v>100</v>
      </c>
      <c r="H584" s="14">
        <v>300</v>
      </c>
      <c r="I584" s="14" t="s">
        <v>41</v>
      </c>
      <c r="J584" s="14" t="s">
        <v>76</v>
      </c>
      <c r="K584" s="72">
        <v>0.19</v>
      </c>
      <c r="L584" s="115">
        <v>29.99</v>
      </c>
      <c r="M584" s="175">
        <f t="shared" si="837"/>
        <v>25.201680672268907</v>
      </c>
      <c r="N584" s="115"/>
      <c r="O584" s="116"/>
      <c r="P584" s="177">
        <f t="shared" si="869"/>
        <v>29.99</v>
      </c>
      <c r="Q584" s="51" t="s">
        <v>41</v>
      </c>
      <c r="R584" s="16">
        <f>P584-2</f>
        <v>27.99</v>
      </c>
      <c r="S584" s="14" t="s">
        <v>41</v>
      </c>
      <c r="T584" s="14" t="s">
        <v>41</v>
      </c>
      <c r="U584" s="16">
        <f>P584-5</f>
        <v>24.99</v>
      </c>
      <c r="V584" s="14" t="s">
        <v>41</v>
      </c>
      <c r="W584" s="16">
        <f>P584-7</f>
        <v>22.99</v>
      </c>
      <c r="X584" s="14" t="s">
        <v>41</v>
      </c>
      <c r="Y584" s="14" t="s">
        <v>41</v>
      </c>
      <c r="Z584" s="16">
        <f>P584-10</f>
        <v>19.989999999999998</v>
      </c>
      <c r="AA584" s="71" t="s">
        <v>41</v>
      </c>
      <c r="AB584" s="252">
        <v>39.99</v>
      </c>
      <c r="AC584" s="212"/>
      <c r="AD584" s="119" t="s">
        <v>41</v>
      </c>
      <c r="AE584" s="67">
        <v>110</v>
      </c>
      <c r="AF584" s="114"/>
      <c r="AG584" s="182">
        <f t="shared" si="838"/>
        <v>110</v>
      </c>
      <c r="AH584" s="183">
        <f t="shared" si="839"/>
        <v>-83.3</v>
      </c>
      <c r="AI584" s="184">
        <f t="shared" si="840"/>
        <v>9.99</v>
      </c>
      <c r="AJ584" s="183">
        <f t="shared" si="841"/>
        <v>8.3949579831932777</v>
      </c>
      <c r="AK584" s="202" t="str">
        <f t="shared" si="842"/>
        <v>-</v>
      </c>
      <c r="AL584" s="203">
        <f t="shared" si="843"/>
        <v>70</v>
      </c>
      <c r="AM584" s="203" t="str">
        <f t="shared" si="844"/>
        <v>-</v>
      </c>
      <c r="AN584" s="203" t="str">
        <f t="shared" si="845"/>
        <v>-</v>
      </c>
      <c r="AO584" s="203">
        <f t="shared" si="846"/>
        <v>10</v>
      </c>
      <c r="AP584" s="203" t="str">
        <f t="shared" si="847"/>
        <v>-</v>
      </c>
      <c r="AQ584" s="203">
        <f t="shared" si="848"/>
        <v>-30</v>
      </c>
      <c r="AR584" s="203" t="str">
        <f t="shared" si="849"/>
        <v>-</v>
      </c>
      <c r="AS584" s="203" t="str">
        <f t="shared" si="850"/>
        <v>-</v>
      </c>
      <c r="AT584" s="203">
        <f t="shared" si="851"/>
        <v>-90</v>
      </c>
      <c r="AU584" s="204" t="str">
        <f t="shared" si="852"/>
        <v>-</v>
      </c>
      <c r="AV584" s="185"/>
      <c r="AW584" s="205" t="str">
        <f t="shared" si="853"/>
        <v>-</v>
      </c>
      <c r="AX584" s="206">
        <f t="shared" si="854"/>
        <v>9.99</v>
      </c>
      <c r="AY584" s="206" t="str">
        <f t="shared" si="855"/>
        <v>-</v>
      </c>
      <c r="AZ584" s="206" t="str">
        <f t="shared" si="856"/>
        <v>-</v>
      </c>
      <c r="BA584" s="206">
        <f t="shared" si="857"/>
        <v>39.99</v>
      </c>
      <c r="BB584" s="206" t="str">
        <f t="shared" si="858"/>
        <v>-</v>
      </c>
      <c r="BC584" s="206">
        <f t="shared" si="859"/>
        <v>89.99</v>
      </c>
      <c r="BD584" s="206" t="str">
        <f t="shared" si="860"/>
        <v>-</v>
      </c>
      <c r="BE584" s="206" t="str">
        <f t="shared" si="861"/>
        <v>-</v>
      </c>
      <c r="BF584" s="206">
        <f t="shared" si="862"/>
        <v>159.99</v>
      </c>
      <c r="BG584" s="207" t="str">
        <f t="shared" si="863"/>
        <v>-</v>
      </c>
      <c r="BH584" s="103"/>
      <c r="BI584" s="227"/>
      <c r="BJ584" s="112" t="s">
        <v>197</v>
      </c>
      <c r="BK584" s="103"/>
    </row>
    <row r="585" spans="1:63" s="49" customFormat="1">
      <c r="A585" s="110"/>
      <c r="B585" s="126" t="s">
        <v>176</v>
      </c>
      <c r="C585" s="53" t="s">
        <v>196</v>
      </c>
      <c r="D585" s="71" t="s">
        <v>40</v>
      </c>
      <c r="E585" s="112" t="s">
        <v>2427</v>
      </c>
      <c r="F585" s="51" t="s">
        <v>43</v>
      </c>
      <c r="G585" s="14">
        <v>100</v>
      </c>
      <c r="H585" s="14">
        <v>300</v>
      </c>
      <c r="I585" s="14" t="s">
        <v>41</v>
      </c>
      <c r="J585" s="14" t="s">
        <v>76</v>
      </c>
      <c r="K585" s="72">
        <v>0.19</v>
      </c>
      <c r="L585" s="115">
        <v>29.99</v>
      </c>
      <c r="M585" s="175">
        <f t="shared" si="837"/>
        <v>25.201680672268907</v>
      </c>
      <c r="N585" s="115"/>
      <c r="O585" s="116"/>
      <c r="P585" s="177">
        <f t="shared" si="869"/>
        <v>29.99</v>
      </c>
      <c r="Q585" s="51" t="s">
        <v>41</v>
      </c>
      <c r="R585" s="16">
        <f>P585-2</f>
        <v>27.99</v>
      </c>
      <c r="S585" s="14" t="s">
        <v>41</v>
      </c>
      <c r="T585" s="14" t="s">
        <v>41</v>
      </c>
      <c r="U585" s="16">
        <f>P585-5</f>
        <v>24.99</v>
      </c>
      <c r="V585" s="14" t="s">
        <v>41</v>
      </c>
      <c r="W585" s="16">
        <f>P585-7</f>
        <v>22.99</v>
      </c>
      <c r="X585" s="14" t="s">
        <v>41</v>
      </c>
      <c r="Y585" s="14" t="s">
        <v>41</v>
      </c>
      <c r="Z585" s="16">
        <f>P585-10</f>
        <v>19.989999999999998</v>
      </c>
      <c r="AA585" s="71" t="s">
        <v>41</v>
      </c>
      <c r="AB585" s="252">
        <v>39.99</v>
      </c>
      <c r="AC585" s="237" t="s">
        <v>49</v>
      </c>
      <c r="AD585" s="120" t="s">
        <v>198</v>
      </c>
      <c r="AE585" s="67">
        <v>110</v>
      </c>
      <c r="AF585" s="114">
        <v>170</v>
      </c>
      <c r="AG585" s="182">
        <f t="shared" si="838"/>
        <v>280</v>
      </c>
      <c r="AH585" s="183">
        <f t="shared" si="839"/>
        <v>-285.59999999999997</v>
      </c>
      <c r="AI585" s="184">
        <f t="shared" si="840"/>
        <v>9.99</v>
      </c>
      <c r="AJ585" s="183">
        <f t="shared" si="841"/>
        <v>8.3949579831932777</v>
      </c>
      <c r="AK585" s="202" t="str">
        <f t="shared" si="842"/>
        <v>-</v>
      </c>
      <c r="AL585" s="203">
        <f t="shared" si="843"/>
        <v>240</v>
      </c>
      <c r="AM585" s="203" t="str">
        <f t="shared" si="844"/>
        <v>-</v>
      </c>
      <c r="AN585" s="203" t="str">
        <f t="shared" si="845"/>
        <v>-</v>
      </c>
      <c r="AO585" s="203">
        <f t="shared" si="846"/>
        <v>180</v>
      </c>
      <c r="AP585" s="203" t="str">
        <f t="shared" si="847"/>
        <v>-</v>
      </c>
      <c r="AQ585" s="203">
        <f t="shared" si="848"/>
        <v>140</v>
      </c>
      <c r="AR585" s="203" t="str">
        <f t="shared" si="849"/>
        <v>-</v>
      </c>
      <c r="AS585" s="203" t="str">
        <f t="shared" si="850"/>
        <v>-</v>
      </c>
      <c r="AT585" s="203">
        <f t="shared" si="851"/>
        <v>80</v>
      </c>
      <c r="AU585" s="204" t="str">
        <f t="shared" si="852"/>
        <v>-</v>
      </c>
      <c r="AV585" s="185"/>
      <c r="AW585" s="205" t="str">
        <f t="shared" si="853"/>
        <v>-</v>
      </c>
      <c r="AX585" s="206">
        <f t="shared" si="854"/>
        <v>9.99</v>
      </c>
      <c r="AY585" s="206" t="str">
        <f t="shared" si="855"/>
        <v>-</v>
      </c>
      <c r="AZ585" s="206" t="str">
        <f t="shared" si="856"/>
        <v>-</v>
      </c>
      <c r="BA585" s="206">
        <f t="shared" si="857"/>
        <v>9.99</v>
      </c>
      <c r="BB585" s="206" t="str">
        <f t="shared" si="858"/>
        <v>-</v>
      </c>
      <c r="BC585" s="206">
        <f t="shared" si="859"/>
        <v>9.99</v>
      </c>
      <c r="BD585" s="206" t="str">
        <f t="shared" si="860"/>
        <v>-</v>
      </c>
      <c r="BE585" s="206" t="str">
        <f t="shared" si="861"/>
        <v>-</v>
      </c>
      <c r="BF585" s="206">
        <f t="shared" si="862"/>
        <v>9.99</v>
      </c>
      <c r="BG585" s="207" t="str">
        <f t="shared" si="863"/>
        <v>-</v>
      </c>
      <c r="BH585" s="103"/>
      <c r="BI585" s="227">
        <v>46265</v>
      </c>
      <c r="BJ585" s="112" t="s">
        <v>197</v>
      </c>
      <c r="BK585" s="103"/>
    </row>
    <row r="586" spans="1:63" s="49" customFormat="1">
      <c r="A586" s="110"/>
      <c r="B586" s="126" t="s">
        <v>176</v>
      </c>
      <c r="C586" s="53" t="s">
        <v>2134</v>
      </c>
      <c r="D586" s="71" t="s">
        <v>71</v>
      </c>
      <c r="E586" s="112"/>
      <c r="F586" s="51" t="s">
        <v>61</v>
      </c>
      <c r="G586" s="14">
        <v>15</v>
      </c>
      <c r="H586" s="14">
        <v>50</v>
      </c>
      <c r="I586" s="14" t="s">
        <v>41</v>
      </c>
      <c r="J586" s="14" t="s">
        <v>76</v>
      </c>
      <c r="K586" s="72" t="s">
        <v>61</v>
      </c>
      <c r="L586" s="115">
        <v>29.99</v>
      </c>
      <c r="M586" s="175">
        <f t="shared" si="837"/>
        <v>25.201680672268907</v>
      </c>
      <c r="N586" s="115"/>
      <c r="O586" s="116"/>
      <c r="P586" s="177">
        <f t="shared" si="869"/>
        <v>29.99</v>
      </c>
      <c r="Q586" s="51" t="s">
        <v>41</v>
      </c>
      <c r="R586" s="16">
        <f>P586-2</f>
        <v>27.99</v>
      </c>
      <c r="S586" s="14" t="s">
        <v>41</v>
      </c>
      <c r="T586" s="14" t="s">
        <v>41</v>
      </c>
      <c r="U586" s="16">
        <f>P586-5</f>
        <v>24.99</v>
      </c>
      <c r="V586" s="14" t="s">
        <v>41</v>
      </c>
      <c r="W586" s="14" t="s">
        <v>41</v>
      </c>
      <c r="X586" s="14" t="s">
        <v>41</v>
      </c>
      <c r="Y586" s="14" t="s">
        <v>41</v>
      </c>
      <c r="Z586" s="14" t="s">
        <v>41</v>
      </c>
      <c r="AA586" s="71" t="s">
        <v>41</v>
      </c>
      <c r="AB586" s="252">
        <v>39.99</v>
      </c>
      <c r="AC586" s="212"/>
      <c r="AD586" s="119" t="s">
        <v>41</v>
      </c>
      <c r="AE586" s="67">
        <v>250</v>
      </c>
      <c r="AF586" s="114"/>
      <c r="AG586" s="182">
        <f t="shared" si="838"/>
        <v>250</v>
      </c>
      <c r="AH586" s="183">
        <f t="shared" si="839"/>
        <v>-249.89999999999998</v>
      </c>
      <c r="AI586" s="184">
        <f t="shared" si="840"/>
        <v>9.99</v>
      </c>
      <c r="AJ586" s="183">
        <f t="shared" si="841"/>
        <v>8.3949579831932777</v>
      </c>
      <c r="AK586" s="202" t="str">
        <f t="shared" si="842"/>
        <v>-</v>
      </c>
      <c r="AL586" s="203">
        <f t="shared" si="843"/>
        <v>210</v>
      </c>
      <c r="AM586" s="203" t="str">
        <f t="shared" si="844"/>
        <v>-</v>
      </c>
      <c r="AN586" s="203" t="str">
        <f t="shared" si="845"/>
        <v>-</v>
      </c>
      <c r="AO586" s="203">
        <f t="shared" si="846"/>
        <v>150</v>
      </c>
      <c r="AP586" s="203" t="str">
        <f t="shared" si="847"/>
        <v>-</v>
      </c>
      <c r="AQ586" s="203" t="str">
        <f t="shared" si="848"/>
        <v>-</v>
      </c>
      <c r="AR586" s="203" t="str">
        <f t="shared" si="849"/>
        <v>-</v>
      </c>
      <c r="AS586" s="203" t="str">
        <f t="shared" si="850"/>
        <v>-</v>
      </c>
      <c r="AT586" s="203" t="str">
        <f t="shared" si="851"/>
        <v>-</v>
      </c>
      <c r="AU586" s="204" t="str">
        <f t="shared" si="852"/>
        <v>-</v>
      </c>
      <c r="AV586" s="185"/>
      <c r="AW586" s="205" t="str">
        <f t="shared" si="853"/>
        <v>-</v>
      </c>
      <c r="AX586" s="206">
        <f t="shared" si="854"/>
        <v>9.99</v>
      </c>
      <c r="AY586" s="206" t="str">
        <f t="shared" si="855"/>
        <v>-</v>
      </c>
      <c r="AZ586" s="206" t="str">
        <f t="shared" si="856"/>
        <v>-</v>
      </c>
      <c r="BA586" s="206">
        <f t="shared" si="857"/>
        <v>9.99</v>
      </c>
      <c r="BB586" s="206" t="str">
        <f t="shared" si="858"/>
        <v>-</v>
      </c>
      <c r="BC586" s="206" t="str">
        <f t="shared" si="859"/>
        <v>-</v>
      </c>
      <c r="BD586" s="206" t="str">
        <f t="shared" si="860"/>
        <v>-</v>
      </c>
      <c r="BE586" s="206" t="str">
        <f t="shared" si="861"/>
        <v>-</v>
      </c>
      <c r="BF586" s="206" t="str">
        <f t="shared" si="862"/>
        <v>-</v>
      </c>
      <c r="BG586" s="207" t="str">
        <f t="shared" si="863"/>
        <v>-</v>
      </c>
      <c r="BH586" s="103"/>
      <c r="BI586" s="227"/>
      <c r="BJ586" s="112" t="s">
        <v>108</v>
      </c>
      <c r="BK586" s="103"/>
    </row>
    <row r="587" spans="1:63">
      <c r="A587" s="110"/>
      <c r="B587" s="126" t="s">
        <v>176</v>
      </c>
      <c r="C587" s="53" t="s">
        <v>2136</v>
      </c>
      <c r="D587" s="71" t="s">
        <v>85</v>
      </c>
      <c r="E587" s="112"/>
      <c r="F587" s="51" t="s">
        <v>61</v>
      </c>
      <c r="G587" s="14">
        <v>25</v>
      </c>
      <c r="H587" s="14">
        <v>50</v>
      </c>
      <c r="I587" s="14" t="s">
        <v>41</v>
      </c>
      <c r="J587" s="14" t="s">
        <v>76</v>
      </c>
      <c r="K587" s="72" t="s">
        <v>61</v>
      </c>
      <c r="L587" s="115">
        <v>29.99</v>
      </c>
      <c r="M587" s="175">
        <f t="shared" si="837"/>
        <v>25.201680672268907</v>
      </c>
      <c r="N587" s="115"/>
      <c r="O587" s="116"/>
      <c r="P587" s="177">
        <f t="shared" si="869"/>
        <v>29.99</v>
      </c>
      <c r="Q587" s="51" t="s">
        <v>41</v>
      </c>
      <c r="R587" s="16">
        <f>P587-2</f>
        <v>27.99</v>
      </c>
      <c r="S587" s="14" t="s">
        <v>41</v>
      </c>
      <c r="T587" s="14" t="s">
        <v>41</v>
      </c>
      <c r="U587" s="16">
        <f>P587-5</f>
        <v>24.99</v>
      </c>
      <c r="V587" s="14" t="s">
        <v>41</v>
      </c>
      <c r="W587" s="16">
        <f>P587-7</f>
        <v>22.99</v>
      </c>
      <c r="X587" s="14" t="s">
        <v>41</v>
      </c>
      <c r="Y587" s="14" t="s">
        <v>41</v>
      </c>
      <c r="Z587" s="16">
        <f>P587-10</f>
        <v>19.989999999999998</v>
      </c>
      <c r="AA587" s="71" t="s">
        <v>41</v>
      </c>
      <c r="AB587" s="252">
        <v>39.99</v>
      </c>
      <c r="AC587" s="212"/>
      <c r="AD587" s="119" t="s">
        <v>41</v>
      </c>
      <c r="AE587" s="67">
        <v>180</v>
      </c>
      <c r="AF587" s="114"/>
      <c r="AG587" s="182">
        <f t="shared" si="838"/>
        <v>180</v>
      </c>
      <c r="AH587" s="183">
        <f t="shared" si="839"/>
        <v>-166.6</v>
      </c>
      <c r="AI587" s="184">
        <f t="shared" si="840"/>
        <v>9.99</v>
      </c>
      <c r="AJ587" s="183">
        <f t="shared" si="841"/>
        <v>8.3949579831932777</v>
      </c>
      <c r="AK587" s="202" t="str">
        <f t="shared" si="842"/>
        <v>-</v>
      </c>
      <c r="AL587" s="203">
        <f t="shared" si="843"/>
        <v>140</v>
      </c>
      <c r="AM587" s="203" t="str">
        <f t="shared" si="844"/>
        <v>-</v>
      </c>
      <c r="AN587" s="203" t="str">
        <f t="shared" si="845"/>
        <v>-</v>
      </c>
      <c r="AO587" s="203">
        <f t="shared" si="846"/>
        <v>80</v>
      </c>
      <c r="AP587" s="203" t="str">
        <f t="shared" si="847"/>
        <v>-</v>
      </c>
      <c r="AQ587" s="203">
        <f t="shared" si="848"/>
        <v>40</v>
      </c>
      <c r="AR587" s="203" t="str">
        <f t="shared" si="849"/>
        <v>-</v>
      </c>
      <c r="AS587" s="203" t="str">
        <f t="shared" si="850"/>
        <v>-</v>
      </c>
      <c r="AT587" s="203">
        <f t="shared" si="851"/>
        <v>-20</v>
      </c>
      <c r="AU587" s="204" t="str">
        <f t="shared" si="852"/>
        <v>-</v>
      </c>
      <c r="AV587" s="185"/>
      <c r="AW587" s="205" t="str">
        <f t="shared" si="853"/>
        <v>-</v>
      </c>
      <c r="AX587" s="206">
        <f t="shared" si="854"/>
        <v>9.99</v>
      </c>
      <c r="AY587" s="206" t="str">
        <f t="shared" si="855"/>
        <v>-</v>
      </c>
      <c r="AZ587" s="206" t="str">
        <f t="shared" si="856"/>
        <v>-</v>
      </c>
      <c r="BA587" s="206">
        <f t="shared" si="857"/>
        <v>9.99</v>
      </c>
      <c r="BB587" s="206" t="str">
        <f t="shared" si="858"/>
        <v>-</v>
      </c>
      <c r="BC587" s="206">
        <f t="shared" si="859"/>
        <v>9.99</v>
      </c>
      <c r="BD587" s="206" t="str">
        <f t="shared" si="860"/>
        <v>-</v>
      </c>
      <c r="BE587" s="206" t="str">
        <f t="shared" si="861"/>
        <v>-</v>
      </c>
      <c r="BF587" s="206">
        <f t="shared" si="862"/>
        <v>79.989999999999995</v>
      </c>
      <c r="BG587" s="207" t="str">
        <f t="shared" si="863"/>
        <v>-</v>
      </c>
      <c r="BH587" s="103"/>
      <c r="BI587" s="227"/>
      <c r="BJ587" s="112" t="s">
        <v>193</v>
      </c>
      <c r="BK587" s="103"/>
    </row>
    <row r="588" spans="1:63" s="49" customFormat="1">
      <c r="A588" s="110"/>
      <c r="B588" s="126" t="s">
        <v>176</v>
      </c>
      <c r="C588" s="53" t="s">
        <v>2137</v>
      </c>
      <c r="D588" s="71" t="s">
        <v>40</v>
      </c>
      <c r="E588" s="112"/>
      <c r="F588" s="51" t="s">
        <v>61</v>
      </c>
      <c r="G588" s="14">
        <v>35</v>
      </c>
      <c r="H588" s="14">
        <v>50</v>
      </c>
      <c r="I588" s="14" t="s">
        <v>41</v>
      </c>
      <c r="J588" s="14" t="s">
        <v>76</v>
      </c>
      <c r="K588" s="72" t="s">
        <v>61</v>
      </c>
      <c r="L588" s="115">
        <v>29.99</v>
      </c>
      <c r="M588" s="175">
        <f t="shared" si="837"/>
        <v>25.201680672268907</v>
      </c>
      <c r="N588" s="115"/>
      <c r="O588" s="116"/>
      <c r="P588" s="177">
        <f t="shared" si="869"/>
        <v>29.99</v>
      </c>
      <c r="Q588" s="51" t="s">
        <v>41</v>
      </c>
      <c r="R588" s="16">
        <f>P588-2</f>
        <v>27.99</v>
      </c>
      <c r="S588" s="14" t="s">
        <v>41</v>
      </c>
      <c r="T588" s="14" t="s">
        <v>41</v>
      </c>
      <c r="U588" s="16">
        <f>P588-5</f>
        <v>24.99</v>
      </c>
      <c r="V588" s="14" t="s">
        <v>41</v>
      </c>
      <c r="W588" s="16">
        <f>P588-7</f>
        <v>22.99</v>
      </c>
      <c r="X588" s="14" t="s">
        <v>41</v>
      </c>
      <c r="Y588" s="14" t="s">
        <v>41</v>
      </c>
      <c r="Z588" s="16">
        <f>P588-10</f>
        <v>19.989999999999998</v>
      </c>
      <c r="AA588" s="71" t="s">
        <v>41</v>
      </c>
      <c r="AB588" s="252">
        <v>39.99</v>
      </c>
      <c r="AC588" s="212"/>
      <c r="AD588" s="119" t="s">
        <v>41</v>
      </c>
      <c r="AE588" s="67">
        <v>100</v>
      </c>
      <c r="AF588" s="114"/>
      <c r="AG588" s="182">
        <f t="shared" si="838"/>
        <v>100</v>
      </c>
      <c r="AH588" s="183">
        <f t="shared" si="839"/>
        <v>-71.399999999999991</v>
      </c>
      <c r="AI588" s="184">
        <f t="shared" si="840"/>
        <v>9.99</v>
      </c>
      <c r="AJ588" s="183">
        <f t="shared" si="841"/>
        <v>8.3949579831932777</v>
      </c>
      <c r="AK588" s="202" t="str">
        <f t="shared" si="842"/>
        <v>-</v>
      </c>
      <c r="AL588" s="203">
        <f t="shared" si="843"/>
        <v>60</v>
      </c>
      <c r="AM588" s="203" t="str">
        <f t="shared" si="844"/>
        <v>-</v>
      </c>
      <c r="AN588" s="203" t="str">
        <f t="shared" si="845"/>
        <v>-</v>
      </c>
      <c r="AO588" s="203">
        <f t="shared" si="846"/>
        <v>0</v>
      </c>
      <c r="AP588" s="203" t="str">
        <f t="shared" si="847"/>
        <v>-</v>
      </c>
      <c r="AQ588" s="203">
        <f t="shared" si="848"/>
        <v>-40</v>
      </c>
      <c r="AR588" s="203" t="str">
        <f t="shared" si="849"/>
        <v>-</v>
      </c>
      <c r="AS588" s="203" t="str">
        <f t="shared" si="850"/>
        <v>-</v>
      </c>
      <c r="AT588" s="203">
        <f t="shared" si="851"/>
        <v>-100</v>
      </c>
      <c r="AU588" s="204" t="str">
        <f t="shared" si="852"/>
        <v>-</v>
      </c>
      <c r="AV588" s="185"/>
      <c r="AW588" s="205" t="str">
        <f t="shared" si="853"/>
        <v>-</v>
      </c>
      <c r="AX588" s="206">
        <f t="shared" si="854"/>
        <v>9.99</v>
      </c>
      <c r="AY588" s="206" t="str">
        <f t="shared" si="855"/>
        <v>-</v>
      </c>
      <c r="AZ588" s="206" t="str">
        <f t="shared" si="856"/>
        <v>-</v>
      </c>
      <c r="BA588" s="206">
        <f t="shared" si="857"/>
        <v>49.99</v>
      </c>
      <c r="BB588" s="206" t="str">
        <f t="shared" si="858"/>
        <v>-</v>
      </c>
      <c r="BC588" s="206">
        <f t="shared" si="859"/>
        <v>99.99</v>
      </c>
      <c r="BD588" s="206" t="str">
        <f t="shared" si="860"/>
        <v>-</v>
      </c>
      <c r="BE588" s="206" t="str">
        <f t="shared" si="861"/>
        <v>-</v>
      </c>
      <c r="BF588" s="206">
        <f t="shared" si="862"/>
        <v>169.99</v>
      </c>
      <c r="BG588" s="207" t="str">
        <f t="shared" si="863"/>
        <v>-</v>
      </c>
      <c r="BH588" s="103"/>
      <c r="BI588" s="227"/>
      <c r="BJ588" s="112" t="s">
        <v>191</v>
      </c>
      <c r="BK588" s="103"/>
    </row>
    <row r="589" spans="1:63" s="49" customFormat="1">
      <c r="A589" s="111" t="s">
        <v>173</v>
      </c>
      <c r="B589" s="126" t="s">
        <v>176</v>
      </c>
      <c r="C589" s="53" t="s">
        <v>2138</v>
      </c>
      <c r="D589" s="71" t="s">
        <v>40</v>
      </c>
      <c r="E589" s="112"/>
      <c r="F589" s="51" t="s">
        <v>61</v>
      </c>
      <c r="G589" s="14">
        <v>35</v>
      </c>
      <c r="H589" s="14">
        <v>50</v>
      </c>
      <c r="I589" s="14" t="s">
        <v>41</v>
      </c>
      <c r="J589" s="14" t="s">
        <v>76</v>
      </c>
      <c r="K589" s="72" t="s">
        <v>61</v>
      </c>
      <c r="L589" s="115">
        <v>29.99</v>
      </c>
      <c r="M589" s="175">
        <f t="shared" si="837"/>
        <v>25.201680672268907</v>
      </c>
      <c r="N589" s="115"/>
      <c r="O589" s="116"/>
      <c r="P589" s="177">
        <f t="shared" si="869"/>
        <v>29.99</v>
      </c>
      <c r="Q589" s="51" t="s">
        <v>41</v>
      </c>
      <c r="R589" s="14" t="s">
        <v>41</v>
      </c>
      <c r="S589" s="14" t="s">
        <v>41</v>
      </c>
      <c r="T589" s="14" t="s">
        <v>41</v>
      </c>
      <c r="U589" s="14" t="s">
        <v>41</v>
      </c>
      <c r="V589" s="14" t="s">
        <v>41</v>
      </c>
      <c r="W589" s="14" t="s">
        <v>41</v>
      </c>
      <c r="X589" s="14" t="s">
        <v>41</v>
      </c>
      <c r="Y589" s="14" t="s">
        <v>41</v>
      </c>
      <c r="Z589" s="14" t="s">
        <v>41</v>
      </c>
      <c r="AA589" s="71" t="s">
        <v>41</v>
      </c>
      <c r="AB589" s="252">
        <v>39.99</v>
      </c>
      <c r="AC589" s="48"/>
      <c r="AD589" s="119" t="s">
        <v>41</v>
      </c>
      <c r="AE589" s="67">
        <v>25</v>
      </c>
      <c r="AF589" s="114"/>
      <c r="AG589" s="182">
        <f t="shared" si="838"/>
        <v>25</v>
      </c>
      <c r="AH589" s="183">
        <f t="shared" si="839"/>
        <v>17.849999999999998</v>
      </c>
      <c r="AI589" s="184">
        <f t="shared" si="840"/>
        <v>19.990000000000002</v>
      </c>
      <c r="AJ589" s="183">
        <f t="shared" si="841"/>
        <v>16.798319327731093</v>
      </c>
      <c r="AK589" s="202" t="str">
        <f t="shared" si="842"/>
        <v>-</v>
      </c>
      <c r="AL589" s="203" t="str">
        <f t="shared" si="843"/>
        <v>-</v>
      </c>
      <c r="AM589" s="203" t="str">
        <f t="shared" si="844"/>
        <v>-</v>
      </c>
      <c r="AN589" s="203" t="str">
        <f t="shared" si="845"/>
        <v>-</v>
      </c>
      <c r="AO589" s="203" t="str">
        <f t="shared" si="846"/>
        <v>-</v>
      </c>
      <c r="AP589" s="203" t="str">
        <f t="shared" si="847"/>
        <v>-</v>
      </c>
      <c r="AQ589" s="203" t="str">
        <f t="shared" si="848"/>
        <v>-</v>
      </c>
      <c r="AR589" s="203" t="str">
        <f t="shared" si="849"/>
        <v>-</v>
      </c>
      <c r="AS589" s="203" t="str">
        <f t="shared" si="850"/>
        <v>-</v>
      </c>
      <c r="AT589" s="203" t="str">
        <f t="shared" si="851"/>
        <v>-</v>
      </c>
      <c r="AU589" s="204" t="str">
        <f t="shared" si="852"/>
        <v>-</v>
      </c>
      <c r="AV589" s="185"/>
      <c r="AW589" s="205" t="str">
        <f t="shared" si="853"/>
        <v>-</v>
      </c>
      <c r="AX589" s="206" t="str">
        <f t="shared" si="854"/>
        <v>-</v>
      </c>
      <c r="AY589" s="206" t="str">
        <f t="shared" si="855"/>
        <v>-</v>
      </c>
      <c r="AZ589" s="206" t="str">
        <f t="shared" si="856"/>
        <v>-</v>
      </c>
      <c r="BA589" s="206" t="str">
        <f t="shared" si="857"/>
        <v>-</v>
      </c>
      <c r="BB589" s="206" t="str">
        <f t="shared" si="858"/>
        <v>-</v>
      </c>
      <c r="BC589" s="206" t="str">
        <f t="shared" si="859"/>
        <v>-</v>
      </c>
      <c r="BD589" s="206" t="str">
        <f t="shared" si="860"/>
        <v>-</v>
      </c>
      <c r="BE589" s="206" t="str">
        <f t="shared" si="861"/>
        <v>-</v>
      </c>
      <c r="BF589" s="206" t="str">
        <f t="shared" si="862"/>
        <v>-</v>
      </c>
      <c r="BG589" s="207" t="str">
        <f t="shared" si="863"/>
        <v>-</v>
      </c>
      <c r="BH589" s="103" t="s">
        <v>2283</v>
      </c>
      <c r="BI589" s="227"/>
      <c r="BJ589" s="112" t="s">
        <v>62</v>
      </c>
      <c r="BK589" s="103"/>
    </row>
    <row r="590" spans="1:63">
      <c r="A590" s="110"/>
      <c r="B590" s="126" t="s">
        <v>176</v>
      </c>
      <c r="C590" s="53" t="s">
        <v>2134</v>
      </c>
      <c r="D590" s="71" t="s">
        <v>71</v>
      </c>
      <c r="E590" s="112" t="s">
        <v>2426</v>
      </c>
      <c r="F590" s="51" t="s">
        <v>61</v>
      </c>
      <c r="G590" s="14">
        <v>15</v>
      </c>
      <c r="H590" s="14">
        <v>50</v>
      </c>
      <c r="I590" s="14" t="s">
        <v>41</v>
      </c>
      <c r="J590" s="14" t="s">
        <v>76</v>
      </c>
      <c r="K590" s="72" t="s">
        <v>61</v>
      </c>
      <c r="L590" s="115">
        <v>29.99</v>
      </c>
      <c r="M590" s="175">
        <f t="shared" si="837"/>
        <v>25.201680672268907</v>
      </c>
      <c r="N590" s="115"/>
      <c r="O590" s="116"/>
      <c r="P590" s="177">
        <f t="shared" si="869"/>
        <v>29.99</v>
      </c>
      <c r="Q590" s="51" t="s">
        <v>41</v>
      </c>
      <c r="R590" s="16">
        <f t="shared" ref="R590:R603" si="870">P590-2</f>
        <v>27.99</v>
      </c>
      <c r="S590" s="14" t="s">
        <v>41</v>
      </c>
      <c r="T590" s="14" t="s">
        <v>41</v>
      </c>
      <c r="U590" s="16">
        <f t="shared" ref="U590:U603" si="871">P590-5</f>
        <v>24.99</v>
      </c>
      <c r="V590" s="14" t="s">
        <v>41</v>
      </c>
      <c r="W590" s="14" t="s">
        <v>41</v>
      </c>
      <c r="X590" s="14" t="s">
        <v>41</v>
      </c>
      <c r="Y590" s="14" t="s">
        <v>41</v>
      </c>
      <c r="Z590" s="14" t="s">
        <v>41</v>
      </c>
      <c r="AA590" s="71" t="s">
        <v>41</v>
      </c>
      <c r="AB590" s="252">
        <v>39.99</v>
      </c>
      <c r="AC590" s="237" t="s">
        <v>49</v>
      </c>
      <c r="AD590" s="120" t="s">
        <v>2160</v>
      </c>
      <c r="AE590" s="67">
        <v>250</v>
      </c>
      <c r="AF590" s="114">
        <v>100</v>
      </c>
      <c r="AG590" s="182">
        <f t="shared" si="838"/>
        <v>350</v>
      </c>
      <c r="AH590" s="183">
        <f t="shared" si="839"/>
        <v>-368.9</v>
      </c>
      <c r="AI590" s="184">
        <f t="shared" si="840"/>
        <v>9.99</v>
      </c>
      <c r="AJ590" s="183">
        <f t="shared" si="841"/>
        <v>8.3949579831932777</v>
      </c>
      <c r="AK590" s="202" t="str">
        <f t="shared" si="842"/>
        <v>-</v>
      </c>
      <c r="AL590" s="203">
        <f t="shared" si="843"/>
        <v>310</v>
      </c>
      <c r="AM590" s="203" t="str">
        <f t="shared" si="844"/>
        <v>-</v>
      </c>
      <c r="AN590" s="203" t="str">
        <f t="shared" si="845"/>
        <v>-</v>
      </c>
      <c r="AO590" s="203">
        <f t="shared" si="846"/>
        <v>250</v>
      </c>
      <c r="AP590" s="203" t="str">
        <f t="shared" si="847"/>
        <v>-</v>
      </c>
      <c r="AQ590" s="203" t="str">
        <f t="shared" si="848"/>
        <v>-</v>
      </c>
      <c r="AR590" s="203" t="str">
        <f t="shared" si="849"/>
        <v>-</v>
      </c>
      <c r="AS590" s="203" t="str">
        <f t="shared" si="850"/>
        <v>-</v>
      </c>
      <c r="AT590" s="203" t="str">
        <f t="shared" si="851"/>
        <v>-</v>
      </c>
      <c r="AU590" s="204" t="str">
        <f t="shared" si="852"/>
        <v>-</v>
      </c>
      <c r="AV590" s="185"/>
      <c r="AW590" s="205" t="str">
        <f t="shared" si="853"/>
        <v>-</v>
      </c>
      <c r="AX590" s="206">
        <f t="shared" si="854"/>
        <v>9.99</v>
      </c>
      <c r="AY590" s="206" t="str">
        <f t="shared" si="855"/>
        <v>-</v>
      </c>
      <c r="AZ590" s="206" t="str">
        <f t="shared" si="856"/>
        <v>-</v>
      </c>
      <c r="BA590" s="206">
        <f t="shared" si="857"/>
        <v>9.99</v>
      </c>
      <c r="BB590" s="206" t="str">
        <f t="shared" si="858"/>
        <v>-</v>
      </c>
      <c r="BC590" s="206" t="str">
        <f t="shared" si="859"/>
        <v>-</v>
      </c>
      <c r="BD590" s="206" t="str">
        <f t="shared" si="860"/>
        <v>-</v>
      </c>
      <c r="BE590" s="206" t="str">
        <f t="shared" si="861"/>
        <v>-</v>
      </c>
      <c r="BF590" s="206" t="str">
        <f t="shared" si="862"/>
        <v>-</v>
      </c>
      <c r="BG590" s="207" t="str">
        <f t="shared" si="863"/>
        <v>-</v>
      </c>
      <c r="BH590" s="103"/>
      <c r="BI590" s="227">
        <v>46265</v>
      </c>
      <c r="BJ590" s="112" t="s">
        <v>108</v>
      </c>
      <c r="BK590" s="103"/>
    </row>
    <row r="591" spans="1:63" s="49" customFormat="1">
      <c r="A591" s="110"/>
      <c r="B591" s="126" t="s">
        <v>176</v>
      </c>
      <c r="C591" s="53" t="s">
        <v>2136</v>
      </c>
      <c r="D591" s="71" t="s">
        <v>85</v>
      </c>
      <c r="E591" s="112" t="s">
        <v>2426</v>
      </c>
      <c r="F591" s="51" t="s">
        <v>61</v>
      </c>
      <c r="G591" s="14">
        <v>25</v>
      </c>
      <c r="H591" s="14">
        <v>50</v>
      </c>
      <c r="I591" s="14" t="s">
        <v>41</v>
      </c>
      <c r="J591" s="14" t="s">
        <v>76</v>
      </c>
      <c r="K591" s="72" t="s">
        <v>61</v>
      </c>
      <c r="L591" s="115">
        <v>29.99</v>
      </c>
      <c r="M591" s="175">
        <f t="shared" si="837"/>
        <v>25.201680672268907</v>
      </c>
      <c r="N591" s="115"/>
      <c r="O591" s="116"/>
      <c r="P591" s="177">
        <f t="shared" si="869"/>
        <v>29.99</v>
      </c>
      <c r="Q591" s="51" t="s">
        <v>41</v>
      </c>
      <c r="R591" s="16">
        <f t="shared" si="870"/>
        <v>27.99</v>
      </c>
      <c r="S591" s="14" t="s">
        <v>41</v>
      </c>
      <c r="T591" s="14" t="s">
        <v>41</v>
      </c>
      <c r="U591" s="16">
        <f t="shared" si="871"/>
        <v>24.99</v>
      </c>
      <c r="V591" s="14" t="s">
        <v>41</v>
      </c>
      <c r="W591" s="16">
        <f>P591-7</f>
        <v>22.99</v>
      </c>
      <c r="X591" s="14" t="s">
        <v>41</v>
      </c>
      <c r="Y591" s="14" t="s">
        <v>41</v>
      </c>
      <c r="Z591" s="16">
        <f>P591-10</f>
        <v>19.989999999999998</v>
      </c>
      <c r="AA591" s="71" t="s">
        <v>41</v>
      </c>
      <c r="AB591" s="252">
        <v>39.99</v>
      </c>
      <c r="AC591" s="237" t="s">
        <v>49</v>
      </c>
      <c r="AD591" s="120" t="s">
        <v>2163</v>
      </c>
      <c r="AE591" s="67">
        <v>180</v>
      </c>
      <c r="AF591" s="114">
        <v>140</v>
      </c>
      <c r="AG591" s="182">
        <f t="shared" si="838"/>
        <v>320</v>
      </c>
      <c r="AH591" s="183">
        <f t="shared" si="839"/>
        <v>-333.2</v>
      </c>
      <c r="AI591" s="184">
        <f t="shared" si="840"/>
        <v>9.99</v>
      </c>
      <c r="AJ591" s="183">
        <f t="shared" si="841"/>
        <v>8.3949579831932777</v>
      </c>
      <c r="AK591" s="202" t="str">
        <f t="shared" si="842"/>
        <v>-</v>
      </c>
      <c r="AL591" s="203">
        <f t="shared" si="843"/>
        <v>280</v>
      </c>
      <c r="AM591" s="203" t="str">
        <f t="shared" si="844"/>
        <v>-</v>
      </c>
      <c r="AN591" s="203" t="str">
        <f t="shared" si="845"/>
        <v>-</v>
      </c>
      <c r="AO591" s="203">
        <f t="shared" si="846"/>
        <v>220</v>
      </c>
      <c r="AP591" s="203" t="str">
        <f t="shared" si="847"/>
        <v>-</v>
      </c>
      <c r="AQ591" s="203">
        <f t="shared" si="848"/>
        <v>180</v>
      </c>
      <c r="AR591" s="203" t="str">
        <f t="shared" si="849"/>
        <v>-</v>
      </c>
      <c r="AS591" s="203" t="str">
        <f t="shared" si="850"/>
        <v>-</v>
      </c>
      <c r="AT591" s="203">
        <f t="shared" si="851"/>
        <v>120</v>
      </c>
      <c r="AU591" s="204" t="str">
        <f t="shared" si="852"/>
        <v>-</v>
      </c>
      <c r="AV591" s="185"/>
      <c r="AW591" s="205" t="str">
        <f t="shared" si="853"/>
        <v>-</v>
      </c>
      <c r="AX591" s="206">
        <f t="shared" si="854"/>
        <v>9.99</v>
      </c>
      <c r="AY591" s="206" t="str">
        <f t="shared" si="855"/>
        <v>-</v>
      </c>
      <c r="AZ591" s="206" t="str">
        <f t="shared" si="856"/>
        <v>-</v>
      </c>
      <c r="BA591" s="206">
        <f t="shared" si="857"/>
        <v>9.99</v>
      </c>
      <c r="BB591" s="206" t="str">
        <f t="shared" si="858"/>
        <v>-</v>
      </c>
      <c r="BC591" s="206">
        <f t="shared" si="859"/>
        <v>9.99</v>
      </c>
      <c r="BD591" s="206" t="str">
        <f t="shared" si="860"/>
        <v>-</v>
      </c>
      <c r="BE591" s="206" t="str">
        <f t="shared" si="861"/>
        <v>-</v>
      </c>
      <c r="BF591" s="206">
        <f t="shared" si="862"/>
        <v>9.99</v>
      </c>
      <c r="BG591" s="207" t="str">
        <f t="shared" si="863"/>
        <v>-</v>
      </c>
      <c r="BH591" s="103"/>
      <c r="BI591" s="227">
        <v>46265</v>
      </c>
      <c r="BJ591" s="112" t="s">
        <v>193</v>
      </c>
      <c r="BK591" s="103"/>
    </row>
    <row r="592" spans="1:63" s="49" customFormat="1">
      <c r="A592" s="110"/>
      <c r="B592" s="126" t="s">
        <v>176</v>
      </c>
      <c r="C592" s="53" t="s">
        <v>2137</v>
      </c>
      <c r="D592" s="71" t="s">
        <v>40</v>
      </c>
      <c r="E592" s="112" t="s">
        <v>2426</v>
      </c>
      <c r="F592" s="51" t="s">
        <v>61</v>
      </c>
      <c r="G592" s="14">
        <v>35</v>
      </c>
      <c r="H592" s="14">
        <v>50</v>
      </c>
      <c r="I592" s="14" t="s">
        <v>41</v>
      </c>
      <c r="J592" s="14" t="s">
        <v>76</v>
      </c>
      <c r="K592" s="72" t="s">
        <v>61</v>
      </c>
      <c r="L592" s="115">
        <v>29.99</v>
      </c>
      <c r="M592" s="175">
        <f t="shared" si="837"/>
        <v>25.201680672268907</v>
      </c>
      <c r="N592" s="115"/>
      <c r="O592" s="116"/>
      <c r="P592" s="177">
        <f t="shared" si="869"/>
        <v>29.99</v>
      </c>
      <c r="Q592" s="51" t="s">
        <v>41</v>
      </c>
      <c r="R592" s="16">
        <f t="shared" si="870"/>
        <v>27.99</v>
      </c>
      <c r="S592" s="14" t="s">
        <v>41</v>
      </c>
      <c r="T592" s="14" t="s">
        <v>41</v>
      </c>
      <c r="U592" s="16">
        <f t="shared" si="871"/>
        <v>24.99</v>
      </c>
      <c r="V592" s="14" t="s">
        <v>41</v>
      </c>
      <c r="W592" s="16">
        <f>P592-7</f>
        <v>22.99</v>
      </c>
      <c r="X592" s="14" t="s">
        <v>41</v>
      </c>
      <c r="Y592" s="14" t="s">
        <v>41</v>
      </c>
      <c r="Z592" s="16">
        <f>P592-10</f>
        <v>19.989999999999998</v>
      </c>
      <c r="AA592" s="71" t="s">
        <v>41</v>
      </c>
      <c r="AB592" s="252">
        <v>39.99</v>
      </c>
      <c r="AC592" s="237" t="s">
        <v>49</v>
      </c>
      <c r="AD592" s="120" t="s">
        <v>2166</v>
      </c>
      <c r="AE592" s="67">
        <v>100</v>
      </c>
      <c r="AF592" s="114">
        <v>180</v>
      </c>
      <c r="AG592" s="182">
        <f t="shared" si="838"/>
        <v>280</v>
      </c>
      <c r="AH592" s="183">
        <f t="shared" si="839"/>
        <v>-285.59999999999997</v>
      </c>
      <c r="AI592" s="184">
        <f t="shared" si="840"/>
        <v>9.99</v>
      </c>
      <c r="AJ592" s="183">
        <f t="shared" si="841"/>
        <v>8.3949579831932777</v>
      </c>
      <c r="AK592" s="202" t="str">
        <f t="shared" si="842"/>
        <v>-</v>
      </c>
      <c r="AL592" s="203">
        <f t="shared" si="843"/>
        <v>240</v>
      </c>
      <c r="AM592" s="203" t="str">
        <f t="shared" si="844"/>
        <v>-</v>
      </c>
      <c r="AN592" s="203" t="str">
        <f t="shared" si="845"/>
        <v>-</v>
      </c>
      <c r="AO592" s="203">
        <f t="shared" si="846"/>
        <v>180</v>
      </c>
      <c r="AP592" s="203" t="str">
        <f t="shared" si="847"/>
        <v>-</v>
      </c>
      <c r="AQ592" s="203">
        <f t="shared" si="848"/>
        <v>140</v>
      </c>
      <c r="AR592" s="203" t="str">
        <f t="shared" si="849"/>
        <v>-</v>
      </c>
      <c r="AS592" s="203" t="str">
        <f t="shared" si="850"/>
        <v>-</v>
      </c>
      <c r="AT592" s="203">
        <f t="shared" si="851"/>
        <v>80</v>
      </c>
      <c r="AU592" s="204" t="str">
        <f t="shared" si="852"/>
        <v>-</v>
      </c>
      <c r="AV592" s="185"/>
      <c r="AW592" s="205" t="str">
        <f t="shared" si="853"/>
        <v>-</v>
      </c>
      <c r="AX592" s="206">
        <f t="shared" si="854"/>
        <v>9.99</v>
      </c>
      <c r="AY592" s="206" t="str">
        <f t="shared" si="855"/>
        <v>-</v>
      </c>
      <c r="AZ592" s="206" t="str">
        <f t="shared" si="856"/>
        <v>-</v>
      </c>
      <c r="BA592" s="206">
        <f t="shared" si="857"/>
        <v>9.99</v>
      </c>
      <c r="BB592" s="206" t="str">
        <f t="shared" si="858"/>
        <v>-</v>
      </c>
      <c r="BC592" s="206">
        <f t="shared" si="859"/>
        <v>9.99</v>
      </c>
      <c r="BD592" s="206" t="str">
        <f t="shared" si="860"/>
        <v>-</v>
      </c>
      <c r="BE592" s="206" t="str">
        <f t="shared" si="861"/>
        <v>-</v>
      </c>
      <c r="BF592" s="206">
        <f t="shared" si="862"/>
        <v>9.99</v>
      </c>
      <c r="BG592" s="207" t="str">
        <f t="shared" si="863"/>
        <v>-</v>
      </c>
      <c r="BH592" s="103"/>
      <c r="BI592" s="227">
        <v>46265</v>
      </c>
      <c r="BJ592" s="112" t="s">
        <v>191</v>
      </c>
      <c r="BK592" s="103"/>
    </row>
    <row r="593" spans="1:63" s="49" customFormat="1">
      <c r="A593" s="110"/>
      <c r="B593" s="126" t="s">
        <v>176</v>
      </c>
      <c r="C593" s="53" t="s">
        <v>2609</v>
      </c>
      <c r="D593" s="71" t="s">
        <v>71</v>
      </c>
      <c r="E593" s="112"/>
      <c r="F593" s="51" t="s">
        <v>61</v>
      </c>
      <c r="G593" s="14">
        <v>15</v>
      </c>
      <c r="H593" s="14">
        <v>300</v>
      </c>
      <c r="I593" s="14" t="s">
        <v>41</v>
      </c>
      <c r="J593" s="14" t="s">
        <v>76</v>
      </c>
      <c r="K593" s="72" t="s">
        <v>61</v>
      </c>
      <c r="L593" s="115">
        <v>29.99</v>
      </c>
      <c r="M593" s="175">
        <f t="shared" si="837"/>
        <v>25.201680672268907</v>
      </c>
      <c r="N593" s="115"/>
      <c r="O593" s="116"/>
      <c r="P593" s="177">
        <f t="shared" si="869"/>
        <v>29.99</v>
      </c>
      <c r="Q593" s="51" t="s">
        <v>41</v>
      </c>
      <c r="R593" s="16">
        <f t="shared" si="870"/>
        <v>27.99</v>
      </c>
      <c r="S593" s="14" t="s">
        <v>41</v>
      </c>
      <c r="T593" s="14" t="s">
        <v>41</v>
      </c>
      <c r="U593" s="16">
        <f t="shared" si="871"/>
        <v>24.99</v>
      </c>
      <c r="V593" s="14" t="s">
        <v>41</v>
      </c>
      <c r="W593" s="14" t="s">
        <v>41</v>
      </c>
      <c r="X593" s="14" t="s">
        <v>41</v>
      </c>
      <c r="Y593" s="14" t="s">
        <v>41</v>
      </c>
      <c r="Z593" s="14" t="s">
        <v>41</v>
      </c>
      <c r="AA593" s="71" t="s">
        <v>41</v>
      </c>
      <c r="AB593" s="252">
        <v>39.99</v>
      </c>
      <c r="AC593" s="212"/>
      <c r="AD593" s="119" t="s">
        <v>41</v>
      </c>
      <c r="AE593" s="67">
        <v>220</v>
      </c>
      <c r="AF593" s="114"/>
      <c r="AG593" s="182">
        <f t="shared" si="838"/>
        <v>220</v>
      </c>
      <c r="AH593" s="183">
        <f t="shared" si="839"/>
        <v>-214.2</v>
      </c>
      <c r="AI593" s="184">
        <f t="shared" si="840"/>
        <v>9.99</v>
      </c>
      <c r="AJ593" s="183">
        <f t="shared" si="841"/>
        <v>8.3949579831932777</v>
      </c>
      <c r="AK593" s="202" t="str">
        <f t="shared" si="842"/>
        <v>-</v>
      </c>
      <c r="AL593" s="203">
        <f t="shared" si="843"/>
        <v>180</v>
      </c>
      <c r="AM593" s="203" t="str">
        <f t="shared" si="844"/>
        <v>-</v>
      </c>
      <c r="AN593" s="203" t="str">
        <f t="shared" si="845"/>
        <v>-</v>
      </c>
      <c r="AO593" s="203">
        <f t="shared" si="846"/>
        <v>120</v>
      </c>
      <c r="AP593" s="203" t="str">
        <f t="shared" si="847"/>
        <v>-</v>
      </c>
      <c r="AQ593" s="203" t="str">
        <f t="shared" si="848"/>
        <v>-</v>
      </c>
      <c r="AR593" s="203" t="str">
        <f t="shared" si="849"/>
        <v>-</v>
      </c>
      <c r="AS593" s="203" t="str">
        <f t="shared" si="850"/>
        <v>-</v>
      </c>
      <c r="AT593" s="203" t="str">
        <f t="shared" si="851"/>
        <v>-</v>
      </c>
      <c r="AU593" s="204" t="str">
        <f t="shared" si="852"/>
        <v>-</v>
      </c>
      <c r="AV593" s="185"/>
      <c r="AW593" s="205" t="str">
        <f t="shared" si="853"/>
        <v>-</v>
      </c>
      <c r="AX593" s="206">
        <f t="shared" si="854"/>
        <v>9.99</v>
      </c>
      <c r="AY593" s="206" t="str">
        <f t="shared" si="855"/>
        <v>-</v>
      </c>
      <c r="AZ593" s="206" t="str">
        <f t="shared" si="856"/>
        <v>-</v>
      </c>
      <c r="BA593" s="206">
        <f t="shared" si="857"/>
        <v>9.99</v>
      </c>
      <c r="BB593" s="206" t="str">
        <f t="shared" si="858"/>
        <v>-</v>
      </c>
      <c r="BC593" s="206" t="str">
        <f t="shared" si="859"/>
        <v>-</v>
      </c>
      <c r="BD593" s="206" t="str">
        <f t="shared" si="860"/>
        <v>-</v>
      </c>
      <c r="BE593" s="206" t="str">
        <f t="shared" si="861"/>
        <v>-</v>
      </c>
      <c r="BF593" s="206" t="str">
        <f t="shared" si="862"/>
        <v>-</v>
      </c>
      <c r="BG593" s="207" t="str">
        <f t="shared" si="863"/>
        <v>-</v>
      </c>
      <c r="BH593" s="103" t="s">
        <v>2756</v>
      </c>
      <c r="BI593" s="227"/>
      <c r="BJ593" s="112" t="s">
        <v>195</v>
      </c>
      <c r="BK593" s="103"/>
    </row>
    <row r="594" spans="1:63" s="49" customFormat="1">
      <c r="A594" s="110"/>
      <c r="B594" s="126" t="s">
        <v>176</v>
      </c>
      <c r="C594" s="53" t="s">
        <v>2610</v>
      </c>
      <c r="D594" s="71" t="s">
        <v>40</v>
      </c>
      <c r="E594" s="112"/>
      <c r="F594" s="51" t="s">
        <v>61</v>
      </c>
      <c r="G594" s="14">
        <v>50</v>
      </c>
      <c r="H594" s="14">
        <v>300</v>
      </c>
      <c r="I594" s="14" t="s">
        <v>41</v>
      </c>
      <c r="J594" s="14" t="s">
        <v>76</v>
      </c>
      <c r="K594" s="72" t="s">
        <v>61</v>
      </c>
      <c r="L594" s="115">
        <v>29.99</v>
      </c>
      <c r="M594" s="175">
        <f t="shared" si="837"/>
        <v>25.201680672268907</v>
      </c>
      <c r="N594" s="115"/>
      <c r="O594" s="116"/>
      <c r="P594" s="177">
        <f t="shared" si="869"/>
        <v>29.99</v>
      </c>
      <c r="Q594" s="51" t="s">
        <v>41</v>
      </c>
      <c r="R594" s="16">
        <f t="shared" si="870"/>
        <v>27.99</v>
      </c>
      <c r="S594" s="14" t="s">
        <v>41</v>
      </c>
      <c r="T594" s="14" t="s">
        <v>41</v>
      </c>
      <c r="U594" s="16">
        <f t="shared" si="871"/>
        <v>24.99</v>
      </c>
      <c r="V594" s="14" t="s">
        <v>41</v>
      </c>
      <c r="W594" s="16">
        <f>P594-7</f>
        <v>22.99</v>
      </c>
      <c r="X594" s="14" t="s">
        <v>41</v>
      </c>
      <c r="Y594" s="14" t="s">
        <v>41</v>
      </c>
      <c r="Z594" s="16">
        <f>P594-10</f>
        <v>19.989999999999998</v>
      </c>
      <c r="AA594" s="71" t="s">
        <v>41</v>
      </c>
      <c r="AB594" s="252">
        <v>39.99</v>
      </c>
      <c r="AC594" s="212"/>
      <c r="AD594" s="119" t="s">
        <v>41</v>
      </c>
      <c r="AE594" s="67">
        <v>100</v>
      </c>
      <c r="AF594" s="114"/>
      <c r="AG594" s="182">
        <f t="shared" si="838"/>
        <v>100</v>
      </c>
      <c r="AH594" s="183">
        <f t="shared" si="839"/>
        <v>-71.399999999999991</v>
      </c>
      <c r="AI594" s="184">
        <f t="shared" si="840"/>
        <v>9.99</v>
      </c>
      <c r="AJ594" s="183">
        <f t="shared" si="841"/>
        <v>8.3949579831932777</v>
      </c>
      <c r="AK594" s="202" t="str">
        <f t="shared" si="842"/>
        <v>-</v>
      </c>
      <c r="AL594" s="203">
        <f t="shared" si="843"/>
        <v>60</v>
      </c>
      <c r="AM594" s="203" t="str">
        <f t="shared" si="844"/>
        <v>-</v>
      </c>
      <c r="AN594" s="203" t="str">
        <f t="shared" si="845"/>
        <v>-</v>
      </c>
      <c r="AO594" s="203">
        <f t="shared" si="846"/>
        <v>0</v>
      </c>
      <c r="AP594" s="203" t="str">
        <f t="shared" si="847"/>
        <v>-</v>
      </c>
      <c r="AQ594" s="203">
        <f t="shared" si="848"/>
        <v>-40</v>
      </c>
      <c r="AR594" s="203" t="str">
        <f t="shared" si="849"/>
        <v>-</v>
      </c>
      <c r="AS594" s="203" t="str">
        <f t="shared" si="850"/>
        <v>-</v>
      </c>
      <c r="AT594" s="203">
        <f t="shared" si="851"/>
        <v>-100</v>
      </c>
      <c r="AU594" s="204" t="str">
        <f t="shared" si="852"/>
        <v>-</v>
      </c>
      <c r="AV594" s="185"/>
      <c r="AW594" s="205" t="str">
        <f t="shared" si="853"/>
        <v>-</v>
      </c>
      <c r="AX594" s="206">
        <f t="shared" si="854"/>
        <v>9.99</v>
      </c>
      <c r="AY594" s="206" t="str">
        <f t="shared" si="855"/>
        <v>-</v>
      </c>
      <c r="AZ594" s="206" t="str">
        <f t="shared" si="856"/>
        <v>-</v>
      </c>
      <c r="BA594" s="206">
        <f t="shared" si="857"/>
        <v>49.99</v>
      </c>
      <c r="BB594" s="206" t="str">
        <f t="shared" si="858"/>
        <v>-</v>
      </c>
      <c r="BC594" s="206">
        <f t="shared" si="859"/>
        <v>99.99</v>
      </c>
      <c r="BD594" s="206" t="str">
        <f t="shared" si="860"/>
        <v>-</v>
      </c>
      <c r="BE594" s="206" t="str">
        <f t="shared" si="861"/>
        <v>-</v>
      </c>
      <c r="BF594" s="206">
        <f t="shared" si="862"/>
        <v>169.99</v>
      </c>
      <c r="BG594" s="207" t="str">
        <f t="shared" si="863"/>
        <v>-</v>
      </c>
      <c r="BH594" s="103" t="s">
        <v>2757</v>
      </c>
      <c r="BI594" s="227"/>
      <c r="BJ594" s="112" t="s">
        <v>191</v>
      </c>
      <c r="BK594" s="103"/>
    </row>
    <row r="595" spans="1:63">
      <c r="A595" s="110"/>
      <c r="B595" s="126" t="s">
        <v>176</v>
      </c>
      <c r="C595" s="53" t="s">
        <v>2609</v>
      </c>
      <c r="D595" s="71" t="s">
        <v>71</v>
      </c>
      <c r="E595" s="112" t="s">
        <v>2426</v>
      </c>
      <c r="F595" s="51" t="s">
        <v>61</v>
      </c>
      <c r="G595" s="14">
        <v>15</v>
      </c>
      <c r="H595" s="14">
        <v>300</v>
      </c>
      <c r="I595" s="14" t="s">
        <v>41</v>
      </c>
      <c r="J595" s="14" t="s">
        <v>76</v>
      </c>
      <c r="K595" s="72" t="s">
        <v>61</v>
      </c>
      <c r="L595" s="115">
        <v>29.99</v>
      </c>
      <c r="M595" s="175">
        <f t="shared" si="837"/>
        <v>25.201680672268907</v>
      </c>
      <c r="N595" s="115"/>
      <c r="O595" s="116"/>
      <c r="P595" s="177">
        <f t="shared" si="869"/>
        <v>29.99</v>
      </c>
      <c r="Q595" s="51" t="s">
        <v>41</v>
      </c>
      <c r="R595" s="16">
        <f t="shared" si="870"/>
        <v>27.99</v>
      </c>
      <c r="S595" s="14" t="s">
        <v>41</v>
      </c>
      <c r="T595" s="14" t="s">
        <v>41</v>
      </c>
      <c r="U595" s="16">
        <f t="shared" si="871"/>
        <v>24.99</v>
      </c>
      <c r="V595" s="14" t="s">
        <v>41</v>
      </c>
      <c r="W595" s="14" t="s">
        <v>41</v>
      </c>
      <c r="X595" s="14" t="s">
        <v>41</v>
      </c>
      <c r="Y595" s="14" t="s">
        <v>41</v>
      </c>
      <c r="Z595" s="14" t="s">
        <v>41</v>
      </c>
      <c r="AA595" s="71" t="s">
        <v>41</v>
      </c>
      <c r="AB595" s="252">
        <v>39.99</v>
      </c>
      <c r="AC595" s="237" t="s">
        <v>49</v>
      </c>
      <c r="AD595" s="120" t="s">
        <v>2624</v>
      </c>
      <c r="AE595" s="67">
        <v>220</v>
      </c>
      <c r="AF595" s="114">
        <v>100</v>
      </c>
      <c r="AG595" s="182">
        <f t="shared" si="838"/>
        <v>320</v>
      </c>
      <c r="AH595" s="183">
        <f t="shared" si="839"/>
        <v>-333.2</v>
      </c>
      <c r="AI595" s="184">
        <f t="shared" si="840"/>
        <v>9.99</v>
      </c>
      <c r="AJ595" s="183">
        <f t="shared" si="841"/>
        <v>8.3949579831932777</v>
      </c>
      <c r="AK595" s="202" t="str">
        <f t="shared" si="842"/>
        <v>-</v>
      </c>
      <c r="AL595" s="203">
        <f t="shared" si="843"/>
        <v>280</v>
      </c>
      <c r="AM595" s="203" t="str">
        <f t="shared" si="844"/>
        <v>-</v>
      </c>
      <c r="AN595" s="203" t="str">
        <f t="shared" si="845"/>
        <v>-</v>
      </c>
      <c r="AO595" s="203">
        <f t="shared" si="846"/>
        <v>220</v>
      </c>
      <c r="AP595" s="203" t="str">
        <f t="shared" si="847"/>
        <v>-</v>
      </c>
      <c r="AQ595" s="203" t="str">
        <f t="shared" si="848"/>
        <v>-</v>
      </c>
      <c r="AR595" s="203" t="str">
        <f t="shared" si="849"/>
        <v>-</v>
      </c>
      <c r="AS595" s="203" t="str">
        <f t="shared" si="850"/>
        <v>-</v>
      </c>
      <c r="AT595" s="203" t="str">
        <f t="shared" si="851"/>
        <v>-</v>
      </c>
      <c r="AU595" s="204" t="str">
        <f t="shared" si="852"/>
        <v>-</v>
      </c>
      <c r="AV595" s="185"/>
      <c r="AW595" s="205" t="str">
        <f t="shared" si="853"/>
        <v>-</v>
      </c>
      <c r="AX595" s="206">
        <f t="shared" si="854"/>
        <v>9.99</v>
      </c>
      <c r="AY595" s="206" t="str">
        <f t="shared" si="855"/>
        <v>-</v>
      </c>
      <c r="AZ595" s="206" t="str">
        <f t="shared" si="856"/>
        <v>-</v>
      </c>
      <c r="BA595" s="206">
        <f t="shared" si="857"/>
        <v>9.99</v>
      </c>
      <c r="BB595" s="206" t="str">
        <f t="shared" si="858"/>
        <v>-</v>
      </c>
      <c r="BC595" s="206" t="str">
        <f t="shared" si="859"/>
        <v>-</v>
      </c>
      <c r="BD595" s="206" t="str">
        <f t="shared" si="860"/>
        <v>-</v>
      </c>
      <c r="BE595" s="206" t="str">
        <f t="shared" si="861"/>
        <v>-</v>
      </c>
      <c r="BF595" s="206" t="str">
        <f t="shared" si="862"/>
        <v>-</v>
      </c>
      <c r="BG595" s="207" t="str">
        <f t="shared" si="863"/>
        <v>-</v>
      </c>
      <c r="BH595" s="103" t="s">
        <v>2756</v>
      </c>
      <c r="BI595" s="227">
        <v>46265</v>
      </c>
      <c r="BJ595" s="112" t="s">
        <v>195</v>
      </c>
      <c r="BK595" s="103"/>
    </row>
    <row r="596" spans="1:63" s="49" customFormat="1">
      <c r="A596" s="110"/>
      <c r="B596" s="126" t="s">
        <v>176</v>
      </c>
      <c r="C596" s="53" t="s">
        <v>2611</v>
      </c>
      <c r="D596" s="71" t="s">
        <v>85</v>
      </c>
      <c r="E596" s="112" t="s">
        <v>2426</v>
      </c>
      <c r="F596" s="51" t="s">
        <v>61</v>
      </c>
      <c r="G596" s="14">
        <v>50</v>
      </c>
      <c r="H596" s="14">
        <v>300</v>
      </c>
      <c r="I596" s="14" t="s">
        <v>41</v>
      </c>
      <c r="J596" s="14" t="s">
        <v>76</v>
      </c>
      <c r="K596" s="72" t="s">
        <v>61</v>
      </c>
      <c r="L596" s="115">
        <v>34.99</v>
      </c>
      <c r="M596" s="175">
        <f t="shared" si="837"/>
        <v>29.403361344537817</v>
      </c>
      <c r="N596" s="115">
        <f>L596-5</f>
        <v>29.990000000000002</v>
      </c>
      <c r="O596" s="116">
        <f>N596/1.19</f>
        <v>25.20168067226891</v>
      </c>
      <c r="P596" s="177">
        <f>N596</f>
        <v>29.990000000000002</v>
      </c>
      <c r="Q596" s="51" t="s">
        <v>41</v>
      </c>
      <c r="R596" s="16">
        <f t="shared" si="870"/>
        <v>27.990000000000002</v>
      </c>
      <c r="S596" s="14" t="s">
        <v>41</v>
      </c>
      <c r="T596" s="14" t="s">
        <v>41</v>
      </c>
      <c r="U596" s="16">
        <f t="shared" si="871"/>
        <v>24.990000000000002</v>
      </c>
      <c r="V596" s="14" t="s">
        <v>41</v>
      </c>
      <c r="W596" s="16">
        <f t="shared" ref="W596:W603" si="872">P596-7</f>
        <v>22.990000000000002</v>
      </c>
      <c r="X596" s="14" t="s">
        <v>41</v>
      </c>
      <c r="Y596" s="14" t="s">
        <v>41</v>
      </c>
      <c r="Z596" s="16">
        <f t="shared" ref="Z596:Z603" si="873">P596-10</f>
        <v>19.990000000000002</v>
      </c>
      <c r="AA596" s="71" t="s">
        <v>41</v>
      </c>
      <c r="AB596" s="252">
        <v>39.99</v>
      </c>
      <c r="AC596" s="237" t="s">
        <v>183</v>
      </c>
      <c r="AD596" s="120" t="s">
        <v>2625</v>
      </c>
      <c r="AE596" s="67">
        <v>180</v>
      </c>
      <c r="AF596" s="114">
        <v>70</v>
      </c>
      <c r="AG596" s="182">
        <f t="shared" si="838"/>
        <v>250</v>
      </c>
      <c r="AH596" s="183">
        <f t="shared" si="839"/>
        <v>-249.89999999999998</v>
      </c>
      <c r="AI596" s="184">
        <f t="shared" si="840"/>
        <v>9.99</v>
      </c>
      <c r="AJ596" s="183">
        <f t="shared" si="841"/>
        <v>8.3949579831932777</v>
      </c>
      <c r="AK596" s="202" t="str">
        <f t="shared" si="842"/>
        <v>-</v>
      </c>
      <c r="AL596" s="203">
        <f t="shared" si="843"/>
        <v>210</v>
      </c>
      <c r="AM596" s="203" t="str">
        <f t="shared" si="844"/>
        <v>-</v>
      </c>
      <c r="AN596" s="203" t="str">
        <f t="shared" si="845"/>
        <v>-</v>
      </c>
      <c r="AO596" s="203">
        <f t="shared" si="846"/>
        <v>150</v>
      </c>
      <c r="AP596" s="203" t="str">
        <f t="shared" si="847"/>
        <v>-</v>
      </c>
      <c r="AQ596" s="203">
        <f t="shared" si="848"/>
        <v>110</v>
      </c>
      <c r="AR596" s="203" t="str">
        <f t="shared" si="849"/>
        <v>-</v>
      </c>
      <c r="AS596" s="203" t="str">
        <f t="shared" si="850"/>
        <v>-</v>
      </c>
      <c r="AT596" s="203">
        <f t="shared" si="851"/>
        <v>50</v>
      </c>
      <c r="AU596" s="204" t="str">
        <f t="shared" si="852"/>
        <v>-</v>
      </c>
      <c r="AV596" s="185"/>
      <c r="AW596" s="205" t="str">
        <f t="shared" si="853"/>
        <v>-</v>
      </c>
      <c r="AX596" s="206">
        <f t="shared" si="854"/>
        <v>9.99</v>
      </c>
      <c r="AY596" s="206" t="str">
        <f t="shared" si="855"/>
        <v>-</v>
      </c>
      <c r="AZ596" s="206" t="str">
        <f t="shared" si="856"/>
        <v>-</v>
      </c>
      <c r="BA596" s="206">
        <f t="shared" si="857"/>
        <v>9.99</v>
      </c>
      <c r="BB596" s="206" t="str">
        <f t="shared" si="858"/>
        <v>-</v>
      </c>
      <c r="BC596" s="206">
        <f t="shared" si="859"/>
        <v>9.99</v>
      </c>
      <c r="BD596" s="206" t="str">
        <f t="shared" si="860"/>
        <v>-</v>
      </c>
      <c r="BE596" s="206" t="str">
        <f t="shared" si="861"/>
        <v>-</v>
      </c>
      <c r="BF596" s="206">
        <f t="shared" si="862"/>
        <v>9.99</v>
      </c>
      <c r="BG596" s="207" t="str">
        <f t="shared" si="863"/>
        <v>-</v>
      </c>
      <c r="BH596" s="103" t="s">
        <v>2757</v>
      </c>
      <c r="BI596" s="227">
        <v>46265</v>
      </c>
      <c r="BJ596" s="112" t="s">
        <v>193</v>
      </c>
      <c r="BK596" s="103"/>
    </row>
    <row r="597" spans="1:63" s="49" customFormat="1">
      <c r="A597" s="110"/>
      <c r="B597" s="126" t="s">
        <v>176</v>
      </c>
      <c r="C597" s="53" t="s">
        <v>170</v>
      </c>
      <c r="D597" s="71" t="s">
        <v>71</v>
      </c>
      <c r="E597" s="112" t="s">
        <v>2426</v>
      </c>
      <c r="F597" s="51" t="s">
        <v>61</v>
      </c>
      <c r="G597" s="14">
        <v>25</v>
      </c>
      <c r="H597" s="14">
        <v>50</v>
      </c>
      <c r="I597" s="14" t="s">
        <v>41</v>
      </c>
      <c r="J597" s="14" t="s">
        <v>76</v>
      </c>
      <c r="K597" s="72" t="s">
        <v>61</v>
      </c>
      <c r="L597" s="115">
        <v>34.99</v>
      </c>
      <c r="M597" s="175">
        <f t="shared" si="837"/>
        <v>29.403361344537817</v>
      </c>
      <c r="N597" s="117">
        <f>(L597-10)*0.8+10</f>
        <v>29.992000000000004</v>
      </c>
      <c r="O597" s="118">
        <f>N597/1.19</f>
        <v>25.203361344537822</v>
      </c>
      <c r="P597" s="177">
        <f>N597</f>
        <v>29.992000000000004</v>
      </c>
      <c r="Q597" s="51" t="s">
        <v>41</v>
      </c>
      <c r="R597" s="16">
        <f t="shared" si="870"/>
        <v>27.992000000000004</v>
      </c>
      <c r="S597" s="14" t="s">
        <v>41</v>
      </c>
      <c r="T597" s="14" t="s">
        <v>41</v>
      </c>
      <c r="U597" s="16">
        <f t="shared" si="871"/>
        <v>24.992000000000004</v>
      </c>
      <c r="V597" s="14" t="s">
        <v>41</v>
      </c>
      <c r="W597" s="16">
        <f t="shared" si="872"/>
        <v>22.992000000000004</v>
      </c>
      <c r="X597" s="14" t="s">
        <v>41</v>
      </c>
      <c r="Y597" s="14" t="s">
        <v>41</v>
      </c>
      <c r="Z597" s="16">
        <f t="shared" si="873"/>
        <v>19.992000000000004</v>
      </c>
      <c r="AA597" s="71" t="s">
        <v>41</v>
      </c>
      <c r="AB597" s="256">
        <v>0</v>
      </c>
      <c r="AC597" s="237" t="s">
        <v>186</v>
      </c>
      <c r="AD597" s="120" t="s">
        <v>2165</v>
      </c>
      <c r="AE597" s="67">
        <v>260</v>
      </c>
      <c r="AF597" s="114">
        <v>10</v>
      </c>
      <c r="AG597" s="182">
        <f t="shared" si="838"/>
        <v>270</v>
      </c>
      <c r="AH597" s="183">
        <f t="shared" si="839"/>
        <v>-273.7</v>
      </c>
      <c r="AI597" s="184">
        <f t="shared" si="840"/>
        <v>9.99</v>
      </c>
      <c r="AJ597" s="183">
        <f t="shared" si="841"/>
        <v>8.3949579831932777</v>
      </c>
      <c r="AK597" s="202" t="str">
        <f t="shared" si="842"/>
        <v>-</v>
      </c>
      <c r="AL597" s="203">
        <f t="shared" si="843"/>
        <v>230</v>
      </c>
      <c r="AM597" s="203" t="str">
        <f t="shared" si="844"/>
        <v>-</v>
      </c>
      <c r="AN597" s="203" t="str">
        <f t="shared" si="845"/>
        <v>-</v>
      </c>
      <c r="AO597" s="203">
        <f t="shared" si="846"/>
        <v>170</v>
      </c>
      <c r="AP597" s="203" t="str">
        <f t="shared" si="847"/>
        <v>-</v>
      </c>
      <c r="AQ597" s="203">
        <f t="shared" si="848"/>
        <v>130</v>
      </c>
      <c r="AR597" s="203" t="str">
        <f t="shared" si="849"/>
        <v>-</v>
      </c>
      <c r="AS597" s="203" t="str">
        <f t="shared" si="850"/>
        <v>-</v>
      </c>
      <c r="AT597" s="203">
        <f t="shared" si="851"/>
        <v>70</v>
      </c>
      <c r="AU597" s="204" t="str">
        <f t="shared" si="852"/>
        <v>-</v>
      </c>
      <c r="AV597" s="185"/>
      <c r="AW597" s="205" t="str">
        <f t="shared" si="853"/>
        <v>-</v>
      </c>
      <c r="AX597" s="206">
        <f t="shared" si="854"/>
        <v>9.99</v>
      </c>
      <c r="AY597" s="206" t="str">
        <f t="shared" si="855"/>
        <v>-</v>
      </c>
      <c r="AZ597" s="206" t="str">
        <f t="shared" si="856"/>
        <v>-</v>
      </c>
      <c r="BA597" s="206">
        <f t="shared" si="857"/>
        <v>9.99</v>
      </c>
      <c r="BB597" s="206" t="str">
        <f t="shared" si="858"/>
        <v>-</v>
      </c>
      <c r="BC597" s="206">
        <f t="shared" si="859"/>
        <v>9.99</v>
      </c>
      <c r="BD597" s="206" t="str">
        <f t="shared" si="860"/>
        <v>-</v>
      </c>
      <c r="BE597" s="206" t="str">
        <f t="shared" si="861"/>
        <v>-</v>
      </c>
      <c r="BF597" s="206">
        <f t="shared" si="862"/>
        <v>9.99</v>
      </c>
      <c r="BG597" s="207" t="str">
        <f t="shared" si="863"/>
        <v>-</v>
      </c>
      <c r="BH597" s="103"/>
      <c r="BI597" s="227">
        <v>46265</v>
      </c>
      <c r="BJ597" s="112" t="s">
        <v>199</v>
      </c>
      <c r="BK597" s="103"/>
    </row>
    <row r="598" spans="1:63" s="49" customFormat="1">
      <c r="A598" s="110"/>
      <c r="B598" s="126" t="s">
        <v>176</v>
      </c>
      <c r="C598" s="53" t="s">
        <v>170</v>
      </c>
      <c r="D598" s="71" t="s">
        <v>71</v>
      </c>
      <c r="E598" s="112" t="s">
        <v>2426</v>
      </c>
      <c r="F598" s="51" t="s">
        <v>61</v>
      </c>
      <c r="G598" s="14">
        <v>25</v>
      </c>
      <c r="H598" s="14">
        <v>50</v>
      </c>
      <c r="I598" s="14" t="s">
        <v>41</v>
      </c>
      <c r="J598" s="14" t="s">
        <v>76</v>
      </c>
      <c r="K598" s="72" t="s">
        <v>61</v>
      </c>
      <c r="L598" s="115">
        <v>34.99</v>
      </c>
      <c r="M598" s="175">
        <f t="shared" si="837"/>
        <v>29.403361344537817</v>
      </c>
      <c r="N598" s="115">
        <f>(L598-10)*0.9+10</f>
        <v>32.491</v>
      </c>
      <c r="O598" s="118">
        <f>N598/1.19</f>
        <v>27.303361344537816</v>
      </c>
      <c r="P598" s="177">
        <f>N598</f>
        <v>32.491</v>
      </c>
      <c r="Q598" s="51" t="s">
        <v>41</v>
      </c>
      <c r="R598" s="16">
        <f t="shared" si="870"/>
        <v>30.491</v>
      </c>
      <c r="S598" s="14" t="s">
        <v>41</v>
      </c>
      <c r="T598" s="14" t="s">
        <v>41</v>
      </c>
      <c r="U598" s="16">
        <f t="shared" si="871"/>
        <v>27.491</v>
      </c>
      <c r="V598" s="14" t="s">
        <v>41</v>
      </c>
      <c r="W598" s="16">
        <f t="shared" si="872"/>
        <v>25.491</v>
      </c>
      <c r="X598" s="14" t="s">
        <v>41</v>
      </c>
      <c r="Y598" s="14" t="s">
        <v>41</v>
      </c>
      <c r="Z598" s="16">
        <f t="shared" si="873"/>
        <v>22.491</v>
      </c>
      <c r="AA598" s="71" t="s">
        <v>41</v>
      </c>
      <c r="AB598" s="256">
        <v>0</v>
      </c>
      <c r="AC598" s="237" t="s">
        <v>185</v>
      </c>
      <c r="AD598" s="120" t="s">
        <v>2164</v>
      </c>
      <c r="AE598" s="67">
        <v>260</v>
      </c>
      <c r="AF598" s="114">
        <v>60</v>
      </c>
      <c r="AG598" s="182">
        <f t="shared" si="838"/>
        <v>320</v>
      </c>
      <c r="AH598" s="183">
        <f t="shared" si="839"/>
        <v>-333.2</v>
      </c>
      <c r="AI598" s="184">
        <f t="shared" si="840"/>
        <v>9.99</v>
      </c>
      <c r="AJ598" s="183">
        <f t="shared" si="841"/>
        <v>8.3949579831932777</v>
      </c>
      <c r="AK598" s="202" t="str">
        <f t="shared" si="842"/>
        <v>-</v>
      </c>
      <c r="AL598" s="203">
        <f t="shared" si="843"/>
        <v>280</v>
      </c>
      <c r="AM598" s="203" t="str">
        <f t="shared" si="844"/>
        <v>-</v>
      </c>
      <c r="AN598" s="203" t="str">
        <f t="shared" si="845"/>
        <v>-</v>
      </c>
      <c r="AO598" s="203">
        <f t="shared" si="846"/>
        <v>220</v>
      </c>
      <c r="AP598" s="203" t="str">
        <f t="shared" si="847"/>
        <v>-</v>
      </c>
      <c r="AQ598" s="203">
        <f t="shared" si="848"/>
        <v>180</v>
      </c>
      <c r="AR598" s="203" t="str">
        <f t="shared" si="849"/>
        <v>-</v>
      </c>
      <c r="AS598" s="203" t="str">
        <f t="shared" si="850"/>
        <v>-</v>
      </c>
      <c r="AT598" s="203">
        <f t="shared" si="851"/>
        <v>120</v>
      </c>
      <c r="AU598" s="204" t="str">
        <f t="shared" si="852"/>
        <v>-</v>
      </c>
      <c r="AV598" s="185"/>
      <c r="AW598" s="205" t="str">
        <f t="shared" si="853"/>
        <v>-</v>
      </c>
      <c r="AX598" s="206">
        <f t="shared" si="854"/>
        <v>9.99</v>
      </c>
      <c r="AY598" s="206" t="str">
        <f t="shared" si="855"/>
        <v>-</v>
      </c>
      <c r="AZ598" s="206" t="str">
        <f t="shared" si="856"/>
        <v>-</v>
      </c>
      <c r="BA598" s="206">
        <f t="shared" si="857"/>
        <v>9.99</v>
      </c>
      <c r="BB598" s="206" t="str">
        <f t="shared" si="858"/>
        <v>-</v>
      </c>
      <c r="BC598" s="206">
        <f t="shared" si="859"/>
        <v>9.99</v>
      </c>
      <c r="BD598" s="206" t="str">
        <f t="shared" si="860"/>
        <v>-</v>
      </c>
      <c r="BE598" s="206" t="str">
        <f t="shared" si="861"/>
        <v>-</v>
      </c>
      <c r="BF598" s="206">
        <f t="shared" si="862"/>
        <v>9.99</v>
      </c>
      <c r="BG598" s="207" t="str">
        <f t="shared" si="863"/>
        <v>-</v>
      </c>
      <c r="BH598" s="103"/>
      <c r="BI598" s="227">
        <v>46265</v>
      </c>
      <c r="BJ598" s="112" t="s">
        <v>199</v>
      </c>
      <c r="BK598" s="103"/>
    </row>
    <row r="599" spans="1:63" s="49" customFormat="1">
      <c r="A599" s="110"/>
      <c r="B599" s="126" t="s">
        <v>176</v>
      </c>
      <c r="C599" s="53" t="s">
        <v>201</v>
      </c>
      <c r="D599" s="71" t="s">
        <v>40</v>
      </c>
      <c r="E599" s="112"/>
      <c r="F599" s="51" t="s">
        <v>43</v>
      </c>
      <c r="G599" s="14">
        <v>200</v>
      </c>
      <c r="H599" s="14">
        <v>300</v>
      </c>
      <c r="I599" s="14" t="s">
        <v>41</v>
      </c>
      <c r="J599" s="14" t="s">
        <v>76</v>
      </c>
      <c r="K599" s="72">
        <v>0.19</v>
      </c>
      <c r="L599" s="115">
        <v>34.99</v>
      </c>
      <c r="M599" s="175">
        <f t="shared" si="837"/>
        <v>29.403361344537817</v>
      </c>
      <c r="N599" s="115"/>
      <c r="O599" s="116"/>
      <c r="P599" s="177">
        <f t="shared" ref="P599:P609" si="874">L599</f>
        <v>34.99</v>
      </c>
      <c r="Q599" s="51" t="s">
        <v>41</v>
      </c>
      <c r="R599" s="16">
        <f t="shared" si="870"/>
        <v>32.99</v>
      </c>
      <c r="S599" s="14" t="s">
        <v>41</v>
      </c>
      <c r="T599" s="14" t="s">
        <v>41</v>
      </c>
      <c r="U599" s="16">
        <f t="shared" si="871"/>
        <v>29.990000000000002</v>
      </c>
      <c r="V599" s="14" t="s">
        <v>41</v>
      </c>
      <c r="W599" s="16">
        <f t="shared" si="872"/>
        <v>27.990000000000002</v>
      </c>
      <c r="X599" s="14" t="s">
        <v>41</v>
      </c>
      <c r="Y599" s="14" t="s">
        <v>41</v>
      </c>
      <c r="Z599" s="16">
        <f t="shared" si="873"/>
        <v>24.990000000000002</v>
      </c>
      <c r="AA599" s="71" t="s">
        <v>41</v>
      </c>
      <c r="AB599" s="252">
        <v>39.99</v>
      </c>
      <c r="AC599" s="212"/>
      <c r="AD599" s="119" t="s">
        <v>41</v>
      </c>
      <c r="AE599" s="67">
        <v>130</v>
      </c>
      <c r="AF599" s="114"/>
      <c r="AG599" s="182">
        <f t="shared" si="838"/>
        <v>130</v>
      </c>
      <c r="AH599" s="183">
        <f t="shared" si="839"/>
        <v>-107.1</v>
      </c>
      <c r="AI599" s="184">
        <f t="shared" si="840"/>
        <v>9.99</v>
      </c>
      <c r="AJ599" s="183">
        <f t="shared" si="841"/>
        <v>8.3949579831932777</v>
      </c>
      <c r="AK599" s="202" t="str">
        <f t="shared" si="842"/>
        <v>-</v>
      </c>
      <c r="AL599" s="203">
        <f t="shared" si="843"/>
        <v>90</v>
      </c>
      <c r="AM599" s="203" t="str">
        <f t="shared" si="844"/>
        <v>-</v>
      </c>
      <c r="AN599" s="203" t="str">
        <f t="shared" si="845"/>
        <v>-</v>
      </c>
      <c r="AO599" s="203">
        <f t="shared" si="846"/>
        <v>30</v>
      </c>
      <c r="AP599" s="203" t="str">
        <f t="shared" si="847"/>
        <v>-</v>
      </c>
      <c r="AQ599" s="203">
        <f t="shared" si="848"/>
        <v>-10</v>
      </c>
      <c r="AR599" s="203" t="str">
        <f t="shared" si="849"/>
        <v>-</v>
      </c>
      <c r="AS599" s="203" t="str">
        <f t="shared" si="850"/>
        <v>-</v>
      </c>
      <c r="AT599" s="203">
        <f t="shared" si="851"/>
        <v>-70</v>
      </c>
      <c r="AU599" s="204" t="str">
        <f t="shared" si="852"/>
        <v>-</v>
      </c>
      <c r="AV599" s="185"/>
      <c r="AW599" s="205" t="str">
        <f t="shared" si="853"/>
        <v>-</v>
      </c>
      <c r="AX599" s="206">
        <f t="shared" si="854"/>
        <v>9.99</v>
      </c>
      <c r="AY599" s="206" t="str">
        <f t="shared" si="855"/>
        <v>-</v>
      </c>
      <c r="AZ599" s="206" t="str">
        <f t="shared" si="856"/>
        <v>-</v>
      </c>
      <c r="BA599" s="206">
        <f t="shared" si="857"/>
        <v>19.990000000000002</v>
      </c>
      <c r="BB599" s="206" t="str">
        <f t="shared" si="858"/>
        <v>-</v>
      </c>
      <c r="BC599" s="206">
        <f t="shared" si="859"/>
        <v>59.99</v>
      </c>
      <c r="BD599" s="206" t="str">
        <f t="shared" si="860"/>
        <v>-</v>
      </c>
      <c r="BE599" s="206" t="str">
        <f t="shared" si="861"/>
        <v>-</v>
      </c>
      <c r="BF599" s="206">
        <f t="shared" si="862"/>
        <v>139.99</v>
      </c>
      <c r="BG599" s="207" t="str">
        <f t="shared" si="863"/>
        <v>-</v>
      </c>
      <c r="BH599" s="103"/>
      <c r="BI599" s="227"/>
      <c r="BJ599" s="112" t="s">
        <v>202</v>
      </c>
      <c r="BK599" s="103"/>
    </row>
    <row r="600" spans="1:63" s="49" customFormat="1">
      <c r="A600" s="110"/>
      <c r="B600" s="126" t="s">
        <v>176</v>
      </c>
      <c r="C600" s="53" t="s">
        <v>201</v>
      </c>
      <c r="D600" s="71" t="s">
        <v>40</v>
      </c>
      <c r="E600" s="112" t="s">
        <v>2427</v>
      </c>
      <c r="F600" s="51" t="s">
        <v>43</v>
      </c>
      <c r="G600" s="14">
        <v>200</v>
      </c>
      <c r="H600" s="14">
        <v>300</v>
      </c>
      <c r="I600" s="14" t="s">
        <v>41</v>
      </c>
      <c r="J600" s="14" t="s">
        <v>76</v>
      </c>
      <c r="K600" s="72">
        <v>0.19</v>
      </c>
      <c r="L600" s="115">
        <v>34.99</v>
      </c>
      <c r="M600" s="175">
        <f t="shared" si="837"/>
        <v>29.403361344537817</v>
      </c>
      <c r="N600" s="115"/>
      <c r="O600" s="116"/>
      <c r="P600" s="177">
        <f t="shared" si="874"/>
        <v>34.99</v>
      </c>
      <c r="Q600" s="51" t="s">
        <v>41</v>
      </c>
      <c r="R600" s="16">
        <f t="shared" si="870"/>
        <v>32.99</v>
      </c>
      <c r="S600" s="14" t="s">
        <v>41</v>
      </c>
      <c r="T600" s="14" t="s">
        <v>41</v>
      </c>
      <c r="U600" s="16">
        <f t="shared" si="871"/>
        <v>29.990000000000002</v>
      </c>
      <c r="V600" s="14" t="s">
        <v>41</v>
      </c>
      <c r="W600" s="16">
        <f t="shared" si="872"/>
        <v>27.990000000000002</v>
      </c>
      <c r="X600" s="14" t="s">
        <v>41</v>
      </c>
      <c r="Y600" s="14" t="s">
        <v>41</v>
      </c>
      <c r="Z600" s="16">
        <f t="shared" si="873"/>
        <v>24.990000000000002</v>
      </c>
      <c r="AA600" s="71" t="s">
        <v>41</v>
      </c>
      <c r="AB600" s="252">
        <v>39.99</v>
      </c>
      <c r="AC600" s="237" t="s">
        <v>49</v>
      </c>
      <c r="AD600" s="120" t="s">
        <v>203</v>
      </c>
      <c r="AE600" s="67">
        <v>130</v>
      </c>
      <c r="AF600" s="114">
        <v>220</v>
      </c>
      <c r="AG600" s="182">
        <f t="shared" si="838"/>
        <v>350</v>
      </c>
      <c r="AH600" s="183">
        <f t="shared" si="839"/>
        <v>-368.9</v>
      </c>
      <c r="AI600" s="184">
        <f t="shared" si="840"/>
        <v>9.99</v>
      </c>
      <c r="AJ600" s="183">
        <f t="shared" si="841"/>
        <v>8.3949579831932777</v>
      </c>
      <c r="AK600" s="202" t="str">
        <f t="shared" si="842"/>
        <v>-</v>
      </c>
      <c r="AL600" s="203">
        <f t="shared" si="843"/>
        <v>310</v>
      </c>
      <c r="AM600" s="203" t="str">
        <f t="shared" si="844"/>
        <v>-</v>
      </c>
      <c r="AN600" s="203" t="str">
        <f t="shared" si="845"/>
        <v>-</v>
      </c>
      <c r="AO600" s="203">
        <f t="shared" si="846"/>
        <v>250</v>
      </c>
      <c r="AP600" s="203" t="str">
        <f t="shared" si="847"/>
        <v>-</v>
      </c>
      <c r="AQ600" s="203">
        <f t="shared" si="848"/>
        <v>210</v>
      </c>
      <c r="AR600" s="203" t="str">
        <f t="shared" si="849"/>
        <v>-</v>
      </c>
      <c r="AS600" s="203" t="str">
        <f t="shared" si="850"/>
        <v>-</v>
      </c>
      <c r="AT600" s="203">
        <f t="shared" si="851"/>
        <v>150</v>
      </c>
      <c r="AU600" s="204" t="str">
        <f t="shared" si="852"/>
        <v>-</v>
      </c>
      <c r="AV600" s="185"/>
      <c r="AW600" s="205" t="str">
        <f t="shared" si="853"/>
        <v>-</v>
      </c>
      <c r="AX600" s="206">
        <f t="shared" si="854"/>
        <v>9.99</v>
      </c>
      <c r="AY600" s="206" t="str">
        <f t="shared" si="855"/>
        <v>-</v>
      </c>
      <c r="AZ600" s="206" t="str">
        <f t="shared" si="856"/>
        <v>-</v>
      </c>
      <c r="BA600" s="206">
        <f t="shared" si="857"/>
        <v>9.99</v>
      </c>
      <c r="BB600" s="206" t="str">
        <f t="shared" si="858"/>
        <v>-</v>
      </c>
      <c r="BC600" s="206">
        <f t="shared" si="859"/>
        <v>9.99</v>
      </c>
      <c r="BD600" s="206" t="str">
        <f t="shared" si="860"/>
        <v>-</v>
      </c>
      <c r="BE600" s="206" t="str">
        <f t="shared" si="861"/>
        <v>-</v>
      </c>
      <c r="BF600" s="206">
        <f t="shared" si="862"/>
        <v>9.99</v>
      </c>
      <c r="BG600" s="207" t="str">
        <f t="shared" si="863"/>
        <v>-</v>
      </c>
      <c r="BH600" s="103"/>
      <c r="BI600" s="227">
        <v>46265</v>
      </c>
      <c r="BJ600" s="112" t="s">
        <v>202</v>
      </c>
      <c r="BK600" s="103"/>
    </row>
    <row r="601" spans="1:63" s="49" customFormat="1">
      <c r="A601" s="110"/>
      <c r="B601" s="126" t="s">
        <v>176</v>
      </c>
      <c r="C601" s="53" t="s">
        <v>170</v>
      </c>
      <c r="D601" s="71" t="s">
        <v>71</v>
      </c>
      <c r="E601" s="112"/>
      <c r="F601" s="51" t="s">
        <v>61</v>
      </c>
      <c r="G601" s="14">
        <v>25</v>
      </c>
      <c r="H601" s="14">
        <v>50</v>
      </c>
      <c r="I601" s="14" t="s">
        <v>41</v>
      </c>
      <c r="J601" s="14" t="s">
        <v>76</v>
      </c>
      <c r="K601" s="72" t="s">
        <v>61</v>
      </c>
      <c r="L601" s="115">
        <v>34.99</v>
      </c>
      <c r="M601" s="175">
        <f t="shared" si="837"/>
        <v>29.403361344537817</v>
      </c>
      <c r="N601" s="115"/>
      <c r="O601" s="116"/>
      <c r="P601" s="177">
        <f t="shared" si="874"/>
        <v>34.99</v>
      </c>
      <c r="Q601" s="51" t="s">
        <v>41</v>
      </c>
      <c r="R601" s="16">
        <f t="shared" si="870"/>
        <v>32.99</v>
      </c>
      <c r="S601" s="14" t="s">
        <v>41</v>
      </c>
      <c r="T601" s="14" t="s">
        <v>41</v>
      </c>
      <c r="U601" s="16">
        <f t="shared" si="871"/>
        <v>29.990000000000002</v>
      </c>
      <c r="V601" s="14" t="s">
        <v>41</v>
      </c>
      <c r="W601" s="16">
        <f t="shared" si="872"/>
        <v>27.990000000000002</v>
      </c>
      <c r="X601" s="14" t="s">
        <v>41</v>
      </c>
      <c r="Y601" s="14" t="s">
        <v>41</v>
      </c>
      <c r="Z601" s="16">
        <f t="shared" si="873"/>
        <v>24.990000000000002</v>
      </c>
      <c r="AA601" s="71" t="s">
        <v>41</v>
      </c>
      <c r="AB601" s="252">
        <v>39.99</v>
      </c>
      <c r="AC601" s="212"/>
      <c r="AD601" s="119" t="s">
        <v>41</v>
      </c>
      <c r="AE601" s="67">
        <v>260</v>
      </c>
      <c r="AF601" s="114"/>
      <c r="AG601" s="182">
        <f t="shared" si="838"/>
        <v>260</v>
      </c>
      <c r="AH601" s="183">
        <f t="shared" si="839"/>
        <v>-261.8</v>
      </c>
      <c r="AI601" s="184">
        <f t="shared" si="840"/>
        <v>9.99</v>
      </c>
      <c r="AJ601" s="183">
        <f t="shared" si="841"/>
        <v>8.3949579831932777</v>
      </c>
      <c r="AK601" s="202" t="str">
        <f t="shared" si="842"/>
        <v>-</v>
      </c>
      <c r="AL601" s="203">
        <f t="shared" si="843"/>
        <v>220</v>
      </c>
      <c r="AM601" s="203" t="str">
        <f t="shared" si="844"/>
        <v>-</v>
      </c>
      <c r="AN601" s="203" t="str">
        <f t="shared" si="845"/>
        <v>-</v>
      </c>
      <c r="AO601" s="203">
        <f t="shared" si="846"/>
        <v>160</v>
      </c>
      <c r="AP601" s="203" t="str">
        <f t="shared" si="847"/>
        <v>-</v>
      </c>
      <c r="AQ601" s="203">
        <f t="shared" si="848"/>
        <v>120</v>
      </c>
      <c r="AR601" s="203" t="str">
        <f t="shared" si="849"/>
        <v>-</v>
      </c>
      <c r="AS601" s="203" t="str">
        <f t="shared" si="850"/>
        <v>-</v>
      </c>
      <c r="AT601" s="203">
        <f t="shared" si="851"/>
        <v>60</v>
      </c>
      <c r="AU601" s="204" t="str">
        <f t="shared" si="852"/>
        <v>-</v>
      </c>
      <c r="AV601" s="185"/>
      <c r="AW601" s="205" t="str">
        <f t="shared" si="853"/>
        <v>-</v>
      </c>
      <c r="AX601" s="206">
        <f t="shared" si="854"/>
        <v>9.99</v>
      </c>
      <c r="AY601" s="206" t="str">
        <f t="shared" si="855"/>
        <v>-</v>
      </c>
      <c r="AZ601" s="206" t="str">
        <f t="shared" si="856"/>
        <v>-</v>
      </c>
      <c r="BA601" s="206">
        <f t="shared" si="857"/>
        <v>9.99</v>
      </c>
      <c r="BB601" s="206" t="str">
        <f t="shared" si="858"/>
        <v>-</v>
      </c>
      <c r="BC601" s="206">
        <f t="shared" si="859"/>
        <v>9.99</v>
      </c>
      <c r="BD601" s="206" t="str">
        <f t="shared" si="860"/>
        <v>-</v>
      </c>
      <c r="BE601" s="206" t="str">
        <f t="shared" si="861"/>
        <v>-</v>
      </c>
      <c r="BF601" s="206">
        <f t="shared" si="862"/>
        <v>9.99</v>
      </c>
      <c r="BG601" s="207" t="str">
        <f t="shared" si="863"/>
        <v>-</v>
      </c>
      <c r="BH601" s="103"/>
      <c r="BI601" s="227"/>
      <c r="BJ601" s="112" t="s">
        <v>199</v>
      </c>
      <c r="BK601" s="103"/>
    </row>
    <row r="602" spans="1:63" s="49" customFormat="1">
      <c r="A602" s="110"/>
      <c r="B602" s="126" t="s">
        <v>176</v>
      </c>
      <c r="C602" s="53" t="s">
        <v>2139</v>
      </c>
      <c r="D602" s="71" t="s">
        <v>85</v>
      </c>
      <c r="E602" s="112"/>
      <c r="F602" s="51" t="s">
        <v>61</v>
      </c>
      <c r="G602" s="14">
        <v>35</v>
      </c>
      <c r="H602" s="14">
        <v>50</v>
      </c>
      <c r="I602" s="14" t="s">
        <v>41</v>
      </c>
      <c r="J602" s="14" t="s">
        <v>76</v>
      </c>
      <c r="K602" s="72" t="s">
        <v>61</v>
      </c>
      <c r="L602" s="115">
        <v>34.99</v>
      </c>
      <c r="M602" s="175">
        <f t="shared" si="837"/>
        <v>29.403361344537817</v>
      </c>
      <c r="N602" s="115"/>
      <c r="O602" s="116"/>
      <c r="P602" s="177">
        <f t="shared" si="874"/>
        <v>34.99</v>
      </c>
      <c r="Q602" s="51" t="s">
        <v>41</v>
      </c>
      <c r="R602" s="16">
        <f t="shared" si="870"/>
        <v>32.99</v>
      </c>
      <c r="S602" s="14" t="s">
        <v>41</v>
      </c>
      <c r="T602" s="14" t="s">
        <v>41</v>
      </c>
      <c r="U602" s="16">
        <f t="shared" si="871"/>
        <v>29.990000000000002</v>
      </c>
      <c r="V602" s="14" t="s">
        <v>41</v>
      </c>
      <c r="W602" s="16">
        <f t="shared" si="872"/>
        <v>27.990000000000002</v>
      </c>
      <c r="X602" s="14" t="s">
        <v>41</v>
      </c>
      <c r="Y602" s="14" t="s">
        <v>41</v>
      </c>
      <c r="Z602" s="16">
        <f t="shared" si="873"/>
        <v>24.990000000000002</v>
      </c>
      <c r="AA602" s="71" t="s">
        <v>41</v>
      </c>
      <c r="AB602" s="252">
        <v>39.99</v>
      </c>
      <c r="AC602" s="212"/>
      <c r="AD602" s="119" t="s">
        <v>41</v>
      </c>
      <c r="AE602" s="67">
        <v>180</v>
      </c>
      <c r="AF602" s="114"/>
      <c r="AG602" s="182">
        <f t="shared" si="838"/>
        <v>180</v>
      </c>
      <c r="AH602" s="183">
        <f t="shared" si="839"/>
        <v>-166.6</v>
      </c>
      <c r="AI602" s="184">
        <f t="shared" si="840"/>
        <v>9.99</v>
      </c>
      <c r="AJ602" s="183">
        <f t="shared" si="841"/>
        <v>8.3949579831932777</v>
      </c>
      <c r="AK602" s="202" t="str">
        <f t="shared" si="842"/>
        <v>-</v>
      </c>
      <c r="AL602" s="203">
        <f t="shared" si="843"/>
        <v>140</v>
      </c>
      <c r="AM602" s="203" t="str">
        <f t="shared" si="844"/>
        <v>-</v>
      </c>
      <c r="AN602" s="203" t="str">
        <f t="shared" si="845"/>
        <v>-</v>
      </c>
      <c r="AO602" s="203">
        <f t="shared" si="846"/>
        <v>80</v>
      </c>
      <c r="AP602" s="203" t="str">
        <f t="shared" si="847"/>
        <v>-</v>
      </c>
      <c r="AQ602" s="203">
        <f t="shared" si="848"/>
        <v>40</v>
      </c>
      <c r="AR602" s="203" t="str">
        <f t="shared" si="849"/>
        <v>-</v>
      </c>
      <c r="AS602" s="203" t="str">
        <f t="shared" si="850"/>
        <v>-</v>
      </c>
      <c r="AT602" s="203">
        <f t="shared" si="851"/>
        <v>-20</v>
      </c>
      <c r="AU602" s="204" t="str">
        <f t="shared" si="852"/>
        <v>-</v>
      </c>
      <c r="AV602" s="185"/>
      <c r="AW602" s="205" t="str">
        <f t="shared" si="853"/>
        <v>-</v>
      </c>
      <c r="AX602" s="206">
        <f t="shared" si="854"/>
        <v>9.99</v>
      </c>
      <c r="AY602" s="206" t="str">
        <f t="shared" si="855"/>
        <v>-</v>
      </c>
      <c r="AZ602" s="206" t="str">
        <f t="shared" si="856"/>
        <v>-</v>
      </c>
      <c r="BA602" s="206">
        <f t="shared" si="857"/>
        <v>9.99</v>
      </c>
      <c r="BB602" s="206" t="str">
        <f t="shared" si="858"/>
        <v>-</v>
      </c>
      <c r="BC602" s="206">
        <f t="shared" si="859"/>
        <v>9.99</v>
      </c>
      <c r="BD602" s="206" t="str">
        <f t="shared" si="860"/>
        <v>-</v>
      </c>
      <c r="BE602" s="206" t="str">
        <f t="shared" si="861"/>
        <v>-</v>
      </c>
      <c r="BF602" s="206">
        <f t="shared" si="862"/>
        <v>79.989999999999995</v>
      </c>
      <c r="BG602" s="207" t="str">
        <f t="shared" si="863"/>
        <v>-</v>
      </c>
      <c r="BH602" s="103"/>
      <c r="BI602" s="227"/>
      <c r="BJ602" s="112" t="s">
        <v>193</v>
      </c>
      <c r="BK602" s="103"/>
    </row>
    <row r="603" spans="1:63" s="49" customFormat="1">
      <c r="A603" s="110"/>
      <c r="B603" s="126" t="s">
        <v>176</v>
      </c>
      <c r="C603" s="53" t="s">
        <v>124</v>
      </c>
      <c r="D603" s="71" t="s">
        <v>40</v>
      </c>
      <c r="E603" s="112"/>
      <c r="F603" s="51" t="s">
        <v>61</v>
      </c>
      <c r="G603" s="14">
        <v>60</v>
      </c>
      <c r="H603" s="14">
        <v>50</v>
      </c>
      <c r="I603" s="14" t="s">
        <v>41</v>
      </c>
      <c r="J603" s="14" t="s">
        <v>76</v>
      </c>
      <c r="K603" s="72" t="s">
        <v>61</v>
      </c>
      <c r="L603" s="115">
        <v>34.99</v>
      </c>
      <c r="M603" s="175">
        <f t="shared" si="837"/>
        <v>29.403361344537817</v>
      </c>
      <c r="N603" s="115"/>
      <c r="O603" s="116"/>
      <c r="P603" s="177">
        <f t="shared" si="874"/>
        <v>34.99</v>
      </c>
      <c r="Q603" s="51" t="s">
        <v>41</v>
      </c>
      <c r="R603" s="16">
        <f t="shared" si="870"/>
        <v>32.99</v>
      </c>
      <c r="S603" s="14" t="s">
        <v>41</v>
      </c>
      <c r="T603" s="14" t="s">
        <v>41</v>
      </c>
      <c r="U603" s="16">
        <f t="shared" si="871"/>
        <v>29.990000000000002</v>
      </c>
      <c r="V603" s="14" t="s">
        <v>41</v>
      </c>
      <c r="W603" s="16">
        <f t="shared" si="872"/>
        <v>27.990000000000002</v>
      </c>
      <c r="X603" s="14" t="s">
        <v>41</v>
      </c>
      <c r="Y603" s="14" t="s">
        <v>41</v>
      </c>
      <c r="Z603" s="16">
        <f t="shared" si="873"/>
        <v>24.990000000000002</v>
      </c>
      <c r="AA603" s="72">
        <f>P603-12</f>
        <v>22.990000000000002</v>
      </c>
      <c r="AB603" s="252">
        <v>39.99</v>
      </c>
      <c r="AC603" s="212"/>
      <c r="AD603" s="119" t="s">
        <v>41</v>
      </c>
      <c r="AE603" s="67">
        <v>110</v>
      </c>
      <c r="AF603" s="114"/>
      <c r="AG603" s="182">
        <f t="shared" si="838"/>
        <v>110</v>
      </c>
      <c r="AH603" s="183">
        <f t="shared" si="839"/>
        <v>-83.3</v>
      </c>
      <c r="AI603" s="184">
        <f t="shared" si="840"/>
        <v>9.99</v>
      </c>
      <c r="AJ603" s="183">
        <f t="shared" si="841"/>
        <v>8.3949579831932777</v>
      </c>
      <c r="AK603" s="202" t="str">
        <f t="shared" si="842"/>
        <v>-</v>
      </c>
      <c r="AL603" s="203">
        <f t="shared" si="843"/>
        <v>70</v>
      </c>
      <c r="AM603" s="203" t="str">
        <f t="shared" si="844"/>
        <v>-</v>
      </c>
      <c r="AN603" s="203" t="str">
        <f t="shared" si="845"/>
        <v>-</v>
      </c>
      <c r="AO603" s="203">
        <f t="shared" si="846"/>
        <v>10</v>
      </c>
      <c r="AP603" s="203" t="str">
        <f t="shared" si="847"/>
        <v>-</v>
      </c>
      <c r="AQ603" s="203">
        <f t="shared" si="848"/>
        <v>-30</v>
      </c>
      <c r="AR603" s="203" t="str">
        <f t="shared" si="849"/>
        <v>-</v>
      </c>
      <c r="AS603" s="203" t="str">
        <f t="shared" si="850"/>
        <v>-</v>
      </c>
      <c r="AT603" s="203">
        <f t="shared" si="851"/>
        <v>-90</v>
      </c>
      <c r="AU603" s="204">
        <f t="shared" si="852"/>
        <v>-130</v>
      </c>
      <c r="AV603" s="185"/>
      <c r="AW603" s="205" t="str">
        <f t="shared" si="853"/>
        <v>-</v>
      </c>
      <c r="AX603" s="206">
        <f t="shared" si="854"/>
        <v>9.99</v>
      </c>
      <c r="AY603" s="206" t="str">
        <f t="shared" si="855"/>
        <v>-</v>
      </c>
      <c r="AZ603" s="206" t="str">
        <f t="shared" si="856"/>
        <v>-</v>
      </c>
      <c r="BA603" s="206">
        <f t="shared" si="857"/>
        <v>39.99</v>
      </c>
      <c r="BB603" s="206" t="str">
        <f t="shared" si="858"/>
        <v>-</v>
      </c>
      <c r="BC603" s="206">
        <f t="shared" si="859"/>
        <v>89.99</v>
      </c>
      <c r="BD603" s="206" t="str">
        <f t="shared" si="860"/>
        <v>-</v>
      </c>
      <c r="BE603" s="206" t="str">
        <f t="shared" si="861"/>
        <v>-</v>
      </c>
      <c r="BF603" s="206">
        <f t="shared" si="862"/>
        <v>159.99</v>
      </c>
      <c r="BG603" s="207">
        <f t="shared" si="863"/>
        <v>209.99</v>
      </c>
      <c r="BH603" s="103"/>
      <c r="BI603" s="227"/>
      <c r="BJ603" s="112" t="s">
        <v>103</v>
      </c>
      <c r="BK603" s="103"/>
    </row>
    <row r="604" spans="1:63" s="49" customFormat="1">
      <c r="A604" s="111" t="s">
        <v>173</v>
      </c>
      <c r="B604" s="126" t="s">
        <v>176</v>
      </c>
      <c r="C604" s="53" t="s">
        <v>200</v>
      </c>
      <c r="D604" s="71" t="s">
        <v>40</v>
      </c>
      <c r="E604" s="112"/>
      <c r="F604" s="51" t="s">
        <v>61</v>
      </c>
      <c r="G604" s="14">
        <v>60</v>
      </c>
      <c r="H604" s="14">
        <v>50</v>
      </c>
      <c r="I604" s="14" t="s">
        <v>41</v>
      </c>
      <c r="J604" s="14" t="s">
        <v>76</v>
      </c>
      <c r="K604" s="72" t="s">
        <v>61</v>
      </c>
      <c r="L604" s="115">
        <v>34.99</v>
      </c>
      <c r="M604" s="175">
        <f t="shared" si="837"/>
        <v>29.403361344537817</v>
      </c>
      <c r="N604" s="115"/>
      <c r="O604" s="116"/>
      <c r="P604" s="177">
        <f t="shared" si="874"/>
        <v>34.99</v>
      </c>
      <c r="Q604" s="51" t="s">
        <v>41</v>
      </c>
      <c r="R604" s="14" t="s">
        <v>41</v>
      </c>
      <c r="S604" s="14" t="s">
        <v>41</v>
      </c>
      <c r="T604" s="14" t="s">
        <v>41</v>
      </c>
      <c r="U604" s="14" t="s">
        <v>41</v>
      </c>
      <c r="V604" s="14" t="s">
        <v>41</v>
      </c>
      <c r="W604" s="14" t="s">
        <v>41</v>
      </c>
      <c r="X604" s="14" t="s">
        <v>41</v>
      </c>
      <c r="Y604" s="14" t="s">
        <v>41</v>
      </c>
      <c r="Z604" s="14" t="s">
        <v>41</v>
      </c>
      <c r="AA604" s="71" t="s">
        <v>41</v>
      </c>
      <c r="AB604" s="252">
        <v>39.99</v>
      </c>
      <c r="AC604" s="48"/>
      <c r="AD604" s="119" t="s">
        <v>41</v>
      </c>
      <c r="AE604" s="67">
        <v>25</v>
      </c>
      <c r="AF604" s="114"/>
      <c r="AG604" s="182">
        <f t="shared" si="838"/>
        <v>25</v>
      </c>
      <c r="AH604" s="183">
        <f t="shared" si="839"/>
        <v>17.849999999999998</v>
      </c>
      <c r="AI604" s="184">
        <f t="shared" si="840"/>
        <v>19.990000000000002</v>
      </c>
      <c r="AJ604" s="183">
        <f t="shared" si="841"/>
        <v>16.798319327731093</v>
      </c>
      <c r="AK604" s="202" t="str">
        <f t="shared" si="842"/>
        <v>-</v>
      </c>
      <c r="AL604" s="203" t="str">
        <f t="shared" si="843"/>
        <v>-</v>
      </c>
      <c r="AM604" s="203" t="str">
        <f t="shared" si="844"/>
        <v>-</v>
      </c>
      <c r="AN604" s="203" t="str">
        <f t="shared" si="845"/>
        <v>-</v>
      </c>
      <c r="AO604" s="203" t="str">
        <f t="shared" si="846"/>
        <v>-</v>
      </c>
      <c r="AP604" s="203" t="str">
        <f t="shared" si="847"/>
        <v>-</v>
      </c>
      <c r="AQ604" s="203" t="str">
        <f t="shared" si="848"/>
        <v>-</v>
      </c>
      <c r="AR604" s="203" t="str">
        <f t="shared" si="849"/>
        <v>-</v>
      </c>
      <c r="AS604" s="203" t="str">
        <f t="shared" si="850"/>
        <v>-</v>
      </c>
      <c r="AT604" s="203" t="str">
        <f t="shared" si="851"/>
        <v>-</v>
      </c>
      <c r="AU604" s="204" t="str">
        <f t="shared" si="852"/>
        <v>-</v>
      </c>
      <c r="AV604" s="185"/>
      <c r="AW604" s="205" t="str">
        <f t="shared" si="853"/>
        <v>-</v>
      </c>
      <c r="AX604" s="206" t="str">
        <f t="shared" si="854"/>
        <v>-</v>
      </c>
      <c r="AY604" s="206" t="str">
        <f t="shared" si="855"/>
        <v>-</v>
      </c>
      <c r="AZ604" s="206" t="str">
        <f t="shared" si="856"/>
        <v>-</v>
      </c>
      <c r="BA604" s="206" t="str">
        <f t="shared" si="857"/>
        <v>-</v>
      </c>
      <c r="BB604" s="206" t="str">
        <f t="shared" si="858"/>
        <v>-</v>
      </c>
      <c r="BC604" s="206" t="str">
        <f t="shared" si="859"/>
        <v>-</v>
      </c>
      <c r="BD604" s="206" t="str">
        <f t="shared" si="860"/>
        <v>-</v>
      </c>
      <c r="BE604" s="206" t="str">
        <f t="shared" si="861"/>
        <v>-</v>
      </c>
      <c r="BF604" s="206" t="str">
        <f t="shared" si="862"/>
        <v>-</v>
      </c>
      <c r="BG604" s="207" t="str">
        <f t="shared" si="863"/>
        <v>-</v>
      </c>
      <c r="BH604" s="103" t="s">
        <v>2283</v>
      </c>
      <c r="BI604" s="227"/>
      <c r="BJ604" s="112" t="s">
        <v>62</v>
      </c>
      <c r="BK604" s="103"/>
    </row>
    <row r="605" spans="1:63" s="49" customFormat="1">
      <c r="A605" s="110"/>
      <c r="B605" s="126" t="s">
        <v>176</v>
      </c>
      <c r="C605" s="53" t="s">
        <v>170</v>
      </c>
      <c r="D605" s="71" t="s">
        <v>71</v>
      </c>
      <c r="E605" s="112" t="s">
        <v>2426</v>
      </c>
      <c r="F605" s="51" t="s">
        <v>61</v>
      </c>
      <c r="G605" s="14">
        <v>25</v>
      </c>
      <c r="H605" s="14">
        <v>50</v>
      </c>
      <c r="I605" s="14" t="s">
        <v>41</v>
      </c>
      <c r="J605" s="14" t="s">
        <v>76</v>
      </c>
      <c r="K605" s="72" t="s">
        <v>61</v>
      </c>
      <c r="L605" s="115">
        <v>34.99</v>
      </c>
      <c r="M605" s="175">
        <f t="shared" si="837"/>
        <v>29.403361344537817</v>
      </c>
      <c r="N605" s="115"/>
      <c r="O605" s="116"/>
      <c r="P605" s="177">
        <f t="shared" si="874"/>
        <v>34.99</v>
      </c>
      <c r="Q605" s="51" t="s">
        <v>41</v>
      </c>
      <c r="R605" s="16">
        <f t="shared" ref="R605:R613" si="875">P605-2</f>
        <v>32.99</v>
      </c>
      <c r="S605" s="14" t="s">
        <v>41</v>
      </c>
      <c r="T605" s="14" t="s">
        <v>41</v>
      </c>
      <c r="U605" s="16">
        <f t="shared" ref="U605:U613" si="876">P605-5</f>
        <v>29.990000000000002</v>
      </c>
      <c r="V605" s="14" t="s">
        <v>41</v>
      </c>
      <c r="W605" s="16">
        <f t="shared" ref="W605:W613" si="877">P605-7</f>
        <v>27.990000000000002</v>
      </c>
      <c r="X605" s="14" t="s">
        <v>41</v>
      </c>
      <c r="Y605" s="14" t="s">
        <v>41</v>
      </c>
      <c r="Z605" s="16">
        <f t="shared" ref="Z605:Z613" si="878">P605-10</f>
        <v>24.990000000000002</v>
      </c>
      <c r="AA605" s="71" t="s">
        <v>41</v>
      </c>
      <c r="AB605" s="252">
        <v>39.99</v>
      </c>
      <c r="AC605" s="237" t="s">
        <v>49</v>
      </c>
      <c r="AD605" s="120" t="s">
        <v>2163</v>
      </c>
      <c r="AE605" s="67">
        <v>260</v>
      </c>
      <c r="AF605" s="114">
        <v>140</v>
      </c>
      <c r="AG605" s="182">
        <f t="shared" si="838"/>
        <v>400</v>
      </c>
      <c r="AH605" s="183">
        <f t="shared" si="839"/>
        <v>-428.4</v>
      </c>
      <c r="AI605" s="184">
        <f t="shared" si="840"/>
        <v>9.99</v>
      </c>
      <c r="AJ605" s="183">
        <f t="shared" si="841"/>
        <v>8.3949579831932777</v>
      </c>
      <c r="AK605" s="202" t="str">
        <f t="shared" si="842"/>
        <v>-</v>
      </c>
      <c r="AL605" s="203">
        <f t="shared" si="843"/>
        <v>360</v>
      </c>
      <c r="AM605" s="203" t="str">
        <f t="shared" si="844"/>
        <v>-</v>
      </c>
      <c r="AN605" s="203" t="str">
        <f t="shared" si="845"/>
        <v>-</v>
      </c>
      <c r="AO605" s="203">
        <f t="shared" si="846"/>
        <v>300</v>
      </c>
      <c r="AP605" s="203" t="str">
        <f t="shared" si="847"/>
        <v>-</v>
      </c>
      <c r="AQ605" s="203">
        <f t="shared" si="848"/>
        <v>260</v>
      </c>
      <c r="AR605" s="203" t="str">
        <f t="shared" si="849"/>
        <v>-</v>
      </c>
      <c r="AS605" s="203" t="str">
        <f t="shared" si="850"/>
        <v>-</v>
      </c>
      <c r="AT605" s="203">
        <f t="shared" si="851"/>
        <v>200</v>
      </c>
      <c r="AU605" s="204" t="str">
        <f t="shared" si="852"/>
        <v>-</v>
      </c>
      <c r="AV605" s="185"/>
      <c r="AW605" s="205" t="str">
        <f t="shared" si="853"/>
        <v>-</v>
      </c>
      <c r="AX605" s="206">
        <f t="shared" si="854"/>
        <v>9.99</v>
      </c>
      <c r="AY605" s="206" t="str">
        <f t="shared" si="855"/>
        <v>-</v>
      </c>
      <c r="AZ605" s="206" t="str">
        <f t="shared" si="856"/>
        <v>-</v>
      </c>
      <c r="BA605" s="206">
        <f t="shared" si="857"/>
        <v>9.99</v>
      </c>
      <c r="BB605" s="206" t="str">
        <f t="shared" si="858"/>
        <v>-</v>
      </c>
      <c r="BC605" s="206">
        <f t="shared" si="859"/>
        <v>9.99</v>
      </c>
      <c r="BD605" s="206" t="str">
        <f t="shared" si="860"/>
        <v>-</v>
      </c>
      <c r="BE605" s="206" t="str">
        <f t="shared" si="861"/>
        <v>-</v>
      </c>
      <c r="BF605" s="206">
        <f t="shared" si="862"/>
        <v>9.99</v>
      </c>
      <c r="BG605" s="207" t="str">
        <f t="shared" si="863"/>
        <v>-</v>
      </c>
      <c r="BH605" s="103"/>
      <c r="BI605" s="227">
        <v>46265</v>
      </c>
      <c r="BJ605" s="112" t="s">
        <v>199</v>
      </c>
      <c r="BK605" s="103"/>
    </row>
    <row r="606" spans="1:63" s="49" customFormat="1">
      <c r="A606" s="110"/>
      <c r="B606" s="126" t="s">
        <v>176</v>
      </c>
      <c r="C606" s="53" t="s">
        <v>2139</v>
      </c>
      <c r="D606" s="71" t="s">
        <v>85</v>
      </c>
      <c r="E606" s="112" t="s">
        <v>2426</v>
      </c>
      <c r="F606" s="51" t="s">
        <v>61</v>
      </c>
      <c r="G606" s="14">
        <v>35</v>
      </c>
      <c r="H606" s="14">
        <v>50</v>
      </c>
      <c r="I606" s="14" t="s">
        <v>41</v>
      </c>
      <c r="J606" s="14" t="s">
        <v>76</v>
      </c>
      <c r="K606" s="72" t="s">
        <v>61</v>
      </c>
      <c r="L606" s="115">
        <v>34.99</v>
      </c>
      <c r="M606" s="175">
        <f t="shared" si="837"/>
        <v>29.403361344537817</v>
      </c>
      <c r="N606" s="115"/>
      <c r="O606" s="116"/>
      <c r="P606" s="177">
        <f t="shared" si="874"/>
        <v>34.99</v>
      </c>
      <c r="Q606" s="51" t="s">
        <v>41</v>
      </c>
      <c r="R606" s="16">
        <f t="shared" si="875"/>
        <v>32.99</v>
      </c>
      <c r="S606" s="14" t="s">
        <v>41</v>
      </c>
      <c r="T606" s="14" t="s">
        <v>41</v>
      </c>
      <c r="U606" s="16">
        <f t="shared" si="876"/>
        <v>29.990000000000002</v>
      </c>
      <c r="V606" s="14" t="s">
        <v>41</v>
      </c>
      <c r="W606" s="16">
        <f t="shared" si="877"/>
        <v>27.990000000000002</v>
      </c>
      <c r="X606" s="14" t="s">
        <v>41</v>
      </c>
      <c r="Y606" s="14" t="s">
        <v>41</v>
      </c>
      <c r="Z606" s="16">
        <f t="shared" si="878"/>
        <v>24.990000000000002</v>
      </c>
      <c r="AA606" s="71" t="s">
        <v>41</v>
      </c>
      <c r="AB606" s="252">
        <v>39.99</v>
      </c>
      <c r="AC606" s="237" t="s">
        <v>49</v>
      </c>
      <c r="AD606" s="120" t="s">
        <v>2166</v>
      </c>
      <c r="AE606" s="67">
        <v>180</v>
      </c>
      <c r="AF606" s="114">
        <v>180</v>
      </c>
      <c r="AG606" s="182">
        <f t="shared" si="838"/>
        <v>360</v>
      </c>
      <c r="AH606" s="183">
        <f t="shared" si="839"/>
        <v>-380.79999999999995</v>
      </c>
      <c r="AI606" s="184">
        <f t="shared" si="840"/>
        <v>9.99</v>
      </c>
      <c r="AJ606" s="183">
        <f t="shared" si="841"/>
        <v>8.3949579831932777</v>
      </c>
      <c r="AK606" s="202" t="str">
        <f t="shared" si="842"/>
        <v>-</v>
      </c>
      <c r="AL606" s="203">
        <f t="shared" si="843"/>
        <v>320</v>
      </c>
      <c r="AM606" s="203" t="str">
        <f t="shared" si="844"/>
        <v>-</v>
      </c>
      <c r="AN606" s="203" t="str">
        <f t="shared" si="845"/>
        <v>-</v>
      </c>
      <c r="AO606" s="203">
        <f t="shared" si="846"/>
        <v>260</v>
      </c>
      <c r="AP606" s="203" t="str">
        <f t="shared" si="847"/>
        <v>-</v>
      </c>
      <c r="AQ606" s="203">
        <f t="shared" si="848"/>
        <v>220</v>
      </c>
      <c r="AR606" s="203" t="str">
        <f t="shared" si="849"/>
        <v>-</v>
      </c>
      <c r="AS606" s="203" t="str">
        <f t="shared" si="850"/>
        <v>-</v>
      </c>
      <c r="AT606" s="203">
        <f t="shared" si="851"/>
        <v>160</v>
      </c>
      <c r="AU606" s="204" t="str">
        <f t="shared" si="852"/>
        <v>-</v>
      </c>
      <c r="AV606" s="185"/>
      <c r="AW606" s="205" t="str">
        <f t="shared" si="853"/>
        <v>-</v>
      </c>
      <c r="AX606" s="206">
        <f t="shared" si="854"/>
        <v>9.99</v>
      </c>
      <c r="AY606" s="206" t="str">
        <f t="shared" si="855"/>
        <v>-</v>
      </c>
      <c r="AZ606" s="206" t="str">
        <f t="shared" si="856"/>
        <v>-</v>
      </c>
      <c r="BA606" s="206">
        <f t="shared" si="857"/>
        <v>9.99</v>
      </c>
      <c r="BB606" s="206" t="str">
        <f t="shared" si="858"/>
        <v>-</v>
      </c>
      <c r="BC606" s="206">
        <f t="shared" si="859"/>
        <v>9.99</v>
      </c>
      <c r="BD606" s="206" t="str">
        <f t="shared" si="860"/>
        <v>-</v>
      </c>
      <c r="BE606" s="206" t="str">
        <f t="shared" si="861"/>
        <v>-</v>
      </c>
      <c r="BF606" s="206">
        <f t="shared" si="862"/>
        <v>9.99</v>
      </c>
      <c r="BG606" s="207" t="str">
        <f t="shared" si="863"/>
        <v>-</v>
      </c>
      <c r="BH606" s="103"/>
      <c r="BI606" s="227">
        <v>46265</v>
      </c>
      <c r="BJ606" s="112" t="s">
        <v>193</v>
      </c>
      <c r="BK606" s="103"/>
    </row>
    <row r="607" spans="1:63" s="49" customFormat="1">
      <c r="A607" s="110"/>
      <c r="B607" s="126" t="s">
        <v>176</v>
      </c>
      <c r="C607" s="53" t="s">
        <v>124</v>
      </c>
      <c r="D607" s="71" t="s">
        <v>40</v>
      </c>
      <c r="E607" s="112" t="s">
        <v>2426</v>
      </c>
      <c r="F607" s="51" t="s">
        <v>61</v>
      </c>
      <c r="G607" s="14">
        <v>60</v>
      </c>
      <c r="H607" s="14">
        <v>50</v>
      </c>
      <c r="I607" s="14" t="s">
        <v>41</v>
      </c>
      <c r="J607" s="14" t="s">
        <v>76</v>
      </c>
      <c r="K607" s="72" t="s">
        <v>61</v>
      </c>
      <c r="L607" s="115">
        <v>34.99</v>
      </c>
      <c r="M607" s="175">
        <f t="shared" si="837"/>
        <v>29.403361344537817</v>
      </c>
      <c r="N607" s="115"/>
      <c r="O607" s="116"/>
      <c r="P607" s="177">
        <f t="shared" si="874"/>
        <v>34.99</v>
      </c>
      <c r="Q607" s="51" t="s">
        <v>41</v>
      </c>
      <c r="R607" s="16">
        <f t="shared" si="875"/>
        <v>32.99</v>
      </c>
      <c r="S607" s="14" t="s">
        <v>41</v>
      </c>
      <c r="T607" s="14" t="s">
        <v>41</v>
      </c>
      <c r="U607" s="16">
        <f t="shared" si="876"/>
        <v>29.990000000000002</v>
      </c>
      <c r="V607" s="14" t="s">
        <v>41</v>
      </c>
      <c r="W607" s="16">
        <f t="shared" si="877"/>
        <v>27.990000000000002</v>
      </c>
      <c r="X607" s="14" t="s">
        <v>41</v>
      </c>
      <c r="Y607" s="14" t="s">
        <v>41</v>
      </c>
      <c r="Z607" s="16">
        <f t="shared" si="878"/>
        <v>24.990000000000002</v>
      </c>
      <c r="AA607" s="72">
        <f>P607-12</f>
        <v>22.990000000000002</v>
      </c>
      <c r="AB607" s="252">
        <v>39.99</v>
      </c>
      <c r="AC607" s="237" t="s">
        <v>49</v>
      </c>
      <c r="AD607" s="120" t="s">
        <v>2167</v>
      </c>
      <c r="AE607" s="67">
        <v>110</v>
      </c>
      <c r="AF607" s="114">
        <v>180</v>
      </c>
      <c r="AG607" s="182">
        <f t="shared" si="838"/>
        <v>290</v>
      </c>
      <c r="AH607" s="183">
        <f t="shared" si="839"/>
        <v>-297.5</v>
      </c>
      <c r="AI607" s="184">
        <f t="shared" si="840"/>
        <v>9.99</v>
      </c>
      <c r="AJ607" s="183">
        <f t="shared" si="841"/>
        <v>8.3949579831932777</v>
      </c>
      <c r="AK607" s="202" t="str">
        <f t="shared" si="842"/>
        <v>-</v>
      </c>
      <c r="AL607" s="203">
        <f t="shared" si="843"/>
        <v>250</v>
      </c>
      <c r="AM607" s="203" t="str">
        <f t="shared" si="844"/>
        <v>-</v>
      </c>
      <c r="AN607" s="203" t="str">
        <f t="shared" si="845"/>
        <v>-</v>
      </c>
      <c r="AO607" s="203">
        <f t="shared" si="846"/>
        <v>190</v>
      </c>
      <c r="AP607" s="203" t="str">
        <f t="shared" si="847"/>
        <v>-</v>
      </c>
      <c r="AQ607" s="203">
        <f t="shared" si="848"/>
        <v>150</v>
      </c>
      <c r="AR607" s="203" t="str">
        <f t="shared" si="849"/>
        <v>-</v>
      </c>
      <c r="AS607" s="203" t="str">
        <f t="shared" si="850"/>
        <v>-</v>
      </c>
      <c r="AT607" s="203">
        <f t="shared" si="851"/>
        <v>90</v>
      </c>
      <c r="AU607" s="204">
        <f t="shared" si="852"/>
        <v>50</v>
      </c>
      <c r="AV607" s="185"/>
      <c r="AW607" s="205" t="str">
        <f t="shared" si="853"/>
        <v>-</v>
      </c>
      <c r="AX607" s="206">
        <f t="shared" si="854"/>
        <v>9.99</v>
      </c>
      <c r="AY607" s="206" t="str">
        <f t="shared" si="855"/>
        <v>-</v>
      </c>
      <c r="AZ607" s="206" t="str">
        <f t="shared" si="856"/>
        <v>-</v>
      </c>
      <c r="BA607" s="206">
        <f t="shared" si="857"/>
        <v>9.99</v>
      </c>
      <c r="BB607" s="206" t="str">
        <f t="shared" si="858"/>
        <v>-</v>
      </c>
      <c r="BC607" s="206">
        <f t="shared" si="859"/>
        <v>9.99</v>
      </c>
      <c r="BD607" s="206" t="str">
        <f t="shared" si="860"/>
        <v>-</v>
      </c>
      <c r="BE607" s="206" t="str">
        <f t="shared" si="861"/>
        <v>-</v>
      </c>
      <c r="BF607" s="206">
        <f t="shared" si="862"/>
        <v>9.99</v>
      </c>
      <c r="BG607" s="207">
        <f t="shared" si="863"/>
        <v>9.99</v>
      </c>
      <c r="BH607" s="103"/>
      <c r="BI607" s="227">
        <v>46265</v>
      </c>
      <c r="BJ607" s="112" t="s">
        <v>103</v>
      </c>
      <c r="BK607" s="103"/>
    </row>
    <row r="608" spans="1:63" s="49" customFormat="1">
      <c r="A608" s="110"/>
      <c r="B608" s="126" t="s">
        <v>176</v>
      </c>
      <c r="C608" s="53" t="s">
        <v>2611</v>
      </c>
      <c r="D608" s="71" t="s">
        <v>85</v>
      </c>
      <c r="E608" s="112"/>
      <c r="F608" s="51" t="s">
        <v>61</v>
      </c>
      <c r="G608" s="14">
        <v>50</v>
      </c>
      <c r="H608" s="14">
        <v>300</v>
      </c>
      <c r="I608" s="14" t="s">
        <v>41</v>
      </c>
      <c r="J608" s="14" t="s">
        <v>76</v>
      </c>
      <c r="K608" s="72" t="s">
        <v>61</v>
      </c>
      <c r="L608" s="115">
        <v>34.99</v>
      </c>
      <c r="M608" s="175">
        <f t="shared" si="837"/>
        <v>29.403361344537817</v>
      </c>
      <c r="N608" s="115"/>
      <c r="O608" s="116"/>
      <c r="P608" s="177">
        <f t="shared" si="874"/>
        <v>34.99</v>
      </c>
      <c r="Q608" s="51" t="s">
        <v>41</v>
      </c>
      <c r="R608" s="16">
        <f t="shared" si="875"/>
        <v>32.99</v>
      </c>
      <c r="S608" s="14" t="s">
        <v>41</v>
      </c>
      <c r="T608" s="14" t="s">
        <v>41</v>
      </c>
      <c r="U608" s="16">
        <f t="shared" si="876"/>
        <v>29.990000000000002</v>
      </c>
      <c r="V608" s="14" t="s">
        <v>41</v>
      </c>
      <c r="W608" s="16">
        <f t="shared" si="877"/>
        <v>27.990000000000002</v>
      </c>
      <c r="X608" s="14" t="s">
        <v>41</v>
      </c>
      <c r="Y608" s="14" t="s">
        <v>41</v>
      </c>
      <c r="Z608" s="16">
        <f t="shared" si="878"/>
        <v>24.990000000000002</v>
      </c>
      <c r="AA608" s="71" t="s">
        <v>41</v>
      </c>
      <c r="AB608" s="252">
        <v>39.99</v>
      </c>
      <c r="AC608" s="212"/>
      <c r="AD608" s="119" t="s">
        <v>41</v>
      </c>
      <c r="AE608" s="67">
        <v>180</v>
      </c>
      <c r="AF608" s="114"/>
      <c r="AG608" s="182">
        <f t="shared" si="838"/>
        <v>180</v>
      </c>
      <c r="AH608" s="183">
        <f t="shared" si="839"/>
        <v>-166.6</v>
      </c>
      <c r="AI608" s="184">
        <f t="shared" si="840"/>
        <v>9.99</v>
      </c>
      <c r="AJ608" s="183">
        <f t="shared" si="841"/>
        <v>8.3949579831932777</v>
      </c>
      <c r="AK608" s="202" t="str">
        <f t="shared" si="842"/>
        <v>-</v>
      </c>
      <c r="AL608" s="203">
        <f t="shared" si="843"/>
        <v>140</v>
      </c>
      <c r="AM608" s="203" t="str">
        <f t="shared" si="844"/>
        <v>-</v>
      </c>
      <c r="AN608" s="203" t="str">
        <f t="shared" si="845"/>
        <v>-</v>
      </c>
      <c r="AO608" s="203">
        <f t="shared" si="846"/>
        <v>80</v>
      </c>
      <c r="AP608" s="203" t="str">
        <f t="shared" si="847"/>
        <v>-</v>
      </c>
      <c r="AQ608" s="203">
        <f t="shared" si="848"/>
        <v>40</v>
      </c>
      <c r="AR608" s="203" t="str">
        <f t="shared" si="849"/>
        <v>-</v>
      </c>
      <c r="AS608" s="203" t="str">
        <f t="shared" si="850"/>
        <v>-</v>
      </c>
      <c r="AT608" s="203">
        <f t="shared" si="851"/>
        <v>-20</v>
      </c>
      <c r="AU608" s="204" t="str">
        <f t="shared" si="852"/>
        <v>-</v>
      </c>
      <c r="AV608" s="185"/>
      <c r="AW608" s="205" t="str">
        <f t="shared" si="853"/>
        <v>-</v>
      </c>
      <c r="AX608" s="206">
        <f t="shared" si="854"/>
        <v>9.99</v>
      </c>
      <c r="AY608" s="206" t="str">
        <f t="shared" si="855"/>
        <v>-</v>
      </c>
      <c r="AZ608" s="206" t="str">
        <f t="shared" si="856"/>
        <v>-</v>
      </c>
      <c r="BA608" s="206">
        <f t="shared" si="857"/>
        <v>9.99</v>
      </c>
      <c r="BB608" s="206" t="str">
        <f t="shared" si="858"/>
        <v>-</v>
      </c>
      <c r="BC608" s="206">
        <f t="shared" si="859"/>
        <v>9.99</v>
      </c>
      <c r="BD608" s="206" t="str">
        <f t="shared" si="860"/>
        <v>-</v>
      </c>
      <c r="BE608" s="206" t="str">
        <f t="shared" si="861"/>
        <v>-</v>
      </c>
      <c r="BF608" s="206">
        <f t="shared" si="862"/>
        <v>79.989999999999995</v>
      </c>
      <c r="BG608" s="207" t="str">
        <f t="shared" si="863"/>
        <v>-</v>
      </c>
      <c r="BH608" s="103" t="s">
        <v>2757</v>
      </c>
      <c r="BI608" s="227"/>
      <c r="BJ608" s="112" t="s">
        <v>193</v>
      </c>
      <c r="BK608" s="103"/>
    </row>
    <row r="609" spans="1:63" s="49" customFormat="1">
      <c r="A609" s="110"/>
      <c r="B609" s="126" t="s">
        <v>176</v>
      </c>
      <c r="C609" s="53" t="s">
        <v>2613</v>
      </c>
      <c r="D609" s="71" t="s">
        <v>40</v>
      </c>
      <c r="E609" s="112"/>
      <c r="F609" s="51" t="s">
        <v>61</v>
      </c>
      <c r="G609" s="14">
        <v>150</v>
      </c>
      <c r="H609" s="14">
        <v>300</v>
      </c>
      <c r="I609" s="14" t="s">
        <v>41</v>
      </c>
      <c r="J609" s="14" t="s">
        <v>76</v>
      </c>
      <c r="K609" s="72" t="s">
        <v>61</v>
      </c>
      <c r="L609" s="115">
        <v>34.99</v>
      </c>
      <c r="M609" s="175">
        <f t="shared" si="837"/>
        <v>29.403361344537817</v>
      </c>
      <c r="N609" s="115"/>
      <c r="O609" s="116"/>
      <c r="P609" s="177">
        <f t="shared" si="874"/>
        <v>34.99</v>
      </c>
      <c r="Q609" s="51" t="s">
        <v>41</v>
      </c>
      <c r="R609" s="16">
        <f t="shared" si="875"/>
        <v>32.99</v>
      </c>
      <c r="S609" s="14" t="s">
        <v>41</v>
      </c>
      <c r="T609" s="14" t="s">
        <v>41</v>
      </c>
      <c r="U609" s="16">
        <f t="shared" si="876"/>
        <v>29.990000000000002</v>
      </c>
      <c r="V609" s="14" t="s">
        <v>41</v>
      </c>
      <c r="W609" s="16">
        <f t="shared" si="877"/>
        <v>27.990000000000002</v>
      </c>
      <c r="X609" s="14" t="s">
        <v>41</v>
      </c>
      <c r="Y609" s="14" t="s">
        <v>41</v>
      </c>
      <c r="Z609" s="16">
        <f t="shared" si="878"/>
        <v>24.990000000000002</v>
      </c>
      <c r="AA609" s="72">
        <f>P609-12</f>
        <v>22.990000000000002</v>
      </c>
      <c r="AB609" s="252">
        <v>39.99</v>
      </c>
      <c r="AC609" s="212"/>
      <c r="AD609" s="119" t="s">
        <v>41</v>
      </c>
      <c r="AE609" s="67">
        <v>120</v>
      </c>
      <c r="AF609" s="114"/>
      <c r="AG609" s="182">
        <f t="shared" si="838"/>
        <v>120</v>
      </c>
      <c r="AH609" s="183">
        <f t="shared" si="839"/>
        <v>-95.199999999999989</v>
      </c>
      <c r="AI609" s="184">
        <f t="shared" si="840"/>
        <v>9.99</v>
      </c>
      <c r="AJ609" s="183">
        <f t="shared" si="841"/>
        <v>8.3949579831932777</v>
      </c>
      <c r="AK609" s="202" t="str">
        <f t="shared" si="842"/>
        <v>-</v>
      </c>
      <c r="AL609" s="203">
        <f t="shared" si="843"/>
        <v>80</v>
      </c>
      <c r="AM609" s="203" t="str">
        <f t="shared" si="844"/>
        <v>-</v>
      </c>
      <c r="AN609" s="203" t="str">
        <f t="shared" si="845"/>
        <v>-</v>
      </c>
      <c r="AO609" s="203">
        <f t="shared" si="846"/>
        <v>20</v>
      </c>
      <c r="AP609" s="203" t="str">
        <f t="shared" si="847"/>
        <v>-</v>
      </c>
      <c r="AQ609" s="203">
        <f t="shared" si="848"/>
        <v>-20</v>
      </c>
      <c r="AR609" s="203" t="str">
        <f t="shared" si="849"/>
        <v>-</v>
      </c>
      <c r="AS609" s="203" t="str">
        <f t="shared" si="850"/>
        <v>-</v>
      </c>
      <c r="AT609" s="203">
        <f t="shared" si="851"/>
        <v>-80</v>
      </c>
      <c r="AU609" s="204">
        <f t="shared" si="852"/>
        <v>-120</v>
      </c>
      <c r="AV609" s="185"/>
      <c r="AW609" s="205" t="str">
        <f t="shared" si="853"/>
        <v>-</v>
      </c>
      <c r="AX609" s="206">
        <f t="shared" si="854"/>
        <v>9.99</v>
      </c>
      <c r="AY609" s="206" t="str">
        <f t="shared" si="855"/>
        <v>-</v>
      </c>
      <c r="AZ609" s="206" t="str">
        <f t="shared" si="856"/>
        <v>-</v>
      </c>
      <c r="BA609" s="206">
        <f t="shared" si="857"/>
        <v>29.990000000000002</v>
      </c>
      <c r="BB609" s="206" t="str">
        <f t="shared" si="858"/>
        <v>-</v>
      </c>
      <c r="BC609" s="206">
        <f t="shared" si="859"/>
        <v>79.989999999999995</v>
      </c>
      <c r="BD609" s="206" t="str">
        <f t="shared" si="860"/>
        <v>-</v>
      </c>
      <c r="BE609" s="206" t="str">
        <f t="shared" si="861"/>
        <v>-</v>
      </c>
      <c r="BF609" s="206">
        <f t="shared" si="862"/>
        <v>149.99</v>
      </c>
      <c r="BG609" s="207">
        <f t="shared" si="863"/>
        <v>199.99</v>
      </c>
      <c r="BH609" s="103" t="s">
        <v>2753</v>
      </c>
      <c r="BI609" s="227"/>
      <c r="BJ609" s="112" t="s">
        <v>2616</v>
      </c>
      <c r="BK609" s="103"/>
    </row>
    <row r="610" spans="1:63" s="49" customFormat="1">
      <c r="A610" s="110"/>
      <c r="B610" s="126" t="s">
        <v>176</v>
      </c>
      <c r="C610" s="53" t="s">
        <v>2612</v>
      </c>
      <c r="D610" s="71" t="s">
        <v>71</v>
      </c>
      <c r="E610" s="112" t="s">
        <v>2426</v>
      </c>
      <c r="F610" s="51" t="s">
        <v>61</v>
      </c>
      <c r="G610" s="14">
        <v>50</v>
      </c>
      <c r="H610" s="14">
        <v>300</v>
      </c>
      <c r="I610" s="14" t="s">
        <v>41</v>
      </c>
      <c r="J610" s="14" t="s">
        <v>76</v>
      </c>
      <c r="K610" s="72" t="s">
        <v>61</v>
      </c>
      <c r="L610" s="115">
        <v>39.99</v>
      </c>
      <c r="M610" s="175">
        <f t="shared" si="837"/>
        <v>33.605042016806728</v>
      </c>
      <c r="N610" s="115">
        <f>L610-5</f>
        <v>34.99</v>
      </c>
      <c r="O610" s="116">
        <f>N610/1.19</f>
        <v>29.403361344537817</v>
      </c>
      <c r="P610" s="177">
        <f>N610</f>
        <v>34.99</v>
      </c>
      <c r="Q610" s="51" t="s">
        <v>41</v>
      </c>
      <c r="R610" s="16">
        <f t="shared" si="875"/>
        <v>32.99</v>
      </c>
      <c r="S610" s="14" t="s">
        <v>41</v>
      </c>
      <c r="T610" s="14" t="s">
        <v>41</v>
      </c>
      <c r="U610" s="16">
        <f t="shared" si="876"/>
        <v>29.990000000000002</v>
      </c>
      <c r="V610" s="14" t="s">
        <v>41</v>
      </c>
      <c r="W610" s="16">
        <f t="shared" si="877"/>
        <v>27.990000000000002</v>
      </c>
      <c r="X610" s="14" t="s">
        <v>41</v>
      </c>
      <c r="Y610" s="14" t="s">
        <v>41</v>
      </c>
      <c r="Z610" s="16">
        <f t="shared" si="878"/>
        <v>24.990000000000002</v>
      </c>
      <c r="AA610" s="71" t="s">
        <v>41</v>
      </c>
      <c r="AB610" s="252">
        <v>39.99</v>
      </c>
      <c r="AC610" s="237" t="s">
        <v>183</v>
      </c>
      <c r="AD610" s="120" t="s">
        <v>2625</v>
      </c>
      <c r="AE610" s="67">
        <v>260</v>
      </c>
      <c r="AF610" s="114">
        <v>70</v>
      </c>
      <c r="AG610" s="182">
        <f t="shared" si="838"/>
        <v>330</v>
      </c>
      <c r="AH610" s="183">
        <f t="shared" si="839"/>
        <v>-345.09999999999997</v>
      </c>
      <c r="AI610" s="184">
        <f t="shared" si="840"/>
        <v>9.99</v>
      </c>
      <c r="AJ610" s="183">
        <f t="shared" si="841"/>
        <v>8.3949579831932777</v>
      </c>
      <c r="AK610" s="202" t="str">
        <f t="shared" si="842"/>
        <v>-</v>
      </c>
      <c r="AL610" s="203">
        <f t="shared" si="843"/>
        <v>290</v>
      </c>
      <c r="AM610" s="203" t="str">
        <f t="shared" si="844"/>
        <v>-</v>
      </c>
      <c r="AN610" s="203" t="str">
        <f t="shared" si="845"/>
        <v>-</v>
      </c>
      <c r="AO610" s="203">
        <f t="shared" si="846"/>
        <v>230</v>
      </c>
      <c r="AP610" s="203" t="str">
        <f t="shared" si="847"/>
        <v>-</v>
      </c>
      <c r="AQ610" s="203">
        <f t="shared" si="848"/>
        <v>190</v>
      </c>
      <c r="AR610" s="203" t="str">
        <f t="shared" si="849"/>
        <v>-</v>
      </c>
      <c r="AS610" s="203" t="str">
        <f t="shared" si="850"/>
        <v>-</v>
      </c>
      <c r="AT610" s="203">
        <f t="shared" si="851"/>
        <v>130</v>
      </c>
      <c r="AU610" s="204" t="str">
        <f t="shared" si="852"/>
        <v>-</v>
      </c>
      <c r="AV610" s="185"/>
      <c r="AW610" s="205" t="str">
        <f t="shared" si="853"/>
        <v>-</v>
      </c>
      <c r="AX610" s="206">
        <f t="shared" si="854"/>
        <v>9.99</v>
      </c>
      <c r="AY610" s="206" t="str">
        <f t="shared" si="855"/>
        <v>-</v>
      </c>
      <c r="AZ610" s="206" t="str">
        <f t="shared" si="856"/>
        <v>-</v>
      </c>
      <c r="BA610" s="206">
        <f t="shared" si="857"/>
        <v>9.99</v>
      </c>
      <c r="BB610" s="206" t="str">
        <f t="shared" si="858"/>
        <v>-</v>
      </c>
      <c r="BC610" s="206">
        <f t="shared" si="859"/>
        <v>9.99</v>
      </c>
      <c r="BD610" s="206" t="str">
        <f t="shared" si="860"/>
        <v>-</v>
      </c>
      <c r="BE610" s="206" t="str">
        <f t="shared" si="861"/>
        <v>-</v>
      </c>
      <c r="BF610" s="206">
        <f t="shared" si="862"/>
        <v>9.99</v>
      </c>
      <c r="BG610" s="207" t="str">
        <f t="shared" si="863"/>
        <v>-</v>
      </c>
      <c r="BH610" s="103" t="s">
        <v>2757</v>
      </c>
      <c r="BI610" s="227">
        <v>46265</v>
      </c>
      <c r="BJ610" s="112" t="s">
        <v>199</v>
      </c>
      <c r="BK610" s="103"/>
    </row>
    <row r="611" spans="1:63" s="49" customFormat="1">
      <c r="A611" s="110"/>
      <c r="B611" s="126" t="s">
        <v>176</v>
      </c>
      <c r="C611" s="53" t="s">
        <v>2613</v>
      </c>
      <c r="D611" s="71" t="s">
        <v>40</v>
      </c>
      <c r="E611" s="112" t="s">
        <v>2426</v>
      </c>
      <c r="F611" s="51" t="s">
        <v>61</v>
      </c>
      <c r="G611" s="14">
        <v>150</v>
      </c>
      <c r="H611" s="14">
        <v>300</v>
      </c>
      <c r="I611" s="14" t="s">
        <v>41</v>
      </c>
      <c r="J611" s="14" t="s">
        <v>76</v>
      </c>
      <c r="K611" s="72" t="s">
        <v>61</v>
      </c>
      <c r="L611" s="115">
        <v>34.99</v>
      </c>
      <c r="M611" s="175">
        <f t="shared" si="837"/>
        <v>29.403361344537817</v>
      </c>
      <c r="N611" s="115"/>
      <c r="O611" s="116"/>
      <c r="P611" s="177">
        <f>L611</f>
        <v>34.99</v>
      </c>
      <c r="Q611" s="51" t="s">
        <v>41</v>
      </c>
      <c r="R611" s="16">
        <f t="shared" si="875"/>
        <v>32.99</v>
      </c>
      <c r="S611" s="14" t="s">
        <v>41</v>
      </c>
      <c r="T611" s="14" t="s">
        <v>41</v>
      </c>
      <c r="U611" s="16">
        <f t="shared" si="876"/>
        <v>29.990000000000002</v>
      </c>
      <c r="V611" s="14" t="s">
        <v>41</v>
      </c>
      <c r="W611" s="16">
        <f t="shared" si="877"/>
        <v>27.990000000000002</v>
      </c>
      <c r="X611" s="14" t="s">
        <v>41</v>
      </c>
      <c r="Y611" s="14" t="s">
        <v>41</v>
      </c>
      <c r="Z611" s="16">
        <f t="shared" si="878"/>
        <v>24.990000000000002</v>
      </c>
      <c r="AA611" s="72">
        <f>P611-12</f>
        <v>22.990000000000002</v>
      </c>
      <c r="AB611" s="252">
        <v>39.99</v>
      </c>
      <c r="AC611" s="237" t="s">
        <v>49</v>
      </c>
      <c r="AD611" s="120" t="s">
        <v>2626</v>
      </c>
      <c r="AE611" s="67">
        <v>120</v>
      </c>
      <c r="AF611" s="114">
        <v>190</v>
      </c>
      <c r="AG611" s="182">
        <f t="shared" si="838"/>
        <v>310</v>
      </c>
      <c r="AH611" s="183">
        <f t="shared" si="839"/>
        <v>-321.3</v>
      </c>
      <c r="AI611" s="184">
        <f t="shared" si="840"/>
        <v>9.99</v>
      </c>
      <c r="AJ611" s="183">
        <f t="shared" si="841"/>
        <v>8.3949579831932777</v>
      </c>
      <c r="AK611" s="202" t="str">
        <f t="shared" si="842"/>
        <v>-</v>
      </c>
      <c r="AL611" s="203">
        <f t="shared" si="843"/>
        <v>270</v>
      </c>
      <c r="AM611" s="203" t="str">
        <f t="shared" si="844"/>
        <v>-</v>
      </c>
      <c r="AN611" s="203" t="str">
        <f t="shared" si="845"/>
        <v>-</v>
      </c>
      <c r="AO611" s="203">
        <f t="shared" si="846"/>
        <v>210</v>
      </c>
      <c r="AP611" s="203" t="str">
        <f t="shared" si="847"/>
        <v>-</v>
      </c>
      <c r="AQ611" s="203">
        <f t="shared" si="848"/>
        <v>170</v>
      </c>
      <c r="AR611" s="203" t="str">
        <f t="shared" si="849"/>
        <v>-</v>
      </c>
      <c r="AS611" s="203" t="str">
        <f t="shared" si="850"/>
        <v>-</v>
      </c>
      <c r="AT611" s="203">
        <f t="shared" si="851"/>
        <v>110</v>
      </c>
      <c r="AU611" s="204">
        <f t="shared" si="852"/>
        <v>70</v>
      </c>
      <c r="AV611" s="185"/>
      <c r="AW611" s="205" t="str">
        <f t="shared" si="853"/>
        <v>-</v>
      </c>
      <c r="AX611" s="206">
        <f t="shared" si="854"/>
        <v>9.99</v>
      </c>
      <c r="AY611" s="206" t="str">
        <f t="shared" si="855"/>
        <v>-</v>
      </c>
      <c r="AZ611" s="206" t="str">
        <f t="shared" si="856"/>
        <v>-</v>
      </c>
      <c r="BA611" s="206">
        <f t="shared" si="857"/>
        <v>9.99</v>
      </c>
      <c r="BB611" s="206" t="str">
        <f t="shared" si="858"/>
        <v>-</v>
      </c>
      <c r="BC611" s="206">
        <f t="shared" si="859"/>
        <v>9.99</v>
      </c>
      <c r="BD611" s="206" t="str">
        <f t="shared" si="860"/>
        <v>-</v>
      </c>
      <c r="BE611" s="206" t="str">
        <f t="shared" si="861"/>
        <v>-</v>
      </c>
      <c r="BF611" s="206">
        <f t="shared" si="862"/>
        <v>9.99</v>
      </c>
      <c r="BG611" s="207">
        <f t="shared" si="863"/>
        <v>9.99</v>
      </c>
      <c r="BH611" s="103" t="s">
        <v>2753</v>
      </c>
      <c r="BI611" s="227">
        <v>46265</v>
      </c>
      <c r="BJ611" s="112" t="s">
        <v>2616</v>
      </c>
      <c r="BK611" s="103"/>
    </row>
    <row r="612" spans="1:63" s="49" customFormat="1">
      <c r="A612" s="110"/>
      <c r="B612" s="126" t="s">
        <v>176</v>
      </c>
      <c r="C612" s="145" t="s">
        <v>2621</v>
      </c>
      <c r="D612" s="71" t="s">
        <v>40</v>
      </c>
      <c r="E612" s="112" t="s">
        <v>2426</v>
      </c>
      <c r="F612" s="51" t="s">
        <v>61</v>
      </c>
      <c r="G612" s="14" t="s">
        <v>61</v>
      </c>
      <c r="H612" s="14">
        <v>300</v>
      </c>
      <c r="I612" s="14" t="s">
        <v>41</v>
      </c>
      <c r="J612" s="14" t="s">
        <v>76</v>
      </c>
      <c r="K612" s="71" t="s">
        <v>61</v>
      </c>
      <c r="L612" s="115">
        <v>59.99</v>
      </c>
      <c r="M612" s="175">
        <f t="shared" si="837"/>
        <v>50.411764705882355</v>
      </c>
      <c r="N612" s="115">
        <f>L612-25</f>
        <v>34.99</v>
      </c>
      <c r="O612" s="116">
        <f>N612/1.19</f>
        <v>29.403361344537817</v>
      </c>
      <c r="P612" s="177">
        <f>N612</f>
        <v>34.99</v>
      </c>
      <c r="Q612" s="51" t="s">
        <v>41</v>
      </c>
      <c r="R612" s="16">
        <f t="shared" si="875"/>
        <v>32.99</v>
      </c>
      <c r="S612" s="14" t="s">
        <v>41</v>
      </c>
      <c r="T612" s="14" t="s">
        <v>41</v>
      </c>
      <c r="U612" s="16">
        <f t="shared" si="876"/>
        <v>29.990000000000002</v>
      </c>
      <c r="V612" s="14" t="s">
        <v>41</v>
      </c>
      <c r="W612" s="16">
        <f t="shared" si="877"/>
        <v>27.990000000000002</v>
      </c>
      <c r="X612" s="14" t="s">
        <v>41</v>
      </c>
      <c r="Y612" s="14" t="s">
        <v>41</v>
      </c>
      <c r="Z612" s="16">
        <f t="shared" si="878"/>
        <v>24.990000000000002</v>
      </c>
      <c r="AA612" s="72">
        <f>P612-12</f>
        <v>22.990000000000002</v>
      </c>
      <c r="AB612" s="252">
        <v>39.99</v>
      </c>
      <c r="AC612" s="237" t="s">
        <v>2629</v>
      </c>
      <c r="AD612" s="120" t="s">
        <v>2630</v>
      </c>
      <c r="AE612" s="67">
        <v>300</v>
      </c>
      <c r="AF612" s="114">
        <v>-130</v>
      </c>
      <c r="AG612" s="182">
        <f t="shared" si="838"/>
        <v>170</v>
      </c>
      <c r="AH612" s="183">
        <f t="shared" si="839"/>
        <v>-154.69999999999999</v>
      </c>
      <c r="AI612" s="184">
        <f t="shared" si="840"/>
        <v>9.99</v>
      </c>
      <c r="AJ612" s="183">
        <f t="shared" si="841"/>
        <v>8.3949579831932777</v>
      </c>
      <c r="AK612" s="202" t="str">
        <f t="shared" si="842"/>
        <v>-</v>
      </c>
      <c r="AL612" s="203">
        <f t="shared" si="843"/>
        <v>130</v>
      </c>
      <c r="AM612" s="203" t="str">
        <f t="shared" si="844"/>
        <v>-</v>
      </c>
      <c r="AN612" s="203" t="str">
        <f t="shared" si="845"/>
        <v>-</v>
      </c>
      <c r="AO612" s="203">
        <f t="shared" si="846"/>
        <v>70</v>
      </c>
      <c r="AP612" s="203" t="str">
        <f t="shared" si="847"/>
        <v>-</v>
      </c>
      <c r="AQ612" s="203">
        <f t="shared" si="848"/>
        <v>30</v>
      </c>
      <c r="AR612" s="203" t="str">
        <f t="shared" si="849"/>
        <v>-</v>
      </c>
      <c r="AS612" s="203" t="str">
        <f t="shared" si="850"/>
        <v>-</v>
      </c>
      <c r="AT612" s="203">
        <f t="shared" si="851"/>
        <v>-30</v>
      </c>
      <c r="AU612" s="204">
        <f t="shared" si="852"/>
        <v>-70</v>
      </c>
      <c r="AV612" s="185"/>
      <c r="AW612" s="205" t="str">
        <f t="shared" si="853"/>
        <v>-</v>
      </c>
      <c r="AX612" s="206">
        <f t="shared" si="854"/>
        <v>9.99</v>
      </c>
      <c r="AY612" s="206" t="str">
        <f t="shared" si="855"/>
        <v>-</v>
      </c>
      <c r="AZ612" s="206" t="str">
        <f t="shared" si="856"/>
        <v>-</v>
      </c>
      <c r="BA612" s="206">
        <f t="shared" si="857"/>
        <v>9.99</v>
      </c>
      <c r="BB612" s="206" t="str">
        <f t="shared" si="858"/>
        <v>-</v>
      </c>
      <c r="BC612" s="206">
        <f t="shared" si="859"/>
        <v>19.990000000000002</v>
      </c>
      <c r="BD612" s="206" t="str">
        <f t="shared" si="860"/>
        <v>-</v>
      </c>
      <c r="BE612" s="206" t="str">
        <f t="shared" si="861"/>
        <v>-</v>
      </c>
      <c r="BF612" s="206">
        <f t="shared" si="862"/>
        <v>89.99</v>
      </c>
      <c r="BG612" s="207">
        <f t="shared" si="863"/>
        <v>139.99</v>
      </c>
      <c r="BH612" s="103" t="s">
        <v>2758</v>
      </c>
      <c r="BI612" s="227">
        <v>46265</v>
      </c>
      <c r="BJ612" s="219" t="s">
        <v>216</v>
      </c>
      <c r="BK612" s="103"/>
    </row>
    <row r="613" spans="1:63" s="49" customFormat="1">
      <c r="A613" s="110"/>
      <c r="B613" s="126" t="s">
        <v>176</v>
      </c>
      <c r="C613" s="53" t="s">
        <v>204</v>
      </c>
      <c r="D613" s="71" t="s">
        <v>40</v>
      </c>
      <c r="E613" s="112"/>
      <c r="F613" s="51" t="s">
        <v>61</v>
      </c>
      <c r="G613" s="14">
        <v>75</v>
      </c>
      <c r="H613" s="14">
        <v>50</v>
      </c>
      <c r="I613" s="14" t="s">
        <v>41</v>
      </c>
      <c r="J613" s="14" t="s">
        <v>76</v>
      </c>
      <c r="K613" s="72" t="s">
        <v>61</v>
      </c>
      <c r="L613" s="115">
        <v>36.99</v>
      </c>
      <c r="M613" s="175">
        <f t="shared" si="837"/>
        <v>31.084033613445381</v>
      </c>
      <c r="N613" s="115"/>
      <c r="O613" s="116"/>
      <c r="P613" s="177">
        <f>L613</f>
        <v>36.99</v>
      </c>
      <c r="Q613" s="51" t="s">
        <v>41</v>
      </c>
      <c r="R613" s="16">
        <f t="shared" si="875"/>
        <v>34.99</v>
      </c>
      <c r="S613" s="14" t="s">
        <v>41</v>
      </c>
      <c r="T613" s="14" t="s">
        <v>41</v>
      </c>
      <c r="U613" s="16">
        <f t="shared" si="876"/>
        <v>31.990000000000002</v>
      </c>
      <c r="V613" s="14" t="s">
        <v>41</v>
      </c>
      <c r="W613" s="16">
        <f t="shared" si="877"/>
        <v>29.990000000000002</v>
      </c>
      <c r="X613" s="14" t="s">
        <v>41</v>
      </c>
      <c r="Y613" s="14" t="s">
        <v>41</v>
      </c>
      <c r="Z613" s="16">
        <f t="shared" si="878"/>
        <v>26.990000000000002</v>
      </c>
      <c r="AA613" s="72">
        <f>P613-12</f>
        <v>24.990000000000002</v>
      </c>
      <c r="AB613" s="252">
        <v>39.99</v>
      </c>
      <c r="AC613" s="212"/>
      <c r="AD613" s="119" t="s">
        <v>41</v>
      </c>
      <c r="AE613" s="67">
        <v>110</v>
      </c>
      <c r="AF613" s="114"/>
      <c r="AG613" s="182">
        <f t="shared" si="838"/>
        <v>110</v>
      </c>
      <c r="AH613" s="183">
        <f t="shared" si="839"/>
        <v>-83.3</v>
      </c>
      <c r="AI613" s="184">
        <f t="shared" si="840"/>
        <v>9.99</v>
      </c>
      <c r="AJ613" s="183">
        <f t="shared" si="841"/>
        <v>8.3949579831932777</v>
      </c>
      <c r="AK613" s="202" t="str">
        <f t="shared" si="842"/>
        <v>-</v>
      </c>
      <c r="AL613" s="203">
        <f t="shared" si="843"/>
        <v>70</v>
      </c>
      <c r="AM613" s="203" t="str">
        <f t="shared" si="844"/>
        <v>-</v>
      </c>
      <c r="AN613" s="203" t="str">
        <f t="shared" si="845"/>
        <v>-</v>
      </c>
      <c r="AO613" s="203">
        <f t="shared" si="846"/>
        <v>10</v>
      </c>
      <c r="AP613" s="203" t="str">
        <f t="shared" si="847"/>
        <v>-</v>
      </c>
      <c r="AQ613" s="203">
        <f t="shared" si="848"/>
        <v>-30</v>
      </c>
      <c r="AR613" s="203" t="str">
        <f t="shared" si="849"/>
        <v>-</v>
      </c>
      <c r="AS613" s="203" t="str">
        <f t="shared" si="850"/>
        <v>-</v>
      </c>
      <c r="AT613" s="203">
        <f t="shared" si="851"/>
        <v>-90</v>
      </c>
      <c r="AU613" s="204">
        <f t="shared" si="852"/>
        <v>-130</v>
      </c>
      <c r="AV613" s="185"/>
      <c r="AW613" s="205" t="str">
        <f t="shared" si="853"/>
        <v>-</v>
      </c>
      <c r="AX613" s="206">
        <f t="shared" si="854"/>
        <v>9.99</v>
      </c>
      <c r="AY613" s="206" t="str">
        <f t="shared" si="855"/>
        <v>-</v>
      </c>
      <c r="AZ613" s="206" t="str">
        <f t="shared" si="856"/>
        <v>-</v>
      </c>
      <c r="BA613" s="206">
        <f t="shared" si="857"/>
        <v>39.99</v>
      </c>
      <c r="BB613" s="206" t="str">
        <f t="shared" si="858"/>
        <v>-</v>
      </c>
      <c r="BC613" s="206">
        <f t="shared" si="859"/>
        <v>89.99</v>
      </c>
      <c r="BD613" s="206" t="str">
        <f t="shared" si="860"/>
        <v>-</v>
      </c>
      <c r="BE613" s="206" t="str">
        <f t="shared" si="861"/>
        <v>-</v>
      </c>
      <c r="BF613" s="206">
        <f t="shared" si="862"/>
        <v>159.99</v>
      </c>
      <c r="BG613" s="207">
        <f t="shared" si="863"/>
        <v>209.99</v>
      </c>
      <c r="BH613" s="103"/>
      <c r="BI613" s="227"/>
      <c r="BJ613" s="112" t="s">
        <v>103</v>
      </c>
      <c r="BK613" s="103"/>
    </row>
    <row r="614" spans="1:63" s="49" customFormat="1">
      <c r="A614" s="111" t="s">
        <v>173</v>
      </c>
      <c r="B614" s="126" t="s">
        <v>176</v>
      </c>
      <c r="C614" s="53" t="s">
        <v>2168</v>
      </c>
      <c r="D614" s="71" t="s">
        <v>40</v>
      </c>
      <c r="E614" s="112"/>
      <c r="F614" s="51" t="s">
        <v>61</v>
      </c>
      <c r="G614" s="14">
        <v>75</v>
      </c>
      <c r="H614" s="14">
        <v>50</v>
      </c>
      <c r="I614" s="14" t="s">
        <v>41</v>
      </c>
      <c r="J614" s="14" t="s">
        <v>76</v>
      </c>
      <c r="K614" s="72" t="s">
        <v>61</v>
      </c>
      <c r="L614" s="115">
        <v>36.99</v>
      </c>
      <c r="M614" s="175">
        <f t="shared" si="837"/>
        <v>31.084033613445381</v>
      </c>
      <c r="N614" s="115"/>
      <c r="O614" s="116"/>
      <c r="P614" s="177">
        <f>L614</f>
        <v>36.99</v>
      </c>
      <c r="Q614" s="51" t="s">
        <v>41</v>
      </c>
      <c r="R614" s="14" t="s">
        <v>41</v>
      </c>
      <c r="S614" s="14" t="s">
        <v>41</v>
      </c>
      <c r="T614" s="14" t="s">
        <v>41</v>
      </c>
      <c r="U614" s="14" t="s">
        <v>41</v>
      </c>
      <c r="V614" s="14" t="s">
        <v>41</v>
      </c>
      <c r="W614" s="14" t="s">
        <v>41</v>
      </c>
      <c r="X614" s="14" t="s">
        <v>41</v>
      </c>
      <c r="Y614" s="14" t="s">
        <v>41</v>
      </c>
      <c r="Z614" s="14" t="s">
        <v>41</v>
      </c>
      <c r="AA614" s="71" t="s">
        <v>41</v>
      </c>
      <c r="AB614" s="252">
        <v>39.99</v>
      </c>
      <c r="AC614" s="212"/>
      <c r="AD614" s="119" t="s">
        <v>41</v>
      </c>
      <c r="AE614" s="67">
        <v>25</v>
      </c>
      <c r="AF614" s="114"/>
      <c r="AG614" s="182">
        <f t="shared" si="838"/>
        <v>25</v>
      </c>
      <c r="AH614" s="183">
        <f t="shared" si="839"/>
        <v>17.849999999999998</v>
      </c>
      <c r="AI614" s="184">
        <f t="shared" si="840"/>
        <v>19.990000000000002</v>
      </c>
      <c r="AJ614" s="183">
        <f t="shared" si="841"/>
        <v>16.798319327731093</v>
      </c>
      <c r="AK614" s="202" t="str">
        <f t="shared" si="842"/>
        <v>-</v>
      </c>
      <c r="AL614" s="203" t="str">
        <f t="shared" si="843"/>
        <v>-</v>
      </c>
      <c r="AM614" s="203" t="str">
        <f t="shared" si="844"/>
        <v>-</v>
      </c>
      <c r="AN614" s="203" t="str">
        <f t="shared" si="845"/>
        <v>-</v>
      </c>
      <c r="AO614" s="203" t="str">
        <f t="shared" si="846"/>
        <v>-</v>
      </c>
      <c r="AP614" s="203" t="str">
        <f t="shared" si="847"/>
        <v>-</v>
      </c>
      <c r="AQ614" s="203" t="str">
        <f t="shared" si="848"/>
        <v>-</v>
      </c>
      <c r="AR614" s="203" t="str">
        <f t="shared" si="849"/>
        <v>-</v>
      </c>
      <c r="AS614" s="203" t="str">
        <f t="shared" si="850"/>
        <v>-</v>
      </c>
      <c r="AT614" s="203" t="str">
        <f t="shared" si="851"/>
        <v>-</v>
      </c>
      <c r="AU614" s="204" t="str">
        <f t="shared" si="852"/>
        <v>-</v>
      </c>
      <c r="AV614" s="185"/>
      <c r="AW614" s="205" t="str">
        <f t="shared" si="853"/>
        <v>-</v>
      </c>
      <c r="AX614" s="206" t="str">
        <f t="shared" si="854"/>
        <v>-</v>
      </c>
      <c r="AY614" s="206" t="str">
        <f t="shared" si="855"/>
        <v>-</v>
      </c>
      <c r="AZ614" s="206" t="str">
        <f t="shared" si="856"/>
        <v>-</v>
      </c>
      <c r="BA614" s="206" t="str">
        <f t="shared" si="857"/>
        <v>-</v>
      </c>
      <c r="BB614" s="206" t="str">
        <f t="shared" si="858"/>
        <v>-</v>
      </c>
      <c r="BC614" s="206" t="str">
        <f t="shared" si="859"/>
        <v>-</v>
      </c>
      <c r="BD614" s="206" t="str">
        <f t="shared" si="860"/>
        <v>-</v>
      </c>
      <c r="BE614" s="206" t="str">
        <f t="shared" si="861"/>
        <v>-</v>
      </c>
      <c r="BF614" s="206" t="str">
        <f t="shared" si="862"/>
        <v>-</v>
      </c>
      <c r="BG614" s="207" t="str">
        <f t="shared" si="863"/>
        <v>-</v>
      </c>
      <c r="BH614" s="103" t="s">
        <v>2283</v>
      </c>
      <c r="BI614" s="227"/>
      <c r="BJ614" s="112" t="s">
        <v>62</v>
      </c>
      <c r="BK614" s="103"/>
    </row>
    <row r="615" spans="1:63" s="49" customFormat="1">
      <c r="A615" s="110"/>
      <c r="B615" s="126" t="s">
        <v>176</v>
      </c>
      <c r="C615" s="53" t="s">
        <v>204</v>
      </c>
      <c r="D615" s="71" t="s">
        <v>40</v>
      </c>
      <c r="E615" s="112" t="s">
        <v>2426</v>
      </c>
      <c r="F615" s="51" t="s">
        <v>61</v>
      </c>
      <c r="G615" s="14">
        <v>75</v>
      </c>
      <c r="H615" s="14">
        <v>50</v>
      </c>
      <c r="I615" s="14" t="s">
        <v>41</v>
      </c>
      <c r="J615" s="14" t="s">
        <v>76</v>
      </c>
      <c r="K615" s="72" t="s">
        <v>61</v>
      </c>
      <c r="L615" s="115">
        <v>36.99</v>
      </c>
      <c r="M615" s="175">
        <f t="shared" si="837"/>
        <v>31.084033613445381</v>
      </c>
      <c r="N615" s="115"/>
      <c r="O615" s="116"/>
      <c r="P615" s="177">
        <f>L615</f>
        <v>36.99</v>
      </c>
      <c r="Q615" s="51" t="s">
        <v>41</v>
      </c>
      <c r="R615" s="16">
        <f t="shared" ref="R615:R628" si="879">P615-2</f>
        <v>34.99</v>
      </c>
      <c r="S615" s="14" t="s">
        <v>41</v>
      </c>
      <c r="T615" s="14" t="s">
        <v>41</v>
      </c>
      <c r="U615" s="16">
        <f t="shared" ref="U615:U628" si="880">P615-5</f>
        <v>31.990000000000002</v>
      </c>
      <c r="V615" s="14" t="s">
        <v>41</v>
      </c>
      <c r="W615" s="16">
        <f t="shared" ref="W615:W628" si="881">P615-7</f>
        <v>29.990000000000002</v>
      </c>
      <c r="X615" s="14" t="s">
        <v>41</v>
      </c>
      <c r="Y615" s="14" t="s">
        <v>41</v>
      </c>
      <c r="Z615" s="16">
        <f t="shared" ref="Z615:Z628" si="882">P615-10</f>
        <v>26.990000000000002</v>
      </c>
      <c r="AA615" s="72">
        <f>P615-12</f>
        <v>24.990000000000002</v>
      </c>
      <c r="AB615" s="252">
        <v>39.99</v>
      </c>
      <c r="AC615" s="237" t="s">
        <v>49</v>
      </c>
      <c r="AD615" s="120" t="s">
        <v>2169</v>
      </c>
      <c r="AE615" s="67">
        <v>110</v>
      </c>
      <c r="AF615" s="114">
        <v>220</v>
      </c>
      <c r="AG615" s="182">
        <f t="shared" si="838"/>
        <v>330</v>
      </c>
      <c r="AH615" s="183">
        <f t="shared" si="839"/>
        <v>-345.09999999999997</v>
      </c>
      <c r="AI615" s="184">
        <f t="shared" si="840"/>
        <v>9.99</v>
      </c>
      <c r="AJ615" s="183">
        <f t="shared" si="841"/>
        <v>8.3949579831932777</v>
      </c>
      <c r="AK615" s="202" t="str">
        <f t="shared" si="842"/>
        <v>-</v>
      </c>
      <c r="AL615" s="203">
        <f t="shared" si="843"/>
        <v>290</v>
      </c>
      <c r="AM615" s="203" t="str">
        <f t="shared" si="844"/>
        <v>-</v>
      </c>
      <c r="AN615" s="203" t="str">
        <f t="shared" si="845"/>
        <v>-</v>
      </c>
      <c r="AO615" s="203">
        <f t="shared" si="846"/>
        <v>230</v>
      </c>
      <c r="AP615" s="203" t="str">
        <f t="shared" si="847"/>
        <v>-</v>
      </c>
      <c r="AQ615" s="203">
        <f t="shared" si="848"/>
        <v>190</v>
      </c>
      <c r="AR615" s="203" t="str">
        <f t="shared" si="849"/>
        <v>-</v>
      </c>
      <c r="AS615" s="203" t="str">
        <f t="shared" si="850"/>
        <v>-</v>
      </c>
      <c r="AT615" s="203">
        <f t="shared" si="851"/>
        <v>130</v>
      </c>
      <c r="AU615" s="204">
        <f t="shared" si="852"/>
        <v>90</v>
      </c>
      <c r="AV615" s="185"/>
      <c r="AW615" s="205" t="str">
        <f t="shared" si="853"/>
        <v>-</v>
      </c>
      <c r="AX615" s="206">
        <f t="shared" si="854"/>
        <v>9.99</v>
      </c>
      <c r="AY615" s="206" t="str">
        <f t="shared" si="855"/>
        <v>-</v>
      </c>
      <c r="AZ615" s="206" t="str">
        <f t="shared" si="856"/>
        <v>-</v>
      </c>
      <c r="BA615" s="206">
        <f t="shared" si="857"/>
        <v>9.99</v>
      </c>
      <c r="BB615" s="206" t="str">
        <f t="shared" si="858"/>
        <v>-</v>
      </c>
      <c r="BC615" s="206">
        <f t="shared" si="859"/>
        <v>9.99</v>
      </c>
      <c r="BD615" s="206" t="str">
        <f t="shared" si="860"/>
        <v>-</v>
      </c>
      <c r="BE615" s="206" t="str">
        <f t="shared" si="861"/>
        <v>-</v>
      </c>
      <c r="BF615" s="206">
        <f t="shared" si="862"/>
        <v>9.99</v>
      </c>
      <c r="BG615" s="207">
        <f t="shared" si="863"/>
        <v>9.99</v>
      </c>
      <c r="BH615" s="103"/>
      <c r="BI615" s="227">
        <v>46265</v>
      </c>
      <c r="BJ615" s="112" t="s">
        <v>103</v>
      </c>
      <c r="BK615" s="103"/>
    </row>
    <row r="616" spans="1:63" s="49" customFormat="1">
      <c r="A616" s="110"/>
      <c r="B616" s="126" t="s">
        <v>176</v>
      </c>
      <c r="C616" s="145" t="s">
        <v>2622</v>
      </c>
      <c r="D616" s="71" t="s">
        <v>85</v>
      </c>
      <c r="E616" s="112" t="s">
        <v>2426</v>
      </c>
      <c r="F616" s="51" t="s">
        <v>61</v>
      </c>
      <c r="G616" s="14" t="s">
        <v>61</v>
      </c>
      <c r="H616" s="14">
        <v>300</v>
      </c>
      <c r="I616" s="14" t="s">
        <v>41</v>
      </c>
      <c r="J616" s="14" t="s">
        <v>76</v>
      </c>
      <c r="K616" s="71" t="s">
        <v>61</v>
      </c>
      <c r="L616" s="115">
        <v>64.989999999999995</v>
      </c>
      <c r="M616" s="175">
        <f t="shared" si="837"/>
        <v>54.613445378151262</v>
      </c>
      <c r="N616" s="115">
        <f>L616-25</f>
        <v>39.989999999999995</v>
      </c>
      <c r="O616" s="116">
        <f>N616/1.19</f>
        <v>33.605042016806721</v>
      </c>
      <c r="P616" s="177">
        <f>N616</f>
        <v>39.989999999999995</v>
      </c>
      <c r="Q616" s="51" t="s">
        <v>41</v>
      </c>
      <c r="R616" s="16">
        <f t="shared" si="879"/>
        <v>37.989999999999995</v>
      </c>
      <c r="S616" s="14" t="s">
        <v>41</v>
      </c>
      <c r="T616" s="14" t="s">
        <v>41</v>
      </c>
      <c r="U616" s="16">
        <f t="shared" si="880"/>
        <v>34.989999999999995</v>
      </c>
      <c r="V616" s="14" t="s">
        <v>41</v>
      </c>
      <c r="W616" s="16">
        <f t="shared" si="881"/>
        <v>32.989999999999995</v>
      </c>
      <c r="X616" s="14" t="s">
        <v>41</v>
      </c>
      <c r="Y616" s="14" t="s">
        <v>41</v>
      </c>
      <c r="Z616" s="16">
        <f t="shared" si="882"/>
        <v>29.989999999999995</v>
      </c>
      <c r="AA616" s="72">
        <f>P616-12</f>
        <v>27.989999999999995</v>
      </c>
      <c r="AB616" s="252">
        <v>39.99</v>
      </c>
      <c r="AC616" s="237" t="s">
        <v>2629</v>
      </c>
      <c r="AD616" s="120" t="s">
        <v>2630</v>
      </c>
      <c r="AE616" s="67">
        <v>380</v>
      </c>
      <c r="AF616" s="114">
        <v>-130</v>
      </c>
      <c r="AG616" s="182">
        <f t="shared" si="838"/>
        <v>250</v>
      </c>
      <c r="AH616" s="183">
        <f t="shared" si="839"/>
        <v>-249.89999999999998</v>
      </c>
      <c r="AI616" s="184">
        <f t="shared" si="840"/>
        <v>9.99</v>
      </c>
      <c r="AJ616" s="183">
        <f t="shared" si="841"/>
        <v>8.3949579831932777</v>
      </c>
      <c r="AK616" s="202" t="str">
        <f t="shared" si="842"/>
        <v>-</v>
      </c>
      <c r="AL616" s="203">
        <f t="shared" si="843"/>
        <v>210</v>
      </c>
      <c r="AM616" s="203" t="str">
        <f t="shared" si="844"/>
        <v>-</v>
      </c>
      <c r="AN616" s="203" t="str">
        <f t="shared" si="845"/>
        <v>-</v>
      </c>
      <c r="AO616" s="203">
        <f t="shared" si="846"/>
        <v>150</v>
      </c>
      <c r="AP616" s="203" t="str">
        <f t="shared" si="847"/>
        <v>-</v>
      </c>
      <c r="AQ616" s="203">
        <f t="shared" si="848"/>
        <v>110</v>
      </c>
      <c r="AR616" s="203" t="str">
        <f t="shared" si="849"/>
        <v>-</v>
      </c>
      <c r="AS616" s="203" t="str">
        <f t="shared" si="850"/>
        <v>-</v>
      </c>
      <c r="AT616" s="203">
        <f t="shared" si="851"/>
        <v>50</v>
      </c>
      <c r="AU616" s="204">
        <f t="shared" si="852"/>
        <v>10</v>
      </c>
      <c r="AV616" s="185"/>
      <c r="AW616" s="205" t="str">
        <f t="shared" si="853"/>
        <v>-</v>
      </c>
      <c r="AX616" s="206">
        <f t="shared" si="854"/>
        <v>9.99</v>
      </c>
      <c r="AY616" s="206" t="str">
        <f t="shared" si="855"/>
        <v>-</v>
      </c>
      <c r="AZ616" s="206" t="str">
        <f t="shared" si="856"/>
        <v>-</v>
      </c>
      <c r="BA616" s="206">
        <f t="shared" si="857"/>
        <v>9.99</v>
      </c>
      <c r="BB616" s="206" t="str">
        <f t="shared" si="858"/>
        <v>-</v>
      </c>
      <c r="BC616" s="206">
        <f t="shared" si="859"/>
        <v>9.99</v>
      </c>
      <c r="BD616" s="206" t="str">
        <f t="shared" si="860"/>
        <v>-</v>
      </c>
      <c r="BE616" s="206" t="str">
        <f t="shared" si="861"/>
        <v>-</v>
      </c>
      <c r="BF616" s="206">
        <f t="shared" si="862"/>
        <v>9.99</v>
      </c>
      <c r="BG616" s="207">
        <f t="shared" si="863"/>
        <v>39.99</v>
      </c>
      <c r="BH616" s="103" t="s">
        <v>2758</v>
      </c>
      <c r="BI616" s="227">
        <v>46265</v>
      </c>
      <c r="BJ616" s="219" t="s">
        <v>146</v>
      </c>
      <c r="BK616" s="103"/>
    </row>
    <row r="617" spans="1:63" s="49" customFormat="1">
      <c r="A617" s="110"/>
      <c r="B617" s="126" t="s">
        <v>176</v>
      </c>
      <c r="C617" s="53" t="s">
        <v>205</v>
      </c>
      <c r="D617" s="71" t="s">
        <v>40</v>
      </c>
      <c r="E617" s="112"/>
      <c r="F617" s="51" t="s">
        <v>41</v>
      </c>
      <c r="G617" s="14">
        <v>400</v>
      </c>
      <c r="H617" s="14">
        <v>300</v>
      </c>
      <c r="I617" s="14" t="s">
        <v>41</v>
      </c>
      <c r="J617" s="14" t="s">
        <v>76</v>
      </c>
      <c r="K617" s="71" t="s">
        <v>41</v>
      </c>
      <c r="L617" s="115">
        <v>39.99</v>
      </c>
      <c r="M617" s="175">
        <f t="shared" si="837"/>
        <v>33.605042016806728</v>
      </c>
      <c r="N617" s="115"/>
      <c r="O617" s="116"/>
      <c r="P617" s="177">
        <f t="shared" ref="P617:P632" si="883">L617</f>
        <v>39.99</v>
      </c>
      <c r="Q617" s="51" t="s">
        <v>41</v>
      </c>
      <c r="R617" s="16">
        <f t="shared" si="879"/>
        <v>37.99</v>
      </c>
      <c r="S617" s="14" t="s">
        <v>41</v>
      </c>
      <c r="T617" s="14" t="s">
        <v>41</v>
      </c>
      <c r="U617" s="16">
        <f t="shared" si="880"/>
        <v>34.99</v>
      </c>
      <c r="V617" s="14" t="s">
        <v>41</v>
      </c>
      <c r="W617" s="16">
        <f t="shared" si="881"/>
        <v>32.99</v>
      </c>
      <c r="X617" s="14" t="s">
        <v>41</v>
      </c>
      <c r="Y617" s="14" t="s">
        <v>41</v>
      </c>
      <c r="Z617" s="16">
        <f t="shared" si="882"/>
        <v>29.990000000000002</v>
      </c>
      <c r="AA617" s="72">
        <f>P617-12</f>
        <v>27.990000000000002</v>
      </c>
      <c r="AB617" s="252">
        <v>39.99</v>
      </c>
      <c r="AC617" s="212" t="s">
        <v>53</v>
      </c>
      <c r="AD617" s="119" t="s">
        <v>41</v>
      </c>
      <c r="AE617" s="67">
        <v>150</v>
      </c>
      <c r="AF617" s="114"/>
      <c r="AG617" s="182">
        <f t="shared" si="838"/>
        <v>150</v>
      </c>
      <c r="AH617" s="183">
        <f t="shared" si="839"/>
        <v>-130.9</v>
      </c>
      <c r="AI617" s="184">
        <f t="shared" si="840"/>
        <v>9.99</v>
      </c>
      <c r="AJ617" s="183">
        <f t="shared" si="841"/>
        <v>8.3949579831932777</v>
      </c>
      <c r="AK617" s="202" t="str">
        <f t="shared" si="842"/>
        <v>-</v>
      </c>
      <c r="AL617" s="203">
        <f t="shared" si="843"/>
        <v>110</v>
      </c>
      <c r="AM617" s="203" t="str">
        <f t="shared" si="844"/>
        <v>-</v>
      </c>
      <c r="AN617" s="203" t="str">
        <f t="shared" si="845"/>
        <v>-</v>
      </c>
      <c r="AO617" s="203">
        <f t="shared" si="846"/>
        <v>50</v>
      </c>
      <c r="AP617" s="203" t="str">
        <f t="shared" si="847"/>
        <v>-</v>
      </c>
      <c r="AQ617" s="203">
        <f t="shared" si="848"/>
        <v>10</v>
      </c>
      <c r="AR617" s="203" t="str">
        <f t="shared" si="849"/>
        <v>-</v>
      </c>
      <c r="AS617" s="203" t="str">
        <f t="shared" si="850"/>
        <v>-</v>
      </c>
      <c r="AT617" s="203">
        <f t="shared" si="851"/>
        <v>-50</v>
      </c>
      <c r="AU617" s="204">
        <f t="shared" si="852"/>
        <v>-90</v>
      </c>
      <c r="AV617" s="185"/>
      <c r="AW617" s="205" t="str">
        <f t="shared" si="853"/>
        <v>-</v>
      </c>
      <c r="AX617" s="206">
        <f t="shared" si="854"/>
        <v>9.99</v>
      </c>
      <c r="AY617" s="206" t="str">
        <f t="shared" si="855"/>
        <v>-</v>
      </c>
      <c r="AZ617" s="206" t="str">
        <f t="shared" si="856"/>
        <v>-</v>
      </c>
      <c r="BA617" s="206">
        <f t="shared" si="857"/>
        <v>9.99</v>
      </c>
      <c r="BB617" s="206" t="str">
        <f t="shared" si="858"/>
        <v>-</v>
      </c>
      <c r="BC617" s="206">
        <f t="shared" si="859"/>
        <v>39.99</v>
      </c>
      <c r="BD617" s="206" t="str">
        <f t="shared" si="860"/>
        <v>-</v>
      </c>
      <c r="BE617" s="206" t="str">
        <f t="shared" si="861"/>
        <v>-</v>
      </c>
      <c r="BF617" s="206">
        <f t="shared" si="862"/>
        <v>109.99</v>
      </c>
      <c r="BG617" s="207">
        <f t="shared" si="863"/>
        <v>159.99</v>
      </c>
      <c r="BH617" s="103"/>
      <c r="BI617" s="227"/>
      <c r="BJ617" s="112" t="s">
        <v>206</v>
      </c>
      <c r="BK617" s="103"/>
    </row>
    <row r="618" spans="1:63" s="49" customFormat="1">
      <c r="A618" s="110"/>
      <c r="B618" s="126" t="s">
        <v>176</v>
      </c>
      <c r="C618" s="53" t="s">
        <v>205</v>
      </c>
      <c r="D618" s="71" t="s">
        <v>40</v>
      </c>
      <c r="E618" s="112" t="s">
        <v>2427</v>
      </c>
      <c r="F618" s="51" t="s">
        <v>41</v>
      </c>
      <c r="G618" s="14">
        <v>400</v>
      </c>
      <c r="H618" s="14">
        <v>300</v>
      </c>
      <c r="I618" s="14" t="s">
        <v>41</v>
      </c>
      <c r="J618" s="14" t="s">
        <v>76</v>
      </c>
      <c r="K618" s="71" t="s">
        <v>41</v>
      </c>
      <c r="L618" s="115">
        <v>39.99</v>
      </c>
      <c r="M618" s="175">
        <f t="shared" si="837"/>
        <v>33.605042016806728</v>
      </c>
      <c r="N618" s="115"/>
      <c r="O618" s="116"/>
      <c r="P618" s="177">
        <f t="shared" si="883"/>
        <v>39.99</v>
      </c>
      <c r="Q618" s="51" t="s">
        <v>41</v>
      </c>
      <c r="R618" s="16">
        <f t="shared" si="879"/>
        <v>37.99</v>
      </c>
      <c r="S618" s="14" t="s">
        <v>41</v>
      </c>
      <c r="T618" s="14" t="s">
        <v>41</v>
      </c>
      <c r="U618" s="16">
        <f t="shared" si="880"/>
        <v>34.99</v>
      </c>
      <c r="V618" s="14" t="s">
        <v>41</v>
      </c>
      <c r="W618" s="16">
        <f t="shared" si="881"/>
        <v>32.99</v>
      </c>
      <c r="X618" s="14" t="s">
        <v>41</v>
      </c>
      <c r="Y618" s="14" t="s">
        <v>41</v>
      </c>
      <c r="Z618" s="16">
        <f t="shared" si="882"/>
        <v>29.990000000000002</v>
      </c>
      <c r="AA618" s="72">
        <f>P618-12</f>
        <v>27.990000000000002</v>
      </c>
      <c r="AB618" s="252">
        <v>39.99</v>
      </c>
      <c r="AC618" s="237" t="s">
        <v>49</v>
      </c>
      <c r="AD618" s="120" t="s">
        <v>207</v>
      </c>
      <c r="AE618" s="67">
        <v>150</v>
      </c>
      <c r="AF618" s="114">
        <v>225</v>
      </c>
      <c r="AG618" s="182">
        <f t="shared" si="838"/>
        <v>375</v>
      </c>
      <c r="AH618" s="183">
        <f t="shared" si="839"/>
        <v>-398.65</v>
      </c>
      <c r="AI618" s="184">
        <f t="shared" si="840"/>
        <v>9.99</v>
      </c>
      <c r="AJ618" s="183">
        <f t="shared" si="841"/>
        <v>8.3949579831932777</v>
      </c>
      <c r="AK618" s="202" t="str">
        <f t="shared" si="842"/>
        <v>-</v>
      </c>
      <c r="AL618" s="203">
        <f t="shared" si="843"/>
        <v>335</v>
      </c>
      <c r="AM618" s="203" t="str">
        <f t="shared" si="844"/>
        <v>-</v>
      </c>
      <c r="AN618" s="203" t="str">
        <f t="shared" si="845"/>
        <v>-</v>
      </c>
      <c r="AO618" s="203">
        <f t="shared" si="846"/>
        <v>275</v>
      </c>
      <c r="AP618" s="203" t="str">
        <f t="shared" si="847"/>
        <v>-</v>
      </c>
      <c r="AQ618" s="203">
        <f t="shared" si="848"/>
        <v>235</v>
      </c>
      <c r="AR618" s="203" t="str">
        <f t="shared" si="849"/>
        <v>-</v>
      </c>
      <c r="AS618" s="203" t="str">
        <f t="shared" si="850"/>
        <v>-</v>
      </c>
      <c r="AT618" s="203">
        <f t="shared" si="851"/>
        <v>175</v>
      </c>
      <c r="AU618" s="204">
        <f t="shared" si="852"/>
        <v>135</v>
      </c>
      <c r="AV618" s="185"/>
      <c r="AW618" s="205" t="str">
        <f t="shared" si="853"/>
        <v>-</v>
      </c>
      <c r="AX618" s="206">
        <f t="shared" si="854"/>
        <v>9.99</v>
      </c>
      <c r="AY618" s="206" t="str">
        <f t="shared" si="855"/>
        <v>-</v>
      </c>
      <c r="AZ618" s="206" t="str">
        <f t="shared" si="856"/>
        <v>-</v>
      </c>
      <c r="BA618" s="206">
        <f t="shared" si="857"/>
        <v>9.99</v>
      </c>
      <c r="BB618" s="206" t="str">
        <f t="shared" si="858"/>
        <v>-</v>
      </c>
      <c r="BC618" s="206">
        <f t="shared" si="859"/>
        <v>9.99</v>
      </c>
      <c r="BD618" s="206" t="str">
        <f t="shared" si="860"/>
        <v>-</v>
      </c>
      <c r="BE618" s="206" t="str">
        <f t="shared" si="861"/>
        <v>-</v>
      </c>
      <c r="BF618" s="206">
        <f t="shared" si="862"/>
        <v>9.99</v>
      </c>
      <c r="BG618" s="207">
        <f t="shared" si="863"/>
        <v>9.99</v>
      </c>
      <c r="BH618" s="103"/>
      <c r="BI618" s="227">
        <v>46265</v>
      </c>
      <c r="BJ618" s="112" t="s">
        <v>206</v>
      </c>
      <c r="BK618" s="103"/>
    </row>
    <row r="619" spans="1:63" s="49" customFormat="1">
      <c r="A619" s="110"/>
      <c r="B619" s="126" t="s">
        <v>176</v>
      </c>
      <c r="C619" s="53" t="s">
        <v>210</v>
      </c>
      <c r="D619" s="71" t="s">
        <v>40</v>
      </c>
      <c r="E619" s="112"/>
      <c r="F619" s="51" t="s">
        <v>61</v>
      </c>
      <c r="G619" s="14" t="s">
        <v>61</v>
      </c>
      <c r="H619" s="14">
        <v>5</v>
      </c>
      <c r="I619" s="14" t="s">
        <v>41</v>
      </c>
      <c r="J619" s="14" t="s">
        <v>76</v>
      </c>
      <c r="K619" s="72" t="s">
        <v>61</v>
      </c>
      <c r="L619" s="115">
        <v>39.99</v>
      </c>
      <c r="M619" s="175">
        <f t="shared" si="837"/>
        <v>33.605042016806728</v>
      </c>
      <c r="N619" s="115"/>
      <c r="O619" s="116"/>
      <c r="P619" s="177">
        <f t="shared" si="883"/>
        <v>39.99</v>
      </c>
      <c r="Q619" s="51" t="s">
        <v>41</v>
      </c>
      <c r="R619" s="16">
        <f t="shared" si="879"/>
        <v>37.99</v>
      </c>
      <c r="S619" s="14" t="s">
        <v>41</v>
      </c>
      <c r="T619" s="14" t="s">
        <v>41</v>
      </c>
      <c r="U619" s="16">
        <f t="shared" si="880"/>
        <v>34.99</v>
      </c>
      <c r="V619" s="14" t="s">
        <v>41</v>
      </c>
      <c r="W619" s="16">
        <f t="shared" si="881"/>
        <v>32.99</v>
      </c>
      <c r="X619" s="14" t="s">
        <v>41</v>
      </c>
      <c r="Y619" s="14" t="s">
        <v>41</v>
      </c>
      <c r="Z619" s="16">
        <f t="shared" si="882"/>
        <v>29.990000000000002</v>
      </c>
      <c r="AA619" s="71" t="s">
        <v>41</v>
      </c>
      <c r="AB619" s="252">
        <v>39.99</v>
      </c>
      <c r="AC619" s="212"/>
      <c r="AD619" s="119" t="s">
        <v>41</v>
      </c>
      <c r="AE619" s="67">
        <v>80</v>
      </c>
      <c r="AF619" s="114"/>
      <c r="AG619" s="182">
        <f t="shared" si="838"/>
        <v>80</v>
      </c>
      <c r="AH619" s="183">
        <f t="shared" si="839"/>
        <v>-47.599999999999994</v>
      </c>
      <c r="AI619" s="184">
        <f t="shared" si="840"/>
        <v>9.99</v>
      </c>
      <c r="AJ619" s="183">
        <f t="shared" si="841"/>
        <v>8.3949579831932777</v>
      </c>
      <c r="AK619" s="202" t="str">
        <f t="shared" si="842"/>
        <v>-</v>
      </c>
      <c r="AL619" s="203">
        <f t="shared" si="843"/>
        <v>40</v>
      </c>
      <c r="AM619" s="203" t="str">
        <f t="shared" si="844"/>
        <v>-</v>
      </c>
      <c r="AN619" s="203" t="str">
        <f t="shared" si="845"/>
        <v>-</v>
      </c>
      <c r="AO619" s="203">
        <f t="shared" si="846"/>
        <v>-20</v>
      </c>
      <c r="AP619" s="203" t="str">
        <f t="shared" si="847"/>
        <v>-</v>
      </c>
      <c r="AQ619" s="203">
        <f t="shared" si="848"/>
        <v>-60</v>
      </c>
      <c r="AR619" s="203" t="str">
        <f t="shared" si="849"/>
        <v>-</v>
      </c>
      <c r="AS619" s="203" t="str">
        <f t="shared" si="850"/>
        <v>-</v>
      </c>
      <c r="AT619" s="203">
        <f t="shared" si="851"/>
        <v>-120</v>
      </c>
      <c r="AU619" s="204" t="str">
        <f t="shared" si="852"/>
        <v>-</v>
      </c>
      <c r="AV619" s="185"/>
      <c r="AW619" s="205" t="str">
        <f t="shared" si="853"/>
        <v>-</v>
      </c>
      <c r="AX619" s="206">
        <f t="shared" si="854"/>
        <v>9.99</v>
      </c>
      <c r="AY619" s="206" t="str">
        <f t="shared" si="855"/>
        <v>-</v>
      </c>
      <c r="AZ619" s="206" t="str">
        <f t="shared" si="856"/>
        <v>-</v>
      </c>
      <c r="BA619" s="206">
        <f t="shared" si="857"/>
        <v>79.989999999999995</v>
      </c>
      <c r="BB619" s="206" t="str">
        <f t="shared" si="858"/>
        <v>-</v>
      </c>
      <c r="BC619" s="206">
        <f t="shared" si="859"/>
        <v>119.99</v>
      </c>
      <c r="BD619" s="206" t="str">
        <f t="shared" si="860"/>
        <v>-</v>
      </c>
      <c r="BE619" s="206" t="str">
        <f t="shared" si="861"/>
        <v>-</v>
      </c>
      <c r="BF619" s="206">
        <f t="shared" si="862"/>
        <v>199.99</v>
      </c>
      <c r="BG619" s="207" t="str">
        <f t="shared" si="863"/>
        <v>-</v>
      </c>
      <c r="BH619" s="103"/>
      <c r="BI619" s="227"/>
      <c r="BJ619" s="112" t="s">
        <v>211</v>
      </c>
      <c r="BK619" s="103"/>
    </row>
    <row r="620" spans="1:63" s="49" customFormat="1">
      <c r="A620" s="110"/>
      <c r="B620" s="126" t="s">
        <v>176</v>
      </c>
      <c r="C620" s="53" t="s">
        <v>210</v>
      </c>
      <c r="D620" s="71" t="s">
        <v>40</v>
      </c>
      <c r="E620" s="112" t="s">
        <v>2426</v>
      </c>
      <c r="F620" s="51" t="s">
        <v>61</v>
      </c>
      <c r="G620" s="14" t="s">
        <v>61</v>
      </c>
      <c r="H620" s="14">
        <v>5</v>
      </c>
      <c r="I620" s="14" t="s">
        <v>41</v>
      </c>
      <c r="J620" s="14" t="s">
        <v>76</v>
      </c>
      <c r="K620" s="72" t="s">
        <v>61</v>
      </c>
      <c r="L620" s="115">
        <v>39.99</v>
      </c>
      <c r="M620" s="175">
        <f t="shared" si="837"/>
        <v>33.605042016806728</v>
      </c>
      <c r="N620" s="115"/>
      <c r="O620" s="116"/>
      <c r="P620" s="177">
        <f t="shared" si="883"/>
        <v>39.99</v>
      </c>
      <c r="Q620" s="51" t="s">
        <v>41</v>
      </c>
      <c r="R620" s="16">
        <f t="shared" si="879"/>
        <v>37.99</v>
      </c>
      <c r="S620" s="14" t="s">
        <v>41</v>
      </c>
      <c r="T620" s="14" t="s">
        <v>41</v>
      </c>
      <c r="U620" s="16">
        <f t="shared" si="880"/>
        <v>34.99</v>
      </c>
      <c r="V620" s="14" t="s">
        <v>41</v>
      </c>
      <c r="W620" s="16">
        <f t="shared" si="881"/>
        <v>32.99</v>
      </c>
      <c r="X620" s="14" t="s">
        <v>41</v>
      </c>
      <c r="Y620" s="14" t="s">
        <v>41</v>
      </c>
      <c r="Z620" s="16">
        <f t="shared" si="882"/>
        <v>29.990000000000002</v>
      </c>
      <c r="AA620" s="71" t="s">
        <v>41</v>
      </c>
      <c r="AB620" s="252">
        <v>39.99</v>
      </c>
      <c r="AC620" s="237" t="s">
        <v>49</v>
      </c>
      <c r="AD620" s="120" t="s">
        <v>212</v>
      </c>
      <c r="AE620" s="67">
        <v>80</v>
      </c>
      <c r="AF620" s="114">
        <v>300</v>
      </c>
      <c r="AG620" s="182">
        <f t="shared" si="838"/>
        <v>380</v>
      </c>
      <c r="AH620" s="183">
        <f t="shared" si="839"/>
        <v>-404.59999999999997</v>
      </c>
      <c r="AI620" s="184">
        <f t="shared" si="840"/>
        <v>9.99</v>
      </c>
      <c r="AJ620" s="183">
        <f t="shared" si="841"/>
        <v>8.3949579831932777</v>
      </c>
      <c r="AK620" s="202" t="str">
        <f t="shared" si="842"/>
        <v>-</v>
      </c>
      <c r="AL620" s="203">
        <f t="shared" si="843"/>
        <v>340</v>
      </c>
      <c r="AM620" s="203" t="str">
        <f t="shared" si="844"/>
        <v>-</v>
      </c>
      <c r="AN620" s="203" t="str">
        <f t="shared" si="845"/>
        <v>-</v>
      </c>
      <c r="AO620" s="203">
        <f t="shared" si="846"/>
        <v>280</v>
      </c>
      <c r="AP620" s="203" t="str">
        <f t="shared" si="847"/>
        <v>-</v>
      </c>
      <c r="AQ620" s="203">
        <f t="shared" si="848"/>
        <v>240</v>
      </c>
      <c r="AR620" s="203" t="str">
        <f t="shared" si="849"/>
        <v>-</v>
      </c>
      <c r="AS620" s="203" t="str">
        <f t="shared" si="850"/>
        <v>-</v>
      </c>
      <c r="AT620" s="203">
        <f t="shared" si="851"/>
        <v>180</v>
      </c>
      <c r="AU620" s="204" t="str">
        <f t="shared" si="852"/>
        <v>-</v>
      </c>
      <c r="AV620" s="185"/>
      <c r="AW620" s="205" t="str">
        <f t="shared" si="853"/>
        <v>-</v>
      </c>
      <c r="AX620" s="206">
        <f t="shared" si="854"/>
        <v>9.99</v>
      </c>
      <c r="AY620" s="206" t="str">
        <f t="shared" si="855"/>
        <v>-</v>
      </c>
      <c r="AZ620" s="206" t="str">
        <f t="shared" si="856"/>
        <v>-</v>
      </c>
      <c r="BA620" s="206">
        <f t="shared" si="857"/>
        <v>9.99</v>
      </c>
      <c r="BB620" s="206" t="str">
        <f t="shared" si="858"/>
        <v>-</v>
      </c>
      <c r="BC620" s="206">
        <f t="shared" si="859"/>
        <v>9.99</v>
      </c>
      <c r="BD620" s="206" t="str">
        <f t="shared" si="860"/>
        <v>-</v>
      </c>
      <c r="BE620" s="206" t="str">
        <f t="shared" si="861"/>
        <v>-</v>
      </c>
      <c r="BF620" s="206">
        <f t="shared" si="862"/>
        <v>9.99</v>
      </c>
      <c r="BG620" s="207" t="str">
        <f t="shared" si="863"/>
        <v>-</v>
      </c>
      <c r="BH620" s="103"/>
      <c r="BI620" s="227">
        <v>46265</v>
      </c>
      <c r="BJ620" s="112" t="s">
        <v>211</v>
      </c>
      <c r="BK620" s="103"/>
    </row>
    <row r="621" spans="1:63" s="49" customFormat="1">
      <c r="A621" s="110"/>
      <c r="B621" s="126" t="s">
        <v>176</v>
      </c>
      <c r="C621" s="53" t="s">
        <v>2140</v>
      </c>
      <c r="D621" s="71" t="s">
        <v>71</v>
      </c>
      <c r="E621" s="112"/>
      <c r="F621" s="51" t="s">
        <v>61</v>
      </c>
      <c r="G621" s="14">
        <v>35</v>
      </c>
      <c r="H621" s="14">
        <v>50</v>
      </c>
      <c r="I621" s="14" t="s">
        <v>41</v>
      </c>
      <c r="J621" s="14" t="s">
        <v>76</v>
      </c>
      <c r="K621" s="72" t="s">
        <v>61</v>
      </c>
      <c r="L621" s="115">
        <v>39.99</v>
      </c>
      <c r="M621" s="175">
        <f t="shared" si="837"/>
        <v>33.605042016806728</v>
      </c>
      <c r="N621" s="115"/>
      <c r="O621" s="116"/>
      <c r="P621" s="177">
        <f t="shared" si="883"/>
        <v>39.99</v>
      </c>
      <c r="Q621" s="51" t="s">
        <v>41</v>
      </c>
      <c r="R621" s="16">
        <f t="shared" si="879"/>
        <v>37.99</v>
      </c>
      <c r="S621" s="14" t="s">
        <v>41</v>
      </c>
      <c r="T621" s="14" t="s">
        <v>41</v>
      </c>
      <c r="U621" s="16">
        <f t="shared" si="880"/>
        <v>34.99</v>
      </c>
      <c r="V621" s="14" t="s">
        <v>41</v>
      </c>
      <c r="W621" s="16">
        <f t="shared" si="881"/>
        <v>32.99</v>
      </c>
      <c r="X621" s="14" t="s">
        <v>41</v>
      </c>
      <c r="Y621" s="14" t="s">
        <v>41</v>
      </c>
      <c r="Z621" s="16">
        <f t="shared" si="882"/>
        <v>29.990000000000002</v>
      </c>
      <c r="AA621" s="71" t="s">
        <v>41</v>
      </c>
      <c r="AB621" s="252">
        <v>39.99</v>
      </c>
      <c r="AC621" s="212"/>
      <c r="AD621" s="119" t="s">
        <v>41</v>
      </c>
      <c r="AE621" s="67">
        <v>260</v>
      </c>
      <c r="AF621" s="114"/>
      <c r="AG621" s="182">
        <f t="shared" si="838"/>
        <v>260</v>
      </c>
      <c r="AH621" s="183">
        <f t="shared" si="839"/>
        <v>-261.8</v>
      </c>
      <c r="AI621" s="184">
        <f t="shared" si="840"/>
        <v>9.99</v>
      </c>
      <c r="AJ621" s="183">
        <f t="shared" si="841"/>
        <v>8.3949579831932777</v>
      </c>
      <c r="AK621" s="202" t="str">
        <f t="shared" si="842"/>
        <v>-</v>
      </c>
      <c r="AL621" s="203">
        <f t="shared" si="843"/>
        <v>220</v>
      </c>
      <c r="AM621" s="203" t="str">
        <f t="shared" si="844"/>
        <v>-</v>
      </c>
      <c r="AN621" s="203" t="str">
        <f t="shared" si="845"/>
        <v>-</v>
      </c>
      <c r="AO621" s="203">
        <f t="shared" si="846"/>
        <v>160</v>
      </c>
      <c r="AP621" s="203" t="str">
        <f t="shared" si="847"/>
        <v>-</v>
      </c>
      <c r="AQ621" s="203">
        <f t="shared" si="848"/>
        <v>120</v>
      </c>
      <c r="AR621" s="203" t="str">
        <f t="shared" si="849"/>
        <v>-</v>
      </c>
      <c r="AS621" s="203" t="str">
        <f t="shared" si="850"/>
        <v>-</v>
      </c>
      <c r="AT621" s="203">
        <f t="shared" si="851"/>
        <v>60</v>
      </c>
      <c r="AU621" s="204" t="str">
        <f t="shared" si="852"/>
        <v>-</v>
      </c>
      <c r="AV621" s="185"/>
      <c r="AW621" s="205" t="str">
        <f t="shared" si="853"/>
        <v>-</v>
      </c>
      <c r="AX621" s="206">
        <f t="shared" si="854"/>
        <v>9.99</v>
      </c>
      <c r="AY621" s="206" t="str">
        <f t="shared" si="855"/>
        <v>-</v>
      </c>
      <c r="AZ621" s="206" t="str">
        <f t="shared" si="856"/>
        <v>-</v>
      </c>
      <c r="BA621" s="206">
        <f t="shared" si="857"/>
        <v>9.99</v>
      </c>
      <c r="BB621" s="206" t="str">
        <f t="shared" si="858"/>
        <v>-</v>
      </c>
      <c r="BC621" s="206">
        <f t="shared" si="859"/>
        <v>9.99</v>
      </c>
      <c r="BD621" s="206" t="str">
        <f t="shared" si="860"/>
        <v>-</v>
      </c>
      <c r="BE621" s="206" t="str">
        <f t="shared" si="861"/>
        <v>-</v>
      </c>
      <c r="BF621" s="206">
        <f t="shared" si="862"/>
        <v>9.99</v>
      </c>
      <c r="BG621" s="207" t="str">
        <f t="shared" si="863"/>
        <v>-</v>
      </c>
      <c r="BH621" s="103"/>
      <c r="BI621" s="227"/>
      <c r="BJ621" s="112" t="s">
        <v>199</v>
      </c>
      <c r="BK621" s="103"/>
    </row>
    <row r="622" spans="1:63" s="49" customFormat="1">
      <c r="A622" s="110"/>
      <c r="B622" s="126" t="s">
        <v>176</v>
      </c>
      <c r="C622" s="53" t="s">
        <v>2142</v>
      </c>
      <c r="D622" s="71" t="s">
        <v>85</v>
      </c>
      <c r="E622" s="112"/>
      <c r="F622" s="51" t="s">
        <v>61</v>
      </c>
      <c r="G622" s="14">
        <v>60</v>
      </c>
      <c r="H622" s="14">
        <v>50</v>
      </c>
      <c r="I622" s="14" t="s">
        <v>41</v>
      </c>
      <c r="J622" s="14" t="s">
        <v>76</v>
      </c>
      <c r="K622" s="72" t="s">
        <v>61</v>
      </c>
      <c r="L622" s="115">
        <v>39.99</v>
      </c>
      <c r="M622" s="175">
        <f t="shared" si="837"/>
        <v>33.605042016806728</v>
      </c>
      <c r="N622" s="115"/>
      <c r="O622" s="116"/>
      <c r="P622" s="177">
        <f t="shared" si="883"/>
        <v>39.99</v>
      </c>
      <c r="Q622" s="51" t="s">
        <v>41</v>
      </c>
      <c r="R622" s="16">
        <f t="shared" si="879"/>
        <v>37.99</v>
      </c>
      <c r="S622" s="14" t="s">
        <v>41</v>
      </c>
      <c r="T622" s="14" t="s">
        <v>41</v>
      </c>
      <c r="U622" s="16">
        <f t="shared" si="880"/>
        <v>34.99</v>
      </c>
      <c r="V622" s="14" t="s">
        <v>41</v>
      </c>
      <c r="W622" s="16">
        <f t="shared" si="881"/>
        <v>32.99</v>
      </c>
      <c r="X622" s="14" t="s">
        <v>41</v>
      </c>
      <c r="Y622" s="14" t="s">
        <v>41</v>
      </c>
      <c r="Z622" s="16">
        <f t="shared" si="882"/>
        <v>29.990000000000002</v>
      </c>
      <c r="AA622" s="72">
        <f>P622-12</f>
        <v>27.990000000000002</v>
      </c>
      <c r="AB622" s="252">
        <v>39.99</v>
      </c>
      <c r="AC622" s="212"/>
      <c r="AD622" s="119" t="s">
        <v>41</v>
      </c>
      <c r="AE622" s="67">
        <v>190</v>
      </c>
      <c r="AF622" s="114"/>
      <c r="AG622" s="182">
        <f t="shared" si="838"/>
        <v>190</v>
      </c>
      <c r="AH622" s="183">
        <f t="shared" si="839"/>
        <v>-178.5</v>
      </c>
      <c r="AI622" s="184">
        <f t="shared" si="840"/>
        <v>9.99</v>
      </c>
      <c r="AJ622" s="183">
        <f t="shared" si="841"/>
        <v>8.3949579831932777</v>
      </c>
      <c r="AK622" s="202" t="str">
        <f t="shared" si="842"/>
        <v>-</v>
      </c>
      <c r="AL622" s="203">
        <f t="shared" si="843"/>
        <v>150</v>
      </c>
      <c r="AM622" s="203" t="str">
        <f t="shared" si="844"/>
        <v>-</v>
      </c>
      <c r="AN622" s="203" t="str">
        <f t="shared" si="845"/>
        <v>-</v>
      </c>
      <c r="AO622" s="203">
        <f t="shared" si="846"/>
        <v>90</v>
      </c>
      <c r="AP622" s="203" t="str">
        <f t="shared" si="847"/>
        <v>-</v>
      </c>
      <c r="AQ622" s="203">
        <f t="shared" si="848"/>
        <v>50</v>
      </c>
      <c r="AR622" s="203" t="str">
        <f t="shared" si="849"/>
        <v>-</v>
      </c>
      <c r="AS622" s="203" t="str">
        <f t="shared" si="850"/>
        <v>-</v>
      </c>
      <c r="AT622" s="203">
        <f t="shared" si="851"/>
        <v>-10</v>
      </c>
      <c r="AU622" s="204">
        <f t="shared" si="852"/>
        <v>-50</v>
      </c>
      <c r="AV622" s="185"/>
      <c r="AW622" s="205" t="str">
        <f t="shared" si="853"/>
        <v>-</v>
      </c>
      <c r="AX622" s="206">
        <f t="shared" si="854"/>
        <v>9.99</v>
      </c>
      <c r="AY622" s="206" t="str">
        <f t="shared" si="855"/>
        <v>-</v>
      </c>
      <c r="AZ622" s="206" t="str">
        <f t="shared" si="856"/>
        <v>-</v>
      </c>
      <c r="BA622" s="206">
        <f t="shared" si="857"/>
        <v>9.99</v>
      </c>
      <c r="BB622" s="206" t="str">
        <f t="shared" si="858"/>
        <v>-</v>
      </c>
      <c r="BC622" s="206">
        <f t="shared" si="859"/>
        <v>9.99</v>
      </c>
      <c r="BD622" s="206" t="str">
        <f t="shared" si="860"/>
        <v>-</v>
      </c>
      <c r="BE622" s="206" t="str">
        <f t="shared" si="861"/>
        <v>-</v>
      </c>
      <c r="BF622" s="206">
        <f t="shared" si="862"/>
        <v>59.99</v>
      </c>
      <c r="BG622" s="207">
        <f t="shared" si="863"/>
        <v>109.99</v>
      </c>
      <c r="BH622" s="103"/>
      <c r="BI622" s="227"/>
      <c r="BJ622" s="112" t="s">
        <v>110</v>
      </c>
      <c r="BK622" s="103"/>
    </row>
    <row r="623" spans="1:63" s="49" customFormat="1">
      <c r="A623" s="110"/>
      <c r="B623" s="126" t="s">
        <v>176</v>
      </c>
      <c r="C623" s="53" t="s">
        <v>2140</v>
      </c>
      <c r="D623" s="71" t="s">
        <v>71</v>
      </c>
      <c r="E623" s="112" t="s">
        <v>2426</v>
      </c>
      <c r="F623" s="51" t="s">
        <v>61</v>
      </c>
      <c r="G623" s="14">
        <v>35</v>
      </c>
      <c r="H623" s="14">
        <v>50</v>
      </c>
      <c r="I623" s="14" t="s">
        <v>41</v>
      </c>
      <c r="J623" s="14" t="s">
        <v>76</v>
      </c>
      <c r="K623" s="72" t="s">
        <v>61</v>
      </c>
      <c r="L623" s="115">
        <v>39.99</v>
      </c>
      <c r="M623" s="175">
        <f t="shared" ref="M623:M680" si="884">L623/1.19</f>
        <v>33.605042016806728</v>
      </c>
      <c r="N623" s="115"/>
      <c r="O623" s="116"/>
      <c r="P623" s="177">
        <f t="shared" si="883"/>
        <v>39.99</v>
      </c>
      <c r="Q623" s="51" t="s">
        <v>41</v>
      </c>
      <c r="R623" s="16">
        <f t="shared" si="879"/>
        <v>37.99</v>
      </c>
      <c r="S623" s="14" t="s">
        <v>41</v>
      </c>
      <c r="T623" s="14" t="s">
        <v>41</v>
      </c>
      <c r="U623" s="16">
        <f t="shared" si="880"/>
        <v>34.99</v>
      </c>
      <c r="V623" s="14" t="s">
        <v>41</v>
      </c>
      <c r="W623" s="16">
        <f t="shared" si="881"/>
        <v>32.99</v>
      </c>
      <c r="X623" s="14" t="s">
        <v>41</v>
      </c>
      <c r="Y623" s="14" t="s">
        <v>41</v>
      </c>
      <c r="Z623" s="16">
        <f t="shared" si="882"/>
        <v>29.990000000000002</v>
      </c>
      <c r="AA623" s="71" t="s">
        <v>41</v>
      </c>
      <c r="AB623" s="252">
        <v>39.99</v>
      </c>
      <c r="AC623" s="237" t="s">
        <v>49</v>
      </c>
      <c r="AD623" s="120" t="s">
        <v>2166</v>
      </c>
      <c r="AE623" s="67">
        <v>260</v>
      </c>
      <c r="AF623" s="114">
        <v>180</v>
      </c>
      <c r="AG623" s="182">
        <f t="shared" ref="AG623:AG680" si="885">SUM(AE623:AF623)</f>
        <v>440</v>
      </c>
      <c r="AH623" s="183">
        <f t="shared" ref="AH623:AH680" si="886">((($AG$2+$AG$3)-AG623))*1.19</f>
        <v>-476</v>
      </c>
      <c r="AI623" s="184">
        <f t="shared" ref="AI623:AI680" si="887">IF(AH623&lt;1,9.99,ROUNDDOWN(AH623/10,0)*10+9.99)</f>
        <v>9.99</v>
      </c>
      <c r="AJ623" s="183">
        <f t="shared" ref="AJ623:AJ680" si="888">AI623/1.19</f>
        <v>8.3949579831932777</v>
      </c>
      <c r="AK623" s="202" t="str">
        <f t="shared" ref="AK623:AK680" si="889">IF(ISNUMBER(Q623),AG623-20,"-")</f>
        <v>-</v>
      </c>
      <c r="AL623" s="203">
        <f t="shared" ref="AL623:AL680" si="890">IF(ISNUMBER(R623),AG623-40,"-")</f>
        <v>400</v>
      </c>
      <c r="AM623" s="203" t="str">
        <f t="shared" ref="AM623:AM680" si="891">IF(ISNUMBER(S623),AG623-60,"-")</f>
        <v>-</v>
      </c>
      <c r="AN623" s="203" t="str">
        <f t="shared" ref="AN623:AN680" si="892">IF(ISNUMBER(T623),AG623-80,"-")</f>
        <v>-</v>
      </c>
      <c r="AO623" s="203">
        <f t="shared" ref="AO623:AO680" si="893">IF(ISNUMBER(U623),AG623-100,"-")</f>
        <v>340</v>
      </c>
      <c r="AP623" s="203" t="str">
        <f t="shared" ref="AP623:AP680" si="894">IF(ISNUMBER(V623),AG623-120,"-")</f>
        <v>-</v>
      </c>
      <c r="AQ623" s="203">
        <f t="shared" ref="AQ623:AQ680" si="895">IF(ISNUMBER(W623),AG623-140,"-")</f>
        <v>300</v>
      </c>
      <c r="AR623" s="203" t="str">
        <f t="shared" ref="AR623:AR680" si="896">IF(ISNUMBER(X623),AG623-160,"-")</f>
        <v>-</v>
      </c>
      <c r="AS623" s="203" t="str">
        <f t="shared" ref="AS623:AS680" si="897">IF(ISNUMBER(Y623),AG623-180,"-")</f>
        <v>-</v>
      </c>
      <c r="AT623" s="203">
        <f t="shared" ref="AT623:AT680" si="898">IF(ISNUMBER(Z623),AG623-200,"-")</f>
        <v>240</v>
      </c>
      <c r="AU623" s="204" t="str">
        <f t="shared" ref="AU623:AU680" si="899">IF(ISNUMBER(AA623),AG623-240,"-")</f>
        <v>-</v>
      </c>
      <c r="AV623" s="185"/>
      <c r="AW623" s="205" t="str">
        <f t="shared" ref="AW623:AW680" si="900">IF(ISNUMBER(AK623),IF((AH623+23.8)&lt;1,9.99,ROUNDDOWN((AH623+23.8)/10,0)*10+9.99),"-")</f>
        <v>-</v>
      </c>
      <c r="AX623" s="206">
        <f t="shared" ref="AX623:AX680" si="901">IF(ISNUMBER(AL623),IF((AH623+47.6)&lt;1,9.99,ROUNDDOWN((AH623+47.6)/10,0)*10+9.99),"-")</f>
        <v>9.99</v>
      </c>
      <c r="AY623" s="206" t="str">
        <f t="shared" ref="AY623:AY680" si="902">IF(ISNUMBER(AM623),IF((AH623+71.4)&lt;1,9.99,ROUNDDOWN((AH623+71.4)/10,0)*10+9.99),"-")</f>
        <v>-</v>
      </c>
      <c r="AZ623" s="206" t="str">
        <f t="shared" ref="AZ623:AZ680" si="903">IF(ISNUMBER(AN623),IF((AH623+95.2)&lt;1,9.99,ROUNDDOWN((AH623+95.2)/10,0)*10+9.99),"-")</f>
        <v>-</v>
      </c>
      <c r="BA623" s="206">
        <f t="shared" ref="BA623:BA680" si="904">IF(ISNUMBER(AO623),IF((AH623+119)&lt;1,9.99,ROUNDDOWN((AH623+119)/10,0)*10+9.99),"-")</f>
        <v>9.99</v>
      </c>
      <c r="BB623" s="206" t="str">
        <f t="shared" ref="BB623:BB680" si="905">IF(ISNUMBER(AP623),IF((AH623+142.8)&lt;1,9.99,ROUNDDOWN((AH623+142.8)/10,0)*10+9.99),"-")</f>
        <v>-</v>
      </c>
      <c r="BC623" s="206">
        <f t="shared" ref="BC623:BC680" si="906">IF(ISNUMBER(AQ623),IF((AH623+166.6)&lt;1,9.99,ROUNDDOWN((AH623+166.6)/10,0)*10+9.99),"-")</f>
        <v>9.99</v>
      </c>
      <c r="BD623" s="206" t="str">
        <f t="shared" ref="BD623:BD680" si="907">IF(ISNUMBER(AR623),IF((AH623+190.4)&lt;1,9.99,ROUNDDOWN((AH623+190.4)/10,0)*10+9.99),"-")</f>
        <v>-</v>
      </c>
      <c r="BE623" s="206" t="str">
        <f t="shared" ref="BE623:BE680" si="908">IF(ISNUMBER(AS623),IF((AH623+214.2)&lt;1,9.99,ROUNDDOWN((AH623+214.2)/10,0)*10+9.99),"-")</f>
        <v>-</v>
      </c>
      <c r="BF623" s="206">
        <f t="shared" ref="BF623:BF680" si="909">IF(ISNUMBER(AT623),IF((AH623+238)&lt;1,9.99,ROUNDDOWN((AH623+238)/10,0)*10+9.99),"-")</f>
        <v>9.99</v>
      </c>
      <c r="BG623" s="207" t="str">
        <f t="shared" ref="BG623:BG680" si="910">IF(ISNUMBER(AU623),IF((AH623+285.6)&lt;1,9.99,ROUNDDOWN((AH623+285.6)/10,0)*10+9.99),"-")</f>
        <v>-</v>
      </c>
      <c r="BH623" s="103"/>
      <c r="BI623" s="227">
        <v>46265</v>
      </c>
      <c r="BJ623" s="112" t="s">
        <v>199</v>
      </c>
      <c r="BK623" s="103"/>
    </row>
    <row r="624" spans="1:63" s="49" customFormat="1">
      <c r="A624" s="111"/>
      <c r="B624" s="126" t="s">
        <v>176</v>
      </c>
      <c r="C624" s="53" t="s">
        <v>134</v>
      </c>
      <c r="D624" s="71" t="s">
        <v>40</v>
      </c>
      <c r="E624" s="112"/>
      <c r="F624" s="51" t="s">
        <v>61</v>
      </c>
      <c r="G624" s="14">
        <v>100</v>
      </c>
      <c r="H624" s="14">
        <v>50</v>
      </c>
      <c r="I624" s="14" t="s">
        <v>41</v>
      </c>
      <c r="J624" s="14" t="s">
        <v>76</v>
      </c>
      <c r="K624" s="72" t="s">
        <v>61</v>
      </c>
      <c r="L624" s="115">
        <v>39.99</v>
      </c>
      <c r="M624" s="175">
        <f t="shared" si="884"/>
        <v>33.605042016806728</v>
      </c>
      <c r="N624" s="115"/>
      <c r="O624" s="116"/>
      <c r="P624" s="177">
        <f t="shared" si="883"/>
        <v>39.99</v>
      </c>
      <c r="Q624" s="51" t="s">
        <v>41</v>
      </c>
      <c r="R624" s="16">
        <f t="shared" si="879"/>
        <v>37.99</v>
      </c>
      <c r="S624" s="14" t="s">
        <v>41</v>
      </c>
      <c r="T624" s="14" t="s">
        <v>41</v>
      </c>
      <c r="U624" s="16">
        <f t="shared" si="880"/>
        <v>34.99</v>
      </c>
      <c r="V624" s="14" t="s">
        <v>41</v>
      </c>
      <c r="W624" s="16">
        <f t="shared" si="881"/>
        <v>32.99</v>
      </c>
      <c r="X624" s="14" t="s">
        <v>41</v>
      </c>
      <c r="Y624" s="14" t="s">
        <v>41</v>
      </c>
      <c r="Z624" s="16">
        <f t="shared" si="882"/>
        <v>29.990000000000002</v>
      </c>
      <c r="AA624" s="72">
        <f>P624-12</f>
        <v>27.990000000000002</v>
      </c>
      <c r="AB624" s="252">
        <v>39.99</v>
      </c>
      <c r="AC624" s="212"/>
      <c r="AD624" s="119" t="s">
        <v>41</v>
      </c>
      <c r="AE624" s="67">
        <v>130</v>
      </c>
      <c r="AF624" s="114"/>
      <c r="AG624" s="182">
        <f t="shared" si="885"/>
        <v>130</v>
      </c>
      <c r="AH624" s="183">
        <f t="shared" si="886"/>
        <v>-107.1</v>
      </c>
      <c r="AI624" s="184">
        <f t="shared" si="887"/>
        <v>9.99</v>
      </c>
      <c r="AJ624" s="183">
        <f t="shared" si="888"/>
        <v>8.3949579831932777</v>
      </c>
      <c r="AK624" s="202" t="str">
        <f t="shared" si="889"/>
        <v>-</v>
      </c>
      <c r="AL624" s="203">
        <f t="shared" si="890"/>
        <v>90</v>
      </c>
      <c r="AM624" s="203" t="str">
        <f t="shared" si="891"/>
        <v>-</v>
      </c>
      <c r="AN624" s="203" t="str">
        <f t="shared" si="892"/>
        <v>-</v>
      </c>
      <c r="AO624" s="203">
        <f t="shared" si="893"/>
        <v>30</v>
      </c>
      <c r="AP624" s="203" t="str">
        <f t="shared" si="894"/>
        <v>-</v>
      </c>
      <c r="AQ624" s="203">
        <f t="shared" si="895"/>
        <v>-10</v>
      </c>
      <c r="AR624" s="203" t="str">
        <f t="shared" si="896"/>
        <v>-</v>
      </c>
      <c r="AS624" s="203" t="str">
        <f t="shared" si="897"/>
        <v>-</v>
      </c>
      <c r="AT624" s="203">
        <f t="shared" si="898"/>
        <v>-70</v>
      </c>
      <c r="AU624" s="204">
        <f t="shared" si="899"/>
        <v>-110</v>
      </c>
      <c r="AV624" s="185"/>
      <c r="AW624" s="205" t="str">
        <f t="shared" si="900"/>
        <v>-</v>
      </c>
      <c r="AX624" s="206">
        <f t="shared" si="901"/>
        <v>9.99</v>
      </c>
      <c r="AY624" s="206" t="str">
        <f t="shared" si="902"/>
        <v>-</v>
      </c>
      <c r="AZ624" s="206" t="str">
        <f t="shared" si="903"/>
        <v>-</v>
      </c>
      <c r="BA624" s="206">
        <f t="shared" si="904"/>
        <v>19.990000000000002</v>
      </c>
      <c r="BB624" s="206" t="str">
        <f t="shared" si="905"/>
        <v>-</v>
      </c>
      <c r="BC624" s="206">
        <f t="shared" si="906"/>
        <v>59.99</v>
      </c>
      <c r="BD624" s="206" t="str">
        <f t="shared" si="907"/>
        <v>-</v>
      </c>
      <c r="BE624" s="206" t="str">
        <f t="shared" si="908"/>
        <v>-</v>
      </c>
      <c r="BF624" s="206">
        <f t="shared" si="909"/>
        <v>139.99</v>
      </c>
      <c r="BG624" s="207">
        <f t="shared" si="910"/>
        <v>179.99</v>
      </c>
      <c r="BH624" s="103"/>
      <c r="BI624" s="227"/>
      <c r="BJ624" s="112" t="s">
        <v>86</v>
      </c>
      <c r="BK624" s="103"/>
    </row>
    <row r="625" spans="1:63" s="49" customFormat="1">
      <c r="A625" s="110"/>
      <c r="B625" s="126" t="s">
        <v>176</v>
      </c>
      <c r="C625" s="53" t="s">
        <v>134</v>
      </c>
      <c r="D625" s="71" t="s">
        <v>40</v>
      </c>
      <c r="E625" s="112" t="s">
        <v>2426</v>
      </c>
      <c r="F625" s="51" t="s">
        <v>61</v>
      </c>
      <c r="G625" s="14">
        <v>100</v>
      </c>
      <c r="H625" s="14">
        <v>50</v>
      </c>
      <c r="I625" s="14" t="s">
        <v>41</v>
      </c>
      <c r="J625" s="14" t="s">
        <v>76</v>
      </c>
      <c r="K625" s="72" t="s">
        <v>61</v>
      </c>
      <c r="L625" s="115">
        <v>39.99</v>
      </c>
      <c r="M625" s="175">
        <f t="shared" si="884"/>
        <v>33.605042016806728</v>
      </c>
      <c r="N625" s="115"/>
      <c r="O625" s="116"/>
      <c r="P625" s="177">
        <f t="shared" si="883"/>
        <v>39.99</v>
      </c>
      <c r="Q625" s="51" t="s">
        <v>41</v>
      </c>
      <c r="R625" s="16">
        <f t="shared" si="879"/>
        <v>37.99</v>
      </c>
      <c r="S625" s="14" t="s">
        <v>41</v>
      </c>
      <c r="T625" s="14" t="s">
        <v>41</v>
      </c>
      <c r="U625" s="16">
        <f t="shared" si="880"/>
        <v>34.99</v>
      </c>
      <c r="V625" s="14" t="s">
        <v>41</v>
      </c>
      <c r="W625" s="16">
        <f t="shared" si="881"/>
        <v>32.99</v>
      </c>
      <c r="X625" s="14" t="s">
        <v>41</v>
      </c>
      <c r="Y625" s="14" t="s">
        <v>41</v>
      </c>
      <c r="Z625" s="16">
        <f t="shared" si="882"/>
        <v>29.990000000000002</v>
      </c>
      <c r="AA625" s="72">
        <f>P625-12</f>
        <v>27.990000000000002</v>
      </c>
      <c r="AB625" s="252">
        <v>39.99</v>
      </c>
      <c r="AC625" s="237" t="s">
        <v>49</v>
      </c>
      <c r="AD625" s="120" t="s">
        <v>2278</v>
      </c>
      <c r="AE625" s="67">
        <v>130</v>
      </c>
      <c r="AF625" s="114">
        <v>250</v>
      </c>
      <c r="AG625" s="182">
        <f t="shared" si="885"/>
        <v>380</v>
      </c>
      <c r="AH625" s="183">
        <f t="shared" si="886"/>
        <v>-404.59999999999997</v>
      </c>
      <c r="AI625" s="184">
        <f t="shared" si="887"/>
        <v>9.99</v>
      </c>
      <c r="AJ625" s="183">
        <f t="shared" si="888"/>
        <v>8.3949579831932777</v>
      </c>
      <c r="AK625" s="202" t="str">
        <f t="shared" si="889"/>
        <v>-</v>
      </c>
      <c r="AL625" s="203">
        <f t="shared" si="890"/>
        <v>340</v>
      </c>
      <c r="AM625" s="203" t="str">
        <f t="shared" si="891"/>
        <v>-</v>
      </c>
      <c r="AN625" s="203" t="str">
        <f t="shared" si="892"/>
        <v>-</v>
      </c>
      <c r="AO625" s="203">
        <f t="shared" si="893"/>
        <v>280</v>
      </c>
      <c r="AP625" s="203" t="str">
        <f t="shared" si="894"/>
        <v>-</v>
      </c>
      <c r="AQ625" s="203">
        <f t="shared" si="895"/>
        <v>240</v>
      </c>
      <c r="AR625" s="203" t="str">
        <f t="shared" si="896"/>
        <v>-</v>
      </c>
      <c r="AS625" s="203" t="str">
        <f t="shared" si="897"/>
        <v>-</v>
      </c>
      <c r="AT625" s="203">
        <f t="shared" si="898"/>
        <v>180</v>
      </c>
      <c r="AU625" s="204">
        <f t="shared" si="899"/>
        <v>140</v>
      </c>
      <c r="AV625" s="185"/>
      <c r="AW625" s="205" t="str">
        <f t="shared" si="900"/>
        <v>-</v>
      </c>
      <c r="AX625" s="206">
        <f t="shared" si="901"/>
        <v>9.99</v>
      </c>
      <c r="AY625" s="206" t="str">
        <f t="shared" si="902"/>
        <v>-</v>
      </c>
      <c r="AZ625" s="206" t="str">
        <f t="shared" si="903"/>
        <v>-</v>
      </c>
      <c r="BA625" s="206">
        <f t="shared" si="904"/>
        <v>9.99</v>
      </c>
      <c r="BB625" s="206" t="str">
        <f t="shared" si="905"/>
        <v>-</v>
      </c>
      <c r="BC625" s="206">
        <f t="shared" si="906"/>
        <v>9.99</v>
      </c>
      <c r="BD625" s="206" t="str">
        <f t="shared" si="907"/>
        <v>-</v>
      </c>
      <c r="BE625" s="206" t="str">
        <f t="shared" si="908"/>
        <v>-</v>
      </c>
      <c r="BF625" s="206">
        <f t="shared" si="909"/>
        <v>9.99</v>
      </c>
      <c r="BG625" s="207">
        <f t="shared" si="910"/>
        <v>9.99</v>
      </c>
      <c r="BH625" s="103"/>
      <c r="BI625" s="227">
        <v>46265</v>
      </c>
      <c r="BJ625" s="112" t="s">
        <v>86</v>
      </c>
      <c r="BK625" s="103"/>
    </row>
    <row r="626" spans="1:63" s="49" customFormat="1">
      <c r="A626" s="110"/>
      <c r="B626" s="126" t="s">
        <v>176</v>
      </c>
      <c r="C626" s="53" t="s">
        <v>2612</v>
      </c>
      <c r="D626" s="71" t="s">
        <v>71</v>
      </c>
      <c r="E626" s="112"/>
      <c r="F626" s="51" t="s">
        <v>61</v>
      </c>
      <c r="G626" s="14">
        <v>50</v>
      </c>
      <c r="H626" s="14">
        <v>300</v>
      </c>
      <c r="I626" s="14" t="s">
        <v>41</v>
      </c>
      <c r="J626" s="14" t="s">
        <v>76</v>
      </c>
      <c r="K626" s="72" t="s">
        <v>61</v>
      </c>
      <c r="L626" s="115">
        <v>39.99</v>
      </c>
      <c r="M626" s="175">
        <f t="shared" si="884"/>
        <v>33.605042016806728</v>
      </c>
      <c r="N626" s="115"/>
      <c r="O626" s="116"/>
      <c r="P626" s="177">
        <f t="shared" si="883"/>
        <v>39.99</v>
      </c>
      <c r="Q626" s="51" t="s">
        <v>41</v>
      </c>
      <c r="R626" s="16">
        <f t="shared" si="879"/>
        <v>37.99</v>
      </c>
      <c r="S626" s="14" t="s">
        <v>41</v>
      </c>
      <c r="T626" s="14" t="s">
        <v>41</v>
      </c>
      <c r="U626" s="16">
        <f t="shared" si="880"/>
        <v>34.99</v>
      </c>
      <c r="V626" s="14" t="s">
        <v>41</v>
      </c>
      <c r="W626" s="16">
        <f t="shared" si="881"/>
        <v>32.99</v>
      </c>
      <c r="X626" s="14" t="s">
        <v>41</v>
      </c>
      <c r="Y626" s="14" t="s">
        <v>41</v>
      </c>
      <c r="Z626" s="16">
        <f t="shared" si="882"/>
        <v>29.990000000000002</v>
      </c>
      <c r="AA626" s="71" t="s">
        <v>41</v>
      </c>
      <c r="AB626" s="252">
        <v>39.99</v>
      </c>
      <c r="AC626" s="212"/>
      <c r="AD626" s="119" t="s">
        <v>41</v>
      </c>
      <c r="AE626" s="67">
        <v>260</v>
      </c>
      <c r="AF626" s="114"/>
      <c r="AG626" s="182">
        <f t="shared" si="885"/>
        <v>260</v>
      </c>
      <c r="AH626" s="183">
        <f t="shared" si="886"/>
        <v>-261.8</v>
      </c>
      <c r="AI626" s="184">
        <f t="shared" si="887"/>
        <v>9.99</v>
      </c>
      <c r="AJ626" s="183">
        <f t="shared" si="888"/>
        <v>8.3949579831932777</v>
      </c>
      <c r="AK626" s="202" t="str">
        <f t="shared" si="889"/>
        <v>-</v>
      </c>
      <c r="AL626" s="203">
        <f t="shared" si="890"/>
        <v>220</v>
      </c>
      <c r="AM626" s="203" t="str">
        <f t="shared" si="891"/>
        <v>-</v>
      </c>
      <c r="AN626" s="203" t="str">
        <f t="shared" si="892"/>
        <v>-</v>
      </c>
      <c r="AO626" s="203">
        <f t="shared" si="893"/>
        <v>160</v>
      </c>
      <c r="AP626" s="203" t="str">
        <f t="shared" si="894"/>
        <v>-</v>
      </c>
      <c r="AQ626" s="203">
        <f t="shared" si="895"/>
        <v>120</v>
      </c>
      <c r="AR626" s="203" t="str">
        <f t="shared" si="896"/>
        <v>-</v>
      </c>
      <c r="AS626" s="203" t="str">
        <f t="shared" si="897"/>
        <v>-</v>
      </c>
      <c r="AT626" s="203">
        <f t="shared" si="898"/>
        <v>60</v>
      </c>
      <c r="AU626" s="204" t="str">
        <f t="shared" si="899"/>
        <v>-</v>
      </c>
      <c r="AV626" s="185"/>
      <c r="AW626" s="205" t="str">
        <f t="shared" si="900"/>
        <v>-</v>
      </c>
      <c r="AX626" s="206">
        <f t="shared" si="901"/>
        <v>9.99</v>
      </c>
      <c r="AY626" s="206" t="str">
        <f t="shared" si="902"/>
        <v>-</v>
      </c>
      <c r="AZ626" s="206" t="str">
        <f t="shared" si="903"/>
        <v>-</v>
      </c>
      <c r="BA626" s="206">
        <f t="shared" si="904"/>
        <v>9.99</v>
      </c>
      <c r="BB626" s="206" t="str">
        <f t="shared" si="905"/>
        <v>-</v>
      </c>
      <c r="BC626" s="206">
        <f t="shared" si="906"/>
        <v>9.99</v>
      </c>
      <c r="BD626" s="206" t="str">
        <f t="shared" si="907"/>
        <v>-</v>
      </c>
      <c r="BE626" s="206" t="str">
        <f t="shared" si="908"/>
        <v>-</v>
      </c>
      <c r="BF626" s="206">
        <f t="shared" si="909"/>
        <v>9.99</v>
      </c>
      <c r="BG626" s="207" t="str">
        <f t="shared" si="910"/>
        <v>-</v>
      </c>
      <c r="BH626" s="103" t="s">
        <v>2757</v>
      </c>
      <c r="BI626" s="227"/>
      <c r="BJ626" s="112" t="s">
        <v>199</v>
      </c>
      <c r="BK626" s="103"/>
    </row>
    <row r="627" spans="1:63">
      <c r="A627" s="110"/>
      <c r="B627" s="126" t="s">
        <v>176</v>
      </c>
      <c r="C627" s="53" t="s">
        <v>2614</v>
      </c>
      <c r="D627" s="71" t="s">
        <v>85</v>
      </c>
      <c r="E627" s="112"/>
      <c r="F627" s="51" t="s">
        <v>61</v>
      </c>
      <c r="G627" s="14">
        <v>150</v>
      </c>
      <c r="H627" s="14">
        <v>300</v>
      </c>
      <c r="I627" s="14" t="s">
        <v>41</v>
      </c>
      <c r="J627" s="14" t="s">
        <v>76</v>
      </c>
      <c r="K627" s="72" t="s">
        <v>61</v>
      </c>
      <c r="L627" s="115">
        <v>39.99</v>
      </c>
      <c r="M627" s="175">
        <f t="shared" si="884"/>
        <v>33.605042016806728</v>
      </c>
      <c r="N627" s="115"/>
      <c r="O627" s="116"/>
      <c r="P627" s="177">
        <f t="shared" si="883"/>
        <v>39.99</v>
      </c>
      <c r="Q627" s="51" t="s">
        <v>41</v>
      </c>
      <c r="R627" s="16">
        <f t="shared" si="879"/>
        <v>37.99</v>
      </c>
      <c r="S627" s="14" t="s">
        <v>41</v>
      </c>
      <c r="T627" s="14" t="s">
        <v>41</v>
      </c>
      <c r="U627" s="16">
        <f t="shared" si="880"/>
        <v>34.99</v>
      </c>
      <c r="V627" s="14" t="s">
        <v>41</v>
      </c>
      <c r="W627" s="16">
        <f t="shared" si="881"/>
        <v>32.99</v>
      </c>
      <c r="X627" s="14" t="s">
        <v>41</v>
      </c>
      <c r="Y627" s="14" t="s">
        <v>41</v>
      </c>
      <c r="Z627" s="16">
        <f t="shared" si="882"/>
        <v>29.990000000000002</v>
      </c>
      <c r="AA627" s="72">
        <f>P627-12</f>
        <v>27.990000000000002</v>
      </c>
      <c r="AB627" s="252">
        <v>39.99</v>
      </c>
      <c r="AC627" s="212"/>
      <c r="AD627" s="119" t="s">
        <v>41</v>
      </c>
      <c r="AE627" s="67">
        <v>200</v>
      </c>
      <c r="AF627" s="114"/>
      <c r="AG627" s="182">
        <f t="shared" si="885"/>
        <v>200</v>
      </c>
      <c r="AH627" s="183">
        <f t="shared" si="886"/>
        <v>-190.39999999999998</v>
      </c>
      <c r="AI627" s="184">
        <f t="shared" si="887"/>
        <v>9.99</v>
      </c>
      <c r="AJ627" s="183">
        <f t="shared" si="888"/>
        <v>8.3949579831932777</v>
      </c>
      <c r="AK627" s="202" t="str">
        <f t="shared" si="889"/>
        <v>-</v>
      </c>
      <c r="AL627" s="203">
        <f t="shared" si="890"/>
        <v>160</v>
      </c>
      <c r="AM627" s="203" t="str">
        <f t="shared" si="891"/>
        <v>-</v>
      </c>
      <c r="AN627" s="203" t="str">
        <f t="shared" si="892"/>
        <v>-</v>
      </c>
      <c r="AO627" s="203">
        <f t="shared" si="893"/>
        <v>100</v>
      </c>
      <c r="AP627" s="203" t="str">
        <f t="shared" si="894"/>
        <v>-</v>
      </c>
      <c r="AQ627" s="203">
        <f t="shared" si="895"/>
        <v>60</v>
      </c>
      <c r="AR627" s="203" t="str">
        <f t="shared" si="896"/>
        <v>-</v>
      </c>
      <c r="AS627" s="203" t="str">
        <f t="shared" si="897"/>
        <v>-</v>
      </c>
      <c r="AT627" s="203">
        <f t="shared" si="898"/>
        <v>0</v>
      </c>
      <c r="AU627" s="204">
        <f t="shared" si="899"/>
        <v>-40</v>
      </c>
      <c r="AV627" s="185"/>
      <c r="AW627" s="205" t="str">
        <f t="shared" si="900"/>
        <v>-</v>
      </c>
      <c r="AX627" s="206">
        <f t="shared" si="901"/>
        <v>9.99</v>
      </c>
      <c r="AY627" s="206" t="str">
        <f t="shared" si="902"/>
        <v>-</v>
      </c>
      <c r="AZ627" s="206" t="str">
        <f t="shared" si="903"/>
        <v>-</v>
      </c>
      <c r="BA627" s="206">
        <f t="shared" si="904"/>
        <v>9.99</v>
      </c>
      <c r="BB627" s="206" t="str">
        <f t="shared" si="905"/>
        <v>-</v>
      </c>
      <c r="BC627" s="206">
        <f t="shared" si="906"/>
        <v>9.99</v>
      </c>
      <c r="BD627" s="206" t="str">
        <f t="shared" si="907"/>
        <v>-</v>
      </c>
      <c r="BE627" s="206" t="str">
        <f t="shared" si="908"/>
        <v>-</v>
      </c>
      <c r="BF627" s="206">
        <f t="shared" si="909"/>
        <v>49.99</v>
      </c>
      <c r="BG627" s="207">
        <f t="shared" si="910"/>
        <v>99.99</v>
      </c>
      <c r="BH627" s="103" t="s">
        <v>2753</v>
      </c>
      <c r="BI627" s="227"/>
      <c r="BJ627" s="112" t="s">
        <v>92</v>
      </c>
      <c r="BK627" s="103"/>
    </row>
    <row r="628" spans="1:63">
      <c r="A628" s="110"/>
      <c r="B628" s="126" t="s">
        <v>176</v>
      </c>
      <c r="C628" s="145" t="s">
        <v>2618</v>
      </c>
      <c r="D628" s="71" t="s">
        <v>40</v>
      </c>
      <c r="E628" s="112"/>
      <c r="F628" s="51" t="s">
        <v>61</v>
      </c>
      <c r="G628" s="14" t="s">
        <v>61</v>
      </c>
      <c r="H628" s="14">
        <v>100</v>
      </c>
      <c r="I628" s="14" t="s">
        <v>41</v>
      </c>
      <c r="J628" s="14" t="s">
        <v>76</v>
      </c>
      <c r="K628" s="71" t="s">
        <v>61</v>
      </c>
      <c r="L628" s="115">
        <v>39.99</v>
      </c>
      <c r="M628" s="175">
        <f t="shared" si="884"/>
        <v>33.605042016806728</v>
      </c>
      <c r="N628" s="115"/>
      <c r="O628" s="116"/>
      <c r="P628" s="177">
        <f t="shared" si="883"/>
        <v>39.99</v>
      </c>
      <c r="Q628" s="51" t="s">
        <v>41</v>
      </c>
      <c r="R628" s="16">
        <f t="shared" si="879"/>
        <v>37.99</v>
      </c>
      <c r="S628" s="14" t="s">
        <v>41</v>
      </c>
      <c r="T628" s="14" t="s">
        <v>41</v>
      </c>
      <c r="U628" s="16">
        <f t="shared" si="880"/>
        <v>34.99</v>
      </c>
      <c r="V628" s="14" t="s">
        <v>41</v>
      </c>
      <c r="W628" s="16">
        <f t="shared" si="881"/>
        <v>32.99</v>
      </c>
      <c r="X628" s="14" t="s">
        <v>41</v>
      </c>
      <c r="Y628" s="14" t="s">
        <v>41</v>
      </c>
      <c r="Z628" s="16">
        <f t="shared" si="882"/>
        <v>29.990000000000002</v>
      </c>
      <c r="AA628" s="71" t="s">
        <v>41</v>
      </c>
      <c r="AB628" s="252">
        <v>39.99</v>
      </c>
      <c r="AC628" s="212"/>
      <c r="AD628" s="119" t="s">
        <v>41</v>
      </c>
      <c r="AE628" s="67">
        <v>160</v>
      </c>
      <c r="AF628" s="114"/>
      <c r="AG628" s="182">
        <f t="shared" si="885"/>
        <v>160</v>
      </c>
      <c r="AH628" s="183">
        <f t="shared" si="886"/>
        <v>-142.79999999999998</v>
      </c>
      <c r="AI628" s="184">
        <f t="shared" si="887"/>
        <v>9.99</v>
      </c>
      <c r="AJ628" s="183">
        <f t="shared" si="888"/>
        <v>8.3949579831932777</v>
      </c>
      <c r="AK628" s="202" t="str">
        <f t="shared" si="889"/>
        <v>-</v>
      </c>
      <c r="AL628" s="203">
        <f t="shared" si="890"/>
        <v>120</v>
      </c>
      <c r="AM628" s="203" t="str">
        <f t="shared" si="891"/>
        <v>-</v>
      </c>
      <c r="AN628" s="203" t="str">
        <f t="shared" si="892"/>
        <v>-</v>
      </c>
      <c r="AO628" s="203">
        <f t="shared" si="893"/>
        <v>60</v>
      </c>
      <c r="AP628" s="203" t="str">
        <f t="shared" si="894"/>
        <v>-</v>
      </c>
      <c r="AQ628" s="203">
        <f t="shared" si="895"/>
        <v>20</v>
      </c>
      <c r="AR628" s="203" t="str">
        <f t="shared" si="896"/>
        <v>-</v>
      </c>
      <c r="AS628" s="203" t="str">
        <f t="shared" si="897"/>
        <v>-</v>
      </c>
      <c r="AT628" s="203">
        <f t="shared" si="898"/>
        <v>-40</v>
      </c>
      <c r="AU628" s="204" t="str">
        <f t="shared" si="899"/>
        <v>-</v>
      </c>
      <c r="AV628" s="185"/>
      <c r="AW628" s="205" t="str">
        <f t="shared" si="900"/>
        <v>-</v>
      </c>
      <c r="AX628" s="206">
        <f t="shared" si="901"/>
        <v>9.99</v>
      </c>
      <c r="AY628" s="206" t="str">
        <f t="shared" si="902"/>
        <v>-</v>
      </c>
      <c r="AZ628" s="206" t="str">
        <f t="shared" si="903"/>
        <v>-</v>
      </c>
      <c r="BA628" s="206">
        <f t="shared" si="904"/>
        <v>9.99</v>
      </c>
      <c r="BB628" s="206" t="str">
        <f t="shared" si="905"/>
        <v>-</v>
      </c>
      <c r="BC628" s="206">
        <f t="shared" si="906"/>
        <v>29.990000000000002</v>
      </c>
      <c r="BD628" s="206" t="str">
        <f t="shared" si="907"/>
        <v>-</v>
      </c>
      <c r="BE628" s="206" t="str">
        <f t="shared" si="908"/>
        <v>-</v>
      </c>
      <c r="BF628" s="206">
        <f t="shared" si="909"/>
        <v>99.99</v>
      </c>
      <c r="BG628" s="207" t="str">
        <f t="shared" si="910"/>
        <v>-</v>
      </c>
      <c r="BH628" s="103" t="s">
        <v>2755</v>
      </c>
      <c r="BI628" s="228"/>
      <c r="BJ628" s="219" t="s">
        <v>208</v>
      </c>
      <c r="BK628" s="103"/>
    </row>
    <row r="629" spans="1:63" s="49" customFormat="1">
      <c r="A629" s="111" t="s">
        <v>173</v>
      </c>
      <c r="B629" s="126" t="s">
        <v>176</v>
      </c>
      <c r="C629" s="145" t="s">
        <v>2696</v>
      </c>
      <c r="D629" s="71" t="s">
        <v>40</v>
      </c>
      <c r="E629" s="112"/>
      <c r="F629" s="51" t="s">
        <v>61</v>
      </c>
      <c r="G629" s="14" t="s">
        <v>61</v>
      </c>
      <c r="H629" s="14">
        <v>100</v>
      </c>
      <c r="I629" s="14" t="s">
        <v>41</v>
      </c>
      <c r="J629" s="14" t="s">
        <v>76</v>
      </c>
      <c r="K629" s="71" t="s">
        <v>61</v>
      </c>
      <c r="L629" s="115">
        <v>39.99</v>
      </c>
      <c r="M629" s="175">
        <f t="shared" si="884"/>
        <v>33.605042016806728</v>
      </c>
      <c r="N629" s="115"/>
      <c r="O629" s="116"/>
      <c r="P629" s="177">
        <f t="shared" si="883"/>
        <v>39.99</v>
      </c>
      <c r="Q629" s="51" t="s">
        <v>41</v>
      </c>
      <c r="R629" s="16" t="s">
        <v>41</v>
      </c>
      <c r="S629" s="14" t="s">
        <v>41</v>
      </c>
      <c r="T629" s="14" t="s">
        <v>41</v>
      </c>
      <c r="U629" s="16" t="s">
        <v>41</v>
      </c>
      <c r="V629" s="14" t="s">
        <v>41</v>
      </c>
      <c r="W629" s="16" t="s">
        <v>41</v>
      </c>
      <c r="X629" s="14" t="s">
        <v>41</v>
      </c>
      <c r="Y629" s="14" t="s">
        <v>41</v>
      </c>
      <c r="Z629" s="16" t="s">
        <v>41</v>
      </c>
      <c r="AA629" s="71" t="s">
        <v>41</v>
      </c>
      <c r="AB629" s="252">
        <v>39.99</v>
      </c>
      <c r="AC629" s="212"/>
      <c r="AD629" s="119" t="s">
        <v>41</v>
      </c>
      <c r="AE629" s="67">
        <v>25</v>
      </c>
      <c r="AF629" s="114"/>
      <c r="AG629" s="182">
        <f t="shared" si="885"/>
        <v>25</v>
      </c>
      <c r="AH629" s="183">
        <f t="shared" si="886"/>
        <v>17.849999999999998</v>
      </c>
      <c r="AI629" s="184">
        <f t="shared" si="887"/>
        <v>19.990000000000002</v>
      </c>
      <c r="AJ629" s="183">
        <f t="shared" si="888"/>
        <v>16.798319327731093</v>
      </c>
      <c r="AK629" s="202" t="str">
        <f t="shared" si="889"/>
        <v>-</v>
      </c>
      <c r="AL629" s="203" t="str">
        <f t="shared" si="890"/>
        <v>-</v>
      </c>
      <c r="AM629" s="203" t="str">
        <f t="shared" si="891"/>
        <v>-</v>
      </c>
      <c r="AN629" s="203" t="str">
        <f t="shared" si="892"/>
        <v>-</v>
      </c>
      <c r="AO629" s="203" t="str">
        <f t="shared" si="893"/>
        <v>-</v>
      </c>
      <c r="AP629" s="203" t="str">
        <f t="shared" si="894"/>
        <v>-</v>
      </c>
      <c r="AQ629" s="203" t="str">
        <f t="shared" si="895"/>
        <v>-</v>
      </c>
      <c r="AR629" s="203" t="str">
        <f t="shared" si="896"/>
        <v>-</v>
      </c>
      <c r="AS629" s="203" t="str">
        <f t="shared" si="897"/>
        <v>-</v>
      </c>
      <c r="AT629" s="203" t="str">
        <f t="shared" si="898"/>
        <v>-</v>
      </c>
      <c r="AU629" s="204" t="str">
        <f t="shared" si="899"/>
        <v>-</v>
      </c>
      <c r="AV629" s="185"/>
      <c r="AW629" s="205" t="str">
        <f t="shared" si="900"/>
        <v>-</v>
      </c>
      <c r="AX629" s="206" t="str">
        <f t="shared" si="901"/>
        <v>-</v>
      </c>
      <c r="AY629" s="206" t="str">
        <f t="shared" si="902"/>
        <v>-</v>
      </c>
      <c r="AZ629" s="206" t="str">
        <f t="shared" si="903"/>
        <v>-</v>
      </c>
      <c r="BA629" s="206" t="str">
        <f t="shared" si="904"/>
        <v>-</v>
      </c>
      <c r="BB629" s="206" t="str">
        <f t="shared" si="905"/>
        <v>-</v>
      </c>
      <c r="BC629" s="206" t="str">
        <f t="shared" si="906"/>
        <v>-</v>
      </c>
      <c r="BD629" s="206" t="str">
        <f t="shared" si="907"/>
        <v>-</v>
      </c>
      <c r="BE629" s="206" t="str">
        <f t="shared" si="908"/>
        <v>-</v>
      </c>
      <c r="BF629" s="206" t="str">
        <f t="shared" si="909"/>
        <v>-</v>
      </c>
      <c r="BG629" s="207" t="str">
        <f t="shared" si="910"/>
        <v>-</v>
      </c>
      <c r="BH629" s="103" t="s">
        <v>2754</v>
      </c>
      <c r="BI629" s="228"/>
      <c r="BJ629" s="219" t="s">
        <v>62</v>
      </c>
      <c r="BK629" s="103"/>
    </row>
    <row r="630" spans="1:63">
      <c r="A630" s="110"/>
      <c r="B630" s="126" t="s">
        <v>176</v>
      </c>
      <c r="C630" s="53" t="s">
        <v>2614</v>
      </c>
      <c r="D630" s="71" t="s">
        <v>85</v>
      </c>
      <c r="E630" s="112" t="s">
        <v>2426</v>
      </c>
      <c r="F630" s="51" t="s">
        <v>61</v>
      </c>
      <c r="G630" s="14">
        <v>150</v>
      </c>
      <c r="H630" s="14">
        <v>300</v>
      </c>
      <c r="I630" s="14" t="s">
        <v>41</v>
      </c>
      <c r="J630" s="14" t="s">
        <v>76</v>
      </c>
      <c r="K630" s="72" t="s">
        <v>61</v>
      </c>
      <c r="L630" s="115">
        <v>39.99</v>
      </c>
      <c r="M630" s="175">
        <f t="shared" si="884"/>
        <v>33.605042016806728</v>
      </c>
      <c r="N630" s="115"/>
      <c r="O630" s="116"/>
      <c r="P630" s="177">
        <f t="shared" si="883"/>
        <v>39.99</v>
      </c>
      <c r="Q630" s="51" t="s">
        <v>41</v>
      </c>
      <c r="R630" s="16">
        <f t="shared" ref="R630:R654" si="911">P630-2</f>
        <v>37.99</v>
      </c>
      <c r="S630" s="14" t="s">
        <v>41</v>
      </c>
      <c r="T630" s="14" t="s">
        <v>41</v>
      </c>
      <c r="U630" s="16">
        <f t="shared" ref="U630:U654" si="912">P630-5</f>
        <v>34.99</v>
      </c>
      <c r="V630" s="14" t="s">
        <v>41</v>
      </c>
      <c r="W630" s="16">
        <f t="shared" ref="W630:W654" si="913">P630-7</f>
        <v>32.99</v>
      </c>
      <c r="X630" s="14" t="s">
        <v>41</v>
      </c>
      <c r="Y630" s="14" t="s">
        <v>41</v>
      </c>
      <c r="Z630" s="16">
        <f t="shared" ref="Z630:Z654" si="914">P630-10</f>
        <v>29.990000000000002</v>
      </c>
      <c r="AA630" s="72">
        <f>P630-12</f>
        <v>27.990000000000002</v>
      </c>
      <c r="AB630" s="252">
        <v>39.99</v>
      </c>
      <c r="AC630" s="237" t="s">
        <v>49</v>
      </c>
      <c r="AD630" s="120" t="s">
        <v>2626</v>
      </c>
      <c r="AE630" s="67">
        <v>200</v>
      </c>
      <c r="AF630" s="114">
        <v>190</v>
      </c>
      <c r="AG630" s="182">
        <f t="shared" si="885"/>
        <v>390</v>
      </c>
      <c r="AH630" s="183">
        <f t="shared" si="886"/>
        <v>-416.5</v>
      </c>
      <c r="AI630" s="184">
        <f t="shared" si="887"/>
        <v>9.99</v>
      </c>
      <c r="AJ630" s="183">
        <f t="shared" si="888"/>
        <v>8.3949579831932777</v>
      </c>
      <c r="AK630" s="202" t="str">
        <f t="shared" si="889"/>
        <v>-</v>
      </c>
      <c r="AL630" s="203">
        <f t="shared" si="890"/>
        <v>350</v>
      </c>
      <c r="AM630" s="203" t="str">
        <f t="shared" si="891"/>
        <v>-</v>
      </c>
      <c r="AN630" s="203" t="str">
        <f t="shared" si="892"/>
        <v>-</v>
      </c>
      <c r="AO630" s="203">
        <f t="shared" si="893"/>
        <v>290</v>
      </c>
      <c r="AP630" s="203" t="str">
        <f t="shared" si="894"/>
        <v>-</v>
      </c>
      <c r="AQ630" s="203">
        <f t="shared" si="895"/>
        <v>250</v>
      </c>
      <c r="AR630" s="203" t="str">
        <f t="shared" si="896"/>
        <v>-</v>
      </c>
      <c r="AS630" s="203" t="str">
        <f t="shared" si="897"/>
        <v>-</v>
      </c>
      <c r="AT630" s="203">
        <f t="shared" si="898"/>
        <v>190</v>
      </c>
      <c r="AU630" s="204">
        <f t="shared" si="899"/>
        <v>150</v>
      </c>
      <c r="AV630" s="185"/>
      <c r="AW630" s="205" t="str">
        <f t="shared" si="900"/>
        <v>-</v>
      </c>
      <c r="AX630" s="206">
        <f t="shared" si="901"/>
        <v>9.99</v>
      </c>
      <c r="AY630" s="206" t="str">
        <f t="shared" si="902"/>
        <v>-</v>
      </c>
      <c r="AZ630" s="206" t="str">
        <f t="shared" si="903"/>
        <v>-</v>
      </c>
      <c r="BA630" s="206">
        <f t="shared" si="904"/>
        <v>9.99</v>
      </c>
      <c r="BB630" s="206" t="str">
        <f t="shared" si="905"/>
        <v>-</v>
      </c>
      <c r="BC630" s="206">
        <f t="shared" si="906"/>
        <v>9.99</v>
      </c>
      <c r="BD630" s="206" t="str">
        <f t="shared" si="907"/>
        <v>-</v>
      </c>
      <c r="BE630" s="206" t="str">
        <f t="shared" si="908"/>
        <v>-</v>
      </c>
      <c r="BF630" s="206">
        <f t="shared" si="909"/>
        <v>9.99</v>
      </c>
      <c r="BG630" s="207">
        <f t="shared" si="910"/>
        <v>9.99</v>
      </c>
      <c r="BH630" s="103" t="s">
        <v>2753</v>
      </c>
      <c r="BI630" s="227">
        <v>46265</v>
      </c>
      <c r="BJ630" s="112" t="s">
        <v>92</v>
      </c>
      <c r="BK630" s="103"/>
    </row>
    <row r="631" spans="1:63">
      <c r="A631" s="110"/>
      <c r="B631" s="126" t="s">
        <v>176</v>
      </c>
      <c r="C631" s="145" t="s">
        <v>2618</v>
      </c>
      <c r="D631" s="71" t="s">
        <v>40</v>
      </c>
      <c r="E631" s="112" t="s">
        <v>2426</v>
      </c>
      <c r="F631" s="51" t="s">
        <v>61</v>
      </c>
      <c r="G631" s="14" t="s">
        <v>61</v>
      </c>
      <c r="H631" s="14">
        <v>100</v>
      </c>
      <c r="I631" s="14" t="s">
        <v>41</v>
      </c>
      <c r="J631" s="14" t="s">
        <v>76</v>
      </c>
      <c r="K631" s="71" t="s">
        <v>61</v>
      </c>
      <c r="L631" s="115">
        <v>39.99</v>
      </c>
      <c r="M631" s="175">
        <f t="shared" si="884"/>
        <v>33.605042016806728</v>
      </c>
      <c r="N631" s="115"/>
      <c r="O631" s="116"/>
      <c r="P631" s="177">
        <f t="shared" si="883"/>
        <v>39.99</v>
      </c>
      <c r="Q631" s="51" t="s">
        <v>41</v>
      </c>
      <c r="R631" s="16">
        <f t="shared" si="911"/>
        <v>37.99</v>
      </c>
      <c r="S631" s="14" t="s">
        <v>41</v>
      </c>
      <c r="T631" s="14" t="s">
        <v>41</v>
      </c>
      <c r="U631" s="16">
        <f t="shared" si="912"/>
        <v>34.99</v>
      </c>
      <c r="V631" s="14" t="s">
        <v>41</v>
      </c>
      <c r="W631" s="16">
        <f t="shared" si="913"/>
        <v>32.99</v>
      </c>
      <c r="X631" s="14" t="s">
        <v>41</v>
      </c>
      <c r="Y631" s="14" t="s">
        <v>41</v>
      </c>
      <c r="Z631" s="16">
        <f t="shared" si="914"/>
        <v>29.990000000000002</v>
      </c>
      <c r="AA631" s="71" t="s">
        <v>41</v>
      </c>
      <c r="AB631" s="252">
        <v>39.99</v>
      </c>
      <c r="AC631" s="237" t="s">
        <v>49</v>
      </c>
      <c r="AD631" s="120" t="s">
        <v>2627</v>
      </c>
      <c r="AE631" s="67">
        <v>160</v>
      </c>
      <c r="AF631" s="114">
        <v>220</v>
      </c>
      <c r="AG631" s="182">
        <f t="shared" si="885"/>
        <v>380</v>
      </c>
      <c r="AH631" s="183">
        <f t="shared" si="886"/>
        <v>-404.59999999999997</v>
      </c>
      <c r="AI631" s="184">
        <f t="shared" si="887"/>
        <v>9.99</v>
      </c>
      <c r="AJ631" s="183">
        <f t="shared" si="888"/>
        <v>8.3949579831932777</v>
      </c>
      <c r="AK631" s="202" t="str">
        <f t="shared" si="889"/>
        <v>-</v>
      </c>
      <c r="AL631" s="203">
        <f t="shared" si="890"/>
        <v>340</v>
      </c>
      <c r="AM631" s="203" t="str">
        <f t="shared" si="891"/>
        <v>-</v>
      </c>
      <c r="AN631" s="203" t="str">
        <f t="shared" si="892"/>
        <v>-</v>
      </c>
      <c r="AO631" s="203">
        <f t="shared" si="893"/>
        <v>280</v>
      </c>
      <c r="AP631" s="203" t="str">
        <f t="shared" si="894"/>
        <v>-</v>
      </c>
      <c r="AQ631" s="203">
        <f t="shared" si="895"/>
        <v>240</v>
      </c>
      <c r="AR631" s="203" t="str">
        <f t="shared" si="896"/>
        <v>-</v>
      </c>
      <c r="AS631" s="203" t="str">
        <f t="shared" si="897"/>
        <v>-</v>
      </c>
      <c r="AT631" s="203">
        <f t="shared" si="898"/>
        <v>180</v>
      </c>
      <c r="AU631" s="204" t="str">
        <f t="shared" si="899"/>
        <v>-</v>
      </c>
      <c r="AV631" s="185"/>
      <c r="AW631" s="205" t="str">
        <f t="shared" si="900"/>
        <v>-</v>
      </c>
      <c r="AX631" s="206">
        <f t="shared" si="901"/>
        <v>9.99</v>
      </c>
      <c r="AY631" s="206" t="str">
        <f t="shared" si="902"/>
        <v>-</v>
      </c>
      <c r="AZ631" s="206" t="str">
        <f t="shared" si="903"/>
        <v>-</v>
      </c>
      <c r="BA631" s="206">
        <f t="shared" si="904"/>
        <v>9.99</v>
      </c>
      <c r="BB631" s="206" t="str">
        <f t="shared" si="905"/>
        <v>-</v>
      </c>
      <c r="BC631" s="206">
        <f t="shared" si="906"/>
        <v>9.99</v>
      </c>
      <c r="BD631" s="206" t="str">
        <f t="shared" si="907"/>
        <v>-</v>
      </c>
      <c r="BE631" s="206" t="str">
        <f t="shared" si="908"/>
        <v>-</v>
      </c>
      <c r="BF631" s="206">
        <f t="shared" si="909"/>
        <v>9.99</v>
      </c>
      <c r="BG631" s="207" t="str">
        <f t="shared" si="910"/>
        <v>-</v>
      </c>
      <c r="BH631" s="103" t="s">
        <v>2755</v>
      </c>
      <c r="BI631" s="227">
        <v>46265</v>
      </c>
      <c r="BJ631" s="219" t="s">
        <v>208</v>
      </c>
      <c r="BK631" s="103"/>
    </row>
    <row r="632" spans="1:63" s="49" customFormat="1">
      <c r="A632" s="110"/>
      <c r="B632" s="126" t="s">
        <v>176</v>
      </c>
      <c r="C632" s="53" t="s">
        <v>2143</v>
      </c>
      <c r="D632" s="71" t="s">
        <v>85</v>
      </c>
      <c r="E632" s="112"/>
      <c r="F632" s="51" t="s">
        <v>61</v>
      </c>
      <c r="G632" s="14">
        <v>75</v>
      </c>
      <c r="H632" s="14">
        <v>50</v>
      </c>
      <c r="I632" s="14" t="s">
        <v>41</v>
      </c>
      <c r="J632" s="14" t="s">
        <v>76</v>
      </c>
      <c r="K632" s="72" t="s">
        <v>61</v>
      </c>
      <c r="L632" s="115">
        <v>41.99</v>
      </c>
      <c r="M632" s="175">
        <f t="shared" si="884"/>
        <v>35.285714285714292</v>
      </c>
      <c r="N632" s="115"/>
      <c r="O632" s="116"/>
      <c r="P632" s="177">
        <f t="shared" si="883"/>
        <v>41.99</v>
      </c>
      <c r="Q632" s="51" t="s">
        <v>41</v>
      </c>
      <c r="R632" s="16">
        <f t="shared" si="911"/>
        <v>39.99</v>
      </c>
      <c r="S632" s="14" t="s">
        <v>41</v>
      </c>
      <c r="T632" s="14" t="s">
        <v>41</v>
      </c>
      <c r="U632" s="16">
        <f t="shared" si="912"/>
        <v>36.99</v>
      </c>
      <c r="V632" s="14" t="s">
        <v>41</v>
      </c>
      <c r="W632" s="16">
        <f t="shared" si="913"/>
        <v>34.99</v>
      </c>
      <c r="X632" s="14" t="s">
        <v>41</v>
      </c>
      <c r="Y632" s="14" t="s">
        <v>41</v>
      </c>
      <c r="Z632" s="16">
        <f t="shared" si="914"/>
        <v>31.990000000000002</v>
      </c>
      <c r="AA632" s="72">
        <f t="shared" ref="AA632:AA639" si="915">P632-12</f>
        <v>29.990000000000002</v>
      </c>
      <c r="AB632" s="252">
        <v>39.99</v>
      </c>
      <c r="AC632" s="212"/>
      <c r="AD632" s="119" t="s">
        <v>41</v>
      </c>
      <c r="AE632" s="67">
        <v>190</v>
      </c>
      <c r="AF632" s="114"/>
      <c r="AG632" s="182">
        <f t="shared" si="885"/>
        <v>190</v>
      </c>
      <c r="AH632" s="183">
        <f t="shared" si="886"/>
        <v>-178.5</v>
      </c>
      <c r="AI632" s="184">
        <f t="shared" si="887"/>
        <v>9.99</v>
      </c>
      <c r="AJ632" s="183">
        <f t="shared" si="888"/>
        <v>8.3949579831932777</v>
      </c>
      <c r="AK632" s="202" t="str">
        <f t="shared" si="889"/>
        <v>-</v>
      </c>
      <c r="AL632" s="203">
        <f t="shared" si="890"/>
        <v>150</v>
      </c>
      <c r="AM632" s="203" t="str">
        <f t="shared" si="891"/>
        <v>-</v>
      </c>
      <c r="AN632" s="203" t="str">
        <f t="shared" si="892"/>
        <v>-</v>
      </c>
      <c r="AO632" s="203">
        <f t="shared" si="893"/>
        <v>90</v>
      </c>
      <c r="AP632" s="203" t="str">
        <f t="shared" si="894"/>
        <v>-</v>
      </c>
      <c r="AQ632" s="203">
        <f t="shared" si="895"/>
        <v>50</v>
      </c>
      <c r="AR632" s="203" t="str">
        <f t="shared" si="896"/>
        <v>-</v>
      </c>
      <c r="AS632" s="203" t="str">
        <f t="shared" si="897"/>
        <v>-</v>
      </c>
      <c r="AT632" s="203">
        <f t="shared" si="898"/>
        <v>-10</v>
      </c>
      <c r="AU632" s="204">
        <f t="shared" si="899"/>
        <v>-50</v>
      </c>
      <c r="AV632" s="185"/>
      <c r="AW632" s="205" t="str">
        <f t="shared" si="900"/>
        <v>-</v>
      </c>
      <c r="AX632" s="206">
        <f t="shared" si="901"/>
        <v>9.99</v>
      </c>
      <c r="AY632" s="206" t="str">
        <f t="shared" si="902"/>
        <v>-</v>
      </c>
      <c r="AZ632" s="206" t="str">
        <f t="shared" si="903"/>
        <v>-</v>
      </c>
      <c r="BA632" s="206">
        <f t="shared" si="904"/>
        <v>9.99</v>
      </c>
      <c r="BB632" s="206" t="str">
        <f t="shared" si="905"/>
        <v>-</v>
      </c>
      <c r="BC632" s="206">
        <f t="shared" si="906"/>
        <v>9.99</v>
      </c>
      <c r="BD632" s="206" t="str">
        <f t="shared" si="907"/>
        <v>-</v>
      </c>
      <c r="BE632" s="206" t="str">
        <f t="shared" si="908"/>
        <v>-</v>
      </c>
      <c r="BF632" s="206">
        <f t="shared" si="909"/>
        <v>59.99</v>
      </c>
      <c r="BG632" s="207">
        <f t="shared" si="910"/>
        <v>109.99</v>
      </c>
      <c r="BH632" s="103"/>
      <c r="BI632" s="227"/>
      <c r="BJ632" s="112" t="s">
        <v>103</v>
      </c>
      <c r="BK632" s="103"/>
    </row>
    <row r="633" spans="1:63">
      <c r="A633" s="110"/>
      <c r="B633" s="126" t="s">
        <v>176</v>
      </c>
      <c r="C633" s="145" t="s">
        <v>2623</v>
      </c>
      <c r="D633" s="71" t="s">
        <v>71</v>
      </c>
      <c r="E633" s="112" t="s">
        <v>2426</v>
      </c>
      <c r="F633" s="51" t="s">
        <v>61</v>
      </c>
      <c r="G633" s="14" t="s">
        <v>61</v>
      </c>
      <c r="H633" s="14">
        <v>300</v>
      </c>
      <c r="I633" s="14" t="s">
        <v>41</v>
      </c>
      <c r="J633" s="14" t="s">
        <v>76</v>
      </c>
      <c r="K633" s="71" t="s">
        <v>61</v>
      </c>
      <c r="L633" s="115">
        <v>69.989999999999995</v>
      </c>
      <c r="M633" s="175">
        <f t="shared" si="884"/>
        <v>58.815126050420169</v>
      </c>
      <c r="N633" s="115">
        <f>L633-25</f>
        <v>44.989999999999995</v>
      </c>
      <c r="O633" s="116">
        <f>N633/1.19</f>
        <v>37.806722689075627</v>
      </c>
      <c r="P633" s="177">
        <f>N633</f>
        <v>44.989999999999995</v>
      </c>
      <c r="Q633" s="51" t="s">
        <v>41</v>
      </c>
      <c r="R633" s="16">
        <f t="shared" si="911"/>
        <v>42.989999999999995</v>
      </c>
      <c r="S633" s="14" t="s">
        <v>41</v>
      </c>
      <c r="T633" s="14" t="s">
        <v>41</v>
      </c>
      <c r="U633" s="16">
        <f t="shared" si="912"/>
        <v>39.989999999999995</v>
      </c>
      <c r="V633" s="14" t="s">
        <v>41</v>
      </c>
      <c r="W633" s="16">
        <f t="shared" si="913"/>
        <v>37.989999999999995</v>
      </c>
      <c r="X633" s="14" t="s">
        <v>41</v>
      </c>
      <c r="Y633" s="14" t="s">
        <v>41</v>
      </c>
      <c r="Z633" s="16">
        <f t="shared" si="914"/>
        <v>34.989999999999995</v>
      </c>
      <c r="AA633" s="72">
        <f t="shared" si="915"/>
        <v>32.989999999999995</v>
      </c>
      <c r="AB633" s="252">
        <v>39.99</v>
      </c>
      <c r="AC633" s="237" t="s">
        <v>2629</v>
      </c>
      <c r="AD633" s="120" t="s">
        <v>2630</v>
      </c>
      <c r="AE633" s="67">
        <v>460</v>
      </c>
      <c r="AF633" s="114">
        <v>-130</v>
      </c>
      <c r="AG633" s="182">
        <f t="shared" si="885"/>
        <v>330</v>
      </c>
      <c r="AH633" s="183">
        <f t="shared" si="886"/>
        <v>-345.09999999999997</v>
      </c>
      <c r="AI633" s="184">
        <f t="shared" si="887"/>
        <v>9.99</v>
      </c>
      <c r="AJ633" s="183">
        <f t="shared" si="888"/>
        <v>8.3949579831932777</v>
      </c>
      <c r="AK633" s="202" t="str">
        <f t="shared" si="889"/>
        <v>-</v>
      </c>
      <c r="AL633" s="203">
        <f t="shared" si="890"/>
        <v>290</v>
      </c>
      <c r="AM633" s="203" t="str">
        <f t="shared" si="891"/>
        <v>-</v>
      </c>
      <c r="AN633" s="203" t="str">
        <f t="shared" si="892"/>
        <v>-</v>
      </c>
      <c r="AO633" s="203">
        <f t="shared" si="893"/>
        <v>230</v>
      </c>
      <c r="AP633" s="203" t="str">
        <f t="shared" si="894"/>
        <v>-</v>
      </c>
      <c r="AQ633" s="203">
        <f t="shared" si="895"/>
        <v>190</v>
      </c>
      <c r="AR633" s="203" t="str">
        <f t="shared" si="896"/>
        <v>-</v>
      </c>
      <c r="AS633" s="203" t="str">
        <f t="shared" si="897"/>
        <v>-</v>
      </c>
      <c r="AT633" s="203">
        <f t="shared" si="898"/>
        <v>130</v>
      </c>
      <c r="AU633" s="204">
        <f t="shared" si="899"/>
        <v>90</v>
      </c>
      <c r="AV633" s="185"/>
      <c r="AW633" s="205" t="str">
        <f t="shared" si="900"/>
        <v>-</v>
      </c>
      <c r="AX633" s="206">
        <f t="shared" si="901"/>
        <v>9.99</v>
      </c>
      <c r="AY633" s="206" t="str">
        <f t="shared" si="902"/>
        <v>-</v>
      </c>
      <c r="AZ633" s="206" t="str">
        <f t="shared" si="903"/>
        <v>-</v>
      </c>
      <c r="BA633" s="206">
        <f t="shared" si="904"/>
        <v>9.99</v>
      </c>
      <c r="BB633" s="206" t="str">
        <f t="shared" si="905"/>
        <v>-</v>
      </c>
      <c r="BC633" s="206">
        <f t="shared" si="906"/>
        <v>9.99</v>
      </c>
      <c r="BD633" s="206" t="str">
        <f t="shared" si="907"/>
        <v>-</v>
      </c>
      <c r="BE633" s="206" t="str">
        <f t="shared" si="908"/>
        <v>-</v>
      </c>
      <c r="BF633" s="206">
        <f t="shared" si="909"/>
        <v>9.99</v>
      </c>
      <c r="BG633" s="207">
        <f t="shared" si="910"/>
        <v>9.99</v>
      </c>
      <c r="BH633" s="103" t="s">
        <v>2758</v>
      </c>
      <c r="BI633" s="227">
        <v>46265</v>
      </c>
      <c r="BJ633" s="219" t="s">
        <v>217</v>
      </c>
      <c r="BK633" s="103"/>
    </row>
    <row r="634" spans="1:63">
      <c r="A634" s="110"/>
      <c r="B634" s="126" t="s">
        <v>176</v>
      </c>
      <c r="C634" s="53" t="s">
        <v>2141</v>
      </c>
      <c r="D634" s="71" t="s">
        <v>71</v>
      </c>
      <c r="E634" s="112"/>
      <c r="F634" s="51" t="s">
        <v>61</v>
      </c>
      <c r="G634" s="14">
        <v>60</v>
      </c>
      <c r="H634" s="14">
        <v>50</v>
      </c>
      <c r="I634" s="14" t="s">
        <v>41</v>
      </c>
      <c r="J634" s="14" t="s">
        <v>76</v>
      </c>
      <c r="K634" s="72" t="s">
        <v>61</v>
      </c>
      <c r="L634" s="115">
        <v>44.99</v>
      </c>
      <c r="M634" s="175">
        <f t="shared" si="884"/>
        <v>37.806722689075634</v>
      </c>
      <c r="N634" s="115"/>
      <c r="O634" s="116"/>
      <c r="P634" s="177">
        <f t="shared" ref="P634:P662" si="916">L634</f>
        <v>44.99</v>
      </c>
      <c r="Q634" s="51" t="s">
        <v>41</v>
      </c>
      <c r="R634" s="16">
        <f t="shared" si="911"/>
        <v>42.99</v>
      </c>
      <c r="S634" s="14" t="s">
        <v>41</v>
      </c>
      <c r="T634" s="14" t="s">
        <v>41</v>
      </c>
      <c r="U634" s="16">
        <f t="shared" si="912"/>
        <v>39.99</v>
      </c>
      <c r="V634" s="14" t="s">
        <v>41</v>
      </c>
      <c r="W634" s="16">
        <f t="shared" si="913"/>
        <v>37.99</v>
      </c>
      <c r="X634" s="14" t="s">
        <v>41</v>
      </c>
      <c r="Y634" s="14" t="s">
        <v>41</v>
      </c>
      <c r="Z634" s="16">
        <f t="shared" si="914"/>
        <v>34.99</v>
      </c>
      <c r="AA634" s="72">
        <f t="shared" si="915"/>
        <v>32.99</v>
      </c>
      <c r="AB634" s="252">
        <v>39.99</v>
      </c>
      <c r="AC634" s="212"/>
      <c r="AD634" s="119" t="s">
        <v>41</v>
      </c>
      <c r="AE634" s="67">
        <v>270</v>
      </c>
      <c r="AF634" s="114"/>
      <c r="AG634" s="182">
        <f t="shared" si="885"/>
        <v>270</v>
      </c>
      <c r="AH634" s="183">
        <f t="shared" si="886"/>
        <v>-273.7</v>
      </c>
      <c r="AI634" s="184">
        <f t="shared" si="887"/>
        <v>9.99</v>
      </c>
      <c r="AJ634" s="183">
        <f t="shared" si="888"/>
        <v>8.3949579831932777</v>
      </c>
      <c r="AK634" s="202" t="str">
        <f t="shared" si="889"/>
        <v>-</v>
      </c>
      <c r="AL634" s="203">
        <f t="shared" si="890"/>
        <v>230</v>
      </c>
      <c r="AM634" s="203" t="str">
        <f t="shared" si="891"/>
        <v>-</v>
      </c>
      <c r="AN634" s="203" t="str">
        <f t="shared" si="892"/>
        <v>-</v>
      </c>
      <c r="AO634" s="203">
        <f t="shared" si="893"/>
        <v>170</v>
      </c>
      <c r="AP634" s="203" t="str">
        <f t="shared" si="894"/>
        <v>-</v>
      </c>
      <c r="AQ634" s="203">
        <f t="shared" si="895"/>
        <v>130</v>
      </c>
      <c r="AR634" s="203" t="str">
        <f t="shared" si="896"/>
        <v>-</v>
      </c>
      <c r="AS634" s="203" t="str">
        <f t="shared" si="897"/>
        <v>-</v>
      </c>
      <c r="AT634" s="203">
        <f t="shared" si="898"/>
        <v>70</v>
      </c>
      <c r="AU634" s="204">
        <f t="shared" si="899"/>
        <v>30</v>
      </c>
      <c r="AV634" s="185"/>
      <c r="AW634" s="205" t="str">
        <f t="shared" si="900"/>
        <v>-</v>
      </c>
      <c r="AX634" s="206">
        <f t="shared" si="901"/>
        <v>9.99</v>
      </c>
      <c r="AY634" s="206" t="str">
        <f t="shared" si="902"/>
        <v>-</v>
      </c>
      <c r="AZ634" s="206" t="str">
        <f t="shared" si="903"/>
        <v>-</v>
      </c>
      <c r="BA634" s="206">
        <f t="shared" si="904"/>
        <v>9.99</v>
      </c>
      <c r="BB634" s="206" t="str">
        <f t="shared" si="905"/>
        <v>-</v>
      </c>
      <c r="BC634" s="206">
        <f t="shared" si="906"/>
        <v>9.99</v>
      </c>
      <c r="BD634" s="206" t="str">
        <f t="shared" si="907"/>
        <v>-</v>
      </c>
      <c r="BE634" s="206" t="str">
        <f t="shared" si="908"/>
        <v>-</v>
      </c>
      <c r="BF634" s="206">
        <f t="shared" si="909"/>
        <v>9.99</v>
      </c>
      <c r="BG634" s="207">
        <f t="shared" si="910"/>
        <v>19.990000000000002</v>
      </c>
      <c r="BH634" s="103"/>
      <c r="BI634" s="227"/>
      <c r="BJ634" s="112" t="s">
        <v>113</v>
      </c>
      <c r="BK634" s="103"/>
    </row>
    <row r="635" spans="1:63" s="49" customFormat="1">
      <c r="A635" s="110"/>
      <c r="B635" s="126" t="s">
        <v>176</v>
      </c>
      <c r="C635" s="53" t="s">
        <v>139</v>
      </c>
      <c r="D635" s="71" t="s">
        <v>85</v>
      </c>
      <c r="E635" s="112"/>
      <c r="F635" s="51" t="s">
        <v>61</v>
      </c>
      <c r="G635" s="14">
        <v>100</v>
      </c>
      <c r="H635" s="14">
        <v>50</v>
      </c>
      <c r="I635" s="14" t="s">
        <v>41</v>
      </c>
      <c r="J635" s="14" t="s">
        <v>76</v>
      </c>
      <c r="K635" s="72" t="s">
        <v>61</v>
      </c>
      <c r="L635" s="115">
        <v>44.99</v>
      </c>
      <c r="M635" s="175">
        <f t="shared" si="884"/>
        <v>37.806722689075634</v>
      </c>
      <c r="N635" s="115"/>
      <c r="O635" s="116"/>
      <c r="P635" s="177">
        <f t="shared" si="916"/>
        <v>44.99</v>
      </c>
      <c r="Q635" s="51" t="s">
        <v>41</v>
      </c>
      <c r="R635" s="16">
        <f t="shared" si="911"/>
        <v>42.99</v>
      </c>
      <c r="S635" s="14" t="s">
        <v>41</v>
      </c>
      <c r="T635" s="14" t="s">
        <v>41</v>
      </c>
      <c r="U635" s="16">
        <f t="shared" si="912"/>
        <v>39.99</v>
      </c>
      <c r="V635" s="14" t="s">
        <v>41</v>
      </c>
      <c r="W635" s="16">
        <f t="shared" si="913"/>
        <v>37.99</v>
      </c>
      <c r="X635" s="14" t="s">
        <v>41</v>
      </c>
      <c r="Y635" s="14" t="s">
        <v>41</v>
      </c>
      <c r="Z635" s="16">
        <f t="shared" si="914"/>
        <v>34.99</v>
      </c>
      <c r="AA635" s="72">
        <f t="shared" si="915"/>
        <v>32.99</v>
      </c>
      <c r="AB635" s="252">
        <v>39.99</v>
      </c>
      <c r="AC635" s="212"/>
      <c r="AD635" s="119" t="s">
        <v>41</v>
      </c>
      <c r="AE635" s="67">
        <v>210</v>
      </c>
      <c r="AF635" s="114"/>
      <c r="AG635" s="182">
        <f t="shared" si="885"/>
        <v>210</v>
      </c>
      <c r="AH635" s="183">
        <f t="shared" si="886"/>
        <v>-202.29999999999998</v>
      </c>
      <c r="AI635" s="184">
        <f t="shared" si="887"/>
        <v>9.99</v>
      </c>
      <c r="AJ635" s="183">
        <f t="shared" si="888"/>
        <v>8.3949579831932777</v>
      </c>
      <c r="AK635" s="202" t="str">
        <f t="shared" si="889"/>
        <v>-</v>
      </c>
      <c r="AL635" s="203">
        <f t="shared" si="890"/>
        <v>170</v>
      </c>
      <c r="AM635" s="203" t="str">
        <f t="shared" si="891"/>
        <v>-</v>
      </c>
      <c r="AN635" s="203" t="str">
        <f t="shared" si="892"/>
        <v>-</v>
      </c>
      <c r="AO635" s="203">
        <f t="shared" si="893"/>
        <v>110</v>
      </c>
      <c r="AP635" s="203" t="str">
        <f t="shared" si="894"/>
        <v>-</v>
      </c>
      <c r="AQ635" s="203">
        <f t="shared" si="895"/>
        <v>70</v>
      </c>
      <c r="AR635" s="203" t="str">
        <f t="shared" si="896"/>
        <v>-</v>
      </c>
      <c r="AS635" s="203" t="str">
        <f t="shared" si="897"/>
        <v>-</v>
      </c>
      <c r="AT635" s="203">
        <f t="shared" si="898"/>
        <v>10</v>
      </c>
      <c r="AU635" s="204">
        <f t="shared" si="899"/>
        <v>-30</v>
      </c>
      <c r="AV635" s="185"/>
      <c r="AW635" s="205" t="str">
        <f t="shared" si="900"/>
        <v>-</v>
      </c>
      <c r="AX635" s="206">
        <f t="shared" si="901"/>
        <v>9.99</v>
      </c>
      <c r="AY635" s="206" t="str">
        <f t="shared" si="902"/>
        <v>-</v>
      </c>
      <c r="AZ635" s="206" t="str">
        <f t="shared" si="903"/>
        <v>-</v>
      </c>
      <c r="BA635" s="206">
        <f t="shared" si="904"/>
        <v>9.99</v>
      </c>
      <c r="BB635" s="206" t="str">
        <f t="shared" si="905"/>
        <v>-</v>
      </c>
      <c r="BC635" s="206">
        <f t="shared" si="906"/>
        <v>9.99</v>
      </c>
      <c r="BD635" s="206" t="str">
        <f t="shared" si="907"/>
        <v>-</v>
      </c>
      <c r="BE635" s="206" t="str">
        <f t="shared" si="908"/>
        <v>-</v>
      </c>
      <c r="BF635" s="206">
        <f t="shared" si="909"/>
        <v>39.99</v>
      </c>
      <c r="BG635" s="207">
        <f t="shared" si="910"/>
        <v>89.99</v>
      </c>
      <c r="BH635" s="103"/>
      <c r="BI635" s="227"/>
      <c r="BJ635" s="112" t="s">
        <v>99</v>
      </c>
      <c r="BK635" s="103"/>
    </row>
    <row r="636" spans="1:63">
      <c r="A636" s="110"/>
      <c r="B636" s="126" t="s">
        <v>176</v>
      </c>
      <c r="C636" s="53" t="s">
        <v>139</v>
      </c>
      <c r="D636" s="71" t="s">
        <v>85</v>
      </c>
      <c r="E636" s="112" t="s">
        <v>2426</v>
      </c>
      <c r="F636" s="51" t="s">
        <v>61</v>
      </c>
      <c r="G636" s="14">
        <v>100</v>
      </c>
      <c r="H636" s="14">
        <v>50</v>
      </c>
      <c r="I636" s="14" t="s">
        <v>41</v>
      </c>
      <c r="J636" s="14" t="s">
        <v>76</v>
      </c>
      <c r="K636" s="72" t="s">
        <v>61</v>
      </c>
      <c r="L636" s="115">
        <v>44.99</v>
      </c>
      <c r="M636" s="175">
        <f t="shared" si="884"/>
        <v>37.806722689075634</v>
      </c>
      <c r="N636" s="115"/>
      <c r="O636" s="116"/>
      <c r="P636" s="177">
        <f t="shared" si="916"/>
        <v>44.99</v>
      </c>
      <c r="Q636" s="51" t="s">
        <v>41</v>
      </c>
      <c r="R636" s="16">
        <f t="shared" si="911"/>
        <v>42.99</v>
      </c>
      <c r="S636" s="14" t="s">
        <v>41</v>
      </c>
      <c r="T636" s="14" t="s">
        <v>41</v>
      </c>
      <c r="U636" s="16">
        <f t="shared" si="912"/>
        <v>39.99</v>
      </c>
      <c r="V636" s="14" t="s">
        <v>41</v>
      </c>
      <c r="W636" s="16">
        <f t="shared" si="913"/>
        <v>37.99</v>
      </c>
      <c r="X636" s="14" t="s">
        <v>41</v>
      </c>
      <c r="Y636" s="14" t="s">
        <v>41</v>
      </c>
      <c r="Z636" s="16">
        <f t="shared" si="914"/>
        <v>34.99</v>
      </c>
      <c r="AA636" s="72">
        <f t="shared" si="915"/>
        <v>32.99</v>
      </c>
      <c r="AB636" s="252">
        <v>39.99</v>
      </c>
      <c r="AC636" s="237" t="s">
        <v>49</v>
      </c>
      <c r="AD636" s="120" t="s">
        <v>2278</v>
      </c>
      <c r="AE636" s="67">
        <v>210</v>
      </c>
      <c r="AF636" s="114">
        <v>250</v>
      </c>
      <c r="AG636" s="182">
        <f t="shared" si="885"/>
        <v>460</v>
      </c>
      <c r="AH636" s="183">
        <f t="shared" si="886"/>
        <v>-499.79999999999995</v>
      </c>
      <c r="AI636" s="184">
        <f t="shared" si="887"/>
        <v>9.99</v>
      </c>
      <c r="AJ636" s="183">
        <f t="shared" si="888"/>
        <v>8.3949579831932777</v>
      </c>
      <c r="AK636" s="202" t="str">
        <f t="shared" si="889"/>
        <v>-</v>
      </c>
      <c r="AL636" s="203">
        <f t="shared" si="890"/>
        <v>420</v>
      </c>
      <c r="AM636" s="203" t="str">
        <f t="shared" si="891"/>
        <v>-</v>
      </c>
      <c r="AN636" s="203" t="str">
        <f t="shared" si="892"/>
        <v>-</v>
      </c>
      <c r="AO636" s="203">
        <f t="shared" si="893"/>
        <v>360</v>
      </c>
      <c r="AP636" s="203" t="str">
        <f t="shared" si="894"/>
        <v>-</v>
      </c>
      <c r="AQ636" s="203">
        <f t="shared" si="895"/>
        <v>320</v>
      </c>
      <c r="AR636" s="203" t="str">
        <f t="shared" si="896"/>
        <v>-</v>
      </c>
      <c r="AS636" s="203" t="str">
        <f t="shared" si="897"/>
        <v>-</v>
      </c>
      <c r="AT636" s="203">
        <f t="shared" si="898"/>
        <v>260</v>
      </c>
      <c r="AU636" s="204">
        <f t="shared" si="899"/>
        <v>220</v>
      </c>
      <c r="AV636" s="185"/>
      <c r="AW636" s="205" t="str">
        <f t="shared" si="900"/>
        <v>-</v>
      </c>
      <c r="AX636" s="206">
        <f t="shared" si="901"/>
        <v>9.99</v>
      </c>
      <c r="AY636" s="206" t="str">
        <f t="shared" si="902"/>
        <v>-</v>
      </c>
      <c r="AZ636" s="206" t="str">
        <f t="shared" si="903"/>
        <v>-</v>
      </c>
      <c r="BA636" s="206">
        <f t="shared" si="904"/>
        <v>9.99</v>
      </c>
      <c r="BB636" s="206" t="str">
        <f t="shared" si="905"/>
        <v>-</v>
      </c>
      <c r="BC636" s="206">
        <f t="shared" si="906"/>
        <v>9.99</v>
      </c>
      <c r="BD636" s="206" t="str">
        <f t="shared" si="907"/>
        <v>-</v>
      </c>
      <c r="BE636" s="206" t="str">
        <f t="shared" si="908"/>
        <v>-</v>
      </c>
      <c r="BF636" s="206">
        <f t="shared" si="909"/>
        <v>9.99</v>
      </c>
      <c r="BG636" s="207">
        <f t="shared" si="910"/>
        <v>9.99</v>
      </c>
      <c r="BH636" s="103"/>
      <c r="BI636" s="227">
        <v>46265</v>
      </c>
      <c r="BJ636" s="112" t="s">
        <v>99</v>
      </c>
      <c r="BK636" s="103"/>
    </row>
    <row r="637" spans="1:63">
      <c r="A637" s="110"/>
      <c r="B637" s="126" t="s">
        <v>176</v>
      </c>
      <c r="C637" s="53" t="s">
        <v>214</v>
      </c>
      <c r="D637" s="71" t="s">
        <v>40</v>
      </c>
      <c r="E637" s="112"/>
      <c r="F637" s="51" t="s">
        <v>61</v>
      </c>
      <c r="G637" s="14">
        <v>200</v>
      </c>
      <c r="H637" s="14">
        <v>50</v>
      </c>
      <c r="I637" s="14" t="s">
        <v>41</v>
      </c>
      <c r="J637" s="14" t="s">
        <v>76</v>
      </c>
      <c r="K637" s="72" t="s">
        <v>61</v>
      </c>
      <c r="L637" s="115">
        <v>44.99</v>
      </c>
      <c r="M637" s="175">
        <f t="shared" si="884"/>
        <v>37.806722689075634</v>
      </c>
      <c r="N637" s="115"/>
      <c r="O637" s="116"/>
      <c r="P637" s="177">
        <f t="shared" si="916"/>
        <v>44.99</v>
      </c>
      <c r="Q637" s="51" t="s">
        <v>41</v>
      </c>
      <c r="R637" s="16">
        <f t="shared" si="911"/>
        <v>42.99</v>
      </c>
      <c r="S637" s="14" t="s">
        <v>41</v>
      </c>
      <c r="T637" s="14" t="s">
        <v>41</v>
      </c>
      <c r="U637" s="16">
        <f t="shared" si="912"/>
        <v>39.99</v>
      </c>
      <c r="V637" s="14" t="s">
        <v>41</v>
      </c>
      <c r="W637" s="16">
        <f t="shared" si="913"/>
        <v>37.99</v>
      </c>
      <c r="X637" s="14" t="s">
        <v>41</v>
      </c>
      <c r="Y637" s="14" t="s">
        <v>41</v>
      </c>
      <c r="Z637" s="16">
        <f t="shared" si="914"/>
        <v>34.99</v>
      </c>
      <c r="AA637" s="72">
        <f t="shared" si="915"/>
        <v>32.99</v>
      </c>
      <c r="AB637" s="252">
        <v>39.99</v>
      </c>
      <c r="AC637" s="212"/>
      <c r="AD637" s="119" t="s">
        <v>41</v>
      </c>
      <c r="AE637" s="67">
        <v>170</v>
      </c>
      <c r="AF637" s="114"/>
      <c r="AG637" s="182">
        <f t="shared" si="885"/>
        <v>170</v>
      </c>
      <c r="AH637" s="183">
        <f t="shared" si="886"/>
        <v>-154.69999999999999</v>
      </c>
      <c r="AI637" s="184">
        <f t="shared" si="887"/>
        <v>9.99</v>
      </c>
      <c r="AJ637" s="183">
        <f t="shared" si="888"/>
        <v>8.3949579831932777</v>
      </c>
      <c r="AK637" s="202" t="str">
        <f t="shared" si="889"/>
        <v>-</v>
      </c>
      <c r="AL637" s="203">
        <f t="shared" si="890"/>
        <v>130</v>
      </c>
      <c r="AM637" s="203" t="str">
        <f t="shared" si="891"/>
        <v>-</v>
      </c>
      <c r="AN637" s="203" t="str">
        <f t="shared" si="892"/>
        <v>-</v>
      </c>
      <c r="AO637" s="203">
        <f t="shared" si="893"/>
        <v>70</v>
      </c>
      <c r="AP637" s="203" t="str">
        <f t="shared" si="894"/>
        <v>-</v>
      </c>
      <c r="AQ637" s="203">
        <f t="shared" si="895"/>
        <v>30</v>
      </c>
      <c r="AR637" s="203" t="str">
        <f t="shared" si="896"/>
        <v>-</v>
      </c>
      <c r="AS637" s="203" t="str">
        <f t="shared" si="897"/>
        <v>-</v>
      </c>
      <c r="AT637" s="203">
        <f t="shared" si="898"/>
        <v>-30</v>
      </c>
      <c r="AU637" s="204">
        <f t="shared" si="899"/>
        <v>-70</v>
      </c>
      <c r="AV637" s="185"/>
      <c r="AW637" s="205" t="str">
        <f t="shared" si="900"/>
        <v>-</v>
      </c>
      <c r="AX637" s="206">
        <f t="shared" si="901"/>
        <v>9.99</v>
      </c>
      <c r="AY637" s="206" t="str">
        <f t="shared" si="902"/>
        <v>-</v>
      </c>
      <c r="AZ637" s="206" t="str">
        <f t="shared" si="903"/>
        <v>-</v>
      </c>
      <c r="BA637" s="206">
        <f t="shared" si="904"/>
        <v>9.99</v>
      </c>
      <c r="BB637" s="206" t="str">
        <f t="shared" si="905"/>
        <v>-</v>
      </c>
      <c r="BC637" s="206">
        <f t="shared" si="906"/>
        <v>19.990000000000002</v>
      </c>
      <c r="BD637" s="206" t="str">
        <f t="shared" si="907"/>
        <v>-</v>
      </c>
      <c r="BE637" s="206" t="str">
        <f t="shared" si="908"/>
        <v>-</v>
      </c>
      <c r="BF637" s="206">
        <f t="shared" si="909"/>
        <v>89.99</v>
      </c>
      <c r="BG637" s="207">
        <f t="shared" si="910"/>
        <v>139.99</v>
      </c>
      <c r="BH637" s="103"/>
      <c r="BI637" s="227"/>
      <c r="BJ637" s="112" t="s">
        <v>101</v>
      </c>
      <c r="BK637" s="103"/>
    </row>
    <row r="638" spans="1:63" s="49" customFormat="1">
      <c r="A638" s="110"/>
      <c r="B638" s="126" t="s">
        <v>176</v>
      </c>
      <c r="C638" s="53" t="s">
        <v>214</v>
      </c>
      <c r="D638" s="71" t="s">
        <v>40</v>
      </c>
      <c r="E638" s="112" t="s">
        <v>2426</v>
      </c>
      <c r="F638" s="51" t="s">
        <v>61</v>
      </c>
      <c r="G638" s="14">
        <v>200</v>
      </c>
      <c r="H638" s="14">
        <v>50</v>
      </c>
      <c r="I638" s="14" t="s">
        <v>41</v>
      </c>
      <c r="J638" s="14" t="s">
        <v>76</v>
      </c>
      <c r="K638" s="72" t="s">
        <v>61</v>
      </c>
      <c r="L638" s="115">
        <v>44.99</v>
      </c>
      <c r="M638" s="175">
        <f t="shared" si="884"/>
        <v>37.806722689075634</v>
      </c>
      <c r="N638" s="115"/>
      <c r="O638" s="116"/>
      <c r="P638" s="177">
        <f t="shared" si="916"/>
        <v>44.99</v>
      </c>
      <c r="Q638" s="51" t="s">
        <v>41</v>
      </c>
      <c r="R638" s="16">
        <f t="shared" si="911"/>
        <v>42.99</v>
      </c>
      <c r="S638" s="14" t="s">
        <v>41</v>
      </c>
      <c r="T638" s="14" t="s">
        <v>41</v>
      </c>
      <c r="U638" s="16">
        <f t="shared" si="912"/>
        <v>39.99</v>
      </c>
      <c r="V638" s="14" t="s">
        <v>41</v>
      </c>
      <c r="W638" s="16">
        <f t="shared" si="913"/>
        <v>37.99</v>
      </c>
      <c r="X638" s="14" t="s">
        <v>41</v>
      </c>
      <c r="Y638" s="14" t="s">
        <v>41</v>
      </c>
      <c r="Z638" s="16">
        <f t="shared" si="914"/>
        <v>34.99</v>
      </c>
      <c r="AA638" s="72">
        <f t="shared" si="915"/>
        <v>32.99</v>
      </c>
      <c r="AB638" s="252">
        <v>39.99</v>
      </c>
      <c r="AC638" s="237" t="s">
        <v>49</v>
      </c>
      <c r="AD638" s="120" t="s">
        <v>2280</v>
      </c>
      <c r="AE638" s="67">
        <v>170</v>
      </c>
      <c r="AF638" s="114">
        <v>280</v>
      </c>
      <c r="AG638" s="182">
        <f t="shared" si="885"/>
        <v>450</v>
      </c>
      <c r="AH638" s="183">
        <f t="shared" si="886"/>
        <v>-487.9</v>
      </c>
      <c r="AI638" s="184">
        <f t="shared" si="887"/>
        <v>9.99</v>
      </c>
      <c r="AJ638" s="183">
        <f t="shared" si="888"/>
        <v>8.3949579831932777</v>
      </c>
      <c r="AK638" s="202" t="str">
        <f t="shared" si="889"/>
        <v>-</v>
      </c>
      <c r="AL638" s="203">
        <f t="shared" si="890"/>
        <v>410</v>
      </c>
      <c r="AM638" s="203" t="str">
        <f t="shared" si="891"/>
        <v>-</v>
      </c>
      <c r="AN638" s="203" t="str">
        <f t="shared" si="892"/>
        <v>-</v>
      </c>
      <c r="AO638" s="203">
        <f t="shared" si="893"/>
        <v>350</v>
      </c>
      <c r="AP638" s="203" t="str">
        <f t="shared" si="894"/>
        <v>-</v>
      </c>
      <c r="AQ638" s="203">
        <f t="shared" si="895"/>
        <v>310</v>
      </c>
      <c r="AR638" s="203" t="str">
        <f t="shared" si="896"/>
        <v>-</v>
      </c>
      <c r="AS638" s="203" t="str">
        <f t="shared" si="897"/>
        <v>-</v>
      </c>
      <c r="AT638" s="203">
        <f t="shared" si="898"/>
        <v>250</v>
      </c>
      <c r="AU638" s="204">
        <f t="shared" si="899"/>
        <v>210</v>
      </c>
      <c r="AV638" s="185"/>
      <c r="AW638" s="205" t="str">
        <f t="shared" si="900"/>
        <v>-</v>
      </c>
      <c r="AX638" s="206">
        <f t="shared" si="901"/>
        <v>9.99</v>
      </c>
      <c r="AY638" s="206" t="str">
        <f t="shared" si="902"/>
        <v>-</v>
      </c>
      <c r="AZ638" s="206" t="str">
        <f t="shared" si="903"/>
        <v>-</v>
      </c>
      <c r="BA638" s="206">
        <f t="shared" si="904"/>
        <v>9.99</v>
      </c>
      <c r="BB638" s="206" t="str">
        <f t="shared" si="905"/>
        <v>-</v>
      </c>
      <c r="BC638" s="206">
        <f t="shared" si="906"/>
        <v>9.99</v>
      </c>
      <c r="BD638" s="206" t="str">
        <f t="shared" si="907"/>
        <v>-</v>
      </c>
      <c r="BE638" s="206" t="str">
        <f t="shared" si="908"/>
        <v>-</v>
      </c>
      <c r="BF638" s="206">
        <f t="shared" si="909"/>
        <v>9.99</v>
      </c>
      <c r="BG638" s="207">
        <f t="shared" si="910"/>
        <v>9.99</v>
      </c>
      <c r="BH638" s="103"/>
      <c r="BI638" s="227">
        <v>46265</v>
      </c>
      <c r="BJ638" s="112" t="s">
        <v>101</v>
      </c>
      <c r="BK638" s="103"/>
    </row>
    <row r="639" spans="1:63">
      <c r="A639" s="110"/>
      <c r="B639" s="126" t="s">
        <v>176</v>
      </c>
      <c r="C639" s="53" t="s">
        <v>2615</v>
      </c>
      <c r="D639" s="71" t="s">
        <v>71</v>
      </c>
      <c r="E639" s="112"/>
      <c r="F639" s="51" t="s">
        <v>61</v>
      </c>
      <c r="G639" s="14">
        <v>150</v>
      </c>
      <c r="H639" s="14">
        <v>300</v>
      </c>
      <c r="I639" s="14" t="s">
        <v>41</v>
      </c>
      <c r="J639" s="14" t="s">
        <v>76</v>
      </c>
      <c r="K639" s="72" t="s">
        <v>61</v>
      </c>
      <c r="L639" s="115">
        <v>44.99</v>
      </c>
      <c r="M639" s="175">
        <f t="shared" si="884"/>
        <v>37.806722689075634</v>
      </c>
      <c r="N639" s="115"/>
      <c r="O639" s="116"/>
      <c r="P639" s="177">
        <f t="shared" si="916"/>
        <v>44.99</v>
      </c>
      <c r="Q639" s="51" t="s">
        <v>41</v>
      </c>
      <c r="R639" s="16">
        <f t="shared" si="911"/>
        <v>42.99</v>
      </c>
      <c r="S639" s="14" t="s">
        <v>41</v>
      </c>
      <c r="T639" s="14" t="s">
        <v>41</v>
      </c>
      <c r="U639" s="16">
        <f t="shared" si="912"/>
        <v>39.99</v>
      </c>
      <c r="V639" s="14" t="s">
        <v>41</v>
      </c>
      <c r="W639" s="16">
        <f t="shared" si="913"/>
        <v>37.99</v>
      </c>
      <c r="X639" s="14" t="s">
        <v>41</v>
      </c>
      <c r="Y639" s="14" t="s">
        <v>41</v>
      </c>
      <c r="Z639" s="16">
        <f t="shared" si="914"/>
        <v>34.99</v>
      </c>
      <c r="AA639" s="72">
        <f t="shared" si="915"/>
        <v>32.99</v>
      </c>
      <c r="AB639" s="252">
        <v>39.99</v>
      </c>
      <c r="AC639" s="212"/>
      <c r="AD639" s="119" t="s">
        <v>41</v>
      </c>
      <c r="AE639" s="67">
        <v>280</v>
      </c>
      <c r="AF639" s="114"/>
      <c r="AG639" s="182">
        <f t="shared" si="885"/>
        <v>280</v>
      </c>
      <c r="AH639" s="183">
        <f t="shared" si="886"/>
        <v>-285.59999999999997</v>
      </c>
      <c r="AI639" s="184">
        <f t="shared" si="887"/>
        <v>9.99</v>
      </c>
      <c r="AJ639" s="183">
        <f t="shared" si="888"/>
        <v>8.3949579831932777</v>
      </c>
      <c r="AK639" s="202" t="str">
        <f t="shared" si="889"/>
        <v>-</v>
      </c>
      <c r="AL639" s="203">
        <f t="shared" si="890"/>
        <v>240</v>
      </c>
      <c r="AM639" s="203" t="str">
        <f t="shared" si="891"/>
        <v>-</v>
      </c>
      <c r="AN639" s="203" t="str">
        <f t="shared" si="892"/>
        <v>-</v>
      </c>
      <c r="AO639" s="203">
        <f t="shared" si="893"/>
        <v>180</v>
      </c>
      <c r="AP639" s="203" t="str">
        <f t="shared" si="894"/>
        <v>-</v>
      </c>
      <c r="AQ639" s="203">
        <f t="shared" si="895"/>
        <v>140</v>
      </c>
      <c r="AR639" s="203" t="str">
        <f t="shared" si="896"/>
        <v>-</v>
      </c>
      <c r="AS639" s="203" t="str">
        <f t="shared" si="897"/>
        <v>-</v>
      </c>
      <c r="AT639" s="203">
        <f t="shared" si="898"/>
        <v>80</v>
      </c>
      <c r="AU639" s="204">
        <f t="shared" si="899"/>
        <v>40</v>
      </c>
      <c r="AV639" s="185"/>
      <c r="AW639" s="205" t="str">
        <f t="shared" si="900"/>
        <v>-</v>
      </c>
      <c r="AX639" s="206">
        <f t="shared" si="901"/>
        <v>9.99</v>
      </c>
      <c r="AY639" s="206" t="str">
        <f t="shared" si="902"/>
        <v>-</v>
      </c>
      <c r="AZ639" s="206" t="str">
        <f t="shared" si="903"/>
        <v>-</v>
      </c>
      <c r="BA639" s="206">
        <f t="shared" si="904"/>
        <v>9.99</v>
      </c>
      <c r="BB639" s="206" t="str">
        <f t="shared" si="905"/>
        <v>-</v>
      </c>
      <c r="BC639" s="206">
        <f t="shared" si="906"/>
        <v>9.99</v>
      </c>
      <c r="BD639" s="206" t="str">
        <f t="shared" si="907"/>
        <v>-</v>
      </c>
      <c r="BE639" s="206" t="str">
        <f t="shared" si="908"/>
        <v>-</v>
      </c>
      <c r="BF639" s="206">
        <f t="shared" si="909"/>
        <v>9.99</v>
      </c>
      <c r="BG639" s="207">
        <f t="shared" si="910"/>
        <v>9.99</v>
      </c>
      <c r="BH639" s="103" t="s">
        <v>2753</v>
      </c>
      <c r="BI639" s="227"/>
      <c r="BJ639" s="112" t="s">
        <v>2617</v>
      </c>
      <c r="BK639" s="103"/>
    </row>
    <row r="640" spans="1:63">
      <c r="A640" s="110"/>
      <c r="B640" s="126" t="s">
        <v>176</v>
      </c>
      <c r="C640" s="145" t="s">
        <v>2619</v>
      </c>
      <c r="D640" s="71" t="s">
        <v>85</v>
      </c>
      <c r="E640" s="112"/>
      <c r="F640" s="51" t="s">
        <v>61</v>
      </c>
      <c r="G640" s="14" t="s">
        <v>61</v>
      </c>
      <c r="H640" s="14">
        <v>100</v>
      </c>
      <c r="I640" s="14" t="s">
        <v>41</v>
      </c>
      <c r="J640" s="14" t="s">
        <v>76</v>
      </c>
      <c r="K640" s="71" t="s">
        <v>61</v>
      </c>
      <c r="L640" s="115">
        <v>44.99</v>
      </c>
      <c r="M640" s="175">
        <f t="shared" si="884"/>
        <v>37.806722689075634</v>
      </c>
      <c r="N640" s="115"/>
      <c r="O640" s="116"/>
      <c r="P640" s="177">
        <f t="shared" si="916"/>
        <v>44.99</v>
      </c>
      <c r="Q640" s="51" t="s">
        <v>41</v>
      </c>
      <c r="R640" s="16">
        <f t="shared" si="911"/>
        <v>42.99</v>
      </c>
      <c r="S640" s="14" t="s">
        <v>41</v>
      </c>
      <c r="T640" s="14" t="s">
        <v>41</v>
      </c>
      <c r="U640" s="16">
        <f t="shared" si="912"/>
        <v>39.99</v>
      </c>
      <c r="V640" s="14" t="s">
        <v>41</v>
      </c>
      <c r="W640" s="16">
        <f t="shared" si="913"/>
        <v>37.99</v>
      </c>
      <c r="X640" s="14" t="s">
        <v>41</v>
      </c>
      <c r="Y640" s="14" t="s">
        <v>41</v>
      </c>
      <c r="Z640" s="16">
        <f t="shared" si="914"/>
        <v>34.99</v>
      </c>
      <c r="AA640" s="71" t="s">
        <v>41</v>
      </c>
      <c r="AB640" s="252">
        <v>39.99</v>
      </c>
      <c r="AC640" s="212"/>
      <c r="AD640" s="119" t="s">
        <v>41</v>
      </c>
      <c r="AE640" s="67">
        <v>240</v>
      </c>
      <c r="AF640" s="114"/>
      <c r="AG640" s="182">
        <f t="shared" si="885"/>
        <v>240</v>
      </c>
      <c r="AH640" s="183">
        <f t="shared" si="886"/>
        <v>-238</v>
      </c>
      <c r="AI640" s="184">
        <f t="shared" si="887"/>
        <v>9.99</v>
      </c>
      <c r="AJ640" s="183">
        <f t="shared" si="888"/>
        <v>8.3949579831932777</v>
      </c>
      <c r="AK640" s="202" t="str">
        <f t="shared" si="889"/>
        <v>-</v>
      </c>
      <c r="AL640" s="203">
        <f t="shared" si="890"/>
        <v>200</v>
      </c>
      <c r="AM640" s="203" t="str">
        <f t="shared" si="891"/>
        <v>-</v>
      </c>
      <c r="AN640" s="203" t="str">
        <f t="shared" si="892"/>
        <v>-</v>
      </c>
      <c r="AO640" s="203">
        <f t="shared" si="893"/>
        <v>140</v>
      </c>
      <c r="AP640" s="203" t="str">
        <f t="shared" si="894"/>
        <v>-</v>
      </c>
      <c r="AQ640" s="203">
        <f t="shared" si="895"/>
        <v>100</v>
      </c>
      <c r="AR640" s="203" t="str">
        <f t="shared" si="896"/>
        <v>-</v>
      </c>
      <c r="AS640" s="203" t="str">
        <f t="shared" si="897"/>
        <v>-</v>
      </c>
      <c r="AT640" s="203">
        <f t="shared" si="898"/>
        <v>40</v>
      </c>
      <c r="AU640" s="204" t="str">
        <f t="shared" si="899"/>
        <v>-</v>
      </c>
      <c r="AV640" s="185"/>
      <c r="AW640" s="205" t="str">
        <f t="shared" si="900"/>
        <v>-</v>
      </c>
      <c r="AX640" s="206">
        <f t="shared" si="901"/>
        <v>9.99</v>
      </c>
      <c r="AY640" s="206" t="str">
        <f t="shared" si="902"/>
        <v>-</v>
      </c>
      <c r="AZ640" s="206" t="str">
        <f t="shared" si="903"/>
        <v>-</v>
      </c>
      <c r="BA640" s="206">
        <f t="shared" si="904"/>
        <v>9.99</v>
      </c>
      <c r="BB640" s="206" t="str">
        <f t="shared" si="905"/>
        <v>-</v>
      </c>
      <c r="BC640" s="206">
        <f t="shared" si="906"/>
        <v>9.99</v>
      </c>
      <c r="BD640" s="206" t="str">
        <f t="shared" si="907"/>
        <v>-</v>
      </c>
      <c r="BE640" s="206" t="str">
        <f t="shared" si="908"/>
        <v>-</v>
      </c>
      <c r="BF640" s="206">
        <f t="shared" si="909"/>
        <v>9.99</v>
      </c>
      <c r="BG640" s="207" t="str">
        <f t="shared" si="910"/>
        <v>-</v>
      </c>
      <c r="BH640" s="103" t="s">
        <v>2755</v>
      </c>
      <c r="BI640" s="228"/>
      <c r="BJ640" s="219" t="s">
        <v>213</v>
      </c>
      <c r="BK640" s="103"/>
    </row>
    <row r="641" spans="1:63" s="49" customFormat="1">
      <c r="A641" s="110"/>
      <c r="B641" s="126" t="s">
        <v>176</v>
      </c>
      <c r="C641" s="53" t="s">
        <v>2615</v>
      </c>
      <c r="D641" s="71" t="s">
        <v>71</v>
      </c>
      <c r="E641" s="112" t="s">
        <v>2426</v>
      </c>
      <c r="F641" s="51" t="s">
        <v>61</v>
      </c>
      <c r="G641" s="14">
        <v>150</v>
      </c>
      <c r="H641" s="14">
        <v>300</v>
      </c>
      <c r="I641" s="14" t="s">
        <v>41</v>
      </c>
      <c r="J641" s="14" t="s">
        <v>76</v>
      </c>
      <c r="K641" s="72" t="s">
        <v>61</v>
      </c>
      <c r="L641" s="115">
        <v>44.99</v>
      </c>
      <c r="M641" s="175">
        <f t="shared" si="884"/>
        <v>37.806722689075634</v>
      </c>
      <c r="N641" s="115"/>
      <c r="O641" s="116"/>
      <c r="P641" s="177">
        <f t="shared" si="916"/>
        <v>44.99</v>
      </c>
      <c r="Q641" s="51" t="s">
        <v>41</v>
      </c>
      <c r="R641" s="16">
        <f t="shared" si="911"/>
        <v>42.99</v>
      </c>
      <c r="S641" s="14" t="s">
        <v>41</v>
      </c>
      <c r="T641" s="14" t="s">
        <v>41</v>
      </c>
      <c r="U641" s="16">
        <f t="shared" si="912"/>
        <v>39.99</v>
      </c>
      <c r="V641" s="14" t="s">
        <v>41</v>
      </c>
      <c r="W641" s="16">
        <f t="shared" si="913"/>
        <v>37.99</v>
      </c>
      <c r="X641" s="14" t="s">
        <v>41</v>
      </c>
      <c r="Y641" s="14" t="s">
        <v>41</v>
      </c>
      <c r="Z641" s="16">
        <f t="shared" si="914"/>
        <v>34.99</v>
      </c>
      <c r="AA641" s="72">
        <f>P641-12</f>
        <v>32.99</v>
      </c>
      <c r="AB641" s="252">
        <v>39.99</v>
      </c>
      <c r="AC641" s="237" t="s">
        <v>49</v>
      </c>
      <c r="AD641" s="120" t="s">
        <v>2626</v>
      </c>
      <c r="AE641" s="67">
        <v>280</v>
      </c>
      <c r="AF641" s="114">
        <v>190</v>
      </c>
      <c r="AG641" s="182">
        <f t="shared" si="885"/>
        <v>470</v>
      </c>
      <c r="AH641" s="183">
        <f t="shared" si="886"/>
        <v>-511.7</v>
      </c>
      <c r="AI641" s="184">
        <f t="shared" si="887"/>
        <v>9.99</v>
      </c>
      <c r="AJ641" s="183">
        <f t="shared" si="888"/>
        <v>8.3949579831932777</v>
      </c>
      <c r="AK641" s="202" t="str">
        <f t="shared" si="889"/>
        <v>-</v>
      </c>
      <c r="AL641" s="203">
        <f t="shared" si="890"/>
        <v>430</v>
      </c>
      <c r="AM641" s="203" t="str">
        <f t="shared" si="891"/>
        <v>-</v>
      </c>
      <c r="AN641" s="203" t="str">
        <f t="shared" si="892"/>
        <v>-</v>
      </c>
      <c r="AO641" s="203">
        <f t="shared" si="893"/>
        <v>370</v>
      </c>
      <c r="AP641" s="203" t="str">
        <f t="shared" si="894"/>
        <v>-</v>
      </c>
      <c r="AQ641" s="203">
        <f t="shared" si="895"/>
        <v>330</v>
      </c>
      <c r="AR641" s="203" t="str">
        <f t="shared" si="896"/>
        <v>-</v>
      </c>
      <c r="AS641" s="203" t="str">
        <f t="shared" si="897"/>
        <v>-</v>
      </c>
      <c r="AT641" s="203">
        <f t="shared" si="898"/>
        <v>270</v>
      </c>
      <c r="AU641" s="204">
        <f t="shared" si="899"/>
        <v>230</v>
      </c>
      <c r="AV641" s="185"/>
      <c r="AW641" s="205" t="str">
        <f t="shared" si="900"/>
        <v>-</v>
      </c>
      <c r="AX641" s="206">
        <f t="shared" si="901"/>
        <v>9.99</v>
      </c>
      <c r="AY641" s="206" t="str">
        <f t="shared" si="902"/>
        <v>-</v>
      </c>
      <c r="AZ641" s="206" t="str">
        <f t="shared" si="903"/>
        <v>-</v>
      </c>
      <c r="BA641" s="206">
        <f t="shared" si="904"/>
        <v>9.99</v>
      </c>
      <c r="BB641" s="206" t="str">
        <f t="shared" si="905"/>
        <v>-</v>
      </c>
      <c r="BC641" s="206">
        <f t="shared" si="906"/>
        <v>9.99</v>
      </c>
      <c r="BD641" s="206" t="str">
        <f t="shared" si="907"/>
        <v>-</v>
      </c>
      <c r="BE641" s="206" t="str">
        <f t="shared" si="908"/>
        <v>-</v>
      </c>
      <c r="BF641" s="206">
        <f t="shared" si="909"/>
        <v>9.99</v>
      </c>
      <c r="BG641" s="207">
        <f t="shared" si="910"/>
        <v>9.99</v>
      </c>
      <c r="BH641" s="103" t="s">
        <v>2753</v>
      </c>
      <c r="BI641" s="227">
        <v>46265</v>
      </c>
      <c r="BJ641" s="112" t="s">
        <v>2617</v>
      </c>
      <c r="BK641" s="103"/>
    </row>
    <row r="642" spans="1:63">
      <c r="A642" s="110"/>
      <c r="B642" s="126" t="s">
        <v>176</v>
      </c>
      <c r="C642" s="145" t="s">
        <v>2619</v>
      </c>
      <c r="D642" s="71" t="s">
        <v>85</v>
      </c>
      <c r="E642" s="112" t="s">
        <v>2426</v>
      </c>
      <c r="F642" s="51" t="s">
        <v>61</v>
      </c>
      <c r="G642" s="14" t="s">
        <v>61</v>
      </c>
      <c r="H642" s="14">
        <v>100</v>
      </c>
      <c r="I642" s="14" t="s">
        <v>41</v>
      </c>
      <c r="J642" s="14" t="s">
        <v>76</v>
      </c>
      <c r="K642" s="71" t="s">
        <v>61</v>
      </c>
      <c r="L642" s="115">
        <v>44.99</v>
      </c>
      <c r="M642" s="175">
        <f t="shared" si="884"/>
        <v>37.806722689075634</v>
      </c>
      <c r="N642" s="115"/>
      <c r="O642" s="116"/>
      <c r="P642" s="177">
        <f t="shared" si="916"/>
        <v>44.99</v>
      </c>
      <c r="Q642" s="51" t="s">
        <v>41</v>
      </c>
      <c r="R642" s="16">
        <f t="shared" si="911"/>
        <v>42.99</v>
      </c>
      <c r="S642" s="14" t="s">
        <v>41</v>
      </c>
      <c r="T642" s="14" t="s">
        <v>41</v>
      </c>
      <c r="U642" s="16">
        <f t="shared" si="912"/>
        <v>39.99</v>
      </c>
      <c r="V642" s="14" t="s">
        <v>41</v>
      </c>
      <c r="W642" s="16">
        <f t="shared" si="913"/>
        <v>37.99</v>
      </c>
      <c r="X642" s="14" t="s">
        <v>41</v>
      </c>
      <c r="Y642" s="14" t="s">
        <v>41</v>
      </c>
      <c r="Z642" s="16">
        <f t="shared" si="914"/>
        <v>34.99</v>
      </c>
      <c r="AA642" s="71" t="s">
        <v>41</v>
      </c>
      <c r="AB642" s="252">
        <v>39.99</v>
      </c>
      <c r="AC642" s="237" t="s">
        <v>49</v>
      </c>
      <c r="AD642" s="120" t="s">
        <v>2627</v>
      </c>
      <c r="AE642" s="67">
        <v>240</v>
      </c>
      <c r="AF642" s="114">
        <v>220</v>
      </c>
      <c r="AG642" s="182">
        <f t="shared" si="885"/>
        <v>460</v>
      </c>
      <c r="AH642" s="183">
        <f t="shared" si="886"/>
        <v>-499.79999999999995</v>
      </c>
      <c r="AI642" s="184">
        <f t="shared" si="887"/>
        <v>9.99</v>
      </c>
      <c r="AJ642" s="183">
        <f t="shared" si="888"/>
        <v>8.3949579831932777</v>
      </c>
      <c r="AK642" s="202" t="str">
        <f t="shared" si="889"/>
        <v>-</v>
      </c>
      <c r="AL642" s="203">
        <f t="shared" si="890"/>
        <v>420</v>
      </c>
      <c r="AM642" s="203" t="str">
        <f t="shared" si="891"/>
        <v>-</v>
      </c>
      <c r="AN642" s="203" t="str">
        <f t="shared" si="892"/>
        <v>-</v>
      </c>
      <c r="AO642" s="203">
        <f t="shared" si="893"/>
        <v>360</v>
      </c>
      <c r="AP642" s="203" t="str">
        <f t="shared" si="894"/>
        <v>-</v>
      </c>
      <c r="AQ642" s="203">
        <f t="shared" si="895"/>
        <v>320</v>
      </c>
      <c r="AR642" s="203" t="str">
        <f t="shared" si="896"/>
        <v>-</v>
      </c>
      <c r="AS642" s="203" t="str">
        <f t="shared" si="897"/>
        <v>-</v>
      </c>
      <c r="AT642" s="203">
        <f t="shared" si="898"/>
        <v>260</v>
      </c>
      <c r="AU642" s="204" t="str">
        <f t="shared" si="899"/>
        <v>-</v>
      </c>
      <c r="AV642" s="185"/>
      <c r="AW642" s="205" t="str">
        <f t="shared" si="900"/>
        <v>-</v>
      </c>
      <c r="AX642" s="206">
        <f t="shared" si="901"/>
        <v>9.99</v>
      </c>
      <c r="AY642" s="206" t="str">
        <f t="shared" si="902"/>
        <v>-</v>
      </c>
      <c r="AZ642" s="206" t="str">
        <f t="shared" si="903"/>
        <v>-</v>
      </c>
      <c r="BA642" s="206">
        <f t="shared" si="904"/>
        <v>9.99</v>
      </c>
      <c r="BB642" s="206" t="str">
        <f t="shared" si="905"/>
        <v>-</v>
      </c>
      <c r="BC642" s="206">
        <f t="shared" si="906"/>
        <v>9.99</v>
      </c>
      <c r="BD642" s="206" t="str">
        <f t="shared" si="907"/>
        <v>-</v>
      </c>
      <c r="BE642" s="206" t="str">
        <f t="shared" si="908"/>
        <v>-</v>
      </c>
      <c r="BF642" s="206">
        <f t="shared" si="909"/>
        <v>9.99</v>
      </c>
      <c r="BG642" s="207" t="str">
        <f t="shared" si="910"/>
        <v>-</v>
      </c>
      <c r="BH642" s="103" t="s">
        <v>2755</v>
      </c>
      <c r="BI642" s="227">
        <v>46265</v>
      </c>
      <c r="BJ642" s="219" t="s">
        <v>213</v>
      </c>
      <c r="BK642" s="103"/>
    </row>
    <row r="643" spans="1:63">
      <c r="A643" s="110"/>
      <c r="B643" s="126" t="s">
        <v>176</v>
      </c>
      <c r="C643" s="53" t="s">
        <v>2144</v>
      </c>
      <c r="D643" s="71" t="s">
        <v>71</v>
      </c>
      <c r="E643" s="112"/>
      <c r="F643" s="51" t="s">
        <v>61</v>
      </c>
      <c r="G643" s="14">
        <v>75</v>
      </c>
      <c r="H643" s="14">
        <v>50</v>
      </c>
      <c r="I643" s="14" t="s">
        <v>41</v>
      </c>
      <c r="J643" s="14" t="s">
        <v>76</v>
      </c>
      <c r="K643" s="72" t="s">
        <v>61</v>
      </c>
      <c r="L643" s="115">
        <v>46.99</v>
      </c>
      <c r="M643" s="175">
        <f t="shared" si="884"/>
        <v>39.487394957983199</v>
      </c>
      <c r="N643" s="115"/>
      <c r="O643" s="116"/>
      <c r="P643" s="177">
        <f t="shared" si="916"/>
        <v>46.99</v>
      </c>
      <c r="Q643" s="51" t="s">
        <v>41</v>
      </c>
      <c r="R643" s="16">
        <f t="shared" si="911"/>
        <v>44.99</v>
      </c>
      <c r="S643" s="14" t="s">
        <v>41</v>
      </c>
      <c r="T643" s="14" t="s">
        <v>41</v>
      </c>
      <c r="U643" s="16">
        <f t="shared" si="912"/>
        <v>41.99</v>
      </c>
      <c r="V643" s="14" t="s">
        <v>41</v>
      </c>
      <c r="W643" s="16">
        <f t="shared" si="913"/>
        <v>39.99</v>
      </c>
      <c r="X643" s="14" t="s">
        <v>41</v>
      </c>
      <c r="Y643" s="14" t="s">
        <v>41</v>
      </c>
      <c r="Z643" s="16">
        <f t="shared" si="914"/>
        <v>36.99</v>
      </c>
      <c r="AA643" s="72">
        <f>P643-12</f>
        <v>34.99</v>
      </c>
      <c r="AB643" s="252">
        <v>39.99</v>
      </c>
      <c r="AC643" s="212"/>
      <c r="AD643" s="119" t="s">
        <v>41</v>
      </c>
      <c r="AE643" s="67">
        <v>270</v>
      </c>
      <c r="AF643" s="114"/>
      <c r="AG643" s="182">
        <f t="shared" si="885"/>
        <v>270</v>
      </c>
      <c r="AH643" s="183">
        <f t="shared" si="886"/>
        <v>-273.7</v>
      </c>
      <c r="AI643" s="184">
        <f t="shared" si="887"/>
        <v>9.99</v>
      </c>
      <c r="AJ643" s="183">
        <f t="shared" si="888"/>
        <v>8.3949579831932777</v>
      </c>
      <c r="AK643" s="202" t="str">
        <f t="shared" si="889"/>
        <v>-</v>
      </c>
      <c r="AL643" s="203">
        <f t="shared" si="890"/>
        <v>230</v>
      </c>
      <c r="AM643" s="203" t="str">
        <f t="shared" si="891"/>
        <v>-</v>
      </c>
      <c r="AN643" s="203" t="str">
        <f t="shared" si="892"/>
        <v>-</v>
      </c>
      <c r="AO643" s="203">
        <f t="shared" si="893"/>
        <v>170</v>
      </c>
      <c r="AP643" s="203" t="str">
        <f t="shared" si="894"/>
        <v>-</v>
      </c>
      <c r="AQ643" s="203">
        <f t="shared" si="895"/>
        <v>130</v>
      </c>
      <c r="AR643" s="203" t="str">
        <f t="shared" si="896"/>
        <v>-</v>
      </c>
      <c r="AS643" s="203" t="str">
        <f t="shared" si="897"/>
        <v>-</v>
      </c>
      <c r="AT643" s="203">
        <f t="shared" si="898"/>
        <v>70</v>
      </c>
      <c r="AU643" s="204">
        <f t="shared" si="899"/>
        <v>30</v>
      </c>
      <c r="AV643" s="185"/>
      <c r="AW643" s="205" t="str">
        <f t="shared" si="900"/>
        <v>-</v>
      </c>
      <c r="AX643" s="206">
        <f t="shared" si="901"/>
        <v>9.99</v>
      </c>
      <c r="AY643" s="206" t="str">
        <f t="shared" si="902"/>
        <v>-</v>
      </c>
      <c r="AZ643" s="206" t="str">
        <f t="shared" si="903"/>
        <v>-</v>
      </c>
      <c r="BA643" s="206">
        <f t="shared" si="904"/>
        <v>9.99</v>
      </c>
      <c r="BB643" s="206" t="str">
        <f t="shared" si="905"/>
        <v>-</v>
      </c>
      <c r="BC643" s="206">
        <f t="shared" si="906"/>
        <v>9.99</v>
      </c>
      <c r="BD643" s="206" t="str">
        <f t="shared" si="907"/>
        <v>-</v>
      </c>
      <c r="BE643" s="206" t="str">
        <f t="shared" si="908"/>
        <v>-</v>
      </c>
      <c r="BF643" s="206">
        <f t="shared" si="909"/>
        <v>9.99</v>
      </c>
      <c r="BG643" s="207">
        <f t="shared" si="910"/>
        <v>19.990000000000002</v>
      </c>
      <c r="BH643" s="103"/>
      <c r="BI643" s="227"/>
      <c r="BJ643" s="112" t="s">
        <v>103</v>
      </c>
      <c r="BK643" s="103"/>
    </row>
    <row r="644" spans="1:63" s="49" customFormat="1">
      <c r="A644" s="110"/>
      <c r="B644" s="126" t="s">
        <v>176</v>
      </c>
      <c r="C644" s="53" t="s">
        <v>140</v>
      </c>
      <c r="D644" s="71" t="s">
        <v>71</v>
      </c>
      <c r="E644" s="112"/>
      <c r="F644" s="51" t="s">
        <v>61</v>
      </c>
      <c r="G644" s="14">
        <v>100</v>
      </c>
      <c r="H644" s="14">
        <v>50</v>
      </c>
      <c r="I644" s="14" t="s">
        <v>41</v>
      </c>
      <c r="J644" s="14" t="s">
        <v>76</v>
      </c>
      <c r="K644" s="72" t="s">
        <v>61</v>
      </c>
      <c r="L644" s="115">
        <v>49.99</v>
      </c>
      <c r="M644" s="175">
        <f t="shared" si="884"/>
        <v>42.008403361344541</v>
      </c>
      <c r="N644" s="115"/>
      <c r="O644" s="116"/>
      <c r="P644" s="177">
        <f t="shared" si="916"/>
        <v>49.99</v>
      </c>
      <c r="Q644" s="51" t="s">
        <v>41</v>
      </c>
      <c r="R644" s="16">
        <f t="shared" si="911"/>
        <v>47.99</v>
      </c>
      <c r="S644" s="14" t="s">
        <v>41</v>
      </c>
      <c r="T644" s="14" t="s">
        <v>41</v>
      </c>
      <c r="U644" s="16">
        <f t="shared" si="912"/>
        <v>44.99</v>
      </c>
      <c r="V644" s="14" t="s">
        <v>41</v>
      </c>
      <c r="W644" s="16">
        <f t="shared" si="913"/>
        <v>42.99</v>
      </c>
      <c r="X644" s="14" t="s">
        <v>41</v>
      </c>
      <c r="Y644" s="14" t="s">
        <v>41</v>
      </c>
      <c r="Z644" s="16">
        <f t="shared" si="914"/>
        <v>39.99</v>
      </c>
      <c r="AA644" s="72">
        <f>P644-12</f>
        <v>37.99</v>
      </c>
      <c r="AB644" s="252">
        <v>39.99</v>
      </c>
      <c r="AC644" s="212"/>
      <c r="AD644" s="119" t="s">
        <v>41</v>
      </c>
      <c r="AE644" s="67">
        <v>290</v>
      </c>
      <c r="AF644" s="114"/>
      <c r="AG644" s="182">
        <f t="shared" si="885"/>
        <v>290</v>
      </c>
      <c r="AH644" s="183">
        <f t="shared" si="886"/>
        <v>-297.5</v>
      </c>
      <c r="AI644" s="184">
        <f t="shared" si="887"/>
        <v>9.99</v>
      </c>
      <c r="AJ644" s="183">
        <f t="shared" si="888"/>
        <v>8.3949579831932777</v>
      </c>
      <c r="AK644" s="202" t="str">
        <f t="shared" si="889"/>
        <v>-</v>
      </c>
      <c r="AL644" s="203">
        <f t="shared" si="890"/>
        <v>250</v>
      </c>
      <c r="AM644" s="203" t="str">
        <f t="shared" si="891"/>
        <v>-</v>
      </c>
      <c r="AN644" s="203" t="str">
        <f t="shared" si="892"/>
        <v>-</v>
      </c>
      <c r="AO644" s="203">
        <f t="shared" si="893"/>
        <v>190</v>
      </c>
      <c r="AP644" s="203" t="str">
        <f t="shared" si="894"/>
        <v>-</v>
      </c>
      <c r="AQ644" s="203">
        <f t="shared" si="895"/>
        <v>150</v>
      </c>
      <c r="AR644" s="203" t="str">
        <f t="shared" si="896"/>
        <v>-</v>
      </c>
      <c r="AS644" s="203" t="str">
        <f t="shared" si="897"/>
        <v>-</v>
      </c>
      <c r="AT644" s="203">
        <f t="shared" si="898"/>
        <v>90</v>
      </c>
      <c r="AU644" s="204">
        <f t="shared" si="899"/>
        <v>50</v>
      </c>
      <c r="AV644" s="185"/>
      <c r="AW644" s="205" t="str">
        <f t="shared" si="900"/>
        <v>-</v>
      </c>
      <c r="AX644" s="206">
        <f t="shared" si="901"/>
        <v>9.99</v>
      </c>
      <c r="AY644" s="206" t="str">
        <f t="shared" si="902"/>
        <v>-</v>
      </c>
      <c r="AZ644" s="206" t="str">
        <f t="shared" si="903"/>
        <v>-</v>
      </c>
      <c r="BA644" s="206">
        <f t="shared" si="904"/>
        <v>9.99</v>
      </c>
      <c r="BB644" s="206" t="str">
        <f t="shared" si="905"/>
        <v>-</v>
      </c>
      <c r="BC644" s="206">
        <f t="shared" si="906"/>
        <v>9.99</v>
      </c>
      <c r="BD644" s="206" t="str">
        <f t="shared" si="907"/>
        <v>-</v>
      </c>
      <c r="BE644" s="206" t="str">
        <f t="shared" si="908"/>
        <v>-</v>
      </c>
      <c r="BF644" s="206">
        <f t="shared" si="909"/>
        <v>9.99</v>
      </c>
      <c r="BG644" s="207">
        <f t="shared" si="910"/>
        <v>9.99</v>
      </c>
      <c r="BH644" s="103"/>
      <c r="BI644" s="227"/>
      <c r="BJ644" s="112" t="s">
        <v>2279</v>
      </c>
      <c r="BK644" s="103"/>
    </row>
    <row r="645" spans="1:63">
      <c r="A645" s="110"/>
      <c r="B645" s="126" t="s">
        <v>176</v>
      </c>
      <c r="C645" s="53" t="s">
        <v>140</v>
      </c>
      <c r="D645" s="71" t="s">
        <v>71</v>
      </c>
      <c r="E645" s="112" t="s">
        <v>2426</v>
      </c>
      <c r="F645" s="51" t="s">
        <v>61</v>
      </c>
      <c r="G645" s="14">
        <v>100</v>
      </c>
      <c r="H645" s="14">
        <v>50</v>
      </c>
      <c r="I645" s="14" t="s">
        <v>41</v>
      </c>
      <c r="J645" s="14" t="s">
        <v>76</v>
      </c>
      <c r="K645" s="72" t="s">
        <v>61</v>
      </c>
      <c r="L645" s="115">
        <v>49.99</v>
      </c>
      <c r="M645" s="175">
        <f t="shared" si="884"/>
        <v>42.008403361344541</v>
      </c>
      <c r="N645" s="115"/>
      <c r="O645" s="116"/>
      <c r="P645" s="177">
        <f t="shared" si="916"/>
        <v>49.99</v>
      </c>
      <c r="Q645" s="51" t="s">
        <v>41</v>
      </c>
      <c r="R645" s="16">
        <f t="shared" si="911"/>
        <v>47.99</v>
      </c>
      <c r="S645" s="14" t="s">
        <v>41</v>
      </c>
      <c r="T645" s="14" t="s">
        <v>41</v>
      </c>
      <c r="U645" s="16">
        <f t="shared" si="912"/>
        <v>44.99</v>
      </c>
      <c r="V645" s="14" t="s">
        <v>41</v>
      </c>
      <c r="W645" s="16">
        <f t="shared" si="913"/>
        <v>42.99</v>
      </c>
      <c r="X645" s="14" t="s">
        <v>41</v>
      </c>
      <c r="Y645" s="14" t="s">
        <v>41</v>
      </c>
      <c r="Z645" s="16">
        <f t="shared" si="914"/>
        <v>39.99</v>
      </c>
      <c r="AA645" s="72">
        <f>P645-12</f>
        <v>37.99</v>
      </c>
      <c r="AB645" s="252">
        <v>39.99</v>
      </c>
      <c r="AC645" s="237" t="s">
        <v>49</v>
      </c>
      <c r="AD645" s="120" t="s">
        <v>2278</v>
      </c>
      <c r="AE645" s="67">
        <v>290</v>
      </c>
      <c r="AF645" s="114">
        <v>250</v>
      </c>
      <c r="AG645" s="182">
        <f t="shared" si="885"/>
        <v>540</v>
      </c>
      <c r="AH645" s="183">
        <f t="shared" si="886"/>
        <v>-595</v>
      </c>
      <c r="AI645" s="184">
        <f t="shared" si="887"/>
        <v>9.99</v>
      </c>
      <c r="AJ645" s="183">
        <f t="shared" si="888"/>
        <v>8.3949579831932777</v>
      </c>
      <c r="AK645" s="202" t="str">
        <f t="shared" si="889"/>
        <v>-</v>
      </c>
      <c r="AL645" s="203">
        <f t="shared" si="890"/>
        <v>500</v>
      </c>
      <c r="AM645" s="203" t="str">
        <f t="shared" si="891"/>
        <v>-</v>
      </c>
      <c r="AN645" s="203" t="str">
        <f t="shared" si="892"/>
        <v>-</v>
      </c>
      <c r="AO645" s="203">
        <f t="shared" si="893"/>
        <v>440</v>
      </c>
      <c r="AP645" s="203" t="str">
        <f t="shared" si="894"/>
        <v>-</v>
      </c>
      <c r="AQ645" s="203">
        <f t="shared" si="895"/>
        <v>400</v>
      </c>
      <c r="AR645" s="203" t="str">
        <f t="shared" si="896"/>
        <v>-</v>
      </c>
      <c r="AS645" s="203" t="str">
        <f t="shared" si="897"/>
        <v>-</v>
      </c>
      <c r="AT645" s="203">
        <f t="shared" si="898"/>
        <v>340</v>
      </c>
      <c r="AU645" s="204">
        <f t="shared" si="899"/>
        <v>300</v>
      </c>
      <c r="AV645" s="185"/>
      <c r="AW645" s="205" t="str">
        <f t="shared" si="900"/>
        <v>-</v>
      </c>
      <c r="AX645" s="206">
        <f t="shared" si="901"/>
        <v>9.99</v>
      </c>
      <c r="AY645" s="206" t="str">
        <f t="shared" si="902"/>
        <v>-</v>
      </c>
      <c r="AZ645" s="206" t="str">
        <f t="shared" si="903"/>
        <v>-</v>
      </c>
      <c r="BA645" s="206">
        <f t="shared" si="904"/>
        <v>9.99</v>
      </c>
      <c r="BB645" s="206" t="str">
        <f t="shared" si="905"/>
        <v>-</v>
      </c>
      <c r="BC645" s="206">
        <f t="shared" si="906"/>
        <v>9.99</v>
      </c>
      <c r="BD645" s="206" t="str">
        <f t="shared" si="907"/>
        <v>-</v>
      </c>
      <c r="BE645" s="206" t="str">
        <f t="shared" si="908"/>
        <v>-</v>
      </c>
      <c r="BF645" s="206">
        <f t="shared" si="909"/>
        <v>9.99</v>
      </c>
      <c r="BG645" s="207">
        <f t="shared" si="910"/>
        <v>9.99</v>
      </c>
      <c r="BH645" s="103"/>
      <c r="BI645" s="227">
        <v>46265</v>
      </c>
      <c r="BJ645" s="112" t="s">
        <v>2279</v>
      </c>
      <c r="BK645" s="103"/>
    </row>
    <row r="646" spans="1:63">
      <c r="A646" s="110"/>
      <c r="B646" s="126" t="s">
        <v>176</v>
      </c>
      <c r="C646" s="53" t="s">
        <v>2281</v>
      </c>
      <c r="D646" s="71" t="s">
        <v>40</v>
      </c>
      <c r="E646" s="112"/>
      <c r="F646" s="51" t="s">
        <v>61</v>
      </c>
      <c r="G646" s="14">
        <v>300</v>
      </c>
      <c r="H646" s="14">
        <v>50</v>
      </c>
      <c r="I646" s="14" t="s">
        <v>41</v>
      </c>
      <c r="J646" s="14" t="s">
        <v>76</v>
      </c>
      <c r="K646" s="72" t="s">
        <v>61</v>
      </c>
      <c r="L646" s="115">
        <v>49.99</v>
      </c>
      <c r="M646" s="175">
        <f t="shared" si="884"/>
        <v>42.008403361344541</v>
      </c>
      <c r="N646" s="115"/>
      <c r="O646" s="116"/>
      <c r="P646" s="177">
        <f t="shared" si="916"/>
        <v>49.99</v>
      </c>
      <c r="Q646" s="51" t="s">
        <v>41</v>
      </c>
      <c r="R646" s="16">
        <f t="shared" si="911"/>
        <v>47.99</v>
      </c>
      <c r="S646" s="14" t="s">
        <v>41</v>
      </c>
      <c r="T646" s="14" t="s">
        <v>41</v>
      </c>
      <c r="U646" s="16">
        <f t="shared" si="912"/>
        <v>44.99</v>
      </c>
      <c r="V646" s="14" t="s">
        <v>41</v>
      </c>
      <c r="W646" s="16">
        <f t="shared" si="913"/>
        <v>42.99</v>
      </c>
      <c r="X646" s="14" t="s">
        <v>41</v>
      </c>
      <c r="Y646" s="14" t="s">
        <v>41</v>
      </c>
      <c r="Z646" s="16">
        <f t="shared" si="914"/>
        <v>39.99</v>
      </c>
      <c r="AA646" s="72">
        <f>P646-12</f>
        <v>37.99</v>
      </c>
      <c r="AB646" s="252">
        <v>39.99</v>
      </c>
      <c r="AC646" s="212"/>
      <c r="AD646" s="119" t="s">
        <v>41</v>
      </c>
      <c r="AE646" s="67">
        <v>210</v>
      </c>
      <c r="AF646" s="114"/>
      <c r="AG646" s="182">
        <f t="shared" si="885"/>
        <v>210</v>
      </c>
      <c r="AH646" s="183">
        <f t="shared" si="886"/>
        <v>-202.29999999999998</v>
      </c>
      <c r="AI646" s="184">
        <f t="shared" si="887"/>
        <v>9.99</v>
      </c>
      <c r="AJ646" s="183">
        <f t="shared" si="888"/>
        <v>8.3949579831932777</v>
      </c>
      <c r="AK646" s="202" t="str">
        <f t="shared" si="889"/>
        <v>-</v>
      </c>
      <c r="AL646" s="203">
        <f t="shared" si="890"/>
        <v>170</v>
      </c>
      <c r="AM646" s="203" t="str">
        <f t="shared" si="891"/>
        <v>-</v>
      </c>
      <c r="AN646" s="203" t="str">
        <f t="shared" si="892"/>
        <v>-</v>
      </c>
      <c r="AO646" s="203">
        <f t="shared" si="893"/>
        <v>110</v>
      </c>
      <c r="AP646" s="203" t="str">
        <f t="shared" si="894"/>
        <v>-</v>
      </c>
      <c r="AQ646" s="203">
        <f t="shared" si="895"/>
        <v>70</v>
      </c>
      <c r="AR646" s="203" t="str">
        <f t="shared" si="896"/>
        <v>-</v>
      </c>
      <c r="AS646" s="203" t="str">
        <f t="shared" si="897"/>
        <v>-</v>
      </c>
      <c r="AT646" s="203">
        <f t="shared" si="898"/>
        <v>10</v>
      </c>
      <c r="AU646" s="204">
        <f t="shared" si="899"/>
        <v>-30</v>
      </c>
      <c r="AV646" s="185"/>
      <c r="AW646" s="205" t="str">
        <f t="shared" si="900"/>
        <v>-</v>
      </c>
      <c r="AX646" s="206">
        <f t="shared" si="901"/>
        <v>9.99</v>
      </c>
      <c r="AY646" s="206" t="str">
        <f t="shared" si="902"/>
        <v>-</v>
      </c>
      <c r="AZ646" s="206" t="str">
        <f t="shared" si="903"/>
        <v>-</v>
      </c>
      <c r="BA646" s="206">
        <f t="shared" si="904"/>
        <v>9.99</v>
      </c>
      <c r="BB646" s="206" t="str">
        <f t="shared" si="905"/>
        <v>-</v>
      </c>
      <c r="BC646" s="206">
        <f t="shared" si="906"/>
        <v>9.99</v>
      </c>
      <c r="BD646" s="206" t="str">
        <f t="shared" si="907"/>
        <v>-</v>
      </c>
      <c r="BE646" s="206" t="str">
        <f t="shared" si="908"/>
        <v>-</v>
      </c>
      <c r="BF646" s="206">
        <f t="shared" si="909"/>
        <v>39.99</v>
      </c>
      <c r="BG646" s="207">
        <f t="shared" si="910"/>
        <v>89.99</v>
      </c>
      <c r="BH646" s="103"/>
      <c r="BI646" s="227"/>
      <c r="BJ646" s="112" t="s">
        <v>99</v>
      </c>
      <c r="BK646" s="103"/>
    </row>
    <row r="647" spans="1:63" s="49" customFormat="1">
      <c r="A647" s="110"/>
      <c r="B647" s="126" t="s">
        <v>176</v>
      </c>
      <c r="C647" s="53" t="s">
        <v>2281</v>
      </c>
      <c r="D647" s="71" t="s">
        <v>40</v>
      </c>
      <c r="E647" s="112" t="s">
        <v>2426</v>
      </c>
      <c r="F647" s="51" t="s">
        <v>61</v>
      </c>
      <c r="G647" s="14">
        <v>300</v>
      </c>
      <c r="H647" s="14">
        <v>50</v>
      </c>
      <c r="I647" s="14" t="s">
        <v>41</v>
      </c>
      <c r="J647" s="14" t="s">
        <v>76</v>
      </c>
      <c r="K647" s="72" t="s">
        <v>61</v>
      </c>
      <c r="L647" s="115">
        <v>49.99</v>
      </c>
      <c r="M647" s="175">
        <f t="shared" si="884"/>
        <v>42.008403361344541</v>
      </c>
      <c r="N647" s="115"/>
      <c r="O647" s="116"/>
      <c r="P647" s="177">
        <f t="shared" si="916"/>
        <v>49.99</v>
      </c>
      <c r="Q647" s="51" t="s">
        <v>41</v>
      </c>
      <c r="R647" s="16">
        <f t="shared" si="911"/>
        <v>47.99</v>
      </c>
      <c r="S647" s="14" t="s">
        <v>41</v>
      </c>
      <c r="T647" s="14" t="s">
        <v>41</v>
      </c>
      <c r="U647" s="16">
        <f t="shared" si="912"/>
        <v>44.99</v>
      </c>
      <c r="V647" s="14" t="s">
        <v>41</v>
      </c>
      <c r="W647" s="16">
        <f t="shared" si="913"/>
        <v>42.99</v>
      </c>
      <c r="X647" s="14" t="s">
        <v>41</v>
      </c>
      <c r="Y647" s="14" t="s">
        <v>41</v>
      </c>
      <c r="Z647" s="16">
        <f t="shared" si="914"/>
        <v>39.99</v>
      </c>
      <c r="AA647" s="72">
        <f>P647-12</f>
        <v>37.99</v>
      </c>
      <c r="AB647" s="252">
        <v>39.99</v>
      </c>
      <c r="AC647" s="237" t="s">
        <v>49</v>
      </c>
      <c r="AD647" s="120" t="s">
        <v>2282</v>
      </c>
      <c r="AE647" s="67">
        <v>210</v>
      </c>
      <c r="AF647" s="114">
        <v>320</v>
      </c>
      <c r="AG647" s="182">
        <f t="shared" si="885"/>
        <v>530</v>
      </c>
      <c r="AH647" s="183">
        <f t="shared" si="886"/>
        <v>-583.1</v>
      </c>
      <c r="AI647" s="184">
        <f t="shared" si="887"/>
        <v>9.99</v>
      </c>
      <c r="AJ647" s="183">
        <f t="shared" si="888"/>
        <v>8.3949579831932777</v>
      </c>
      <c r="AK647" s="202" t="str">
        <f t="shared" si="889"/>
        <v>-</v>
      </c>
      <c r="AL647" s="203">
        <f t="shared" si="890"/>
        <v>490</v>
      </c>
      <c r="AM647" s="203" t="str">
        <f t="shared" si="891"/>
        <v>-</v>
      </c>
      <c r="AN647" s="203" t="str">
        <f t="shared" si="892"/>
        <v>-</v>
      </c>
      <c r="AO647" s="203">
        <f t="shared" si="893"/>
        <v>430</v>
      </c>
      <c r="AP647" s="203" t="str">
        <f t="shared" si="894"/>
        <v>-</v>
      </c>
      <c r="AQ647" s="203">
        <f t="shared" si="895"/>
        <v>390</v>
      </c>
      <c r="AR647" s="203" t="str">
        <f t="shared" si="896"/>
        <v>-</v>
      </c>
      <c r="AS647" s="203" t="str">
        <f t="shared" si="897"/>
        <v>-</v>
      </c>
      <c r="AT647" s="203">
        <f t="shared" si="898"/>
        <v>330</v>
      </c>
      <c r="AU647" s="204">
        <f t="shared" si="899"/>
        <v>290</v>
      </c>
      <c r="AV647" s="185"/>
      <c r="AW647" s="205" t="str">
        <f t="shared" si="900"/>
        <v>-</v>
      </c>
      <c r="AX647" s="206">
        <f t="shared" si="901"/>
        <v>9.99</v>
      </c>
      <c r="AY647" s="206" t="str">
        <f t="shared" si="902"/>
        <v>-</v>
      </c>
      <c r="AZ647" s="206" t="str">
        <f t="shared" si="903"/>
        <v>-</v>
      </c>
      <c r="BA647" s="206">
        <f t="shared" si="904"/>
        <v>9.99</v>
      </c>
      <c r="BB647" s="206" t="str">
        <f t="shared" si="905"/>
        <v>-</v>
      </c>
      <c r="BC647" s="206">
        <f t="shared" si="906"/>
        <v>9.99</v>
      </c>
      <c r="BD647" s="206" t="str">
        <f t="shared" si="907"/>
        <v>-</v>
      </c>
      <c r="BE647" s="206" t="str">
        <f t="shared" si="908"/>
        <v>-</v>
      </c>
      <c r="BF647" s="206">
        <f t="shared" si="909"/>
        <v>9.99</v>
      </c>
      <c r="BG647" s="207">
        <f t="shared" si="910"/>
        <v>9.99</v>
      </c>
      <c r="BH647" s="103"/>
      <c r="BI647" s="227">
        <v>46265</v>
      </c>
      <c r="BJ647" s="112" t="s">
        <v>99</v>
      </c>
      <c r="BK647" s="103"/>
    </row>
    <row r="648" spans="1:63">
      <c r="A648" s="110"/>
      <c r="B648" s="126" t="s">
        <v>176</v>
      </c>
      <c r="C648" s="145" t="s">
        <v>2620</v>
      </c>
      <c r="D648" s="71" t="s">
        <v>71</v>
      </c>
      <c r="E648" s="112"/>
      <c r="F648" s="51" t="s">
        <v>61</v>
      </c>
      <c r="G648" s="14" t="s">
        <v>61</v>
      </c>
      <c r="H648" s="14">
        <v>100</v>
      </c>
      <c r="I648" s="14" t="s">
        <v>41</v>
      </c>
      <c r="J648" s="14" t="s">
        <v>76</v>
      </c>
      <c r="K648" s="71" t="s">
        <v>61</v>
      </c>
      <c r="L648" s="115">
        <v>49.99</v>
      </c>
      <c r="M648" s="175">
        <f t="shared" si="884"/>
        <v>42.008403361344541</v>
      </c>
      <c r="N648" s="115"/>
      <c r="O648" s="116"/>
      <c r="P648" s="177">
        <f t="shared" si="916"/>
        <v>49.99</v>
      </c>
      <c r="Q648" s="51" t="s">
        <v>41</v>
      </c>
      <c r="R648" s="16">
        <f t="shared" si="911"/>
        <v>47.99</v>
      </c>
      <c r="S648" s="14" t="s">
        <v>41</v>
      </c>
      <c r="T648" s="14" t="s">
        <v>41</v>
      </c>
      <c r="U648" s="16">
        <f t="shared" si="912"/>
        <v>44.99</v>
      </c>
      <c r="V648" s="14" t="s">
        <v>41</v>
      </c>
      <c r="W648" s="16">
        <f t="shared" si="913"/>
        <v>42.99</v>
      </c>
      <c r="X648" s="14" t="s">
        <v>41</v>
      </c>
      <c r="Y648" s="14" t="s">
        <v>41</v>
      </c>
      <c r="Z648" s="16">
        <f t="shared" si="914"/>
        <v>39.99</v>
      </c>
      <c r="AA648" s="71" t="s">
        <v>41</v>
      </c>
      <c r="AB648" s="252">
        <v>39.99</v>
      </c>
      <c r="AC648" s="212"/>
      <c r="AD648" s="119" t="s">
        <v>41</v>
      </c>
      <c r="AE648" s="67">
        <v>320</v>
      </c>
      <c r="AF648" s="114"/>
      <c r="AG648" s="182">
        <f t="shared" si="885"/>
        <v>320</v>
      </c>
      <c r="AH648" s="183">
        <f t="shared" si="886"/>
        <v>-333.2</v>
      </c>
      <c r="AI648" s="184">
        <f t="shared" si="887"/>
        <v>9.99</v>
      </c>
      <c r="AJ648" s="183">
        <f t="shared" si="888"/>
        <v>8.3949579831932777</v>
      </c>
      <c r="AK648" s="202" t="str">
        <f t="shared" si="889"/>
        <v>-</v>
      </c>
      <c r="AL648" s="203">
        <f t="shared" si="890"/>
        <v>280</v>
      </c>
      <c r="AM648" s="203" t="str">
        <f t="shared" si="891"/>
        <v>-</v>
      </c>
      <c r="AN648" s="203" t="str">
        <f t="shared" si="892"/>
        <v>-</v>
      </c>
      <c r="AO648" s="203">
        <f t="shared" si="893"/>
        <v>220</v>
      </c>
      <c r="AP648" s="203" t="str">
        <f t="shared" si="894"/>
        <v>-</v>
      </c>
      <c r="AQ648" s="203">
        <f t="shared" si="895"/>
        <v>180</v>
      </c>
      <c r="AR648" s="203" t="str">
        <f t="shared" si="896"/>
        <v>-</v>
      </c>
      <c r="AS648" s="203" t="str">
        <f t="shared" si="897"/>
        <v>-</v>
      </c>
      <c r="AT648" s="203">
        <f t="shared" si="898"/>
        <v>120</v>
      </c>
      <c r="AU648" s="204" t="str">
        <f t="shared" si="899"/>
        <v>-</v>
      </c>
      <c r="AV648" s="185"/>
      <c r="AW648" s="205" t="str">
        <f t="shared" si="900"/>
        <v>-</v>
      </c>
      <c r="AX648" s="206">
        <f t="shared" si="901"/>
        <v>9.99</v>
      </c>
      <c r="AY648" s="206" t="str">
        <f t="shared" si="902"/>
        <v>-</v>
      </c>
      <c r="AZ648" s="206" t="str">
        <f t="shared" si="903"/>
        <v>-</v>
      </c>
      <c r="BA648" s="206">
        <f t="shared" si="904"/>
        <v>9.99</v>
      </c>
      <c r="BB648" s="206" t="str">
        <f t="shared" si="905"/>
        <v>-</v>
      </c>
      <c r="BC648" s="206">
        <f t="shared" si="906"/>
        <v>9.99</v>
      </c>
      <c r="BD648" s="206" t="str">
        <f t="shared" si="907"/>
        <v>-</v>
      </c>
      <c r="BE648" s="206" t="str">
        <f t="shared" si="908"/>
        <v>-</v>
      </c>
      <c r="BF648" s="206">
        <f t="shared" si="909"/>
        <v>9.99</v>
      </c>
      <c r="BG648" s="207" t="str">
        <f t="shared" si="910"/>
        <v>-</v>
      </c>
      <c r="BH648" s="103" t="s">
        <v>2755</v>
      </c>
      <c r="BI648" s="228"/>
      <c r="BJ648" s="219" t="s">
        <v>215</v>
      </c>
      <c r="BK648" s="103"/>
    </row>
    <row r="649" spans="1:63">
      <c r="A649" s="110"/>
      <c r="B649" s="126" t="s">
        <v>176</v>
      </c>
      <c r="C649" s="145" t="s">
        <v>2620</v>
      </c>
      <c r="D649" s="71" t="s">
        <v>71</v>
      </c>
      <c r="E649" s="112" t="s">
        <v>2426</v>
      </c>
      <c r="F649" s="51" t="s">
        <v>61</v>
      </c>
      <c r="G649" s="14" t="s">
        <v>61</v>
      </c>
      <c r="H649" s="14">
        <v>100</v>
      </c>
      <c r="I649" s="14" t="s">
        <v>41</v>
      </c>
      <c r="J649" s="14" t="s">
        <v>76</v>
      </c>
      <c r="K649" s="71" t="s">
        <v>61</v>
      </c>
      <c r="L649" s="115">
        <v>49.99</v>
      </c>
      <c r="M649" s="175">
        <f t="shared" si="884"/>
        <v>42.008403361344541</v>
      </c>
      <c r="N649" s="115"/>
      <c r="O649" s="116"/>
      <c r="P649" s="177">
        <f t="shared" si="916"/>
        <v>49.99</v>
      </c>
      <c r="Q649" s="51" t="s">
        <v>41</v>
      </c>
      <c r="R649" s="16">
        <f t="shared" si="911"/>
        <v>47.99</v>
      </c>
      <c r="S649" s="14" t="s">
        <v>41</v>
      </c>
      <c r="T649" s="14" t="s">
        <v>41</v>
      </c>
      <c r="U649" s="16">
        <f t="shared" si="912"/>
        <v>44.99</v>
      </c>
      <c r="V649" s="14" t="s">
        <v>41</v>
      </c>
      <c r="W649" s="16">
        <f t="shared" si="913"/>
        <v>42.99</v>
      </c>
      <c r="X649" s="14" t="s">
        <v>41</v>
      </c>
      <c r="Y649" s="14" t="s">
        <v>41</v>
      </c>
      <c r="Z649" s="16">
        <f t="shared" si="914"/>
        <v>39.99</v>
      </c>
      <c r="AA649" s="71" t="s">
        <v>41</v>
      </c>
      <c r="AB649" s="252">
        <v>39.99</v>
      </c>
      <c r="AC649" s="237" t="s">
        <v>49</v>
      </c>
      <c r="AD649" s="120" t="s">
        <v>2627</v>
      </c>
      <c r="AE649" s="67">
        <v>320</v>
      </c>
      <c r="AF649" s="114">
        <v>220</v>
      </c>
      <c r="AG649" s="182">
        <f t="shared" si="885"/>
        <v>540</v>
      </c>
      <c r="AH649" s="183">
        <f t="shared" si="886"/>
        <v>-595</v>
      </c>
      <c r="AI649" s="184">
        <f t="shared" si="887"/>
        <v>9.99</v>
      </c>
      <c r="AJ649" s="183">
        <f t="shared" si="888"/>
        <v>8.3949579831932777</v>
      </c>
      <c r="AK649" s="202" t="str">
        <f t="shared" si="889"/>
        <v>-</v>
      </c>
      <c r="AL649" s="203">
        <f t="shared" si="890"/>
        <v>500</v>
      </c>
      <c r="AM649" s="203" t="str">
        <f t="shared" si="891"/>
        <v>-</v>
      </c>
      <c r="AN649" s="203" t="str">
        <f t="shared" si="892"/>
        <v>-</v>
      </c>
      <c r="AO649" s="203">
        <f t="shared" si="893"/>
        <v>440</v>
      </c>
      <c r="AP649" s="203" t="str">
        <f t="shared" si="894"/>
        <v>-</v>
      </c>
      <c r="AQ649" s="203">
        <f t="shared" si="895"/>
        <v>400</v>
      </c>
      <c r="AR649" s="203" t="str">
        <f t="shared" si="896"/>
        <v>-</v>
      </c>
      <c r="AS649" s="203" t="str">
        <f t="shared" si="897"/>
        <v>-</v>
      </c>
      <c r="AT649" s="203">
        <f t="shared" si="898"/>
        <v>340</v>
      </c>
      <c r="AU649" s="204" t="str">
        <f t="shared" si="899"/>
        <v>-</v>
      </c>
      <c r="AV649" s="185"/>
      <c r="AW649" s="205" t="str">
        <f t="shared" si="900"/>
        <v>-</v>
      </c>
      <c r="AX649" s="206">
        <f t="shared" si="901"/>
        <v>9.99</v>
      </c>
      <c r="AY649" s="206" t="str">
        <f t="shared" si="902"/>
        <v>-</v>
      </c>
      <c r="AZ649" s="206" t="str">
        <f t="shared" si="903"/>
        <v>-</v>
      </c>
      <c r="BA649" s="206">
        <f t="shared" si="904"/>
        <v>9.99</v>
      </c>
      <c r="BB649" s="206" t="str">
        <f t="shared" si="905"/>
        <v>-</v>
      </c>
      <c r="BC649" s="206">
        <f t="shared" si="906"/>
        <v>9.99</v>
      </c>
      <c r="BD649" s="206" t="str">
        <f t="shared" si="907"/>
        <v>-</v>
      </c>
      <c r="BE649" s="206" t="str">
        <f t="shared" si="908"/>
        <v>-</v>
      </c>
      <c r="BF649" s="206">
        <f t="shared" si="909"/>
        <v>9.99</v>
      </c>
      <c r="BG649" s="207" t="str">
        <f t="shared" si="910"/>
        <v>-</v>
      </c>
      <c r="BH649" s="103" t="s">
        <v>2755</v>
      </c>
      <c r="BI649" s="227">
        <v>46265</v>
      </c>
      <c r="BJ649" s="219" t="s">
        <v>215</v>
      </c>
      <c r="BK649" s="103"/>
    </row>
    <row r="650" spans="1:63" s="49" customFormat="1">
      <c r="A650" s="110"/>
      <c r="B650" s="126" t="s">
        <v>176</v>
      </c>
      <c r="C650" s="53" t="s">
        <v>1949</v>
      </c>
      <c r="D650" s="71" t="s">
        <v>40</v>
      </c>
      <c r="E650" s="112"/>
      <c r="F650" s="51" t="s">
        <v>61</v>
      </c>
      <c r="G650" s="14" t="s">
        <v>61</v>
      </c>
      <c r="H650" s="14">
        <v>50</v>
      </c>
      <c r="I650" s="14" t="s">
        <v>41</v>
      </c>
      <c r="J650" s="14" t="s">
        <v>76</v>
      </c>
      <c r="K650" s="72" t="s">
        <v>61</v>
      </c>
      <c r="L650" s="115">
        <v>54.99</v>
      </c>
      <c r="M650" s="175">
        <f t="shared" si="884"/>
        <v>46.210084033613448</v>
      </c>
      <c r="N650" s="115"/>
      <c r="O650" s="116"/>
      <c r="P650" s="177">
        <f t="shared" si="916"/>
        <v>54.99</v>
      </c>
      <c r="Q650" s="51" t="s">
        <v>41</v>
      </c>
      <c r="R650" s="16">
        <f t="shared" si="911"/>
        <v>52.99</v>
      </c>
      <c r="S650" s="14" t="s">
        <v>41</v>
      </c>
      <c r="T650" s="14" t="s">
        <v>41</v>
      </c>
      <c r="U650" s="16">
        <f t="shared" si="912"/>
        <v>49.99</v>
      </c>
      <c r="V650" s="14" t="s">
        <v>41</v>
      </c>
      <c r="W650" s="16">
        <f t="shared" si="913"/>
        <v>47.99</v>
      </c>
      <c r="X650" s="14" t="s">
        <v>41</v>
      </c>
      <c r="Y650" s="14" t="s">
        <v>41</v>
      </c>
      <c r="Z650" s="16">
        <f t="shared" si="914"/>
        <v>44.99</v>
      </c>
      <c r="AA650" s="72">
        <f>P650-12</f>
        <v>42.99</v>
      </c>
      <c r="AB650" s="252">
        <v>39.99</v>
      </c>
      <c r="AC650" s="212"/>
      <c r="AD650" s="119" t="s">
        <v>41</v>
      </c>
      <c r="AE650" s="67">
        <v>300</v>
      </c>
      <c r="AF650" s="114"/>
      <c r="AG650" s="182">
        <f t="shared" si="885"/>
        <v>300</v>
      </c>
      <c r="AH650" s="183">
        <f t="shared" si="886"/>
        <v>-309.39999999999998</v>
      </c>
      <c r="AI650" s="184">
        <f t="shared" si="887"/>
        <v>9.99</v>
      </c>
      <c r="AJ650" s="183">
        <f t="shared" si="888"/>
        <v>8.3949579831932777</v>
      </c>
      <c r="AK650" s="202" t="str">
        <f t="shared" si="889"/>
        <v>-</v>
      </c>
      <c r="AL650" s="203">
        <f t="shared" si="890"/>
        <v>260</v>
      </c>
      <c r="AM650" s="203" t="str">
        <f t="shared" si="891"/>
        <v>-</v>
      </c>
      <c r="AN650" s="203" t="str">
        <f t="shared" si="892"/>
        <v>-</v>
      </c>
      <c r="AO650" s="203">
        <f t="shared" si="893"/>
        <v>200</v>
      </c>
      <c r="AP650" s="203" t="str">
        <f t="shared" si="894"/>
        <v>-</v>
      </c>
      <c r="AQ650" s="203">
        <f t="shared" si="895"/>
        <v>160</v>
      </c>
      <c r="AR650" s="203" t="str">
        <f t="shared" si="896"/>
        <v>-</v>
      </c>
      <c r="AS650" s="203" t="str">
        <f t="shared" si="897"/>
        <v>-</v>
      </c>
      <c r="AT650" s="203">
        <f t="shared" si="898"/>
        <v>100</v>
      </c>
      <c r="AU650" s="204">
        <f t="shared" si="899"/>
        <v>60</v>
      </c>
      <c r="AV650" s="185"/>
      <c r="AW650" s="205" t="str">
        <f t="shared" si="900"/>
        <v>-</v>
      </c>
      <c r="AX650" s="206">
        <f t="shared" si="901"/>
        <v>9.99</v>
      </c>
      <c r="AY650" s="206" t="str">
        <f t="shared" si="902"/>
        <v>-</v>
      </c>
      <c r="AZ650" s="206" t="str">
        <f t="shared" si="903"/>
        <v>-</v>
      </c>
      <c r="BA650" s="206">
        <f t="shared" si="904"/>
        <v>9.99</v>
      </c>
      <c r="BB650" s="206" t="str">
        <f t="shared" si="905"/>
        <v>-</v>
      </c>
      <c r="BC650" s="206">
        <f t="shared" si="906"/>
        <v>9.99</v>
      </c>
      <c r="BD650" s="206" t="str">
        <f t="shared" si="907"/>
        <v>-</v>
      </c>
      <c r="BE650" s="206" t="str">
        <f t="shared" si="908"/>
        <v>-</v>
      </c>
      <c r="BF650" s="206">
        <f t="shared" si="909"/>
        <v>9.99</v>
      </c>
      <c r="BG650" s="207">
        <f t="shared" si="910"/>
        <v>9.99</v>
      </c>
      <c r="BH650" s="103"/>
      <c r="BI650" s="227"/>
      <c r="BJ650" s="112" t="s">
        <v>216</v>
      </c>
      <c r="BK650" s="103"/>
    </row>
    <row r="651" spans="1:63">
      <c r="A651" s="110"/>
      <c r="B651" s="126" t="s">
        <v>176</v>
      </c>
      <c r="C651" s="53" t="s">
        <v>1949</v>
      </c>
      <c r="D651" s="71" t="s">
        <v>40</v>
      </c>
      <c r="E651" s="112" t="s">
        <v>2426</v>
      </c>
      <c r="F651" s="51" t="s">
        <v>61</v>
      </c>
      <c r="G651" s="14" t="s">
        <v>61</v>
      </c>
      <c r="H651" s="14">
        <v>50</v>
      </c>
      <c r="I651" s="14" t="s">
        <v>41</v>
      </c>
      <c r="J651" s="14" t="s">
        <v>76</v>
      </c>
      <c r="K651" s="72" t="s">
        <v>61</v>
      </c>
      <c r="L651" s="115">
        <v>54.99</v>
      </c>
      <c r="M651" s="175">
        <f t="shared" si="884"/>
        <v>46.210084033613448</v>
      </c>
      <c r="N651" s="115"/>
      <c r="O651" s="116"/>
      <c r="P651" s="177">
        <f t="shared" si="916"/>
        <v>54.99</v>
      </c>
      <c r="Q651" s="51" t="s">
        <v>41</v>
      </c>
      <c r="R651" s="16">
        <f t="shared" si="911"/>
        <v>52.99</v>
      </c>
      <c r="S651" s="14" t="s">
        <v>41</v>
      </c>
      <c r="T651" s="14" t="s">
        <v>41</v>
      </c>
      <c r="U651" s="16">
        <f t="shared" si="912"/>
        <v>49.99</v>
      </c>
      <c r="V651" s="14" t="s">
        <v>41</v>
      </c>
      <c r="W651" s="16">
        <f t="shared" si="913"/>
        <v>47.99</v>
      </c>
      <c r="X651" s="14" t="s">
        <v>41</v>
      </c>
      <c r="Y651" s="14" t="s">
        <v>41</v>
      </c>
      <c r="Z651" s="16">
        <f t="shared" si="914"/>
        <v>44.99</v>
      </c>
      <c r="AA651" s="72">
        <f>P651-12</f>
        <v>42.99</v>
      </c>
      <c r="AB651" s="252">
        <v>39.99</v>
      </c>
      <c r="AC651" s="237" t="s">
        <v>49</v>
      </c>
      <c r="AD651" s="120" t="s">
        <v>1952</v>
      </c>
      <c r="AE651" s="67">
        <v>270</v>
      </c>
      <c r="AF651" s="114">
        <v>320</v>
      </c>
      <c r="AG651" s="182">
        <f t="shared" si="885"/>
        <v>590</v>
      </c>
      <c r="AH651" s="183">
        <f t="shared" si="886"/>
        <v>-654.5</v>
      </c>
      <c r="AI651" s="184">
        <f t="shared" si="887"/>
        <v>9.99</v>
      </c>
      <c r="AJ651" s="183">
        <f t="shared" si="888"/>
        <v>8.3949579831932777</v>
      </c>
      <c r="AK651" s="202" t="str">
        <f t="shared" si="889"/>
        <v>-</v>
      </c>
      <c r="AL651" s="203">
        <f t="shared" si="890"/>
        <v>550</v>
      </c>
      <c r="AM651" s="203" t="str">
        <f t="shared" si="891"/>
        <v>-</v>
      </c>
      <c r="AN651" s="203" t="str">
        <f t="shared" si="892"/>
        <v>-</v>
      </c>
      <c r="AO651" s="203">
        <f t="shared" si="893"/>
        <v>490</v>
      </c>
      <c r="AP651" s="203" t="str">
        <f t="shared" si="894"/>
        <v>-</v>
      </c>
      <c r="AQ651" s="203">
        <f t="shared" si="895"/>
        <v>450</v>
      </c>
      <c r="AR651" s="203" t="str">
        <f t="shared" si="896"/>
        <v>-</v>
      </c>
      <c r="AS651" s="203" t="str">
        <f t="shared" si="897"/>
        <v>-</v>
      </c>
      <c r="AT651" s="203">
        <f t="shared" si="898"/>
        <v>390</v>
      </c>
      <c r="AU651" s="204">
        <f t="shared" si="899"/>
        <v>350</v>
      </c>
      <c r="AV651" s="185"/>
      <c r="AW651" s="205" t="str">
        <f t="shared" si="900"/>
        <v>-</v>
      </c>
      <c r="AX651" s="206">
        <f t="shared" si="901"/>
        <v>9.99</v>
      </c>
      <c r="AY651" s="206" t="str">
        <f t="shared" si="902"/>
        <v>-</v>
      </c>
      <c r="AZ651" s="206" t="str">
        <f t="shared" si="903"/>
        <v>-</v>
      </c>
      <c r="BA651" s="206">
        <f t="shared" si="904"/>
        <v>9.99</v>
      </c>
      <c r="BB651" s="206" t="str">
        <f t="shared" si="905"/>
        <v>-</v>
      </c>
      <c r="BC651" s="206">
        <f t="shared" si="906"/>
        <v>9.99</v>
      </c>
      <c r="BD651" s="206" t="str">
        <f t="shared" si="907"/>
        <v>-</v>
      </c>
      <c r="BE651" s="206" t="str">
        <f t="shared" si="908"/>
        <v>-</v>
      </c>
      <c r="BF651" s="206">
        <f t="shared" si="909"/>
        <v>9.99</v>
      </c>
      <c r="BG651" s="207">
        <f t="shared" si="910"/>
        <v>9.99</v>
      </c>
      <c r="BH651" s="123"/>
      <c r="BI651" s="227">
        <v>46265</v>
      </c>
      <c r="BJ651" s="112" t="s">
        <v>113</v>
      </c>
      <c r="BK651" s="103"/>
    </row>
    <row r="652" spans="1:63">
      <c r="A652" s="110"/>
      <c r="B652" s="126" t="s">
        <v>176</v>
      </c>
      <c r="C652" s="53" t="s">
        <v>1950</v>
      </c>
      <c r="D652" s="71" t="s">
        <v>85</v>
      </c>
      <c r="E652" s="112"/>
      <c r="F652" s="51" t="s">
        <v>61</v>
      </c>
      <c r="G652" s="14" t="s">
        <v>61</v>
      </c>
      <c r="H652" s="14">
        <v>50</v>
      </c>
      <c r="I652" s="14" t="s">
        <v>41</v>
      </c>
      <c r="J652" s="14" t="s">
        <v>76</v>
      </c>
      <c r="K652" s="72" t="s">
        <v>61</v>
      </c>
      <c r="L652" s="115">
        <v>59.99</v>
      </c>
      <c r="M652" s="175">
        <f t="shared" si="884"/>
        <v>50.411764705882355</v>
      </c>
      <c r="N652" s="115"/>
      <c r="O652" s="116"/>
      <c r="P652" s="177">
        <f t="shared" si="916"/>
        <v>59.99</v>
      </c>
      <c r="Q652" s="51" t="s">
        <v>41</v>
      </c>
      <c r="R652" s="16">
        <f t="shared" si="911"/>
        <v>57.99</v>
      </c>
      <c r="S652" s="14" t="s">
        <v>41</v>
      </c>
      <c r="T652" s="14" t="s">
        <v>41</v>
      </c>
      <c r="U652" s="16">
        <f t="shared" si="912"/>
        <v>54.99</v>
      </c>
      <c r="V652" s="14" t="s">
        <v>41</v>
      </c>
      <c r="W652" s="16">
        <f t="shared" si="913"/>
        <v>52.99</v>
      </c>
      <c r="X652" s="14" t="s">
        <v>41</v>
      </c>
      <c r="Y652" s="14" t="s">
        <v>41</v>
      </c>
      <c r="Z652" s="16">
        <f t="shared" si="914"/>
        <v>49.99</v>
      </c>
      <c r="AA652" s="72">
        <f>P652-12</f>
        <v>47.99</v>
      </c>
      <c r="AB652" s="252">
        <v>39.99</v>
      </c>
      <c r="AC652" s="212"/>
      <c r="AD652" s="119" t="s">
        <v>41</v>
      </c>
      <c r="AE652" s="67">
        <v>380</v>
      </c>
      <c r="AF652" s="114"/>
      <c r="AG652" s="182">
        <f t="shared" si="885"/>
        <v>380</v>
      </c>
      <c r="AH652" s="183">
        <f t="shared" si="886"/>
        <v>-404.59999999999997</v>
      </c>
      <c r="AI652" s="184">
        <f t="shared" si="887"/>
        <v>9.99</v>
      </c>
      <c r="AJ652" s="183">
        <f t="shared" si="888"/>
        <v>8.3949579831932777</v>
      </c>
      <c r="AK652" s="202" t="str">
        <f t="shared" si="889"/>
        <v>-</v>
      </c>
      <c r="AL652" s="203">
        <f t="shared" si="890"/>
        <v>340</v>
      </c>
      <c r="AM652" s="203" t="str">
        <f t="shared" si="891"/>
        <v>-</v>
      </c>
      <c r="AN652" s="203" t="str">
        <f t="shared" si="892"/>
        <v>-</v>
      </c>
      <c r="AO652" s="203">
        <f t="shared" si="893"/>
        <v>280</v>
      </c>
      <c r="AP652" s="203" t="str">
        <f t="shared" si="894"/>
        <v>-</v>
      </c>
      <c r="AQ652" s="203">
        <f t="shared" si="895"/>
        <v>240</v>
      </c>
      <c r="AR652" s="203" t="str">
        <f t="shared" si="896"/>
        <v>-</v>
      </c>
      <c r="AS652" s="203" t="str">
        <f t="shared" si="897"/>
        <v>-</v>
      </c>
      <c r="AT652" s="203">
        <f t="shared" si="898"/>
        <v>180</v>
      </c>
      <c r="AU652" s="204">
        <f t="shared" si="899"/>
        <v>140</v>
      </c>
      <c r="AV652" s="185"/>
      <c r="AW652" s="205" t="str">
        <f t="shared" si="900"/>
        <v>-</v>
      </c>
      <c r="AX652" s="206">
        <f t="shared" si="901"/>
        <v>9.99</v>
      </c>
      <c r="AY652" s="206" t="str">
        <f t="shared" si="902"/>
        <v>-</v>
      </c>
      <c r="AZ652" s="206" t="str">
        <f t="shared" si="903"/>
        <v>-</v>
      </c>
      <c r="BA652" s="206">
        <f t="shared" si="904"/>
        <v>9.99</v>
      </c>
      <c r="BB652" s="206" t="str">
        <f t="shared" si="905"/>
        <v>-</v>
      </c>
      <c r="BC652" s="206">
        <f t="shared" si="906"/>
        <v>9.99</v>
      </c>
      <c r="BD652" s="206" t="str">
        <f t="shared" si="907"/>
        <v>-</v>
      </c>
      <c r="BE652" s="206" t="str">
        <f t="shared" si="908"/>
        <v>-</v>
      </c>
      <c r="BF652" s="206">
        <f t="shared" si="909"/>
        <v>9.99</v>
      </c>
      <c r="BG652" s="207">
        <f t="shared" si="910"/>
        <v>9.99</v>
      </c>
      <c r="BH652" s="103"/>
      <c r="BI652" s="227"/>
      <c r="BJ652" s="112" t="s">
        <v>146</v>
      </c>
      <c r="BK652" s="103"/>
    </row>
    <row r="653" spans="1:63" s="49" customFormat="1">
      <c r="A653" s="110"/>
      <c r="B653" s="126" t="s">
        <v>176</v>
      </c>
      <c r="C653" s="53" t="s">
        <v>1950</v>
      </c>
      <c r="D653" s="71" t="s">
        <v>85</v>
      </c>
      <c r="E653" s="112" t="s">
        <v>2426</v>
      </c>
      <c r="F653" s="51" t="s">
        <v>61</v>
      </c>
      <c r="G653" s="14" t="s">
        <v>61</v>
      </c>
      <c r="H653" s="14">
        <v>50</v>
      </c>
      <c r="I653" s="14" t="s">
        <v>41</v>
      </c>
      <c r="J653" s="14" t="s">
        <v>76</v>
      </c>
      <c r="K653" s="72" t="s">
        <v>61</v>
      </c>
      <c r="L653" s="115">
        <v>59.99</v>
      </c>
      <c r="M653" s="175">
        <f t="shared" si="884"/>
        <v>50.411764705882355</v>
      </c>
      <c r="N653" s="115"/>
      <c r="O653" s="116"/>
      <c r="P653" s="177">
        <f t="shared" si="916"/>
        <v>59.99</v>
      </c>
      <c r="Q653" s="51" t="s">
        <v>41</v>
      </c>
      <c r="R653" s="16">
        <f t="shared" si="911"/>
        <v>57.99</v>
      </c>
      <c r="S653" s="14" t="s">
        <v>41</v>
      </c>
      <c r="T653" s="14" t="s">
        <v>41</v>
      </c>
      <c r="U653" s="16">
        <f t="shared" si="912"/>
        <v>54.99</v>
      </c>
      <c r="V653" s="14" t="s">
        <v>41</v>
      </c>
      <c r="W653" s="16">
        <f t="shared" si="913"/>
        <v>52.99</v>
      </c>
      <c r="X653" s="14" t="s">
        <v>41</v>
      </c>
      <c r="Y653" s="14" t="s">
        <v>41</v>
      </c>
      <c r="Z653" s="16">
        <f t="shared" si="914"/>
        <v>49.99</v>
      </c>
      <c r="AA653" s="72">
        <f>P653-12</f>
        <v>47.99</v>
      </c>
      <c r="AB653" s="252">
        <v>39.99</v>
      </c>
      <c r="AC653" s="237" t="s">
        <v>49</v>
      </c>
      <c r="AD653" s="120" t="s">
        <v>1952</v>
      </c>
      <c r="AE653" s="67">
        <v>350</v>
      </c>
      <c r="AF653" s="114">
        <v>320</v>
      </c>
      <c r="AG653" s="182">
        <f t="shared" si="885"/>
        <v>670</v>
      </c>
      <c r="AH653" s="183">
        <f t="shared" si="886"/>
        <v>-749.69999999999993</v>
      </c>
      <c r="AI653" s="184">
        <f t="shared" si="887"/>
        <v>9.99</v>
      </c>
      <c r="AJ653" s="183">
        <f t="shared" si="888"/>
        <v>8.3949579831932777</v>
      </c>
      <c r="AK653" s="202" t="str">
        <f t="shared" si="889"/>
        <v>-</v>
      </c>
      <c r="AL653" s="203">
        <f t="shared" si="890"/>
        <v>630</v>
      </c>
      <c r="AM653" s="203" t="str">
        <f t="shared" si="891"/>
        <v>-</v>
      </c>
      <c r="AN653" s="203" t="str">
        <f t="shared" si="892"/>
        <v>-</v>
      </c>
      <c r="AO653" s="203">
        <f t="shared" si="893"/>
        <v>570</v>
      </c>
      <c r="AP653" s="203" t="str">
        <f t="shared" si="894"/>
        <v>-</v>
      </c>
      <c r="AQ653" s="203">
        <f t="shared" si="895"/>
        <v>530</v>
      </c>
      <c r="AR653" s="203" t="str">
        <f t="shared" si="896"/>
        <v>-</v>
      </c>
      <c r="AS653" s="203" t="str">
        <f t="shared" si="897"/>
        <v>-</v>
      </c>
      <c r="AT653" s="203">
        <f t="shared" si="898"/>
        <v>470</v>
      </c>
      <c r="AU653" s="204">
        <f t="shared" si="899"/>
        <v>430</v>
      </c>
      <c r="AV653" s="185"/>
      <c r="AW653" s="205" t="str">
        <f t="shared" si="900"/>
        <v>-</v>
      </c>
      <c r="AX653" s="206">
        <f t="shared" si="901"/>
        <v>9.99</v>
      </c>
      <c r="AY653" s="206" t="str">
        <f t="shared" si="902"/>
        <v>-</v>
      </c>
      <c r="AZ653" s="206" t="str">
        <f t="shared" si="903"/>
        <v>-</v>
      </c>
      <c r="BA653" s="206">
        <f t="shared" si="904"/>
        <v>9.99</v>
      </c>
      <c r="BB653" s="206" t="str">
        <f t="shared" si="905"/>
        <v>-</v>
      </c>
      <c r="BC653" s="206">
        <f t="shared" si="906"/>
        <v>9.99</v>
      </c>
      <c r="BD653" s="206" t="str">
        <f t="shared" si="907"/>
        <v>-</v>
      </c>
      <c r="BE653" s="206" t="str">
        <f t="shared" si="908"/>
        <v>-</v>
      </c>
      <c r="BF653" s="206">
        <f t="shared" si="909"/>
        <v>9.99</v>
      </c>
      <c r="BG653" s="207">
        <f t="shared" si="910"/>
        <v>9.99</v>
      </c>
      <c r="BH653" s="123"/>
      <c r="BI653" s="227">
        <v>46265</v>
      </c>
      <c r="BJ653" s="112" t="s">
        <v>127</v>
      </c>
      <c r="BK653" s="103"/>
    </row>
    <row r="654" spans="1:63">
      <c r="A654" s="110"/>
      <c r="B654" s="126" t="s">
        <v>176</v>
      </c>
      <c r="C654" s="145" t="s">
        <v>2621</v>
      </c>
      <c r="D654" s="71" t="s">
        <v>40</v>
      </c>
      <c r="E654" s="112"/>
      <c r="F654" s="51" t="s">
        <v>61</v>
      </c>
      <c r="G654" s="14" t="s">
        <v>61</v>
      </c>
      <c r="H654" s="14">
        <v>300</v>
      </c>
      <c r="I654" s="14" t="s">
        <v>41</v>
      </c>
      <c r="J654" s="14" t="s">
        <v>76</v>
      </c>
      <c r="K654" s="71" t="s">
        <v>61</v>
      </c>
      <c r="L654" s="115">
        <v>59.99</v>
      </c>
      <c r="M654" s="175">
        <f t="shared" si="884"/>
        <v>50.411764705882355</v>
      </c>
      <c r="N654" s="115"/>
      <c r="O654" s="116"/>
      <c r="P654" s="177">
        <f t="shared" si="916"/>
        <v>59.99</v>
      </c>
      <c r="Q654" s="51" t="s">
        <v>41</v>
      </c>
      <c r="R654" s="16">
        <f t="shared" si="911"/>
        <v>57.99</v>
      </c>
      <c r="S654" s="14" t="s">
        <v>41</v>
      </c>
      <c r="T654" s="14" t="s">
        <v>41</v>
      </c>
      <c r="U654" s="16">
        <f t="shared" si="912"/>
        <v>54.99</v>
      </c>
      <c r="V654" s="14" t="s">
        <v>41</v>
      </c>
      <c r="W654" s="16">
        <f t="shared" si="913"/>
        <v>52.99</v>
      </c>
      <c r="X654" s="14" t="s">
        <v>41</v>
      </c>
      <c r="Y654" s="14" t="s">
        <v>41</v>
      </c>
      <c r="Z654" s="16">
        <f t="shared" si="914"/>
        <v>49.99</v>
      </c>
      <c r="AA654" s="72">
        <f>P654-12</f>
        <v>47.99</v>
      </c>
      <c r="AB654" s="252">
        <v>39.99</v>
      </c>
      <c r="AC654" s="212"/>
      <c r="AD654" s="119" t="s">
        <v>41</v>
      </c>
      <c r="AE654" s="67">
        <v>300</v>
      </c>
      <c r="AF654" s="114"/>
      <c r="AG654" s="182">
        <f t="shared" si="885"/>
        <v>300</v>
      </c>
      <c r="AH654" s="183">
        <f t="shared" si="886"/>
        <v>-309.39999999999998</v>
      </c>
      <c r="AI654" s="184">
        <f t="shared" si="887"/>
        <v>9.99</v>
      </c>
      <c r="AJ654" s="183">
        <f t="shared" si="888"/>
        <v>8.3949579831932777</v>
      </c>
      <c r="AK654" s="202" t="str">
        <f t="shared" si="889"/>
        <v>-</v>
      </c>
      <c r="AL654" s="203">
        <f t="shared" si="890"/>
        <v>260</v>
      </c>
      <c r="AM654" s="203" t="str">
        <f t="shared" si="891"/>
        <v>-</v>
      </c>
      <c r="AN654" s="203" t="str">
        <f t="shared" si="892"/>
        <v>-</v>
      </c>
      <c r="AO654" s="203">
        <f t="shared" si="893"/>
        <v>200</v>
      </c>
      <c r="AP654" s="203" t="str">
        <f t="shared" si="894"/>
        <v>-</v>
      </c>
      <c r="AQ654" s="203">
        <f t="shared" si="895"/>
        <v>160</v>
      </c>
      <c r="AR654" s="203" t="str">
        <f t="shared" si="896"/>
        <v>-</v>
      </c>
      <c r="AS654" s="203" t="str">
        <f t="shared" si="897"/>
        <v>-</v>
      </c>
      <c r="AT654" s="203">
        <f t="shared" si="898"/>
        <v>100</v>
      </c>
      <c r="AU654" s="204">
        <f t="shared" si="899"/>
        <v>60</v>
      </c>
      <c r="AV654" s="185"/>
      <c r="AW654" s="205" t="str">
        <f t="shared" si="900"/>
        <v>-</v>
      </c>
      <c r="AX654" s="206">
        <f t="shared" si="901"/>
        <v>9.99</v>
      </c>
      <c r="AY654" s="206" t="str">
        <f t="shared" si="902"/>
        <v>-</v>
      </c>
      <c r="AZ654" s="206" t="str">
        <f t="shared" si="903"/>
        <v>-</v>
      </c>
      <c r="BA654" s="206">
        <f t="shared" si="904"/>
        <v>9.99</v>
      </c>
      <c r="BB654" s="206" t="str">
        <f t="shared" si="905"/>
        <v>-</v>
      </c>
      <c r="BC654" s="206">
        <f t="shared" si="906"/>
        <v>9.99</v>
      </c>
      <c r="BD654" s="206" t="str">
        <f t="shared" si="907"/>
        <v>-</v>
      </c>
      <c r="BE654" s="206" t="str">
        <f t="shared" si="908"/>
        <v>-</v>
      </c>
      <c r="BF654" s="206">
        <f t="shared" si="909"/>
        <v>9.99</v>
      </c>
      <c r="BG654" s="207">
        <f t="shared" si="910"/>
        <v>9.99</v>
      </c>
      <c r="BH654" s="103" t="s">
        <v>2755</v>
      </c>
      <c r="BI654" s="228"/>
      <c r="BJ654" s="219" t="s">
        <v>216</v>
      </c>
      <c r="BK654" s="103"/>
    </row>
    <row r="655" spans="1:63">
      <c r="A655" s="111" t="s">
        <v>173</v>
      </c>
      <c r="B655" s="126" t="s">
        <v>176</v>
      </c>
      <c r="C655" s="145" t="s">
        <v>2697</v>
      </c>
      <c r="D655" s="71" t="s">
        <v>40</v>
      </c>
      <c r="E655" s="112"/>
      <c r="F655" s="51" t="s">
        <v>61</v>
      </c>
      <c r="G655" s="14" t="s">
        <v>61</v>
      </c>
      <c r="H655" s="14">
        <v>300</v>
      </c>
      <c r="I655" s="14" t="s">
        <v>41</v>
      </c>
      <c r="J655" s="14" t="s">
        <v>76</v>
      </c>
      <c r="K655" s="71" t="s">
        <v>61</v>
      </c>
      <c r="L655" s="115">
        <v>59.99</v>
      </c>
      <c r="M655" s="175">
        <f t="shared" si="884"/>
        <v>50.411764705882355</v>
      </c>
      <c r="N655" s="115"/>
      <c r="O655" s="116"/>
      <c r="P655" s="177">
        <f t="shared" si="916"/>
        <v>59.99</v>
      </c>
      <c r="Q655" s="51" t="s">
        <v>41</v>
      </c>
      <c r="R655" s="16" t="s">
        <v>41</v>
      </c>
      <c r="S655" s="14" t="s">
        <v>41</v>
      </c>
      <c r="T655" s="14" t="s">
        <v>41</v>
      </c>
      <c r="U655" s="16" t="s">
        <v>41</v>
      </c>
      <c r="V655" s="14" t="s">
        <v>41</v>
      </c>
      <c r="W655" s="16" t="s">
        <v>41</v>
      </c>
      <c r="X655" s="14" t="s">
        <v>41</v>
      </c>
      <c r="Y655" s="14" t="s">
        <v>41</v>
      </c>
      <c r="Z655" s="16" t="s">
        <v>41</v>
      </c>
      <c r="AA655" s="71" t="s">
        <v>41</v>
      </c>
      <c r="AB655" s="252">
        <v>39.99</v>
      </c>
      <c r="AC655" s="212"/>
      <c r="AD655" s="119" t="s">
        <v>41</v>
      </c>
      <c r="AE655" s="67">
        <v>25</v>
      </c>
      <c r="AF655" s="114"/>
      <c r="AG655" s="182">
        <f t="shared" si="885"/>
        <v>25</v>
      </c>
      <c r="AH655" s="183">
        <f t="shared" si="886"/>
        <v>17.849999999999998</v>
      </c>
      <c r="AI655" s="184">
        <f t="shared" si="887"/>
        <v>19.990000000000002</v>
      </c>
      <c r="AJ655" s="183">
        <f t="shared" si="888"/>
        <v>16.798319327731093</v>
      </c>
      <c r="AK655" s="202" t="str">
        <f t="shared" si="889"/>
        <v>-</v>
      </c>
      <c r="AL655" s="203" t="str">
        <f t="shared" si="890"/>
        <v>-</v>
      </c>
      <c r="AM655" s="203" t="str">
        <f t="shared" si="891"/>
        <v>-</v>
      </c>
      <c r="AN655" s="203" t="str">
        <f t="shared" si="892"/>
        <v>-</v>
      </c>
      <c r="AO655" s="203" t="str">
        <f t="shared" si="893"/>
        <v>-</v>
      </c>
      <c r="AP655" s="203" t="str">
        <f t="shared" si="894"/>
        <v>-</v>
      </c>
      <c r="AQ655" s="203" t="str">
        <f t="shared" si="895"/>
        <v>-</v>
      </c>
      <c r="AR655" s="203" t="str">
        <f t="shared" si="896"/>
        <v>-</v>
      </c>
      <c r="AS655" s="203" t="str">
        <f t="shared" si="897"/>
        <v>-</v>
      </c>
      <c r="AT655" s="203" t="str">
        <f t="shared" si="898"/>
        <v>-</v>
      </c>
      <c r="AU655" s="204" t="str">
        <f t="shared" si="899"/>
        <v>-</v>
      </c>
      <c r="AV655" s="185"/>
      <c r="AW655" s="205" t="str">
        <f t="shared" si="900"/>
        <v>-</v>
      </c>
      <c r="AX655" s="206" t="str">
        <f t="shared" si="901"/>
        <v>-</v>
      </c>
      <c r="AY655" s="206" t="str">
        <f t="shared" si="902"/>
        <v>-</v>
      </c>
      <c r="AZ655" s="206" t="str">
        <f t="shared" si="903"/>
        <v>-</v>
      </c>
      <c r="BA655" s="206" t="str">
        <f t="shared" si="904"/>
        <v>-</v>
      </c>
      <c r="BB655" s="206" t="str">
        <f t="shared" si="905"/>
        <v>-</v>
      </c>
      <c r="BC655" s="206" t="str">
        <f t="shared" si="906"/>
        <v>-</v>
      </c>
      <c r="BD655" s="206" t="str">
        <f t="shared" si="907"/>
        <v>-</v>
      </c>
      <c r="BE655" s="206" t="str">
        <f t="shared" si="908"/>
        <v>-</v>
      </c>
      <c r="BF655" s="206" t="str">
        <f t="shared" si="909"/>
        <v>-</v>
      </c>
      <c r="BG655" s="207" t="str">
        <f t="shared" si="910"/>
        <v>-</v>
      </c>
      <c r="BH655" s="103" t="s">
        <v>2754</v>
      </c>
      <c r="BI655" s="228"/>
      <c r="BJ655" s="219" t="s">
        <v>62</v>
      </c>
      <c r="BK655" s="103"/>
    </row>
    <row r="656" spans="1:63" s="49" customFormat="1">
      <c r="A656" s="110"/>
      <c r="B656" s="126" t="s">
        <v>176</v>
      </c>
      <c r="C656" s="145" t="s">
        <v>2621</v>
      </c>
      <c r="D656" s="71" t="s">
        <v>40</v>
      </c>
      <c r="E656" s="112" t="s">
        <v>2426</v>
      </c>
      <c r="F656" s="51" t="s">
        <v>61</v>
      </c>
      <c r="G656" s="14" t="s">
        <v>61</v>
      </c>
      <c r="H656" s="14">
        <v>300</v>
      </c>
      <c r="I656" s="14" t="s">
        <v>41</v>
      </c>
      <c r="J656" s="14" t="s">
        <v>76</v>
      </c>
      <c r="K656" s="71" t="s">
        <v>61</v>
      </c>
      <c r="L656" s="115">
        <v>59.99</v>
      </c>
      <c r="M656" s="175">
        <f t="shared" si="884"/>
        <v>50.411764705882355</v>
      </c>
      <c r="N656" s="115"/>
      <c r="O656" s="116"/>
      <c r="P656" s="177">
        <f t="shared" si="916"/>
        <v>59.99</v>
      </c>
      <c r="Q656" s="51" t="s">
        <v>41</v>
      </c>
      <c r="R656" s="16">
        <f t="shared" ref="R656:R664" si="917">P656-2</f>
        <v>57.99</v>
      </c>
      <c r="S656" s="14" t="s">
        <v>41</v>
      </c>
      <c r="T656" s="14" t="s">
        <v>41</v>
      </c>
      <c r="U656" s="16">
        <f t="shared" ref="U656:U662" si="918">P656-5</f>
        <v>54.99</v>
      </c>
      <c r="V656" s="14" t="s">
        <v>41</v>
      </c>
      <c r="W656" s="16">
        <f t="shared" ref="W656:W662" si="919">P656-7</f>
        <v>52.99</v>
      </c>
      <c r="X656" s="14" t="s">
        <v>41</v>
      </c>
      <c r="Y656" s="14" t="s">
        <v>41</v>
      </c>
      <c r="Z656" s="16">
        <f t="shared" ref="Z656:Z662" si="920">P656-10</f>
        <v>49.99</v>
      </c>
      <c r="AA656" s="72">
        <f t="shared" ref="AA656:AA662" si="921">P656-12</f>
        <v>47.99</v>
      </c>
      <c r="AB656" s="252">
        <v>39.99</v>
      </c>
      <c r="AC656" s="237" t="s">
        <v>49</v>
      </c>
      <c r="AD656" s="120" t="s">
        <v>2628</v>
      </c>
      <c r="AE656" s="67">
        <v>300</v>
      </c>
      <c r="AF656" s="114">
        <v>300</v>
      </c>
      <c r="AG656" s="182">
        <f t="shared" si="885"/>
        <v>600</v>
      </c>
      <c r="AH656" s="183">
        <f t="shared" si="886"/>
        <v>-666.4</v>
      </c>
      <c r="AI656" s="184">
        <f t="shared" si="887"/>
        <v>9.99</v>
      </c>
      <c r="AJ656" s="183">
        <f t="shared" si="888"/>
        <v>8.3949579831932777</v>
      </c>
      <c r="AK656" s="202" t="str">
        <f t="shared" si="889"/>
        <v>-</v>
      </c>
      <c r="AL656" s="203">
        <f t="shared" si="890"/>
        <v>560</v>
      </c>
      <c r="AM656" s="203" t="str">
        <f t="shared" si="891"/>
        <v>-</v>
      </c>
      <c r="AN656" s="203" t="str">
        <f t="shared" si="892"/>
        <v>-</v>
      </c>
      <c r="AO656" s="203">
        <f t="shared" si="893"/>
        <v>500</v>
      </c>
      <c r="AP656" s="203" t="str">
        <f t="shared" si="894"/>
        <v>-</v>
      </c>
      <c r="AQ656" s="203">
        <f t="shared" si="895"/>
        <v>460</v>
      </c>
      <c r="AR656" s="203" t="str">
        <f t="shared" si="896"/>
        <v>-</v>
      </c>
      <c r="AS656" s="203" t="str">
        <f t="shared" si="897"/>
        <v>-</v>
      </c>
      <c r="AT656" s="203">
        <f t="shared" si="898"/>
        <v>400</v>
      </c>
      <c r="AU656" s="204">
        <f t="shared" si="899"/>
        <v>360</v>
      </c>
      <c r="AV656" s="185"/>
      <c r="AW656" s="205" t="str">
        <f t="shared" si="900"/>
        <v>-</v>
      </c>
      <c r="AX656" s="206">
        <f t="shared" si="901"/>
        <v>9.99</v>
      </c>
      <c r="AY656" s="206" t="str">
        <f t="shared" si="902"/>
        <v>-</v>
      </c>
      <c r="AZ656" s="206" t="str">
        <f t="shared" si="903"/>
        <v>-</v>
      </c>
      <c r="BA656" s="206">
        <f t="shared" si="904"/>
        <v>9.99</v>
      </c>
      <c r="BB656" s="206" t="str">
        <f t="shared" si="905"/>
        <v>-</v>
      </c>
      <c r="BC656" s="206">
        <f t="shared" si="906"/>
        <v>9.99</v>
      </c>
      <c r="BD656" s="206" t="str">
        <f t="shared" si="907"/>
        <v>-</v>
      </c>
      <c r="BE656" s="206" t="str">
        <f t="shared" si="908"/>
        <v>-</v>
      </c>
      <c r="BF656" s="206">
        <f t="shared" si="909"/>
        <v>9.99</v>
      </c>
      <c r="BG656" s="207">
        <f t="shared" si="910"/>
        <v>9.99</v>
      </c>
      <c r="BH656" s="103" t="s">
        <v>2755</v>
      </c>
      <c r="BI656" s="227">
        <v>46265</v>
      </c>
      <c r="BJ656" s="219" t="s">
        <v>216</v>
      </c>
      <c r="BK656" s="103"/>
    </row>
    <row r="657" spans="1:63">
      <c r="A657" s="110"/>
      <c r="B657" s="126" t="s">
        <v>176</v>
      </c>
      <c r="C657" s="53" t="s">
        <v>1951</v>
      </c>
      <c r="D657" s="71" t="s">
        <v>71</v>
      </c>
      <c r="E657" s="112"/>
      <c r="F657" s="51" t="s">
        <v>61</v>
      </c>
      <c r="G657" s="14" t="s">
        <v>61</v>
      </c>
      <c r="H657" s="14">
        <v>50</v>
      </c>
      <c r="I657" s="14" t="s">
        <v>41</v>
      </c>
      <c r="J657" s="14" t="s">
        <v>76</v>
      </c>
      <c r="K657" s="72" t="s">
        <v>61</v>
      </c>
      <c r="L657" s="115">
        <v>64.989999999999995</v>
      </c>
      <c r="M657" s="175">
        <f t="shared" si="884"/>
        <v>54.613445378151262</v>
      </c>
      <c r="N657" s="115"/>
      <c r="O657" s="116"/>
      <c r="P657" s="177">
        <f t="shared" si="916"/>
        <v>64.989999999999995</v>
      </c>
      <c r="Q657" s="51" t="s">
        <v>41</v>
      </c>
      <c r="R657" s="16">
        <f t="shared" si="917"/>
        <v>62.989999999999995</v>
      </c>
      <c r="S657" s="14" t="s">
        <v>41</v>
      </c>
      <c r="T657" s="14" t="s">
        <v>41</v>
      </c>
      <c r="U657" s="16">
        <f t="shared" si="918"/>
        <v>59.989999999999995</v>
      </c>
      <c r="V657" s="14" t="s">
        <v>41</v>
      </c>
      <c r="W657" s="16">
        <f t="shared" si="919"/>
        <v>57.989999999999995</v>
      </c>
      <c r="X657" s="14" t="s">
        <v>41</v>
      </c>
      <c r="Y657" s="14" t="s">
        <v>41</v>
      </c>
      <c r="Z657" s="16">
        <f t="shared" si="920"/>
        <v>54.989999999999995</v>
      </c>
      <c r="AA657" s="72">
        <f t="shared" si="921"/>
        <v>52.989999999999995</v>
      </c>
      <c r="AB657" s="252">
        <v>39.99</v>
      </c>
      <c r="AC657" s="212"/>
      <c r="AD657" s="119" t="s">
        <v>41</v>
      </c>
      <c r="AE657" s="67">
        <v>460</v>
      </c>
      <c r="AF657" s="114"/>
      <c r="AG657" s="182">
        <f t="shared" si="885"/>
        <v>460</v>
      </c>
      <c r="AH657" s="183">
        <f t="shared" si="886"/>
        <v>-499.79999999999995</v>
      </c>
      <c r="AI657" s="184">
        <f t="shared" si="887"/>
        <v>9.99</v>
      </c>
      <c r="AJ657" s="183">
        <f t="shared" si="888"/>
        <v>8.3949579831932777</v>
      </c>
      <c r="AK657" s="202" t="str">
        <f t="shared" si="889"/>
        <v>-</v>
      </c>
      <c r="AL657" s="203">
        <f t="shared" si="890"/>
        <v>420</v>
      </c>
      <c r="AM657" s="203" t="str">
        <f t="shared" si="891"/>
        <v>-</v>
      </c>
      <c r="AN657" s="203" t="str">
        <f t="shared" si="892"/>
        <v>-</v>
      </c>
      <c r="AO657" s="203">
        <f t="shared" si="893"/>
        <v>360</v>
      </c>
      <c r="AP657" s="203" t="str">
        <f t="shared" si="894"/>
        <v>-</v>
      </c>
      <c r="AQ657" s="203">
        <f t="shared" si="895"/>
        <v>320</v>
      </c>
      <c r="AR657" s="203" t="str">
        <f t="shared" si="896"/>
        <v>-</v>
      </c>
      <c r="AS657" s="203" t="str">
        <f t="shared" si="897"/>
        <v>-</v>
      </c>
      <c r="AT657" s="203">
        <f t="shared" si="898"/>
        <v>260</v>
      </c>
      <c r="AU657" s="204">
        <f t="shared" si="899"/>
        <v>220</v>
      </c>
      <c r="AV657" s="185"/>
      <c r="AW657" s="205" t="str">
        <f t="shared" si="900"/>
        <v>-</v>
      </c>
      <c r="AX657" s="206">
        <f t="shared" si="901"/>
        <v>9.99</v>
      </c>
      <c r="AY657" s="206" t="str">
        <f t="shared" si="902"/>
        <v>-</v>
      </c>
      <c r="AZ657" s="206" t="str">
        <f t="shared" si="903"/>
        <v>-</v>
      </c>
      <c r="BA657" s="206">
        <f t="shared" si="904"/>
        <v>9.99</v>
      </c>
      <c r="BB657" s="206" t="str">
        <f t="shared" si="905"/>
        <v>-</v>
      </c>
      <c r="BC657" s="206">
        <f t="shared" si="906"/>
        <v>9.99</v>
      </c>
      <c r="BD657" s="206" t="str">
        <f t="shared" si="907"/>
        <v>-</v>
      </c>
      <c r="BE657" s="206" t="str">
        <f t="shared" si="908"/>
        <v>-</v>
      </c>
      <c r="BF657" s="206">
        <f t="shared" si="909"/>
        <v>9.99</v>
      </c>
      <c r="BG657" s="207">
        <f t="shared" si="910"/>
        <v>9.99</v>
      </c>
      <c r="BH657" s="103"/>
      <c r="BI657" s="227"/>
      <c r="BJ657" s="112" t="s">
        <v>217</v>
      </c>
      <c r="BK657" s="103"/>
    </row>
    <row r="658" spans="1:63">
      <c r="A658" s="110"/>
      <c r="B658" s="126" t="s">
        <v>176</v>
      </c>
      <c r="C658" s="53" t="s">
        <v>1951</v>
      </c>
      <c r="D658" s="71" t="s">
        <v>71</v>
      </c>
      <c r="E658" s="112" t="s">
        <v>2426</v>
      </c>
      <c r="F658" s="51" t="s">
        <v>61</v>
      </c>
      <c r="G658" s="14" t="s">
        <v>61</v>
      </c>
      <c r="H658" s="14">
        <v>50</v>
      </c>
      <c r="I658" s="14" t="s">
        <v>41</v>
      </c>
      <c r="J658" s="14" t="s">
        <v>76</v>
      </c>
      <c r="K658" s="72" t="s">
        <v>61</v>
      </c>
      <c r="L658" s="115">
        <v>64.989999999999995</v>
      </c>
      <c r="M658" s="175">
        <f t="shared" si="884"/>
        <v>54.613445378151262</v>
      </c>
      <c r="N658" s="115"/>
      <c r="O658" s="116"/>
      <c r="P658" s="177">
        <f t="shared" si="916"/>
        <v>64.989999999999995</v>
      </c>
      <c r="Q658" s="51" t="s">
        <v>41</v>
      </c>
      <c r="R658" s="16">
        <f t="shared" si="917"/>
        <v>62.989999999999995</v>
      </c>
      <c r="S658" s="14" t="s">
        <v>41</v>
      </c>
      <c r="T658" s="14" t="s">
        <v>41</v>
      </c>
      <c r="U658" s="16">
        <f t="shared" si="918"/>
        <v>59.989999999999995</v>
      </c>
      <c r="V658" s="14" t="s">
        <v>41</v>
      </c>
      <c r="W658" s="16">
        <f t="shared" si="919"/>
        <v>57.989999999999995</v>
      </c>
      <c r="X658" s="14" t="s">
        <v>41</v>
      </c>
      <c r="Y658" s="14" t="s">
        <v>41</v>
      </c>
      <c r="Z658" s="16">
        <f t="shared" si="920"/>
        <v>54.989999999999995</v>
      </c>
      <c r="AA658" s="72">
        <f t="shared" si="921"/>
        <v>52.989999999999995</v>
      </c>
      <c r="AB658" s="252">
        <v>39.99</v>
      </c>
      <c r="AC658" s="237" t="s">
        <v>49</v>
      </c>
      <c r="AD658" s="120" t="s">
        <v>1952</v>
      </c>
      <c r="AE658" s="67">
        <v>430</v>
      </c>
      <c r="AF658" s="114">
        <v>320</v>
      </c>
      <c r="AG658" s="182">
        <f t="shared" si="885"/>
        <v>750</v>
      </c>
      <c r="AH658" s="183">
        <f t="shared" si="886"/>
        <v>-844.9</v>
      </c>
      <c r="AI658" s="184">
        <f t="shared" si="887"/>
        <v>9.99</v>
      </c>
      <c r="AJ658" s="183">
        <f t="shared" si="888"/>
        <v>8.3949579831932777</v>
      </c>
      <c r="AK658" s="202" t="str">
        <f t="shared" si="889"/>
        <v>-</v>
      </c>
      <c r="AL658" s="203">
        <f t="shared" si="890"/>
        <v>710</v>
      </c>
      <c r="AM658" s="203" t="str">
        <f t="shared" si="891"/>
        <v>-</v>
      </c>
      <c r="AN658" s="203" t="str">
        <f t="shared" si="892"/>
        <v>-</v>
      </c>
      <c r="AO658" s="203">
        <f t="shared" si="893"/>
        <v>650</v>
      </c>
      <c r="AP658" s="203" t="str">
        <f t="shared" si="894"/>
        <v>-</v>
      </c>
      <c r="AQ658" s="203">
        <f t="shared" si="895"/>
        <v>610</v>
      </c>
      <c r="AR658" s="203" t="str">
        <f t="shared" si="896"/>
        <v>-</v>
      </c>
      <c r="AS658" s="203" t="str">
        <f t="shared" si="897"/>
        <v>-</v>
      </c>
      <c r="AT658" s="203">
        <f t="shared" si="898"/>
        <v>550</v>
      </c>
      <c r="AU658" s="204">
        <f t="shared" si="899"/>
        <v>510</v>
      </c>
      <c r="AV658" s="185"/>
      <c r="AW658" s="205" t="str">
        <f t="shared" si="900"/>
        <v>-</v>
      </c>
      <c r="AX658" s="206">
        <f t="shared" si="901"/>
        <v>9.99</v>
      </c>
      <c r="AY658" s="206" t="str">
        <f t="shared" si="902"/>
        <v>-</v>
      </c>
      <c r="AZ658" s="206" t="str">
        <f t="shared" si="903"/>
        <v>-</v>
      </c>
      <c r="BA658" s="206">
        <f t="shared" si="904"/>
        <v>9.99</v>
      </c>
      <c r="BB658" s="206" t="str">
        <f t="shared" si="905"/>
        <v>-</v>
      </c>
      <c r="BC658" s="206">
        <f t="shared" si="906"/>
        <v>9.99</v>
      </c>
      <c r="BD658" s="206" t="str">
        <f t="shared" si="907"/>
        <v>-</v>
      </c>
      <c r="BE658" s="206" t="str">
        <f t="shared" si="908"/>
        <v>-</v>
      </c>
      <c r="BF658" s="206">
        <f t="shared" si="909"/>
        <v>9.99</v>
      </c>
      <c r="BG658" s="207">
        <f t="shared" si="910"/>
        <v>9.99</v>
      </c>
      <c r="BH658" s="123"/>
      <c r="BI658" s="227">
        <v>46265</v>
      </c>
      <c r="BJ658" s="112" t="s">
        <v>141</v>
      </c>
      <c r="BK658" s="103"/>
    </row>
    <row r="659" spans="1:63" s="49" customFormat="1">
      <c r="A659" s="110"/>
      <c r="B659" s="126" t="s">
        <v>176</v>
      </c>
      <c r="C659" s="145" t="s">
        <v>2622</v>
      </c>
      <c r="D659" s="71" t="s">
        <v>85</v>
      </c>
      <c r="E659" s="112"/>
      <c r="F659" s="51" t="s">
        <v>61</v>
      </c>
      <c r="G659" s="14" t="s">
        <v>61</v>
      </c>
      <c r="H659" s="14">
        <v>300</v>
      </c>
      <c r="I659" s="14" t="s">
        <v>41</v>
      </c>
      <c r="J659" s="14" t="s">
        <v>76</v>
      </c>
      <c r="K659" s="71" t="s">
        <v>61</v>
      </c>
      <c r="L659" s="115">
        <v>64.989999999999995</v>
      </c>
      <c r="M659" s="175">
        <f t="shared" si="884"/>
        <v>54.613445378151262</v>
      </c>
      <c r="N659" s="115"/>
      <c r="O659" s="116"/>
      <c r="P659" s="177">
        <f t="shared" si="916"/>
        <v>64.989999999999995</v>
      </c>
      <c r="Q659" s="51" t="s">
        <v>41</v>
      </c>
      <c r="R659" s="16">
        <f t="shared" si="917"/>
        <v>62.989999999999995</v>
      </c>
      <c r="S659" s="14" t="s">
        <v>41</v>
      </c>
      <c r="T659" s="14" t="s">
        <v>41</v>
      </c>
      <c r="U659" s="16">
        <f t="shared" si="918"/>
        <v>59.989999999999995</v>
      </c>
      <c r="V659" s="14" t="s">
        <v>41</v>
      </c>
      <c r="W659" s="16">
        <f t="shared" si="919"/>
        <v>57.989999999999995</v>
      </c>
      <c r="X659" s="14" t="s">
        <v>41</v>
      </c>
      <c r="Y659" s="14" t="s">
        <v>41</v>
      </c>
      <c r="Z659" s="16">
        <f t="shared" si="920"/>
        <v>54.989999999999995</v>
      </c>
      <c r="AA659" s="72">
        <f t="shared" si="921"/>
        <v>52.989999999999995</v>
      </c>
      <c r="AB659" s="252">
        <v>39.99</v>
      </c>
      <c r="AC659" s="212"/>
      <c r="AD659" s="119" t="s">
        <v>41</v>
      </c>
      <c r="AE659" s="67">
        <v>380</v>
      </c>
      <c r="AF659" s="114"/>
      <c r="AG659" s="182">
        <f t="shared" si="885"/>
        <v>380</v>
      </c>
      <c r="AH659" s="183">
        <f t="shared" si="886"/>
        <v>-404.59999999999997</v>
      </c>
      <c r="AI659" s="184">
        <f t="shared" si="887"/>
        <v>9.99</v>
      </c>
      <c r="AJ659" s="183">
        <f t="shared" si="888"/>
        <v>8.3949579831932777</v>
      </c>
      <c r="AK659" s="202" t="str">
        <f t="shared" si="889"/>
        <v>-</v>
      </c>
      <c r="AL659" s="203">
        <f t="shared" si="890"/>
        <v>340</v>
      </c>
      <c r="AM659" s="203" t="str">
        <f t="shared" si="891"/>
        <v>-</v>
      </c>
      <c r="AN659" s="203" t="str">
        <f t="shared" si="892"/>
        <v>-</v>
      </c>
      <c r="AO659" s="203">
        <f t="shared" si="893"/>
        <v>280</v>
      </c>
      <c r="AP659" s="203" t="str">
        <f t="shared" si="894"/>
        <v>-</v>
      </c>
      <c r="AQ659" s="203">
        <f t="shared" si="895"/>
        <v>240</v>
      </c>
      <c r="AR659" s="203" t="str">
        <f t="shared" si="896"/>
        <v>-</v>
      </c>
      <c r="AS659" s="203" t="str">
        <f t="shared" si="897"/>
        <v>-</v>
      </c>
      <c r="AT659" s="203">
        <f t="shared" si="898"/>
        <v>180</v>
      </c>
      <c r="AU659" s="204">
        <f t="shared" si="899"/>
        <v>140</v>
      </c>
      <c r="AV659" s="185"/>
      <c r="AW659" s="205" t="str">
        <f t="shared" si="900"/>
        <v>-</v>
      </c>
      <c r="AX659" s="206">
        <f t="shared" si="901"/>
        <v>9.99</v>
      </c>
      <c r="AY659" s="206" t="str">
        <f t="shared" si="902"/>
        <v>-</v>
      </c>
      <c r="AZ659" s="206" t="str">
        <f t="shared" si="903"/>
        <v>-</v>
      </c>
      <c r="BA659" s="206">
        <f t="shared" si="904"/>
        <v>9.99</v>
      </c>
      <c r="BB659" s="206" t="str">
        <f t="shared" si="905"/>
        <v>-</v>
      </c>
      <c r="BC659" s="206">
        <f t="shared" si="906"/>
        <v>9.99</v>
      </c>
      <c r="BD659" s="206" t="str">
        <f t="shared" si="907"/>
        <v>-</v>
      </c>
      <c r="BE659" s="206" t="str">
        <f t="shared" si="908"/>
        <v>-</v>
      </c>
      <c r="BF659" s="206">
        <f t="shared" si="909"/>
        <v>9.99</v>
      </c>
      <c r="BG659" s="207">
        <f t="shared" si="910"/>
        <v>9.99</v>
      </c>
      <c r="BH659" s="103" t="s">
        <v>2755</v>
      </c>
      <c r="BI659" s="228"/>
      <c r="BJ659" s="219" t="s">
        <v>146</v>
      </c>
      <c r="BK659" s="103"/>
    </row>
    <row r="660" spans="1:63" s="49" customFormat="1">
      <c r="A660" s="110"/>
      <c r="B660" s="126" t="s">
        <v>176</v>
      </c>
      <c r="C660" s="145" t="s">
        <v>2622</v>
      </c>
      <c r="D660" s="71" t="s">
        <v>85</v>
      </c>
      <c r="E660" s="112" t="s">
        <v>2426</v>
      </c>
      <c r="F660" s="51" t="s">
        <v>61</v>
      </c>
      <c r="G660" s="14" t="s">
        <v>61</v>
      </c>
      <c r="H660" s="14">
        <v>300</v>
      </c>
      <c r="I660" s="14" t="s">
        <v>41</v>
      </c>
      <c r="J660" s="14" t="s">
        <v>76</v>
      </c>
      <c r="K660" s="71" t="s">
        <v>61</v>
      </c>
      <c r="L660" s="115">
        <v>64.989999999999995</v>
      </c>
      <c r="M660" s="175">
        <f t="shared" si="884"/>
        <v>54.613445378151262</v>
      </c>
      <c r="N660" s="115"/>
      <c r="O660" s="116"/>
      <c r="P660" s="177">
        <f t="shared" si="916"/>
        <v>64.989999999999995</v>
      </c>
      <c r="Q660" s="51" t="s">
        <v>41</v>
      </c>
      <c r="R660" s="16">
        <f t="shared" si="917"/>
        <v>62.989999999999995</v>
      </c>
      <c r="S660" s="14" t="s">
        <v>41</v>
      </c>
      <c r="T660" s="14" t="s">
        <v>41</v>
      </c>
      <c r="U660" s="16">
        <f t="shared" si="918"/>
        <v>59.989999999999995</v>
      </c>
      <c r="V660" s="14" t="s">
        <v>41</v>
      </c>
      <c r="W660" s="16">
        <f t="shared" si="919"/>
        <v>57.989999999999995</v>
      </c>
      <c r="X660" s="14" t="s">
        <v>41</v>
      </c>
      <c r="Y660" s="14" t="s">
        <v>41</v>
      </c>
      <c r="Z660" s="16">
        <f t="shared" si="920"/>
        <v>54.989999999999995</v>
      </c>
      <c r="AA660" s="72">
        <f t="shared" si="921"/>
        <v>52.989999999999995</v>
      </c>
      <c r="AB660" s="252">
        <v>39.99</v>
      </c>
      <c r="AC660" s="237" t="s">
        <v>49</v>
      </c>
      <c r="AD660" s="120" t="s">
        <v>2628</v>
      </c>
      <c r="AE660" s="67">
        <v>380</v>
      </c>
      <c r="AF660" s="114">
        <v>300</v>
      </c>
      <c r="AG660" s="182">
        <f t="shared" si="885"/>
        <v>680</v>
      </c>
      <c r="AH660" s="183">
        <f t="shared" si="886"/>
        <v>-761.59999999999991</v>
      </c>
      <c r="AI660" s="184">
        <f t="shared" si="887"/>
        <v>9.99</v>
      </c>
      <c r="AJ660" s="183">
        <f t="shared" si="888"/>
        <v>8.3949579831932777</v>
      </c>
      <c r="AK660" s="202" t="str">
        <f t="shared" si="889"/>
        <v>-</v>
      </c>
      <c r="AL660" s="203">
        <f t="shared" si="890"/>
        <v>640</v>
      </c>
      <c r="AM660" s="203" t="str">
        <f t="shared" si="891"/>
        <v>-</v>
      </c>
      <c r="AN660" s="203" t="str">
        <f t="shared" si="892"/>
        <v>-</v>
      </c>
      <c r="AO660" s="203">
        <f t="shared" si="893"/>
        <v>580</v>
      </c>
      <c r="AP660" s="203" t="str">
        <f t="shared" si="894"/>
        <v>-</v>
      </c>
      <c r="AQ660" s="203">
        <f t="shared" si="895"/>
        <v>540</v>
      </c>
      <c r="AR660" s="203" t="str">
        <f t="shared" si="896"/>
        <v>-</v>
      </c>
      <c r="AS660" s="203" t="str">
        <f t="shared" si="897"/>
        <v>-</v>
      </c>
      <c r="AT660" s="203">
        <f t="shared" si="898"/>
        <v>480</v>
      </c>
      <c r="AU660" s="204">
        <f t="shared" si="899"/>
        <v>440</v>
      </c>
      <c r="AV660" s="185"/>
      <c r="AW660" s="205" t="str">
        <f t="shared" si="900"/>
        <v>-</v>
      </c>
      <c r="AX660" s="206">
        <f t="shared" si="901"/>
        <v>9.99</v>
      </c>
      <c r="AY660" s="206" t="str">
        <f t="shared" si="902"/>
        <v>-</v>
      </c>
      <c r="AZ660" s="206" t="str">
        <f t="shared" si="903"/>
        <v>-</v>
      </c>
      <c r="BA660" s="206">
        <f t="shared" si="904"/>
        <v>9.99</v>
      </c>
      <c r="BB660" s="206" t="str">
        <f t="shared" si="905"/>
        <v>-</v>
      </c>
      <c r="BC660" s="206">
        <f t="shared" si="906"/>
        <v>9.99</v>
      </c>
      <c r="BD660" s="206" t="str">
        <f t="shared" si="907"/>
        <v>-</v>
      </c>
      <c r="BE660" s="206" t="str">
        <f t="shared" si="908"/>
        <v>-</v>
      </c>
      <c r="BF660" s="206">
        <f t="shared" si="909"/>
        <v>9.99</v>
      </c>
      <c r="BG660" s="207">
        <f t="shared" si="910"/>
        <v>9.99</v>
      </c>
      <c r="BH660" s="103" t="s">
        <v>2755</v>
      </c>
      <c r="BI660" s="227">
        <v>46265</v>
      </c>
      <c r="BJ660" s="219" t="s">
        <v>146</v>
      </c>
      <c r="BK660" s="103"/>
    </row>
    <row r="661" spans="1:63" s="49" customFormat="1">
      <c r="A661" s="110"/>
      <c r="B661" s="126" t="s">
        <v>176</v>
      </c>
      <c r="C661" s="145" t="s">
        <v>2623</v>
      </c>
      <c r="D661" s="71" t="s">
        <v>71</v>
      </c>
      <c r="E661" s="112"/>
      <c r="F661" s="51" t="s">
        <v>61</v>
      </c>
      <c r="G661" s="14" t="s">
        <v>61</v>
      </c>
      <c r="H661" s="14">
        <v>300</v>
      </c>
      <c r="I661" s="14" t="s">
        <v>41</v>
      </c>
      <c r="J661" s="14" t="s">
        <v>76</v>
      </c>
      <c r="K661" s="71" t="s">
        <v>61</v>
      </c>
      <c r="L661" s="115">
        <v>69.989999999999995</v>
      </c>
      <c r="M661" s="175">
        <f t="shared" si="884"/>
        <v>58.815126050420169</v>
      </c>
      <c r="N661" s="115"/>
      <c r="O661" s="116"/>
      <c r="P661" s="177">
        <f t="shared" si="916"/>
        <v>69.989999999999995</v>
      </c>
      <c r="Q661" s="51" t="s">
        <v>41</v>
      </c>
      <c r="R661" s="16">
        <f t="shared" si="917"/>
        <v>67.989999999999995</v>
      </c>
      <c r="S661" s="14" t="s">
        <v>41</v>
      </c>
      <c r="T661" s="14" t="s">
        <v>41</v>
      </c>
      <c r="U661" s="16">
        <f t="shared" si="918"/>
        <v>64.989999999999995</v>
      </c>
      <c r="V661" s="14" t="s">
        <v>41</v>
      </c>
      <c r="W661" s="16">
        <f t="shared" si="919"/>
        <v>62.989999999999995</v>
      </c>
      <c r="X661" s="14" t="s">
        <v>41</v>
      </c>
      <c r="Y661" s="14" t="s">
        <v>41</v>
      </c>
      <c r="Z661" s="16">
        <f t="shared" si="920"/>
        <v>59.989999999999995</v>
      </c>
      <c r="AA661" s="72">
        <f t="shared" si="921"/>
        <v>57.989999999999995</v>
      </c>
      <c r="AB661" s="252">
        <v>39.99</v>
      </c>
      <c r="AC661" s="212"/>
      <c r="AD661" s="119" t="s">
        <v>41</v>
      </c>
      <c r="AE661" s="67">
        <v>460</v>
      </c>
      <c r="AF661" s="114"/>
      <c r="AG661" s="182">
        <f t="shared" si="885"/>
        <v>460</v>
      </c>
      <c r="AH661" s="183">
        <f t="shared" si="886"/>
        <v>-499.79999999999995</v>
      </c>
      <c r="AI661" s="184">
        <f t="shared" si="887"/>
        <v>9.99</v>
      </c>
      <c r="AJ661" s="183">
        <f t="shared" si="888"/>
        <v>8.3949579831932777</v>
      </c>
      <c r="AK661" s="202" t="str">
        <f t="shared" si="889"/>
        <v>-</v>
      </c>
      <c r="AL661" s="203">
        <f t="shared" si="890"/>
        <v>420</v>
      </c>
      <c r="AM661" s="203" t="str">
        <f t="shared" si="891"/>
        <v>-</v>
      </c>
      <c r="AN661" s="203" t="str">
        <f t="shared" si="892"/>
        <v>-</v>
      </c>
      <c r="AO661" s="203">
        <f t="shared" si="893"/>
        <v>360</v>
      </c>
      <c r="AP661" s="203" t="str">
        <f t="shared" si="894"/>
        <v>-</v>
      </c>
      <c r="AQ661" s="203">
        <f t="shared" si="895"/>
        <v>320</v>
      </c>
      <c r="AR661" s="203" t="str">
        <f t="shared" si="896"/>
        <v>-</v>
      </c>
      <c r="AS661" s="203" t="str">
        <f t="shared" si="897"/>
        <v>-</v>
      </c>
      <c r="AT661" s="203">
        <f t="shared" si="898"/>
        <v>260</v>
      </c>
      <c r="AU661" s="204">
        <f t="shared" si="899"/>
        <v>220</v>
      </c>
      <c r="AV661" s="185"/>
      <c r="AW661" s="205" t="str">
        <f t="shared" si="900"/>
        <v>-</v>
      </c>
      <c r="AX661" s="206">
        <f t="shared" si="901"/>
        <v>9.99</v>
      </c>
      <c r="AY661" s="206" t="str">
        <f t="shared" si="902"/>
        <v>-</v>
      </c>
      <c r="AZ661" s="206" t="str">
        <f t="shared" si="903"/>
        <v>-</v>
      </c>
      <c r="BA661" s="206">
        <f t="shared" si="904"/>
        <v>9.99</v>
      </c>
      <c r="BB661" s="206" t="str">
        <f t="shared" si="905"/>
        <v>-</v>
      </c>
      <c r="BC661" s="206">
        <f t="shared" si="906"/>
        <v>9.99</v>
      </c>
      <c r="BD661" s="206" t="str">
        <f t="shared" si="907"/>
        <v>-</v>
      </c>
      <c r="BE661" s="206" t="str">
        <f t="shared" si="908"/>
        <v>-</v>
      </c>
      <c r="BF661" s="206">
        <f t="shared" si="909"/>
        <v>9.99</v>
      </c>
      <c r="BG661" s="207">
        <f t="shared" si="910"/>
        <v>9.99</v>
      </c>
      <c r="BH661" s="103" t="s">
        <v>2755</v>
      </c>
      <c r="BI661" s="228"/>
      <c r="BJ661" s="219" t="s">
        <v>217</v>
      </c>
      <c r="BK661" s="103"/>
    </row>
    <row r="662" spans="1:63" s="49" customFormat="1">
      <c r="A662" s="110"/>
      <c r="B662" s="126" t="s">
        <v>176</v>
      </c>
      <c r="C662" s="145" t="s">
        <v>2623</v>
      </c>
      <c r="D662" s="71" t="s">
        <v>71</v>
      </c>
      <c r="E662" s="112" t="s">
        <v>2426</v>
      </c>
      <c r="F662" s="51" t="s">
        <v>61</v>
      </c>
      <c r="G662" s="14" t="s">
        <v>61</v>
      </c>
      <c r="H662" s="14">
        <v>300</v>
      </c>
      <c r="I662" s="14" t="s">
        <v>41</v>
      </c>
      <c r="J662" s="14" t="s">
        <v>76</v>
      </c>
      <c r="K662" s="71" t="s">
        <v>61</v>
      </c>
      <c r="L662" s="115">
        <v>69.989999999999995</v>
      </c>
      <c r="M662" s="175">
        <f t="shared" si="884"/>
        <v>58.815126050420169</v>
      </c>
      <c r="N662" s="115"/>
      <c r="O662" s="116"/>
      <c r="P662" s="177">
        <f t="shared" si="916"/>
        <v>69.989999999999995</v>
      </c>
      <c r="Q662" s="51" t="s">
        <v>41</v>
      </c>
      <c r="R662" s="16">
        <f t="shared" si="917"/>
        <v>67.989999999999995</v>
      </c>
      <c r="S662" s="14" t="s">
        <v>41</v>
      </c>
      <c r="T662" s="14" t="s">
        <v>41</v>
      </c>
      <c r="U662" s="16">
        <f t="shared" si="918"/>
        <v>64.989999999999995</v>
      </c>
      <c r="V662" s="14" t="s">
        <v>41</v>
      </c>
      <c r="W662" s="16">
        <f t="shared" si="919"/>
        <v>62.989999999999995</v>
      </c>
      <c r="X662" s="14" t="s">
        <v>41</v>
      </c>
      <c r="Y662" s="14" t="s">
        <v>41</v>
      </c>
      <c r="Z662" s="16">
        <f t="shared" si="920"/>
        <v>59.989999999999995</v>
      </c>
      <c r="AA662" s="72">
        <f t="shared" si="921"/>
        <v>57.989999999999995</v>
      </c>
      <c r="AB662" s="252">
        <v>39.99</v>
      </c>
      <c r="AC662" s="237" t="s">
        <v>49</v>
      </c>
      <c r="AD662" s="120" t="s">
        <v>2628</v>
      </c>
      <c r="AE662" s="67">
        <v>460</v>
      </c>
      <c r="AF662" s="114">
        <v>300</v>
      </c>
      <c r="AG662" s="182">
        <f t="shared" si="885"/>
        <v>760</v>
      </c>
      <c r="AH662" s="183">
        <f t="shared" si="886"/>
        <v>-856.8</v>
      </c>
      <c r="AI662" s="184">
        <f t="shared" si="887"/>
        <v>9.99</v>
      </c>
      <c r="AJ662" s="183">
        <f t="shared" si="888"/>
        <v>8.3949579831932777</v>
      </c>
      <c r="AK662" s="202" t="str">
        <f t="shared" si="889"/>
        <v>-</v>
      </c>
      <c r="AL662" s="203">
        <f t="shared" si="890"/>
        <v>720</v>
      </c>
      <c r="AM662" s="203" t="str">
        <f t="shared" si="891"/>
        <v>-</v>
      </c>
      <c r="AN662" s="203" t="str">
        <f t="shared" si="892"/>
        <v>-</v>
      </c>
      <c r="AO662" s="203">
        <f t="shared" si="893"/>
        <v>660</v>
      </c>
      <c r="AP662" s="203" t="str">
        <f t="shared" si="894"/>
        <v>-</v>
      </c>
      <c r="AQ662" s="203">
        <f t="shared" si="895"/>
        <v>620</v>
      </c>
      <c r="AR662" s="203" t="str">
        <f t="shared" si="896"/>
        <v>-</v>
      </c>
      <c r="AS662" s="203" t="str">
        <f t="shared" si="897"/>
        <v>-</v>
      </c>
      <c r="AT662" s="203">
        <f t="shared" si="898"/>
        <v>560</v>
      </c>
      <c r="AU662" s="204">
        <f t="shared" si="899"/>
        <v>520</v>
      </c>
      <c r="AV662" s="185"/>
      <c r="AW662" s="205" t="str">
        <f t="shared" si="900"/>
        <v>-</v>
      </c>
      <c r="AX662" s="206">
        <f t="shared" si="901"/>
        <v>9.99</v>
      </c>
      <c r="AY662" s="206" t="str">
        <f t="shared" si="902"/>
        <v>-</v>
      </c>
      <c r="AZ662" s="206" t="str">
        <f t="shared" si="903"/>
        <v>-</v>
      </c>
      <c r="BA662" s="206">
        <f t="shared" si="904"/>
        <v>9.99</v>
      </c>
      <c r="BB662" s="206" t="str">
        <f t="shared" si="905"/>
        <v>-</v>
      </c>
      <c r="BC662" s="206">
        <f t="shared" si="906"/>
        <v>9.99</v>
      </c>
      <c r="BD662" s="206" t="str">
        <f t="shared" si="907"/>
        <v>-</v>
      </c>
      <c r="BE662" s="206" t="str">
        <f t="shared" si="908"/>
        <v>-</v>
      </c>
      <c r="BF662" s="206">
        <f t="shared" si="909"/>
        <v>9.99</v>
      </c>
      <c r="BG662" s="207">
        <f t="shared" si="910"/>
        <v>9.99</v>
      </c>
      <c r="BH662" s="103" t="s">
        <v>2755</v>
      </c>
      <c r="BI662" s="227">
        <v>46265</v>
      </c>
      <c r="BJ662" s="219" t="s">
        <v>217</v>
      </c>
      <c r="BK662" s="103"/>
    </row>
    <row r="663" spans="1:63" s="49" customFormat="1">
      <c r="A663" s="110"/>
      <c r="B663" s="125" t="s">
        <v>172</v>
      </c>
      <c r="C663" s="53" t="s">
        <v>2127</v>
      </c>
      <c r="D663" s="71" t="s">
        <v>40</v>
      </c>
      <c r="E663" s="113" t="s">
        <v>2428</v>
      </c>
      <c r="F663" s="51" t="s">
        <v>61</v>
      </c>
      <c r="G663" s="14">
        <v>10</v>
      </c>
      <c r="H663" s="14">
        <v>50</v>
      </c>
      <c r="I663" s="14" t="s">
        <v>41</v>
      </c>
      <c r="J663" s="14" t="s">
        <v>76</v>
      </c>
      <c r="K663" s="114" t="s">
        <v>61</v>
      </c>
      <c r="L663" s="115">
        <v>14.99</v>
      </c>
      <c r="M663" s="175">
        <f t="shared" si="884"/>
        <v>12.596638655462186</v>
      </c>
      <c r="N663" s="115">
        <f>L663-5</f>
        <v>9.99</v>
      </c>
      <c r="O663" s="118">
        <f>N663/1.19</f>
        <v>8.3949579831932777</v>
      </c>
      <c r="P663" s="177">
        <f>N663</f>
        <v>9.99</v>
      </c>
      <c r="Q663" s="67">
        <f>P663-1</f>
        <v>8.99</v>
      </c>
      <c r="R663" s="16">
        <f t="shared" si="917"/>
        <v>7.99</v>
      </c>
      <c r="S663" s="16">
        <f>P663-3</f>
        <v>6.99</v>
      </c>
      <c r="T663" s="16">
        <f>P663-4</f>
        <v>5.99</v>
      </c>
      <c r="U663" s="14" t="s">
        <v>41</v>
      </c>
      <c r="V663" s="14" t="s">
        <v>41</v>
      </c>
      <c r="W663" s="14" t="s">
        <v>41</v>
      </c>
      <c r="X663" s="14" t="s">
        <v>41</v>
      </c>
      <c r="Y663" s="14" t="s">
        <v>41</v>
      </c>
      <c r="Z663" s="14" t="s">
        <v>41</v>
      </c>
      <c r="AA663" s="71" t="s">
        <v>41</v>
      </c>
      <c r="AB663" s="252">
        <v>19.989999999999998</v>
      </c>
      <c r="AC663" s="80" t="s">
        <v>169</v>
      </c>
      <c r="AD663" s="121" t="s">
        <v>2178</v>
      </c>
      <c r="AE663" s="67">
        <v>70</v>
      </c>
      <c r="AF663" s="114">
        <v>0</v>
      </c>
      <c r="AG663" s="182">
        <f t="shared" si="885"/>
        <v>70</v>
      </c>
      <c r="AH663" s="183">
        <f t="shared" si="886"/>
        <v>-35.699999999999996</v>
      </c>
      <c r="AI663" s="184">
        <f t="shared" si="887"/>
        <v>9.99</v>
      </c>
      <c r="AJ663" s="183">
        <f t="shared" si="888"/>
        <v>8.3949579831932777</v>
      </c>
      <c r="AK663" s="202">
        <f t="shared" si="889"/>
        <v>50</v>
      </c>
      <c r="AL663" s="203">
        <f t="shared" si="890"/>
        <v>30</v>
      </c>
      <c r="AM663" s="203">
        <f t="shared" si="891"/>
        <v>10</v>
      </c>
      <c r="AN663" s="203">
        <f t="shared" si="892"/>
        <v>-10</v>
      </c>
      <c r="AO663" s="203" t="str">
        <f t="shared" si="893"/>
        <v>-</v>
      </c>
      <c r="AP663" s="203" t="str">
        <f t="shared" si="894"/>
        <v>-</v>
      </c>
      <c r="AQ663" s="203" t="str">
        <f t="shared" si="895"/>
        <v>-</v>
      </c>
      <c r="AR663" s="203" t="str">
        <f t="shared" si="896"/>
        <v>-</v>
      </c>
      <c r="AS663" s="203" t="str">
        <f t="shared" si="897"/>
        <v>-</v>
      </c>
      <c r="AT663" s="203" t="str">
        <f t="shared" si="898"/>
        <v>-</v>
      </c>
      <c r="AU663" s="204" t="str">
        <f t="shared" si="899"/>
        <v>-</v>
      </c>
      <c r="AV663" s="185"/>
      <c r="AW663" s="205">
        <f t="shared" si="900"/>
        <v>9.99</v>
      </c>
      <c r="AX663" s="206">
        <f t="shared" si="901"/>
        <v>19.990000000000002</v>
      </c>
      <c r="AY663" s="206">
        <f t="shared" si="902"/>
        <v>39.99</v>
      </c>
      <c r="AZ663" s="206">
        <f t="shared" si="903"/>
        <v>59.99</v>
      </c>
      <c r="BA663" s="206" t="str">
        <f t="shared" si="904"/>
        <v>-</v>
      </c>
      <c r="BB663" s="206" t="str">
        <f t="shared" si="905"/>
        <v>-</v>
      </c>
      <c r="BC663" s="206" t="str">
        <f t="shared" si="906"/>
        <v>-</v>
      </c>
      <c r="BD663" s="206" t="str">
        <f t="shared" si="907"/>
        <v>-</v>
      </c>
      <c r="BE663" s="206" t="str">
        <f t="shared" si="908"/>
        <v>-</v>
      </c>
      <c r="BF663" s="206" t="str">
        <f t="shared" si="909"/>
        <v>-</v>
      </c>
      <c r="BG663" s="207" t="str">
        <f t="shared" si="910"/>
        <v>-</v>
      </c>
      <c r="BH663" s="103"/>
      <c r="BI663" s="227">
        <v>46265</v>
      </c>
      <c r="BJ663" s="112" t="s">
        <v>164</v>
      </c>
      <c r="BK663" s="103"/>
    </row>
    <row r="664" spans="1:63" s="49" customFormat="1">
      <c r="A664" s="110"/>
      <c r="B664" s="125" t="s">
        <v>172</v>
      </c>
      <c r="C664" s="53" t="s">
        <v>2127</v>
      </c>
      <c r="D664" s="71" t="s">
        <v>40</v>
      </c>
      <c r="E664" s="113"/>
      <c r="F664" s="51" t="s">
        <v>61</v>
      </c>
      <c r="G664" s="14">
        <v>10</v>
      </c>
      <c r="H664" s="14">
        <v>50</v>
      </c>
      <c r="I664" s="14" t="s">
        <v>41</v>
      </c>
      <c r="J664" s="14" t="s">
        <v>76</v>
      </c>
      <c r="K664" s="114" t="s">
        <v>61</v>
      </c>
      <c r="L664" s="115">
        <v>14.99</v>
      </c>
      <c r="M664" s="175">
        <f t="shared" si="884"/>
        <v>12.596638655462186</v>
      </c>
      <c r="N664" s="115"/>
      <c r="O664" s="116"/>
      <c r="P664" s="177">
        <f>L664</f>
        <v>14.99</v>
      </c>
      <c r="Q664" s="67">
        <f>P664-1</f>
        <v>13.99</v>
      </c>
      <c r="R664" s="16">
        <f t="shared" si="917"/>
        <v>12.99</v>
      </c>
      <c r="S664" s="16">
        <f>P664-3</f>
        <v>11.99</v>
      </c>
      <c r="T664" s="16">
        <f>P664-4</f>
        <v>10.99</v>
      </c>
      <c r="U664" s="14" t="s">
        <v>41</v>
      </c>
      <c r="V664" s="14" t="s">
        <v>41</v>
      </c>
      <c r="W664" s="14" t="s">
        <v>41</v>
      </c>
      <c r="X664" s="14" t="s">
        <v>41</v>
      </c>
      <c r="Y664" s="14" t="s">
        <v>41</v>
      </c>
      <c r="Z664" s="14" t="s">
        <v>41</v>
      </c>
      <c r="AA664" s="71" t="s">
        <v>41</v>
      </c>
      <c r="AB664" s="252">
        <v>19.989999999999998</v>
      </c>
      <c r="AC664" s="208"/>
      <c r="AD664" s="119" t="s">
        <v>41</v>
      </c>
      <c r="AE664" s="67">
        <v>70</v>
      </c>
      <c r="AF664" s="114"/>
      <c r="AG664" s="182">
        <f t="shared" si="885"/>
        <v>70</v>
      </c>
      <c r="AH664" s="183">
        <f t="shared" si="886"/>
        <v>-35.699999999999996</v>
      </c>
      <c r="AI664" s="184">
        <f t="shared" si="887"/>
        <v>9.99</v>
      </c>
      <c r="AJ664" s="183">
        <f t="shared" si="888"/>
        <v>8.3949579831932777</v>
      </c>
      <c r="AK664" s="202">
        <f t="shared" si="889"/>
        <v>50</v>
      </c>
      <c r="AL664" s="203">
        <f t="shared" si="890"/>
        <v>30</v>
      </c>
      <c r="AM664" s="203">
        <f t="shared" si="891"/>
        <v>10</v>
      </c>
      <c r="AN664" s="203">
        <f t="shared" si="892"/>
        <v>-10</v>
      </c>
      <c r="AO664" s="203" t="str">
        <f t="shared" si="893"/>
        <v>-</v>
      </c>
      <c r="AP664" s="203" t="str">
        <f t="shared" si="894"/>
        <v>-</v>
      </c>
      <c r="AQ664" s="203" t="str">
        <f t="shared" si="895"/>
        <v>-</v>
      </c>
      <c r="AR664" s="203" t="str">
        <f t="shared" si="896"/>
        <v>-</v>
      </c>
      <c r="AS664" s="203" t="str">
        <f t="shared" si="897"/>
        <v>-</v>
      </c>
      <c r="AT664" s="203" t="str">
        <f t="shared" si="898"/>
        <v>-</v>
      </c>
      <c r="AU664" s="204" t="str">
        <f t="shared" si="899"/>
        <v>-</v>
      </c>
      <c r="AV664" s="185"/>
      <c r="AW664" s="205">
        <f t="shared" si="900"/>
        <v>9.99</v>
      </c>
      <c r="AX664" s="206">
        <f t="shared" si="901"/>
        <v>19.990000000000002</v>
      </c>
      <c r="AY664" s="206">
        <f t="shared" si="902"/>
        <v>39.99</v>
      </c>
      <c r="AZ664" s="206">
        <f t="shared" si="903"/>
        <v>59.99</v>
      </c>
      <c r="BA664" s="206" t="str">
        <f t="shared" si="904"/>
        <v>-</v>
      </c>
      <c r="BB664" s="206" t="str">
        <f t="shared" si="905"/>
        <v>-</v>
      </c>
      <c r="BC664" s="206" t="str">
        <f t="shared" si="906"/>
        <v>-</v>
      </c>
      <c r="BD664" s="206" t="str">
        <f t="shared" si="907"/>
        <v>-</v>
      </c>
      <c r="BE664" s="206" t="str">
        <f t="shared" si="908"/>
        <v>-</v>
      </c>
      <c r="BF664" s="206" t="str">
        <f t="shared" si="909"/>
        <v>-</v>
      </c>
      <c r="BG664" s="207" t="str">
        <f t="shared" si="910"/>
        <v>-</v>
      </c>
      <c r="BH664" s="103"/>
      <c r="BI664" s="227"/>
      <c r="BJ664" s="112" t="s">
        <v>164</v>
      </c>
      <c r="BK664" s="103"/>
    </row>
    <row r="665" spans="1:63" s="49" customFormat="1">
      <c r="A665" s="111" t="s">
        <v>173</v>
      </c>
      <c r="B665" s="125" t="s">
        <v>172</v>
      </c>
      <c r="C665" s="53" t="s">
        <v>2146</v>
      </c>
      <c r="D665" s="71" t="s">
        <v>40</v>
      </c>
      <c r="E665" s="113"/>
      <c r="F665" s="51" t="s">
        <v>61</v>
      </c>
      <c r="G665" s="14">
        <v>10</v>
      </c>
      <c r="H665" s="14">
        <v>50</v>
      </c>
      <c r="I665" s="14" t="s">
        <v>41</v>
      </c>
      <c r="J665" s="14" t="s">
        <v>76</v>
      </c>
      <c r="K665" s="114" t="s">
        <v>61</v>
      </c>
      <c r="L665" s="115">
        <v>14.99</v>
      </c>
      <c r="M665" s="175">
        <f t="shared" si="884"/>
        <v>12.596638655462186</v>
      </c>
      <c r="N665" s="115"/>
      <c r="O665" s="116"/>
      <c r="P665" s="177">
        <f>L665</f>
        <v>14.99</v>
      </c>
      <c r="Q665" s="51" t="s">
        <v>41</v>
      </c>
      <c r="R665" s="14" t="s">
        <v>41</v>
      </c>
      <c r="S665" s="14" t="s">
        <v>41</v>
      </c>
      <c r="T665" s="14" t="s">
        <v>41</v>
      </c>
      <c r="U665" s="14" t="s">
        <v>41</v>
      </c>
      <c r="V665" s="14" t="s">
        <v>41</v>
      </c>
      <c r="W665" s="14" t="s">
        <v>41</v>
      </c>
      <c r="X665" s="14" t="s">
        <v>41</v>
      </c>
      <c r="Y665" s="14" t="s">
        <v>41</v>
      </c>
      <c r="Z665" s="14" t="s">
        <v>41</v>
      </c>
      <c r="AA665" s="71" t="s">
        <v>41</v>
      </c>
      <c r="AB665" s="252">
        <v>19.989999999999998</v>
      </c>
      <c r="AC665" s="208"/>
      <c r="AD665" s="119" t="s">
        <v>41</v>
      </c>
      <c r="AE665" s="67">
        <v>0</v>
      </c>
      <c r="AF665" s="114"/>
      <c r="AG665" s="182">
        <f t="shared" si="885"/>
        <v>0</v>
      </c>
      <c r="AH665" s="183">
        <f t="shared" si="886"/>
        <v>47.599999999999994</v>
      </c>
      <c r="AI665" s="184">
        <f t="shared" si="887"/>
        <v>49.99</v>
      </c>
      <c r="AJ665" s="183">
        <f t="shared" si="888"/>
        <v>42.008403361344541</v>
      </c>
      <c r="AK665" s="202" t="str">
        <f t="shared" si="889"/>
        <v>-</v>
      </c>
      <c r="AL665" s="203" t="str">
        <f t="shared" si="890"/>
        <v>-</v>
      </c>
      <c r="AM665" s="203" t="str">
        <f t="shared" si="891"/>
        <v>-</v>
      </c>
      <c r="AN665" s="203" t="str">
        <f t="shared" si="892"/>
        <v>-</v>
      </c>
      <c r="AO665" s="203" t="str">
        <f t="shared" si="893"/>
        <v>-</v>
      </c>
      <c r="AP665" s="203" t="str">
        <f t="shared" si="894"/>
        <v>-</v>
      </c>
      <c r="AQ665" s="203" t="str">
        <f t="shared" si="895"/>
        <v>-</v>
      </c>
      <c r="AR665" s="203" t="str">
        <f t="shared" si="896"/>
        <v>-</v>
      </c>
      <c r="AS665" s="203" t="str">
        <f t="shared" si="897"/>
        <v>-</v>
      </c>
      <c r="AT665" s="203" t="str">
        <f t="shared" si="898"/>
        <v>-</v>
      </c>
      <c r="AU665" s="204" t="str">
        <f t="shared" si="899"/>
        <v>-</v>
      </c>
      <c r="AV665" s="185"/>
      <c r="AW665" s="205" t="str">
        <f t="shared" si="900"/>
        <v>-</v>
      </c>
      <c r="AX665" s="206" t="str">
        <f t="shared" si="901"/>
        <v>-</v>
      </c>
      <c r="AY665" s="206" t="str">
        <f t="shared" si="902"/>
        <v>-</v>
      </c>
      <c r="AZ665" s="206" t="str">
        <f t="shared" si="903"/>
        <v>-</v>
      </c>
      <c r="BA665" s="206" t="str">
        <f t="shared" si="904"/>
        <v>-</v>
      </c>
      <c r="BB665" s="206" t="str">
        <f t="shared" si="905"/>
        <v>-</v>
      </c>
      <c r="BC665" s="206" t="str">
        <f t="shared" si="906"/>
        <v>-</v>
      </c>
      <c r="BD665" s="206" t="str">
        <f t="shared" si="907"/>
        <v>-</v>
      </c>
      <c r="BE665" s="206" t="str">
        <f t="shared" si="908"/>
        <v>-</v>
      </c>
      <c r="BF665" s="206" t="str">
        <f t="shared" si="909"/>
        <v>-</v>
      </c>
      <c r="BG665" s="207" t="str">
        <f t="shared" si="910"/>
        <v>-</v>
      </c>
      <c r="BH665" s="103" t="s">
        <v>2283</v>
      </c>
      <c r="BI665" s="227"/>
      <c r="BJ665" s="112" t="s">
        <v>175</v>
      </c>
      <c r="BK665" s="103"/>
    </row>
    <row r="666" spans="1:63" s="49" customFormat="1">
      <c r="A666" s="110"/>
      <c r="B666" s="125" t="s">
        <v>172</v>
      </c>
      <c r="C666" s="53" t="s">
        <v>2127</v>
      </c>
      <c r="D666" s="71" t="s">
        <v>40</v>
      </c>
      <c r="E666" s="113" t="s">
        <v>2428</v>
      </c>
      <c r="F666" s="51" t="s">
        <v>61</v>
      </c>
      <c r="G666" s="14">
        <v>10</v>
      </c>
      <c r="H666" s="14">
        <v>50</v>
      </c>
      <c r="I666" s="14" t="s">
        <v>41</v>
      </c>
      <c r="J666" s="14" t="s">
        <v>76</v>
      </c>
      <c r="K666" s="114" t="s">
        <v>61</v>
      </c>
      <c r="L666" s="115">
        <v>14.99</v>
      </c>
      <c r="M666" s="175">
        <f t="shared" si="884"/>
        <v>12.596638655462186</v>
      </c>
      <c r="N666" s="115"/>
      <c r="O666" s="116"/>
      <c r="P666" s="177">
        <f>L666</f>
        <v>14.99</v>
      </c>
      <c r="Q666" s="67">
        <f>P666-1</f>
        <v>13.99</v>
      </c>
      <c r="R666" s="16">
        <f>P666-2</f>
        <v>12.99</v>
      </c>
      <c r="S666" s="16">
        <f>P666-3</f>
        <v>11.99</v>
      </c>
      <c r="T666" s="16">
        <f>P666-4</f>
        <v>10.99</v>
      </c>
      <c r="U666" s="14" t="s">
        <v>41</v>
      </c>
      <c r="V666" s="14" t="s">
        <v>41</v>
      </c>
      <c r="W666" s="14" t="s">
        <v>41</v>
      </c>
      <c r="X666" s="14" t="s">
        <v>41</v>
      </c>
      <c r="Y666" s="14" t="s">
        <v>41</v>
      </c>
      <c r="Z666" s="14" t="s">
        <v>41</v>
      </c>
      <c r="AA666" s="71" t="s">
        <v>41</v>
      </c>
      <c r="AB666" s="252">
        <v>19.989999999999998</v>
      </c>
      <c r="AC666" s="80" t="s">
        <v>49</v>
      </c>
      <c r="AD666" s="121" t="s">
        <v>2173</v>
      </c>
      <c r="AE666" s="67">
        <v>70</v>
      </c>
      <c r="AF666" s="114">
        <v>100</v>
      </c>
      <c r="AG666" s="182">
        <f t="shared" si="885"/>
        <v>170</v>
      </c>
      <c r="AH666" s="183">
        <f t="shared" si="886"/>
        <v>-154.69999999999999</v>
      </c>
      <c r="AI666" s="184">
        <f t="shared" si="887"/>
        <v>9.99</v>
      </c>
      <c r="AJ666" s="183">
        <f t="shared" si="888"/>
        <v>8.3949579831932777</v>
      </c>
      <c r="AK666" s="202">
        <f t="shared" si="889"/>
        <v>150</v>
      </c>
      <c r="AL666" s="203">
        <f t="shared" si="890"/>
        <v>130</v>
      </c>
      <c r="AM666" s="203">
        <f t="shared" si="891"/>
        <v>110</v>
      </c>
      <c r="AN666" s="203">
        <f t="shared" si="892"/>
        <v>90</v>
      </c>
      <c r="AO666" s="203" t="str">
        <f t="shared" si="893"/>
        <v>-</v>
      </c>
      <c r="AP666" s="203" t="str">
        <f t="shared" si="894"/>
        <v>-</v>
      </c>
      <c r="AQ666" s="203" t="str">
        <f t="shared" si="895"/>
        <v>-</v>
      </c>
      <c r="AR666" s="203" t="str">
        <f t="shared" si="896"/>
        <v>-</v>
      </c>
      <c r="AS666" s="203" t="str">
        <f t="shared" si="897"/>
        <v>-</v>
      </c>
      <c r="AT666" s="203" t="str">
        <f t="shared" si="898"/>
        <v>-</v>
      </c>
      <c r="AU666" s="204" t="str">
        <f t="shared" si="899"/>
        <v>-</v>
      </c>
      <c r="AV666" s="185"/>
      <c r="AW666" s="205">
        <f t="shared" si="900"/>
        <v>9.99</v>
      </c>
      <c r="AX666" s="206">
        <f t="shared" si="901"/>
        <v>9.99</v>
      </c>
      <c r="AY666" s="206">
        <f t="shared" si="902"/>
        <v>9.99</v>
      </c>
      <c r="AZ666" s="206">
        <f t="shared" si="903"/>
        <v>9.99</v>
      </c>
      <c r="BA666" s="206" t="str">
        <f t="shared" si="904"/>
        <v>-</v>
      </c>
      <c r="BB666" s="206" t="str">
        <f t="shared" si="905"/>
        <v>-</v>
      </c>
      <c r="BC666" s="206" t="str">
        <f t="shared" si="906"/>
        <v>-</v>
      </c>
      <c r="BD666" s="206" t="str">
        <f t="shared" si="907"/>
        <v>-</v>
      </c>
      <c r="BE666" s="206" t="str">
        <f t="shared" si="908"/>
        <v>-</v>
      </c>
      <c r="BF666" s="206" t="str">
        <f t="shared" si="909"/>
        <v>-</v>
      </c>
      <c r="BG666" s="207" t="str">
        <f t="shared" si="910"/>
        <v>-</v>
      </c>
      <c r="BH666" s="103"/>
      <c r="BI666" s="227">
        <v>46265</v>
      </c>
      <c r="BJ666" s="112" t="s">
        <v>164</v>
      </c>
      <c r="BK666" s="103"/>
    </row>
    <row r="667" spans="1:63" s="49" customFormat="1">
      <c r="A667" s="111" t="s">
        <v>173</v>
      </c>
      <c r="B667" s="125" t="s">
        <v>172</v>
      </c>
      <c r="C667" s="53" t="s">
        <v>2146</v>
      </c>
      <c r="D667" s="71" t="s">
        <v>40</v>
      </c>
      <c r="E667" s="113" t="s">
        <v>2428</v>
      </c>
      <c r="F667" s="51" t="s">
        <v>61</v>
      </c>
      <c r="G667" s="14">
        <v>10</v>
      </c>
      <c r="H667" s="14">
        <v>50</v>
      </c>
      <c r="I667" s="14" t="s">
        <v>41</v>
      </c>
      <c r="J667" s="14" t="s">
        <v>76</v>
      </c>
      <c r="K667" s="114" t="s">
        <v>61</v>
      </c>
      <c r="L667" s="115">
        <v>14.99</v>
      </c>
      <c r="M667" s="175">
        <f t="shared" si="884"/>
        <v>12.596638655462186</v>
      </c>
      <c r="N667" s="115"/>
      <c r="O667" s="116"/>
      <c r="P667" s="177">
        <f>L667</f>
        <v>14.99</v>
      </c>
      <c r="Q667" s="51" t="s">
        <v>41</v>
      </c>
      <c r="R667" s="14" t="s">
        <v>41</v>
      </c>
      <c r="S667" s="14" t="s">
        <v>41</v>
      </c>
      <c r="T667" s="14" t="s">
        <v>41</v>
      </c>
      <c r="U667" s="14" t="s">
        <v>41</v>
      </c>
      <c r="V667" s="14" t="s">
        <v>41</v>
      </c>
      <c r="W667" s="14" t="s">
        <v>41</v>
      </c>
      <c r="X667" s="14" t="s">
        <v>41</v>
      </c>
      <c r="Y667" s="14" t="s">
        <v>41</v>
      </c>
      <c r="Z667" s="14" t="s">
        <v>41</v>
      </c>
      <c r="AA667" s="71" t="s">
        <v>41</v>
      </c>
      <c r="AB667" s="252">
        <v>19.989999999999998</v>
      </c>
      <c r="AC667" s="80" t="s">
        <v>49</v>
      </c>
      <c r="AD667" s="121" t="s">
        <v>2179</v>
      </c>
      <c r="AE667" s="67">
        <v>0</v>
      </c>
      <c r="AF667" s="114">
        <v>15</v>
      </c>
      <c r="AG667" s="182">
        <f t="shared" si="885"/>
        <v>15</v>
      </c>
      <c r="AH667" s="183">
        <f t="shared" si="886"/>
        <v>29.75</v>
      </c>
      <c r="AI667" s="184">
        <f t="shared" si="887"/>
        <v>29.990000000000002</v>
      </c>
      <c r="AJ667" s="183">
        <f t="shared" si="888"/>
        <v>25.20168067226891</v>
      </c>
      <c r="AK667" s="202" t="str">
        <f t="shared" si="889"/>
        <v>-</v>
      </c>
      <c r="AL667" s="203" t="str">
        <f t="shared" si="890"/>
        <v>-</v>
      </c>
      <c r="AM667" s="203" t="str">
        <f t="shared" si="891"/>
        <v>-</v>
      </c>
      <c r="AN667" s="203" t="str">
        <f t="shared" si="892"/>
        <v>-</v>
      </c>
      <c r="AO667" s="203" t="str">
        <f t="shared" si="893"/>
        <v>-</v>
      </c>
      <c r="AP667" s="203" t="str">
        <f t="shared" si="894"/>
        <v>-</v>
      </c>
      <c r="AQ667" s="203" t="str">
        <f t="shared" si="895"/>
        <v>-</v>
      </c>
      <c r="AR667" s="203" t="str">
        <f t="shared" si="896"/>
        <v>-</v>
      </c>
      <c r="AS667" s="203" t="str">
        <f t="shared" si="897"/>
        <v>-</v>
      </c>
      <c r="AT667" s="203" t="str">
        <f t="shared" si="898"/>
        <v>-</v>
      </c>
      <c r="AU667" s="204" t="str">
        <f t="shared" si="899"/>
        <v>-</v>
      </c>
      <c r="AV667" s="185"/>
      <c r="AW667" s="205" t="str">
        <f t="shared" si="900"/>
        <v>-</v>
      </c>
      <c r="AX667" s="206" t="str">
        <f t="shared" si="901"/>
        <v>-</v>
      </c>
      <c r="AY667" s="206" t="str">
        <f t="shared" si="902"/>
        <v>-</v>
      </c>
      <c r="AZ667" s="206" t="str">
        <f t="shared" si="903"/>
        <v>-</v>
      </c>
      <c r="BA667" s="206" t="str">
        <f t="shared" si="904"/>
        <v>-</v>
      </c>
      <c r="BB667" s="206" t="str">
        <f t="shared" si="905"/>
        <v>-</v>
      </c>
      <c r="BC667" s="206" t="str">
        <f t="shared" si="906"/>
        <v>-</v>
      </c>
      <c r="BD667" s="206" t="str">
        <f t="shared" si="907"/>
        <v>-</v>
      </c>
      <c r="BE667" s="206" t="str">
        <f t="shared" si="908"/>
        <v>-</v>
      </c>
      <c r="BF667" s="206" t="str">
        <f t="shared" si="909"/>
        <v>-</v>
      </c>
      <c r="BG667" s="207" t="str">
        <f t="shared" si="910"/>
        <v>-</v>
      </c>
      <c r="BH667" s="103" t="s">
        <v>2283</v>
      </c>
      <c r="BI667" s="227">
        <v>46265</v>
      </c>
      <c r="BJ667" s="112" t="s">
        <v>175</v>
      </c>
      <c r="BK667" s="103"/>
    </row>
    <row r="668" spans="1:63" s="49" customFormat="1">
      <c r="A668" s="110"/>
      <c r="B668" s="125" t="s">
        <v>172</v>
      </c>
      <c r="C668" s="53" t="s">
        <v>2128</v>
      </c>
      <c r="D668" s="71" t="s">
        <v>85</v>
      </c>
      <c r="E668" s="113" t="s">
        <v>2428</v>
      </c>
      <c r="F668" s="51" t="s">
        <v>61</v>
      </c>
      <c r="G668" s="14">
        <v>10</v>
      </c>
      <c r="H668" s="14">
        <v>50</v>
      </c>
      <c r="I668" s="14" t="s">
        <v>41</v>
      </c>
      <c r="J668" s="14" t="s">
        <v>76</v>
      </c>
      <c r="K668" s="114" t="s">
        <v>61</v>
      </c>
      <c r="L668" s="115">
        <v>19.990000000000002</v>
      </c>
      <c r="M668" s="175">
        <f t="shared" si="884"/>
        <v>16.798319327731093</v>
      </c>
      <c r="N668" s="115">
        <f>L668-5</f>
        <v>14.990000000000002</v>
      </c>
      <c r="O668" s="118">
        <f>N668/1.19</f>
        <v>12.596638655462186</v>
      </c>
      <c r="P668" s="177">
        <f>N668</f>
        <v>14.990000000000002</v>
      </c>
      <c r="Q668" s="67">
        <f>P668-1</f>
        <v>13.990000000000002</v>
      </c>
      <c r="R668" s="16">
        <f>P668-2</f>
        <v>12.990000000000002</v>
      </c>
      <c r="S668" s="16">
        <f>P668-3</f>
        <v>11.990000000000002</v>
      </c>
      <c r="T668" s="16">
        <f>P668-4</f>
        <v>10.990000000000002</v>
      </c>
      <c r="U668" s="14" t="s">
        <v>41</v>
      </c>
      <c r="V668" s="14" t="s">
        <v>41</v>
      </c>
      <c r="W668" s="14" t="s">
        <v>41</v>
      </c>
      <c r="X668" s="14" t="s">
        <v>41</v>
      </c>
      <c r="Y668" s="14" t="s">
        <v>41</v>
      </c>
      <c r="Z668" s="14" t="s">
        <v>41</v>
      </c>
      <c r="AA668" s="71" t="s">
        <v>41</v>
      </c>
      <c r="AB668" s="252">
        <v>19.989999999999998</v>
      </c>
      <c r="AC668" s="80" t="s">
        <v>169</v>
      </c>
      <c r="AD668" s="121" t="s">
        <v>2178</v>
      </c>
      <c r="AE668" s="67">
        <v>150</v>
      </c>
      <c r="AF668" s="114">
        <v>0</v>
      </c>
      <c r="AG668" s="182">
        <f t="shared" si="885"/>
        <v>150</v>
      </c>
      <c r="AH668" s="183">
        <f t="shared" si="886"/>
        <v>-130.9</v>
      </c>
      <c r="AI668" s="184">
        <f t="shared" si="887"/>
        <v>9.99</v>
      </c>
      <c r="AJ668" s="183">
        <f t="shared" si="888"/>
        <v>8.3949579831932777</v>
      </c>
      <c r="AK668" s="202">
        <f t="shared" si="889"/>
        <v>130</v>
      </c>
      <c r="AL668" s="203">
        <f t="shared" si="890"/>
        <v>110</v>
      </c>
      <c r="AM668" s="203">
        <f t="shared" si="891"/>
        <v>90</v>
      </c>
      <c r="AN668" s="203">
        <f t="shared" si="892"/>
        <v>70</v>
      </c>
      <c r="AO668" s="203" t="str">
        <f t="shared" si="893"/>
        <v>-</v>
      </c>
      <c r="AP668" s="203" t="str">
        <f t="shared" si="894"/>
        <v>-</v>
      </c>
      <c r="AQ668" s="203" t="str">
        <f t="shared" si="895"/>
        <v>-</v>
      </c>
      <c r="AR668" s="203" t="str">
        <f t="shared" si="896"/>
        <v>-</v>
      </c>
      <c r="AS668" s="203" t="str">
        <f t="shared" si="897"/>
        <v>-</v>
      </c>
      <c r="AT668" s="203" t="str">
        <f t="shared" si="898"/>
        <v>-</v>
      </c>
      <c r="AU668" s="204" t="str">
        <f t="shared" si="899"/>
        <v>-</v>
      </c>
      <c r="AV668" s="185"/>
      <c r="AW668" s="205">
        <f t="shared" si="900"/>
        <v>9.99</v>
      </c>
      <c r="AX668" s="206">
        <f t="shared" si="901"/>
        <v>9.99</v>
      </c>
      <c r="AY668" s="206">
        <f t="shared" si="902"/>
        <v>9.99</v>
      </c>
      <c r="AZ668" s="206">
        <f t="shared" si="903"/>
        <v>9.99</v>
      </c>
      <c r="BA668" s="206" t="str">
        <f t="shared" si="904"/>
        <v>-</v>
      </c>
      <c r="BB668" s="206" t="str">
        <f t="shared" si="905"/>
        <v>-</v>
      </c>
      <c r="BC668" s="206" t="str">
        <f t="shared" si="906"/>
        <v>-</v>
      </c>
      <c r="BD668" s="206" t="str">
        <f t="shared" si="907"/>
        <v>-</v>
      </c>
      <c r="BE668" s="206" t="str">
        <f t="shared" si="908"/>
        <v>-</v>
      </c>
      <c r="BF668" s="206" t="str">
        <f t="shared" si="909"/>
        <v>-</v>
      </c>
      <c r="BG668" s="207" t="str">
        <f t="shared" si="910"/>
        <v>-</v>
      </c>
      <c r="BH668" s="103"/>
      <c r="BI668" s="227">
        <v>46265</v>
      </c>
      <c r="BJ668" s="112" t="s">
        <v>164</v>
      </c>
      <c r="BK668" s="103"/>
    </row>
    <row r="669" spans="1:63" s="49" customFormat="1">
      <c r="A669" s="110"/>
      <c r="B669" s="125" t="s">
        <v>172</v>
      </c>
      <c r="C669" s="53" t="s">
        <v>2131</v>
      </c>
      <c r="D669" s="71" t="s">
        <v>40</v>
      </c>
      <c r="E669" s="113"/>
      <c r="F669" s="51" t="s">
        <v>61</v>
      </c>
      <c r="G669" s="14">
        <v>15</v>
      </c>
      <c r="H669" s="14">
        <v>50</v>
      </c>
      <c r="I669" s="14" t="s">
        <v>41</v>
      </c>
      <c r="J669" s="14" t="s">
        <v>76</v>
      </c>
      <c r="K669" s="114" t="s">
        <v>61</v>
      </c>
      <c r="L669" s="115">
        <v>19.989999999999998</v>
      </c>
      <c r="M669" s="175">
        <f t="shared" si="884"/>
        <v>16.798319327731093</v>
      </c>
      <c r="N669" s="115"/>
      <c r="O669" s="116"/>
      <c r="P669" s="177">
        <f t="shared" ref="P669:P674" si="922">L669</f>
        <v>19.989999999999998</v>
      </c>
      <c r="Q669" s="67">
        <f>P669-1</f>
        <v>18.989999999999998</v>
      </c>
      <c r="R669" s="16">
        <f>P669-2</f>
        <v>17.989999999999998</v>
      </c>
      <c r="S669" s="16">
        <f>P669-3</f>
        <v>16.989999999999998</v>
      </c>
      <c r="T669" s="16">
        <f>P669-4</f>
        <v>15.989999999999998</v>
      </c>
      <c r="U669" s="16">
        <f>P669-5</f>
        <v>14.989999999999998</v>
      </c>
      <c r="V669" s="16">
        <f>P669-6</f>
        <v>13.989999999999998</v>
      </c>
      <c r="W669" s="16">
        <f>P669-7</f>
        <v>12.989999999999998</v>
      </c>
      <c r="X669" s="16">
        <f>P669-8</f>
        <v>11.989999999999998</v>
      </c>
      <c r="Y669" s="16">
        <f>P669-9</f>
        <v>10.989999999999998</v>
      </c>
      <c r="Z669" s="16">
        <f>P669-10</f>
        <v>9.9899999999999984</v>
      </c>
      <c r="AA669" s="71" t="s">
        <v>41</v>
      </c>
      <c r="AB669" s="252">
        <v>19.989999999999998</v>
      </c>
      <c r="AC669" s="208"/>
      <c r="AD669" s="119" t="s">
        <v>41</v>
      </c>
      <c r="AE669" s="67">
        <v>100</v>
      </c>
      <c r="AF669" s="114"/>
      <c r="AG669" s="182">
        <f t="shared" si="885"/>
        <v>100</v>
      </c>
      <c r="AH669" s="183">
        <f t="shared" si="886"/>
        <v>-71.399999999999991</v>
      </c>
      <c r="AI669" s="184">
        <f t="shared" si="887"/>
        <v>9.99</v>
      </c>
      <c r="AJ669" s="183">
        <f t="shared" si="888"/>
        <v>8.3949579831932777</v>
      </c>
      <c r="AK669" s="202">
        <f t="shared" si="889"/>
        <v>80</v>
      </c>
      <c r="AL669" s="203">
        <f t="shared" si="890"/>
        <v>60</v>
      </c>
      <c r="AM669" s="203">
        <f t="shared" si="891"/>
        <v>40</v>
      </c>
      <c r="AN669" s="203">
        <f t="shared" si="892"/>
        <v>20</v>
      </c>
      <c r="AO669" s="203">
        <f t="shared" si="893"/>
        <v>0</v>
      </c>
      <c r="AP669" s="203">
        <f t="shared" si="894"/>
        <v>-20</v>
      </c>
      <c r="AQ669" s="203">
        <f t="shared" si="895"/>
        <v>-40</v>
      </c>
      <c r="AR669" s="203">
        <f t="shared" si="896"/>
        <v>-60</v>
      </c>
      <c r="AS669" s="203">
        <f t="shared" si="897"/>
        <v>-80</v>
      </c>
      <c r="AT669" s="203">
        <f t="shared" si="898"/>
        <v>-100</v>
      </c>
      <c r="AU669" s="204" t="str">
        <f t="shared" si="899"/>
        <v>-</v>
      </c>
      <c r="AV669" s="185"/>
      <c r="AW669" s="205">
        <f t="shared" si="900"/>
        <v>9.99</v>
      </c>
      <c r="AX669" s="206">
        <f t="shared" si="901"/>
        <v>9.99</v>
      </c>
      <c r="AY669" s="206">
        <f t="shared" si="902"/>
        <v>9.99</v>
      </c>
      <c r="AZ669" s="206">
        <f t="shared" si="903"/>
        <v>29.990000000000002</v>
      </c>
      <c r="BA669" s="206">
        <f t="shared" si="904"/>
        <v>49.99</v>
      </c>
      <c r="BB669" s="206">
        <f t="shared" si="905"/>
        <v>79.989999999999995</v>
      </c>
      <c r="BC669" s="206">
        <f t="shared" si="906"/>
        <v>99.99</v>
      </c>
      <c r="BD669" s="206">
        <f t="shared" si="907"/>
        <v>119.99</v>
      </c>
      <c r="BE669" s="206">
        <f t="shared" si="908"/>
        <v>149.99</v>
      </c>
      <c r="BF669" s="206">
        <f t="shared" si="909"/>
        <v>169.99</v>
      </c>
      <c r="BG669" s="207" t="str">
        <f t="shared" si="910"/>
        <v>-</v>
      </c>
      <c r="BH669" s="103"/>
      <c r="BI669" s="227"/>
      <c r="BJ669" s="112" t="s">
        <v>164</v>
      </c>
      <c r="BK669" s="103"/>
    </row>
    <row r="670" spans="1:63" s="49" customFormat="1">
      <c r="A670" s="111" t="s">
        <v>173</v>
      </c>
      <c r="B670" s="125" t="s">
        <v>172</v>
      </c>
      <c r="C670" s="53" t="s">
        <v>2148</v>
      </c>
      <c r="D670" s="71" t="s">
        <v>40</v>
      </c>
      <c r="E670" s="113"/>
      <c r="F670" s="51" t="s">
        <v>61</v>
      </c>
      <c r="G670" s="14">
        <v>15</v>
      </c>
      <c r="H670" s="14">
        <v>50</v>
      </c>
      <c r="I670" s="14" t="s">
        <v>41</v>
      </c>
      <c r="J670" s="14" t="s">
        <v>76</v>
      </c>
      <c r="K670" s="114" t="s">
        <v>61</v>
      </c>
      <c r="L670" s="115">
        <v>19.989999999999998</v>
      </c>
      <c r="M670" s="175">
        <f t="shared" si="884"/>
        <v>16.798319327731093</v>
      </c>
      <c r="N670" s="115"/>
      <c r="O670" s="116"/>
      <c r="P670" s="177">
        <f t="shared" si="922"/>
        <v>19.989999999999998</v>
      </c>
      <c r="Q670" s="51" t="s">
        <v>41</v>
      </c>
      <c r="R670" s="14" t="s">
        <v>41</v>
      </c>
      <c r="S670" s="14" t="s">
        <v>41</v>
      </c>
      <c r="T670" s="14" t="s">
        <v>41</v>
      </c>
      <c r="U670" s="14" t="s">
        <v>41</v>
      </c>
      <c r="V670" s="14" t="s">
        <v>41</v>
      </c>
      <c r="W670" s="14" t="s">
        <v>41</v>
      </c>
      <c r="X670" s="14" t="s">
        <v>41</v>
      </c>
      <c r="Y670" s="14" t="s">
        <v>41</v>
      </c>
      <c r="Z670" s="14" t="s">
        <v>41</v>
      </c>
      <c r="AA670" s="71" t="s">
        <v>41</v>
      </c>
      <c r="AB670" s="252">
        <v>19.989999999999998</v>
      </c>
      <c r="AC670" s="208"/>
      <c r="AD670" s="119" t="s">
        <v>41</v>
      </c>
      <c r="AE670" s="67">
        <v>0</v>
      </c>
      <c r="AF670" s="114"/>
      <c r="AG670" s="182">
        <f t="shared" si="885"/>
        <v>0</v>
      </c>
      <c r="AH670" s="183">
        <f t="shared" si="886"/>
        <v>47.599999999999994</v>
      </c>
      <c r="AI670" s="184">
        <f t="shared" si="887"/>
        <v>49.99</v>
      </c>
      <c r="AJ670" s="183">
        <f t="shared" si="888"/>
        <v>42.008403361344541</v>
      </c>
      <c r="AK670" s="202" t="str">
        <f t="shared" si="889"/>
        <v>-</v>
      </c>
      <c r="AL670" s="203" t="str">
        <f t="shared" si="890"/>
        <v>-</v>
      </c>
      <c r="AM670" s="203" t="str">
        <f t="shared" si="891"/>
        <v>-</v>
      </c>
      <c r="AN670" s="203" t="str">
        <f t="shared" si="892"/>
        <v>-</v>
      </c>
      <c r="AO670" s="203" t="str">
        <f t="shared" si="893"/>
        <v>-</v>
      </c>
      <c r="AP670" s="203" t="str">
        <f t="shared" si="894"/>
        <v>-</v>
      </c>
      <c r="AQ670" s="203" t="str">
        <f t="shared" si="895"/>
        <v>-</v>
      </c>
      <c r="AR670" s="203" t="str">
        <f t="shared" si="896"/>
        <v>-</v>
      </c>
      <c r="AS670" s="203" t="str">
        <f t="shared" si="897"/>
        <v>-</v>
      </c>
      <c r="AT670" s="203" t="str">
        <f t="shared" si="898"/>
        <v>-</v>
      </c>
      <c r="AU670" s="204" t="str">
        <f t="shared" si="899"/>
        <v>-</v>
      </c>
      <c r="AV670" s="185"/>
      <c r="AW670" s="205" t="str">
        <f t="shared" si="900"/>
        <v>-</v>
      </c>
      <c r="AX670" s="206" t="str">
        <f t="shared" si="901"/>
        <v>-</v>
      </c>
      <c r="AY670" s="206" t="str">
        <f t="shared" si="902"/>
        <v>-</v>
      </c>
      <c r="AZ670" s="206" t="str">
        <f t="shared" si="903"/>
        <v>-</v>
      </c>
      <c r="BA670" s="206" t="str">
        <f t="shared" si="904"/>
        <v>-</v>
      </c>
      <c r="BB670" s="206" t="str">
        <f t="shared" si="905"/>
        <v>-</v>
      </c>
      <c r="BC670" s="206" t="str">
        <f t="shared" si="906"/>
        <v>-</v>
      </c>
      <c r="BD670" s="206" t="str">
        <f t="shared" si="907"/>
        <v>-</v>
      </c>
      <c r="BE670" s="206" t="str">
        <f t="shared" si="908"/>
        <v>-</v>
      </c>
      <c r="BF670" s="206" t="str">
        <f t="shared" si="909"/>
        <v>-</v>
      </c>
      <c r="BG670" s="207" t="str">
        <f t="shared" si="910"/>
        <v>-</v>
      </c>
      <c r="BH670" s="103" t="s">
        <v>2283</v>
      </c>
      <c r="BI670" s="227"/>
      <c r="BJ670" s="112" t="s">
        <v>175</v>
      </c>
      <c r="BK670" s="103"/>
    </row>
    <row r="671" spans="1:63" s="49" customFormat="1">
      <c r="A671" s="110"/>
      <c r="B671" s="125" t="s">
        <v>172</v>
      </c>
      <c r="C671" s="53" t="s">
        <v>2131</v>
      </c>
      <c r="D671" s="71" t="s">
        <v>40</v>
      </c>
      <c r="E671" s="113" t="s">
        <v>2428</v>
      </c>
      <c r="F671" s="51" t="s">
        <v>61</v>
      </c>
      <c r="G671" s="14">
        <v>15</v>
      </c>
      <c r="H671" s="14">
        <v>50</v>
      </c>
      <c r="I671" s="14" t="s">
        <v>41</v>
      </c>
      <c r="J671" s="14" t="s">
        <v>76</v>
      </c>
      <c r="K671" s="114" t="s">
        <v>61</v>
      </c>
      <c r="L671" s="115">
        <v>19.989999999999998</v>
      </c>
      <c r="M671" s="175">
        <f t="shared" si="884"/>
        <v>16.798319327731093</v>
      </c>
      <c r="N671" s="115"/>
      <c r="O671" s="116"/>
      <c r="P671" s="177">
        <f t="shared" si="922"/>
        <v>19.989999999999998</v>
      </c>
      <c r="Q671" s="67">
        <f>P671-1</f>
        <v>18.989999999999998</v>
      </c>
      <c r="R671" s="16">
        <f>P671-2</f>
        <v>17.989999999999998</v>
      </c>
      <c r="S671" s="16">
        <f>P671-3</f>
        <v>16.989999999999998</v>
      </c>
      <c r="T671" s="16">
        <f>P671-4</f>
        <v>15.989999999999998</v>
      </c>
      <c r="U671" s="16">
        <f>P671-5</f>
        <v>14.989999999999998</v>
      </c>
      <c r="V671" s="16">
        <f>P671-6</f>
        <v>13.989999999999998</v>
      </c>
      <c r="W671" s="16">
        <f>P671-7</f>
        <v>12.989999999999998</v>
      </c>
      <c r="X671" s="16">
        <f>P671-8</f>
        <v>11.989999999999998</v>
      </c>
      <c r="Y671" s="16">
        <f>P671-9</f>
        <v>10.989999999999998</v>
      </c>
      <c r="Z671" s="16">
        <f>P671-10</f>
        <v>9.9899999999999984</v>
      </c>
      <c r="AA671" s="71" t="s">
        <v>41</v>
      </c>
      <c r="AB671" s="252">
        <v>19.989999999999998</v>
      </c>
      <c r="AC671" s="80" t="s">
        <v>49</v>
      </c>
      <c r="AD671" s="121" t="s">
        <v>2174</v>
      </c>
      <c r="AE671" s="67">
        <v>100</v>
      </c>
      <c r="AF671" s="114">
        <v>90</v>
      </c>
      <c r="AG671" s="182">
        <f t="shared" si="885"/>
        <v>190</v>
      </c>
      <c r="AH671" s="183">
        <f t="shared" si="886"/>
        <v>-178.5</v>
      </c>
      <c r="AI671" s="184">
        <f t="shared" si="887"/>
        <v>9.99</v>
      </c>
      <c r="AJ671" s="183">
        <f t="shared" si="888"/>
        <v>8.3949579831932777</v>
      </c>
      <c r="AK671" s="202">
        <f t="shared" si="889"/>
        <v>170</v>
      </c>
      <c r="AL671" s="203">
        <f t="shared" si="890"/>
        <v>150</v>
      </c>
      <c r="AM671" s="203">
        <f t="shared" si="891"/>
        <v>130</v>
      </c>
      <c r="AN671" s="203">
        <f t="shared" si="892"/>
        <v>110</v>
      </c>
      <c r="AO671" s="203">
        <f t="shared" si="893"/>
        <v>90</v>
      </c>
      <c r="AP671" s="203">
        <f t="shared" si="894"/>
        <v>70</v>
      </c>
      <c r="AQ671" s="203">
        <f t="shared" si="895"/>
        <v>50</v>
      </c>
      <c r="AR671" s="203">
        <f t="shared" si="896"/>
        <v>30</v>
      </c>
      <c r="AS671" s="203">
        <f t="shared" si="897"/>
        <v>10</v>
      </c>
      <c r="AT671" s="203">
        <f t="shared" si="898"/>
        <v>-10</v>
      </c>
      <c r="AU671" s="204" t="str">
        <f t="shared" si="899"/>
        <v>-</v>
      </c>
      <c r="AV671" s="185"/>
      <c r="AW671" s="205">
        <f t="shared" si="900"/>
        <v>9.99</v>
      </c>
      <c r="AX671" s="206">
        <f t="shared" si="901"/>
        <v>9.99</v>
      </c>
      <c r="AY671" s="206">
        <f t="shared" si="902"/>
        <v>9.99</v>
      </c>
      <c r="AZ671" s="206">
        <f t="shared" si="903"/>
        <v>9.99</v>
      </c>
      <c r="BA671" s="206">
        <f t="shared" si="904"/>
        <v>9.99</v>
      </c>
      <c r="BB671" s="206">
        <f t="shared" si="905"/>
        <v>9.99</v>
      </c>
      <c r="BC671" s="206">
        <f t="shared" si="906"/>
        <v>9.99</v>
      </c>
      <c r="BD671" s="206">
        <f t="shared" si="907"/>
        <v>19.990000000000002</v>
      </c>
      <c r="BE671" s="206">
        <f t="shared" si="908"/>
        <v>39.99</v>
      </c>
      <c r="BF671" s="206">
        <f t="shared" si="909"/>
        <v>59.99</v>
      </c>
      <c r="BG671" s="207" t="str">
        <f t="shared" si="910"/>
        <v>-</v>
      </c>
      <c r="BH671" s="103"/>
      <c r="BI671" s="227">
        <v>46265</v>
      </c>
      <c r="BJ671" s="112" t="s">
        <v>164</v>
      </c>
      <c r="BK671" s="103"/>
    </row>
    <row r="672" spans="1:63" s="49" customFormat="1">
      <c r="A672" s="111" t="s">
        <v>173</v>
      </c>
      <c r="B672" s="125" t="s">
        <v>172</v>
      </c>
      <c r="C672" s="53" t="s">
        <v>2148</v>
      </c>
      <c r="D672" s="71" t="s">
        <v>40</v>
      </c>
      <c r="E672" s="113" t="s">
        <v>2428</v>
      </c>
      <c r="F672" s="51" t="s">
        <v>61</v>
      </c>
      <c r="G672" s="14">
        <v>15</v>
      </c>
      <c r="H672" s="14">
        <v>50</v>
      </c>
      <c r="I672" s="14" t="s">
        <v>41</v>
      </c>
      <c r="J672" s="14" t="s">
        <v>76</v>
      </c>
      <c r="K672" s="114" t="s">
        <v>61</v>
      </c>
      <c r="L672" s="115">
        <v>19.989999999999998</v>
      </c>
      <c r="M672" s="175">
        <f t="shared" si="884"/>
        <v>16.798319327731093</v>
      </c>
      <c r="N672" s="115"/>
      <c r="O672" s="116"/>
      <c r="P672" s="177">
        <f t="shared" si="922"/>
        <v>19.989999999999998</v>
      </c>
      <c r="Q672" s="51" t="s">
        <v>41</v>
      </c>
      <c r="R672" s="14" t="s">
        <v>41</v>
      </c>
      <c r="S672" s="14" t="s">
        <v>41</v>
      </c>
      <c r="T672" s="14" t="s">
        <v>41</v>
      </c>
      <c r="U672" s="14" t="s">
        <v>41</v>
      </c>
      <c r="V672" s="14" t="s">
        <v>41</v>
      </c>
      <c r="W672" s="14" t="s">
        <v>41</v>
      </c>
      <c r="X672" s="14" t="s">
        <v>41</v>
      </c>
      <c r="Y672" s="14" t="s">
        <v>41</v>
      </c>
      <c r="Z672" s="14" t="s">
        <v>41</v>
      </c>
      <c r="AA672" s="71" t="s">
        <v>41</v>
      </c>
      <c r="AB672" s="252">
        <v>19.989999999999998</v>
      </c>
      <c r="AC672" s="80" t="s">
        <v>49</v>
      </c>
      <c r="AD672" s="121" t="s">
        <v>2180</v>
      </c>
      <c r="AE672" s="67">
        <v>0</v>
      </c>
      <c r="AF672" s="114">
        <v>20</v>
      </c>
      <c r="AG672" s="182">
        <f t="shared" si="885"/>
        <v>20</v>
      </c>
      <c r="AH672" s="183">
        <f t="shared" si="886"/>
        <v>23.799999999999997</v>
      </c>
      <c r="AI672" s="184">
        <f t="shared" si="887"/>
        <v>29.990000000000002</v>
      </c>
      <c r="AJ672" s="183">
        <f t="shared" si="888"/>
        <v>25.20168067226891</v>
      </c>
      <c r="AK672" s="202" t="str">
        <f t="shared" si="889"/>
        <v>-</v>
      </c>
      <c r="AL672" s="203" t="str">
        <f t="shared" si="890"/>
        <v>-</v>
      </c>
      <c r="AM672" s="203" t="str">
        <f t="shared" si="891"/>
        <v>-</v>
      </c>
      <c r="AN672" s="203" t="str">
        <f t="shared" si="892"/>
        <v>-</v>
      </c>
      <c r="AO672" s="203" t="str">
        <f t="shared" si="893"/>
        <v>-</v>
      </c>
      <c r="AP672" s="203" t="str">
        <f t="shared" si="894"/>
        <v>-</v>
      </c>
      <c r="AQ672" s="203" t="str">
        <f t="shared" si="895"/>
        <v>-</v>
      </c>
      <c r="AR672" s="203" t="str">
        <f t="shared" si="896"/>
        <v>-</v>
      </c>
      <c r="AS672" s="203" t="str">
        <f t="shared" si="897"/>
        <v>-</v>
      </c>
      <c r="AT672" s="203" t="str">
        <f t="shared" si="898"/>
        <v>-</v>
      </c>
      <c r="AU672" s="204" t="str">
        <f t="shared" si="899"/>
        <v>-</v>
      </c>
      <c r="AV672" s="185"/>
      <c r="AW672" s="205" t="str">
        <f t="shared" si="900"/>
        <v>-</v>
      </c>
      <c r="AX672" s="206" t="str">
        <f t="shared" si="901"/>
        <v>-</v>
      </c>
      <c r="AY672" s="206" t="str">
        <f t="shared" si="902"/>
        <v>-</v>
      </c>
      <c r="AZ672" s="206" t="str">
        <f t="shared" si="903"/>
        <v>-</v>
      </c>
      <c r="BA672" s="206" t="str">
        <f t="shared" si="904"/>
        <v>-</v>
      </c>
      <c r="BB672" s="206" t="str">
        <f t="shared" si="905"/>
        <v>-</v>
      </c>
      <c r="BC672" s="206" t="str">
        <f t="shared" si="906"/>
        <v>-</v>
      </c>
      <c r="BD672" s="206" t="str">
        <f t="shared" si="907"/>
        <v>-</v>
      </c>
      <c r="BE672" s="206" t="str">
        <f t="shared" si="908"/>
        <v>-</v>
      </c>
      <c r="BF672" s="206" t="str">
        <f t="shared" si="909"/>
        <v>-</v>
      </c>
      <c r="BG672" s="207" t="str">
        <f t="shared" si="910"/>
        <v>-</v>
      </c>
      <c r="BH672" s="103" t="s">
        <v>2283</v>
      </c>
      <c r="BI672" s="227">
        <v>46265</v>
      </c>
      <c r="BJ672" s="112" t="s">
        <v>175</v>
      </c>
      <c r="BK672" s="103"/>
    </row>
    <row r="673" spans="1:63" s="49" customFormat="1">
      <c r="A673" s="110"/>
      <c r="B673" s="125" t="s">
        <v>172</v>
      </c>
      <c r="C673" s="53" t="s">
        <v>2128</v>
      </c>
      <c r="D673" s="71" t="s">
        <v>85</v>
      </c>
      <c r="E673" s="113"/>
      <c r="F673" s="51" t="s">
        <v>61</v>
      </c>
      <c r="G673" s="14">
        <v>10</v>
      </c>
      <c r="H673" s="14">
        <v>50</v>
      </c>
      <c r="I673" s="14" t="s">
        <v>41</v>
      </c>
      <c r="J673" s="14" t="s">
        <v>76</v>
      </c>
      <c r="K673" s="114" t="s">
        <v>61</v>
      </c>
      <c r="L673" s="115">
        <v>19.990000000000002</v>
      </c>
      <c r="M673" s="175">
        <f t="shared" si="884"/>
        <v>16.798319327731093</v>
      </c>
      <c r="N673" s="115"/>
      <c r="O673" s="116"/>
      <c r="P673" s="177">
        <f t="shared" si="922"/>
        <v>19.990000000000002</v>
      </c>
      <c r="Q673" s="67">
        <f t="shared" ref="Q673:Q677" si="923">P673-1</f>
        <v>18.990000000000002</v>
      </c>
      <c r="R673" s="16">
        <f t="shared" ref="R673:R677" si="924">P673-2</f>
        <v>17.990000000000002</v>
      </c>
      <c r="S673" s="16">
        <f t="shared" ref="S673:S677" si="925">P673-3</f>
        <v>16.990000000000002</v>
      </c>
      <c r="T673" s="16">
        <f t="shared" ref="T673:T677" si="926">P673-4</f>
        <v>15.990000000000002</v>
      </c>
      <c r="U673" s="14" t="s">
        <v>41</v>
      </c>
      <c r="V673" s="14" t="s">
        <v>41</v>
      </c>
      <c r="W673" s="14" t="s">
        <v>41</v>
      </c>
      <c r="X673" s="14" t="s">
        <v>41</v>
      </c>
      <c r="Y673" s="14" t="s">
        <v>41</v>
      </c>
      <c r="Z673" s="14" t="s">
        <v>41</v>
      </c>
      <c r="AA673" s="71" t="s">
        <v>41</v>
      </c>
      <c r="AB673" s="252">
        <v>19.989999999999998</v>
      </c>
      <c r="AC673" s="208"/>
      <c r="AD673" s="119" t="s">
        <v>41</v>
      </c>
      <c r="AE673" s="67">
        <v>150</v>
      </c>
      <c r="AF673" s="114"/>
      <c r="AG673" s="182">
        <f t="shared" si="885"/>
        <v>150</v>
      </c>
      <c r="AH673" s="183">
        <f t="shared" si="886"/>
        <v>-130.9</v>
      </c>
      <c r="AI673" s="184">
        <f t="shared" si="887"/>
        <v>9.99</v>
      </c>
      <c r="AJ673" s="183">
        <f t="shared" si="888"/>
        <v>8.3949579831932777</v>
      </c>
      <c r="AK673" s="202">
        <f t="shared" si="889"/>
        <v>130</v>
      </c>
      <c r="AL673" s="203">
        <f t="shared" si="890"/>
        <v>110</v>
      </c>
      <c r="AM673" s="203">
        <f t="shared" si="891"/>
        <v>90</v>
      </c>
      <c r="AN673" s="203">
        <f t="shared" si="892"/>
        <v>70</v>
      </c>
      <c r="AO673" s="203" t="str">
        <f t="shared" si="893"/>
        <v>-</v>
      </c>
      <c r="AP673" s="203" t="str">
        <f t="shared" si="894"/>
        <v>-</v>
      </c>
      <c r="AQ673" s="203" t="str">
        <f t="shared" si="895"/>
        <v>-</v>
      </c>
      <c r="AR673" s="203" t="str">
        <f t="shared" si="896"/>
        <v>-</v>
      </c>
      <c r="AS673" s="203" t="str">
        <f t="shared" si="897"/>
        <v>-</v>
      </c>
      <c r="AT673" s="203" t="str">
        <f t="shared" si="898"/>
        <v>-</v>
      </c>
      <c r="AU673" s="204" t="str">
        <f t="shared" si="899"/>
        <v>-</v>
      </c>
      <c r="AV673" s="185"/>
      <c r="AW673" s="205">
        <f t="shared" si="900"/>
        <v>9.99</v>
      </c>
      <c r="AX673" s="206">
        <f t="shared" si="901"/>
        <v>9.99</v>
      </c>
      <c r="AY673" s="206">
        <f t="shared" si="902"/>
        <v>9.99</v>
      </c>
      <c r="AZ673" s="206">
        <f t="shared" si="903"/>
        <v>9.99</v>
      </c>
      <c r="BA673" s="206" t="str">
        <f t="shared" si="904"/>
        <v>-</v>
      </c>
      <c r="BB673" s="206" t="str">
        <f t="shared" si="905"/>
        <v>-</v>
      </c>
      <c r="BC673" s="206" t="str">
        <f t="shared" si="906"/>
        <v>-</v>
      </c>
      <c r="BD673" s="206" t="str">
        <f t="shared" si="907"/>
        <v>-</v>
      </c>
      <c r="BE673" s="206" t="str">
        <f t="shared" si="908"/>
        <v>-</v>
      </c>
      <c r="BF673" s="206" t="str">
        <f t="shared" si="909"/>
        <v>-</v>
      </c>
      <c r="BG673" s="207" t="str">
        <f t="shared" si="910"/>
        <v>-</v>
      </c>
      <c r="BH673" s="103"/>
      <c r="BI673" s="227"/>
      <c r="BJ673" s="112" t="s">
        <v>164</v>
      </c>
      <c r="BK673" s="103"/>
    </row>
    <row r="674" spans="1:63" s="49" customFormat="1">
      <c r="A674" s="110"/>
      <c r="B674" s="125" t="s">
        <v>172</v>
      </c>
      <c r="C674" s="53" t="s">
        <v>2128</v>
      </c>
      <c r="D674" s="71" t="s">
        <v>85</v>
      </c>
      <c r="E674" s="113" t="s">
        <v>2428</v>
      </c>
      <c r="F674" s="51" t="s">
        <v>61</v>
      </c>
      <c r="G674" s="14">
        <v>10</v>
      </c>
      <c r="H674" s="14">
        <v>50</v>
      </c>
      <c r="I674" s="14" t="s">
        <v>41</v>
      </c>
      <c r="J674" s="14" t="s">
        <v>76</v>
      </c>
      <c r="K674" s="114" t="s">
        <v>61</v>
      </c>
      <c r="L674" s="115">
        <v>19.990000000000002</v>
      </c>
      <c r="M674" s="175">
        <f t="shared" si="884"/>
        <v>16.798319327731093</v>
      </c>
      <c r="N674" s="115"/>
      <c r="O674" s="116"/>
      <c r="P674" s="177">
        <f t="shared" si="922"/>
        <v>19.990000000000002</v>
      </c>
      <c r="Q674" s="67">
        <f t="shared" si="923"/>
        <v>18.990000000000002</v>
      </c>
      <c r="R674" s="16">
        <f t="shared" si="924"/>
        <v>17.990000000000002</v>
      </c>
      <c r="S674" s="16">
        <f t="shared" si="925"/>
        <v>16.990000000000002</v>
      </c>
      <c r="T674" s="16">
        <f t="shared" si="926"/>
        <v>15.990000000000002</v>
      </c>
      <c r="U674" s="14" t="s">
        <v>41</v>
      </c>
      <c r="V674" s="14" t="s">
        <v>41</v>
      </c>
      <c r="W674" s="14" t="s">
        <v>41</v>
      </c>
      <c r="X674" s="14" t="s">
        <v>41</v>
      </c>
      <c r="Y674" s="14" t="s">
        <v>41</v>
      </c>
      <c r="Z674" s="14" t="s">
        <v>41</v>
      </c>
      <c r="AA674" s="71" t="s">
        <v>41</v>
      </c>
      <c r="AB674" s="252">
        <v>19.989999999999998</v>
      </c>
      <c r="AC674" s="80" t="s">
        <v>49</v>
      </c>
      <c r="AD674" s="121" t="s">
        <v>2173</v>
      </c>
      <c r="AE674" s="67">
        <v>150</v>
      </c>
      <c r="AF674" s="114">
        <v>100</v>
      </c>
      <c r="AG674" s="182">
        <f t="shared" si="885"/>
        <v>250</v>
      </c>
      <c r="AH674" s="183">
        <f t="shared" si="886"/>
        <v>-249.89999999999998</v>
      </c>
      <c r="AI674" s="184">
        <f t="shared" si="887"/>
        <v>9.99</v>
      </c>
      <c r="AJ674" s="183">
        <f t="shared" si="888"/>
        <v>8.3949579831932777</v>
      </c>
      <c r="AK674" s="202">
        <f t="shared" si="889"/>
        <v>230</v>
      </c>
      <c r="AL674" s="203">
        <f t="shared" si="890"/>
        <v>210</v>
      </c>
      <c r="AM674" s="203">
        <f t="shared" si="891"/>
        <v>190</v>
      </c>
      <c r="AN674" s="203">
        <f t="shared" si="892"/>
        <v>170</v>
      </c>
      <c r="AO674" s="203" t="str">
        <f t="shared" si="893"/>
        <v>-</v>
      </c>
      <c r="AP674" s="203" t="str">
        <f t="shared" si="894"/>
        <v>-</v>
      </c>
      <c r="AQ674" s="203" t="str">
        <f t="shared" si="895"/>
        <v>-</v>
      </c>
      <c r="AR674" s="203" t="str">
        <f t="shared" si="896"/>
        <v>-</v>
      </c>
      <c r="AS674" s="203" t="str">
        <f t="shared" si="897"/>
        <v>-</v>
      </c>
      <c r="AT674" s="203" t="str">
        <f t="shared" si="898"/>
        <v>-</v>
      </c>
      <c r="AU674" s="204" t="str">
        <f t="shared" si="899"/>
        <v>-</v>
      </c>
      <c r="AV674" s="185"/>
      <c r="AW674" s="205">
        <f t="shared" si="900"/>
        <v>9.99</v>
      </c>
      <c r="AX674" s="206">
        <f t="shared" si="901"/>
        <v>9.99</v>
      </c>
      <c r="AY674" s="206">
        <f t="shared" si="902"/>
        <v>9.99</v>
      </c>
      <c r="AZ674" s="206">
        <f t="shared" si="903"/>
        <v>9.99</v>
      </c>
      <c r="BA674" s="206" t="str">
        <f t="shared" si="904"/>
        <v>-</v>
      </c>
      <c r="BB674" s="206" t="str">
        <f t="shared" si="905"/>
        <v>-</v>
      </c>
      <c r="BC674" s="206" t="str">
        <f t="shared" si="906"/>
        <v>-</v>
      </c>
      <c r="BD674" s="206" t="str">
        <f t="shared" si="907"/>
        <v>-</v>
      </c>
      <c r="BE674" s="206" t="str">
        <f t="shared" si="908"/>
        <v>-</v>
      </c>
      <c r="BF674" s="206" t="str">
        <f t="shared" si="909"/>
        <v>-</v>
      </c>
      <c r="BG674" s="207" t="str">
        <f t="shared" si="910"/>
        <v>-</v>
      </c>
      <c r="BH674" s="103"/>
      <c r="BI674" s="227">
        <v>46265</v>
      </c>
      <c r="BJ674" s="112" t="s">
        <v>164</v>
      </c>
      <c r="BK674" s="103"/>
    </row>
    <row r="675" spans="1:63" s="49" customFormat="1">
      <c r="A675" s="110"/>
      <c r="B675" s="125" t="s">
        <v>172</v>
      </c>
      <c r="C675" s="53" t="s">
        <v>2129</v>
      </c>
      <c r="D675" s="71" t="s">
        <v>71</v>
      </c>
      <c r="E675" s="113" t="s">
        <v>2428</v>
      </c>
      <c r="F675" s="51" t="s">
        <v>61</v>
      </c>
      <c r="G675" s="14">
        <v>10</v>
      </c>
      <c r="H675" s="14">
        <v>50</v>
      </c>
      <c r="I675" s="14" t="s">
        <v>41</v>
      </c>
      <c r="J675" s="14" t="s">
        <v>76</v>
      </c>
      <c r="K675" s="114" t="s">
        <v>61</v>
      </c>
      <c r="L675" s="115">
        <v>24.990000000000002</v>
      </c>
      <c r="M675" s="175">
        <f t="shared" si="884"/>
        <v>21.000000000000004</v>
      </c>
      <c r="N675" s="115">
        <f>L675-5</f>
        <v>19.990000000000002</v>
      </c>
      <c r="O675" s="118">
        <f>N675/1.19</f>
        <v>16.798319327731093</v>
      </c>
      <c r="P675" s="177">
        <f>N675</f>
        <v>19.990000000000002</v>
      </c>
      <c r="Q675" s="67">
        <f t="shared" si="923"/>
        <v>18.990000000000002</v>
      </c>
      <c r="R675" s="16">
        <f t="shared" si="924"/>
        <v>17.990000000000002</v>
      </c>
      <c r="S675" s="16">
        <f t="shared" si="925"/>
        <v>16.990000000000002</v>
      </c>
      <c r="T675" s="16">
        <f t="shared" si="926"/>
        <v>15.990000000000002</v>
      </c>
      <c r="U675" s="14" t="s">
        <v>41</v>
      </c>
      <c r="V675" s="14" t="s">
        <v>41</v>
      </c>
      <c r="W675" s="14" t="s">
        <v>41</v>
      </c>
      <c r="X675" s="14" t="s">
        <v>41</v>
      </c>
      <c r="Y675" s="14" t="s">
        <v>41</v>
      </c>
      <c r="Z675" s="14" t="s">
        <v>41</v>
      </c>
      <c r="AA675" s="71" t="s">
        <v>41</v>
      </c>
      <c r="AB675" s="252">
        <v>19.989999999999998</v>
      </c>
      <c r="AC675" s="80" t="s">
        <v>169</v>
      </c>
      <c r="AD675" s="121" t="s">
        <v>2178</v>
      </c>
      <c r="AE675" s="67">
        <v>230</v>
      </c>
      <c r="AF675" s="114">
        <v>0</v>
      </c>
      <c r="AG675" s="182">
        <f t="shared" si="885"/>
        <v>230</v>
      </c>
      <c r="AH675" s="183">
        <f t="shared" si="886"/>
        <v>-226.1</v>
      </c>
      <c r="AI675" s="184">
        <f t="shared" si="887"/>
        <v>9.99</v>
      </c>
      <c r="AJ675" s="183">
        <f t="shared" si="888"/>
        <v>8.3949579831932777</v>
      </c>
      <c r="AK675" s="202">
        <f t="shared" si="889"/>
        <v>210</v>
      </c>
      <c r="AL675" s="203">
        <f t="shared" si="890"/>
        <v>190</v>
      </c>
      <c r="AM675" s="203">
        <f t="shared" si="891"/>
        <v>170</v>
      </c>
      <c r="AN675" s="203">
        <f t="shared" si="892"/>
        <v>150</v>
      </c>
      <c r="AO675" s="203" t="str">
        <f t="shared" si="893"/>
        <v>-</v>
      </c>
      <c r="AP675" s="203" t="str">
        <f t="shared" si="894"/>
        <v>-</v>
      </c>
      <c r="AQ675" s="203" t="str">
        <f t="shared" si="895"/>
        <v>-</v>
      </c>
      <c r="AR675" s="203" t="str">
        <f t="shared" si="896"/>
        <v>-</v>
      </c>
      <c r="AS675" s="203" t="str">
        <f t="shared" si="897"/>
        <v>-</v>
      </c>
      <c r="AT675" s="203" t="str">
        <f t="shared" si="898"/>
        <v>-</v>
      </c>
      <c r="AU675" s="204" t="str">
        <f t="shared" si="899"/>
        <v>-</v>
      </c>
      <c r="AV675" s="185"/>
      <c r="AW675" s="205">
        <f t="shared" si="900"/>
        <v>9.99</v>
      </c>
      <c r="AX675" s="206">
        <f t="shared" si="901"/>
        <v>9.99</v>
      </c>
      <c r="AY675" s="206">
        <f t="shared" si="902"/>
        <v>9.99</v>
      </c>
      <c r="AZ675" s="206">
        <f t="shared" si="903"/>
        <v>9.99</v>
      </c>
      <c r="BA675" s="206" t="str">
        <f t="shared" si="904"/>
        <v>-</v>
      </c>
      <c r="BB675" s="206" t="str">
        <f t="shared" si="905"/>
        <v>-</v>
      </c>
      <c r="BC675" s="206" t="str">
        <f t="shared" si="906"/>
        <v>-</v>
      </c>
      <c r="BD675" s="206" t="str">
        <f t="shared" si="907"/>
        <v>-</v>
      </c>
      <c r="BE675" s="206" t="str">
        <f t="shared" si="908"/>
        <v>-</v>
      </c>
      <c r="BF675" s="206" t="str">
        <f t="shared" si="909"/>
        <v>-</v>
      </c>
      <c r="BG675" s="207" t="str">
        <f t="shared" si="910"/>
        <v>-</v>
      </c>
      <c r="BH675" s="103"/>
      <c r="BI675" s="227">
        <v>46265</v>
      </c>
      <c r="BJ675" s="112" t="s">
        <v>164</v>
      </c>
      <c r="BK675" s="103"/>
    </row>
    <row r="676" spans="1:63" s="49" customFormat="1">
      <c r="A676" s="110"/>
      <c r="B676" s="125" t="s">
        <v>172</v>
      </c>
      <c r="C676" s="53" t="s">
        <v>2133</v>
      </c>
      <c r="D676" s="71" t="s">
        <v>85</v>
      </c>
      <c r="E676" s="113"/>
      <c r="F676" s="51" t="s">
        <v>61</v>
      </c>
      <c r="G676" s="14">
        <v>15</v>
      </c>
      <c r="H676" s="14">
        <v>50</v>
      </c>
      <c r="I676" s="14" t="s">
        <v>41</v>
      </c>
      <c r="J676" s="14" t="s">
        <v>76</v>
      </c>
      <c r="K676" s="114" t="s">
        <v>61</v>
      </c>
      <c r="L676" s="115">
        <v>24.99</v>
      </c>
      <c r="M676" s="175">
        <f t="shared" si="884"/>
        <v>21</v>
      </c>
      <c r="N676" s="115"/>
      <c r="O676" s="116"/>
      <c r="P676" s="177">
        <f t="shared" ref="P676:P683" si="927">L676</f>
        <v>24.99</v>
      </c>
      <c r="Q676" s="67">
        <f t="shared" si="923"/>
        <v>23.99</v>
      </c>
      <c r="R676" s="16">
        <f t="shared" si="924"/>
        <v>22.99</v>
      </c>
      <c r="S676" s="16">
        <f t="shared" si="925"/>
        <v>21.99</v>
      </c>
      <c r="T676" s="16">
        <f t="shared" si="926"/>
        <v>20.99</v>
      </c>
      <c r="U676" s="16">
        <f>P676-5</f>
        <v>19.989999999999998</v>
      </c>
      <c r="V676" s="16">
        <f>P676-6</f>
        <v>18.989999999999998</v>
      </c>
      <c r="W676" s="16">
        <f>P676-7</f>
        <v>17.989999999999998</v>
      </c>
      <c r="X676" s="16">
        <f>P676-8</f>
        <v>16.989999999999998</v>
      </c>
      <c r="Y676" s="16">
        <f>P676-9</f>
        <v>15.989999999999998</v>
      </c>
      <c r="Z676" s="16">
        <f>P676-10</f>
        <v>14.989999999999998</v>
      </c>
      <c r="AA676" s="71" t="s">
        <v>41</v>
      </c>
      <c r="AB676" s="252">
        <v>19.989999999999998</v>
      </c>
      <c r="AC676" s="208"/>
      <c r="AD676" s="119" t="s">
        <v>41</v>
      </c>
      <c r="AE676" s="67">
        <v>180</v>
      </c>
      <c r="AF676" s="114"/>
      <c r="AG676" s="182">
        <f t="shared" si="885"/>
        <v>180</v>
      </c>
      <c r="AH676" s="183">
        <f t="shared" si="886"/>
        <v>-166.6</v>
      </c>
      <c r="AI676" s="184">
        <f t="shared" si="887"/>
        <v>9.99</v>
      </c>
      <c r="AJ676" s="183">
        <f t="shared" si="888"/>
        <v>8.3949579831932777</v>
      </c>
      <c r="AK676" s="202">
        <f t="shared" si="889"/>
        <v>160</v>
      </c>
      <c r="AL676" s="203">
        <f t="shared" si="890"/>
        <v>140</v>
      </c>
      <c r="AM676" s="203">
        <f t="shared" si="891"/>
        <v>120</v>
      </c>
      <c r="AN676" s="203">
        <f t="shared" si="892"/>
        <v>100</v>
      </c>
      <c r="AO676" s="203">
        <f t="shared" si="893"/>
        <v>80</v>
      </c>
      <c r="AP676" s="203">
        <f t="shared" si="894"/>
        <v>60</v>
      </c>
      <c r="AQ676" s="203">
        <f t="shared" si="895"/>
        <v>40</v>
      </c>
      <c r="AR676" s="203">
        <f t="shared" si="896"/>
        <v>20</v>
      </c>
      <c r="AS676" s="203">
        <f t="shared" si="897"/>
        <v>0</v>
      </c>
      <c r="AT676" s="203">
        <f t="shared" si="898"/>
        <v>-20</v>
      </c>
      <c r="AU676" s="204" t="str">
        <f t="shared" si="899"/>
        <v>-</v>
      </c>
      <c r="AV676" s="185"/>
      <c r="AW676" s="205">
        <f t="shared" si="900"/>
        <v>9.99</v>
      </c>
      <c r="AX676" s="206">
        <f t="shared" si="901"/>
        <v>9.99</v>
      </c>
      <c r="AY676" s="206">
        <f t="shared" si="902"/>
        <v>9.99</v>
      </c>
      <c r="AZ676" s="206">
        <f t="shared" si="903"/>
        <v>9.99</v>
      </c>
      <c r="BA676" s="206">
        <f t="shared" si="904"/>
        <v>9.99</v>
      </c>
      <c r="BB676" s="206">
        <f t="shared" si="905"/>
        <v>9.99</v>
      </c>
      <c r="BC676" s="206">
        <f t="shared" si="906"/>
        <v>9.99</v>
      </c>
      <c r="BD676" s="206">
        <f t="shared" si="907"/>
        <v>29.990000000000002</v>
      </c>
      <c r="BE676" s="206">
        <f t="shared" si="908"/>
        <v>49.99</v>
      </c>
      <c r="BF676" s="206">
        <f t="shared" si="909"/>
        <v>79.989999999999995</v>
      </c>
      <c r="BG676" s="207" t="str">
        <f t="shared" si="910"/>
        <v>-</v>
      </c>
      <c r="BH676" s="103"/>
      <c r="BI676" s="227"/>
      <c r="BJ676" s="112" t="s">
        <v>164</v>
      </c>
      <c r="BK676" s="103"/>
    </row>
    <row r="677" spans="1:63" s="49" customFormat="1">
      <c r="A677" s="110"/>
      <c r="B677" s="125" t="s">
        <v>172</v>
      </c>
      <c r="C677" s="53" t="s">
        <v>163</v>
      </c>
      <c r="D677" s="71" t="s">
        <v>40</v>
      </c>
      <c r="E677" s="113"/>
      <c r="F677" s="51" t="s">
        <v>61</v>
      </c>
      <c r="G677" s="14">
        <v>25</v>
      </c>
      <c r="H677" s="14">
        <v>50</v>
      </c>
      <c r="I677" s="14" t="s">
        <v>41</v>
      </c>
      <c r="J677" s="14" t="s">
        <v>76</v>
      </c>
      <c r="K677" s="114" t="s">
        <v>61</v>
      </c>
      <c r="L677" s="115">
        <v>24.99</v>
      </c>
      <c r="M677" s="175">
        <f t="shared" si="884"/>
        <v>21</v>
      </c>
      <c r="N677" s="115"/>
      <c r="O677" s="116"/>
      <c r="P677" s="177">
        <f t="shared" si="927"/>
        <v>24.99</v>
      </c>
      <c r="Q677" s="67">
        <f t="shared" si="923"/>
        <v>23.99</v>
      </c>
      <c r="R677" s="16">
        <f t="shared" si="924"/>
        <v>22.99</v>
      </c>
      <c r="S677" s="16">
        <f t="shared" si="925"/>
        <v>21.99</v>
      </c>
      <c r="T677" s="16">
        <f t="shared" si="926"/>
        <v>20.99</v>
      </c>
      <c r="U677" s="16">
        <f>P677-5</f>
        <v>19.989999999999998</v>
      </c>
      <c r="V677" s="16">
        <f>P677-6</f>
        <v>18.989999999999998</v>
      </c>
      <c r="W677" s="16">
        <f>P677-7</f>
        <v>17.989999999999998</v>
      </c>
      <c r="X677" s="16">
        <f>P677-8</f>
        <v>16.989999999999998</v>
      </c>
      <c r="Y677" s="16">
        <f>P677-9</f>
        <v>15.989999999999998</v>
      </c>
      <c r="Z677" s="16">
        <f>P677-10</f>
        <v>14.989999999999998</v>
      </c>
      <c r="AA677" s="71" t="s">
        <v>41</v>
      </c>
      <c r="AB677" s="252">
        <v>19.989999999999998</v>
      </c>
      <c r="AC677" s="208"/>
      <c r="AD677" s="119" t="s">
        <v>41</v>
      </c>
      <c r="AE677" s="67">
        <v>150</v>
      </c>
      <c r="AF677" s="114"/>
      <c r="AG677" s="182">
        <f t="shared" si="885"/>
        <v>150</v>
      </c>
      <c r="AH677" s="183">
        <f t="shared" si="886"/>
        <v>-130.9</v>
      </c>
      <c r="AI677" s="184">
        <f t="shared" si="887"/>
        <v>9.99</v>
      </c>
      <c r="AJ677" s="183">
        <f t="shared" si="888"/>
        <v>8.3949579831932777</v>
      </c>
      <c r="AK677" s="202">
        <f t="shared" si="889"/>
        <v>130</v>
      </c>
      <c r="AL677" s="203">
        <f t="shared" si="890"/>
        <v>110</v>
      </c>
      <c r="AM677" s="203">
        <f t="shared" si="891"/>
        <v>90</v>
      </c>
      <c r="AN677" s="203">
        <f t="shared" si="892"/>
        <v>70</v>
      </c>
      <c r="AO677" s="203">
        <f t="shared" si="893"/>
        <v>50</v>
      </c>
      <c r="AP677" s="203">
        <f t="shared" si="894"/>
        <v>30</v>
      </c>
      <c r="AQ677" s="203">
        <f t="shared" si="895"/>
        <v>10</v>
      </c>
      <c r="AR677" s="203">
        <f t="shared" si="896"/>
        <v>-10</v>
      </c>
      <c r="AS677" s="203">
        <f t="shared" si="897"/>
        <v>-30</v>
      </c>
      <c r="AT677" s="203">
        <f t="shared" si="898"/>
        <v>-50</v>
      </c>
      <c r="AU677" s="204" t="str">
        <f t="shared" si="899"/>
        <v>-</v>
      </c>
      <c r="AV677" s="185"/>
      <c r="AW677" s="205">
        <f t="shared" si="900"/>
        <v>9.99</v>
      </c>
      <c r="AX677" s="206">
        <f t="shared" si="901"/>
        <v>9.99</v>
      </c>
      <c r="AY677" s="206">
        <f t="shared" si="902"/>
        <v>9.99</v>
      </c>
      <c r="AZ677" s="206">
        <f t="shared" si="903"/>
        <v>9.99</v>
      </c>
      <c r="BA677" s="206">
        <f t="shared" si="904"/>
        <v>9.99</v>
      </c>
      <c r="BB677" s="206">
        <f t="shared" si="905"/>
        <v>19.990000000000002</v>
      </c>
      <c r="BC677" s="206">
        <f t="shared" si="906"/>
        <v>39.99</v>
      </c>
      <c r="BD677" s="206">
        <f t="shared" si="907"/>
        <v>59.99</v>
      </c>
      <c r="BE677" s="206">
        <f t="shared" si="908"/>
        <v>89.99</v>
      </c>
      <c r="BF677" s="206">
        <f t="shared" si="909"/>
        <v>109.99</v>
      </c>
      <c r="BG677" s="207" t="str">
        <f t="shared" si="910"/>
        <v>-</v>
      </c>
      <c r="BH677" s="103"/>
      <c r="BI677" s="227"/>
      <c r="BJ677" s="112" t="s">
        <v>164</v>
      </c>
      <c r="BK677" s="103"/>
    </row>
    <row r="678" spans="1:63" s="49" customFormat="1">
      <c r="A678" s="111" t="s">
        <v>173</v>
      </c>
      <c r="B678" s="125" t="s">
        <v>172</v>
      </c>
      <c r="C678" s="53" t="s">
        <v>2150</v>
      </c>
      <c r="D678" s="71" t="s">
        <v>40</v>
      </c>
      <c r="E678" s="113"/>
      <c r="F678" s="51" t="s">
        <v>61</v>
      </c>
      <c r="G678" s="14">
        <v>25</v>
      </c>
      <c r="H678" s="14">
        <v>50</v>
      </c>
      <c r="I678" s="14" t="s">
        <v>41</v>
      </c>
      <c r="J678" s="14" t="s">
        <v>76</v>
      </c>
      <c r="K678" s="114" t="s">
        <v>61</v>
      </c>
      <c r="L678" s="115">
        <v>24.99</v>
      </c>
      <c r="M678" s="175">
        <f t="shared" si="884"/>
        <v>21</v>
      </c>
      <c r="N678" s="115"/>
      <c r="O678" s="116"/>
      <c r="P678" s="177">
        <f t="shared" si="927"/>
        <v>24.99</v>
      </c>
      <c r="Q678" s="51" t="s">
        <v>41</v>
      </c>
      <c r="R678" s="14" t="s">
        <v>41</v>
      </c>
      <c r="S678" s="14" t="s">
        <v>41</v>
      </c>
      <c r="T678" s="14" t="s">
        <v>41</v>
      </c>
      <c r="U678" s="14" t="s">
        <v>41</v>
      </c>
      <c r="V678" s="14" t="s">
        <v>41</v>
      </c>
      <c r="W678" s="14" t="s">
        <v>41</v>
      </c>
      <c r="X678" s="14" t="s">
        <v>41</v>
      </c>
      <c r="Y678" s="14" t="s">
        <v>41</v>
      </c>
      <c r="Z678" s="14" t="s">
        <v>41</v>
      </c>
      <c r="AA678" s="71" t="s">
        <v>41</v>
      </c>
      <c r="AB678" s="252">
        <v>19.989999999999998</v>
      </c>
      <c r="AC678" s="208"/>
      <c r="AD678" s="119" t="s">
        <v>41</v>
      </c>
      <c r="AE678" s="67">
        <v>0</v>
      </c>
      <c r="AF678" s="114"/>
      <c r="AG678" s="182">
        <f t="shared" si="885"/>
        <v>0</v>
      </c>
      <c r="AH678" s="183">
        <f t="shared" si="886"/>
        <v>47.599999999999994</v>
      </c>
      <c r="AI678" s="184">
        <f t="shared" si="887"/>
        <v>49.99</v>
      </c>
      <c r="AJ678" s="183">
        <f t="shared" si="888"/>
        <v>42.008403361344541</v>
      </c>
      <c r="AK678" s="202" t="str">
        <f t="shared" si="889"/>
        <v>-</v>
      </c>
      <c r="AL678" s="203" t="str">
        <f t="shared" si="890"/>
        <v>-</v>
      </c>
      <c r="AM678" s="203" t="str">
        <f t="shared" si="891"/>
        <v>-</v>
      </c>
      <c r="AN678" s="203" t="str">
        <f t="shared" si="892"/>
        <v>-</v>
      </c>
      <c r="AO678" s="203" t="str">
        <f t="shared" si="893"/>
        <v>-</v>
      </c>
      <c r="AP678" s="203" t="str">
        <f t="shared" si="894"/>
        <v>-</v>
      </c>
      <c r="AQ678" s="203" t="str">
        <f t="shared" si="895"/>
        <v>-</v>
      </c>
      <c r="AR678" s="203" t="str">
        <f t="shared" si="896"/>
        <v>-</v>
      </c>
      <c r="AS678" s="203" t="str">
        <f t="shared" si="897"/>
        <v>-</v>
      </c>
      <c r="AT678" s="203" t="str">
        <f t="shared" si="898"/>
        <v>-</v>
      </c>
      <c r="AU678" s="204" t="str">
        <f t="shared" si="899"/>
        <v>-</v>
      </c>
      <c r="AV678" s="185"/>
      <c r="AW678" s="205" t="str">
        <f t="shared" si="900"/>
        <v>-</v>
      </c>
      <c r="AX678" s="206" t="str">
        <f t="shared" si="901"/>
        <v>-</v>
      </c>
      <c r="AY678" s="206" t="str">
        <f t="shared" si="902"/>
        <v>-</v>
      </c>
      <c r="AZ678" s="206" t="str">
        <f t="shared" si="903"/>
        <v>-</v>
      </c>
      <c r="BA678" s="206" t="str">
        <f t="shared" si="904"/>
        <v>-</v>
      </c>
      <c r="BB678" s="206" t="str">
        <f t="shared" si="905"/>
        <v>-</v>
      </c>
      <c r="BC678" s="206" t="str">
        <f t="shared" si="906"/>
        <v>-</v>
      </c>
      <c r="BD678" s="206" t="str">
        <f t="shared" si="907"/>
        <v>-</v>
      </c>
      <c r="BE678" s="206" t="str">
        <f t="shared" si="908"/>
        <v>-</v>
      </c>
      <c r="BF678" s="206" t="str">
        <f t="shared" si="909"/>
        <v>-</v>
      </c>
      <c r="BG678" s="207" t="str">
        <f t="shared" si="910"/>
        <v>-</v>
      </c>
      <c r="BH678" s="103" t="s">
        <v>2283</v>
      </c>
      <c r="BI678" s="227"/>
      <c r="BJ678" s="112" t="s">
        <v>175</v>
      </c>
      <c r="BK678" s="103"/>
    </row>
    <row r="679" spans="1:63">
      <c r="A679" s="110"/>
      <c r="B679" s="125" t="s">
        <v>172</v>
      </c>
      <c r="C679" s="53" t="s">
        <v>2133</v>
      </c>
      <c r="D679" s="71" t="s">
        <v>85</v>
      </c>
      <c r="E679" s="113" t="s">
        <v>2428</v>
      </c>
      <c r="F679" s="51" t="s">
        <v>61</v>
      </c>
      <c r="G679" s="14">
        <v>15</v>
      </c>
      <c r="H679" s="14">
        <v>50</v>
      </c>
      <c r="I679" s="14" t="s">
        <v>41</v>
      </c>
      <c r="J679" s="14" t="s">
        <v>76</v>
      </c>
      <c r="K679" s="114" t="s">
        <v>61</v>
      </c>
      <c r="L679" s="115">
        <v>24.99</v>
      </c>
      <c r="M679" s="175">
        <f t="shared" si="884"/>
        <v>21</v>
      </c>
      <c r="N679" s="115"/>
      <c r="O679" s="116"/>
      <c r="P679" s="177">
        <f t="shared" si="927"/>
        <v>24.99</v>
      </c>
      <c r="Q679" s="67">
        <f>P679-1</f>
        <v>23.99</v>
      </c>
      <c r="R679" s="16">
        <f>P679-2</f>
        <v>22.99</v>
      </c>
      <c r="S679" s="16">
        <f>P679-3</f>
        <v>21.99</v>
      </c>
      <c r="T679" s="16">
        <f>P679-4</f>
        <v>20.99</v>
      </c>
      <c r="U679" s="16">
        <f>P679-5</f>
        <v>19.989999999999998</v>
      </c>
      <c r="V679" s="16">
        <f>P679-6</f>
        <v>18.989999999999998</v>
      </c>
      <c r="W679" s="16">
        <f>P679-7</f>
        <v>17.989999999999998</v>
      </c>
      <c r="X679" s="16">
        <f>P679-8</f>
        <v>16.989999999999998</v>
      </c>
      <c r="Y679" s="16">
        <f>P679-9</f>
        <v>15.989999999999998</v>
      </c>
      <c r="Z679" s="16">
        <f>P679-10</f>
        <v>14.989999999999998</v>
      </c>
      <c r="AA679" s="71" t="s">
        <v>41</v>
      </c>
      <c r="AB679" s="252">
        <v>19.989999999999998</v>
      </c>
      <c r="AC679" s="80" t="s">
        <v>49</v>
      </c>
      <c r="AD679" s="121" t="s">
        <v>2174</v>
      </c>
      <c r="AE679" s="67">
        <v>180</v>
      </c>
      <c r="AF679" s="114">
        <v>90</v>
      </c>
      <c r="AG679" s="182">
        <f t="shared" si="885"/>
        <v>270</v>
      </c>
      <c r="AH679" s="183">
        <f t="shared" si="886"/>
        <v>-273.7</v>
      </c>
      <c r="AI679" s="184">
        <f t="shared" si="887"/>
        <v>9.99</v>
      </c>
      <c r="AJ679" s="183">
        <f t="shared" si="888"/>
        <v>8.3949579831932777</v>
      </c>
      <c r="AK679" s="202">
        <f t="shared" si="889"/>
        <v>250</v>
      </c>
      <c r="AL679" s="203">
        <f t="shared" si="890"/>
        <v>230</v>
      </c>
      <c r="AM679" s="203">
        <f t="shared" si="891"/>
        <v>210</v>
      </c>
      <c r="AN679" s="203">
        <f t="shared" si="892"/>
        <v>190</v>
      </c>
      <c r="AO679" s="203">
        <f t="shared" si="893"/>
        <v>170</v>
      </c>
      <c r="AP679" s="203">
        <f t="shared" si="894"/>
        <v>150</v>
      </c>
      <c r="AQ679" s="203">
        <f t="shared" si="895"/>
        <v>130</v>
      </c>
      <c r="AR679" s="203">
        <f t="shared" si="896"/>
        <v>110</v>
      </c>
      <c r="AS679" s="203">
        <f t="shared" si="897"/>
        <v>90</v>
      </c>
      <c r="AT679" s="203">
        <f t="shared" si="898"/>
        <v>70</v>
      </c>
      <c r="AU679" s="204" t="str">
        <f t="shared" si="899"/>
        <v>-</v>
      </c>
      <c r="AV679" s="185"/>
      <c r="AW679" s="205">
        <f t="shared" si="900"/>
        <v>9.99</v>
      </c>
      <c r="AX679" s="206">
        <f t="shared" si="901"/>
        <v>9.99</v>
      </c>
      <c r="AY679" s="206">
        <f t="shared" si="902"/>
        <v>9.99</v>
      </c>
      <c r="AZ679" s="206">
        <f t="shared" si="903"/>
        <v>9.99</v>
      </c>
      <c r="BA679" s="206">
        <f t="shared" si="904"/>
        <v>9.99</v>
      </c>
      <c r="BB679" s="206">
        <f t="shared" si="905"/>
        <v>9.99</v>
      </c>
      <c r="BC679" s="206">
        <f t="shared" si="906"/>
        <v>9.99</v>
      </c>
      <c r="BD679" s="206">
        <f t="shared" si="907"/>
        <v>9.99</v>
      </c>
      <c r="BE679" s="206">
        <f t="shared" si="908"/>
        <v>9.99</v>
      </c>
      <c r="BF679" s="206">
        <f t="shared" si="909"/>
        <v>9.99</v>
      </c>
      <c r="BG679" s="207" t="str">
        <f t="shared" si="910"/>
        <v>-</v>
      </c>
      <c r="BH679" s="103"/>
      <c r="BI679" s="227">
        <v>46265</v>
      </c>
      <c r="BJ679" s="112" t="s">
        <v>164</v>
      </c>
      <c r="BK679" s="103"/>
    </row>
    <row r="680" spans="1:63" s="49" customFormat="1">
      <c r="A680" s="110"/>
      <c r="B680" s="125" t="s">
        <v>172</v>
      </c>
      <c r="C680" s="53" t="s">
        <v>163</v>
      </c>
      <c r="D680" s="71" t="s">
        <v>40</v>
      </c>
      <c r="E680" s="113" t="s">
        <v>2428</v>
      </c>
      <c r="F680" s="51" t="s">
        <v>61</v>
      </c>
      <c r="G680" s="14">
        <v>25</v>
      </c>
      <c r="H680" s="14">
        <v>50</v>
      </c>
      <c r="I680" s="14" t="s">
        <v>41</v>
      </c>
      <c r="J680" s="14" t="s">
        <v>76</v>
      </c>
      <c r="K680" s="114" t="s">
        <v>61</v>
      </c>
      <c r="L680" s="115">
        <v>24.99</v>
      </c>
      <c r="M680" s="175">
        <f t="shared" si="884"/>
        <v>21</v>
      </c>
      <c r="N680" s="115"/>
      <c r="O680" s="116"/>
      <c r="P680" s="177">
        <f t="shared" si="927"/>
        <v>24.99</v>
      </c>
      <c r="Q680" s="67">
        <f>P680-1</f>
        <v>23.99</v>
      </c>
      <c r="R680" s="16">
        <f>P680-2</f>
        <v>22.99</v>
      </c>
      <c r="S680" s="16">
        <f>P680-3</f>
        <v>21.99</v>
      </c>
      <c r="T680" s="16">
        <f>P680-4</f>
        <v>20.99</v>
      </c>
      <c r="U680" s="16">
        <f>P680-5</f>
        <v>19.989999999999998</v>
      </c>
      <c r="V680" s="16">
        <f>P680-6</f>
        <v>18.989999999999998</v>
      </c>
      <c r="W680" s="16">
        <f>P680-7</f>
        <v>17.989999999999998</v>
      </c>
      <c r="X680" s="16">
        <f>P680-8</f>
        <v>16.989999999999998</v>
      </c>
      <c r="Y680" s="16">
        <f>P680-9</f>
        <v>15.989999999999998</v>
      </c>
      <c r="Z680" s="16">
        <f>P680-10</f>
        <v>14.989999999999998</v>
      </c>
      <c r="AA680" s="71" t="s">
        <v>41</v>
      </c>
      <c r="AB680" s="252">
        <v>19.989999999999998</v>
      </c>
      <c r="AC680" s="80" t="s">
        <v>49</v>
      </c>
      <c r="AD680" s="121" t="s">
        <v>2175</v>
      </c>
      <c r="AE680" s="67">
        <v>150</v>
      </c>
      <c r="AF680" s="114">
        <v>90</v>
      </c>
      <c r="AG680" s="182">
        <f t="shared" si="885"/>
        <v>240</v>
      </c>
      <c r="AH680" s="183">
        <f t="shared" si="886"/>
        <v>-238</v>
      </c>
      <c r="AI680" s="184">
        <f t="shared" si="887"/>
        <v>9.99</v>
      </c>
      <c r="AJ680" s="183">
        <f t="shared" si="888"/>
        <v>8.3949579831932777</v>
      </c>
      <c r="AK680" s="202">
        <f t="shared" si="889"/>
        <v>220</v>
      </c>
      <c r="AL680" s="203">
        <f t="shared" si="890"/>
        <v>200</v>
      </c>
      <c r="AM680" s="203">
        <f t="shared" si="891"/>
        <v>180</v>
      </c>
      <c r="AN680" s="203">
        <f t="shared" si="892"/>
        <v>160</v>
      </c>
      <c r="AO680" s="203">
        <f t="shared" si="893"/>
        <v>140</v>
      </c>
      <c r="AP680" s="203">
        <f t="shared" si="894"/>
        <v>120</v>
      </c>
      <c r="AQ680" s="203">
        <f t="shared" si="895"/>
        <v>100</v>
      </c>
      <c r="AR680" s="203">
        <f t="shared" si="896"/>
        <v>80</v>
      </c>
      <c r="AS680" s="203">
        <f t="shared" si="897"/>
        <v>60</v>
      </c>
      <c r="AT680" s="203">
        <f t="shared" si="898"/>
        <v>40</v>
      </c>
      <c r="AU680" s="204" t="str">
        <f t="shared" si="899"/>
        <v>-</v>
      </c>
      <c r="AV680" s="185"/>
      <c r="AW680" s="205">
        <f t="shared" si="900"/>
        <v>9.99</v>
      </c>
      <c r="AX680" s="206">
        <f t="shared" si="901"/>
        <v>9.99</v>
      </c>
      <c r="AY680" s="206">
        <f t="shared" si="902"/>
        <v>9.99</v>
      </c>
      <c r="AZ680" s="206">
        <f t="shared" si="903"/>
        <v>9.99</v>
      </c>
      <c r="BA680" s="206">
        <f t="shared" si="904"/>
        <v>9.99</v>
      </c>
      <c r="BB680" s="206">
        <f t="shared" si="905"/>
        <v>9.99</v>
      </c>
      <c r="BC680" s="206">
        <f t="shared" si="906"/>
        <v>9.99</v>
      </c>
      <c r="BD680" s="206">
        <f t="shared" si="907"/>
        <v>9.99</v>
      </c>
      <c r="BE680" s="206">
        <f t="shared" si="908"/>
        <v>9.99</v>
      </c>
      <c r="BF680" s="206">
        <f t="shared" si="909"/>
        <v>9.99</v>
      </c>
      <c r="BG680" s="207" t="str">
        <f t="shared" si="910"/>
        <v>-</v>
      </c>
      <c r="BH680" s="103"/>
      <c r="BI680" s="227">
        <v>46265</v>
      </c>
      <c r="BJ680" s="112" t="s">
        <v>164</v>
      </c>
      <c r="BK680" s="103"/>
    </row>
    <row r="681" spans="1:63" s="49" customFormat="1">
      <c r="A681" s="111" t="s">
        <v>173</v>
      </c>
      <c r="B681" s="125" t="s">
        <v>172</v>
      </c>
      <c r="C681" s="53" t="s">
        <v>2150</v>
      </c>
      <c r="D681" s="71" t="s">
        <v>40</v>
      </c>
      <c r="E681" s="113" t="s">
        <v>2428</v>
      </c>
      <c r="F681" s="51" t="s">
        <v>61</v>
      </c>
      <c r="G681" s="14">
        <v>25</v>
      </c>
      <c r="H681" s="14">
        <v>50</v>
      </c>
      <c r="I681" s="14" t="s">
        <v>41</v>
      </c>
      <c r="J681" s="14" t="s">
        <v>76</v>
      </c>
      <c r="K681" s="114" t="s">
        <v>61</v>
      </c>
      <c r="L681" s="115">
        <v>24.99</v>
      </c>
      <c r="M681" s="175">
        <f t="shared" ref="M681:M716" si="928">L681/1.19</f>
        <v>21</v>
      </c>
      <c r="N681" s="115"/>
      <c r="O681" s="116"/>
      <c r="P681" s="177">
        <f t="shared" si="927"/>
        <v>24.99</v>
      </c>
      <c r="Q681" s="51" t="s">
        <v>41</v>
      </c>
      <c r="R681" s="14" t="s">
        <v>41</v>
      </c>
      <c r="S681" s="14" t="s">
        <v>41</v>
      </c>
      <c r="T681" s="14" t="s">
        <v>41</v>
      </c>
      <c r="U681" s="14" t="s">
        <v>41</v>
      </c>
      <c r="V681" s="14" t="s">
        <v>41</v>
      </c>
      <c r="W681" s="14" t="s">
        <v>41</v>
      </c>
      <c r="X681" s="14" t="s">
        <v>41</v>
      </c>
      <c r="Y681" s="14" t="s">
        <v>41</v>
      </c>
      <c r="Z681" s="14" t="s">
        <v>41</v>
      </c>
      <c r="AA681" s="71" t="s">
        <v>41</v>
      </c>
      <c r="AB681" s="252">
        <v>19.989999999999998</v>
      </c>
      <c r="AC681" s="80" t="s">
        <v>49</v>
      </c>
      <c r="AD681" s="121" t="s">
        <v>2181</v>
      </c>
      <c r="AE681" s="67">
        <v>0</v>
      </c>
      <c r="AF681" s="114">
        <v>25</v>
      </c>
      <c r="AG681" s="182">
        <f t="shared" ref="AG681:AG716" si="929">SUM(AE681:AF681)</f>
        <v>25</v>
      </c>
      <c r="AH681" s="183">
        <f t="shared" ref="AH681:AH716" si="930">((($AG$2+$AG$3)-AG681))*1.19</f>
        <v>17.849999999999998</v>
      </c>
      <c r="AI681" s="184">
        <f t="shared" ref="AI681:AI716" si="931">IF(AH681&lt;1,9.99,ROUNDDOWN(AH681/10,0)*10+9.99)</f>
        <v>19.990000000000002</v>
      </c>
      <c r="AJ681" s="183">
        <f t="shared" ref="AJ681:AJ716" si="932">AI681/1.19</f>
        <v>16.798319327731093</v>
      </c>
      <c r="AK681" s="202" t="str">
        <f t="shared" ref="AK681:AK716" si="933">IF(ISNUMBER(Q681),AG681-20,"-")</f>
        <v>-</v>
      </c>
      <c r="AL681" s="203" t="str">
        <f t="shared" ref="AL681:AL716" si="934">IF(ISNUMBER(R681),AG681-40,"-")</f>
        <v>-</v>
      </c>
      <c r="AM681" s="203" t="str">
        <f t="shared" ref="AM681:AM716" si="935">IF(ISNUMBER(S681),AG681-60,"-")</f>
        <v>-</v>
      </c>
      <c r="AN681" s="203" t="str">
        <f t="shared" ref="AN681:AN716" si="936">IF(ISNUMBER(T681),AG681-80,"-")</f>
        <v>-</v>
      </c>
      <c r="AO681" s="203" t="str">
        <f t="shared" ref="AO681:AO716" si="937">IF(ISNUMBER(U681),AG681-100,"-")</f>
        <v>-</v>
      </c>
      <c r="AP681" s="203" t="str">
        <f t="shared" ref="AP681:AP716" si="938">IF(ISNUMBER(V681),AG681-120,"-")</f>
        <v>-</v>
      </c>
      <c r="AQ681" s="203" t="str">
        <f t="shared" ref="AQ681:AQ716" si="939">IF(ISNUMBER(W681),AG681-140,"-")</f>
        <v>-</v>
      </c>
      <c r="AR681" s="203" t="str">
        <f t="shared" ref="AR681:AR716" si="940">IF(ISNUMBER(X681),AG681-160,"-")</f>
        <v>-</v>
      </c>
      <c r="AS681" s="203" t="str">
        <f t="shared" ref="AS681:AS716" si="941">IF(ISNUMBER(Y681),AG681-180,"-")</f>
        <v>-</v>
      </c>
      <c r="AT681" s="203" t="str">
        <f t="shared" ref="AT681:AT716" si="942">IF(ISNUMBER(Z681),AG681-200,"-")</f>
        <v>-</v>
      </c>
      <c r="AU681" s="204" t="str">
        <f t="shared" ref="AU681:AU716" si="943">IF(ISNUMBER(AA681),AG681-240,"-")</f>
        <v>-</v>
      </c>
      <c r="AV681" s="185"/>
      <c r="AW681" s="205" t="str">
        <f t="shared" ref="AW681:AW716" si="944">IF(ISNUMBER(AK681),IF((AH681+23.8)&lt;1,9.99,ROUNDDOWN((AH681+23.8)/10,0)*10+9.99),"-")</f>
        <v>-</v>
      </c>
      <c r="AX681" s="206" t="str">
        <f t="shared" ref="AX681:AX716" si="945">IF(ISNUMBER(AL681),IF((AH681+47.6)&lt;1,9.99,ROUNDDOWN((AH681+47.6)/10,0)*10+9.99),"-")</f>
        <v>-</v>
      </c>
      <c r="AY681" s="206" t="str">
        <f t="shared" ref="AY681:AY716" si="946">IF(ISNUMBER(AM681),IF((AH681+71.4)&lt;1,9.99,ROUNDDOWN((AH681+71.4)/10,0)*10+9.99),"-")</f>
        <v>-</v>
      </c>
      <c r="AZ681" s="206" t="str">
        <f t="shared" ref="AZ681:AZ716" si="947">IF(ISNUMBER(AN681),IF((AH681+95.2)&lt;1,9.99,ROUNDDOWN((AH681+95.2)/10,0)*10+9.99),"-")</f>
        <v>-</v>
      </c>
      <c r="BA681" s="206" t="str">
        <f t="shared" ref="BA681:BA716" si="948">IF(ISNUMBER(AO681),IF((AH681+119)&lt;1,9.99,ROUNDDOWN((AH681+119)/10,0)*10+9.99),"-")</f>
        <v>-</v>
      </c>
      <c r="BB681" s="206" t="str">
        <f t="shared" ref="BB681:BB716" si="949">IF(ISNUMBER(AP681),IF((AH681+142.8)&lt;1,9.99,ROUNDDOWN((AH681+142.8)/10,0)*10+9.99),"-")</f>
        <v>-</v>
      </c>
      <c r="BC681" s="206" t="str">
        <f t="shared" ref="BC681:BC716" si="950">IF(ISNUMBER(AQ681),IF((AH681+166.6)&lt;1,9.99,ROUNDDOWN((AH681+166.6)/10,0)*10+9.99),"-")</f>
        <v>-</v>
      </c>
      <c r="BD681" s="206" t="str">
        <f t="shared" ref="BD681:BD716" si="951">IF(ISNUMBER(AR681),IF((AH681+190.4)&lt;1,9.99,ROUNDDOWN((AH681+190.4)/10,0)*10+9.99),"-")</f>
        <v>-</v>
      </c>
      <c r="BE681" s="206" t="str">
        <f t="shared" ref="BE681:BE716" si="952">IF(ISNUMBER(AS681),IF((AH681+214.2)&lt;1,9.99,ROUNDDOWN((AH681+214.2)/10,0)*10+9.99),"-")</f>
        <v>-</v>
      </c>
      <c r="BF681" s="206" t="str">
        <f t="shared" ref="BF681:BF716" si="953">IF(ISNUMBER(AT681),IF((AH681+238)&lt;1,9.99,ROUNDDOWN((AH681+238)/10,0)*10+9.99),"-")</f>
        <v>-</v>
      </c>
      <c r="BG681" s="207" t="str">
        <f t="shared" ref="BG681:BG716" si="954">IF(ISNUMBER(AU681),IF((AH681+285.6)&lt;1,9.99,ROUNDDOWN((AH681+285.6)/10,0)*10+9.99),"-")</f>
        <v>-</v>
      </c>
      <c r="BH681" s="103" t="s">
        <v>2283</v>
      </c>
      <c r="BI681" s="227">
        <v>46265</v>
      </c>
      <c r="BJ681" s="112" t="s">
        <v>175</v>
      </c>
      <c r="BK681" s="103"/>
    </row>
    <row r="682" spans="1:63" s="49" customFormat="1">
      <c r="A682" s="110"/>
      <c r="B682" s="125" t="s">
        <v>172</v>
      </c>
      <c r="C682" s="53" t="s">
        <v>2129</v>
      </c>
      <c r="D682" s="71" t="s">
        <v>71</v>
      </c>
      <c r="E682" s="113"/>
      <c r="F682" s="51" t="s">
        <v>61</v>
      </c>
      <c r="G682" s="14">
        <v>10</v>
      </c>
      <c r="H682" s="14">
        <v>50</v>
      </c>
      <c r="I682" s="14" t="s">
        <v>41</v>
      </c>
      <c r="J682" s="14" t="s">
        <v>76</v>
      </c>
      <c r="K682" s="114" t="s">
        <v>61</v>
      </c>
      <c r="L682" s="115">
        <v>24.990000000000002</v>
      </c>
      <c r="M682" s="175">
        <f t="shared" si="928"/>
        <v>21.000000000000004</v>
      </c>
      <c r="N682" s="115"/>
      <c r="O682" s="116"/>
      <c r="P682" s="177">
        <f t="shared" si="927"/>
        <v>24.990000000000002</v>
      </c>
      <c r="Q682" s="67">
        <f t="shared" ref="Q682:Q687" si="955">P682-1</f>
        <v>23.990000000000002</v>
      </c>
      <c r="R682" s="16">
        <f t="shared" ref="R682:R687" si="956">P682-2</f>
        <v>22.990000000000002</v>
      </c>
      <c r="S682" s="16">
        <f t="shared" ref="S682:S687" si="957">P682-3</f>
        <v>21.990000000000002</v>
      </c>
      <c r="T682" s="16">
        <f t="shared" ref="T682:T687" si="958">P682-4</f>
        <v>20.990000000000002</v>
      </c>
      <c r="U682" s="14" t="s">
        <v>41</v>
      </c>
      <c r="V682" s="14" t="s">
        <v>41</v>
      </c>
      <c r="W682" s="14" t="s">
        <v>41</v>
      </c>
      <c r="X682" s="14" t="s">
        <v>41</v>
      </c>
      <c r="Y682" s="14" t="s">
        <v>41</v>
      </c>
      <c r="Z682" s="14" t="s">
        <v>41</v>
      </c>
      <c r="AA682" s="71" t="s">
        <v>41</v>
      </c>
      <c r="AB682" s="252">
        <v>19.989999999999998</v>
      </c>
      <c r="AC682" s="208"/>
      <c r="AD682" s="119" t="s">
        <v>41</v>
      </c>
      <c r="AE682" s="67">
        <v>230</v>
      </c>
      <c r="AF682" s="114"/>
      <c r="AG682" s="182">
        <f t="shared" si="929"/>
        <v>230</v>
      </c>
      <c r="AH682" s="183">
        <f t="shared" si="930"/>
        <v>-226.1</v>
      </c>
      <c r="AI682" s="184">
        <f t="shared" si="931"/>
        <v>9.99</v>
      </c>
      <c r="AJ682" s="183">
        <f t="shared" si="932"/>
        <v>8.3949579831932777</v>
      </c>
      <c r="AK682" s="202">
        <f t="shared" si="933"/>
        <v>210</v>
      </c>
      <c r="AL682" s="203">
        <f t="shared" si="934"/>
        <v>190</v>
      </c>
      <c r="AM682" s="203">
        <f t="shared" si="935"/>
        <v>170</v>
      </c>
      <c r="AN682" s="203">
        <f t="shared" si="936"/>
        <v>150</v>
      </c>
      <c r="AO682" s="203" t="str">
        <f t="shared" si="937"/>
        <v>-</v>
      </c>
      <c r="AP682" s="203" t="str">
        <f t="shared" si="938"/>
        <v>-</v>
      </c>
      <c r="AQ682" s="203" t="str">
        <f t="shared" si="939"/>
        <v>-</v>
      </c>
      <c r="AR682" s="203" t="str">
        <f t="shared" si="940"/>
        <v>-</v>
      </c>
      <c r="AS682" s="203" t="str">
        <f t="shared" si="941"/>
        <v>-</v>
      </c>
      <c r="AT682" s="203" t="str">
        <f t="shared" si="942"/>
        <v>-</v>
      </c>
      <c r="AU682" s="204" t="str">
        <f t="shared" si="943"/>
        <v>-</v>
      </c>
      <c r="AV682" s="185"/>
      <c r="AW682" s="205">
        <f t="shared" si="944"/>
        <v>9.99</v>
      </c>
      <c r="AX682" s="206">
        <f t="shared" si="945"/>
        <v>9.99</v>
      </c>
      <c r="AY682" s="206">
        <f t="shared" si="946"/>
        <v>9.99</v>
      </c>
      <c r="AZ682" s="206">
        <f t="shared" si="947"/>
        <v>9.99</v>
      </c>
      <c r="BA682" s="206" t="str">
        <f t="shared" si="948"/>
        <v>-</v>
      </c>
      <c r="BB682" s="206" t="str">
        <f t="shared" si="949"/>
        <v>-</v>
      </c>
      <c r="BC682" s="206" t="str">
        <f t="shared" si="950"/>
        <v>-</v>
      </c>
      <c r="BD682" s="206" t="str">
        <f t="shared" si="951"/>
        <v>-</v>
      </c>
      <c r="BE682" s="206" t="str">
        <f t="shared" si="952"/>
        <v>-</v>
      </c>
      <c r="BF682" s="206" t="str">
        <f t="shared" si="953"/>
        <v>-</v>
      </c>
      <c r="BG682" s="207" t="str">
        <f t="shared" si="954"/>
        <v>-</v>
      </c>
      <c r="BH682" s="103"/>
      <c r="BI682" s="227"/>
      <c r="BJ682" s="112" t="s">
        <v>164</v>
      </c>
      <c r="BK682" s="103"/>
    </row>
    <row r="683" spans="1:63">
      <c r="A683" s="110"/>
      <c r="B683" s="125" t="s">
        <v>172</v>
      </c>
      <c r="C683" s="53" t="s">
        <v>2129</v>
      </c>
      <c r="D683" s="71" t="s">
        <v>71</v>
      </c>
      <c r="E683" s="113" t="s">
        <v>2428</v>
      </c>
      <c r="F683" s="51" t="s">
        <v>61</v>
      </c>
      <c r="G683" s="14">
        <v>10</v>
      </c>
      <c r="H683" s="14">
        <v>50</v>
      </c>
      <c r="I683" s="14" t="s">
        <v>41</v>
      </c>
      <c r="J683" s="14" t="s">
        <v>76</v>
      </c>
      <c r="K683" s="114" t="s">
        <v>61</v>
      </c>
      <c r="L683" s="115">
        <v>24.990000000000002</v>
      </c>
      <c r="M683" s="175">
        <f t="shared" si="928"/>
        <v>21.000000000000004</v>
      </c>
      <c r="N683" s="115"/>
      <c r="O683" s="116"/>
      <c r="P683" s="177">
        <f t="shared" si="927"/>
        <v>24.990000000000002</v>
      </c>
      <c r="Q683" s="67">
        <f t="shared" si="955"/>
        <v>23.990000000000002</v>
      </c>
      <c r="R683" s="16">
        <f t="shared" si="956"/>
        <v>22.990000000000002</v>
      </c>
      <c r="S683" s="16">
        <f t="shared" si="957"/>
        <v>21.990000000000002</v>
      </c>
      <c r="T683" s="16">
        <f t="shared" si="958"/>
        <v>20.990000000000002</v>
      </c>
      <c r="U683" s="14" t="s">
        <v>41</v>
      </c>
      <c r="V683" s="14" t="s">
        <v>41</v>
      </c>
      <c r="W683" s="14" t="s">
        <v>41</v>
      </c>
      <c r="X683" s="14" t="s">
        <v>41</v>
      </c>
      <c r="Y683" s="14" t="s">
        <v>41</v>
      </c>
      <c r="Z683" s="14" t="s">
        <v>41</v>
      </c>
      <c r="AA683" s="71" t="s">
        <v>41</v>
      </c>
      <c r="AB683" s="252">
        <v>19.989999999999998</v>
      </c>
      <c r="AC683" s="80" t="s">
        <v>49</v>
      </c>
      <c r="AD683" s="121" t="s">
        <v>2173</v>
      </c>
      <c r="AE683" s="67">
        <v>230</v>
      </c>
      <c r="AF683" s="114">
        <v>100</v>
      </c>
      <c r="AG683" s="182">
        <f t="shared" si="929"/>
        <v>330</v>
      </c>
      <c r="AH683" s="183">
        <f t="shared" si="930"/>
        <v>-345.09999999999997</v>
      </c>
      <c r="AI683" s="184">
        <f t="shared" si="931"/>
        <v>9.99</v>
      </c>
      <c r="AJ683" s="183">
        <f t="shared" si="932"/>
        <v>8.3949579831932777</v>
      </c>
      <c r="AK683" s="202">
        <f t="shared" si="933"/>
        <v>310</v>
      </c>
      <c r="AL683" s="203">
        <f t="shared" si="934"/>
        <v>290</v>
      </c>
      <c r="AM683" s="203">
        <f t="shared" si="935"/>
        <v>270</v>
      </c>
      <c r="AN683" s="203">
        <f t="shared" si="936"/>
        <v>250</v>
      </c>
      <c r="AO683" s="203" t="str">
        <f t="shared" si="937"/>
        <v>-</v>
      </c>
      <c r="AP683" s="203" t="str">
        <f t="shared" si="938"/>
        <v>-</v>
      </c>
      <c r="AQ683" s="203" t="str">
        <f t="shared" si="939"/>
        <v>-</v>
      </c>
      <c r="AR683" s="203" t="str">
        <f t="shared" si="940"/>
        <v>-</v>
      </c>
      <c r="AS683" s="203" t="str">
        <f t="shared" si="941"/>
        <v>-</v>
      </c>
      <c r="AT683" s="203" t="str">
        <f t="shared" si="942"/>
        <v>-</v>
      </c>
      <c r="AU683" s="204" t="str">
        <f t="shared" si="943"/>
        <v>-</v>
      </c>
      <c r="AV683" s="185"/>
      <c r="AW683" s="205">
        <f t="shared" si="944"/>
        <v>9.99</v>
      </c>
      <c r="AX683" s="206">
        <f t="shared" si="945"/>
        <v>9.99</v>
      </c>
      <c r="AY683" s="206">
        <f t="shared" si="946"/>
        <v>9.99</v>
      </c>
      <c r="AZ683" s="206">
        <f t="shared" si="947"/>
        <v>9.99</v>
      </c>
      <c r="BA683" s="206" t="str">
        <f t="shared" si="948"/>
        <v>-</v>
      </c>
      <c r="BB683" s="206" t="str">
        <f t="shared" si="949"/>
        <v>-</v>
      </c>
      <c r="BC683" s="206" t="str">
        <f t="shared" si="950"/>
        <v>-</v>
      </c>
      <c r="BD683" s="206" t="str">
        <f t="shared" si="951"/>
        <v>-</v>
      </c>
      <c r="BE683" s="206" t="str">
        <f t="shared" si="952"/>
        <v>-</v>
      </c>
      <c r="BF683" s="206" t="str">
        <f t="shared" si="953"/>
        <v>-</v>
      </c>
      <c r="BG683" s="207" t="str">
        <f t="shared" si="954"/>
        <v>-</v>
      </c>
      <c r="BH683" s="103"/>
      <c r="BI683" s="227">
        <v>46265</v>
      </c>
      <c r="BJ683" s="112" t="s">
        <v>164</v>
      </c>
      <c r="BK683" s="103"/>
    </row>
    <row r="684" spans="1:63" s="49" customFormat="1">
      <c r="A684" s="110"/>
      <c r="B684" s="125" t="s">
        <v>172</v>
      </c>
      <c r="C684" s="53" t="s">
        <v>2147</v>
      </c>
      <c r="D684" s="71" t="s">
        <v>167</v>
      </c>
      <c r="E684" s="113" t="s">
        <v>2428</v>
      </c>
      <c r="F684" s="51" t="s">
        <v>61</v>
      </c>
      <c r="G684" s="14">
        <v>10</v>
      </c>
      <c r="H684" s="14">
        <v>50</v>
      </c>
      <c r="I684" s="14" t="s">
        <v>41</v>
      </c>
      <c r="J684" s="14" t="s">
        <v>76</v>
      </c>
      <c r="K684" s="114" t="s">
        <v>61</v>
      </c>
      <c r="L684" s="115">
        <v>29.990000000000002</v>
      </c>
      <c r="M684" s="175">
        <f t="shared" si="928"/>
        <v>25.20168067226891</v>
      </c>
      <c r="N684" s="115">
        <f>L684-5</f>
        <v>24.990000000000002</v>
      </c>
      <c r="O684" s="118">
        <f>N684/1.19</f>
        <v>21.000000000000004</v>
      </c>
      <c r="P684" s="177">
        <f>N684</f>
        <v>24.990000000000002</v>
      </c>
      <c r="Q684" s="67">
        <f t="shared" si="955"/>
        <v>23.990000000000002</v>
      </c>
      <c r="R684" s="16">
        <f t="shared" si="956"/>
        <v>22.990000000000002</v>
      </c>
      <c r="S684" s="16">
        <f t="shared" si="957"/>
        <v>21.990000000000002</v>
      </c>
      <c r="T684" s="16">
        <f t="shared" si="958"/>
        <v>20.990000000000002</v>
      </c>
      <c r="U684" s="14" t="s">
        <v>41</v>
      </c>
      <c r="V684" s="14" t="s">
        <v>41</v>
      </c>
      <c r="W684" s="14" t="s">
        <v>41</v>
      </c>
      <c r="X684" s="14" t="s">
        <v>41</v>
      </c>
      <c r="Y684" s="14" t="s">
        <v>41</v>
      </c>
      <c r="Z684" s="14" t="s">
        <v>41</v>
      </c>
      <c r="AA684" s="71" t="s">
        <v>41</v>
      </c>
      <c r="AB684" s="252">
        <v>19.989999999999998</v>
      </c>
      <c r="AC684" s="80" t="s">
        <v>169</v>
      </c>
      <c r="AD684" s="121" t="s">
        <v>2178</v>
      </c>
      <c r="AE684" s="67">
        <v>310</v>
      </c>
      <c r="AF684" s="114">
        <v>0</v>
      </c>
      <c r="AG684" s="182">
        <f t="shared" si="929"/>
        <v>310</v>
      </c>
      <c r="AH684" s="183">
        <f t="shared" si="930"/>
        <v>-321.3</v>
      </c>
      <c r="AI684" s="184">
        <f t="shared" si="931"/>
        <v>9.99</v>
      </c>
      <c r="AJ684" s="183">
        <f t="shared" si="932"/>
        <v>8.3949579831932777</v>
      </c>
      <c r="AK684" s="202">
        <f t="shared" si="933"/>
        <v>290</v>
      </c>
      <c r="AL684" s="203">
        <f t="shared" si="934"/>
        <v>270</v>
      </c>
      <c r="AM684" s="203">
        <f t="shared" si="935"/>
        <v>250</v>
      </c>
      <c r="AN684" s="203">
        <f t="shared" si="936"/>
        <v>230</v>
      </c>
      <c r="AO684" s="203" t="str">
        <f t="shared" si="937"/>
        <v>-</v>
      </c>
      <c r="AP684" s="203" t="str">
        <f t="shared" si="938"/>
        <v>-</v>
      </c>
      <c r="AQ684" s="203" t="str">
        <f t="shared" si="939"/>
        <v>-</v>
      </c>
      <c r="AR684" s="203" t="str">
        <f t="shared" si="940"/>
        <v>-</v>
      </c>
      <c r="AS684" s="203" t="str">
        <f t="shared" si="941"/>
        <v>-</v>
      </c>
      <c r="AT684" s="203" t="str">
        <f t="shared" si="942"/>
        <v>-</v>
      </c>
      <c r="AU684" s="204" t="str">
        <f t="shared" si="943"/>
        <v>-</v>
      </c>
      <c r="AV684" s="185"/>
      <c r="AW684" s="205">
        <f t="shared" si="944"/>
        <v>9.99</v>
      </c>
      <c r="AX684" s="206">
        <f t="shared" si="945"/>
        <v>9.99</v>
      </c>
      <c r="AY684" s="206">
        <f t="shared" si="946"/>
        <v>9.99</v>
      </c>
      <c r="AZ684" s="206">
        <f t="shared" si="947"/>
        <v>9.99</v>
      </c>
      <c r="BA684" s="206" t="str">
        <f t="shared" si="948"/>
        <v>-</v>
      </c>
      <c r="BB684" s="206" t="str">
        <f t="shared" si="949"/>
        <v>-</v>
      </c>
      <c r="BC684" s="206" t="str">
        <f t="shared" si="950"/>
        <v>-</v>
      </c>
      <c r="BD684" s="206" t="str">
        <f t="shared" si="951"/>
        <v>-</v>
      </c>
      <c r="BE684" s="206" t="str">
        <f t="shared" si="952"/>
        <v>-</v>
      </c>
      <c r="BF684" s="206" t="str">
        <f t="shared" si="953"/>
        <v>-</v>
      </c>
      <c r="BG684" s="207" t="str">
        <f t="shared" si="954"/>
        <v>-</v>
      </c>
      <c r="BH684" s="103"/>
      <c r="BI684" s="227">
        <v>46265</v>
      </c>
      <c r="BJ684" s="112" t="s">
        <v>164</v>
      </c>
      <c r="BK684" s="103"/>
    </row>
    <row r="685" spans="1:63" s="49" customFormat="1">
      <c r="A685" s="110"/>
      <c r="B685" s="125" t="s">
        <v>172</v>
      </c>
      <c r="C685" s="53" t="s">
        <v>2134</v>
      </c>
      <c r="D685" s="71" t="s">
        <v>71</v>
      </c>
      <c r="E685" s="113"/>
      <c r="F685" s="51" t="s">
        <v>61</v>
      </c>
      <c r="G685" s="14">
        <v>15</v>
      </c>
      <c r="H685" s="14">
        <v>50</v>
      </c>
      <c r="I685" s="14" t="s">
        <v>41</v>
      </c>
      <c r="J685" s="14" t="s">
        <v>76</v>
      </c>
      <c r="K685" s="114" t="s">
        <v>61</v>
      </c>
      <c r="L685" s="115">
        <v>29.99</v>
      </c>
      <c r="M685" s="175">
        <f t="shared" si="928"/>
        <v>25.201680672268907</v>
      </c>
      <c r="N685" s="115"/>
      <c r="O685" s="116"/>
      <c r="P685" s="177">
        <f t="shared" ref="P685:P716" si="959">L685</f>
        <v>29.99</v>
      </c>
      <c r="Q685" s="67">
        <f t="shared" si="955"/>
        <v>28.99</v>
      </c>
      <c r="R685" s="16">
        <f t="shared" si="956"/>
        <v>27.99</v>
      </c>
      <c r="S685" s="16">
        <f t="shared" si="957"/>
        <v>26.99</v>
      </c>
      <c r="T685" s="16">
        <f t="shared" si="958"/>
        <v>25.99</v>
      </c>
      <c r="U685" s="16">
        <f>P685-5</f>
        <v>24.99</v>
      </c>
      <c r="V685" s="16">
        <f>P685-6</f>
        <v>23.99</v>
      </c>
      <c r="W685" s="16">
        <f>P685-7</f>
        <v>22.99</v>
      </c>
      <c r="X685" s="16">
        <f>P685-8</f>
        <v>21.99</v>
      </c>
      <c r="Y685" s="16">
        <f>P685-9</f>
        <v>20.99</v>
      </c>
      <c r="Z685" s="16">
        <f>P685-10</f>
        <v>19.989999999999998</v>
      </c>
      <c r="AA685" s="71" t="s">
        <v>41</v>
      </c>
      <c r="AB685" s="252">
        <v>19.989999999999998</v>
      </c>
      <c r="AC685" s="208"/>
      <c r="AD685" s="119" t="s">
        <v>41</v>
      </c>
      <c r="AE685" s="67">
        <v>260</v>
      </c>
      <c r="AF685" s="114"/>
      <c r="AG685" s="182">
        <f t="shared" si="929"/>
        <v>260</v>
      </c>
      <c r="AH685" s="183">
        <f t="shared" si="930"/>
        <v>-261.8</v>
      </c>
      <c r="AI685" s="184">
        <f t="shared" si="931"/>
        <v>9.99</v>
      </c>
      <c r="AJ685" s="183">
        <f t="shared" si="932"/>
        <v>8.3949579831932777</v>
      </c>
      <c r="AK685" s="202">
        <f t="shared" si="933"/>
        <v>240</v>
      </c>
      <c r="AL685" s="203">
        <f t="shared" si="934"/>
        <v>220</v>
      </c>
      <c r="AM685" s="203">
        <f t="shared" si="935"/>
        <v>200</v>
      </c>
      <c r="AN685" s="203">
        <f t="shared" si="936"/>
        <v>180</v>
      </c>
      <c r="AO685" s="203">
        <f t="shared" si="937"/>
        <v>160</v>
      </c>
      <c r="AP685" s="203">
        <f t="shared" si="938"/>
        <v>140</v>
      </c>
      <c r="AQ685" s="203">
        <f t="shared" si="939"/>
        <v>120</v>
      </c>
      <c r="AR685" s="203">
        <f t="shared" si="940"/>
        <v>100</v>
      </c>
      <c r="AS685" s="203">
        <f t="shared" si="941"/>
        <v>80</v>
      </c>
      <c r="AT685" s="203">
        <f t="shared" si="942"/>
        <v>60</v>
      </c>
      <c r="AU685" s="204" t="str">
        <f t="shared" si="943"/>
        <v>-</v>
      </c>
      <c r="AV685" s="185"/>
      <c r="AW685" s="205">
        <f t="shared" si="944"/>
        <v>9.99</v>
      </c>
      <c r="AX685" s="206">
        <f t="shared" si="945"/>
        <v>9.99</v>
      </c>
      <c r="AY685" s="206">
        <f t="shared" si="946"/>
        <v>9.99</v>
      </c>
      <c r="AZ685" s="206">
        <f t="shared" si="947"/>
        <v>9.99</v>
      </c>
      <c r="BA685" s="206">
        <f t="shared" si="948"/>
        <v>9.99</v>
      </c>
      <c r="BB685" s="206">
        <f t="shared" si="949"/>
        <v>9.99</v>
      </c>
      <c r="BC685" s="206">
        <f t="shared" si="950"/>
        <v>9.99</v>
      </c>
      <c r="BD685" s="206">
        <f t="shared" si="951"/>
        <v>9.99</v>
      </c>
      <c r="BE685" s="206">
        <f t="shared" si="952"/>
        <v>9.99</v>
      </c>
      <c r="BF685" s="206">
        <f t="shared" si="953"/>
        <v>9.99</v>
      </c>
      <c r="BG685" s="207" t="str">
        <f t="shared" si="954"/>
        <v>-</v>
      </c>
      <c r="BH685" s="103"/>
      <c r="BI685" s="227"/>
      <c r="BJ685" s="112" t="s">
        <v>164</v>
      </c>
      <c r="BK685" s="103"/>
    </row>
    <row r="686" spans="1:63" s="49" customFormat="1">
      <c r="A686" s="110"/>
      <c r="B686" s="125" t="s">
        <v>172</v>
      </c>
      <c r="C686" s="53" t="s">
        <v>2136</v>
      </c>
      <c r="D686" s="71" t="s">
        <v>85</v>
      </c>
      <c r="E686" s="113"/>
      <c r="F686" s="51" t="s">
        <v>61</v>
      </c>
      <c r="G686" s="14">
        <v>25</v>
      </c>
      <c r="H686" s="14">
        <v>50</v>
      </c>
      <c r="I686" s="14" t="s">
        <v>41</v>
      </c>
      <c r="J686" s="14" t="s">
        <v>76</v>
      </c>
      <c r="K686" s="114" t="s">
        <v>61</v>
      </c>
      <c r="L686" s="115">
        <v>29.99</v>
      </c>
      <c r="M686" s="175">
        <f t="shared" si="928"/>
        <v>25.201680672268907</v>
      </c>
      <c r="N686" s="115"/>
      <c r="O686" s="116"/>
      <c r="P686" s="177">
        <f t="shared" si="959"/>
        <v>29.99</v>
      </c>
      <c r="Q686" s="67">
        <f t="shared" si="955"/>
        <v>28.99</v>
      </c>
      <c r="R686" s="16">
        <f t="shared" si="956"/>
        <v>27.99</v>
      </c>
      <c r="S686" s="16">
        <f t="shared" si="957"/>
        <v>26.99</v>
      </c>
      <c r="T686" s="16">
        <f t="shared" si="958"/>
        <v>25.99</v>
      </c>
      <c r="U686" s="16">
        <f>P686-5</f>
        <v>24.99</v>
      </c>
      <c r="V686" s="16">
        <f>P686-6</f>
        <v>23.99</v>
      </c>
      <c r="W686" s="16">
        <f>P686-7</f>
        <v>22.99</v>
      </c>
      <c r="X686" s="16">
        <f>P686-8</f>
        <v>21.99</v>
      </c>
      <c r="Y686" s="16">
        <f>P686-9</f>
        <v>20.99</v>
      </c>
      <c r="Z686" s="16">
        <f>P686-10</f>
        <v>19.989999999999998</v>
      </c>
      <c r="AA686" s="71" t="s">
        <v>41</v>
      </c>
      <c r="AB686" s="252">
        <v>19.989999999999998</v>
      </c>
      <c r="AC686" s="208"/>
      <c r="AD686" s="119" t="s">
        <v>41</v>
      </c>
      <c r="AE686" s="67">
        <v>230</v>
      </c>
      <c r="AF686" s="114"/>
      <c r="AG686" s="182">
        <f t="shared" si="929"/>
        <v>230</v>
      </c>
      <c r="AH686" s="183">
        <f t="shared" si="930"/>
        <v>-226.1</v>
      </c>
      <c r="AI686" s="184">
        <f t="shared" si="931"/>
        <v>9.99</v>
      </c>
      <c r="AJ686" s="183">
        <f t="shared" si="932"/>
        <v>8.3949579831932777</v>
      </c>
      <c r="AK686" s="202">
        <f t="shared" si="933"/>
        <v>210</v>
      </c>
      <c r="AL686" s="203">
        <f t="shared" si="934"/>
        <v>190</v>
      </c>
      <c r="AM686" s="203">
        <f t="shared" si="935"/>
        <v>170</v>
      </c>
      <c r="AN686" s="203">
        <f t="shared" si="936"/>
        <v>150</v>
      </c>
      <c r="AO686" s="203">
        <f t="shared" si="937"/>
        <v>130</v>
      </c>
      <c r="AP686" s="203">
        <f t="shared" si="938"/>
        <v>110</v>
      </c>
      <c r="AQ686" s="203">
        <f t="shared" si="939"/>
        <v>90</v>
      </c>
      <c r="AR686" s="203">
        <f t="shared" si="940"/>
        <v>70</v>
      </c>
      <c r="AS686" s="203">
        <f t="shared" si="941"/>
        <v>50</v>
      </c>
      <c r="AT686" s="203">
        <f t="shared" si="942"/>
        <v>30</v>
      </c>
      <c r="AU686" s="204" t="str">
        <f t="shared" si="943"/>
        <v>-</v>
      </c>
      <c r="AV686" s="185"/>
      <c r="AW686" s="205">
        <f t="shared" si="944"/>
        <v>9.99</v>
      </c>
      <c r="AX686" s="206">
        <f t="shared" si="945"/>
        <v>9.99</v>
      </c>
      <c r="AY686" s="206">
        <f t="shared" si="946"/>
        <v>9.99</v>
      </c>
      <c r="AZ686" s="206">
        <f t="shared" si="947"/>
        <v>9.99</v>
      </c>
      <c r="BA686" s="206">
        <f t="shared" si="948"/>
        <v>9.99</v>
      </c>
      <c r="BB686" s="206">
        <f t="shared" si="949"/>
        <v>9.99</v>
      </c>
      <c r="BC686" s="206">
        <f t="shared" si="950"/>
        <v>9.99</v>
      </c>
      <c r="BD686" s="206">
        <f t="shared" si="951"/>
        <v>9.99</v>
      </c>
      <c r="BE686" s="206">
        <f t="shared" si="952"/>
        <v>9.99</v>
      </c>
      <c r="BF686" s="206">
        <f t="shared" si="953"/>
        <v>19.990000000000002</v>
      </c>
      <c r="BG686" s="207" t="str">
        <f t="shared" si="954"/>
        <v>-</v>
      </c>
      <c r="BH686" s="103"/>
      <c r="BI686" s="227"/>
      <c r="BJ686" s="112" t="s">
        <v>164</v>
      </c>
      <c r="BK686" s="103"/>
    </row>
    <row r="687" spans="1:63">
      <c r="A687" s="110"/>
      <c r="B687" s="125" t="s">
        <v>172</v>
      </c>
      <c r="C687" s="53" t="s">
        <v>2137</v>
      </c>
      <c r="D687" s="71" t="s">
        <v>40</v>
      </c>
      <c r="E687" s="113"/>
      <c r="F687" s="51" t="s">
        <v>61</v>
      </c>
      <c r="G687" s="14">
        <v>35</v>
      </c>
      <c r="H687" s="14">
        <v>50</v>
      </c>
      <c r="I687" s="14" t="s">
        <v>41</v>
      </c>
      <c r="J687" s="14" t="s">
        <v>76</v>
      </c>
      <c r="K687" s="114" t="s">
        <v>61</v>
      </c>
      <c r="L687" s="115">
        <v>29.99</v>
      </c>
      <c r="M687" s="175">
        <f t="shared" si="928"/>
        <v>25.201680672268907</v>
      </c>
      <c r="N687" s="115"/>
      <c r="O687" s="116"/>
      <c r="P687" s="177">
        <f t="shared" si="959"/>
        <v>29.99</v>
      </c>
      <c r="Q687" s="67">
        <f t="shared" si="955"/>
        <v>28.99</v>
      </c>
      <c r="R687" s="16">
        <f t="shared" si="956"/>
        <v>27.99</v>
      </c>
      <c r="S687" s="16">
        <f t="shared" si="957"/>
        <v>26.99</v>
      </c>
      <c r="T687" s="16">
        <f t="shared" si="958"/>
        <v>25.99</v>
      </c>
      <c r="U687" s="16">
        <f>P687-5</f>
        <v>24.99</v>
      </c>
      <c r="V687" s="16">
        <f>P687-6</f>
        <v>23.99</v>
      </c>
      <c r="W687" s="16">
        <f>P687-7</f>
        <v>22.99</v>
      </c>
      <c r="X687" s="16">
        <f>P687-8</f>
        <v>21.99</v>
      </c>
      <c r="Y687" s="16">
        <f>P687-9</f>
        <v>20.99</v>
      </c>
      <c r="Z687" s="16">
        <f>P687-10</f>
        <v>19.989999999999998</v>
      </c>
      <c r="AA687" s="71" t="s">
        <v>41</v>
      </c>
      <c r="AB687" s="252">
        <v>19.989999999999998</v>
      </c>
      <c r="AC687" s="208"/>
      <c r="AD687" s="119" t="s">
        <v>41</v>
      </c>
      <c r="AE687" s="67">
        <v>180</v>
      </c>
      <c r="AF687" s="114"/>
      <c r="AG687" s="182">
        <f t="shared" si="929"/>
        <v>180</v>
      </c>
      <c r="AH687" s="183">
        <f t="shared" si="930"/>
        <v>-166.6</v>
      </c>
      <c r="AI687" s="184">
        <f t="shared" si="931"/>
        <v>9.99</v>
      </c>
      <c r="AJ687" s="183">
        <f t="shared" si="932"/>
        <v>8.3949579831932777</v>
      </c>
      <c r="AK687" s="202">
        <f t="shared" si="933"/>
        <v>160</v>
      </c>
      <c r="AL687" s="203">
        <f t="shared" si="934"/>
        <v>140</v>
      </c>
      <c r="AM687" s="203">
        <f t="shared" si="935"/>
        <v>120</v>
      </c>
      <c r="AN687" s="203">
        <f t="shared" si="936"/>
        <v>100</v>
      </c>
      <c r="AO687" s="203">
        <f t="shared" si="937"/>
        <v>80</v>
      </c>
      <c r="AP687" s="203">
        <f t="shared" si="938"/>
        <v>60</v>
      </c>
      <c r="AQ687" s="203">
        <f t="shared" si="939"/>
        <v>40</v>
      </c>
      <c r="AR687" s="203">
        <f t="shared" si="940"/>
        <v>20</v>
      </c>
      <c r="AS687" s="203">
        <f t="shared" si="941"/>
        <v>0</v>
      </c>
      <c r="AT687" s="203">
        <f t="shared" si="942"/>
        <v>-20</v>
      </c>
      <c r="AU687" s="204" t="str">
        <f t="shared" si="943"/>
        <v>-</v>
      </c>
      <c r="AV687" s="185"/>
      <c r="AW687" s="205">
        <f t="shared" si="944"/>
        <v>9.99</v>
      </c>
      <c r="AX687" s="206">
        <f t="shared" si="945"/>
        <v>9.99</v>
      </c>
      <c r="AY687" s="206">
        <f t="shared" si="946"/>
        <v>9.99</v>
      </c>
      <c r="AZ687" s="206">
        <f t="shared" si="947"/>
        <v>9.99</v>
      </c>
      <c r="BA687" s="206">
        <f t="shared" si="948"/>
        <v>9.99</v>
      </c>
      <c r="BB687" s="206">
        <f t="shared" si="949"/>
        <v>9.99</v>
      </c>
      <c r="BC687" s="206">
        <f t="shared" si="950"/>
        <v>9.99</v>
      </c>
      <c r="BD687" s="206">
        <f t="shared" si="951"/>
        <v>29.990000000000002</v>
      </c>
      <c r="BE687" s="206">
        <f t="shared" si="952"/>
        <v>49.99</v>
      </c>
      <c r="BF687" s="206">
        <f t="shared" si="953"/>
        <v>79.989999999999995</v>
      </c>
      <c r="BG687" s="207" t="str">
        <f t="shared" si="954"/>
        <v>-</v>
      </c>
      <c r="BH687" s="103"/>
      <c r="BI687" s="227"/>
      <c r="BJ687" s="112" t="s">
        <v>164</v>
      </c>
      <c r="BK687" s="103"/>
    </row>
    <row r="688" spans="1:63" s="49" customFormat="1">
      <c r="A688" s="111" t="s">
        <v>173</v>
      </c>
      <c r="B688" s="125" t="s">
        <v>172</v>
      </c>
      <c r="C688" s="53" t="s">
        <v>2151</v>
      </c>
      <c r="D688" s="71" t="s">
        <v>40</v>
      </c>
      <c r="E688" s="113"/>
      <c r="F688" s="51" t="s">
        <v>61</v>
      </c>
      <c r="G688" s="14">
        <v>35</v>
      </c>
      <c r="H688" s="14">
        <v>50</v>
      </c>
      <c r="I688" s="14" t="s">
        <v>41</v>
      </c>
      <c r="J688" s="14" t="s">
        <v>76</v>
      </c>
      <c r="K688" s="114" t="s">
        <v>61</v>
      </c>
      <c r="L688" s="115">
        <v>29.99</v>
      </c>
      <c r="M688" s="175">
        <f t="shared" si="928"/>
        <v>25.201680672268907</v>
      </c>
      <c r="N688" s="115"/>
      <c r="O688" s="116"/>
      <c r="P688" s="177">
        <f t="shared" si="959"/>
        <v>29.99</v>
      </c>
      <c r="Q688" s="51" t="s">
        <v>41</v>
      </c>
      <c r="R688" s="14" t="s">
        <v>41</v>
      </c>
      <c r="S688" s="14" t="s">
        <v>41</v>
      </c>
      <c r="T688" s="14" t="s">
        <v>41</v>
      </c>
      <c r="U688" s="14" t="s">
        <v>41</v>
      </c>
      <c r="V688" s="14" t="s">
        <v>41</v>
      </c>
      <c r="W688" s="14" t="s">
        <v>41</v>
      </c>
      <c r="X688" s="14" t="s">
        <v>41</v>
      </c>
      <c r="Y688" s="14" t="s">
        <v>41</v>
      </c>
      <c r="Z688" s="14" t="s">
        <v>41</v>
      </c>
      <c r="AA688" s="71" t="s">
        <v>41</v>
      </c>
      <c r="AB688" s="252">
        <v>19.989999999999998</v>
      </c>
      <c r="AC688" s="208"/>
      <c r="AD688" s="119" t="s">
        <v>41</v>
      </c>
      <c r="AE688" s="67">
        <v>0</v>
      </c>
      <c r="AF688" s="114"/>
      <c r="AG688" s="182">
        <f t="shared" si="929"/>
        <v>0</v>
      </c>
      <c r="AH688" s="183">
        <f t="shared" si="930"/>
        <v>47.599999999999994</v>
      </c>
      <c r="AI688" s="184">
        <f t="shared" si="931"/>
        <v>49.99</v>
      </c>
      <c r="AJ688" s="183">
        <f t="shared" si="932"/>
        <v>42.008403361344541</v>
      </c>
      <c r="AK688" s="202" t="str">
        <f t="shared" si="933"/>
        <v>-</v>
      </c>
      <c r="AL688" s="203" t="str">
        <f t="shared" si="934"/>
        <v>-</v>
      </c>
      <c r="AM688" s="203" t="str">
        <f t="shared" si="935"/>
        <v>-</v>
      </c>
      <c r="AN688" s="203" t="str">
        <f t="shared" si="936"/>
        <v>-</v>
      </c>
      <c r="AO688" s="203" t="str">
        <f t="shared" si="937"/>
        <v>-</v>
      </c>
      <c r="AP688" s="203" t="str">
        <f t="shared" si="938"/>
        <v>-</v>
      </c>
      <c r="AQ688" s="203" t="str">
        <f t="shared" si="939"/>
        <v>-</v>
      </c>
      <c r="AR688" s="203" t="str">
        <f t="shared" si="940"/>
        <v>-</v>
      </c>
      <c r="AS688" s="203" t="str">
        <f t="shared" si="941"/>
        <v>-</v>
      </c>
      <c r="AT688" s="203" t="str">
        <f t="shared" si="942"/>
        <v>-</v>
      </c>
      <c r="AU688" s="204" t="str">
        <f t="shared" si="943"/>
        <v>-</v>
      </c>
      <c r="AV688" s="185"/>
      <c r="AW688" s="205" t="str">
        <f t="shared" si="944"/>
        <v>-</v>
      </c>
      <c r="AX688" s="206" t="str">
        <f t="shared" si="945"/>
        <v>-</v>
      </c>
      <c r="AY688" s="206" t="str">
        <f t="shared" si="946"/>
        <v>-</v>
      </c>
      <c r="AZ688" s="206" t="str">
        <f t="shared" si="947"/>
        <v>-</v>
      </c>
      <c r="BA688" s="206" t="str">
        <f t="shared" si="948"/>
        <v>-</v>
      </c>
      <c r="BB688" s="206" t="str">
        <f t="shared" si="949"/>
        <v>-</v>
      </c>
      <c r="BC688" s="206" t="str">
        <f t="shared" si="950"/>
        <v>-</v>
      </c>
      <c r="BD688" s="206" t="str">
        <f t="shared" si="951"/>
        <v>-</v>
      </c>
      <c r="BE688" s="206" t="str">
        <f t="shared" si="952"/>
        <v>-</v>
      </c>
      <c r="BF688" s="206" t="str">
        <f t="shared" si="953"/>
        <v>-</v>
      </c>
      <c r="BG688" s="207" t="str">
        <f t="shared" si="954"/>
        <v>-</v>
      </c>
      <c r="BH688" s="103" t="s">
        <v>2283</v>
      </c>
      <c r="BI688" s="227"/>
      <c r="BJ688" s="112" t="s">
        <v>175</v>
      </c>
      <c r="BK688" s="103"/>
    </row>
    <row r="689" spans="1:63" s="49" customFormat="1">
      <c r="A689" s="110"/>
      <c r="B689" s="125" t="s">
        <v>172</v>
      </c>
      <c r="C689" s="53" t="s">
        <v>2134</v>
      </c>
      <c r="D689" s="71" t="s">
        <v>71</v>
      </c>
      <c r="E689" s="113" t="s">
        <v>2428</v>
      </c>
      <c r="F689" s="51" t="s">
        <v>61</v>
      </c>
      <c r="G689" s="14">
        <v>15</v>
      </c>
      <c r="H689" s="14">
        <v>50</v>
      </c>
      <c r="I689" s="14" t="s">
        <v>41</v>
      </c>
      <c r="J689" s="14" t="s">
        <v>76</v>
      </c>
      <c r="K689" s="114" t="s">
        <v>61</v>
      </c>
      <c r="L689" s="115">
        <v>29.99</v>
      </c>
      <c r="M689" s="175">
        <f t="shared" si="928"/>
        <v>25.201680672268907</v>
      </c>
      <c r="N689" s="115"/>
      <c r="O689" s="116"/>
      <c r="P689" s="177">
        <f t="shared" si="959"/>
        <v>29.99</v>
      </c>
      <c r="Q689" s="67">
        <f>P689-1</f>
        <v>28.99</v>
      </c>
      <c r="R689" s="16">
        <f>P689-2</f>
        <v>27.99</v>
      </c>
      <c r="S689" s="16">
        <f>P689-3</f>
        <v>26.99</v>
      </c>
      <c r="T689" s="16">
        <f>P689-4</f>
        <v>25.99</v>
      </c>
      <c r="U689" s="16">
        <f>P689-5</f>
        <v>24.99</v>
      </c>
      <c r="V689" s="16">
        <f>P689-6</f>
        <v>23.99</v>
      </c>
      <c r="W689" s="16">
        <f>P689-7</f>
        <v>22.99</v>
      </c>
      <c r="X689" s="16">
        <f>P689-8</f>
        <v>21.99</v>
      </c>
      <c r="Y689" s="16">
        <f>P689-9</f>
        <v>20.99</v>
      </c>
      <c r="Z689" s="16">
        <f>P689-10</f>
        <v>19.989999999999998</v>
      </c>
      <c r="AA689" s="71" t="s">
        <v>41</v>
      </c>
      <c r="AB689" s="252">
        <v>19.989999999999998</v>
      </c>
      <c r="AC689" s="80" t="s">
        <v>49</v>
      </c>
      <c r="AD689" s="121" t="s">
        <v>2174</v>
      </c>
      <c r="AE689" s="67">
        <v>260</v>
      </c>
      <c r="AF689" s="114">
        <v>90</v>
      </c>
      <c r="AG689" s="182">
        <f t="shared" si="929"/>
        <v>350</v>
      </c>
      <c r="AH689" s="183">
        <f t="shared" si="930"/>
        <v>-368.9</v>
      </c>
      <c r="AI689" s="184">
        <f t="shared" si="931"/>
        <v>9.99</v>
      </c>
      <c r="AJ689" s="183">
        <f t="shared" si="932"/>
        <v>8.3949579831932777</v>
      </c>
      <c r="AK689" s="202">
        <f t="shared" si="933"/>
        <v>330</v>
      </c>
      <c r="AL689" s="203">
        <f t="shared" si="934"/>
        <v>310</v>
      </c>
      <c r="AM689" s="203">
        <f t="shared" si="935"/>
        <v>290</v>
      </c>
      <c r="AN689" s="203">
        <f t="shared" si="936"/>
        <v>270</v>
      </c>
      <c r="AO689" s="203">
        <f t="shared" si="937"/>
        <v>250</v>
      </c>
      <c r="AP689" s="203">
        <f t="shared" si="938"/>
        <v>230</v>
      </c>
      <c r="AQ689" s="203">
        <f t="shared" si="939"/>
        <v>210</v>
      </c>
      <c r="AR689" s="203">
        <f t="shared" si="940"/>
        <v>190</v>
      </c>
      <c r="AS689" s="203">
        <f t="shared" si="941"/>
        <v>170</v>
      </c>
      <c r="AT689" s="203">
        <f t="shared" si="942"/>
        <v>150</v>
      </c>
      <c r="AU689" s="204" t="str">
        <f t="shared" si="943"/>
        <v>-</v>
      </c>
      <c r="AV689" s="185"/>
      <c r="AW689" s="205">
        <f t="shared" si="944"/>
        <v>9.99</v>
      </c>
      <c r="AX689" s="206">
        <f t="shared" si="945"/>
        <v>9.99</v>
      </c>
      <c r="AY689" s="206">
        <f t="shared" si="946"/>
        <v>9.99</v>
      </c>
      <c r="AZ689" s="206">
        <f t="shared" si="947"/>
        <v>9.99</v>
      </c>
      <c r="BA689" s="206">
        <f t="shared" si="948"/>
        <v>9.99</v>
      </c>
      <c r="BB689" s="206">
        <f t="shared" si="949"/>
        <v>9.99</v>
      </c>
      <c r="BC689" s="206">
        <f t="shared" si="950"/>
        <v>9.99</v>
      </c>
      <c r="BD689" s="206">
        <f t="shared" si="951"/>
        <v>9.99</v>
      </c>
      <c r="BE689" s="206">
        <f t="shared" si="952"/>
        <v>9.99</v>
      </c>
      <c r="BF689" s="206">
        <f t="shared" si="953"/>
        <v>9.99</v>
      </c>
      <c r="BG689" s="207" t="str">
        <f t="shared" si="954"/>
        <v>-</v>
      </c>
      <c r="BH689" s="103"/>
      <c r="BI689" s="227">
        <v>46265</v>
      </c>
      <c r="BJ689" s="112" t="s">
        <v>164</v>
      </c>
      <c r="BK689" s="103"/>
    </row>
    <row r="690" spans="1:63">
      <c r="A690" s="110"/>
      <c r="B690" s="125" t="s">
        <v>172</v>
      </c>
      <c r="C690" s="53" t="s">
        <v>2136</v>
      </c>
      <c r="D690" s="71" t="s">
        <v>85</v>
      </c>
      <c r="E690" s="113" t="s">
        <v>2428</v>
      </c>
      <c r="F690" s="51" t="s">
        <v>61</v>
      </c>
      <c r="G690" s="14">
        <v>25</v>
      </c>
      <c r="H690" s="14">
        <v>50</v>
      </c>
      <c r="I690" s="14" t="s">
        <v>41</v>
      </c>
      <c r="J690" s="14" t="s">
        <v>76</v>
      </c>
      <c r="K690" s="114" t="s">
        <v>61</v>
      </c>
      <c r="L690" s="115">
        <v>29.99</v>
      </c>
      <c r="M690" s="175">
        <f t="shared" si="928"/>
        <v>25.201680672268907</v>
      </c>
      <c r="N690" s="115"/>
      <c r="O690" s="116"/>
      <c r="P690" s="177">
        <f t="shared" si="959"/>
        <v>29.99</v>
      </c>
      <c r="Q690" s="67">
        <f>P690-1</f>
        <v>28.99</v>
      </c>
      <c r="R690" s="16">
        <f>P690-2</f>
        <v>27.99</v>
      </c>
      <c r="S690" s="16">
        <f>P690-3</f>
        <v>26.99</v>
      </c>
      <c r="T690" s="16">
        <f>P690-4</f>
        <v>25.99</v>
      </c>
      <c r="U690" s="16">
        <f>P690-5</f>
        <v>24.99</v>
      </c>
      <c r="V690" s="16">
        <f>P690-6</f>
        <v>23.99</v>
      </c>
      <c r="W690" s="16">
        <f>P690-7</f>
        <v>22.99</v>
      </c>
      <c r="X690" s="16">
        <f>P690-8</f>
        <v>21.99</v>
      </c>
      <c r="Y690" s="16">
        <f>P690-9</f>
        <v>20.99</v>
      </c>
      <c r="Z690" s="16">
        <f>P690-10</f>
        <v>19.989999999999998</v>
      </c>
      <c r="AA690" s="71" t="s">
        <v>41</v>
      </c>
      <c r="AB690" s="252">
        <v>19.989999999999998</v>
      </c>
      <c r="AC690" s="80" t="s">
        <v>49</v>
      </c>
      <c r="AD690" s="121" t="s">
        <v>2175</v>
      </c>
      <c r="AE690" s="67">
        <v>230</v>
      </c>
      <c r="AF690" s="114">
        <v>90</v>
      </c>
      <c r="AG690" s="182">
        <f t="shared" si="929"/>
        <v>320</v>
      </c>
      <c r="AH690" s="183">
        <f t="shared" si="930"/>
        <v>-333.2</v>
      </c>
      <c r="AI690" s="184">
        <f t="shared" si="931"/>
        <v>9.99</v>
      </c>
      <c r="AJ690" s="183">
        <f t="shared" si="932"/>
        <v>8.3949579831932777</v>
      </c>
      <c r="AK690" s="202">
        <f t="shared" si="933"/>
        <v>300</v>
      </c>
      <c r="AL690" s="203">
        <f t="shared" si="934"/>
        <v>280</v>
      </c>
      <c r="AM690" s="203">
        <f t="shared" si="935"/>
        <v>260</v>
      </c>
      <c r="AN690" s="203">
        <f t="shared" si="936"/>
        <v>240</v>
      </c>
      <c r="AO690" s="203">
        <f t="shared" si="937"/>
        <v>220</v>
      </c>
      <c r="AP690" s="203">
        <f t="shared" si="938"/>
        <v>200</v>
      </c>
      <c r="AQ690" s="203">
        <f t="shared" si="939"/>
        <v>180</v>
      </c>
      <c r="AR690" s="203">
        <f t="shared" si="940"/>
        <v>160</v>
      </c>
      <c r="AS690" s="203">
        <f t="shared" si="941"/>
        <v>140</v>
      </c>
      <c r="AT690" s="203">
        <f t="shared" si="942"/>
        <v>120</v>
      </c>
      <c r="AU690" s="204" t="str">
        <f t="shared" si="943"/>
        <v>-</v>
      </c>
      <c r="AV690" s="185"/>
      <c r="AW690" s="205">
        <f t="shared" si="944"/>
        <v>9.99</v>
      </c>
      <c r="AX690" s="206">
        <f t="shared" si="945"/>
        <v>9.99</v>
      </c>
      <c r="AY690" s="206">
        <f t="shared" si="946"/>
        <v>9.99</v>
      </c>
      <c r="AZ690" s="206">
        <f t="shared" si="947"/>
        <v>9.99</v>
      </c>
      <c r="BA690" s="206">
        <f t="shared" si="948"/>
        <v>9.99</v>
      </c>
      <c r="BB690" s="206">
        <f t="shared" si="949"/>
        <v>9.99</v>
      </c>
      <c r="BC690" s="206">
        <f t="shared" si="950"/>
        <v>9.99</v>
      </c>
      <c r="BD690" s="206">
        <f t="shared" si="951"/>
        <v>9.99</v>
      </c>
      <c r="BE690" s="206">
        <f t="shared" si="952"/>
        <v>9.99</v>
      </c>
      <c r="BF690" s="206">
        <f t="shared" si="953"/>
        <v>9.99</v>
      </c>
      <c r="BG690" s="207" t="str">
        <f t="shared" si="954"/>
        <v>-</v>
      </c>
      <c r="BH690" s="103"/>
      <c r="BI690" s="227">
        <v>46265</v>
      </c>
      <c r="BJ690" s="112" t="s">
        <v>164</v>
      </c>
      <c r="BK690" s="103"/>
    </row>
    <row r="691" spans="1:63" s="49" customFormat="1">
      <c r="A691" s="110"/>
      <c r="B691" s="125" t="s">
        <v>172</v>
      </c>
      <c r="C691" s="53" t="s">
        <v>2137</v>
      </c>
      <c r="D691" s="71" t="s">
        <v>40</v>
      </c>
      <c r="E691" s="113" t="s">
        <v>2428</v>
      </c>
      <c r="F691" s="51" t="s">
        <v>61</v>
      </c>
      <c r="G691" s="14">
        <v>35</v>
      </c>
      <c r="H691" s="14">
        <v>50</v>
      </c>
      <c r="I691" s="14" t="s">
        <v>41</v>
      </c>
      <c r="J691" s="14" t="s">
        <v>76</v>
      </c>
      <c r="K691" s="114" t="s">
        <v>61</v>
      </c>
      <c r="L691" s="115">
        <v>29.99</v>
      </c>
      <c r="M691" s="175">
        <f t="shared" si="928"/>
        <v>25.201680672268907</v>
      </c>
      <c r="N691" s="115"/>
      <c r="O691" s="116"/>
      <c r="P691" s="177">
        <f t="shared" si="959"/>
        <v>29.99</v>
      </c>
      <c r="Q691" s="67">
        <f>P691-1</f>
        <v>28.99</v>
      </c>
      <c r="R691" s="16">
        <f>P691-2</f>
        <v>27.99</v>
      </c>
      <c r="S691" s="16">
        <f>P691-3</f>
        <v>26.99</v>
      </c>
      <c r="T691" s="16">
        <f>P691-4</f>
        <v>25.99</v>
      </c>
      <c r="U691" s="16">
        <f>P691-5</f>
        <v>24.99</v>
      </c>
      <c r="V691" s="16">
        <f>P691-6</f>
        <v>23.99</v>
      </c>
      <c r="W691" s="16">
        <f>P691-7</f>
        <v>22.99</v>
      </c>
      <c r="X691" s="16">
        <f>P691-8</f>
        <v>21.99</v>
      </c>
      <c r="Y691" s="16">
        <f>P691-9</f>
        <v>20.99</v>
      </c>
      <c r="Z691" s="16">
        <f>P691-10</f>
        <v>19.989999999999998</v>
      </c>
      <c r="AA691" s="71" t="s">
        <v>41</v>
      </c>
      <c r="AB691" s="252">
        <v>19.989999999999998</v>
      </c>
      <c r="AC691" s="80" t="s">
        <v>49</v>
      </c>
      <c r="AD691" s="121" t="s">
        <v>2176</v>
      </c>
      <c r="AE691" s="67">
        <v>180</v>
      </c>
      <c r="AF691" s="114">
        <v>100</v>
      </c>
      <c r="AG691" s="182">
        <f t="shared" si="929"/>
        <v>280</v>
      </c>
      <c r="AH691" s="183">
        <f t="shared" si="930"/>
        <v>-285.59999999999997</v>
      </c>
      <c r="AI691" s="184">
        <f t="shared" si="931"/>
        <v>9.99</v>
      </c>
      <c r="AJ691" s="183">
        <f t="shared" si="932"/>
        <v>8.3949579831932777</v>
      </c>
      <c r="AK691" s="202">
        <f t="shared" si="933"/>
        <v>260</v>
      </c>
      <c r="AL691" s="203">
        <f t="shared" si="934"/>
        <v>240</v>
      </c>
      <c r="AM691" s="203">
        <f t="shared" si="935"/>
        <v>220</v>
      </c>
      <c r="AN691" s="203">
        <f t="shared" si="936"/>
        <v>200</v>
      </c>
      <c r="AO691" s="203">
        <f t="shared" si="937"/>
        <v>180</v>
      </c>
      <c r="AP691" s="203">
        <f t="shared" si="938"/>
        <v>160</v>
      </c>
      <c r="AQ691" s="203">
        <f t="shared" si="939"/>
        <v>140</v>
      </c>
      <c r="AR691" s="203">
        <f t="shared" si="940"/>
        <v>120</v>
      </c>
      <c r="AS691" s="203">
        <f t="shared" si="941"/>
        <v>100</v>
      </c>
      <c r="AT691" s="203">
        <f t="shared" si="942"/>
        <v>80</v>
      </c>
      <c r="AU691" s="204" t="str">
        <f t="shared" si="943"/>
        <v>-</v>
      </c>
      <c r="AV691" s="185"/>
      <c r="AW691" s="205">
        <f t="shared" si="944"/>
        <v>9.99</v>
      </c>
      <c r="AX691" s="206">
        <f t="shared" si="945"/>
        <v>9.99</v>
      </c>
      <c r="AY691" s="206">
        <f t="shared" si="946"/>
        <v>9.99</v>
      </c>
      <c r="AZ691" s="206">
        <f t="shared" si="947"/>
        <v>9.99</v>
      </c>
      <c r="BA691" s="206">
        <f t="shared" si="948"/>
        <v>9.99</v>
      </c>
      <c r="BB691" s="206">
        <f t="shared" si="949"/>
        <v>9.99</v>
      </c>
      <c r="BC691" s="206">
        <f t="shared" si="950"/>
        <v>9.99</v>
      </c>
      <c r="BD691" s="206">
        <f t="shared" si="951"/>
        <v>9.99</v>
      </c>
      <c r="BE691" s="206">
        <f t="shared" si="952"/>
        <v>9.99</v>
      </c>
      <c r="BF691" s="206">
        <f t="shared" si="953"/>
        <v>9.99</v>
      </c>
      <c r="BG691" s="207" t="str">
        <f t="shared" si="954"/>
        <v>-</v>
      </c>
      <c r="BH691" s="103"/>
      <c r="BI691" s="227">
        <v>46265</v>
      </c>
      <c r="BJ691" s="112" t="s">
        <v>164</v>
      </c>
      <c r="BK691" s="103"/>
    </row>
    <row r="692" spans="1:63" s="49" customFormat="1">
      <c r="A692" s="111" t="s">
        <v>173</v>
      </c>
      <c r="B692" s="125" t="s">
        <v>172</v>
      </c>
      <c r="C692" s="53" t="s">
        <v>2151</v>
      </c>
      <c r="D692" s="71" t="s">
        <v>40</v>
      </c>
      <c r="E692" s="113" t="s">
        <v>2428</v>
      </c>
      <c r="F692" s="51" t="s">
        <v>61</v>
      </c>
      <c r="G692" s="14">
        <v>35</v>
      </c>
      <c r="H692" s="14">
        <v>50</v>
      </c>
      <c r="I692" s="14" t="s">
        <v>41</v>
      </c>
      <c r="J692" s="14" t="s">
        <v>76</v>
      </c>
      <c r="K692" s="114" t="s">
        <v>61</v>
      </c>
      <c r="L692" s="115">
        <v>29.99</v>
      </c>
      <c r="M692" s="175">
        <f t="shared" si="928"/>
        <v>25.201680672268907</v>
      </c>
      <c r="N692" s="115"/>
      <c r="O692" s="116"/>
      <c r="P692" s="177">
        <f t="shared" si="959"/>
        <v>29.99</v>
      </c>
      <c r="Q692" s="51" t="s">
        <v>41</v>
      </c>
      <c r="R692" s="14" t="s">
        <v>41</v>
      </c>
      <c r="S692" s="14" t="s">
        <v>41</v>
      </c>
      <c r="T692" s="14" t="s">
        <v>41</v>
      </c>
      <c r="U692" s="14" t="s">
        <v>41</v>
      </c>
      <c r="V692" s="14" t="s">
        <v>41</v>
      </c>
      <c r="W692" s="14" t="s">
        <v>41</v>
      </c>
      <c r="X692" s="14" t="s">
        <v>41</v>
      </c>
      <c r="Y692" s="14" t="s">
        <v>41</v>
      </c>
      <c r="Z692" s="14" t="s">
        <v>41</v>
      </c>
      <c r="AA692" s="71" t="s">
        <v>41</v>
      </c>
      <c r="AB692" s="252">
        <v>19.989999999999998</v>
      </c>
      <c r="AC692" s="80" t="s">
        <v>49</v>
      </c>
      <c r="AD692" s="121" t="s">
        <v>2182</v>
      </c>
      <c r="AE692" s="67">
        <v>0</v>
      </c>
      <c r="AF692" s="114">
        <v>30</v>
      </c>
      <c r="AG692" s="182">
        <f t="shared" si="929"/>
        <v>30</v>
      </c>
      <c r="AH692" s="183">
        <f t="shared" si="930"/>
        <v>11.899999999999999</v>
      </c>
      <c r="AI692" s="184">
        <f t="shared" si="931"/>
        <v>19.990000000000002</v>
      </c>
      <c r="AJ692" s="183">
        <f t="shared" si="932"/>
        <v>16.798319327731093</v>
      </c>
      <c r="AK692" s="202" t="str">
        <f t="shared" si="933"/>
        <v>-</v>
      </c>
      <c r="AL692" s="203" t="str">
        <f t="shared" si="934"/>
        <v>-</v>
      </c>
      <c r="AM692" s="203" t="str">
        <f t="shared" si="935"/>
        <v>-</v>
      </c>
      <c r="AN692" s="203" t="str">
        <f t="shared" si="936"/>
        <v>-</v>
      </c>
      <c r="AO692" s="203" t="str">
        <f t="shared" si="937"/>
        <v>-</v>
      </c>
      <c r="AP692" s="203" t="str">
        <f t="shared" si="938"/>
        <v>-</v>
      </c>
      <c r="AQ692" s="203" t="str">
        <f t="shared" si="939"/>
        <v>-</v>
      </c>
      <c r="AR692" s="203" t="str">
        <f t="shared" si="940"/>
        <v>-</v>
      </c>
      <c r="AS692" s="203" t="str">
        <f t="shared" si="941"/>
        <v>-</v>
      </c>
      <c r="AT692" s="203" t="str">
        <f t="shared" si="942"/>
        <v>-</v>
      </c>
      <c r="AU692" s="204" t="str">
        <f t="shared" si="943"/>
        <v>-</v>
      </c>
      <c r="AV692" s="185"/>
      <c r="AW692" s="205" t="str">
        <f t="shared" si="944"/>
        <v>-</v>
      </c>
      <c r="AX692" s="206" t="str">
        <f t="shared" si="945"/>
        <v>-</v>
      </c>
      <c r="AY692" s="206" t="str">
        <f t="shared" si="946"/>
        <v>-</v>
      </c>
      <c r="AZ692" s="206" t="str">
        <f t="shared" si="947"/>
        <v>-</v>
      </c>
      <c r="BA692" s="206" t="str">
        <f t="shared" si="948"/>
        <v>-</v>
      </c>
      <c r="BB692" s="206" t="str">
        <f t="shared" si="949"/>
        <v>-</v>
      </c>
      <c r="BC692" s="206" t="str">
        <f t="shared" si="950"/>
        <v>-</v>
      </c>
      <c r="BD692" s="206" t="str">
        <f t="shared" si="951"/>
        <v>-</v>
      </c>
      <c r="BE692" s="206" t="str">
        <f t="shared" si="952"/>
        <v>-</v>
      </c>
      <c r="BF692" s="206" t="str">
        <f t="shared" si="953"/>
        <v>-</v>
      </c>
      <c r="BG692" s="207" t="str">
        <f t="shared" si="954"/>
        <v>-</v>
      </c>
      <c r="BH692" s="103" t="s">
        <v>2283</v>
      </c>
      <c r="BI692" s="227">
        <v>46265</v>
      </c>
      <c r="BJ692" s="112" t="s">
        <v>175</v>
      </c>
      <c r="BK692" s="103"/>
    </row>
    <row r="693" spans="1:63">
      <c r="A693" s="110"/>
      <c r="B693" s="125" t="s">
        <v>172</v>
      </c>
      <c r="C693" s="53" t="s">
        <v>2147</v>
      </c>
      <c r="D693" s="71" t="s">
        <v>167</v>
      </c>
      <c r="E693" s="113"/>
      <c r="F693" s="51" t="s">
        <v>61</v>
      </c>
      <c r="G693" s="14">
        <v>10</v>
      </c>
      <c r="H693" s="14">
        <v>50</v>
      </c>
      <c r="I693" s="14" t="s">
        <v>41</v>
      </c>
      <c r="J693" s="14" t="s">
        <v>76</v>
      </c>
      <c r="K693" s="114" t="s">
        <v>61</v>
      </c>
      <c r="L693" s="115">
        <v>29.990000000000002</v>
      </c>
      <c r="M693" s="175">
        <f t="shared" si="928"/>
        <v>25.20168067226891</v>
      </c>
      <c r="N693" s="115"/>
      <c r="O693" s="116"/>
      <c r="P693" s="177">
        <f t="shared" si="959"/>
        <v>29.990000000000002</v>
      </c>
      <c r="Q693" s="67">
        <f t="shared" ref="Q693:Q701" si="960">P693-1</f>
        <v>28.990000000000002</v>
      </c>
      <c r="R693" s="16">
        <f t="shared" ref="R693:R701" si="961">P693-2</f>
        <v>27.990000000000002</v>
      </c>
      <c r="S693" s="16">
        <f t="shared" ref="S693:S701" si="962">P693-3</f>
        <v>26.990000000000002</v>
      </c>
      <c r="T693" s="16">
        <f t="shared" ref="T693:T701" si="963">P693-4</f>
        <v>25.990000000000002</v>
      </c>
      <c r="U693" s="14" t="s">
        <v>41</v>
      </c>
      <c r="V693" s="14" t="s">
        <v>41</v>
      </c>
      <c r="W693" s="14" t="s">
        <v>41</v>
      </c>
      <c r="X693" s="14" t="s">
        <v>41</v>
      </c>
      <c r="Y693" s="14" t="s">
        <v>41</v>
      </c>
      <c r="Z693" s="14" t="s">
        <v>41</v>
      </c>
      <c r="AA693" s="71" t="s">
        <v>41</v>
      </c>
      <c r="AB693" s="252">
        <v>19.989999999999998</v>
      </c>
      <c r="AC693" s="208"/>
      <c r="AD693" s="119" t="s">
        <v>41</v>
      </c>
      <c r="AE693" s="67">
        <v>310</v>
      </c>
      <c r="AF693" s="114"/>
      <c r="AG693" s="182">
        <f t="shared" si="929"/>
        <v>310</v>
      </c>
      <c r="AH693" s="183">
        <f t="shared" si="930"/>
        <v>-321.3</v>
      </c>
      <c r="AI693" s="184">
        <f t="shared" si="931"/>
        <v>9.99</v>
      </c>
      <c r="AJ693" s="183">
        <f t="shared" si="932"/>
        <v>8.3949579831932777</v>
      </c>
      <c r="AK693" s="202">
        <f t="shared" si="933"/>
        <v>290</v>
      </c>
      <c r="AL693" s="203">
        <f t="shared" si="934"/>
        <v>270</v>
      </c>
      <c r="AM693" s="203">
        <f t="shared" si="935"/>
        <v>250</v>
      </c>
      <c r="AN693" s="203">
        <f t="shared" si="936"/>
        <v>230</v>
      </c>
      <c r="AO693" s="203" t="str">
        <f t="shared" si="937"/>
        <v>-</v>
      </c>
      <c r="AP693" s="203" t="str">
        <f t="shared" si="938"/>
        <v>-</v>
      </c>
      <c r="AQ693" s="203" t="str">
        <f t="shared" si="939"/>
        <v>-</v>
      </c>
      <c r="AR693" s="203" t="str">
        <f t="shared" si="940"/>
        <v>-</v>
      </c>
      <c r="AS693" s="203" t="str">
        <f t="shared" si="941"/>
        <v>-</v>
      </c>
      <c r="AT693" s="203" t="str">
        <f t="shared" si="942"/>
        <v>-</v>
      </c>
      <c r="AU693" s="204" t="str">
        <f t="shared" si="943"/>
        <v>-</v>
      </c>
      <c r="AV693" s="185"/>
      <c r="AW693" s="205">
        <f t="shared" si="944"/>
        <v>9.99</v>
      </c>
      <c r="AX693" s="206">
        <f t="shared" si="945"/>
        <v>9.99</v>
      </c>
      <c r="AY693" s="206">
        <f t="shared" si="946"/>
        <v>9.99</v>
      </c>
      <c r="AZ693" s="206">
        <f t="shared" si="947"/>
        <v>9.99</v>
      </c>
      <c r="BA693" s="206" t="str">
        <f t="shared" si="948"/>
        <v>-</v>
      </c>
      <c r="BB693" s="206" t="str">
        <f t="shared" si="949"/>
        <v>-</v>
      </c>
      <c r="BC693" s="206" t="str">
        <f t="shared" si="950"/>
        <v>-</v>
      </c>
      <c r="BD693" s="206" t="str">
        <f t="shared" si="951"/>
        <v>-</v>
      </c>
      <c r="BE693" s="206" t="str">
        <f t="shared" si="952"/>
        <v>-</v>
      </c>
      <c r="BF693" s="206" t="str">
        <f t="shared" si="953"/>
        <v>-</v>
      </c>
      <c r="BG693" s="207" t="str">
        <f t="shared" si="954"/>
        <v>-</v>
      </c>
      <c r="BH693" s="103"/>
      <c r="BI693" s="227"/>
      <c r="BJ693" s="112" t="s">
        <v>164</v>
      </c>
      <c r="BK693" s="103"/>
    </row>
    <row r="694" spans="1:63" s="49" customFormat="1">
      <c r="A694" s="110"/>
      <c r="B694" s="125" t="s">
        <v>172</v>
      </c>
      <c r="C694" s="53" t="s">
        <v>2147</v>
      </c>
      <c r="D694" s="71" t="s">
        <v>167</v>
      </c>
      <c r="E694" s="113" t="s">
        <v>2428</v>
      </c>
      <c r="F694" s="51" t="s">
        <v>61</v>
      </c>
      <c r="G694" s="14">
        <v>10</v>
      </c>
      <c r="H694" s="14">
        <v>50</v>
      </c>
      <c r="I694" s="14" t="s">
        <v>41</v>
      </c>
      <c r="J694" s="14" t="s">
        <v>76</v>
      </c>
      <c r="K694" s="114" t="s">
        <v>61</v>
      </c>
      <c r="L694" s="115">
        <v>29.990000000000002</v>
      </c>
      <c r="M694" s="175">
        <f t="shared" si="928"/>
        <v>25.20168067226891</v>
      </c>
      <c r="N694" s="115"/>
      <c r="O694" s="116"/>
      <c r="P694" s="177">
        <f t="shared" si="959"/>
        <v>29.990000000000002</v>
      </c>
      <c r="Q694" s="67">
        <f t="shared" si="960"/>
        <v>28.990000000000002</v>
      </c>
      <c r="R694" s="16">
        <f t="shared" si="961"/>
        <v>27.990000000000002</v>
      </c>
      <c r="S694" s="16">
        <f t="shared" si="962"/>
        <v>26.990000000000002</v>
      </c>
      <c r="T694" s="16">
        <f t="shared" si="963"/>
        <v>25.990000000000002</v>
      </c>
      <c r="U694" s="14" t="s">
        <v>41</v>
      </c>
      <c r="V694" s="14" t="s">
        <v>41</v>
      </c>
      <c r="W694" s="14" t="s">
        <v>41</v>
      </c>
      <c r="X694" s="14" t="s">
        <v>41</v>
      </c>
      <c r="Y694" s="14" t="s">
        <v>41</v>
      </c>
      <c r="Z694" s="14" t="s">
        <v>41</v>
      </c>
      <c r="AA694" s="71" t="s">
        <v>41</v>
      </c>
      <c r="AB694" s="252">
        <v>19.989999999999998</v>
      </c>
      <c r="AC694" s="80" t="s">
        <v>49</v>
      </c>
      <c r="AD694" s="121" t="s">
        <v>2173</v>
      </c>
      <c r="AE694" s="67">
        <v>310</v>
      </c>
      <c r="AF694" s="114">
        <v>100</v>
      </c>
      <c r="AG694" s="182">
        <f t="shared" si="929"/>
        <v>410</v>
      </c>
      <c r="AH694" s="183">
        <f t="shared" si="930"/>
        <v>-440.29999999999995</v>
      </c>
      <c r="AI694" s="184">
        <f t="shared" si="931"/>
        <v>9.99</v>
      </c>
      <c r="AJ694" s="183">
        <f t="shared" si="932"/>
        <v>8.3949579831932777</v>
      </c>
      <c r="AK694" s="202">
        <f t="shared" si="933"/>
        <v>390</v>
      </c>
      <c r="AL694" s="203">
        <f t="shared" si="934"/>
        <v>370</v>
      </c>
      <c r="AM694" s="203">
        <f t="shared" si="935"/>
        <v>350</v>
      </c>
      <c r="AN694" s="203">
        <f t="shared" si="936"/>
        <v>330</v>
      </c>
      <c r="AO694" s="203" t="str">
        <f t="shared" si="937"/>
        <v>-</v>
      </c>
      <c r="AP694" s="203" t="str">
        <f t="shared" si="938"/>
        <v>-</v>
      </c>
      <c r="AQ694" s="203" t="str">
        <f t="shared" si="939"/>
        <v>-</v>
      </c>
      <c r="AR694" s="203" t="str">
        <f t="shared" si="940"/>
        <v>-</v>
      </c>
      <c r="AS694" s="203" t="str">
        <f t="shared" si="941"/>
        <v>-</v>
      </c>
      <c r="AT694" s="203" t="str">
        <f t="shared" si="942"/>
        <v>-</v>
      </c>
      <c r="AU694" s="204" t="str">
        <f t="shared" si="943"/>
        <v>-</v>
      </c>
      <c r="AV694" s="185"/>
      <c r="AW694" s="205">
        <f t="shared" si="944"/>
        <v>9.99</v>
      </c>
      <c r="AX694" s="206">
        <f t="shared" si="945"/>
        <v>9.99</v>
      </c>
      <c r="AY694" s="206">
        <f t="shared" si="946"/>
        <v>9.99</v>
      </c>
      <c r="AZ694" s="206">
        <f t="shared" si="947"/>
        <v>9.99</v>
      </c>
      <c r="BA694" s="206" t="str">
        <f t="shared" si="948"/>
        <v>-</v>
      </c>
      <c r="BB694" s="206" t="str">
        <f t="shared" si="949"/>
        <v>-</v>
      </c>
      <c r="BC694" s="206" t="str">
        <f t="shared" si="950"/>
        <v>-</v>
      </c>
      <c r="BD694" s="206" t="str">
        <f t="shared" si="951"/>
        <v>-</v>
      </c>
      <c r="BE694" s="206" t="str">
        <f t="shared" si="952"/>
        <v>-</v>
      </c>
      <c r="BF694" s="206" t="str">
        <f t="shared" si="953"/>
        <v>-</v>
      </c>
      <c r="BG694" s="207" t="str">
        <f t="shared" si="954"/>
        <v>-</v>
      </c>
      <c r="BH694" s="103"/>
      <c r="BI694" s="227">
        <v>46265</v>
      </c>
      <c r="BJ694" s="112" t="s">
        <v>164</v>
      </c>
      <c r="BK694" s="103"/>
    </row>
    <row r="695" spans="1:63">
      <c r="A695" s="110"/>
      <c r="B695" s="125" t="s">
        <v>172</v>
      </c>
      <c r="C695" s="53" t="s">
        <v>2149</v>
      </c>
      <c r="D695" s="71" t="s">
        <v>167</v>
      </c>
      <c r="E695" s="113"/>
      <c r="F695" s="51" t="s">
        <v>61</v>
      </c>
      <c r="G695" s="14">
        <v>15</v>
      </c>
      <c r="H695" s="14">
        <v>50</v>
      </c>
      <c r="I695" s="14" t="s">
        <v>41</v>
      </c>
      <c r="J695" s="14" t="s">
        <v>76</v>
      </c>
      <c r="K695" s="114" t="s">
        <v>61</v>
      </c>
      <c r="L695" s="115">
        <v>34.989999999999995</v>
      </c>
      <c r="M695" s="175">
        <f t="shared" si="928"/>
        <v>29.403361344537814</v>
      </c>
      <c r="N695" s="115"/>
      <c r="O695" s="116"/>
      <c r="P695" s="177">
        <f t="shared" si="959"/>
        <v>34.989999999999995</v>
      </c>
      <c r="Q695" s="67">
        <f t="shared" si="960"/>
        <v>33.989999999999995</v>
      </c>
      <c r="R695" s="16">
        <f t="shared" si="961"/>
        <v>32.989999999999995</v>
      </c>
      <c r="S695" s="16">
        <f t="shared" si="962"/>
        <v>31.989999999999995</v>
      </c>
      <c r="T695" s="16">
        <f t="shared" si="963"/>
        <v>30.989999999999995</v>
      </c>
      <c r="U695" s="16">
        <f t="shared" ref="U695:U701" si="964">P695-5</f>
        <v>29.989999999999995</v>
      </c>
      <c r="V695" s="16">
        <f t="shared" ref="V695:V701" si="965">P695-6</f>
        <v>28.989999999999995</v>
      </c>
      <c r="W695" s="16">
        <f t="shared" ref="W695:W701" si="966">P695-7</f>
        <v>27.989999999999995</v>
      </c>
      <c r="X695" s="16">
        <f t="shared" ref="X695:X701" si="967">P695-8</f>
        <v>26.989999999999995</v>
      </c>
      <c r="Y695" s="16">
        <f t="shared" ref="Y695:Y701" si="968">P695-9</f>
        <v>25.989999999999995</v>
      </c>
      <c r="Z695" s="16">
        <f t="shared" ref="Z695:Z701" si="969">P695-10</f>
        <v>24.989999999999995</v>
      </c>
      <c r="AA695" s="71" t="s">
        <v>41</v>
      </c>
      <c r="AB695" s="252">
        <v>19.989999999999998</v>
      </c>
      <c r="AC695" s="208"/>
      <c r="AD695" s="119" t="s">
        <v>41</v>
      </c>
      <c r="AE695" s="67">
        <v>340</v>
      </c>
      <c r="AF695" s="114"/>
      <c r="AG695" s="182">
        <f t="shared" si="929"/>
        <v>340</v>
      </c>
      <c r="AH695" s="183">
        <f t="shared" si="930"/>
        <v>-357</v>
      </c>
      <c r="AI695" s="184">
        <f t="shared" si="931"/>
        <v>9.99</v>
      </c>
      <c r="AJ695" s="183">
        <f t="shared" si="932"/>
        <v>8.3949579831932777</v>
      </c>
      <c r="AK695" s="202">
        <f t="shared" si="933"/>
        <v>320</v>
      </c>
      <c r="AL695" s="203">
        <f t="shared" si="934"/>
        <v>300</v>
      </c>
      <c r="AM695" s="203">
        <f t="shared" si="935"/>
        <v>280</v>
      </c>
      <c r="AN695" s="203">
        <f t="shared" si="936"/>
        <v>260</v>
      </c>
      <c r="AO695" s="203">
        <f t="shared" si="937"/>
        <v>240</v>
      </c>
      <c r="AP695" s="203">
        <f t="shared" si="938"/>
        <v>220</v>
      </c>
      <c r="AQ695" s="203">
        <f t="shared" si="939"/>
        <v>200</v>
      </c>
      <c r="AR695" s="203">
        <f t="shared" si="940"/>
        <v>180</v>
      </c>
      <c r="AS695" s="203">
        <f t="shared" si="941"/>
        <v>160</v>
      </c>
      <c r="AT695" s="203">
        <f t="shared" si="942"/>
        <v>140</v>
      </c>
      <c r="AU695" s="204" t="str">
        <f t="shared" si="943"/>
        <v>-</v>
      </c>
      <c r="AV695" s="185"/>
      <c r="AW695" s="205">
        <f t="shared" si="944"/>
        <v>9.99</v>
      </c>
      <c r="AX695" s="206">
        <f t="shared" si="945"/>
        <v>9.99</v>
      </c>
      <c r="AY695" s="206">
        <f t="shared" si="946"/>
        <v>9.99</v>
      </c>
      <c r="AZ695" s="206">
        <f t="shared" si="947"/>
        <v>9.99</v>
      </c>
      <c r="BA695" s="206">
        <f t="shared" si="948"/>
        <v>9.99</v>
      </c>
      <c r="BB695" s="206">
        <f t="shared" si="949"/>
        <v>9.99</v>
      </c>
      <c r="BC695" s="206">
        <f t="shared" si="950"/>
        <v>9.99</v>
      </c>
      <c r="BD695" s="206">
        <f t="shared" si="951"/>
        <v>9.99</v>
      </c>
      <c r="BE695" s="206">
        <f t="shared" si="952"/>
        <v>9.99</v>
      </c>
      <c r="BF695" s="206">
        <f t="shared" si="953"/>
        <v>9.99</v>
      </c>
      <c r="BG695" s="207" t="str">
        <f t="shared" si="954"/>
        <v>-</v>
      </c>
      <c r="BH695" s="103"/>
      <c r="BI695" s="227"/>
      <c r="BJ695" s="112" t="s">
        <v>164</v>
      </c>
      <c r="BK695" s="103"/>
    </row>
    <row r="696" spans="1:63" s="49" customFormat="1">
      <c r="A696" s="110"/>
      <c r="B696" s="125" t="s">
        <v>172</v>
      </c>
      <c r="C696" s="53" t="s">
        <v>170</v>
      </c>
      <c r="D696" s="71" t="s">
        <v>71</v>
      </c>
      <c r="E696" s="113"/>
      <c r="F696" s="51" t="s">
        <v>61</v>
      </c>
      <c r="G696" s="14">
        <v>25</v>
      </c>
      <c r="H696" s="14">
        <v>50</v>
      </c>
      <c r="I696" s="14" t="s">
        <v>41</v>
      </c>
      <c r="J696" s="14" t="s">
        <v>76</v>
      </c>
      <c r="K696" s="114" t="s">
        <v>61</v>
      </c>
      <c r="L696" s="115">
        <v>34.989999999999995</v>
      </c>
      <c r="M696" s="175">
        <f t="shared" si="928"/>
        <v>29.403361344537814</v>
      </c>
      <c r="N696" s="115"/>
      <c r="O696" s="116"/>
      <c r="P696" s="177">
        <f t="shared" si="959"/>
        <v>34.989999999999995</v>
      </c>
      <c r="Q696" s="67">
        <f t="shared" si="960"/>
        <v>33.989999999999995</v>
      </c>
      <c r="R696" s="16">
        <f t="shared" si="961"/>
        <v>32.989999999999995</v>
      </c>
      <c r="S696" s="16">
        <f t="shared" si="962"/>
        <v>31.989999999999995</v>
      </c>
      <c r="T696" s="16">
        <f t="shared" si="963"/>
        <v>30.989999999999995</v>
      </c>
      <c r="U696" s="16">
        <f t="shared" si="964"/>
        <v>29.989999999999995</v>
      </c>
      <c r="V696" s="16">
        <f t="shared" si="965"/>
        <v>28.989999999999995</v>
      </c>
      <c r="W696" s="16">
        <f t="shared" si="966"/>
        <v>27.989999999999995</v>
      </c>
      <c r="X696" s="16">
        <f t="shared" si="967"/>
        <v>26.989999999999995</v>
      </c>
      <c r="Y696" s="16">
        <f t="shared" si="968"/>
        <v>25.989999999999995</v>
      </c>
      <c r="Z696" s="16">
        <f t="shared" si="969"/>
        <v>24.989999999999995</v>
      </c>
      <c r="AA696" s="71" t="s">
        <v>41</v>
      </c>
      <c r="AB696" s="252">
        <v>19.989999999999998</v>
      </c>
      <c r="AC696" s="208"/>
      <c r="AD696" s="119" t="s">
        <v>41</v>
      </c>
      <c r="AE696" s="67">
        <v>310</v>
      </c>
      <c r="AF696" s="114"/>
      <c r="AG696" s="182">
        <f t="shared" si="929"/>
        <v>310</v>
      </c>
      <c r="AH696" s="183">
        <f t="shared" si="930"/>
        <v>-321.3</v>
      </c>
      <c r="AI696" s="184">
        <f t="shared" si="931"/>
        <v>9.99</v>
      </c>
      <c r="AJ696" s="183">
        <f t="shared" si="932"/>
        <v>8.3949579831932777</v>
      </c>
      <c r="AK696" s="202">
        <f t="shared" si="933"/>
        <v>290</v>
      </c>
      <c r="AL696" s="203">
        <f t="shared" si="934"/>
        <v>270</v>
      </c>
      <c r="AM696" s="203">
        <f t="shared" si="935"/>
        <v>250</v>
      </c>
      <c r="AN696" s="203">
        <f t="shared" si="936"/>
        <v>230</v>
      </c>
      <c r="AO696" s="203">
        <f t="shared" si="937"/>
        <v>210</v>
      </c>
      <c r="AP696" s="203">
        <f t="shared" si="938"/>
        <v>190</v>
      </c>
      <c r="AQ696" s="203">
        <f t="shared" si="939"/>
        <v>170</v>
      </c>
      <c r="AR696" s="203">
        <f t="shared" si="940"/>
        <v>150</v>
      </c>
      <c r="AS696" s="203">
        <f t="shared" si="941"/>
        <v>130</v>
      </c>
      <c r="AT696" s="203">
        <f t="shared" si="942"/>
        <v>110</v>
      </c>
      <c r="AU696" s="204" t="str">
        <f t="shared" si="943"/>
        <v>-</v>
      </c>
      <c r="AV696" s="185"/>
      <c r="AW696" s="205">
        <f t="shared" si="944"/>
        <v>9.99</v>
      </c>
      <c r="AX696" s="206">
        <f t="shared" si="945"/>
        <v>9.99</v>
      </c>
      <c r="AY696" s="206">
        <f t="shared" si="946"/>
        <v>9.99</v>
      </c>
      <c r="AZ696" s="206">
        <f t="shared" si="947"/>
        <v>9.99</v>
      </c>
      <c r="BA696" s="206">
        <f t="shared" si="948"/>
        <v>9.99</v>
      </c>
      <c r="BB696" s="206">
        <f t="shared" si="949"/>
        <v>9.99</v>
      </c>
      <c r="BC696" s="206">
        <f t="shared" si="950"/>
        <v>9.99</v>
      </c>
      <c r="BD696" s="206">
        <f t="shared" si="951"/>
        <v>9.99</v>
      </c>
      <c r="BE696" s="206">
        <f t="shared" si="952"/>
        <v>9.99</v>
      </c>
      <c r="BF696" s="206">
        <f t="shared" si="953"/>
        <v>9.99</v>
      </c>
      <c r="BG696" s="207" t="str">
        <f t="shared" si="954"/>
        <v>-</v>
      </c>
      <c r="BH696" s="103"/>
      <c r="BI696" s="227"/>
      <c r="BJ696" s="112" t="s">
        <v>164</v>
      </c>
      <c r="BK696" s="103"/>
    </row>
    <row r="697" spans="1:63" s="49" customFormat="1">
      <c r="A697" s="110"/>
      <c r="B697" s="125" t="s">
        <v>172</v>
      </c>
      <c r="C697" s="53" t="s">
        <v>2139</v>
      </c>
      <c r="D697" s="71" t="s">
        <v>85</v>
      </c>
      <c r="E697" s="113"/>
      <c r="F697" s="51" t="s">
        <v>61</v>
      </c>
      <c r="G697" s="14">
        <v>35</v>
      </c>
      <c r="H697" s="14">
        <v>50</v>
      </c>
      <c r="I697" s="14" t="s">
        <v>41</v>
      </c>
      <c r="J697" s="14" t="s">
        <v>76</v>
      </c>
      <c r="K697" s="114" t="s">
        <v>61</v>
      </c>
      <c r="L697" s="115">
        <v>34.989999999999995</v>
      </c>
      <c r="M697" s="175">
        <f t="shared" si="928"/>
        <v>29.403361344537814</v>
      </c>
      <c r="N697" s="115"/>
      <c r="O697" s="116"/>
      <c r="P697" s="177">
        <f t="shared" si="959"/>
        <v>34.989999999999995</v>
      </c>
      <c r="Q697" s="67">
        <f t="shared" si="960"/>
        <v>33.989999999999995</v>
      </c>
      <c r="R697" s="16">
        <f t="shared" si="961"/>
        <v>32.989999999999995</v>
      </c>
      <c r="S697" s="16">
        <f t="shared" si="962"/>
        <v>31.989999999999995</v>
      </c>
      <c r="T697" s="16">
        <f t="shared" si="963"/>
        <v>30.989999999999995</v>
      </c>
      <c r="U697" s="16">
        <f t="shared" si="964"/>
        <v>29.989999999999995</v>
      </c>
      <c r="V697" s="16">
        <f t="shared" si="965"/>
        <v>28.989999999999995</v>
      </c>
      <c r="W697" s="16">
        <f t="shared" si="966"/>
        <v>27.989999999999995</v>
      </c>
      <c r="X697" s="16">
        <f t="shared" si="967"/>
        <v>26.989999999999995</v>
      </c>
      <c r="Y697" s="16">
        <f t="shared" si="968"/>
        <v>25.989999999999995</v>
      </c>
      <c r="Z697" s="16">
        <f t="shared" si="969"/>
        <v>24.989999999999995</v>
      </c>
      <c r="AA697" s="71" t="s">
        <v>41</v>
      </c>
      <c r="AB697" s="252">
        <v>19.989999999999998</v>
      </c>
      <c r="AC697" s="208"/>
      <c r="AD697" s="119" t="s">
        <v>41</v>
      </c>
      <c r="AE697" s="67">
        <v>260</v>
      </c>
      <c r="AF697" s="114"/>
      <c r="AG697" s="182">
        <f t="shared" si="929"/>
        <v>260</v>
      </c>
      <c r="AH697" s="183">
        <f t="shared" si="930"/>
        <v>-261.8</v>
      </c>
      <c r="AI697" s="184">
        <f t="shared" si="931"/>
        <v>9.99</v>
      </c>
      <c r="AJ697" s="183">
        <f t="shared" si="932"/>
        <v>8.3949579831932777</v>
      </c>
      <c r="AK697" s="202">
        <f t="shared" si="933"/>
        <v>240</v>
      </c>
      <c r="AL697" s="203">
        <f t="shared" si="934"/>
        <v>220</v>
      </c>
      <c r="AM697" s="203">
        <f t="shared" si="935"/>
        <v>200</v>
      </c>
      <c r="AN697" s="203">
        <f t="shared" si="936"/>
        <v>180</v>
      </c>
      <c r="AO697" s="203">
        <f t="shared" si="937"/>
        <v>160</v>
      </c>
      <c r="AP697" s="203">
        <f t="shared" si="938"/>
        <v>140</v>
      </c>
      <c r="AQ697" s="203">
        <f t="shared" si="939"/>
        <v>120</v>
      </c>
      <c r="AR697" s="203">
        <f t="shared" si="940"/>
        <v>100</v>
      </c>
      <c r="AS697" s="203">
        <f t="shared" si="941"/>
        <v>80</v>
      </c>
      <c r="AT697" s="203">
        <f t="shared" si="942"/>
        <v>60</v>
      </c>
      <c r="AU697" s="204" t="str">
        <f t="shared" si="943"/>
        <v>-</v>
      </c>
      <c r="AV697" s="185"/>
      <c r="AW697" s="205">
        <f t="shared" si="944"/>
        <v>9.99</v>
      </c>
      <c r="AX697" s="206">
        <f t="shared" si="945"/>
        <v>9.99</v>
      </c>
      <c r="AY697" s="206">
        <f t="shared" si="946"/>
        <v>9.99</v>
      </c>
      <c r="AZ697" s="206">
        <f t="shared" si="947"/>
        <v>9.99</v>
      </c>
      <c r="BA697" s="206">
        <f t="shared" si="948"/>
        <v>9.99</v>
      </c>
      <c r="BB697" s="206">
        <f t="shared" si="949"/>
        <v>9.99</v>
      </c>
      <c r="BC697" s="206">
        <f t="shared" si="950"/>
        <v>9.99</v>
      </c>
      <c r="BD697" s="206">
        <f t="shared" si="951"/>
        <v>9.99</v>
      </c>
      <c r="BE697" s="206">
        <f t="shared" si="952"/>
        <v>9.99</v>
      </c>
      <c r="BF697" s="206">
        <f t="shared" si="953"/>
        <v>9.99</v>
      </c>
      <c r="BG697" s="207" t="str">
        <f t="shared" si="954"/>
        <v>-</v>
      </c>
      <c r="BH697" s="103"/>
      <c r="BI697" s="227"/>
      <c r="BJ697" s="112" t="s">
        <v>164</v>
      </c>
      <c r="BK697" s="103"/>
    </row>
    <row r="698" spans="1:63">
      <c r="A698" s="110"/>
      <c r="B698" s="125" t="s">
        <v>172</v>
      </c>
      <c r="C698" s="53" t="s">
        <v>2149</v>
      </c>
      <c r="D698" s="71" t="s">
        <v>167</v>
      </c>
      <c r="E698" s="113" t="s">
        <v>2428</v>
      </c>
      <c r="F698" s="51" t="s">
        <v>61</v>
      </c>
      <c r="G698" s="14">
        <v>15</v>
      </c>
      <c r="H698" s="14">
        <v>50</v>
      </c>
      <c r="I698" s="14" t="s">
        <v>41</v>
      </c>
      <c r="J698" s="14" t="s">
        <v>76</v>
      </c>
      <c r="K698" s="114" t="s">
        <v>61</v>
      </c>
      <c r="L698" s="115">
        <v>34.989999999999995</v>
      </c>
      <c r="M698" s="175">
        <f t="shared" si="928"/>
        <v>29.403361344537814</v>
      </c>
      <c r="N698" s="115"/>
      <c r="O698" s="116"/>
      <c r="P698" s="177">
        <f t="shared" si="959"/>
        <v>34.989999999999995</v>
      </c>
      <c r="Q698" s="67">
        <f t="shared" si="960"/>
        <v>33.989999999999995</v>
      </c>
      <c r="R698" s="16">
        <f t="shared" si="961"/>
        <v>32.989999999999995</v>
      </c>
      <c r="S698" s="16">
        <f t="shared" si="962"/>
        <v>31.989999999999995</v>
      </c>
      <c r="T698" s="16">
        <f t="shared" si="963"/>
        <v>30.989999999999995</v>
      </c>
      <c r="U698" s="16">
        <f t="shared" si="964"/>
        <v>29.989999999999995</v>
      </c>
      <c r="V698" s="16">
        <f t="shared" si="965"/>
        <v>28.989999999999995</v>
      </c>
      <c r="W698" s="16">
        <f t="shared" si="966"/>
        <v>27.989999999999995</v>
      </c>
      <c r="X698" s="16">
        <f t="shared" si="967"/>
        <v>26.989999999999995</v>
      </c>
      <c r="Y698" s="16">
        <f t="shared" si="968"/>
        <v>25.989999999999995</v>
      </c>
      <c r="Z698" s="16">
        <f t="shared" si="969"/>
        <v>24.989999999999995</v>
      </c>
      <c r="AA698" s="71" t="s">
        <v>41</v>
      </c>
      <c r="AB698" s="252">
        <v>19.989999999999998</v>
      </c>
      <c r="AC698" s="80" t="s">
        <v>49</v>
      </c>
      <c r="AD698" s="121" t="s">
        <v>2174</v>
      </c>
      <c r="AE698" s="67">
        <v>340</v>
      </c>
      <c r="AF698" s="114">
        <v>90</v>
      </c>
      <c r="AG698" s="182">
        <f t="shared" si="929"/>
        <v>430</v>
      </c>
      <c r="AH698" s="183">
        <f t="shared" si="930"/>
        <v>-464.09999999999997</v>
      </c>
      <c r="AI698" s="184">
        <f t="shared" si="931"/>
        <v>9.99</v>
      </c>
      <c r="AJ698" s="183">
        <f t="shared" si="932"/>
        <v>8.3949579831932777</v>
      </c>
      <c r="AK698" s="202">
        <f t="shared" si="933"/>
        <v>410</v>
      </c>
      <c r="AL698" s="203">
        <f t="shared" si="934"/>
        <v>390</v>
      </c>
      <c r="AM698" s="203">
        <f t="shared" si="935"/>
        <v>370</v>
      </c>
      <c r="AN698" s="203">
        <f t="shared" si="936"/>
        <v>350</v>
      </c>
      <c r="AO698" s="203">
        <f t="shared" si="937"/>
        <v>330</v>
      </c>
      <c r="AP698" s="203">
        <f t="shared" si="938"/>
        <v>310</v>
      </c>
      <c r="AQ698" s="203">
        <f t="shared" si="939"/>
        <v>290</v>
      </c>
      <c r="AR698" s="203">
        <f t="shared" si="940"/>
        <v>270</v>
      </c>
      <c r="AS698" s="203">
        <f t="shared" si="941"/>
        <v>250</v>
      </c>
      <c r="AT698" s="203">
        <f t="shared" si="942"/>
        <v>230</v>
      </c>
      <c r="AU698" s="204" t="str">
        <f t="shared" si="943"/>
        <v>-</v>
      </c>
      <c r="AV698" s="185"/>
      <c r="AW698" s="205">
        <f t="shared" si="944"/>
        <v>9.99</v>
      </c>
      <c r="AX698" s="206">
        <f t="shared" si="945"/>
        <v>9.99</v>
      </c>
      <c r="AY698" s="206">
        <f t="shared" si="946"/>
        <v>9.99</v>
      </c>
      <c r="AZ698" s="206">
        <f t="shared" si="947"/>
        <v>9.99</v>
      </c>
      <c r="BA698" s="206">
        <f t="shared" si="948"/>
        <v>9.99</v>
      </c>
      <c r="BB698" s="206">
        <f t="shared" si="949"/>
        <v>9.99</v>
      </c>
      <c r="BC698" s="206">
        <f t="shared" si="950"/>
        <v>9.99</v>
      </c>
      <c r="BD698" s="206">
        <f t="shared" si="951"/>
        <v>9.99</v>
      </c>
      <c r="BE698" s="206">
        <f t="shared" si="952"/>
        <v>9.99</v>
      </c>
      <c r="BF698" s="206">
        <f t="shared" si="953"/>
        <v>9.99</v>
      </c>
      <c r="BG698" s="207" t="str">
        <f t="shared" si="954"/>
        <v>-</v>
      </c>
      <c r="BH698" s="103"/>
      <c r="BI698" s="227">
        <v>46265</v>
      </c>
      <c r="BJ698" s="112" t="s">
        <v>164</v>
      </c>
      <c r="BK698" s="103"/>
    </row>
    <row r="699" spans="1:63" s="49" customFormat="1">
      <c r="A699" s="110"/>
      <c r="B699" s="125" t="s">
        <v>172</v>
      </c>
      <c r="C699" s="53" t="s">
        <v>170</v>
      </c>
      <c r="D699" s="71" t="s">
        <v>71</v>
      </c>
      <c r="E699" s="113" t="s">
        <v>2428</v>
      </c>
      <c r="F699" s="51" t="s">
        <v>61</v>
      </c>
      <c r="G699" s="14">
        <v>25</v>
      </c>
      <c r="H699" s="14">
        <v>50</v>
      </c>
      <c r="I699" s="14" t="s">
        <v>41</v>
      </c>
      <c r="J699" s="14" t="s">
        <v>76</v>
      </c>
      <c r="K699" s="114" t="s">
        <v>61</v>
      </c>
      <c r="L699" s="115">
        <v>34.989999999999995</v>
      </c>
      <c r="M699" s="175">
        <f t="shared" si="928"/>
        <v>29.403361344537814</v>
      </c>
      <c r="N699" s="115"/>
      <c r="O699" s="116"/>
      <c r="P699" s="177">
        <f t="shared" si="959"/>
        <v>34.989999999999995</v>
      </c>
      <c r="Q699" s="67">
        <f t="shared" si="960"/>
        <v>33.989999999999995</v>
      </c>
      <c r="R699" s="16">
        <f t="shared" si="961"/>
        <v>32.989999999999995</v>
      </c>
      <c r="S699" s="16">
        <f t="shared" si="962"/>
        <v>31.989999999999995</v>
      </c>
      <c r="T699" s="16">
        <f t="shared" si="963"/>
        <v>30.989999999999995</v>
      </c>
      <c r="U699" s="16">
        <f t="shared" si="964"/>
        <v>29.989999999999995</v>
      </c>
      <c r="V699" s="16">
        <f t="shared" si="965"/>
        <v>28.989999999999995</v>
      </c>
      <c r="W699" s="16">
        <f t="shared" si="966"/>
        <v>27.989999999999995</v>
      </c>
      <c r="X699" s="16">
        <f t="shared" si="967"/>
        <v>26.989999999999995</v>
      </c>
      <c r="Y699" s="16">
        <f t="shared" si="968"/>
        <v>25.989999999999995</v>
      </c>
      <c r="Z699" s="16">
        <f t="shared" si="969"/>
        <v>24.989999999999995</v>
      </c>
      <c r="AA699" s="71" t="s">
        <v>41</v>
      </c>
      <c r="AB699" s="252">
        <v>19.989999999999998</v>
      </c>
      <c r="AC699" s="80" t="s">
        <v>49</v>
      </c>
      <c r="AD699" s="121" t="s">
        <v>2175</v>
      </c>
      <c r="AE699" s="67">
        <v>310</v>
      </c>
      <c r="AF699" s="114">
        <v>90</v>
      </c>
      <c r="AG699" s="182">
        <f t="shared" si="929"/>
        <v>400</v>
      </c>
      <c r="AH699" s="183">
        <f t="shared" si="930"/>
        <v>-428.4</v>
      </c>
      <c r="AI699" s="184">
        <f t="shared" si="931"/>
        <v>9.99</v>
      </c>
      <c r="AJ699" s="183">
        <f t="shared" si="932"/>
        <v>8.3949579831932777</v>
      </c>
      <c r="AK699" s="202">
        <f t="shared" si="933"/>
        <v>380</v>
      </c>
      <c r="AL699" s="203">
        <f t="shared" si="934"/>
        <v>360</v>
      </c>
      <c r="AM699" s="203">
        <f t="shared" si="935"/>
        <v>340</v>
      </c>
      <c r="AN699" s="203">
        <f t="shared" si="936"/>
        <v>320</v>
      </c>
      <c r="AO699" s="203">
        <f t="shared" si="937"/>
        <v>300</v>
      </c>
      <c r="AP699" s="203">
        <f t="shared" si="938"/>
        <v>280</v>
      </c>
      <c r="AQ699" s="203">
        <f t="shared" si="939"/>
        <v>260</v>
      </c>
      <c r="AR699" s="203">
        <f t="shared" si="940"/>
        <v>240</v>
      </c>
      <c r="AS699" s="203">
        <f t="shared" si="941"/>
        <v>220</v>
      </c>
      <c r="AT699" s="203">
        <f t="shared" si="942"/>
        <v>200</v>
      </c>
      <c r="AU699" s="204" t="str">
        <f t="shared" si="943"/>
        <v>-</v>
      </c>
      <c r="AV699" s="185"/>
      <c r="AW699" s="205">
        <f t="shared" si="944"/>
        <v>9.99</v>
      </c>
      <c r="AX699" s="206">
        <f t="shared" si="945"/>
        <v>9.99</v>
      </c>
      <c r="AY699" s="206">
        <f t="shared" si="946"/>
        <v>9.99</v>
      </c>
      <c r="AZ699" s="206">
        <f t="shared" si="947"/>
        <v>9.99</v>
      </c>
      <c r="BA699" s="206">
        <f t="shared" si="948"/>
        <v>9.99</v>
      </c>
      <c r="BB699" s="206">
        <f t="shared" si="949"/>
        <v>9.99</v>
      </c>
      <c r="BC699" s="206">
        <f t="shared" si="950"/>
        <v>9.99</v>
      </c>
      <c r="BD699" s="206">
        <f t="shared" si="951"/>
        <v>9.99</v>
      </c>
      <c r="BE699" s="206">
        <f t="shared" si="952"/>
        <v>9.99</v>
      </c>
      <c r="BF699" s="206">
        <f t="shared" si="953"/>
        <v>9.99</v>
      </c>
      <c r="BG699" s="207" t="str">
        <f t="shared" si="954"/>
        <v>-</v>
      </c>
      <c r="BH699" s="103"/>
      <c r="BI699" s="227">
        <v>46265</v>
      </c>
      <c r="BJ699" s="112" t="s">
        <v>164</v>
      </c>
      <c r="BK699" s="103"/>
    </row>
    <row r="700" spans="1:63" s="49" customFormat="1">
      <c r="A700" s="110"/>
      <c r="B700" s="125" t="s">
        <v>172</v>
      </c>
      <c r="C700" s="53" t="s">
        <v>2139</v>
      </c>
      <c r="D700" s="71" t="s">
        <v>85</v>
      </c>
      <c r="E700" s="113" t="s">
        <v>2428</v>
      </c>
      <c r="F700" s="51" t="s">
        <v>61</v>
      </c>
      <c r="G700" s="14">
        <v>35</v>
      </c>
      <c r="H700" s="14">
        <v>50</v>
      </c>
      <c r="I700" s="14" t="s">
        <v>41</v>
      </c>
      <c r="J700" s="14" t="s">
        <v>76</v>
      </c>
      <c r="K700" s="114" t="s">
        <v>61</v>
      </c>
      <c r="L700" s="115">
        <v>34.989999999999995</v>
      </c>
      <c r="M700" s="175">
        <f t="shared" si="928"/>
        <v>29.403361344537814</v>
      </c>
      <c r="N700" s="115"/>
      <c r="O700" s="116"/>
      <c r="P700" s="177">
        <f t="shared" si="959"/>
        <v>34.989999999999995</v>
      </c>
      <c r="Q700" s="67">
        <f t="shared" si="960"/>
        <v>33.989999999999995</v>
      </c>
      <c r="R700" s="16">
        <f t="shared" si="961"/>
        <v>32.989999999999995</v>
      </c>
      <c r="S700" s="16">
        <f t="shared" si="962"/>
        <v>31.989999999999995</v>
      </c>
      <c r="T700" s="16">
        <f t="shared" si="963"/>
        <v>30.989999999999995</v>
      </c>
      <c r="U700" s="16">
        <f t="shared" si="964"/>
        <v>29.989999999999995</v>
      </c>
      <c r="V700" s="16">
        <f t="shared" si="965"/>
        <v>28.989999999999995</v>
      </c>
      <c r="W700" s="16">
        <f t="shared" si="966"/>
        <v>27.989999999999995</v>
      </c>
      <c r="X700" s="16">
        <f t="shared" si="967"/>
        <v>26.989999999999995</v>
      </c>
      <c r="Y700" s="16">
        <f t="shared" si="968"/>
        <v>25.989999999999995</v>
      </c>
      <c r="Z700" s="16">
        <f t="shared" si="969"/>
        <v>24.989999999999995</v>
      </c>
      <c r="AA700" s="71" t="s">
        <v>41</v>
      </c>
      <c r="AB700" s="252">
        <v>19.989999999999998</v>
      </c>
      <c r="AC700" s="80" t="s">
        <v>49</v>
      </c>
      <c r="AD700" s="121" t="s">
        <v>2176</v>
      </c>
      <c r="AE700" s="67">
        <v>260</v>
      </c>
      <c r="AF700" s="114">
        <v>100</v>
      </c>
      <c r="AG700" s="182">
        <f t="shared" si="929"/>
        <v>360</v>
      </c>
      <c r="AH700" s="183">
        <f t="shared" si="930"/>
        <v>-380.79999999999995</v>
      </c>
      <c r="AI700" s="184">
        <f t="shared" si="931"/>
        <v>9.99</v>
      </c>
      <c r="AJ700" s="183">
        <f t="shared" si="932"/>
        <v>8.3949579831932777</v>
      </c>
      <c r="AK700" s="202">
        <f t="shared" si="933"/>
        <v>340</v>
      </c>
      <c r="AL700" s="203">
        <f t="shared" si="934"/>
        <v>320</v>
      </c>
      <c r="AM700" s="203">
        <f t="shared" si="935"/>
        <v>300</v>
      </c>
      <c r="AN700" s="203">
        <f t="shared" si="936"/>
        <v>280</v>
      </c>
      <c r="AO700" s="203">
        <f t="shared" si="937"/>
        <v>260</v>
      </c>
      <c r="AP700" s="203">
        <f t="shared" si="938"/>
        <v>240</v>
      </c>
      <c r="AQ700" s="203">
        <f t="shared" si="939"/>
        <v>220</v>
      </c>
      <c r="AR700" s="203">
        <f t="shared" si="940"/>
        <v>200</v>
      </c>
      <c r="AS700" s="203">
        <f t="shared" si="941"/>
        <v>180</v>
      </c>
      <c r="AT700" s="203">
        <f t="shared" si="942"/>
        <v>160</v>
      </c>
      <c r="AU700" s="204" t="str">
        <f t="shared" si="943"/>
        <v>-</v>
      </c>
      <c r="AV700" s="185"/>
      <c r="AW700" s="205">
        <f t="shared" si="944"/>
        <v>9.99</v>
      </c>
      <c r="AX700" s="206">
        <f t="shared" si="945"/>
        <v>9.99</v>
      </c>
      <c r="AY700" s="206">
        <f t="shared" si="946"/>
        <v>9.99</v>
      </c>
      <c r="AZ700" s="206">
        <f t="shared" si="947"/>
        <v>9.99</v>
      </c>
      <c r="BA700" s="206">
        <f t="shared" si="948"/>
        <v>9.99</v>
      </c>
      <c r="BB700" s="206">
        <f t="shared" si="949"/>
        <v>9.99</v>
      </c>
      <c r="BC700" s="206">
        <f t="shared" si="950"/>
        <v>9.99</v>
      </c>
      <c r="BD700" s="206">
        <f t="shared" si="951"/>
        <v>9.99</v>
      </c>
      <c r="BE700" s="206">
        <f t="shared" si="952"/>
        <v>9.99</v>
      </c>
      <c r="BF700" s="206">
        <f t="shared" si="953"/>
        <v>9.99</v>
      </c>
      <c r="BG700" s="207" t="str">
        <f t="shared" si="954"/>
        <v>-</v>
      </c>
      <c r="BH700" s="103"/>
      <c r="BI700" s="227">
        <v>46265</v>
      </c>
      <c r="BJ700" s="112" t="s">
        <v>164</v>
      </c>
      <c r="BK700" s="103"/>
    </row>
    <row r="701" spans="1:63">
      <c r="A701" s="110"/>
      <c r="B701" s="125" t="s">
        <v>172</v>
      </c>
      <c r="C701" s="53" t="s">
        <v>244</v>
      </c>
      <c r="D701" s="71" t="s">
        <v>40</v>
      </c>
      <c r="E701" s="113"/>
      <c r="F701" s="51" t="s">
        <v>61</v>
      </c>
      <c r="G701" s="14">
        <v>50</v>
      </c>
      <c r="H701" s="14">
        <v>50</v>
      </c>
      <c r="I701" s="14" t="s">
        <v>41</v>
      </c>
      <c r="J701" s="14" t="s">
        <v>76</v>
      </c>
      <c r="K701" s="114" t="s">
        <v>61</v>
      </c>
      <c r="L701" s="115">
        <v>34.99</v>
      </c>
      <c r="M701" s="175">
        <f t="shared" si="928"/>
        <v>29.403361344537817</v>
      </c>
      <c r="N701" s="115"/>
      <c r="O701" s="116"/>
      <c r="P701" s="177">
        <f t="shared" si="959"/>
        <v>34.99</v>
      </c>
      <c r="Q701" s="67">
        <f t="shared" si="960"/>
        <v>33.99</v>
      </c>
      <c r="R701" s="16">
        <f t="shared" si="961"/>
        <v>32.99</v>
      </c>
      <c r="S701" s="16">
        <f t="shared" si="962"/>
        <v>31.990000000000002</v>
      </c>
      <c r="T701" s="16">
        <f t="shared" si="963"/>
        <v>30.990000000000002</v>
      </c>
      <c r="U701" s="16">
        <f t="shared" si="964"/>
        <v>29.990000000000002</v>
      </c>
      <c r="V701" s="16">
        <f t="shared" si="965"/>
        <v>28.990000000000002</v>
      </c>
      <c r="W701" s="16">
        <f t="shared" si="966"/>
        <v>27.990000000000002</v>
      </c>
      <c r="X701" s="16">
        <f t="shared" si="967"/>
        <v>26.990000000000002</v>
      </c>
      <c r="Y701" s="16">
        <f t="shared" si="968"/>
        <v>25.990000000000002</v>
      </c>
      <c r="Z701" s="16">
        <f t="shared" si="969"/>
        <v>24.990000000000002</v>
      </c>
      <c r="AA701" s="71" t="s">
        <v>41</v>
      </c>
      <c r="AB701" s="252">
        <v>19.989999999999998</v>
      </c>
      <c r="AC701" s="208"/>
      <c r="AD701" s="119" t="s">
        <v>41</v>
      </c>
      <c r="AE701" s="67">
        <v>220</v>
      </c>
      <c r="AF701" s="114"/>
      <c r="AG701" s="182">
        <f t="shared" si="929"/>
        <v>220</v>
      </c>
      <c r="AH701" s="183">
        <f t="shared" si="930"/>
        <v>-214.2</v>
      </c>
      <c r="AI701" s="184">
        <f t="shared" si="931"/>
        <v>9.99</v>
      </c>
      <c r="AJ701" s="183">
        <f t="shared" si="932"/>
        <v>8.3949579831932777</v>
      </c>
      <c r="AK701" s="202">
        <f t="shared" si="933"/>
        <v>200</v>
      </c>
      <c r="AL701" s="203">
        <f t="shared" si="934"/>
        <v>180</v>
      </c>
      <c r="AM701" s="203">
        <f t="shared" si="935"/>
        <v>160</v>
      </c>
      <c r="AN701" s="203">
        <f t="shared" si="936"/>
        <v>140</v>
      </c>
      <c r="AO701" s="203">
        <f t="shared" si="937"/>
        <v>120</v>
      </c>
      <c r="AP701" s="203">
        <f t="shared" si="938"/>
        <v>100</v>
      </c>
      <c r="AQ701" s="203">
        <f t="shared" si="939"/>
        <v>80</v>
      </c>
      <c r="AR701" s="203">
        <f t="shared" si="940"/>
        <v>60</v>
      </c>
      <c r="AS701" s="203">
        <f t="shared" si="941"/>
        <v>40</v>
      </c>
      <c r="AT701" s="203">
        <f t="shared" si="942"/>
        <v>20</v>
      </c>
      <c r="AU701" s="204" t="str">
        <f t="shared" si="943"/>
        <v>-</v>
      </c>
      <c r="AV701" s="185"/>
      <c r="AW701" s="205">
        <f t="shared" si="944"/>
        <v>9.99</v>
      </c>
      <c r="AX701" s="206">
        <f t="shared" si="945"/>
        <v>9.99</v>
      </c>
      <c r="AY701" s="206">
        <f t="shared" si="946"/>
        <v>9.99</v>
      </c>
      <c r="AZ701" s="206">
        <f t="shared" si="947"/>
        <v>9.99</v>
      </c>
      <c r="BA701" s="206">
        <f t="shared" si="948"/>
        <v>9.99</v>
      </c>
      <c r="BB701" s="206">
        <f t="shared" si="949"/>
        <v>9.99</v>
      </c>
      <c r="BC701" s="206">
        <f t="shared" si="950"/>
        <v>9.99</v>
      </c>
      <c r="BD701" s="206">
        <f t="shared" si="951"/>
        <v>9.99</v>
      </c>
      <c r="BE701" s="206">
        <f t="shared" si="952"/>
        <v>9.99</v>
      </c>
      <c r="BF701" s="206">
        <f t="shared" si="953"/>
        <v>29.990000000000002</v>
      </c>
      <c r="BG701" s="207" t="str">
        <f t="shared" si="954"/>
        <v>-</v>
      </c>
      <c r="BH701" s="103"/>
      <c r="BI701" s="227"/>
      <c r="BJ701" s="112" t="s">
        <v>164</v>
      </c>
      <c r="BK701" s="103"/>
    </row>
    <row r="702" spans="1:63" s="49" customFormat="1">
      <c r="A702" s="111" t="s">
        <v>173</v>
      </c>
      <c r="B702" s="125" t="s">
        <v>172</v>
      </c>
      <c r="C702" s="53" t="s">
        <v>2153</v>
      </c>
      <c r="D702" s="71" t="s">
        <v>40</v>
      </c>
      <c r="E702" s="113"/>
      <c r="F702" s="51" t="s">
        <v>61</v>
      </c>
      <c r="G702" s="14">
        <v>50</v>
      </c>
      <c r="H702" s="14">
        <v>50</v>
      </c>
      <c r="I702" s="14" t="s">
        <v>41</v>
      </c>
      <c r="J702" s="14" t="s">
        <v>76</v>
      </c>
      <c r="K702" s="114" t="s">
        <v>61</v>
      </c>
      <c r="L702" s="115">
        <v>34.99</v>
      </c>
      <c r="M702" s="175">
        <f t="shared" si="928"/>
        <v>29.403361344537817</v>
      </c>
      <c r="N702" s="115"/>
      <c r="O702" s="116"/>
      <c r="P702" s="177">
        <f t="shared" si="959"/>
        <v>34.99</v>
      </c>
      <c r="Q702" s="51" t="s">
        <v>41</v>
      </c>
      <c r="R702" s="14" t="s">
        <v>41</v>
      </c>
      <c r="S702" s="14" t="s">
        <v>41</v>
      </c>
      <c r="T702" s="14" t="s">
        <v>41</v>
      </c>
      <c r="U702" s="14" t="s">
        <v>41</v>
      </c>
      <c r="V702" s="14" t="s">
        <v>41</v>
      </c>
      <c r="W702" s="14" t="s">
        <v>41</v>
      </c>
      <c r="X702" s="14" t="s">
        <v>41</v>
      </c>
      <c r="Y702" s="14" t="s">
        <v>41</v>
      </c>
      <c r="Z702" s="14" t="s">
        <v>41</v>
      </c>
      <c r="AA702" s="71" t="s">
        <v>41</v>
      </c>
      <c r="AB702" s="252">
        <v>19.989999999999998</v>
      </c>
      <c r="AC702" s="208"/>
      <c r="AD702" s="119" t="s">
        <v>41</v>
      </c>
      <c r="AE702" s="67">
        <v>0</v>
      </c>
      <c r="AF702" s="114"/>
      <c r="AG702" s="182">
        <f t="shared" si="929"/>
        <v>0</v>
      </c>
      <c r="AH702" s="183">
        <f t="shared" si="930"/>
        <v>47.599999999999994</v>
      </c>
      <c r="AI702" s="184">
        <f t="shared" si="931"/>
        <v>49.99</v>
      </c>
      <c r="AJ702" s="183">
        <f t="shared" si="932"/>
        <v>42.008403361344541</v>
      </c>
      <c r="AK702" s="202" t="str">
        <f t="shared" si="933"/>
        <v>-</v>
      </c>
      <c r="AL702" s="203" t="str">
        <f t="shared" si="934"/>
        <v>-</v>
      </c>
      <c r="AM702" s="203" t="str">
        <f t="shared" si="935"/>
        <v>-</v>
      </c>
      <c r="AN702" s="203" t="str">
        <f t="shared" si="936"/>
        <v>-</v>
      </c>
      <c r="AO702" s="203" t="str">
        <f t="shared" si="937"/>
        <v>-</v>
      </c>
      <c r="AP702" s="203" t="str">
        <f t="shared" si="938"/>
        <v>-</v>
      </c>
      <c r="AQ702" s="203" t="str">
        <f t="shared" si="939"/>
        <v>-</v>
      </c>
      <c r="AR702" s="203" t="str">
        <f t="shared" si="940"/>
        <v>-</v>
      </c>
      <c r="AS702" s="203" t="str">
        <f t="shared" si="941"/>
        <v>-</v>
      </c>
      <c r="AT702" s="203" t="str">
        <f t="shared" si="942"/>
        <v>-</v>
      </c>
      <c r="AU702" s="204" t="str">
        <f t="shared" si="943"/>
        <v>-</v>
      </c>
      <c r="AV702" s="185"/>
      <c r="AW702" s="205" t="str">
        <f t="shared" si="944"/>
        <v>-</v>
      </c>
      <c r="AX702" s="206" t="str">
        <f t="shared" si="945"/>
        <v>-</v>
      </c>
      <c r="AY702" s="206" t="str">
        <f t="shared" si="946"/>
        <v>-</v>
      </c>
      <c r="AZ702" s="206" t="str">
        <f t="shared" si="947"/>
        <v>-</v>
      </c>
      <c r="BA702" s="206" t="str">
        <f t="shared" si="948"/>
        <v>-</v>
      </c>
      <c r="BB702" s="206" t="str">
        <f t="shared" si="949"/>
        <v>-</v>
      </c>
      <c r="BC702" s="206" t="str">
        <f t="shared" si="950"/>
        <v>-</v>
      </c>
      <c r="BD702" s="206" t="str">
        <f t="shared" si="951"/>
        <v>-</v>
      </c>
      <c r="BE702" s="206" t="str">
        <f t="shared" si="952"/>
        <v>-</v>
      </c>
      <c r="BF702" s="206" t="str">
        <f t="shared" si="953"/>
        <v>-</v>
      </c>
      <c r="BG702" s="207" t="str">
        <f t="shared" si="954"/>
        <v>-</v>
      </c>
      <c r="BH702" s="103" t="s">
        <v>2283</v>
      </c>
      <c r="BI702" s="227"/>
      <c r="BJ702" s="112" t="s">
        <v>175</v>
      </c>
      <c r="BK702" s="103"/>
    </row>
    <row r="703" spans="1:63" s="49" customFormat="1">
      <c r="A703" s="110"/>
      <c r="B703" s="125" t="s">
        <v>172</v>
      </c>
      <c r="C703" s="53" t="s">
        <v>244</v>
      </c>
      <c r="D703" s="71" t="s">
        <v>40</v>
      </c>
      <c r="E703" s="113" t="s">
        <v>2428</v>
      </c>
      <c r="F703" s="51" t="s">
        <v>61</v>
      </c>
      <c r="G703" s="14">
        <v>50</v>
      </c>
      <c r="H703" s="14">
        <v>50</v>
      </c>
      <c r="I703" s="14" t="s">
        <v>41</v>
      </c>
      <c r="J703" s="14" t="s">
        <v>76</v>
      </c>
      <c r="K703" s="114" t="s">
        <v>61</v>
      </c>
      <c r="L703" s="115">
        <v>34.99</v>
      </c>
      <c r="M703" s="175">
        <f t="shared" si="928"/>
        <v>29.403361344537817</v>
      </c>
      <c r="N703" s="115"/>
      <c r="O703" s="116"/>
      <c r="P703" s="177">
        <f t="shared" si="959"/>
        <v>34.99</v>
      </c>
      <c r="Q703" s="67">
        <f>P703-1</f>
        <v>33.99</v>
      </c>
      <c r="R703" s="16">
        <f>P703-2</f>
        <v>32.99</v>
      </c>
      <c r="S703" s="16">
        <f>P703-3</f>
        <v>31.990000000000002</v>
      </c>
      <c r="T703" s="16">
        <f>P703-4</f>
        <v>30.990000000000002</v>
      </c>
      <c r="U703" s="16">
        <f>P703-5</f>
        <v>29.990000000000002</v>
      </c>
      <c r="V703" s="16">
        <f>P703-6</f>
        <v>28.990000000000002</v>
      </c>
      <c r="W703" s="16">
        <f>P703-7</f>
        <v>27.990000000000002</v>
      </c>
      <c r="X703" s="16">
        <f>P703-8</f>
        <v>26.990000000000002</v>
      </c>
      <c r="Y703" s="16">
        <f>P703-9</f>
        <v>25.990000000000002</v>
      </c>
      <c r="Z703" s="16">
        <f>P703-10</f>
        <v>24.990000000000002</v>
      </c>
      <c r="AA703" s="71" t="s">
        <v>41</v>
      </c>
      <c r="AB703" s="252">
        <v>19.989999999999998</v>
      </c>
      <c r="AC703" s="80" t="s">
        <v>49</v>
      </c>
      <c r="AD703" s="121" t="s">
        <v>2177</v>
      </c>
      <c r="AE703" s="67">
        <v>220</v>
      </c>
      <c r="AF703" s="114">
        <v>70</v>
      </c>
      <c r="AG703" s="182">
        <f t="shared" si="929"/>
        <v>290</v>
      </c>
      <c r="AH703" s="183">
        <f t="shared" si="930"/>
        <v>-297.5</v>
      </c>
      <c r="AI703" s="184">
        <f t="shared" si="931"/>
        <v>9.99</v>
      </c>
      <c r="AJ703" s="183">
        <f t="shared" si="932"/>
        <v>8.3949579831932777</v>
      </c>
      <c r="AK703" s="202">
        <f t="shared" si="933"/>
        <v>270</v>
      </c>
      <c r="AL703" s="203">
        <f t="shared" si="934"/>
        <v>250</v>
      </c>
      <c r="AM703" s="203">
        <f t="shared" si="935"/>
        <v>230</v>
      </c>
      <c r="AN703" s="203">
        <f t="shared" si="936"/>
        <v>210</v>
      </c>
      <c r="AO703" s="203">
        <f t="shared" si="937"/>
        <v>190</v>
      </c>
      <c r="AP703" s="203">
        <f t="shared" si="938"/>
        <v>170</v>
      </c>
      <c r="AQ703" s="203">
        <f t="shared" si="939"/>
        <v>150</v>
      </c>
      <c r="AR703" s="203">
        <f t="shared" si="940"/>
        <v>130</v>
      </c>
      <c r="AS703" s="203">
        <f t="shared" si="941"/>
        <v>110</v>
      </c>
      <c r="AT703" s="203">
        <f t="shared" si="942"/>
        <v>90</v>
      </c>
      <c r="AU703" s="204" t="str">
        <f t="shared" si="943"/>
        <v>-</v>
      </c>
      <c r="AV703" s="185"/>
      <c r="AW703" s="205">
        <f t="shared" si="944"/>
        <v>9.99</v>
      </c>
      <c r="AX703" s="206">
        <f t="shared" si="945"/>
        <v>9.99</v>
      </c>
      <c r="AY703" s="206">
        <f t="shared" si="946"/>
        <v>9.99</v>
      </c>
      <c r="AZ703" s="206">
        <f t="shared" si="947"/>
        <v>9.99</v>
      </c>
      <c r="BA703" s="206">
        <f t="shared" si="948"/>
        <v>9.99</v>
      </c>
      <c r="BB703" s="206">
        <f t="shared" si="949"/>
        <v>9.99</v>
      </c>
      <c r="BC703" s="206">
        <f t="shared" si="950"/>
        <v>9.99</v>
      </c>
      <c r="BD703" s="206">
        <f t="shared" si="951"/>
        <v>9.99</v>
      </c>
      <c r="BE703" s="206">
        <f t="shared" si="952"/>
        <v>9.99</v>
      </c>
      <c r="BF703" s="206">
        <f t="shared" si="953"/>
        <v>9.99</v>
      </c>
      <c r="BG703" s="207" t="str">
        <f t="shared" si="954"/>
        <v>-</v>
      </c>
      <c r="BH703" s="103"/>
      <c r="BI703" s="227">
        <v>46265</v>
      </c>
      <c r="BJ703" s="112" t="s">
        <v>164</v>
      </c>
      <c r="BK703" s="103"/>
    </row>
    <row r="704" spans="1:63">
      <c r="A704" s="111" t="s">
        <v>173</v>
      </c>
      <c r="B704" s="125" t="s">
        <v>172</v>
      </c>
      <c r="C704" s="53" t="s">
        <v>2153</v>
      </c>
      <c r="D704" s="71" t="s">
        <v>40</v>
      </c>
      <c r="E704" s="113" t="s">
        <v>2428</v>
      </c>
      <c r="F704" s="51" t="s">
        <v>61</v>
      </c>
      <c r="G704" s="14">
        <v>50</v>
      </c>
      <c r="H704" s="14">
        <v>50</v>
      </c>
      <c r="I704" s="14" t="s">
        <v>41</v>
      </c>
      <c r="J704" s="14" t="s">
        <v>76</v>
      </c>
      <c r="K704" s="114" t="s">
        <v>61</v>
      </c>
      <c r="L704" s="115">
        <v>34.99</v>
      </c>
      <c r="M704" s="175">
        <f t="shared" si="928"/>
        <v>29.403361344537817</v>
      </c>
      <c r="N704" s="115"/>
      <c r="O704" s="116"/>
      <c r="P704" s="177">
        <f t="shared" si="959"/>
        <v>34.99</v>
      </c>
      <c r="Q704" s="51" t="s">
        <v>41</v>
      </c>
      <c r="R704" s="14" t="s">
        <v>41</v>
      </c>
      <c r="S704" s="14" t="s">
        <v>41</v>
      </c>
      <c r="T704" s="14" t="s">
        <v>41</v>
      </c>
      <c r="U704" s="14" t="s">
        <v>41</v>
      </c>
      <c r="V704" s="14" t="s">
        <v>41</v>
      </c>
      <c r="W704" s="14" t="s">
        <v>41</v>
      </c>
      <c r="X704" s="14" t="s">
        <v>41</v>
      </c>
      <c r="Y704" s="14" t="s">
        <v>41</v>
      </c>
      <c r="Z704" s="14" t="s">
        <v>41</v>
      </c>
      <c r="AA704" s="71" t="s">
        <v>41</v>
      </c>
      <c r="AB704" s="252">
        <v>19.989999999999998</v>
      </c>
      <c r="AC704" s="80" t="s">
        <v>49</v>
      </c>
      <c r="AD704" s="121" t="s">
        <v>2183</v>
      </c>
      <c r="AE704" s="67">
        <v>0</v>
      </c>
      <c r="AF704" s="114">
        <v>35</v>
      </c>
      <c r="AG704" s="182">
        <f t="shared" si="929"/>
        <v>35</v>
      </c>
      <c r="AH704" s="183">
        <f t="shared" si="930"/>
        <v>5.9499999999999993</v>
      </c>
      <c r="AI704" s="184">
        <f t="shared" si="931"/>
        <v>9.99</v>
      </c>
      <c r="AJ704" s="183">
        <f t="shared" si="932"/>
        <v>8.3949579831932777</v>
      </c>
      <c r="AK704" s="202" t="str">
        <f t="shared" si="933"/>
        <v>-</v>
      </c>
      <c r="AL704" s="203" t="str">
        <f t="shared" si="934"/>
        <v>-</v>
      </c>
      <c r="AM704" s="203" t="str">
        <f t="shared" si="935"/>
        <v>-</v>
      </c>
      <c r="AN704" s="203" t="str">
        <f t="shared" si="936"/>
        <v>-</v>
      </c>
      <c r="AO704" s="203" t="str">
        <f t="shared" si="937"/>
        <v>-</v>
      </c>
      <c r="AP704" s="203" t="str">
        <f t="shared" si="938"/>
        <v>-</v>
      </c>
      <c r="AQ704" s="203" t="str">
        <f t="shared" si="939"/>
        <v>-</v>
      </c>
      <c r="AR704" s="203" t="str">
        <f t="shared" si="940"/>
        <v>-</v>
      </c>
      <c r="AS704" s="203" t="str">
        <f t="shared" si="941"/>
        <v>-</v>
      </c>
      <c r="AT704" s="203" t="str">
        <f t="shared" si="942"/>
        <v>-</v>
      </c>
      <c r="AU704" s="204" t="str">
        <f t="shared" si="943"/>
        <v>-</v>
      </c>
      <c r="AV704" s="185"/>
      <c r="AW704" s="205" t="str">
        <f t="shared" si="944"/>
        <v>-</v>
      </c>
      <c r="AX704" s="206" t="str">
        <f t="shared" si="945"/>
        <v>-</v>
      </c>
      <c r="AY704" s="206" t="str">
        <f t="shared" si="946"/>
        <v>-</v>
      </c>
      <c r="AZ704" s="206" t="str">
        <f t="shared" si="947"/>
        <v>-</v>
      </c>
      <c r="BA704" s="206" t="str">
        <f t="shared" si="948"/>
        <v>-</v>
      </c>
      <c r="BB704" s="206" t="str">
        <f t="shared" si="949"/>
        <v>-</v>
      </c>
      <c r="BC704" s="206" t="str">
        <f t="shared" si="950"/>
        <v>-</v>
      </c>
      <c r="BD704" s="206" t="str">
        <f t="shared" si="951"/>
        <v>-</v>
      </c>
      <c r="BE704" s="206" t="str">
        <f t="shared" si="952"/>
        <v>-</v>
      </c>
      <c r="BF704" s="206" t="str">
        <f t="shared" si="953"/>
        <v>-</v>
      </c>
      <c r="BG704" s="207" t="str">
        <f t="shared" si="954"/>
        <v>-</v>
      </c>
      <c r="BH704" s="103" t="s">
        <v>2283</v>
      </c>
      <c r="BI704" s="227">
        <v>46265</v>
      </c>
      <c r="BJ704" s="112" t="s">
        <v>175</v>
      </c>
      <c r="BK704" s="103"/>
    </row>
    <row r="705" spans="1:63" s="49" customFormat="1">
      <c r="A705" s="110"/>
      <c r="B705" s="125" t="s">
        <v>172</v>
      </c>
      <c r="C705" s="53" t="s">
        <v>171</v>
      </c>
      <c r="D705" s="71" t="s">
        <v>167</v>
      </c>
      <c r="E705" s="113"/>
      <c r="F705" s="51" t="s">
        <v>61</v>
      </c>
      <c r="G705" s="14">
        <v>25</v>
      </c>
      <c r="H705" s="14">
        <v>50</v>
      </c>
      <c r="I705" s="14" t="s">
        <v>41</v>
      </c>
      <c r="J705" s="14" t="s">
        <v>76</v>
      </c>
      <c r="K705" s="114" t="s">
        <v>61</v>
      </c>
      <c r="L705" s="115">
        <v>39.989999999999995</v>
      </c>
      <c r="M705" s="175">
        <f t="shared" si="928"/>
        <v>33.605042016806721</v>
      </c>
      <c r="N705" s="115"/>
      <c r="O705" s="116"/>
      <c r="P705" s="177">
        <f t="shared" si="959"/>
        <v>39.989999999999995</v>
      </c>
      <c r="Q705" s="67">
        <f t="shared" ref="Q705:Q716" si="970">P705-1</f>
        <v>38.989999999999995</v>
      </c>
      <c r="R705" s="16">
        <f t="shared" ref="R705:R716" si="971">P705-2</f>
        <v>37.989999999999995</v>
      </c>
      <c r="S705" s="16">
        <f t="shared" ref="S705:S716" si="972">P705-3</f>
        <v>36.989999999999995</v>
      </c>
      <c r="T705" s="16">
        <f t="shared" ref="T705:T716" si="973">P705-4</f>
        <v>35.989999999999995</v>
      </c>
      <c r="U705" s="16">
        <f t="shared" ref="U705:U716" si="974">P705-5</f>
        <v>34.989999999999995</v>
      </c>
      <c r="V705" s="16">
        <f t="shared" ref="V705:V716" si="975">P705-6</f>
        <v>33.989999999999995</v>
      </c>
      <c r="W705" s="16">
        <f t="shared" ref="W705:W716" si="976">P705-7</f>
        <v>32.989999999999995</v>
      </c>
      <c r="X705" s="16">
        <f t="shared" ref="X705:X716" si="977">P705-8</f>
        <v>31.989999999999995</v>
      </c>
      <c r="Y705" s="16">
        <f t="shared" ref="Y705:Y716" si="978">P705-9</f>
        <v>30.989999999999995</v>
      </c>
      <c r="Z705" s="16">
        <f t="shared" ref="Z705:Z716" si="979">P705-10</f>
        <v>29.989999999999995</v>
      </c>
      <c r="AA705" s="71" t="s">
        <v>41</v>
      </c>
      <c r="AB705" s="252">
        <v>19.989999999999998</v>
      </c>
      <c r="AC705" s="208"/>
      <c r="AD705" s="119" t="s">
        <v>41</v>
      </c>
      <c r="AE705" s="67">
        <v>390</v>
      </c>
      <c r="AF705" s="114"/>
      <c r="AG705" s="182">
        <f t="shared" si="929"/>
        <v>390</v>
      </c>
      <c r="AH705" s="183">
        <f t="shared" si="930"/>
        <v>-416.5</v>
      </c>
      <c r="AI705" s="184">
        <f t="shared" si="931"/>
        <v>9.99</v>
      </c>
      <c r="AJ705" s="183">
        <f t="shared" si="932"/>
        <v>8.3949579831932777</v>
      </c>
      <c r="AK705" s="202">
        <f t="shared" si="933"/>
        <v>370</v>
      </c>
      <c r="AL705" s="203">
        <f t="shared" si="934"/>
        <v>350</v>
      </c>
      <c r="AM705" s="203">
        <f t="shared" si="935"/>
        <v>330</v>
      </c>
      <c r="AN705" s="203">
        <f t="shared" si="936"/>
        <v>310</v>
      </c>
      <c r="AO705" s="203">
        <f t="shared" si="937"/>
        <v>290</v>
      </c>
      <c r="AP705" s="203">
        <f t="shared" si="938"/>
        <v>270</v>
      </c>
      <c r="AQ705" s="203">
        <f t="shared" si="939"/>
        <v>250</v>
      </c>
      <c r="AR705" s="203">
        <f t="shared" si="940"/>
        <v>230</v>
      </c>
      <c r="AS705" s="203">
        <f t="shared" si="941"/>
        <v>210</v>
      </c>
      <c r="AT705" s="203">
        <f t="shared" si="942"/>
        <v>190</v>
      </c>
      <c r="AU705" s="204" t="str">
        <f t="shared" si="943"/>
        <v>-</v>
      </c>
      <c r="AV705" s="185"/>
      <c r="AW705" s="205">
        <f t="shared" si="944"/>
        <v>9.99</v>
      </c>
      <c r="AX705" s="206">
        <f t="shared" si="945"/>
        <v>9.99</v>
      </c>
      <c r="AY705" s="206">
        <f t="shared" si="946"/>
        <v>9.99</v>
      </c>
      <c r="AZ705" s="206">
        <f t="shared" si="947"/>
        <v>9.99</v>
      </c>
      <c r="BA705" s="206">
        <f t="shared" si="948"/>
        <v>9.99</v>
      </c>
      <c r="BB705" s="206">
        <f t="shared" si="949"/>
        <v>9.99</v>
      </c>
      <c r="BC705" s="206">
        <f t="shared" si="950"/>
        <v>9.99</v>
      </c>
      <c r="BD705" s="206">
        <f t="shared" si="951"/>
        <v>9.99</v>
      </c>
      <c r="BE705" s="206">
        <f t="shared" si="952"/>
        <v>9.99</v>
      </c>
      <c r="BF705" s="206">
        <f t="shared" si="953"/>
        <v>9.99</v>
      </c>
      <c r="BG705" s="207" t="str">
        <f t="shared" si="954"/>
        <v>-</v>
      </c>
      <c r="BH705" s="103"/>
      <c r="BI705" s="227"/>
      <c r="BJ705" s="112" t="s">
        <v>164</v>
      </c>
      <c r="BK705" s="103"/>
    </row>
    <row r="706" spans="1:63">
      <c r="A706" s="110"/>
      <c r="B706" s="125" t="s">
        <v>172</v>
      </c>
      <c r="C706" s="53" t="s">
        <v>2140</v>
      </c>
      <c r="D706" s="71" t="s">
        <v>71</v>
      </c>
      <c r="E706" s="113"/>
      <c r="F706" s="51" t="s">
        <v>61</v>
      </c>
      <c r="G706" s="14">
        <v>35</v>
      </c>
      <c r="H706" s="14">
        <v>50</v>
      </c>
      <c r="I706" s="14" t="s">
        <v>41</v>
      </c>
      <c r="J706" s="14" t="s">
        <v>76</v>
      </c>
      <c r="K706" s="114" t="s">
        <v>61</v>
      </c>
      <c r="L706" s="115">
        <v>39.989999999999995</v>
      </c>
      <c r="M706" s="175">
        <f t="shared" si="928"/>
        <v>33.605042016806721</v>
      </c>
      <c r="N706" s="115"/>
      <c r="O706" s="116"/>
      <c r="P706" s="177">
        <f t="shared" si="959"/>
        <v>39.989999999999995</v>
      </c>
      <c r="Q706" s="67">
        <f t="shared" si="970"/>
        <v>38.989999999999995</v>
      </c>
      <c r="R706" s="16">
        <f t="shared" si="971"/>
        <v>37.989999999999995</v>
      </c>
      <c r="S706" s="16">
        <f t="shared" si="972"/>
        <v>36.989999999999995</v>
      </c>
      <c r="T706" s="16">
        <f t="shared" si="973"/>
        <v>35.989999999999995</v>
      </c>
      <c r="U706" s="16">
        <f t="shared" si="974"/>
        <v>34.989999999999995</v>
      </c>
      <c r="V706" s="16">
        <f t="shared" si="975"/>
        <v>33.989999999999995</v>
      </c>
      <c r="W706" s="16">
        <f t="shared" si="976"/>
        <v>32.989999999999995</v>
      </c>
      <c r="X706" s="16">
        <f t="shared" si="977"/>
        <v>31.989999999999995</v>
      </c>
      <c r="Y706" s="16">
        <f t="shared" si="978"/>
        <v>30.989999999999995</v>
      </c>
      <c r="Z706" s="16">
        <f t="shared" si="979"/>
        <v>29.989999999999995</v>
      </c>
      <c r="AA706" s="71" t="s">
        <v>41</v>
      </c>
      <c r="AB706" s="252">
        <v>19.989999999999998</v>
      </c>
      <c r="AC706" s="208"/>
      <c r="AD706" s="119" t="s">
        <v>41</v>
      </c>
      <c r="AE706" s="67">
        <v>340</v>
      </c>
      <c r="AF706" s="114"/>
      <c r="AG706" s="182">
        <f t="shared" si="929"/>
        <v>340</v>
      </c>
      <c r="AH706" s="183">
        <f t="shared" si="930"/>
        <v>-357</v>
      </c>
      <c r="AI706" s="184">
        <f t="shared" si="931"/>
        <v>9.99</v>
      </c>
      <c r="AJ706" s="183">
        <f t="shared" si="932"/>
        <v>8.3949579831932777</v>
      </c>
      <c r="AK706" s="202">
        <f t="shared" si="933"/>
        <v>320</v>
      </c>
      <c r="AL706" s="203">
        <f t="shared" si="934"/>
        <v>300</v>
      </c>
      <c r="AM706" s="203">
        <f t="shared" si="935"/>
        <v>280</v>
      </c>
      <c r="AN706" s="203">
        <f t="shared" si="936"/>
        <v>260</v>
      </c>
      <c r="AO706" s="203">
        <f t="shared" si="937"/>
        <v>240</v>
      </c>
      <c r="AP706" s="203">
        <f t="shared" si="938"/>
        <v>220</v>
      </c>
      <c r="AQ706" s="203">
        <f t="shared" si="939"/>
        <v>200</v>
      </c>
      <c r="AR706" s="203">
        <f t="shared" si="940"/>
        <v>180</v>
      </c>
      <c r="AS706" s="203">
        <f t="shared" si="941"/>
        <v>160</v>
      </c>
      <c r="AT706" s="203">
        <f t="shared" si="942"/>
        <v>140</v>
      </c>
      <c r="AU706" s="204" t="str">
        <f t="shared" si="943"/>
        <v>-</v>
      </c>
      <c r="AV706" s="185"/>
      <c r="AW706" s="205">
        <f t="shared" si="944"/>
        <v>9.99</v>
      </c>
      <c r="AX706" s="206">
        <f t="shared" si="945"/>
        <v>9.99</v>
      </c>
      <c r="AY706" s="206">
        <f t="shared" si="946"/>
        <v>9.99</v>
      </c>
      <c r="AZ706" s="206">
        <f t="shared" si="947"/>
        <v>9.99</v>
      </c>
      <c r="BA706" s="206">
        <f t="shared" si="948"/>
        <v>9.99</v>
      </c>
      <c r="BB706" s="206">
        <f t="shared" si="949"/>
        <v>9.99</v>
      </c>
      <c r="BC706" s="206">
        <f t="shared" si="950"/>
        <v>9.99</v>
      </c>
      <c r="BD706" s="206">
        <f t="shared" si="951"/>
        <v>9.99</v>
      </c>
      <c r="BE706" s="206">
        <f t="shared" si="952"/>
        <v>9.99</v>
      </c>
      <c r="BF706" s="206">
        <f t="shared" si="953"/>
        <v>9.99</v>
      </c>
      <c r="BG706" s="207" t="str">
        <f t="shared" si="954"/>
        <v>-</v>
      </c>
      <c r="BH706" s="103"/>
      <c r="BI706" s="227"/>
      <c r="BJ706" s="112" t="s">
        <v>164</v>
      </c>
      <c r="BK706" s="103"/>
    </row>
    <row r="707" spans="1:63" s="49" customFormat="1">
      <c r="A707" s="110"/>
      <c r="B707" s="125" t="s">
        <v>172</v>
      </c>
      <c r="C707" s="53" t="s">
        <v>171</v>
      </c>
      <c r="D707" s="71" t="s">
        <v>167</v>
      </c>
      <c r="E707" s="113" t="s">
        <v>2428</v>
      </c>
      <c r="F707" s="51" t="s">
        <v>61</v>
      </c>
      <c r="G707" s="14">
        <v>25</v>
      </c>
      <c r="H707" s="14">
        <v>50</v>
      </c>
      <c r="I707" s="14" t="s">
        <v>41</v>
      </c>
      <c r="J707" s="14" t="s">
        <v>76</v>
      </c>
      <c r="K707" s="114" t="s">
        <v>61</v>
      </c>
      <c r="L707" s="115">
        <v>39.989999999999995</v>
      </c>
      <c r="M707" s="175">
        <f t="shared" si="928"/>
        <v>33.605042016806721</v>
      </c>
      <c r="N707" s="115"/>
      <c r="O707" s="116"/>
      <c r="P707" s="177">
        <f t="shared" si="959"/>
        <v>39.989999999999995</v>
      </c>
      <c r="Q707" s="67">
        <f t="shared" si="970"/>
        <v>38.989999999999995</v>
      </c>
      <c r="R707" s="16">
        <f t="shared" si="971"/>
        <v>37.989999999999995</v>
      </c>
      <c r="S707" s="16">
        <f t="shared" si="972"/>
        <v>36.989999999999995</v>
      </c>
      <c r="T707" s="16">
        <f t="shared" si="973"/>
        <v>35.989999999999995</v>
      </c>
      <c r="U707" s="16">
        <f t="shared" si="974"/>
        <v>34.989999999999995</v>
      </c>
      <c r="V707" s="16">
        <f t="shared" si="975"/>
        <v>33.989999999999995</v>
      </c>
      <c r="W707" s="16">
        <f t="shared" si="976"/>
        <v>32.989999999999995</v>
      </c>
      <c r="X707" s="16">
        <f t="shared" si="977"/>
        <v>31.989999999999995</v>
      </c>
      <c r="Y707" s="16">
        <f t="shared" si="978"/>
        <v>30.989999999999995</v>
      </c>
      <c r="Z707" s="16">
        <f t="shared" si="979"/>
        <v>29.989999999999995</v>
      </c>
      <c r="AA707" s="71" t="s">
        <v>41</v>
      </c>
      <c r="AB707" s="252">
        <v>19.989999999999998</v>
      </c>
      <c r="AC707" s="80" t="s">
        <v>49</v>
      </c>
      <c r="AD707" s="121" t="s">
        <v>2175</v>
      </c>
      <c r="AE707" s="67">
        <v>390</v>
      </c>
      <c r="AF707" s="114">
        <v>90</v>
      </c>
      <c r="AG707" s="182">
        <f t="shared" si="929"/>
        <v>480</v>
      </c>
      <c r="AH707" s="183">
        <f t="shared" si="930"/>
        <v>-523.6</v>
      </c>
      <c r="AI707" s="184">
        <f t="shared" si="931"/>
        <v>9.99</v>
      </c>
      <c r="AJ707" s="183">
        <f t="shared" si="932"/>
        <v>8.3949579831932777</v>
      </c>
      <c r="AK707" s="202">
        <f t="shared" si="933"/>
        <v>460</v>
      </c>
      <c r="AL707" s="203">
        <f t="shared" si="934"/>
        <v>440</v>
      </c>
      <c r="AM707" s="203">
        <f t="shared" si="935"/>
        <v>420</v>
      </c>
      <c r="AN707" s="203">
        <f t="shared" si="936"/>
        <v>400</v>
      </c>
      <c r="AO707" s="203">
        <f t="shared" si="937"/>
        <v>380</v>
      </c>
      <c r="AP707" s="203">
        <f t="shared" si="938"/>
        <v>360</v>
      </c>
      <c r="AQ707" s="203">
        <f t="shared" si="939"/>
        <v>340</v>
      </c>
      <c r="AR707" s="203">
        <f t="shared" si="940"/>
        <v>320</v>
      </c>
      <c r="AS707" s="203">
        <f t="shared" si="941"/>
        <v>300</v>
      </c>
      <c r="AT707" s="203">
        <f t="shared" si="942"/>
        <v>280</v>
      </c>
      <c r="AU707" s="204" t="str">
        <f t="shared" si="943"/>
        <v>-</v>
      </c>
      <c r="AV707" s="185"/>
      <c r="AW707" s="205">
        <f t="shared" si="944"/>
        <v>9.99</v>
      </c>
      <c r="AX707" s="206">
        <f t="shared" si="945"/>
        <v>9.99</v>
      </c>
      <c r="AY707" s="206">
        <f t="shared" si="946"/>
        <v>9.99</v>
      </c>
      <c r="AZ707" s="206">
        <f t="shared" si="947"/>
        <v>9.99</v>
      </c>
      <c r="BA707" s="206">
        <f t="shared" si="948"/>
        <v>9.99</v>
      </c>
      <c r="BB707" s="206">
        <f t="shared" si="949"/>
        <v>9.99</v>
      </c>
      <c r="BC707" s="206">
        <f t="shared" si="950"/>
        <v>9.99</v>
      </c>
      <c r="BD707" s="206">
        <f t="shared" si="951"/>
        <v>9.99</v>
      </c>
      <c r="BE707" s="206">
        <f t="shared" si="952"/>
        <v>9.99</v>
      </c>
      <c r="BF707" s="206">
        <f t="shared" si="953"/>
        <v>9.99</v>
      </c>
      <c r="BG707" s="207" t="str">
        <f t="shared" si="954"/>
        <v>-</v>
      </c>
      <c r="BH707" s="103"/>
      <c r="BI707" s="227">
        <v>46265</v>
      </c>
      <c r="BJ707" s="112" t="s">
        <v>164</v>
      </c>
      <c r="BK707" s="103"/>
    </row>
    <row r="708" spans="1:63" s="49" customFormat="1">
      <c r="A708" s="110"/>
      <c r="B708" s="125" t="s">
        <v>172</v>
      </c>
      <c r="C708" s="53" t="s">
        <v>2140</v>
      </c>
      <c r="D708" s="71" t="s">
        <v>71</v>
      </c>
      <c r="E708" s="113" t="s">
        <v>2428</v>
      </c>
      <c r="F708" s="51" t="s">
        <v>61</v>
      </c>
      <c r="G708" s="14">
        <v>35</v>
      </c>
      <c r="H708" s="14">
        <v>50</v>
      </c>
      <c r="I708" s="14" t="s">
        <v>41</v>
      </c>
      <c r="J708" s="14" t="s">
        <v>76</v>
      </c>
      <c r="K708" s="114" t="s">
        <v>61</v>
      </c>
      <c r="L708" s="115">
        <v>39.989999999999995</v>
      </c>
      <c r="M708" s="175">
        <f t="shared" si="928"/>
        <v>33.605042016806721</v>
      </c>
      <c r="N708" s="115"/>
      <c r="O708" s="116"/>
      <c r="P708" s="177">
        <f t="shared" si="959"/>
        <v>39.989999999999995</v>
      </c>
      <c r="Q708" s="67">
        <f t="shared" si="970"/>
        <v>38.989999999999995</v>
      </c>
      <c r="R708" s="16">
        <f t="shared" si="971"/>
        <v>37.989999999999995</v>
      </c>
      <c r="S708" s="16">
        <f t="shared" si="972"/>
        <v>36.989999999999995</v>
      </c>
      <c r="T708" s="16">
        <f t="shared" si="973"/>
        <v>35.989999999999995</v>
      </c>
      <c r="U708" s="16">
        <f t="shared" si="974"/>
        <v>34.989999999999995</v>
      </c>
      <c r="V708" s="16">
        <f t="shared" si="975"/>
        <v>33.989999999999995</v>
      </c>
      <c r="W708" s="16">
        <f t="shared" si="976"/>
        <v>32.989999999999995</v>
      </c>
      <c r="X708" s="16">
        <f t="shared" si="977"/>
        <v>31.989999999999995</v>
      </c>
      <c r="Y708" s="16">
        <f t="shared" si="978"/>
        <v>30.989999999999995</v>
      </c>
      <c r="Z708" s="16">
        <f t="shared" si="979"/>
        <v>29.989999999999995</v>
      </c>
      <c r="AA708" s="71" t="s">
        <v>41</v>
      </c>
      <c r="AB708" s="252">
        <v>19.989999999999998</v>
      </c>
      <c r="AC708" s="80" t="s">
        <v>49</v>
      </c>
      <c r="AD708" s="121" t="s">
        <v>2176</v>
      </c>
      <c r="AE708" s="67">
        <v>340</v>
      </c>
      <c r="AF708" s="114">
        <v>100</v>
      </c>
      <c r="AG708" s="182">
        <f t="shared" si="929"/>
        <v>440</v>
      </c>
      <c r="AH708" s="183">
        <f t="shared" si="930"/>
        <v>-476</v>
      </c>
      <c r="AI708" s="184">
        <f t="shared" si="931"/>
        <v>9.99</v>
      </c>
      <c r="AJ708" s="183">
        <f t="shared" si="932"/>
        <v>8.3949579831932777</v>
      </c>
      <c r="AK708" s="202">
        <f t="shared" si="933"/>
        <v>420</v>
      </c>
      <c r="AL708" s="203">
        <f t="shared" si="934"/>
        <v>400</v>
      </c>
      <c r="AM708" s="203">
        <f t="shared" si="935"/>
        <v>380</v>
      </c>
      <c r="AN708" s="203">
        <f t="shared" si="936"/>
        <v>360</v>
      </c>
      <c r="AO708" s="203">
        <f t="shared" si="937"/>
        <v>340</v>
      </c>
      <c r="AP708" s="203">
        <f t="shared" si="938"/>
        <v>320</v>
      </c>
      <c r="AQ708" s="203">
        <f t="shared" si="939"/>
        <v>300</v>
      </c>
      <c r="AR708" s="203">
        <f t="shared" si="940"/>
        <v>280</v>
      </c>
      <c r="AS708" s="203">
        <f t="shared" si="941"/>
        <v>260</v>
      </c>
      <c r="AT708" s="203">
        <f t="shared" si="942"/>
        <v>240</v>
      </c>
      <c r="AU708" s="204" t="str">
        <f t="shared" si="943"/>
        <v>-</v>
      </c>
      <c r="AV708" s="185"/>
      <c r="AW708" s="205">
        <f t="shared" si="944"/>
        <v>9.99</v>
      </c>
      <c r="AX708" s="206">
        <f t="shared" si="945"/>
        <v>9.99</v>
      </c>
      <c r="AY708" s="206">
        <f t="shared" si="946"/>
        <v>9.99</v>
      </c>
      <c r="AZ708" s="206">
        <f t="shared" si="947"/>
        <v>9.99</v>
      </c>
      <c r="BA708" s="206">
        <f t="shared" si="948"/>
        <v>9.99</v>
      </c>
      <c r="BB708" s="206">
        <f t="shared" si="949"/>
        <v>9.99</v>
      </c>
      <c r="BC708" s="206">
        <f t="shared" si="950"/>
        <v>9.99</v>
      </c>
      <c r="BD708" s="206">
        <f t="shared" si="951"/>
        <v>9.99</v>
      </c>
      <c r="BE708" s="206">
        <f t="shared" si="952"/>
        <v>9.99</v>
      </c>
      <c r="BF708" s="206">
        <f t="shared" si="953"/>
        <v>9.99</v>
      </c>
      <c r="BG708" s="207" t="str">
        <f t="shared" si="954"/>
        <v>-</v>
      </c>
      <c r="BH708" s="103"/>
      <c r="BI708" s="227">
        <v>46265</v>
      </c>
      <c r="BJ708" s="112" t="s">
        <v>164</v>
      </c>
      <c r="BK708" s="103"/>
    </row>
    <row r="709" spans="1:63" s="49" customFormat="1">
      <c r="A709" s="110"/>
      <c r="B709" s="125" t="s">
        <v>172</v>
      </c>
      <c r="C709" s="53" t="s">
        <v>245</v>
      </c>
      <c r="D709" s="71" t="s">
        <v>85</v>
      </c>
      <c r="E709" s="113"/>
      <c r="F709" s="51" t="s">
        <v>61</v>
      </c>
      <c r="G709" s="14">
        <v>50</v>
      </c>
      <c r="H709" s="14">
        <v>50</v>
      </c>
      <c r="I709" s="14" t="s">
        <v>41</v>
      </c>
      <c r="J709" s="14" t="s">
        <v>76</v>
      </c>
      <c r="K709" s="114" t="s">
        <v>61</v>
      </c>
      <c r="L709" s="115">
        <v>39.99</v>
      </c>
      <c r="M709" s="175">
        <f t="shared" si="928"/>
        <v>33.605042016806728</v>
      </c>
      <c r="N709" s="115"/>
      <c r="O709" s="116"/>
      <c r="P709" s="177">
        <f t="shared" si="959"/>
        <v>39.99</v>
      </c>
      <c r="Q709" s="67">
        <f t="shared" si="970"/>
        <v>38.99</v>
      </c>
      <c r="R709" s="16">
        <f t="shared" si="971"/>
        <v>37.99</v>
      </c>
      <c r="S709" s="16">
        <f t="shared" si="972"/>
        <v>36.99</v>
      </c>
      <c r="T709" s="16">
        <f t="shared" si="973"/>
        <v>35.99</v>
      </c>
      <c r="U709" s="16">
        <f t="shared" si="974"/>
        <v>34.99</v>
      </c>
      <c r="V709" s="16">
        <f t="shared" si="975"/>
        <v>33.99</v>
      </c>
      <c r="W709" s="16">
        <f t="shared" si="976"/>
        <v>32.99</v>
      </c>
      <c r="X709" s="16">
        <f t="shared" si="977"/>
        <v>31.990000000000002</v>
      </c>
      <c r="Y709" s="16">
        <f t="shared" si="978"/>
        <v>30.990000000000002</v>
      </c>
      <c r="Z709" s="16">
        <f t="shared" si="979"/>
        <v>29.990000000000002</v>
      </c>
      <c r="AA709" s="71" t="s">
        <v>41</v>
      </c>
      <c r="AB709" s="252">
        <v>19.989999999999998</v>
      </c>
      <c r="AC709" s="208"/>
      <c r="AD709" s="119" t="s">
        <v>41</v>
      </c>
      <c r="AE709" s="67">
        <v>300</v>
      </c>
      <c r="AF709" s="114"/>
      <c r="AG709" s="182">
        <f t="shared" si="929"/>
        <v>300</v>
      </c>
      <c r="AH709" s="183">
        <f t="shared" si="930"/>
        <v>-309.39999999999998</v>
      </c>
      <c r="AI709" s="184">
        <f t="shared" si="931"/>
        <v>9.99</v>
      </c>
      <c r="AJ709" s="183">
        <f t="shared" si="932"/>
        <v>8.3949579831932777</v>
      </c>
      <c r="AK709" s="202">
        <f t="shared" si="933"/>
        <v>280</v>
      </c>
      <c r="AL709" s="203">
        <f t="shared" si="934"/>
        <v>260</v>
      </c>
      <c r="AM709" s="203">
        <f t="shared" si="935"/>
        <v>240</v>
      </c>
      <c r="AN709" s="203">
        <f t="shared" si="936"/>
        <v>220</v>
      </c>
      <c r="AO709" s="203">
        <f t="shared" si="937"/>
        <v>200</v>
      </c>
      <c r="AP709" s="203">
        <f t="shared" si="938"/>
        <v>180</v>
      </c>
      <c r="AQ709" s="203">
        <f t="shared" si="939"/>
        <v>160</v>
      </c>
      <c r="AR709" s="203">
        <f t="shared" si="940"/>
        <v>140</v>
      </c>
      <c r="AS709" s="203">
        <f t="shared" si="941"/>
        <v>120</v>
      </c>
      <c r="AT709" s="203">
        <f t="shared" si="942"/>
        <v>100</v>
      </c>
      <c r="AU709" s="204" t="str">
        <f t="shared" si="943"/>
        <v>-</v>
      </c>
      <c r="AV709" s="185"/>
      <c r="AW709" s="205">
        <f t="shared" si="944"/>
        <v>9.99</v>
      </c>
      <c r="AX709" s="206">
        <f t="shared" si="945"/>
        <v>9.99</v>
      </c>
      <c r="AY709" s="206">
        <f t="shared" si="946"/>
        <v>9.99</v>
      </c>
      <c r="AZ709" s="206">
        <f t="shared" si="947"/>
        <v>9.99</v>
      </c>
      <c r="BA709" s="206">
        <f t="shared" si="948"/>
        <v>9.99</v>
      </c>
      <c r="BB709" s="206">
        <f t="shared" si="949"/>
        <v>9.99</v>
      </c>
      <c r="BC709" s="206">
        <f t="shared" si="950"/>
        <v>9.99</v>
      </c>
      <c r="BD709" s="206">
        <f t="shared" si="951"/>
        <v>9.99</v>
      </c>
      <c r="BE709" s="206">
        <f t="shared" si="952"/>
        <v>9.99</v>
      </c>
      <c r="BF709" s="206">
        <f t="shared" si="953"/>
        <v>9.99</v>
      </c>
      <c r="BG709" s="207" t="str">
        <f t="shared" si="954"/>
        <v>-</v>
      </c>
      <c r="BH709" s="103"/>
      <c r="BI709" s="227"/>
      <c r="BJ709" s="112" t="s">
        <v>164</v>
      </c>
      <c r="BK709" s="103"/>
    </row>
    <row r="710" spans="1:63" s="49" customFormat="1">
      <c r="A710" s="110"/>
      <c r="B710" s="125" t="s">
        <v>172</v>
      </c>
      <c r="C710" s="53" t="s">
        <v>245</v>
      </c>
      <c r="D710" s="71" t="s">
        <v>85</v>
      </c>
      <c r="E710" s="113" t="s">
        <v>2428</v>
      </c>
      <c r="F710" s="51" t="s">
        <v>61</v>
      </c>
      <c r="G710" s="14">
        <v>50</v>
      </c>
      <c r="H710" s="14">
        <v>50</v>
      </c>
      <c r="I710" s="14" t="s">
        <v>41</v>
      </c>
      <c r="J710" s="14" t="s">
        <v>76</v>
      </c>
      <c r="K710" s="114" t="s">
        <v>61</v>
      </c>
      <c r="L710" s="115">
        <v>39.99</v>
      </c>
      <c r="M710" s="175">
        <f t="shared" si="928"/>
        <v>33.605042016806728</v>
      </c>
      <c r="N710" s="115"/>
      <c r="O710" s="116"/>
      <c r="P710" s="177">
        <f t="shared" si="959"/>
        <v>39.99</v>
      </c>
      <c r="Q710" s="67">
        <f t="shared" si="970"/>
        <v>38.99</v>
      </c>
      <c r="R710" s="16">
        <f t="shared" si="971"/>
        <v>37.99</v>
      </c>
      <c r="S710" s="16">
        <f t="shared" si="972"/>
        <v>36.99</v>
      </c>
      <c r="T710" s="16">
        <f t="shared" si="973"/>
        <v>35.99</v>
      </c>
      <c r="U710" s="16">
        <f t="shared" si="974"/>
        <v>34.99</v>
      </c>
      <c r="V710" s="16">
        <f t="shared" si="975"/>
        <v>33.99</v>
      </c>
      <c r="W710" s="16">
        <f t="shared" si="976"/>
        <v>32.99</v>
      </c>
      <c r="X710" s="16">
        <f t="shared" si="977"/>
        <v>31.990000000000002</v>
      </c>
      <c r="Y710" s="16">
        <f t="shared" si="978"/>
        <v>30.990000000000002</v>
      </c>
      <c r="Z710" s="16">
        <f t="shared" si="979"/>
        <v>29.990000000000002</v>
      </c>
      <c r="AA710" s="71" t="s">
        <v>41</v>
      </c>
      <c r="AB710" s="252">
        <v>19.989999999999998</v>
      </c>
      <c r="AC710" s="80" t="s">
        <v>49</v>
      </c>
      <c r="AD710" s="121" t="s">
        <v>2177</v>
      </c>
      <c r="AE710" s="67">
        <v>300</v>
      </c>
      <c r="AF710" s="114">
        <v>70</v>
      </c>
      <c r="AG710" s="182">
        <f t="shared" si="929"/>
        <v>370</v>
      </c>
      <c r="AH710" s="183">
        <f t="shared" si="930"/>
        <v>-392.7</v>
      </c>
      <c r="AI710" s="184">
        <f t="shared" si="931"/>
        <v>9.99</v>
      </c>
      <c r="AJ710" s="183">
        <f t="shared" si="932"/>
        <v>8.3949579831932777</v>
      </c>
      <c r="AK710" s="202">
        <f t="shared" si="933"/>
        <v>350</v>
      </c>
      <c r="AL710" s="203">
        <f t="shared" si="934"/>
        <v>330</v>
      </c>
      <c r="AM710" s="203">
        <f t="shared" si="935"/>
        <v>310</v>
      </c>
      <c r="AN710" s="203">
        <f t="shared" si="936"/>
        <v>290</v>
      </c>
      <c r="AO710" s="203">
        <f t="shared" si="937"/>
        <v>270</v>
      </c>
      <c r="AP710" s="203">
        <f t="shared" si="938"/>
        <v>250</v>
      </c>
      <c r="AQ710" s="203">
        <f t="shared" si="939"/>
        <v>230</v>
      </c>
      <c r="AR710" s="203">
        <f t="shared" si="940"/>
        <v>210</v>
      </c>
      <c r="AS710" s="203">
        <f t="shared" si="941"/>
        <v>190</v>
      </c>
      <c r="AT710" s="203">
        <f t="shared" si="942"/>
        <v>170</v>
      </c>
      <c r="AU710" s="204" t="str">
        <f t="shared" si="943"/>
        <v>-</v>
      </c>
      <c r="AV710" s="185"/>
      <c r="AW710" s="205">
        <f t="shared" si="944"/>
        <v>9.99</v>
      </c>
      <c r="AX710" s="206">
        <f t="shared" si="945"/>
        <v>9.99</v>
      </c>
      <c r="AY710" s="206">
        <f t="shared" si="946"/>
        <v>9.99</v>
      </c>
      <c r="AZ710" s="206">
        <f t="shared" si="947"/>
        <v>9.99</v>
      </c>
      <c r="BA710" s="206">
        <f t="shared" si="948"/>
        <v>9.99</v>
      </c>
      <c r="BB710" s="206">
        <f t="shared" si="949"/>
        <v>9.99</v>
      </c>
      <c r="BC710" s="206">
        <f t="shared" si="950"/>
        <v>9.99</v>
      </c>
      <c r="BD710" s="206">
        <f t="shared" si="951"/>
        <v>9.99</v>
      </c>
      <c r="BE710" s="206">
        <f t="shared" si="952"/>
        <v>9.99</v>
      </c>
      <c r="BF710" s="206">
        <f t="shared" si="953"/>
        <v>9.99</v>
      </c>
      <c r="BG710" s="207" t="str">
        <f t="shared" si="954"/>
        <v>-</v>
      </c>
      <c r="BH710" s="103"/>
      <c r="BI710" s="227">
        <v>46265</v>
      </c>
      <c r="BJ710" s="112" t="s">
        <v>164</v>
      </c>
      <c r="BK710" s="103"/>
    </row>
    <row r="711" spans="1:63" s="49" customFormat="1">
      <c r="A711" s="110"/>
      <c r="B711" s="125" t="s">
        <v>172</v>
      </c>
      <c r="C711" s="53" t="s">
        <v>2152</v>
      </c>
      <c r="D711" s="71" t="s">
        <v>167</v>
      </c>
      <c r="E711" s="113"/>
      <c r="F711" s="51" t="s">
        <v>61</v>
      </c>
      <c r="G711" s="14">
        <v>35</v>
      </c>
      <c r="H711" s="14">
        <v>50</v>
      </c>
      <c r="I711" s="14" t="s">
        <v>41</v>
      </c>
      <c r="J711" s="14" t="s">
        <v>76</v>
      </c>
      <c r="K711" s="114" t="s">
        <v>61</v>
      </c>
      <c r="L711" s="115">
        <v>44.989999999999995</v>
      </c>
      <c r="M711" s="175">
        <f t="shared" si="928"/>
        <v>37.806722689075627</v>
      </c>
      <c r="N711" s="115"/>
      <c r="O711" s="116"/>
      <c r="P711" s="177">
        <f t="shared" si="959"/>
        <v>44.989999999999995</v>
      </c>
      <c r="Q711" s="67">
        <f t="shared" si="970"/>
        <v>43.989999999999995</v>
      </c>
      <c r="R711" s="16">
        <f t="shared" si="971"/>
        <v>42.989999999999995</v>
      </c>
      <c r="S711" s="16">
        <f t="shared" si="972"/>
        <v>41.989999999999995</v>
      </c>
      <c r="T711" s="16">
        <f t="shared" si="973"/>
        <v>40.989999999999995</v>
      </c>
      <c r="U711" s="16">
        <f t="shared" si="974"/>
        <v>39.989999999999995</v>
      </c>
      <c r="V711" s="16">
        <f t="shared" si="975"/>
        <v>38.989999999999995</v>
      </c>
      <c r="W711" s="16">
        <f t="shared" si="976"/>
        <v>37.989999999999995</v>
      </c>
      <c r="X711" s="16">
        <f t="shared" si="977"/>
        <v>36.989999999999995</v>
      </c>
      <c r="Y711" s="16">
        <f t="shared" si="978"/>
        <v>35.989999999999995</v>
      </c>
      <c r="Z711" s="16">
        <f t="shared" si="979"/>
        <v>34.989999999999995</v>
      </c>
      <c r="AA711" s="71" t="s">
        <v>41</v>
      </c>
      <c r="AB711" s="252">
        <v>19.989999999999998</v>
      </c>
      <c r="AC711" s="208"/>
      <c r="AD711" s="119" t="s">
        <v>41</v>
      </c>
      <c r="AE711" s="67">
        <v>420</v>
      </c>
      <c r="AF711" s="114"/>
      <c r="AG711" s="182">
        <f t="shared" si="929"/>
        <v>420</v>
      </c>
      <c r="AH711" s="183">
        <f t="shared" si="930"/>
        <v>-452.2</v>
      </c>
      <c r="AI711" s="184">
        <f t="shared" si="931"/>
        <v>9.99</v>
      </c>
      <c r="AJ711" s="183">
        <f t="shared" si="932"/>
        <v>8.3949579831932777</v>
      </c>
      <c r="AK711" s="202">
        <f t="shared" si="933"/>
        <v>400</v>
      </c>
      <c r="AL711" s="203">
        <f t="shared" si="934"/>
        <v>380</v>
      </c>
      <c r="AM711" s="203">
        <f t="shared" si="935"/>
        <v>360</v>
      </c>
      <c r="AN711" s="203">
        <f t="shared" si="936"/>
        <v>340</v>
      </c>
      <c r="AO711" s="203">
        <f t="shared" si="937"/>
        <v>320</v>
      </c>
      <c r="AP711" s="203">
        <f t="shared" si="938"/>
        <v>300</v>
      </c>
      <c r="AQ711" s="203">
        <f t="shared" si="939"/>
        <v>280</v>
      </c>
      <c r="AR711" s="203">
        <f t="shared" si="940"/>
        <v>260</v>
      </c>
      <c r="AS711" s="203">
        <f t="shared" si="941"/>
        <v>240</v>
      </c>
      <c r="AT711" s="203">
        <f t="shared" si="942"/>
        <v>220</v>
      </c>
      <c r="AU711" s="204" t="str">
        <f t="shared" si="943"/>
        <v>-</v>
      </c>
      <c r="AV711" s="185"/>
      <c r="AW711" s="205">
        <f t="shared" si="944"/>
        <v>9.99</v>
      </c>
      <c r="AX711" s="206">
        <f t="shared" si="945"/>
        <v>9.99</v>
      </c>
      <c r="AY711" s="206">
        <f t="shared" si="946"/>
        <v>9.99</v>
      </c>
      <c r="AZ711" s="206">
        <f t="shared" si="947"/>
        <v>9.99</v>
      </c>
      <c r="BA711" s="206">
        <f t="shared" si="948"/>
        <v>9.99</v>
      </c>
      <c r="BB711" s="206">
        <f t="shared" si="949"/>
        <v>9.99</v>
      </c>
      <c r="BC711" s="206">
        <f t="shared" si="950"/>
        <v>9.99</v>
      </c>
      <c r="BD711" s="206">
        <f t="shared" si="951"/>
        <v>9.99</v>
      </c>
      <c r="BE711" s="206">
        <f t="shared" si="952"/>
        <v>9.99</v>
      </c>
      <c r="BF711" s="206">
        <f t="shared" si="953"/>
        <v>9.99</v>
      </c>
      <c r="BG711" s="207" t="str">
        <f t="shared" si="954"/>
        <v>-</v>
      </c>
      <c r="BH711" s="103"/>
      <c r="BI711" s="227"/>
      <c r="BJ711" s="112" t="s">
        <v>164</v>
      </c>
      <c r="BK711" s="103"/>
    </row>
    <row r="712" spans="1:63" s="49" customFormat="1">
      <c r="A712" s="110"/>
      <c r="B712" s="125" t="s">
        <v>172</v>
      </c>
      <c r="C712" s="53" t="s">
        <v>2152</v>
      </c>
      <c r="D712" s="71" t="s">
        <v>167</v>
      </c>
      <c r="E712" s="113" t="s">
        <v>2428</v>
      </c>
      <c r="F712" s="51" t="s">
        <v>61</v>
      </c>
      <c r="G712" s="14">
        <v>35</v>
      </c>
      <c r="H712" s="14">
        <v>50</v>
      </c>
      <c r="I712" s="14" t="s">
        <v>41</v>
      </c>
      <c r="J712" s="14" t="s">
        <v>76</v>
      </c>
      <c r="K712" s="114" t="s">
        <v>61</v>
      </c>
      <c r="L712" s="115">
        <v>44.989999999999995</v>
      </c>
      <c r="M712" s="175">
        <f t="shared" si="928"/>
        <v>37.806722689075627</v>
      </c>
      <c r="N712" s="115"/>
      <c r="O712" s="116"/>
      <c r="P712" s="177">
        <f t="shared" si="959"/>
        <v>44.989999999999995</v>
      </c>
      <c r="Q712" s="67">
        <f t="shared" si="970"/>
        <v>43.989999999999995</v>
      </c>
      <c r="R712" s="16">
        <f t="shared" si="971"/>
        <v>42.989999999999995</v>
      </c>
      <c r="S712" s="16">
        <f t="shared" si="972"/>
        <v>41.989999999999995</v>
      </c>
      <c r="T712" s="16">
        <f t="shared" si="973"/>
        <v>40.989999999999995</v>
      </c>
      <c r="U712" s="16">
        <f t="shared" si="974"/>
        <v>39.989999999999995</v>
      </c>
      <c r="V712" s="16">
        <f t="shared" si="975"/>
        <v>38.989999999999995</v>
      </c>
      <c r="W712" s="16">
        <f t="shared" si="976"/>
        <v>37.989999999999995</v>
      </c>
      <c r="X712" s="16">
        <f t="shared" si="977"/>
        <v>36.989999999999995</v>
      </c>
      <c r="Y712" s="16">
        <f t="shared" si="978"/>
        <v>35.989999999999995</v>
      </c>
      <c r="Z712" s="16">
        <f t="shared" si="979"/>
        <v>34.989999999999995</v>
      </c>
      <c r="AA712" s="71" t="s">
        <v>41</v>
      </c>
      <c r="AB712" s="252">
        <v>19.989999999999998</v>
      </c>
      <c r="AC712" s="80" t="s">
        <v>49</v>
      </c>
      <c r="AD712" s="121" t="s">
        <v>2176</v>
      </c>
      <c r="AE712" s="67">
        <v>420</v>
      </c>
      <c r="AF712" s="114">
        <v>100</v>
      </c>
      <c r="AG712" s="182">
        <f t="shared" si="929"/>
        <v>520</v>
      </c>
      <c r="AH712" s="183">
        <f t="shared" si="930"/>
        <v>-571.19999999999993</v>
      </c>
      <c r="AI712" s="184">
        <f t="shared" si="931"/>
        <v>9.99</v>
      </c>
      <c r="AJ712" s="183">
        <f t="shared" si="932"/>
        <v>8.3949579831932777</v>
      </c>
      <c r="AK712" s="202">
        <f t="shared" si="933"/>
        <v>500</v>
      </c>
      <c r="AL712" s="203">
        <f t="shared" si="934"/>
        <v>480</v>
      </c>
      <c r="AM712" s="203">
        <f t="shared" si="935"/>
        <v>460</v>
      </c>
      <c r="AN712" s="203">
        <f t="shared" si="936"/>
        <v>440</v>
      </c>
      <c r="AO712" s="203">
        <f t="shared" si="937"/>
        <v>420</v>
      </c>
      <c r="AP712" s="203">
        <f t="shared" si="938"/>
        <v>400</v>
      </c>
      <c r="AQ712" s="203">
        <f t="shared" si="939"/>
        <v>380</v>
      </c>
      <c r="AR712" s="203">
        <f t="shared" si="940"/>
        <v>360</v>
      </c>
      <c r="AS712" s="203">
        <f t="shared" si="941"/>
        <v>340</v>
      </c>
      <c r="AT712" s="203">
        <f t="shared" si="942"/>
        <v>320</v>
      </c>
      <c r="AU712" s="204" t="str">
        <f t="shared" si="943"/>
        <v>-</v>
      </c>
      <c r="AV712" s="185"/>
      <c r="AW712" s="205">
        <f t="shared" si="944"/>
        <v>9.99</v>
      </c>
      <c r="AX712" s="206">
        <f t="shared" si="945"/>
        <v>9.99</v>
      </c>
      <c r="AY712" s="206">
        <f t="shared" si="946"/>
        <v>9.99</v>
      </c>
      <c r="AZ712" s="206">
        <f t="shared" si="947"/>
        <v>9.99</v>
      </c>
      <c r="BA712" s="206">
        <f t="shared" si="948"/>
        <v>9.99</v>
      </c>
      <c r="BB712" s="206">
        <f t="shared" si="949"/>
        <v>9.99</v>
      </c>
      <c r="BC712" s="206">
        <f t="shared" si="950"/>
        <v>9.99</v>
      </c>
      <c r="BD712" s="206">
        <f t="shared" si="951"/>
        <v>9.99</v>
      </c>
      <c r="BE712" s="206">
        <f t="shared" si="952"/>
        <v>9.99</v>
      </c>
      <c r="BF712" s="206">
        <f t="shared" si="953"/>
        <v>9.99</v>
      </c>
      <c r="BG712" s="207" t="str">
        <f t="shared" si="954"/>
        <v>-</v>
      </c>
      <c r="BH712" s="103"/>
      <c r="BI712" s="227">
        <v>46265</v>
      </c>
      <c r="BJ712" s="112" t="s">
        <v>164</v>
      </c>
      <c r="BK712" s="103"/>
    </row>
    <row r="713" spans="1:63" s="49" customFormat="1">
      <c r="A713" s="110"/>
      <c r="B713" s="125" t="s">
        <v>172</v>
      </c>
      <c r="C713" s="53" t="s">
        <v>251</v>
      </c>
      <c r="D713" s="71" t="s">
        <v>71</v>
      </c>
      <c r="E713" s="113"/>
      <c r="F713" s="51" t="s">
        <v>61</v>
      </c>
      <c r="G713" s="14">
        <v>50</v>
      </c>
      <c r="H713" s="14">
        <v>50</v>
      </c>
      <c r="I713" s="14" t="s">
        <v>41</v>
      </c>
      <c r="J713" s="14" t="s">
        <v>76</v>
      </c>
      <c r="K713" s="114" t="s">
        <v>61</v>
      </c>
      <c r="L713" s="115">
        <v>44.99</v>
      </c>
      <c r="M713" s="175">
        <f t="shared" si="928"/>
        <v>37.806722689075634</v>
      </c>
      <c r="N713" s="115"/>
      <c r="O713" s="116"/>
      <c r="P713" s="177">
        <f t="shared" si="959"/>
        <v>44.99</v>
      </c>
      <c r="Q713" s="67">
        <f t="shared" si="970"/>
        <v>43.99</v>
      </c>
      <c r="R713" s="16">
        <f t="shared" si="971"/>
        <v>42.99</v>
      </c>
      <c r="S713" s="16">
        <f t="shared" si="972"/>
        <v>41.99</v>
      </c>
      <c r="T713" s="16">
        <f t="shared" si="973"/>
        <v>40.99</v>
      </c>
      <c r="U713" s="16">
        <f t="shared" si="974"/>
        <v>39.99</v>
      </c>
      <c r="V713" s="16">
        <f t="shared" si="975"/>
        <v>38.99</v>
      </c>
      <c r="W713" s="16">
        <f t="shared" si="976"/>
        <v>37.99</v>
      </c>
      <c r="X713" s="16">
        <f t="shared" si="977"/>
        <v>36.99</v>
      </c>
      <c r="Y713" s="16">
        <f t="shared" si="978"/>
        <v>35.99</v>
      </c>
      <c r="Z713" s="16">
        <f t="shared" si="979"/>
        <v>34.99</v>
      </c>
      <c r="AA713" s="71" t="s">
        <v>41</v>
      </c>
      <c r="AB713" s="252">
        <v>19.989999999999998</v>
      </c>
      <c r="AC713" s="208"/>
      <c r="AD713" s="119" t="s">
        <v>41</v>
      </c>
      <c r="AE713" s="67">
        <v>380</v>
      </c>
      <c r="AF713" s="114"/>
      <c r="AG713" s="182">
        <f t="shared" si="929"/>
        <v>380</v>
      </c>
      <c r="AH713" s="183">
        <f t="shared" si="930"/>
        <v>-404.59999999999997</v>
      </c>
      <c r="AI713" s="184">
        <f t="shared" si="931"/>
        <v>9.99</v>
      </c>
      <c r="AJ713" s="183">
        <f t="shared" si="932"/>
        <v>8.3949579831932777</v>
      </c>
      <c r="AK713" s="202">
        <f t="shared" si="933"/>
        <v>360</v>
      </c>
      <c r="AL713" s="203">
        <f t="shared" si="934"/>
        <v>340</v>
      </c>
      <c r="AM713" s="203">
        <f t="shared" si="935"/>
        <v>320</v>
      </c>
      <c r="AN713" s="203">
        <f t="shared" si="936"/>
        <v>300</v>
      </c>
      <c r="AO713" s="203">
        <f t="shared" si="937"/>
        <v>280</v>
      </c>
      <c r="AP713" s="203">
        <f t="shared" si="938"/>
        <v>260</v>
      </c>
      <c r="AQ713" s="203">
        <f t="shared" si="939"/>
        <v>240</v>
      </c>
      <c r="AR713" s="203">
        <f t="shared" si="940"/>
        <v>220</v>
      </c>
      <c r="AS713" s="203">
        <f t="shared" si="941"/>
        <v>200</v>
      </c>
      <c r="AT713" s="203">
        <f t="shared" si="942"/>
        <v>180</v>
      </c>
      <c r="AU713" s="204" t="str">
        <f t="shared" si="943"/>
        <v>-</v>
      </c>
      <c r="AV713" s="185"/>
      <c r="AW713" s="205">
        <f t="shared" si="944"/>
        <v>9.99</v>
      </c>
      <c r="AX713" s="206">
        <f t="shared" si="945"/>
        <v>9.99</v>
      </c>
      <c r="AY713" s="206">
        <f t="shared" si="946"/>
        <v>9.99</v>
      </c>
      <c r="AZ713" s="206">
        <f t="shared" si="947"/>
        <v>9.99</v>
      </c>
      <c r="BA713" s="206">
        <f t="shared" si="948"/>
        <v>9.99</v>
      </c>
      <c r="BB713" s="206">
        <f t="shared" si="949"/>
        <v>9.99</v>
      </c>
      <c r="BC713" s="206">
        <f t="shared" si="950"/>
        <v>9.99</v>
      </c>
      <c r="BD713" s="206">
        <f t="shared" si="951"/>
        <v>9.99</v>
      </c>
      <c r="BE713" s="206">
        <f t="shared" si="952"/>
        <v>9.99</v>
      </c>
      <c r="BF713" s="206">
        <f t="shared" si="953"/>
        <v>9.99</v>
      </c>
      <c r="BG713" s="207" t="str">
        <f t="shared" si="954"/>
        <v>-</v>
      </c>
      <c r="BH713" s="103"/>
      <c r="BI713" s="227"/>
      <c r="BJ713" s="112" t="s">
        <v>164</v>
      </c>
      <c r="BK713" s="103"/>
    </row>
    <row r="714" spans="1:63" s="49" customFormat="1">
      <c r="A714" s="110"/>
      <c r="B714" s="125" t="s">
        <v>172</v>
      </c>
      <c r="C714" s="53" t="s">
        <v>251</v>
      </c>
      <c r="D714" s="71" t="s">
        <v>71</v>
      </c>
      <c r="E714" s="113" t="s">
        <v>2428</v>
      </c>
      <c r="F714" s="51" t="s">
        <v>61</v>
      </c>
      <c r="G714" s="14">
        <v>50</v>
      </c>
      <c r="H714" s="14">
        <v>50</v>
      </c>
      <c r="I714" s="14" t="s">
        <v>41</v>
      </c>
      <c r="J714" s="14" t="s">
        <v>76</v>
      </c>
      <c r="K714" s="114" t="s">
        <v>61</v>
      </c>
      <c r="L714" s="115">
        <v>44.99</v>
      </c>
      <c r="M714" s="175">
        <f t="shared" si="928"/>
        <v>37.806722689075634</v>
      </c>
      <c r="N714" s="115"/>
      <c r="O714" s="116"/>
      <c r="P714" s="177">
        <f t="shared" si="959"/>
        <v>44.99</v>
      </c>
      <c r="Q714" s="67">
        <f t="shared" si="970"/>
        <v>43.99</v>
      </c>
      <c r="R714" s="16">
        <f t="shared" si="971"/>
        <v>42.99</v>
      </c>
      <c r="S714" s="16">
        <f t="shared" si="972"/>
        <v>41.99</v>
      </c>
      <c r="T714" s="16">
        <f t="shared" si="973"/>
        <v>40.99</v>
      </c>
      <c r="U714" s="16">
        <f t="shared" si="974"/>
        <v>39.99</v>
      </c>
      <c r="V714" s="16">
        <f t="shared" si="975"/>
        <v>38.99</v>
      </c>
      <c r="W714" s="16">
        <f t="shared" si="976"/>
        <v>37.99</v>
      </c>
      <c r="X714" s="16">
        <f t="shared" si="977"/>
        <v>36.99</v>
      </c>
      <c r="Y714" s="16">
        <f t="shared" si="978"/>
        <v>35.99</v>
      </c>
      <c r="Z714" s="16">
        <f t="shared" si="979"/>
        <v>34.99</v>
      </c>
      <c r="AA714" s="71" t="s">
        <v>41</v>
      </c>
      <c r="AB714" s="252">
        <v>19.989999999999998</v>
      </c>
      <c r="AC714" s="80" t="s">
        <v>49</v>
      </c>
      <c r="AD714" s="121" t="s">
        <v>2177</v>
      </c>
      <c r="AE714" s="67">
        <v>380</v>
      </c>
      <c r="AF714" s="114">
        <v>70</v>
      </c>
      <c r="AG714" s="182">
        <f t="shared" si="929"/>
        <v>450</v>
      </c>
      <c r="AH714" s="183">
        <f t="shared" si="930"/>
        <v>-487.9</v>
      </c>
      <c r="AI714" s="184">
        <f t="shared" si="931"/>
        <v>9.99</v>
      </c>
      <c r="AJ714" s="183">
        <f t="shared" si="932"/>
        <v>8.3949579831932777</v>
      </c>
      <c r="AK714" s="202">
        <f t="shared" si="933"/>
        <v>430</v>
      </c>
      <c r="AL714" s="203">
        <f t="shared" si="934"/>
        <v>410</v>
      </c>
      <c r="AM714" s="203">
        <f t="shared" si="935"/>
        <v>390</v>
      </c>
      <c r="AN714" s="203">
        <f t="shared" si="936"/>
        <v>370</v>
      </c>
      <c r="AO714" s="203">
        <f t="shared" si="937"/>
        <v>350</v>
      </c>
      <c r="AP714" s="203">
        <f t="shared" si="938"/>
        <v>330</v>
      </c>
      <c r="AQ714" s="203">
        <f t="shared" si="939"/>
        <v>310</v>
      </c>
      <c r="AR714" s="203">
        <f t="shared" si="940"/>
        <v>290</v>
      </c>
      <c r="AS714" s="203">
        <f t="shared" si="941"/>
        <v>270</v>
      </c>
      <c r="AT714" s="203">
        <f t="shared" si="942"/>
        <v>250</v>
      </c>
      <c r="AU714" s="204" t="str">
        <f t="shared" si="943"/>
        <v>-</v>
      </c>
      <c r="AV714" s="185"/>
      <c r="AW714" s="205">
        <f t="shared" si="944"/>
        <v>9.99</v>
      </c>
      <c r="AX714" s="206">
        <f t="shared" si="945"/>
        <v>9.99</v>
      </c>
      <c r="AY714" s="206">
        <f t="shared" si="946"/>
        <v>9.99</v>
      </c>
      <c r="AZ714" s="206">
        <f t="shared" si="947"/>
        <v>9.99</v>
      </c>
      <c r="BA714" s="206">
        <f t="shared" si="948"/>
        <v>9.99</v>
      </c>
      <c r="BB714" s="206">
        <f t="shared" si="949"/>
        <v>9.99</v>
      </c>
      <c r="BC714" s="206">
        <f t="shared" si="950"/>
        <v>9.99</v>
      </c>
      <c r="BD714" s="206">
        <f t="shared" si="951"/>
        <v>9.99</v>
      </c>
      <c r="BE714" s="206">
        <f t="shared" si="952"/>
        <v>9.99</v>
      </c>
      <c r="BF714" s="206">
        <f t="shared" si="953"/>
        <v>9.99</v>
      </c>
      <c r="BG714" s="207" t="str">
        <f t="shared" si="954"/>
        <v>-</v>
      </c>
      <c r="BH714" s="103"/>
      <c r="BI714" s="227">
        <v>46265</v>
      </c>
      <c r="BJ714" s="112" t="s">
        <v>164</v>
      </c>
      <c r="BK714" s="103"/>
    </row>
    <row r="715" spans="1:63" s="49" customFormat="1">
      <c r="A715" s="110"/>
      <c r="B715" s="125" t="s">
        <v>172</v>
      </c>
      <c r="C715" s="53" t="s">
        <v>2154</v>
      </c>
      <c r="D715" s="71" t="s">
        <v>167</v>
      </c>
      <c r="E715" s="113"/>
      <c r="F715" s="51" t="s">
        <v>61</v>
      </c>
      <c r="G715" s="14">
        <v>50</v>
      </c>
      <c r="H715" s="14">
        <v>50</v>
      </c>
      <c r="I715" s="14" t="s">
        <v>41</v>
      </c>
      <c r="J715" s="14" t="s">
        <v>76</v>
      </c>
      <c r="K715" s="114" t="s">
        <v>61</v>
      </c>
      <c r="L715" s="115">
        <v>49.99</v>
      </c>
      <c r="M715" s="175">
        <f t="shared" si="928"/>
        <v>42.008403361344541</v>
      </c>
      <c r="N715" s="115"/>
      <c r="O715" s="116"/>
      <c r="P715" s="177">
        <f t="shared" si="959"/>
        <v>49.99</v>
      </c>
      <c r="Q715" s="67">
        <f t="shared" si="970"/>
        <v>48.99</v>
      </c>
      <c r="R715" s="16">
        <f t="shared" si="971"/>
        <v>47.99</v>
      </c>
      <c r="S715" s="16">
        <f t="shared" si="972"/>
        <v>46.99</v>
      </c>
      <c r="T715" s="16">
        <f t="shared" si="973"/>
        <v>45.99</v>
      </c>
      <c r="U715" s="16">
        <f t="shared" si="974"/>
        <v>44.99</v>
      </c>
      <c r="V715" s="16">
        <f t="shared" si="975"/>
        <v>43.99</v>
      </c>
      <c r="W715" s="16">
        <f t="shared" si="976"/>
        <v>42.99</v>
      </c>
      <c r="X715" s="16">
        <f t="shared" si="977"/>
        <v>41.99</v>
      </c>
      <c r="Y715" s="16">
        <f t="shared" si="978"/>
        <v>40.99</v>
      </c>
      <c r="Z715" s="16">
        <f t="shared" si="979"/>
        <v>39.99</v>
      </c>
      <c r="AA715" s="71" t="s">
        <v>41</v>
      </c>
      <c r="AB715" s="252">
        <v>19.989999999999998</v>
      </c>
      <c r="AC715" s="208"/>
      <c r="AD715" s="119" t="s">
        <v>41</v>
      </c>
      <c r="AE715" s="67">
        <v>460</v>
      </c>
      <c r="AF715" s="114"/>
      <c r="AG715" s="182">
        <f t="shared" si="929"/>
        <v>460</v>
      </c>
      <c r="AH715" s="183">
        <f t="shared" si="930"/>
        <v>-499.79999999999995</v>
      </c>
      <c r="AI715" s="184">
        <f t="shared" si="931"/>
        <v>9.99</v>
      </c>
      <c r="AJ715" s="183">
        <f t="shared" si="932"/>
        <v>8.3949579831932777</v>
      </c>
      <c r="AK715" s="202">
        <f t="shared" si="933"/>
        <v>440</v>
      </c>
      <c r="AL715" s="203">
        <f t="shared" si="934"/>
        <v>420</v>
      </c>
      <c r="AM715" s="203">
        <f t="shared" si="935"/>
        <v>400</v>
      </c>
      <c r="AN715" s="203">
        <f t="shared" si="936"/>
        <v>380</v>
      </c>
      <c r="AO715" s="203">
        <f t="shared" si="937"/>
        <v>360</v>
      </c>
      <c r="AP715" s="203">
        <f t="shared" si="938"/>
        <v>340</v>
      </c>
      <c r="AQ715" s="203">
        <f t="shared" si="939"/>
        <v>320</v>
      </c>
      <c r="AR715" s="203">
        <f t="shared" si="940"/>
        <v>300</v>
      </c>
      <c r="AS715" s="203">
        <f t="shared" si="941"/>
        <v>280</v>
      </c>
      <c r="AT715" s="203">
        <f t="shared" si="942"/>
        <v>260</v>
      </c>
      <c r="AU715" s="204" t="str">
        <f t="shared" si="943"/>
        <v>-</v>
      </c>
      <c r="AV715" s="185"/>
      <c r="AW715" s="205">
        <f t="shared" si="944"/>
        <v>9.99</v>
      </c>
      <c r="AX715" s="206">
        <f t="shared" si="945"/>
        <v>9.99</v>
      </c>
      <c r="AY715" s="206">
        <f t="shared" si="946"/>
        <v>9.99</v>
      </c>
      <c r="AZ715" s="206">
        <f t="shared" si="947"/>
        <v>9.99</v>
      </c>
      <c r="BA715" s="206">
        <f t="shared" si="948"/>
        <v>9.99</v>
      </c>
      <c r="BB715" s="206">
        <f t="shared" si="949"/>
        <v>9.99</v>
      </c>
      <c r="BC715" s="206">
        <f t="shared" si="950"/>
        <v>9.99</v>
      </c>
      <c r="BD715" s="206">
        <f t="shared" si="951"/>
        <v>9.99</v>
      </c>
      <c r="BE715" s="206">
        <f t="shared" si="952"/>
        <v>9.99</v>
      </c>
      <c r="BF715" s="206">
        <f t="shared" si="953"/>
        <v>9.99</v>
      </c>
      <c r="BG715" s="207" t="str">
        <f t="shared" si="954"/>
        <v>-</v>
      </c>
      <c r="BH715" s="103"/>
      <c r="BI715" s="227"/>
      <c r="BJ715" s="112" t="s">
        <v>164</v>
      </c>
      <c r="BK715" s="103"/>
    </row>
    <row r="716" spans="1:63">
      <c r="A716" s="110"/>
      <c r="B716" s="125" t="s">
        <v>172</v>
      </c>
      <c r="C716" s="53" t="s">
        <v>2154</v>
      </c>
      <c r="D716" s="71" t="s">
        <v>167</v>
      </c>
      <c r="E716" s="113" t="s">
        <v>2428</v>
      </c>
      <c r="F716" s="51" t="s">
        <v>61</v>
      </c>
      <c r="G716" s="14">
        <v>50</v>
      </c>
      <c r="H716" s="14">
        <v>50</v>
      </c>
      <c r="I716" s="14" t="s">
        <v>41</v>
      </c>
      <c r="J716" s="14" t="s">
        <v>76</v>
      </c>
      <c r="K716" s="114" t="s">
        <v>61</v>
      </c>
      <c r="L716" s="115">
        <v>49.99</v>
      </c>
      <c r="M716" s="175">
        <f t="shared" si="928"/>
        <v>42.008403361344541</v>
      </c>
      <c r="N716" s="115"/>
      <c r="O716" s="116"/>
      <c r="P716" s="177">
        <f t="shared" si="959"/>
        <v>49.99</v>
      </c>
      <c r="Q716" s="67">
        <f t="shared" si="970"/>
        <v>48.99</v>
      </c>
      <c r="R716" s="16">
        <f t="shared" si="971"/>
        <v>47.99</v>
      </c>
      <c r="S716" s="16">
        <f t="shared" si="972"/>
        <v>46.99</v>
      </c>
      <c r="T716" s="16">
        <f t="shared" si="973"/>
        <v>45.99</v>
      </c>
      <c r="U716" s="16">
        <f t="shared" si="974"/>
        <v>44.99</v>
      </c>
      <c r="V716" s="16">
        <f t="shared" si="975"/>
        <v>43.99</v>
      </c>
      <c r="W716" s="16">
        <f t="shared" si="976"/>
        <v>42.99</v>
      </c>
      <c r="X716" s="16">
        <f t="shared" si="977"/>
        <v>41.99</v>
      </c>
      <c r="Y716" s="16">
        <f t="shared" si="978"/>
        <v>40.99</v>
      </c>
      <c r="Z716" s="16">
        <f t="shared" si="979"/>
        <v>39.99</v>
      </c>
      <c r="AA716" s="71" t="s">
        <v>41</v>
      </c>
      <c r="AB716" s="252">
        <v>19.989999999999998</v>
      </c>
      <c r="AC716" s="80" t="s">
        <v>49</v>
      </c>
      <c r="AD716" s="121" t="s">
        <v>2177</v>
      </c>
      <c r="AE716" s="67">
        <v>460</v>
      </c>
      <c r="AF716" s="114">
        <v>70</v>
      </c>
      <c r="AG716" s="182">
        <f t="shared" si="929"/>
        <v>530</v>
      </c>
      <c r="AH716" s="183">
        <f t="shared" si="930"/>
        <v>-583.1</v>
      </c>
      <c r="AI716" s="184">
        <f t="shared" si="931"/>
        <v>9.99</v>
      </c>
      <c r="AJ716" s="183">
        <f t="shared" si="932"/>
        <v>8.3949579831932777</v>
      </c>
      <c r="AK716" s="202">
        <f t="shared" si="933"/>
        <v>510</v>
      </c>
      <c r="AL716" s="203">
        <f t="shared" si="934"/>
        <v>490</v>
      </c>
      <c r="AM716" s="203">
        <f t="shared" si="935"/>
        <v>470</v>
      </c>
      <c r="AN716" s="203">
        <f t="shared" si="936"/>
        <v>450</v>
      </c>
      <c r="AO716" s="203">
        <f t="shared" si="937"/>
        <v>430</v>
      </c>
      <c r="AP716" s="203">
        <f t="shared" si="938"/>
        <v>410</v>
      </c>
      <c r="AQ716" s="203">
        <f t="shared" si="939"/>
        <v>390</v>
      </c>
      <c r="AR716" s="203">
        <f t="shared" si="940"/>
        <v>370</v>
      </c>
      <c r="AS716" s="203">
        <f t="shared" si="941"/>
        <v>350</v>
      </c>
      <c r="AT716" s="203">
        <f t="shared" si="942"/>
        <v>330</v>
      </c>
      <c r="AU716" s="204" t="str">
        <f t="shared" si="943"/>
        <v>-</v>
      </c>
      <c r="AV716" s="185"/>
      <c r="AW716" s="205">
        <f t="shared" si="944"/>
        <v>9.99</v>
      </c>
      <c r="AX716" s="206">
        <f t="shared" si="945"/>
        <v>9.99</v>
      </c>
      <c r="AY716" s="206">
        <f t="shared" si="946"/>
        <v>9.99</v>
      </c>
      <c r="AZ716" s="206">
        <f t="shared" si="947"/>
        <v>9.99</v>
      </c>
      <c r="BA716" s="206">
        <f t="shared" si="948"/>
        <v>9.99</v>
      </c>
      <c r="BB716" s="206">
        <f t="shared" si="949"/>
        <v>9.99</v>
      </c>
      <c r="BC716" s="206">
        <f t="shared" si="950"/>
        <v>9.99</v>
      </c>
      <c r="BD716" s="206">
        <f t="shared" si="951"/>
        <v>9.99</v>
      </c>
      <c r="BE716" s="206">
        <f t="shared" si="952"/>
        <v>9.99</v>
      </c>
      <c r="BF716" s="206">
        <f t="shared" si="953"/>
        <v>9.99</v>
      </c>
      <c r="BG716" s="207" t="str">
        <f t="shared" si="954"/>
        <v>-</v>
      </c>
      <c r="BH716" s="103"/>
      <c r="BI716" s="227">
        <v>46265</v>
      </c>
      <c r="BJ716" s="112" t="s">
        <v>164</v>
      </c>
      <c r="BK716" s="103"/>
    </row>
  </sheetData>
  <sheetProtection selectLockedCells="1" selectUnlockedCells="1"/>
  <autoFilter ref="A5:BK5" xr:uid="{A48AA9A0-2604-45C5-8802-ADE76A6A4889}"/>
  <sortState xmlns:xlrd2="http://schemas.microsoft.com/office/spreadsheetml/2017/richdata2" ref="A6:BK716">
    <sortCondition ref="B6:B716" customList="D1,D1 KM,VF,VF KM,TEF/O2,TEF KM"/>
    <sortCondition ref="P6:P716"/>
  </sortState>
  <mergeCells count="9">
    <mergeCell ref="AH1:BI1"/>
    <mergeCell ref="A2:C3"/>
    <mergeCell ref="AE2:AF2"/>
    <mergeCell ref="AH2:BI3"/>
    <mergeCell ref="AE3:AF3"/>
    <mergeCell ref="Q4:AA4"/>
    <mergeCell ref="Q3:AA3"/>
    <mergeCell ref="AK4:AU4"/>
    <mergeCell ref="AW4:BG4"/>
  </mergeCells>
  <conditionalFormatting sqref="A6:A716">
    <cfRule type="containsText" dxfId="102" priority="1226" operator="containsText" text="NA">
      <formula>NOT(ISERROR(SEARCH("NA",A6)))</formula>
    </cfRule>
    <cfRule type="cellIs" dxfId="101" priority="1227" operator="equal">
      <formula>"NT"</formula>
    </cfRule>
  </conditionalFormatting>
  <conditionalFormatting sqref="AC260:AC264 AC217:AC221 AC212 AC209 AC133:AC135 AC115:AC117 AC102:AC107 N6:O716">
    <cfRule type="cellIs" dxfId="100" priority="4" operator="greaterThan">
      <formula>0</formula>
    </cfRule>
  </conditionalFormatting>
  <conditionalFormatting sqref="Q318:AA716">
    <cfRule type="cellIs" dxfId="99" priority="366" operator="between">
      <formula>-0.01</formula>
      <formula>100</formula>
    </cfRule>
  </conditionalFormatting>
  <conditionalFormatting sqref="Q296:T296 V296:AA296 Q297:AA317 Q6:AA295">
    <cfRule type="cellIs" dxfId="96" priority="1172" operator="between">
      <formula>-0.01</formula>
      <formula>100</formula>
    </cfRule>
  </conditionalFormatting>
  <conditionalFormatting sqref="U535:V659 U470:V470 U87:V87 U678:V707 X678:Y707 T495:Z500 U454:V465 V444:V445 X444:Y445 V428:V429 X428:Y429 V390:V398 X390:Y398 V330:V350 X330:Y350 V324:V328 X324:Y328 V302:V317 X297:Y317 V297:V298 V294:V295 X294:Y295 V291:V292 U287:V290 X287:Y292 V285 X285:Y285 U279:V281 X279:Y283 U275:V275 X275:Y275 U271:V272 X271:Y272 V204:V208 U203:V203 V201:V202 X194:Y208 U197:V199 U170:V173 U168:V168 U163:V166 V88:V93 V85:V86 X78:Y93 U78:V85 U74:V75 U69:V70 U49:V64 U46:V47 U35:V38 U28:V33 U24:V26 U20:V21">
    <cfRule type="cellIs" dxfId="95" priority="1275" operator="between">
      <formula>-0.01</formula>
      <formula>100</formula>
    </cfRule>
  </conditionalFormatting>
  <conditionalFormatting sqref="U286">
    <cfRule type="cellIs" dxfId="94" priority="1210" operator="between">
      <formula>-0.01</formula>
      <formula>100</formula>
    </cfRule>
  </conditionalFormatting>
  <conditionalFormatting sqref="U293">
    <cfRule type="cellIs" dxfId="93" priority="1209" operator="between">
      <formula>-0.01</formula>
      <formula>100</formula>
    </cfRule>
  </conditionalFormatting>
  <conditionalFormatting sqref="U296">
    <cfRule type="cellIs" dxfId="92" priority="1205" operator="between">
      <formula>-0.01</formula>
      <formula>100</formula>
    </cfRule>
    <cfRule type="cellIs" dxfId="91" priority="1206" operator="between">
      <formula>-0.01</formula>
      <formula>100</formula>
    </cfRule>
  </conditionalFormatting>
  <conditionalFormatting sqref="U89:V89 U194:V195 V196 U201:V201 U392:V392">
    <cfRule type="cellIs" dxfId="89" priority="1225" operator="between">
      <formula>-0.01</formula>
      <formula>100</formula>
    </cfRule>
  </conditionalFormatting>
  <conditionalFormatting sqref="U42:V43 U100:V100">
    <cfRule type="cellIs" dxfId="88" priority="1256" operator="between">
      <formula>-0.01</formula>
      <formula>100</formula>
    </cfRule>
  </conditionalFormatting>
  <conditionalFormatting sqref="U66:V66">
    <cfRule type="cellIs" dxfId="87" priority="1230" operator="between">
      <formula>-0.01</formula>
      <formula>100</formula>
    </cfRule>
  </conditionalFormatting>
  <conditionalFormatting sqref="U71:V71">
    <cfRule type="cellIs" dxfId="86" priority="470" operator="between">
      <formula>-0.01</formula>
      <formula>100</formula>
    </cfRule>
  </conditionalFormatting>
  <conditionalFormatting sqref="U91:V91">
    <cfRule type="cellIs" dxfId="85" priority="1217" operator="between">
      <formula>-0.01</formula>
      <formula>100</formula>
    </cfRule>
  </conditionalFormatting>
  <conditionalFormatting sqref="U299:V301">
    <cfRule type="cellIs" dxfId="84" priority="903" operator="between">
      <formula>-0.01</formula>
      <formula>100</formula>
    </cfRule>
  </conditionalFormatting>
  <conditionalFormatting sqref="U408:V408">
    <cfRule type="cellIs" dxfId="83" priority="773" operator="between">
      <formula>-0.01</formula>
      <formula>100</formula>
    </cfRule>
  </conditionalFormatting>
  <conditionalFormatting sqref="U419:V419">
    <cfRule type="cellIs" dxfId="82" priority="664" operator="between">
      <formula>-0.01</formula>
      <formula>100</formula>
    </cfRule>
  </conditionalFormatting>
  <conditionalFormatting sqref="U453:V453">
    <cfRule type="cellIs" dxfId="81" priority="548" operator="between">
      <formula>-0.01</formula>
      <formula>100</formula>
    </cfRule>
  </conditionalFormatting>
  <conditionalFormatting sqref="U469:V469">
    <cfRule type="cellIs" dxfId="80" priority="493" operator="between">
      <formula>-0.01</formula>
      <formula>100</formula>
    </cfRule>
  </conditionalFormatting>
  <conditionalFormatting sqref="U492:V494 X492:Y494">
    <cfRule type="cellIs" dxfId="79" priority="394" operator="between">
      <formula>-0.01</formula>
      <formula>100</formula>
    </cfRule>
  </conditionalFormatting>
  <conditionalFormatting sqref="U715:V716">
    <cfRule type="cellIs" dxfId="78" priority="3" operator="between">
      <formula>-0.01</formula>
      <formula>100</formula>
    </cfRule>
  </conditionalFormatting>
  <conditionalFormatting sqref="V200 V277 V282:V283">
    <cfRule type="cellIs" dxfId="72" priority="908" operator="between">
      <formula>-0.01</formula>
      <formula>100</formula>
    </cfRule>
  </conditionalFormatting>
  <conditionalFormatting sqref="V417">
    <cfRule type="cellIs" dxfId="71" priority="669" operator="between">
      <formula>-0.01</formula>
      <formula>100</formula>
    </cfRule>
  </conditionalFormatting>
  <conditionalFormatting sqref="V471:V472 X471:Y472">
    <cfRule type="cellIs" dxfId="70" priority="451" operator="between">
      <formula>-0.01</formula>
      <formula>100</formula>
    </cfRule>
  </conditionalFormatting>
  <conditionalFormatting sqref="V483:V485 X483:Y485">
    <cfRule type="cellIs" dxfId="69" priority="417" operator="between">
      <formula>-0.01</formula>
      <formula>100</formula>
    </cfRule>
  </conditionalFormatting>
  <conditionalFormatting sqref="X277:Y277">
    <cfRule type="cellIs" dxfId="68" priority="907" operator="between">
      <formula>-0.01</formula>
      <formula>100</formula>
    </cfRule>
  </conditionalFormatting>
  <conditionalFormatting sqref="X417:Y417">
    <cfRule type="cellIs" dxfId="67" priority="668" operator="between">
      <formula>-0.01</formula>
      <formula>100</formula>
    </cfRule>
  </conditionalFormatting>
  <conditionalFormatting sqref="AC32">
    <cfRule type="cellIs" dxfId="66" priority="1273" operator="greaterThan">
      <formula>0</formula>
    </cfRule>
  </conditionalFormatting>
  <conditionalFormatting sqref="AC77">
    <cfRule type="cellIs" dxfId="65" priority="1252" operator="greaterThan">
      <formula>0</formula>
    </cfRule>
  </conditionalFormatting>
  <conditionalFormatting sqref="AC111">
    <cfRule type="cellIs" dxfId="64" priority="1247" operator="greaterThan">
      <formula>0</formula>
    </cfRule>
  </conditionalFormatting>
  <conditionalFormatting sqref="AC132">
    <cfRule type="cellIs" dxfId="63" priority="1245" operator="greaterThan">
      <formula>0</formula>
    </cfRule>
  </conditionalFormatting>
  <conditionalFormatting sqref="AC198">
    <cfRule type="cellIs" dxfId="62" priority="1238" operator="greaterThan">
      <formula>0</formula>
    </cfRule>
  </conditionalFormatting>
  <conditionalFormatting sqref="AC204">
    <cfRule type="cellIs" dxfId="61" priority="1236" operator="greaterThan">
      <formula>0</formula>
    </cfRule>
  </conditionalFormatting>
  <conditionalFormatting sqref="AC282">
    <cfRule type="cellIs" dxfId="60" priority="1213" operator="greaterThan">
      <formula>0</formula>
    </cfRule>
  </conditionalFormatting>
  <conditionalFormatting sqref="AC389">
    <cfRule type="cellIs" dxfId="59" priority="888" operator="greaterThan">
      <formula>0</formula>
    </cfRule>
  </conditionalFormatting>
  <conditionalFormatting sqref="AC403">
    <cfRule type="cellIs" dxfId="58" priority="802" operator="greaterThan">
      <formula>0</formula>
    </cfRule>
  </conditionalFormatting>
  <conditionalFormatting sqref="AC474">
    <cfRule type="cellIs" dxfId="57" priority="444" operator="greaterThan">
      <formula>0</formula>
    </cfRule>
  </conditionalFormatting>
  <printOptions horizontalCentered="1" verticalCentered="1"/>
  <pageMargins left="0.74803149606299213" right="0.74803149606299213" top="0.78740157480314965" bottom="0.39370078740157483" header="0.51181102362204722" footer="0.51181102362204722"/>
  <pageSetup paperSize="9" scale="16"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367" operator="containsText" id="{FB602FAF-5D05-4E67-ACEF-3112180E867B}">
            <xm:f>NOT(ISERROR(SEARCH("-",Q318)))</xm:f>
            <xm:f>"-"</xm:f>
            <x14:dxf>
              <font>
                <b/>
                <i val="0"/>
              </font>
              <numFmt numFmtId="4" formatCode="#,##0.00"/>
              <fill>
                <patternFill>
                  <bgColor theme="0"/>
                </patternFill>
              </fill>
            </x14:dxf>
          </x14:cfRule>
          <xm:sqref>Q318:AA716</xm:sqref>
        </x14:conditionalFormatting>
        <x14:conditionalFormatting xmlns:xm="http://schemas.microsoft.com/office/excel/2006/main">
          <x14:cfRule type="containsText" priority="1173" operator="containsText" id="{BEE81FB8-C3BF-4549-903E-F0CFE9EABA67}">
            <xm:f>NOT(ISERROR(SEARCH("-",Q6)))</xm:f>
            <xm:f>"-"</xm:f>
            <x14:dxf>
              <font>
                <b/>
                <i val="0"/>
              </font>
              <numFmt numFmtId="4" formatCode="#,##0.00"/>
              <fill>
                <patternFill>
                  <bgColor theme="0"/>
                </patternFill>
              </fill>
            </x14:dxf>
          </x14:cfRule>
          <xm:sqref>Q296:T296 V296:AA296 Q297:AA317 Q6:AA295</xm:sqref>
        </x14:conditionalFormatting>
        <x14:conditionalFormatting xmlns:xm="http://schemas.microsoft.com/office/excel/2006/main">
          <x14:cfRule type="containsText" priority="1207" operator="containsText" id="{A79E4BDD-4C1C-4613-904B-DA852DF43413}">
            <xm:f>NOT(ISERROR(SEARCH("-",U296)))</xm:f>
            <xm:f>"-"</xm:f>
            <x14:dxf>
              <font>
                <b/>
                <i val="0"/>
              </font>
              <numFmt numFmtId="4" formatCode="#,##0.00"/>
              <fill>
                <patternFill>
                  <bgColor theme="0"/>
                </patternFill>
              </fill>
            </x14:dxf>
          </x14:cfRule>
          <xm:sqref>U296</xm:sqref>
        </x14:conditionalFormatting>
        <x14:conditionalFormatting xmlns:xm="http://schemas.microsoft.com/office/excel/2006/main">
          <x14:cfRule type="containsText" priority="1271" operator="containsText" id="{83438579-D593-4231-A14D-069633D9A36E}">
            <xm:f>NOT(ISERROR(SEARCH("-",U32)))</xm:f>
            <xm:f>"-"</xm:f>
            <x14:dxf>
              <font>
                <b/>
                <i val="0"/>
              </font>
              <numFmt numFmtId="4" formatCode="#,##0.00"/>
              <fill>
                <patternFill>
                  <bgColor theme="0"/>
                </patternFill>
              </fill>
            </x14:dxf>
          </x14:cfRule>
          <xm:sqref>U32:Z32 U35:Z35</xm:sqref>
        </x14:conditionalFormatting>
        <x14:conditionalFormatting xmlns:xm="http://schemas.microsoft.com/office/excel/2006/main">
          <x14:cfRule type="containsText" priority="1257" operator="containsText" id="{EA9BA86C-88A7-482F-830F-73897DECD025}">
            <xm:f>NOT(ISERROR(SEARCH("-",U37)))</xm:f>
            <xm:f>"-"</xm:f>
            <x14:dxf>
              <font>
                <b/>
                <i val="0"/>
              </font>
              <numFmt numFmtId="4" formatCode="#,##0.00"/>
              <fill>
                <patternFill>
                  <bgColor theme="0"/>
                </patternFill>
              </fill>
            </x14:dxf>
          </x14:cfRule>
          <xm:sqref>U37:Z37 U61:Z61</xm:sqref>
        </x14:conditionalFormatting>
        <x14:conditionalFormatting xmlns:xm="http://schemas.microsoft.com/office/excel/2006/main">
          <x14:cfRule type="containsText" priority="544" operator="containsText" id="{A5216B17-94AE-41B4-96E8-38ED88B7A187}">
            <xm:f>NOT(ISERROR(SEARCH("-",U455)))</xm:f>
            <xm:f>"-"</xm:f>
            <x14:dxf>
              <font>
                <b/>
                <i val="0"/>
              </font>
              <numFmt numFmtId="4" formatCode="#,##0.00"/>
              <fill>
                <patternFill>
                  <bgColor theme="0"/>
                </patternFill>
              </fill>
            </x14:dxf>
          </x14:cfRule>
          <xm:sqref>U455:Z455</xm:sqref>
        </x14:conditionalFormatting>
        <x14:conditionalFormatting xmlns:xm="http://schemas.microsoft.com/office/excel/2006/main">
          <x14:cfRule type="containsText" priority="465" operator="containsText" id="{AA4FF526-503B-4149-B48B-D3CD74F0E38B}">
            <xm:f>NOT(ISERROR(SEARCH("-",U62)))</xm:f>
            <xm:f>"-"</xm:f>
            <x14:dxf>
              <font>
                <b/>
                <i val="0"/>
              </font>
              <numFmt numFmtId="4" formatCode="#,##0.00"/>
              <fill>
                <patternFill>
                  <bgColor theme="0"/>
                </patternFill>
              </fill>
            </x14:dxf>
          </x14:cfRule>
          <xm:sqref>U461:Z464 U62:Z63</xm:sqref>
        </x14:conditionalFormatting>
        <x14:conditionalFormatting xmlns:xm="http://schemas.microsoft.com/office/excel/2006/main">
          <x14:cfRule type="containsText" priority="494" operator="containsText" id="{BA195AEB-682A-41BC-941A-B24ECD72020D}">
            <xm:f>NOT(ISERROR(SEARCH("-",U469)))</xm:f>
            <xm:f>"-"</xm:f>
            <x14:dxf>
              <font>
                <b/>
                <i val="0"/>
              </font>
              <numFmt numFmtId="4" formatCode="#,##0.00"/>
              <fill>
                <patternFill>
                  <bgColor theme="0"/>
                </patternFill>
              </fill>
            </x14:dxf>
          </x14:cfRule>
          <xm:sqref>U469:Z469</xm:sqref>
        </x14:conditionalFormatting>
        <x14:conditionalFormatting xmlns:xm="http://schemas.microsoft.com/office/excel/2006/main">
          <x14:cfRule type="containsText" priority="1165" operator="containsText" id="{F5EA2535-70B9-44F1-9504-036A88B91185}">
            <xm:f>NOT(ISERROR(SEARCH("-",AK1)))</xm:f>
            <xm:f>"-"</xm:f>
            <x14:dxf>
              <fill>
                <patternFill patternType="none">
                  <bgColor auto="1"/>
                </patternFill>
              </fill>
            </x14:dxf>
          </x14:cfRule>
          <xm:sqref>AK1:AU4 AW1:BG1048576 AK6:AU1048576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3F730-11D3-4CA5-B06D-4BC022D85194}">
  <sheetPr>
    <tabColor rgb="FF84BC34"/>
    <pageSetUpPr fitToPage="1"/>
  </sheetPr>
  <dimension ref="A1:CB480"/>
  <sheetViews>
    <sheetView showGridLines="0" zoomScale="75" zoomScaleNormal="75" zoomScaleSheetLayoutView="75" zoomScalePageLayoutView="75" workbookViewId="0">
      <pane ySplit="5" topLeftCell="A6" activePane="bottomLeft" state="frozen"/>
      <selection pane="bottomLeft" activeCell="AA3" sqref="AA3"/>
    </sheetView>
  </sheetViews>
  <sheetFormatPr baseColWidth="10" defaultColWidth="8" defaultRowHeight="15.6" outlineLevelCol="2"/>
  <cols>
    <col min="1" max="1" width="3.796875" bestFit="1" customWidth="1"/>
    <col min="2" max="2" width="6.19921875" bestFit="1" customWidth="1"/>
    <col min="3" max="3" width="33.19921875" bestFit="1" customWidth="1"/>
    <col min="4" max="4" width="7.69921875" bestFit="1" customWidth="1"/>
    <col min="5" max="5" width="15.59765625" style="1" bestFit="1" customWidth="1"/>
    <col min="6" max="6" width="25.59765625" customWidth="1" outlineLevel="1"/>
    <col min="7" max="7" width="5.19921875" customWidth="1" outlineLevel="1"/>
    <col min="8" max="8" width="5.59765625" customWidth="1" outlineLevel="2"/>
    <col min="9" max="9" width="5.69921875" customWidth="1" outlineLevel="2"/>
    <col min="10" max="10" width="5.19921875" customWidth="1" outlineLevel="2"/>
    <col min="11" max="11" width="18.796875" style="36" customWidth="1" outlineLevel="1"/>
    <col min="12" max="13" width="11.69921875" bestFit="1" customWidth="1"/>
    <col min="14" max="14" width="9.296875" bestFit="1" customWidth="1"/>
    <col min="15" max="15" width="9.3984375" bestFit="1" customWidth="1"/>
    <col min="16" max="16" width="10.69921875" customWidth="1"/>
    <col min="17" max="21" width="7" customWidth="1" outlineLevel="1"/>
    <col min="22" max="22" width="7.69921875" style="42" bestFit="1" customWidth="1"/>
    <col min="23" max="23" width="26" style="210" bestFit="1" customWidth="1"/>
    <col min="24" max="24" width="9.796875" style="210" bestFit="1" customWidth="1"/>
    <col min="25" max="25" width="8.19921875" customWidth="1" outlineLevel="1"/>
    <col min="26" max="26" width="9.59765625" customWidth="1" outlineLevel="1"/>
    <col min="27" max="27" width="11.3984375" style="3" customWidth="1" outlineLevel="1"/>
    <col min="28" max="28" width="12.5" style="46" customWidth="1" outlineLevel="1"/>
    <col min="29" max="29" width="11.5" style="46" bestFit="1" customWidth="1"/>
    <col min="30" max="30" width="8.59765625" style="46" bestFit="1" customWidth="1"/>
    <col min="31" max="31" width="7.296875" style="46" customWidth="1" outlineLevel="1"/>
    <col min="32" max="35" width="7.796875" style="46" customWidth="1" outlineLevel="1"/>
    <col min="36" max="36" width="1.19921875" style="46" customWidth="1" outlineLevel="1"/>
    <col min="37" max="41" width="8.59765625" style="46" customWidth="1" outlineLevel="1"/>
    <col min="42" max="42" width="115.796875" style="44" customWidth="1"/>
    <col min="43" max="43" width="8.19921875" customWidth="1"/>
    <col min="44" max="44" width="5.796875" bestFit="1" customWidth="1"/>
    <col min="45" max="45" width="8.59765625" style="41" bestFit="1" customWidth="1"/>
  </cols>
  <sheetData>
    <row r="1" spans="1:45" ht="24" thickBot="1">
      <c r="B1" s="5"/>
      <c r="C1" s="5"/>
      <c r="D1" s="5"/>
      <c r="E1" s="209"/>
      <c r="F1" s="5"/>
      <c r="G1" s="5"/>
      <c r="H1" s="5"/>
      <c r="I1" s="5"/>
      <c r="J1" s="5"/>
      <c r="K1" s="5"/>
      <c r="L1" s="5"/>
      <c r="M1" s="5"/>
      <c r="N1" s="5"/>
      <c r="O1" s="5"/>
      <c r="P1" s="130"/>
      <c r="Q1" s="5"/>
      <c r="R1" s="5"/>
      <c r="S1" s="5"/>
      <c r="T1" s="5"/>
      <c r="U1" s="5"/>
      <c r="V1" s="77"/>
      <c r="W1" s="209"/>
      <c r="Y1" s="2"/>
      <c r="Z1" s="8"/>
      <c r="AA1" s="129"/>
      <c r="AB1" s="308"/>
      <c r="AC1" s="308"/>
      <c r="AD1" s="308"/>
      <c r="AE1" s="308"/>
      <c r="AF1" s="308"/>
      <c r="AG1" s="308"/>
      <c r="AH1" s="308"/>
      <c r="AI1" s="308"/>
      <c r="AJ1" s="308"/>
      <c r="AK1" s="308"/>
      <c r="AL1" s="308"/>
      <c r="AM1" s="308"/>
      <c r="AN1" s="308"/>
      <c r="AO1" s="308"/>
      <c r="AP1" s="308"/>
      <c r="AQ1" s="308"/>
    </row>
    <row r="2" spans="1:45" ht="24" thickBot="1">
      <c r="A2" s="285" t="s">
        <v>2333</v>
      </c>
      <c r="B2" s="285"/>
      <c r="C2" s="285"/>
      <c r="D2" s="40"/>
      <c r="E2" s="38"/>
      <c r="F2" s="39"/>
      <c r="G2" s="1"/>
      <c r="I2" s="1"/>
      <c r="J2" s="1"/>
      <c r="K2" s="35"/>
      <c r="L2" s="5"/>
      <c r="M2" s="5"/>
      <c r="N2" s="6"/>
      <c r="O2" s="5"/>
      <c r="P2" s="130"/>
      <c r="Q2" s="5"/>
      <c r="R2" s="5"/>
      <c r="S2" s="5"/>
      <c r="T2" s="5"/>
      <c r="U2" s="5"/>
      <c r="V2" s="78"/>
      <c r="W2" s="209"/>
      <c r="Y2" s="287" t="s">
        <v>0</v>
      </c>
      <c r="Z2" s="288"/>
      <c r="AA2" s="216">
        <v>0</v>
      </c>
      <c r="AB2" s="289" t="s">
        <v>2759</v>
      </c>
      <c r="AC2" s="290"/>
      <c r="AD2" s="290"/>
      <c r="AE2" s="290"/>
      <c r="AF2" s="290"/>
      <c r="AG2" s="290"/>
      <c r="AH2" s="290"/>
      <c r="AI2" s="290"/>
      <c r="AJ2" s="290"/>
      <c r="AK2" s="290"/>
      <c r="AL2" s="290"/>
      <c r="AM2" s="290"/>
      <c r="AN2" s="290"/>
      <c r="AO2" s="290"/>
      <c r="AP2" s="290"/>
      <c r="AQ2" s="291"/>
    </row>
    <row r="3" spans="1:45" ht="55.95" customHeight="1" thickBot="1">
      <c r="A3" s="286"/>
      <c r="B3" s="286"/>
      <c r="C3" s="286"/>
      <c r="D3" s="40"/>
      <c r="E3"/>
      <c r="F3" s="1"/>
      <c r="G3" s="1"/>
      <c r="H3" s="1"/>
      <c r="I3" s="1"/>
      <c r="J3" s="1"/>
      <c r="K3" s="35"/>
      <c r="L3" s="5"/>
      <c r="M3" s="4"/>
      <c r="N3" s="7"/>
      <c r="O3" s="4"/>
      <c r="P3" s="130"/>
      <c r="Q3" s="301" t="s">
        <v>1</v>
      </c>
      <c r="R3" s="302"/>
      <c r="S3" s="302"/>
      <c r="T3" s="302"/>
      <c r="U3" s="303"/>
      <c r="V3" s="79"/>
      <c r="W3" s="213"/>
      <c r="Y3" s="296" t="s">
        <v>2</v>
      </c>
      <c r="Z3" s="297"/>
      <c r="AA3" s="217">
        <v>40</v>
      </c>
      <c r="AB3" s="292"/>
      <c r="AC3" s="293"/>
      <c r="AD3" s="293"/>
      <c r="AE3" s="294"/>
      <c r="AF3" s="294"/>
      <c r="AG3" s="294"/>
      <c r="AH3" s="294"/>
      <c r="AI3" s="294"/>
      <c r="AJ3" s="294"/>
      <c r="AK3" s="294"/>
      <c r="AL3" s="294"/>
      <c r="AM3" s="294"/>
      <c r="AN3" s="294"/>
      <c r="AO3" s="294"/>
      <c r="AP3" s="293"/>
      <c r="AQ3" s="295"/>
    </row>
    <row r="4" spans="1:45" ht="47.4" customHeight="1" thickBot="1">
      <c r="A4" s="12"/>
      <c r="B4" s="12"/>
      <c r="C4" s="12"/>
      <c r="D4" s="12"/>
      <c r="E4" s="68"/>
      <c r="F4" s="68"/>
      <c r="G4" s="154"/>
      <c r="H4" s="68"/>
      <c r="I4" s="153"/>
      <c r="J4" s="68"/>
      <c r="K4" s="69"/>
      <c r="L4" s="66"/>
      <c r="M4" s="5"/>
      <c r="N4" s="6"/>
      <c r="O4" s="5"/>
      <c r="P4" s="131" t="s">
        <v>3</v>
      </c>
      <c r="Q4" s="298" t="s">
        <v>4</v>
      </c>
      <c r="R4" s="299"/>
      <c r="S4" s="299"/>
      <c r="T4" s="299"/>
      <c r="U4" s="300"/>
      <c r="V4" s="78"/>
      <c r="W4" s="209"/>
      <c r="X4" s="211"/>
      <c r="Y4" s="13"/>
      <c r="Z4" s="13"/>
      <c r="AA4" s="13"/>
      <c r="AB4" s="45"/>
      <c r="AC4" s="214"/>
      <c r="AD4" s="45"/>
      <c r="AE4" s="434" t="s">
        <v>5</v>
      </c>
      <c r="AF4" s="435"/>
      <c r="AG4" s="435"/>
      <c r="AH4" s="435"/>
      <c r="AI4" s="436"/>
      <c r="AJ4" s="70"/>
      <c r="AK4" s="437" t="s">
        <v>6</v>
      </c>
      <c r="AL4" s="435"/>
      <c r="AM4" s="435"/>
      <c r="AN4" s="435"/>
      <c r="AO4" s="436"/>
      <c r="AP4" s="43"/>
      <c r="AQ4" s="15"/>
    </row>
    <row r="5" spans="1:45" s="42" customFormat="1" ht="55.8" thickBot="1">
      <c r="A5" s="186" t="s">
        <v>7</v>
      </c>
      <c r="B5" s="187" t="s">
        <v>8</v>
      </c>
      <c r="C5" s="188" t="s">
        <v>9</v>
      </c>
      <c r="D5" s="189" t="s">
        <v>10</v>
      </c>
      <c r="E5" s="186" t="s">
        <v>11</v>
      </c>
      <c r="F5" s="187" t="s">
        <v>12</v>
      </c>
      <c r="G5" s="188" t="s">
        <v>13</v>
      </c>
      <c r="H5" s="188" t="s">
        <v>14</v>
      </c>
      <c r="I5" s="188" t="s">
        <v>15</v>
      </c>
      <c r="J5" s="188" t="s">
        <v>16</v>
      </c>
      <c r="K5" s="189" t="s">
        <v>17</v>
      </c>
      <c r="L5" s="190" t="s">
        <v>18</v>
      </c>
      <c r="M5" s="191" t="s">
        <v>19</v>
      </c>
      <c r="N5" s="190" t="s">
        <v>20</v>
      </c>
      <c r="O5" s="191" t="s">
        <v>21</v>
      </c>
      <c r="P5" s="192" t="s">
        <v>22</v>
      </c>
      <c r="Q5" s="193" t="s">
        <v>2487</v>
      </c>
      <c r="R5" s="193" t="s">
        <v>2490</v>
      </c>
      <c r="S5" s="193" t="s">
        <v>2492</v>
      </c>
      <c r="T5" s="193" t="s">
        <v>2495</v>
      </c>
      <c r="U5" s="194" t="s">
        <v>2496</v>
      </c>
      <c r="V5" s="255" t="s">
        <v>23</v>
      </c>
      <c r="W5" s="235" t="s">
        <v>24</v>
      </c>
      <c r="X5" s="222" t="s">
        <v>25</v>
      </c>
      <c r="Y5" s="190" t="s">
        <v>26</v>
      </c>
      <c r="Z5" s="195" t="s">
        <v>2510</v>
      </c>
      <c r="AA5" s="192" t="s">
        <v>2511</v>
      </c>
      <c r="AB5" s="196" t="s">
        <v>27</v>
      </c>
      <c r="AC5" s="215" t="s">
        <v>28</v>
      </c>
      <c r="AD5" s="196" t="s">
        <v>29</v>
      </c>
      <c r="AE5" s="439" t="s">
        <v>2476</v>
      </c>
      <c r="AF5" s="193" t="s">
        <v>2479</v>
      </c>
      <c r="AG5" s="193" t="s">
        <v>2481</v>
      </c>
      <c r="AH5" s="193" t="s">
        <v>2484</v>
      </c>
      <c r="AI5" s="194" t="s">
        <v>2485</v>
      </c>
      <c r="AJ5" s="197"/>
      <c r="AK5" s="438" t="s">
        <v>30</v>
      </c>
      <c r="AL5" s="198" t="s">
        <v>31</v>
      </c>
      <c r="AM5" s="198" t="s">
        <v>32</v>
      </c>
      <c r="AN5" s="198" t="s">
        <v>33</v>
      </c>
      <c r="AO5" s="199" t="s">
        <v>34</v>
      </c>
      <c r="AP5" s="253" t="s">
        <v>35</v>
      </c>
      <c r="AQ5" s="200" t="s">
        <v>36</v>
      </c>
      <c r="AR5" s="186" t="s">
        <v>37</v>
      </c>
      <c r="AS5" s="143"/>
    </row>
    <row r="6" spans="1:45" s="49" customFormat="1">
      <c r="A6" s="167"/>
      <c r="B6" s="168" t="s">
        <v>38</v>
      </c>
      <c r="C6" s="169" t="s">
        <v>39</v>
      </c>
      <c r="D6" s="170" t="s">
        <v>40</v>
      </c>
      <c r="E6" s="171"/>
      <c r="F6" s="172" t="s">
        <v>41</v>
      </c>
      <c r="G6" s="173">
        <v>100</v>
      </c>
      <c r="H6" s="173">
        <v>300</v>
      </c>
      <c r="I6" s="173" t="s">
        <v>41</v>
      </c>
      <c r="J6" s="173" t="s">
        <v>42</v>
      </c>
      <c r="K6" s="170" t="s">
        <v>41</v>
      </c>
      <c r="L6" s="174">
        <v>0</v>
      </c>
      <c r="M6" s="175">
        <f t="shared" ref="M6:M33" si="0">L6/1.19</f>
        <v>0</v>
      </c>
      <c r="N6" s="174"/>
      <c r="O6" s="176"/>
      <c r="P6" s="177">
        <f>L6</f>
        <v>0</v>
      </c>
      <c r="Q6" s="173" t="s">
        <v>41</v>
      </c>
      <c r="R6" s="173" t="s">
        <v>41</v>
      </c>
      <c r="S6" s="173" t="s">
        <v>41</v>
      </c>
      <c r="T6" s="173" t="s">
        <v>41</v>
      </c>
      <c r="U6" s="170" t="s">
        <v>41</v>
      </c>
      <c r="V6" s="259">
        <v>39.99</v>
      </c>
      <c r="W6" s="179"/>
      <c r="X6" s="180" t="s">
        <v>41</v>
      </c>
      <c r="Y6" s="178">
        <v>20</v>
      </c>
      <c r="Z6" s="181"/>
      <c r="AA6" s="182">
        <f t="shared" ref="AA6:AA33" si="1">SUM(Y6:Z6)</f>
        <v>20</v>
      </c>
      <c r="AB6" s="183">
        <f t="shared" ref="AB6:AB33" si="2">((($AA$2+$AA$3)-AA6))*1.19</f>
        <v>23.799999999999997</v>
      </c>
      <c r="AC6" s="184">
        <f t="shared" ref="AC6:AC33" si="3">IF(AB6&lt;1,9.99,ROUNDDOWN(AB6/10,0)*10+9.99)</f>
        <v>29.990000000000002</v>
      </c>
      <c r="AD6" s="183">
        <f t="shared" ref="AD6:AD33" si="4">AC6/1.19</f>
        <v>25.20168067226891</v>
      </c>
      <c r="AE6" s="202" t="str">
        <f>IF(ISNUMBER(Q6),AA6-40,"-")</f>
        <v>-</v>
      </c>
      <c r="AF6" s="203" t="str">
        <f>IF(ISNUMBER(R6),AA6-100,"-")</f>
        <v>-</v>
      </c>
      <c r="AG6" s="203" t="str">
        <f>IF(ISNUMBER(S6),AA6-140,"-")</f>
        <v>-</v>
      </c>
      <c r="AH6" s="203" t="str">
        <f>IF(ISNUMBER(T6),AA6-200,"-")</f>
        <v>-</v>
      </c>
      <c r="AI6" s="204" t="str">
        <f>IF(ISNUMBER(U6),AA6-240,"-")</f>
        <v>-</v>
      </c>
      <c r="AJ6" s="185"/>
      <c r="AK6" s="205" t="str">
        <f>IF(ISNUMBER(AE6),IF((AB6+47.6)&lt;1,9.99,ROUNDDOWN((AB6+47.6)/10,0)*10+9.99),"-")</f>
        <v>-</v>
      </c>
      <c r="AL6" s="206" t="str">
        <f>IF(ISNUMBER(AF6),IF((AB6+119)&lt;1,9.99,ROUNDDOWN((AB6+119)/10,0)*10+9.99),"-")</f>
        <v>-</v>
      </c>
      <c r="AM6" s="206" t="str">
        <f>IF(ISNUMBER(AG6),IF((AB6+166.6)&lt;1,9.99,ROUNDDOWN((AB6+166.6)/10,0)*10+9.99),"-")</f>
        <v>-</v>
      </c>
      <c r="AN6" s="206" t="str">
        <f>IF(ISNUMBER(AH6),IF((AB6+238)&lt;1,9.99,ROUNDDOWN((AB6+238)/10,0)*10+9.99),"-")</f>
        <v>-</v>
      </c>
      <c r="AO6" s="207" t="str">
        <f>IF(ISNUMBER(AI6),IF((AB6+285.6)&lt;1,9.99,ROUNDDOWN((AB6+285.6)/10,0)*10+9.99),"-")</f>
        <v>-</v>
      </c>
      <c r="AP6" s="260" t="s">
        <v>44</v>
      </c>
      <c r="AQ6" s="226"/>
      <c r="AR6" s="171" t="s">
        <v>45</v>
      </c>
      <c r="AS6" s="103"/>
    </row>
    <row r="7" spans="1:45" s="49" customFormat="1">
      <c r="A7" s="110"/>
      <c r="B7" s="124" t="s">
        <v>38</v>
      </c>
      <c r="C7" s="47" t="s">
        <v>46</v>
      </c>
      <c r="D7" s="71" t="s">
        <v>40</v>
      </c>
      <c r="E7" s="112" t="s">
        <v>2427</v>
      </c>
      <c r="F7" s="51" t="s">
        <v>47</v>
      </c>
      <c r="G7" s="14">
        <v>0.5</v>
      </c>
      <c r="H7" s="14">
        <v>0.128</v>
      </c>
      <c r="I7" s="14" t="s">
        <v>41</v>
      </c>
      <c r="J7" s="14" t="s">
        <v>42</v>
      </c>
      <c r="K7" s="114" t="s">
        <v>48</v>
      </c>
      <c r="L7" s="115">
        <v>4.95</v>
      </c>
      <c r="M7" s="175">
        <f t="shared" si="0"/>
        <v>4.1596638655462188</v>
      </c>
      <c r="N7" s="115"/>
      <c r="O7" s="116"/>
      <c r="P7" s="177">
        <f>L7</f>
        <v>4.95</v>
      </c>
      <c r="Q7" s="14" t="s">
        <v>41</v>
      </c>
      <c r="R7" s="14" t="s">
        <v>41</v>
      </c>
      <c r="S7" s="14" t="s">
        <v>41</v>
      </c>
      <c r="T7" s="14" t="s">
        <v>41</v>
      </c>
      <c r="U7" s="71" t="s">
        <v>41</v>
      </c>
      <c r="V7" s="252">
        <v>39.99</v>
      </c>
      <c r="W7" s="236" t="s">
        <v>49</v>
      </c>
      <c r="X7" s="223" t="s">
        <v>50</v>
      </c>
      <c r="Y7" s="67">
        <v>10</v>
      </c>
      <c r="Z7" s="114">
        <v>55</v>
      </c>
      <c r="AA7" s="182">
        <f t="shared" si="1"/>
        <v>65</v>
      </c>
      <c r="AB7" s="183">
        <f t="shared" si="2"/>
        <v>-29.75</v>
      </c>
      <c r="AC7" s="184">
        <f t="shared" si="3"/>
        <v>9.99</v>
      </c>
      <c r="AD7" s="183">
        <f t="shared" si="4"/>
        <v>8.3949579831932777</v>
      </c>
      <c r="AE7" s="202" t="str">
        <f>IF(ISNUMBER(Q7),AA7-40,"-")</f>
        <v>-</v>
      </c>
      <c r="AF7" s="203" t="str">
        <f>IF(ISNUMBER(R7),AA7-100,"-")</f>
        <v>-</v>
      </c>
      <c r="AG7" s="203" t="str">
        <f>IF(ISNUMBER(S7),AA7-140,"-")</f>
        <v>-</v>
      </c>
      <c r="AH7" s="203" t="str">
        <f t="shared" ref="AH7:AH33" si="5">IF(ISNUMBER(T7),AA7-200,"-")</f>
        <v>-</v>
      </c>
      <c r="AI7" s="204" t="str">
        <f t="shared" ref="AI7:AI33" si="6">IF(ISNUMBER(U7),AA7-240,"-")</f>
        <v>-</v>
      </c>
      <c r="AJ7" s="185"/>
      <c r="AK7" s="205" t="str">
        <f t="shared" ref="AK7:AK33" si="7">IF(ISNUMBER(AE7),IF((AB7+47.6)&lt;1,9.99,ROUNDDOWN((AB7+47.6)/10,0)*10+9.99),"-")</f>
        <v>-</v>
      </c>
      <c r="AL7" s="206" t="str">
        <f t="shared" ref="AL7:AL33" si="8">IF(ISNUMBER(AF7),IF((AB7+119)&lt;1,9.99,ROUNDDOWN((AB7+119)/10,0)*10+9.99),"-")</f>
        <v>-</v>
      </c>
      <c r="AM7" s="206" t="str">
        <f t="shared" ref="AM7:AM33" si="9">IF(ISNUMBER(AG7),IF((AB7+166.6)&lt;1,9.99,ROUNDDOWN((AB7+166.6)/10,0)*10+9.99),"-")</f>
        <v>-</v>
      </c>
      <c r="AN7" s="206" t="str">
        <f t="shared" ref="AN7:AN33" si="10">IF(ISNUMBER(AH7),IF((AB7+238)&lt;1,9.99,ROUNDDOWN((AB7+238)/10,0)*10+9.99),"-")</f>
        <v>-</v>
      </c>
      <c r="AO7" s="207" t="str">
        <f t="shared" ref="AO7:AO33" si="11">IF(ISNUMBER(AI7),IF((AB7+285.6)&lt;1,9.99,ROUNDDOWN((AB7+285.6)/10,0)*10+9.99),"-")</f>
        <v>-</v>
      </c>
      <c r="AP7" s="254" t="s">
        <v>51</v>
      </c>
      <c r="AQ7" s="227">
        <v>46265</v>
      </c>
      <c r="AR7" s="112" t="s">
        <v>52</v>
      </c>
      <c r="AS7" s="103"/>
    </row>
    <row r="8" spans="1:45" s="49" customFormat="1">
      <c r="A8" s="110" t="s">
        <v>53</v>
      </c>
      <c r="B8" s="124" t="s">
        <v>38</v>
      </c>
      <c r="C8" s="47" t="s">
        <v>46</v>
      </c>
      <c r="D8" s="71" t="s">
        <v>40</v>
      </c>
      <c r="E8" s="112"/>
      <c r="F8" s="51" t="s">
        <v>47</v>
      </c>
      <c r="G8" s="14">
        <v>0.5</v>
      </c>
      <c r="H8" s="14">
        <v>0.128</v>
      </c>
      <c r="I8" s="14" t="s">
        <v>41</v>
      </c>
      <c r="J8" s="14" t="s">
        <v>42</v>
      </c>
      <c r="K8" s="114" t="s">
        <v>48</v>
      </c>
      <c r="L8" s="115">
        <v>4.95</v>
      </c>
      <c r="M8" s="175">
        <f t="shared" si="0"/>
        <v>4.1596638655462188</v>
      </c>
      <c r="N8" s="115"/>
      <c r="O8" s="116"/>
      <c r="P8" s="177">
        <f>L8</f>
        <v>4.95</v>
      </c>
      <c r="Q8" s="14" t="s">
        <v>41</v>
      </c>
      <c r="R8" s="14" t="s">
        <v>41</v>
      </c>
      <c r="S8" s="14" t="s">
        <v>41</v>
      </c>
      <c r="T8" s="14" t="s">
        <v>41</v>
      </c>
      <c r="U8" s="71" t="s">
        <v>41</v>
      </c>
      <c r="V8" s="252">
        <v>39.99</v>
      </c>
      <c r="W8" s="48"/>
      <c r="X8" s="119" t="s">
        <v>41</v>
      </c>
      <c r="Y8" s="67">
        <v>10</v>
      </c>
      <c r="Z8" s="114"/>
      <c r="AA8" s="182">
        <f t="shared" si="1"/>
        <v>10</v>
      </c>
      <c r="AB8" s="183">
        <f t="shared" si="2"/>
        <v>35.699999999999996</v>
      </c>
      <c r="AC8" s="184">
        <f t="shared" si="3"/>
        <v>39.99</v>
      </c>
      <c r="AD8" s="183">
        <f t="shared" si="4"/>
        <v>33.605042016806728</v>
      </c>
      <c r="AE8" s="202" t="str">
        <f>IF(ISNUMBER(Q8),AA8-40,"-")</f>
        <v>-</v>
      </c>
      <c r="AF8" s="203" t="str">
        <f>IF(ISNUMBER(R8),AA8-100,"-")</f>
        <v>-</v>
      </c>
      <c r="AG8" s="203" t="str">
        <f>IF(ISNUMBER(S8),AA8-140,"-")</f>
        <v>-</v>
      </c>
      <c r="AH8" s="203" t="str">
        <f t="shared" si="5"/>
        <v>-</v>
      </c>
      <c r="AI8" s="204" t="str">
        <f t="shared" si="6"/>
        <v>-</v>
      </c>
      <c r="AJ8" s="185"/>
      <c r="AK8" s="205" t="str">
        <f t="shared" si="7"/>
        <v>-</v>
      </c>
      <c r="AL8" s="206" t="str">
        <f t="shared" si="8"/>
        <v>-</v>
      </c>
      <c r="AM8" s="206" t="str">
        <f t="shared" si="9"/>
        <v>-</v>
      </c>
      <c r="AN8" s="206" t="str">
        <f t="shared" si="10"/>
        <v>-</v>
      </c>
      <c r="AO8" s="207" t="str">
        <f t="shared" si="11"/>
        <v>-</v>
      </c>
      <c r="AP8" s="103" t="s">
        <v>51</v>
      </c>
      <c r="AQ8" s="227"/>
      <c r="AR8" s="112" t="s">
        <v>52</v>
      </c>
      <c r="AS8" s="103"/>
    </row>
    <row r="9" spans="1:45" s="49" customFormat="1">
      <c r="A9" s="110" t="s">
        <v>53</v>
      </c>
      <c r="B9" s="124" t="s">
        <v>38</v>
      </c>
      <c r="C9" s="47" t="s">
        <v>54</v>
      </c>
      <c r="D9" s="71" t="s">
        <v>40</v>
      </c>
      <c r="E9" s="112"/>
      <c r="F9" s="51" t="s">
        <v>55</v>
      </c>
      <c r="G9" s="14">
        <v>1</v>
      </c>
      <c r="H9" s="14">
        <v>0.128</v>
      </c>
      <c r="I9" s="14" t="s">
        <v>41</v>
      </c>
      <c r="J9" s="14" t="s">
        <v>42</v>
      </c>
      <c r="K9" s="114" t="s">
        <v>48</v>
      </c>
      <c r="L9" s="115">
        <v>9.9499999999999993</v>
      </c>
      <c r="M9" s="175">
        <f t="shared" si="0"/>
        <v>8.3613445378151265</v>
      </c>
      <c r="N9" s="115"/>
      <c r="O9" s="116"/>
      <c r="P9" s="177">
        <f>L9</f>
        <v>9.9499999999999993</v>
      </c>
      <c r="Q9" s="14" t="s">
        <v>41</v>
      </c>
      <c r="R9" s="14" t="s">
        <v>41</v>
      </c>
      <c r="S9" s="14" t="s">
        <v>41</v>
      </c>
      <c r="T9" s="14" t="s">
        <v>41</v>
      </c>
      <c r="U9" s="71" t="s">
        <v>41</v>
      </c>
      <c r="V9" s="252">
        <v>39.99</v>
      </c>
      <c r="W9" s="48"/>
      <c r="X9" s="119" t="s">
        <v>41</v>
      </c>
      <c r="Y9" s="67">
        <v>30</v>
      </c>
      <c r="Z9" s="114"/>
      <c r="AA9" s="182">
        <f t="shared" si="1"/>
        <v>30</v>
      </c>
      <c r="AB9" s="183">
        <f t="shared" si="2"/>
        <v>11.899999999999999</v>
      </c>
      <c r="AC9" s="184">
        <f t="shared" si="3"/>
        <v>19.990000000000002</v>
      </c>
      <c r="AD9" s="183">
        <f t="shared" si="4"/>
        <v>16.798319327731093</v>
      </c>
      <c r="AE9" s="202" t="str">
        <f>IF(ISNUMBER(Q9),AA9-40,"-")</f>
        <v>-</v>
      </c>
      <c r="AF9" s="203" t="str">
        <f>IF(ISNUMBER(R9),AA9-100,"-")</f>
        <v>-</v>
      </c>
      <c r="AG9" s="203" t="str">
        <f>IF(ISNUMBER(S9),AA9-140,"-")</f>
        <v>-</v>
      </c>
      <c r="AH9" s="203" t="str">
        <f t="shared" si="5"/>
        <v>-</v>
      </c>
      <c r="AI9" s="204" t="str">
        <f t="shared" si="6"/>
        <v>-</v>
      </c>
      <c r="AJ9" s="185"/>
      <c r="AK9" s="205" t="str">
        <f t="shared" si="7"/>
        <v>-</v>
      </c>
      <c r="AL9" s="206" t="str">
        <f t="shared" si="8"/>
        <v>-</v>
      </c>
      <c r="AM9" s="206" t="str">
        <f t="shared" si="9"/>
        <v>-</v>
      </c>
      <c r="AN9" s="206" t="str">
        <f t="shared" si="10"/>
        <v>-</v>
      </c>
      <c r="AO9" s="207" t="str">
        <f t="shared" si="11"/>
        <v>-</v>
      </c>
      <c r="AP9" s="103" t="s">
        <v>51</v>
      </c>
      <c r="AQ9" s="227"/>
      <c r="AR9" s="112" t="s">
        <v>56</v>
      </c>
      <c r="AS9" s="103"/>
    </row>
    <row r="10" spans="1:45" s="49" customFormat="1">
      <c r="A10" s="110" t="s">
        <v>53</v>
      </c>
      <c r="B10" s="124" t="s">
        <v>38</v>
      </c>
      <c r="C10" s="47" t="s">
        <v>57</v>
      </c>
      <c r="D10" s="71" t="s">
        <v>85</v>
      </c>
      <c r="E10" s="112"/>
      <c r="F10" s="51" t="s">
        <v>47</v>
      </c>
      <c r="G10" s="14">
        <v>0.5</v>
      </c>
      <c r="H10" s="14">
        <v>0.128</v>
      </c>
      <c r="I10" s="14" t="s">
        <v>41</v>
      </c>
      <c r="J10" s="14" t="s">
        <v>42</v>
      </c>
      <c r="K10" s="114" t="s">
        <v>48</v>
      </c>
      <c r="L10" s="115">
        <v>9.9499999999999993</v>
      </c>
      <c r="M10" s="175">
        <f t="shared" si="0"/>
        <v>8.3613445378151265</v>
      </c>
      <c r="N10" s="115"/>
      <c r="O10" s="116"/>
      <c r="P10" s="177">
        <f>L10</f>
        <v>9.9499999999999993</v>
      </c>
      <c r="Q10" s="14" t="s">
        <v>41</v>
      </c>
      <c r="R10" s="14" t="s">
        <v>41</v>
      </c>
      <c r="S10" s="14" t="s">
        <v>41</v>
      </c>
      <c r="T10" s="14" t="s">
        <v>41</v>
      </c>
      <c r="U10" s="71" t="s">
        <v>41</v>
      </c>
      <c r="V10" s="252">
        <v>39.99</v>
      </c>
      <c r="W10" s="48"/>
      <c r="X10" s="119" t="s">
        <v>41</v>
      </c>
      <c r="Y10" s="67">
        <v>90</v>
      </c>
      <c r="Z10" s="114"/>
      <c r="AA10" s="182">
        <f t="shared" si="1"/>
        <v>90</v>
      </c>
      <c r="AB10" s="183">
        <f t="shared" si="2"/>
        <v>-59.5</v>
      </c>
      <c r="AC10" s="184">
        <f t="shared" si="3"/>
        <v>9.99</v>
      </c>
      <c r="AD10" s="183">
        <f t="shared" si="4"/>
        <v>8.3949579831932777</v>
      </c>
      <c r="AE10" s="202" t="str">
        <f>IF(ISNUMBER(Q10),AA10-40,"-")</f>
        <v>-</v>
      </c>
      <c r="AF10" s="203" t="str">
        <f>IF(ISNUMBER(R10),AA10-100,"-")</f>
        <v>-</v>
      </c>
      <c r="AG10" s="203" t="str">
        <f>IF(ISNUMBER(S10),AA10-140,"-")</f>
        <v>-</v>
      </c>
      <c r="AH10" s="203" t="str">
        <f t="shared" si="5"/>
        <v>-</v>
      </c>
      <c r="AI10" s="204" t="str">
        <f t="shared" si="6"/>
        <v>-</v>
      </c>
      <c r="AJ10" s="185"/>
      <c r="AK10" s="205" t="str">
        <f t="shared" si="7"/>
        <v>-</v>
      </c>
      <c r="AL10" s="206" t="str">
        <f t="shared" si="8"/>
        <v>-</v>
      </c>
      <c r="AM10" s="206" t="str">
        <f t="shared" si="9"/>
        <v>-</v>
      </c>
      <c r="AN10" s="206" t="str">
        <f t="shared" si="10"/>
        <v>-</v>
      </c>
      <c r="AO10" s="207" t="str">
        <f t="shared" si="11"/>
        <v>-</v>
      </c>
      <c r="AP10" s="103" t="s">
        <v>51</v>
      </c>
      <c r="AQ10" s="227"/>
      <c r="AR10" s="112" t="s">
        <v>58</v>
      </c>
      <c r="AS10" s="103"/>
    </row>
    <row r="11" spans="1:45" s="49" customFormat="1">
      <c r="A11" s="110"/>
      <c r="B11" s="124" t="s">
        <v>38</v>
      </c>
      <c r="C11" s="47" t="s">
        <v>57</v>
      </c>
      <c r="D11" s="71" t="s">
        <v>85</v>
      </c>
      <c r="E11" s="112" t="s">
        <v>2427</v>
      </c>
      <c r="F11" s="51" t="s">
        <v>47</v>
      </c>
      <c r="G11" s="14">
        <v>0.5</v>
      </c>
      <c r="H11" s="14">
        <v>0.128</v>
      </c>
      <c r="I11" s="14" t="s">
        <v>41</v>
      </c>
      <c r="J11" s="14" t="s">
        <v>42</v>
      </c>
      <c r="K11" s="114" t="s">
        <v>48</v>
      </c>
      <c r="L11" s="115">
        <v>9.9499999999999993</v>
      </c>
      <c r="M11" s="175">
        <f t="shared" si="0"/>
        <v>8.3613445378151265</v>
      </c>
      <c r="N11" s="115"/>
      <c r="O11" s="116"/>
      <c r="P11" s="177">
        <f>L11</f>
        <v>9.9499999999999993</v>
      </c>
      <c r="Q11" s="14" t="s">
        <v>41</v>
      </c>
      <c r="R11" s="14" t="s">
        <v>41</v>
      </c>
      <c r="S11" s="14" t="s">
        <v>41</v>
      </c>
      <c r="T11" s="14" t="s">
        <v>41</v>
      </c>
      <c r="U11" s="71" t="s">
        <v>41</v>
      </c>
      <c r="V11" s="252">
        <v>39.99</v>
      </c>
      <c r="W11" s="236" t="s">
        <v>49</v>
      </c>
      <c r="X11" s="223" t="s">
        <v>50</v>
      </c>
      <c r="Y11" s="67">
        <v>90</v>
      </c>
      <c r="Z11" s="114">
        <v>55</v>
      </c>
      <c r="AA11" s="182">
        <f t="shared" si="1"/>
        <v>145</v>
      </c>
      <c r="AB11" s="183">
        <f t="shared" si="2"/>
        <v>-124.94999999999999</v>
      </c>
      <c r="AC11" s="184">
        <f t="shared" si="3"/>
        <v>9.99</v>
      </c>
      <c r="AD11" s="183">
        <f t="shared" si="4"/>
        <v>8.3949579831932777</v>
      </c>
      <c r="AE11" s="202" t="str">
        <f>IF(ISNUMBER(Q11),AA11-40,"-")</f>
        <v>-</v>
      </c>
      <c r="AF11" s="203" t="str">
        <f>IF(ISNUMBER(R11),AA11-100,"-")</f>
        <v>-</v>
      </c>
      <c r="AG11" s="203" t="str">
        <f>IF(ISNUMBER(S11),AA11-140,"-")</f>
        <v>-</v>
      </c>
      <c r="AH11" s="203" t="str">
        <f t="shared" si="5"/>
        <v>-</v>
      </c>
      <c r="AI11" s="204" t="str">
        <f t="shared" si="6"/>
        <v>-</v>
      </c>
      <c r="AJ11" s="185"/>
      <c r="AK11" s="205" t="str">
        <f t="shared" si="7"/>
        <v>-</v>
      </c>
      <c r="AL11" s="206" t="str">
        <f t="shared" si="8"/>
        <v>-</v>
      </c>
      <c r="AM11" s="206" t="str">
        <f t="shared" si="9"/>
        <v>-</v>
      </c>
      <c r="AN11" s="206" t="str">
        <f t="shared" si="10"/>
        <v>-</v>
      </c>
      <c r="AO11" s="207" t="str">
        <f t="shared" si="11"/>
        <v>-</v>
      </c>
      <c r="AP11" s="103" t="s">
        <v>51</v>
      </c>
      <c r="AQ11" s="227">
        <v>46265</v>
      </c>
      <c r="AR11" s="112" t="s">
        <v>58</v>
      </c>
      <c r="AS11" s="103"/>
    </row>
    <row r="12" spans="1:45" s="49" customFormat="1">
      <c r="A12" s="110"/>
      <c r="B12" s="124" t="s">
        <v>38</v>
      </c>
      <c r="C12" s="47" t="s">
        <v>64</v>
      </c>
      <c r="D12" s="71" t="s">
        <v>40</v>
      </c>
      <c r="E12" s="112"/>
      <c r="F12" s="51" t="s">
        <v>61</v>
      </c>
      <c r="G12" s="14" t="s">
        <v>41</v>
      </c>
      <c r="H12" s="14">
        <v>300</v>
      </c>
      <c r="I12" s="14" t="s">
        <v>41</v>
      </c>
      <c r="J12" s="14" t="s">
        <v>76</v>
      </c>
      <c r="K12" s="114" t="s">
        <v>61</v>
      </c>
      <c r="L12" s="115">
        <v>9.9499999999999993</v>
      </c>
      <c r="M12" s="175">
        <f t="shared" si="0"/>
        <v>8.3613445378151265</v>
      </c>
      <c r="N12" s="115"/>
      <c r="O12" s="116"/>
      <c r="P12" s="177">
        <f>L12</f>
        <v>9.9499999999999993</v>
      </c>
      <c r="Q12" s="14" t="s">
        <v>41</v>
      </c>
      <c r="R12" s="14" t="s">
        <v>41</v>
      </c>
      <c r="S12" s="14" t="s">
        <v>41</v>
      </c>
      <c r="T12" s="14" t="s">
        <v>41</v>
      </c>
      <c r="U12" s="71" t="s">
        <v>41</v>
      </c>
      <c r="V12" s="256">
        <v>0</v>
      </c>
      <c r="W12" s="48"/>
      <c r="X12" s="119" t="s">
        <v>41</v>
      </c>
      <c r="Y12" s="122">
        <v>55</v>
      </c>
      <c r="Z12" s="114"/>
      <c r="AA12" s="182">
        <f t="shared" si="1"/>
        <v>55</v>
      </c>
      <c r="AB12" s="183">
        <f t="shared" si="2"/>
        <v>-17.849999999999998</v>
      </c>
      <c r="AC12" s="184">
        <f t="shared" si="3"/>
        <v>9.99</v>
      </c>
      <c r="AD12" s="183">
        <f t="shared" si="4"/>
        <v>8.3949579831932777</v>
      </c>
      <c r="AE12" s="202" t="str">
        <f>IF(ISNUMBER(Q12),AA12-40,"-")</f>
        <v>-</v>
      </c>
      <c r="AF12" s="203" t="str">
        <f>IF(ISNUMBER(R12),AA12-100,"-")</f>
        <v>-</v>
      </c>
      <c r="AG12" s="203" t="str">
        <f>IF(ISNUMBER(S12),AA12-140,"-")</f>
        <v>-</v>
      </c>
      <c r="AH12" s="203" t="str">
        <f t="shared" si="5"/>
        <v>-</v>
      </c>
      <c r="AI12" s="204" t="str">
        <f t="shared" si="6"/>
        <v>-</v>
      </c>
      <c r="AJ12" s="185"/>
      <c r="AK12" s="205" t="str">
        <f t="shared" si="7"/>
        <v>-</v>
      </c>
      <c r="AL12" s="206" t="str">
        <f t="shared" si="8"/>
        <v>-</v>
      </c>
      <c r="AM12" s="206" t="str">
        <f t="shared" si="9"/>
        <v>-</v>
      </c>
      <c r="AN12" s="206" t="str">
        <f t="shared" si="10"/>
        <v>-</v>
      </c>
      <c r="AO12" s="207" t="str">
        <f t="shared" si="11"/>
        <v>-</v>
      </c>
      <c r="AP12" s="103" t="s">
        <v>2503</v>
      </c>
      <c r="AQ12" s="227"/>
      <c r="AR12" s="112" t="s">
        <v>62</v>
      </c>
      <c r="AS12" s="103"/>
    </row>
    <row r="13" spans="1:45" s="49" customFormat="1">
      <c r="A13" s="110" t="s">
        <v>53</v>
      </c>
      <c r="B13" s="124" t="s">
        <v>38</v>
      </c>
      <c r="C13" s="47" t="s">
        <v>59</v>
      </c>
      <c r="D13" s="71" t="s">
        <v>40</v>
      </c>
      <c r="E13" s="112"/>
      <c r="F13" s="51" t="s">
        <v>41</v>
      </c>
      <c r="G13" s="14">
        <v>1</v>
      </c>
      <c r="H13" s="14">
        <v>25</v>
      </c>
      <c r="I13" s="14" t="s">
        <v>41</v>
      </c>
      <c r="J13" s="14" t="s">
        <v>42</v>
      </c>
      <c r="K13" s="114">
        <v>0.19</v>
      </c>
      <c r="L13" s="115">
        <v>9.99</v>
      </c>
      <c r="M13" s="175">
        <f t="shared" si="0"/>
        <v>8.3949579831932777</v>
      </c>
      <c r="N13" s="115"/>
      <c r="O13" s="116"/>
      <c r="P13" s="177">
        <f>L13</f>
        <v>9.99</v>
      </c>
      <c r="Q13" s="16">
        <f>P13-2</f>
        <v>7.99</v>
      </c>
      <c r="R13" s="16">
        <f>P13-5</f>
        <v>4.99</v>
      </c>
      <c r="S13" s="14" t="s">
        <v>41</v>
      </c>
      <c r="T13" s="14" t="s">
        <v>41</v>
      </c>
      <c r="U13" s="71" t="s">
        <v>41</v>
      </c>
      <c r="V13" s="256">
        <v>0</v>
      </c>
      <c r="W13" s="212"/>
      <c r="X13" s="119" t="s">
        <v>41</v>
      </c>
      <c r="Y13" s="67">
        <v>30</v>
      </c>
      <c r="Z13" s="114"/>
      <c r="AA13" s="182">
        <f t="shared" si="1"/>
        <v>30</v>
      </c>
      <c r="AB13" s="183">
        <f t="shared" si="2"/>
        <v>11.899999999999999</v>
      </c>
      <c r="AC13" s="184">
        <f t="shared" si="3"/>
        <v>19.990000000000002</v>
      </c>
      <c r="AD13" s="183">
        <f t="shared" si="4"/>
        <v>16.798319327731093</v>
      </c>
      <c r="AE13" s="202">
        <f>IF(ISNUMBER(Q13),AA13-40,"-")</f>
        <v>-10</v>
      </c>
      <c r="AF13" s="203">
        <f>IF(ISNUMBER(R13),AA13-100,"-")</f>
        <v>-70</v>
      </c>
      <c r="AG13" s="203" t="str">
        <f>IF(ISNUMBER(S13),AA13-140,"-")</f>
        <v>-</v>
      </c>
      <c r="AH13" s="203" t="str">
        <f t="shared" si="5"/>
        <v>-</v>
      </c>
      <c r="AI13" s="204" t="str">
        <f t="shared" si="6"/>
        <v>-</v>
      </c>
      <c r="AJ13" s="185"/>
      <c r="AK13" s="205">
        <f t="shared" si="7"/>
        <v>59.99</v>
      </c>
      <c r="AL13" s="206">
        <f t="shared" si="8"/>
        <v>139.99</v>
      </c>
      <c r="AM13" s="206" t="str">
        <f t="shared" si="9"/>
        <v>-</v>
      </c>
      <c r="AN13" s="206" t="str">
        <f t="shared" si="10"/>
        <v>-</v>
      </c>
      <c r="AO13" s="207" t="str">
        <f t="shared" si="11"/>
        <v>-</v>
      </c>
      <c r="AP13" s="103"/>
      <c r="AQ13" s="227"/>
      <c r="AR13" s="112" t="s">
        <v>56</v>
      </c>
      <c r="AS13" s="103"/>
    </row>
    <row r="14" spans="1:45" s="49" customFormat="1">
      <c r="A14" s="110"/>
      <c r="B14" s="124" t="s">
        <v>38</v>
      </c>
      <c r="C14" s="47" t="s">
        <v>2127</v>
      </c>
      <c r="D14" s="71" t="s">
        <v>40</v>
      </c>
      <c r="E14" s="112" t="s">
        <v>2426</v>
      </c>
      <c r="F14" s="51" t="s">
        <v>61</v>
      </c>
      <c r="G14" s="14">
        <v>10</v>
      </c>
      <c r="H14" s="14">
        <v>25</v>
      </c>
      <c r="I14" s="14" t="s">
        <v>41</v>
      </c>
      <c r="J14" s="14" t="s">
        <v>76</v>
      </c>
      <c r="K14" s="114">
        <v>0.19</v>
      </c>
      <c r="L14" s="115">
        <v>21.99</v>
      </c>
      <c r="M14" s="175">
        <f t="shared" si="0"/>
        <v>18.478991596638654</v>
      </c>
      <c r="N14" s="115">
        <f>L14-10</f>
        <v>11.989999999999998</v>
      </c>
      <c r="O14" s="116">
        <f>N14/1.19</f>
        <v>10.07563025210084</v>
      </c>
      <c r="P14" s="177">
        <f>N14</f>
        <v>11.989999999999998</v>
      </c>
      <c r="Q14" s="16">
        <f>P14-2</f>
        <v>9.9899999999999984</v>
      </c>
      <c r="R14" s="16">
        <f>P14-5</f>
        <v>6.9899999999999984</v>
      </c>
      <c r="S14" s="16">
        <f>P14-7</f>
        <v>4.9899999999999984</v>
      </c>
      <c r="T14" s="14" t="s">
        <v>41</v>
      </c>
      <c r="U14" s="71" t="s">
        <v>41</v>
      </c>
      <c r="V14" s="252">
        <v>39.99</v>
      </c>
      <c r="W14" s="237" t="s">
        <v>81</v>
      </c>
      <c r="X14" s="120" t="s">
        <v>2716</v>
      </c>
      <c r="Y14" s="67">
        <v>70</v>
      </c>
      <c r="Z14" s="114">
        <v>-65</v>
      </c>
      <c r="AA14" s="182">
        <f t="shared" si="1"/>
        <v>5</v>
      </c>
      <c r="AB14" s="183">
        <f t="shared" si="2"/>
        <v>41.65</v>
      </c>
      <c r="AC14" s="184">
        <f t="shared" si="3"/>
        <v>49.99</v>
      </c>
      <c r="AD14" s="183">
        <f t="shared" si="4"/>
        <v>42.008403361344541</v>
      </c>
      <c r="AE14" s="202">
        <f>IF(ISNUMBER(Q14),AA14-40,"-")</f>
        <v>-35</v>
      </c>
      <c r="AF14" s="203">
        <f>IF(ISNUMBER(R14),AA14-100,"-")</f>
        <v>-95</v>
      </c>
      <c r="AG14" s="203">
        <f>IF(ISNUMBER(S14),AA14-140,"-")</f>
        <v>-135</v>
      </c>
      <c r="AH14" s="203" t="str">
        <f t="shared" si="5"/>
        <v>-</v>
      </c>
      <c r="AI14" s="204" t="str">
        <f t="shared" si="6"/>
        <v>-</v>
      </c>
      <c r="AJ14" s="185"/>
      <c r="AK14" s="205">
        <f t="shared" si="7"/>
        <v>89.99</v>
      </c>
      <c r="AL14" s="206">
        <f t="shared" si="8"/>
        <v>169.99</v>
      </c>
      <c r="AM14" s="206">
        <f t="shared" si="9"/>
        <v>209.99</v>
      </c>
      <c r="AN14" s="206" t="str">
        <f t="shared" si="10"/>
        <v>-</v>
      </c>
      <c r="AO14" s="207" t="str">
        <f t="shared" si="11"/>
        <v>-</v>
      </c>
      <c r="AP14" s="104"/>
      <c r="AQ14" s="227">
        <v>46265</v>
      </c>
      <c r="AR14" s="112" t="s">
        <v>79</v>
      </c>
      <c r="AS14" s="103" t="s">
        <v>82</v>
      </c>
    </row>
    <row r="15" spans="1:45" s="49" customFormat="1">
      <c r="A15" s="110"/>
      <c r="B15" s="124" t="s">
        <v>38</v>
      </c>
      <c r="C15" s="47" t="s">
        <v>60</v>
      </c>
      <c r="D15" s="71" t="s">
        <v>40</v>
      </c>
      <c r="E15" s="112"/>
      <c r="F15" s="51" t="s">
        <v>61</v>
      </c>
      <c r="G15" s="14" t="s">
        <v>41</v>
      </c>
      <c r="H15" s="14">
        <v>300</v>
      </c>
      <c r="I15" s="14" t="s">
        <v>41</v>
      </c>
      <c r="J15" s="14" t="s">
        <v>76</v>
      </c>
      <c r="K15" s="114" t="s">
        <v>61</v>
      </c>
      <c r="L15" s="115">
        <v>14.95</v>
      </c>
      <c r="M15" s="175">
        <f t="shared" si="0"/>
        <v>12.563025210084033</v>
      </c>
      <c r="N15" s="115"/>
      <c r="O15" s="116"/>
      <c r="P15" s="177">
        <f>L15</f>
        <v>14.95</v>
      </c>
      <c r="Q15" s="14" t="s">
        <v>41</v>
      </c>
      <c r="R15" s="14" t="s">
        <v>41</v>
      </c>
      <c r="S15" s="14" t="s">
        <v>41</v>
      </c>
      <c r="T15" s="14" t="s">
        <v>41</v>
      </c>
      <c r="U15" s="71" t="s">
        <v>41</v>
      </c>
      <c r="V15" s="256">
        <v>0</v>
      </c>
      <c r="W15" s="48"/>
      <c r="X15" s="119" t="s">
        <v>41</v>
      </c>
      <c r="Y15" s="67">
        <v>50</v>
      </c>
      <c r="Z15" s="114"/>
      <c r="AA15" s="182">
        <f t="shared" si="1"/>
        <v>50</v>
      </c>
      <c r="AB15" s="183">
        <f t="shared" si="2"/>
        <v>-11.899999999999999</v>
      </c>
      <c r="AC15" s="184">
        <f t="shared" si="3"/>
        <v>9.99</v>
      </c>
      <c r="AD15" s="183">
        <f t="shared" si="4"/>
        <v>8.3949579831932777</v>
      </c>
      <c r="AE15" s="202" t="str">
        <f>IF(ISNUMBER(Q15),AA15-40,"-")</f>
        <v>-</v>
      </c>
      <c r="AF15" s="203" t="str">
        <f>IF(ISNUMBER(R15),AA15-100,"-")</f>
        <v>-</v>
      </c>
      <c r="AG15" s="203" t="str">
        <f>IF(ISNUMBER(S15),AA15-140,"-")</f>
        <v>-</v>
      </c>
      <c r="AH15" s="203" t="str">
        <f t="shared" si="5"/>
        <v>-</v>
      </c>
      <c r="AI15" s="204" t="str">
        <f t="shared" si="6"/>
        <v>-</v>
      </c>
      <c r="AJ15" s="185"/>
      <c r="AK15" s="205" t="str">
        <f t="shared" si="7"/>
        <v>-</v>
      </c>
      <c r="AL15" s="206" t="str">
        <f t="shared" si="8"/>
        <v>-</v>
      </c>
      <c r="AM15" s="206" t="str">
        <f t="shared" si="9"/>
        <v>-</v>
      </c>
      <c r="AN15" s="206" t="str">
        <f t="shared" si="10"/>
        <v>-</v>
      </c>
      <c r="AO15" s="207" t="str">
        <f t="shared" si="11"/>
        <v>-</v>
      </c>
      <c r="AP15" s="103" t="s">
        <v>2503</v>
      </c>
      <c r="AQ15" s="227"/>
      <c r="AR15" s="112" t="s">
        <v>77</v>
      </c>
      <c r="AS15" s="103"/>
    </row>
    <row r="16" spans="1:45" s="49" customFormat="1">
      <c r="A16" s="110"/>
      <c r="B16" s="124" t="s">
        <v>38</v>
      </c>
      <c r="C16" s="47" t="s">
        <v>63</v>
      </c>
      <c r="D16" s="71" t="s">
        <v>40</v>
      </c>
      <c r="E16" s="112"/>
      <c r="F16" s="51" t="s">
        <v>41</v>
      </c>
      <c r="G16" s="14" t="s">
        <v>41</v>
      </c>
      <c r="H16" s="14">
        <v>300</v>
      </c>
      <c r="I16" s="14" t="s">
        <v>41</v>
      </c>
      <c r="J16" s="14" t="s">
        <v>76</v>
      </c>
      <c r="K16" s="114" t="s">
        <v>61</v>
      </c>
      <c r="L16" s="115">
        <v>14.95</v>
      </c>
      <c r="M16" s="175">
        <f t="shared" si="0"/>
        <v>12.563025210084033</v>
      </c>
      <c r="N16" s="115"/>
      <c r="O16" s="116"/>
      <c r="P16" s="177">
        <f>L16</f>
        <v>14.95</v>
      </c>
      <c r="Q16" s="14" t="s">
        <v>41</v>
      </c>
      <c r="R16" s="14" t="s">
        <v>41</v>
      </c>
      <c r="S16" s="14" t="s">
        <v>41</v>
      </c>
      <c r="T16" s="14" t="s">
        <v>41</v>
      </c>
      <c r="U16" s="71" t="s">
        <v>41</v>
      </c>
      <c r="V16" s="256">
        <v>0</v>
      </c>
      <c r="W16" s="48"/>
      <c r="X16" s="119" t="s">
        <v>41</v>
      </c>
      <c r="Y16" s="67">
        <v>30</v>
      </c>
      <c r="Z16" s="114"/>
      <c r="AA16" s="182">
        <f t="shared" si="1"/>
        <v>30</v>
      </c>
      <c r="AB16" s="183">
        <f t="shared" si="2"/>
        <v>11.899999999999999</v>
      </c>
      <c r="AC16" s="184">
        <f t="shared" si="3"/>
        <v>19.990000000000002</v>
      </c>
      <c r="AD16" s="183">
        <f t="shared" si="4"/>
        <v>16.798319327731093</v>
      </c>
      <c r="AE16" s="202" t="str">
        <f>IF(ISNUMBER(Q16),AA16-40,"-")</f>
        <v>-</v>
      </c>
      <c r="AF16" s="203" t="str">
        <f>IF(ISNUMBER(R16),AA16-100,"-")</f>
        <v>-</v>
      </c>
      <c r="AG16" s="203" t="str">
        <f>IF(ISNUMBER(S16),AA16-140,"-")</f>
        <v>-</v>
      </c>
      <c r="AH16" s="203" t="str">
        <f t="shared" si="5"/>
        <v>-</v>
      </c>
      <c r="AI16" s="204" t="str">
        <f t="shared" si="6"/>
        <v>-</v>
      </c>
      <c r="AJ16" s="185"/>
      <c r="AK16" s="205" t="str">
        <f t="shared" si="7"/>
        <v>-</v>
      </c>
      <c r="AL16" s="206" t="str">
        <f t="shared" si="8"/>
        <v>-</v>
      </c>
      <c r="AM16" s="206" t="str">
        <f t="shared" si="9"/>
        <v>-</v>
      </c>
      <c r="AN16" s="206" t="str">
        <f t="shared" si="10"/>
        <v>-</v>
      </c>
      <c r="AO16" s="207" t="str">
        <f t="shared" si="11"/>
        <v>-</v>
      </c>
      <c r="AP16" s="103" t="s">
        <v>2504</v>
      </c>
      <c r="AQ16" s="227"/>
      <c r="AR16" s="112" t="s">
        <v>74</v>
      </c>
      <c r="AS16" s="103"/>
    </row>
    <row r="17" spans="1:45" s="49" customFormat="1">
      <c r="A17" s="110"/>
      <c r="B17" s="124" t="s">
        <v>38</v>
      </c>
      <c r="C17" s="47" t="s">
        <v>2127</v>
      </c>
      <c r="D17" s="71" t="s">
        <v>40</v>
      </c>
      <c r="E17" s="112" t="s">
        <v>2426</v>
      </c>
      <c r="F17" s="51" t="s">
        <v>61</v>
      </c>
      <c r="G17" s="14">
        <v>10</v>
      </c>
      <c r="H17" s="14">
        <v>25</v>
      </c>
      <c r="I17" s="14" t="s">
        <v>41</v>
      </c>
      <c r="J17" s="14" t="s">
        <v>76</v>
      </c>
      <c r="K17" s="114">
        <v>0.19</v>
      </c>
      <c r="L17" s="115">
        <v>21.99</v>
      </c>
      <c r="M17" s="175">
        <f t="shared" si="0"/>
        <v>18.478991596638654</v>
      </c>
      <c r="N17" s="115">
        <f>L17-7</f>
        <v>14.989999999999998</v>
      </c>
      <c r="O17" s="116">
        <f t="shared" ref="O17" si="12">N17/1.19</f>
        <v>12.596638655462185</v>
      </c>
      <c r="P17" s="177">
        <f t="shared" ref="P17" si="13">N17</f>
        <v>14.989999999999998</v>
      </c>
      <c r="Q17" s="16">
        <f>P17-2</f>
        <v>12.989999999999998</v>
      </c>
      <c r="R17" s="16">
        <f>P17-5</f>
        <v>9.9899999999999984</v>
      </c>
      <c r="S17" s="16">
        <f>P17-7</f>
        <v>7.9899999999999984</v>
      </c>
      <c r="T17" s="14" t="s">
        <v>41</v>
      </c>
      <c r="U17" s="71" t="s">
        <v>41</v>
      </c>
      <c r="V17" s="252">
        <v>39.99</v>
      </c>
      <c r="W17" s="237" t="s">
        <v>80</v>
      </c>
      <c r="X17" s="120" t="s">
        <v>2713</v>
      </c>
      <c r="Y17" s="67">
        <v>70</v>
      </c>
      <c r="Z17" s="114">
        <v>-20</v>
      </c>
      <c r="AA17" s="182">
        <f t="shared" si="1"/>
        <v>50</v>
      </c>
      <c r="AB17" s="183">
        <f t="shared" si="2"/>
        <v>-11.899999999999999</v>
      </c>
      <c r="AC17" s="184">
        <f t="shared" si="3"/>
        <v>9.99</v>
      </c>
      <c r="AD17" s="183">
        <f t="shared" si="4"/>
        <v>8.3949579831932777</v>
      </c>
      <c r="AE17" s="202">
        <f>IF(ISNUMBER(Q17),AA17-40,"-")</f>
        <v>10</v>
      </c>
      <c r="AF17" s="203">
        <f>IF(ISNUMBER(R17),AA17-100,"-")</f>
        <v>-50</v>
      </c>
      <c r="AG17" s="203">
        <f>IF(ISNUMBER(S17),AA17-140,"-")</f>
        <v>-90</v>
      </c>
      <c r="AH17" s="203" t="str">
        <f t="shared" si="5"/>
        <v>-</v>
      </c>
      <c r="AI17" s="204" t="str">
        <f t="shared" si="6"/>
        <v>-</v>
      </c>
      <c r="AJ17" s="185"/>
      <c r="AK17" s="205">
        <f t="shared" si="7"/>
        <v>39.99</v>
      </c>
      <c r="AL17" s="206">
        <f t="shared" si="8"/>
        <v>109.99</v>
      </c>
      <c r="AM17" s="206">
        <f t="shared" si="9"/>
        <v>159.99</v>
      </c>
      <c r="AN17" s="206" t="str">
        <f t="shared" si="10"/>
        <v>-</v>
      </c>
      <c r="AO17" s="207" t="str">
        <f t="shared" si="11"/>
        <v>-</v>
      </c>
      <c r="AP17" s="104"/>
      <c r="AQ17" s="227">
        <v>46265</v>
      </c>
      <c r="AR17" s="112" t="s">
        <v>79</v>
      </c>
      <c r="AS17" s="103"/>
    </row>
    <row r="18" spans="1:45" s="49" customFormat="1">
      <c r="A18" s="110" t="s">
        <v>53</v>
      </c>
      <c r="B18" s="124" t="s">
        <v>38</v>
      </c>
      <c r="C18" s="47" t="s">
        <v>65</v>
      </c>
      <c r="D18" s="71" t="s">
        <v>40</v>
      </c>
      <c r="E18" s="112"/>
      <c r="F18" s="51" t="s">
        <v>41</v>
      </c>
      <c r="G18" s="14">
        <v>5</v>
      </c>
      <c r="H18" s="14">
        <v>50</v>
      </c>
      <c r="I18" s="14" t="s">
        <v>41</v>
      </c>
      <c r="J18" s="14" t="s">
        <v>42</v>
      </c>
      <c r="K18" s="114">
        <v>0.19</v>
      </c>
      <c r="L18" s="115">
        <v>14.99</v>
      </c>
      <c r="M18" s="175">
        <f t="shared" si="0"/>
        <v>12.596638655462186</v>
      </c>
      <c r="N18" s="115"/>
      <c r="O18" s="116"/>
      <c r="P18" s="177">
        <f>L18</f>
        <v>14.99</v>
      </c>
      <c r="Q18" s="16">
        <f>P18-2</f>
        <v>12.99</v>
      </c>
      <c r="R18" s="16">
        <f>P18-5</f>
        <v>9.99</v>
      </c>
      <c r="S18" s="14" t="s">
        <v>41</v>
      </c>
      <c r="T18" s="14" t="s">
        <v>41</v>
      </c>
      <c r="U18" s="71" t="s">
        <v>41</v>
      </c>
      <c r="V18" s="252">
        <v>39.99</v>
      </c>
      <c r="W18" s="212"/>
      <c r="X18" s="119" t="s">
        <v>41</v>
      </c>
      <c r="Y18" s="67">
        <v>30</v>
      </c>
      <c r="Z18" s="114"/>
      <c r="AA18" s="182">
        <f t="shared" si="1"/>
        <v>30</v>
      </c>
      <c r="AB18" s="183">
        <f t="shared" si="2"/>
        <v>11.899999999999999</v>
      </c>
      <c r="AC18" s="184">
        <f t="shared" si="3"/>
        <v>19.990000000000002</v>
      </c>
      <c r="AD18" s="183">
        <f t="shared" si="4"/>
        <v>16.798319327731093</v>
      </c>
      <c r="AE18" s="202">
        <f>IF(ISNUMBER(Q18),AA18-40,"-")</f>
        <v>-10</v>
      </c>
      <c r="AF18" s="203">
        <f>IF(ISNUMBER(R18),AA18-100,"-")</f>
        <v>-70</v>
      </c>
      <c r="AG18" s="203" t="str">
        <f>IF(ISNUMBER(S18),AA18-140,"-")</f>
        <v>-</v>
      </c>
      <c r="AH18" s="203" t="str">
        <f t="shared" si="5"/>
        <v>-</v>
      </c>
      <c r="AI18" s="204" t="str">
        <f t="shared" si="6"/>
        <v>-</v>
      </c>
      <c r="AJ18" s="185"/>
      <c r="AK18" s="205">
        <f t="shared" si="7"/>
        <v>59.99</v>
      </c>
      <c r="AL18" s="206">
        <f t="shared" si="8"/>
        <v>139.99</v>
      </c>
      <c r="AM18" s="206" t="str">
        <f t="shared" si="9"/>
        <v>-</v>
      </c>
      <c r="AN18" s="206" t="str">
        <f t="shared" si="10"/>
        <v>-</v>
      </c>
      <c r="AO18" s="207" t="str">
        <f t="shared" si="11"/>
        <v>-</v>
      </c>
      <c r="AP18" s="103"/>
      <c r="AQ18" s="227"/>
      <c r="AR18" s="112" t="s">
        <v>56</v>
      </c>
      <c r="AS18" s="103"/>
    </row>
    <row r="19" spans="1:45" s="49" customFormat="1">
      <c r="A19" s="110"/>
      <c r="B19" s="124" t="s">
        <v>38</v>
      </c>
      <c r="C19" s="47" t="s">
        <v>65</v>
      </c>
      <c r="D19" s="71" t="s">
        <v>40</v>
      </c>
      <c r="E19" s="112" t="s">
        <v>2427</v>
      </c>
      <c r="F19" s="51" t="s">
        <v>41</v>
      </c>
      <c r="G19" s="14">
        <v>5</v>
      </c>
      <c r="H19" s="14">
        <v>50</v>
      </c>
      <c r="I19" s="14" t="s">
        <v>41</v>
      </c>
      <c r="J19" s="14" t="s">
        <v>42</v>
      </c>
      <c r="K19" s="114">
        <v>0.19</v>
      </c>
      <c r="L19" s="115">
        <v>14.99</v>
      </c>
      <c r="M19" s="175">
        <f t="shared" si="0"/>
        <v>12.596638655462186</v>
      </c>
      <c r="N19" s="115"/>
      <c r="O19" s="116"/>
      <c r="P19" s="177">
        <f>L19</f>
        <v>14.99</v>
      </c>
      <c r="Q19" s="16">
        <f>P19-2</f>
        <v>12.99</v>
      </c>
      <c r="R19" s="16">
        <f>P19-5</f>
        <v>9.99</v>
      </c>
      <c r="S19" s="14" t="s">
        <v>41</v>
      </c>
      <c r="T19" s="14" t="s">
        <v>41</v>
      </c>
      <c r="U19" s="71" t="s">
        <v>41</v>
      </c>
      <c r="V19" s="252">
        <v>39.99</v>
      </c>
      <c r="W19" s="236" t="s">
        <v>49</v>
      </c>
      <c r="X19" s="223" t="s">
        <v>66</v>
      </c>
      <c r="Y19" s="67">
        <v>30</v>
      </c>
      <c r="Z19" s="114">
        <v>50</v>
      </c>
      <c r="AA19" s="182">
        <f t="shared" si="1"/>
        <v>80</v>
      </c>
      <c r="AB19" s="183">
        <f t="shared" si="2"/>
        <v>-47.599999999999994</v>
      </c>
      <c r="AC19" s="184">
        <f t="shared" si="3"/>
        <v>9.99</v>
      </c>
      <c r="AD19" s="183">
        <f t="shared" si="4"/>
        <v>8.3949579831932777</v>
      </c>
      <c r="AE19" s="202">
        <f>IF(ISNUMBER(Q19),AA19-40,"-")</f>
        <v>40</v>
      </c>
      <c r="AF19" s="203">
        <f>IF(ISNUMBER(R19),AA19-100,"-")</f>
        <v>-20</v>
      </c>
      <c r="AG19" s="203" t="str">
        <f>IF(ISNUMBER(S19),AA19-140,"-")</f>
        <v>-</v>
      </c>
      <c r="AH19" s="203" t="str">
        <f t="shared" si="5"/>
        <v>-</v>
      </c>
      <c r="AI19" s="204" t="str">
        <f t="shared" si="6"/>
        <v>-</v>
      </c>
      <c r="AJ19" s="185"/>
      <c r="AK19" s="205">
        <f t="shared" si="7"/>
        <v>9.99</v>
      </c>
      <c r="AL19" s="206">
        <f t="shared" si="8"/>
        <v>79.989999999999995</v>
      </c>
      <c r="AM19" s="206" t="str">
        <f t="shared" si="9"/>
        <v>-</v>
      </c>
      <c r="AN19" s="206" t="str">
        <f t="shared" si="10"/>
        <v>-</v>
      </c>
      <c r="AO19" s="207" t="str">
        <f t="shared" si="11"/>
        <v>-</v>
      </c>
      <c r="AP19" s="103"/>
      <c r="AQ19" s="227">
        <v>46265</v>
      </c>
      <c r="AR19" s="112" t="s">
        <v>56</v>
      </c>
      <c r="AS19" s="103"/>
    </row>
    <row r="20" spans="1:45" s="49" customFormat="1">
      <c r="A20" s="110"/>
      <c r="B20" s="124" t="s">
        <v>38</v>
      </c>
      <c r="C20" s="47" t="s">
        <v>75</v>
      </c>
      <c r="D20" s="71" t="s">
        <v>40</v>
      </c>
      <c r="E20" s="112" t="s">
        <v>2426</v>
      </c>
      <c r="F20" s="51" t="s">
        <v>61</v>
      </c>
      <c r="G20" s="14">
        <v>5</v>
      </c>
      <c r="H20" s="14">
        <v>25</v>
      </c>
      <c r="I20" s="14" t="s">
        <v>41</v>
      </c>
      <c r="J20" s="14" t="s">
        <v>76</v>
      </c>
      <c r="K20" s="114">
        <v>0.19</v>
      </c>
      <c r="L20" s="115">
        <v>19.989999999999998</v>
      </c>
      <c r="M20" s="175">
        <f t="shared" si="0"/>
        <v>16.798319327731093</v>
      </c>
      <c r="N20" s="117">
        <f>(L20*0.8)</f>
        <v>15.991999999999999</v>
      </c>
      <c r="O20" s="118">
        <f t="shared" ref="O20:O25" si="14">N20/1.19</f>
        <v>13.438655462184874</v>
      </c>
      <c r="P20" s="177">
        <f t="shared" ref="P20:P25" si="15">N20</f>
        <v>15.991999999999999</v>
      </c>
      <c r="Q20" s="16">
        <f>P20-2</f>
        <v>13.991999999999999</v>
      </c>
      <c r="R20" s="16">
        <f>P20-5</f>
        <v>10.991999999999999</v>
      </c>
      <c r="S20" s="16">
        <f>P20-7</f>
        <v>8.9919999999999991</v>
      </c>
      <c r="T20" s="14" t="s">
        <v>41</v>
      </c>
      <c r="U20" s="71" t="s">
        <v>41</v>
      </c>
      <c r="V20" s="256">
        <v>0</v>
      </c>
      <c r="W20" s="237" t="s">
        <v>2309</v>
      </c>
      <c r="X20" s="120" t="s">
        <v>2310</v>
      </c>
      <c r="Y20" s="67">
        <v>50</v>
      </c>
      <c r="Z20" s="114">
        <v>-50</v>
      </c>
      <c r="AA20" s="182">
        <f t="shared" si="1"/>
        <v>0</v>
      </c>
      <c r="AB20" s="183">
        <f t="shared" si="2"/>
        <v>47.599999999999994</v>
      </c>
      <c r="AC20" s="184">
        <f t="shared" si="3"/>
        <v>49.99</v>
      </c>
      <c r="AD20" s="183">
        <f t="shared" si="4"/>
        <v>42.008403361344541</v>
      </c>
      <c r="AE20" s="202">
        <f>IF(ISNUMBER(Q20),AA20-40,"-")</f>
        <v>-40</v>
      </c>
      <c r="AF20" s="203">
        <f>IF(ISNUMBER(R20),AA20-100,"-")</f>
        <v>-100</v>
      </c>
      <c r="AG20" s="203">
        <f>IF(ISNUMBER(S20),AA20-140,"-")</f>
        <v>-140</v>
      </c>
      <c r="AH20" s="203" t="str">
        <f t="shared" si="5"/>
        <v>-</v>
      </c>
      <c r="AI20" s="204" t="str">
        <f t="shared" si="6"/>
        <v>-</v>
      </c>
      <c r="AJ20" s="185"/>
      <c r="AK20" s="205">
        <f t="shared" si="7"/>
        <v>99.99</v>
      </c>
      <c r="AL20" s="206">
        <f t="shared" si="8"/>
        <v>169.99</v>
      </c>
      <c r="AM20" s="206">
        <f t="shared" si="9"/>
        <v>219.99</v>
      </c>
      <c r="AN20" s="206" t="str">
        <f t="shared" si="10"/>
        <v>-</v>
      </c>
      <c r="AO20" s="207" t="str">
        <f t="shared" si="11"/>
        <v>-</v>
      </c>
      <c r="AP20" s="104"/>
      <c r="AQ20" s="227">
        <v>46265</v>
      </c>
      <c r="AR20" s="112" t="s">
        <v>77</v>
      </c>
      <c r="AS20" s="103"/>
    </row>
    <row r="21" spans="1:45" s="49" customFormat="1">
      <c r="A21" s="110"/>
      <c r="B21" s="124" t="s">
        <v>38</v>
      </c>
      <c r="C21" s="47" t="s">
        <v>2128</v>
      </c>
      <c r="D21" s="71" t="s">
        <v>85</v>
      </c>
      <c r="E21" s="112" t="s">
        <v>2426</v>
      </c>
      <c r="F21" s="51" t="s">
        <v>61</v>
      </c>
      <c r="G21" s="14">
        <v>10</v>
      </c>
      <c r="H21" s="14">
        <v>25</v>
      </c>
      <c r="I21" s="14" t="s">
        <v>41</v>
      </c>
      <c r="J21" s="14" t="s">
        <v>76</v>
      </c>
      <c r="K21" s="114">
        <v>0.19</v>
      </c>
      <c r="L21" s="115">
        <v>26.99</v>
      </c>
      <c r="M21" s="175">
        <f t="shared" si="0"/>
        <v>22.680672268907564</v>
      </c>
      <c r="N21" s="115">
        <f>L21-10</f>
        <v>16.989999999999998</v>
      </c>
      <c r="O21" s="116">
        <f t="shared" si="14"/>
        <v>14.277310924369747</v>
      </c>
      <c r="P21" s="177">
        <f t="shared" si="15"/>
        <v>16.989999999999998</v>
      </c>
      <c r="Q21" s="16">
        <f>P21-2</f>
        <v>14.989999999999998</v>
      </c>
      <c r="R21" s="16">
        <f>P21-5</f>
        <v>11.989999999999998</v>
      </c>
      <c r="S21" s="16">
        <f>P21-7</f>
        <v>9.9899999999999984</v>
      </c>
      <c r="T21" s="14" t="s">
        <v>41</v>
      </c>
      <c r="U21" s="71" t="s">
        <v>41</v>
      </c>
      <c r="V21" s="252">
        <v>39.99</v>
      </c>
      <c r="W21" s="237" t="s">
        <v>81</v>
      </c>
      <c r="X21" s="120" t="s">
        <v>2716</v>
      </c>
      <c r="Y21" s="67">
        <v>150</v>
      </c>
      <c r="Z21" s="114">
        <v>-65</v>
      </c>
      <c r="AA21" s="182">
        <f t="shared" si="1"/>
        <v>85</v>
      </c>
      <c r="AB21" s="183">
        <f t="shared" si="2"/>
        <v>-53.55</v>
      </c>
      <c r="AC21" s="184">
        <f t="shared" si="3"/>
        <v>9.99</v>
      </c>
      <c r="AD21" s="183">
        <f t="shared" si="4"/>
        <v>8.3949579831932777</v>
      </c>
      <c r="AE21" s="202">
        <f>IF(ISNUMBER(Q21),AA21-40,"-")</f>
        <v>45</v>
      </c>
      <c r="AF21" s="203">
        <f>IF(ISNUMBER(R21),AA21-100,"-")</f>
        <v>-15</v>
      </c>
      <c r="AG21" s="203">
        <f>IF(ISNUMBER(S21),AA21-140,"-")</f>
        <v>-55</v>
      </c>
      <c r="AH21" s="203" t="str">
        <f t="shared" si="5"/>
        <v>-</v>
      </c>
      <c r="AI21" s="204" t="str">
        <f t="shared" si="6"/>
        <v>-</v>
      </c>
      <c r="AJ21" s="185"/>
      <c r="AK21" s="205">
        <f t="shared" si="7"/>
        <v>9.99</v>
      </c>
      <c r="AL21" s="206">
        <f t="shared" si="8"/>
        <v>69.989999999999995</v>
      </c>
      <c r="AM21" s="206">
        <f t="shared" si="9"/>
        <v>119.99</v>
      </c>
      <c r="AN21" s="206" t="str">
        <f t="shared" si="10"/>
        <v>-</v>
      </c>
      <c r="AO21" s="207" t="str">
        <f t="shared" si="11"/>
        <v>-</v>
      </c>
      <c r="AP21" s="104"/>
      <c r="AQ21" s="227">
        <v>46265</v>
      </c>
      <c r="AR21" s="112" t="s">
        <v>90</v>
      </c>
      <c r="AS21" s="103" t="s">
        <v>82</v>
      </c>
    </row>
    <row r="22" spans="1:45" s="49" customFormat="1">
      <c r="A22" s="110"/>
      <c r="B22" s="124" t="s">
        <v>38</v>
      </c>
      <c r="C22" s="47" t="s">
        <v>2127</v>
      </c>
      <c r="D22" s="71" t="s">
        <v>40</v>
      </c>
      <c r="E22" s="112" t="s">
        <v>2426</v>
      </c>
      <c r="F22" s="51" t="s">
        <v>61</v>
      </c>
      <c r="G22" s="14">
        <v>10</v>
      </c>
      <c r="H22" s="14">
        <v>25</v>
      </c>
      <c r="I22" s="14" t="s">
        <v>41</v>
      </c>
      <c r="J22" s="14" t="s">
        <v>76</v>
      </c>
      <c r="K22" s="114">
        <v>0.19</v>
      </c>
      <c r="L22" s="115">
        <v>21.99</v>
      </c>
      <c r="M22" s="175">
        <f t="shared" si="0"/>
        <v>18.478991596638654</v>
      </c>
      <c r="N22" s="115">
        <f>L22*0.8</f>
        <v>17.591999999999999</v>
      </c>
      <c r="O22" s="116">
        <f t="shared" si="14"/>
        <v>14.783193277310923</v>
      </c>
      <c r="P22" s="177">
        <f t="shared" si="15"/>
        <v>17.591999999999999</v>
      </c>
      <c r="Q22" s="16">
        <f>P22-2</f>
        <v>15.591999999999999</v>
      </c>
      <c r="R22" s="16">
        <f>P22-5</f>
        <v>12.591999999999999</v>
      </c>
      <c r="S22" s="16">
        <f>P22-7</f>
        <v>10.591999999999999</v>
      </c>
      <c r="T22" s="14" t="s">
        <v>41</v>
      </c>
      <c r="U22" s="71" t="s">
        <v>41</v>
      </c>
      <c r="V22" s="256">
        <v>0</v>
      </c>
      <c r="W22" s="237" t="s">
        <v>2309</v>
      </c>
      <c r="X22" s="120" t="s">
        <v>2715</v>
      </c>
      <c r="Y22" s="67">
        <v>70</v>
      </c>
      <c r="Z22" s="114">
        <v>-50</v>
      </c>
      <c r="AA22" s="182">
        <f t="shared" si="1"/>
        <v>20</v>
      </c>
      <c r="AB22" s="183">
        <f t="shared" si="2"/>
        <v>23.799999999999997</v>
      </c>
      <c r="AC22" s="184">
        <f t="shared" si="3"/>
        <v>29.990000000000002</v>
      </c>
      <c r="AD22" s="183">
        <f t="shared" si="4"/>
        <v>25.20168067226891</v>
      </c>
      <c r="AE22" s="202">
        <f>IF(ISNUMBER(Q22),AA22-40,"-")</f>
        <v>-20</v>
      </c>
      <c r="AF22" s="203">
        <f>IF(ISNUMBER(R22),AA22-100,"-")</f>
        <v>-80</v>
      </c>
      <c r="AG22" s="203">
        <f>IF(ISNUMBER(S22),AA22-140,"-")</f>
        <v>-120</v>
      </c>
      <c r="AH22" s="203" t="str">
        <f t="shared" si="5"/>
        <v>-</v>
      </c>
      <c r="AI22" s="204" t="str">
        <f t="shared" si="6"/>
        <v>-</v>
      </c>
      <c r="AJ22" s="185"/>
      <c r="AK22" s="205">
        <f t="shared" si="7"/>
        <v>79.989999999999995</v>
      </c>
      <c r="AL22" s="206">
        <f t="shared" si="8"/>
        <v>149.99</v>
      </c>
      <c r="AM22" s="206">
        <f t="shared" si="9"/>
        <v>199.99</v>
      </c>
      <c r="AN22" s="206" t="str">
        <f t="shared" si="10"/>
        <v>-</v>
      </c>
      <c r="AO22" s="207" t="str">
        <f t="shared" si="11"/>
        <v>-</v>
      </c>
      <c r="AP22" s="104"/>
      <c r="AQ22" s="227">
        <v>46265</v>
      </c>
      <c r="AR22" s="112" t="s">
        <v>79</v>
      </c>
      <c r="AS22" s="103"/>
    </row>
    <row r="23" spans="1:45" s="49" customFormat="1">
      <c r="A23" s="110"/>
      <c r="B23" s="124" t="s">
        <v>38</v>
      </c>
      <c r="C23" s="47" t="s">
        <v>163</v>
      </c>
      <c r="D23" s="71" t="s">
        <v>40</v>
      </c>
      <c r="E23" s="112" t="s">
        <v>2426</v>
      </c>
      <c r="F23" s="51" t="s">
        <v>61</v>
      </c>
      <c r="G23" s="14">
        <v>25</v>
      </c>
      <c r="H23" s="14">
        <v>50</v>
      </c>
      <c r="I23" s="14">
        <v>50</v>
      </c>
      <c r="J23" s="14" t="s">
        <v>76</v>
      </c>
      <c r="K23" s="114" t="s">
        <v>61</v>
      </c>
      <c r="L23" s="115">
        <v>29.99</v>
      </c>
      <c r="M23" s="175">
        <f t="shared" si="0"/>
        <v>25.201680672268907</v>
      </c>
      <c r="N23" s="115">
        <f>L23-12</f>
        <v>17.989999999999998</v>
      </c>
      <c r="O23" s="116">
        <f t="shared" si="14"/>
        <v>15.117647058823529</v>
      </c>
      <c r="P23" s="177">
        <f t="shared" si="15"/>
        <v>17.989999999999998</v>
      </c>
      <c r="Q23" s="16">
        <f>P23-2</f>
        <v>15.989999999999998</v>
      </c>
      <c r="R23" s="16">
        <f>P23-5</f>
        <v>12.989999999999998</v>
      </c>
      <c r="S23" s="16">
        <f>P23-7</f>
        <v>10.989999999999998</v>
      </c>
      <c r="T23" s="16">
        <f>P23-10</f>
        <v>7.9899999999999984</v>
      </c>
      <c r="U23" s="71" t="s">
        <v>41</v>
      </c>
      <c r="V23" s="252">
        <v>39.99</v>
      </c>
      <c r="W23" s="237" t="s">
        <v>104</v>
      </c>
      <c r="X23" s="120" t="s">
        <v>2725</v>
      </c>
      <c r="Y23" s="67">
        <v>110</v>
      </c>
      <c r="Z23" s="114">
        <v>-40</v>
      </c>
      <c r="AA23" s="182">
        <f t="shared" si="1"/>
        <v>70</v>
      </c>
      <c r="AB23" s="183">
        <f t="shared" si="2"/>
        <v>-35.699999999999996</v>
      </c>
      <c r="AC23" s="184">
        <f t="shared" si="3"/>
        <v>9.99</v>
      </c>
      <c r="AD23" s="183">
        <f t="shared" si="4"/>
        <v>8.3949579831932777</v>
      </c>
      <c r="AE23" s="202">
        <f>IF(ISNUMBER(Q23),AA23-40,"-")</f>
        <v>30</v>
      </c>
      <c r="AF23" s="203">
        <f>IF(ISNUMBER(R23),AA23-100,"-")</f>
        <v>-30</v>
      </c>
      <c r="AG23" s="203">
        <f>IF(ISNUMBER(S23),AA23-140,"-")</f>
        <v>-70</v>
      </c>
      <c r="AH23" s="203">
        <f t="shared" si="5"/>
        <v>-130</v>
      </c>
      <c r="AI23" s="204" t="str">
        <f t="shared" si="6"/>
        <v>-</v>
      </c>
      <c r="AJ23" s="185"/>
      <c r="AK23" s="205">
        <f t="shared" si="7"/>
        <v>19.990000000000002</v>
      </c>
      <c r="AL23" s="206">
        <f t="shared" si="8"/>
        <v>89.99</v>
      </c>
      <c r="AM23" s="206">
        <f t="shared" si="9"/>
        <v>139.99</v>
      </c>
      <c r="AN23" s="206">
        <f t="shared" si="10"/>
        <v>209.99</v>
      </c>
      <c r="AO23" s="207" t="str">
        <f t="shared" si="11"/>
        <v>-</v>
      </c>
      <c r="AP23" s="104" t="s">
        <v>88</v>
      </c>
      <c r="AQ23" s="227">
        <v>46265</v>
      </c>
      <c r="AR23" s="112" t="s">
        <v>103</v>
      </c>
      <c r="AS23" s="103" t="s">
        <v>82</v>
      </c>
    </row>
    <row r="24" spans="1:45" s="49" customFormat="1">
      <c r="A24" s="110"/>
      <c r="B24" s="124" t="s">
        <v>38</v>
      </c>
      <c r="C24" s="47" t="s">
        <v>75</v>
      </c>
      <c r="D24" s="71" t="s">
        <v>40</v>
      </c>
      <c r="E24" s="112" t="s">
        <v>2426</v>
      </c>
      <c r="F24" s="51" t="s">
        <v>61</v>
      </c>
      <c r="G24" s="14">
        <v>5</v>
      </c>
      <c r="H24" s="14">
        <v>25</v>
      </c>
      <c r="I24" s="14" t="s">
        <v>41</v>
      </c>
      <c r="J24" s="14" t="s">
        <v>76</v>
      </c>
      <c r="K24" s="114">
        <v>0.19</v>
      </c>
      <c r="L24" s="115">
        <v>19.989999999999998</v>
      </c>
      <c r="M24" s="175">
        <f t="shared" si="0"/>
        <v>16.798319327731093</v>
      </c>
      <c r="N24" s="117">
        <f>(L24*0.9)</f>
        <v>17.991</v>
      </c>
      <c r="O24" s="118">
        <f t="shared" si="14"/>
        <v>15.118487394957983</v>
      </c>
      <c r="P24" s="177">
        <f t="shared" si="15"/>
        <v>17.991</v>
      </c>
      <c r="Q24" s="16">
        <f>P24-2</f>
        <v>15.991</v>
      </c>
      <c r="R24" s="16">
        <f>P24-5</f>
        <v>12.991</v>
      </c>
      <c r="S24" s="16">
        <f>P24-7</f>
        <v>10.991</v>
      </c>
      <c r="T24" s="14" t="s">
        <v>41</v>
      </c>
      <c r="U24" s="71" t="s">
        <v>41</v>
      </c>
      <c r="V24" s="256">
        <v>0</v>
      </c>
      <c r="W24" s="237" t="s">
        <v>2307</v>
      </c>
      <c r="X24" s="120" t="s">
        <v>2308</v>
      </c>
      <c r="Y24" s="67">
        <v>50</v>
      </c>
      <c r="Z24" s="114">
        <v>-10</v>
      </c>
      <c r="AA24" s="182">
        <f t="shared" si="1"/>
        <v>40</v>
      </c>
      <c r="AB24" s="183">
        <f t="shared" si="2"/>
        <v>0</v>
      </c>
      <c r="AC24" s="184">
        <f t="shared" si="3"/>
        <v>9.99</v>
      </c>
      <c r="AD24" s="183">
        <f t="shared" si="4"/>
        <v>8.3949579831932777</v>
      </c>
      <c r="AE24" s="202">
        <f>IF(ISNUMBER(Q24),AA24-40,"-")</f>
        <v>0</v>
      </c>
      <c r="AF24" s="203">
        <f>IF(ISNUMBER(R24),AA24-100,"-")</f>
        <v>-60</v>
      </c>
      <c r="AG24" s="203">
        <f>IF(ISNUMBER(S24),AA24-140,"-")</f>
        <v>-100</v>
      </c>
      <c r="AH24" s="203" t="str">
        <f t="shared" si="5"/>
        <v>-</v>
      </c>
      <c r="AI24" s="204" t="str">
        <f t="shared" si="6"/>
        <v>-</v>
      </c>
      <c r="AJ24" s="185"/>
      <c r="AK24" s="205">
        <f t="shared" si="7"/>
        <v>49.99</v>
      </c>
      <c r="AL24" s="206">
        <f t="shared" si="8"/>
        <v>119.99</v>
      </c>
      <c r="AM24" s="206">
        <f t="shared" si="9"/>
        <v>169.99</v>
      </c>
      <c r="AN24" s="206" t="str">
        <f t="shared" si="10"/>
        <v>-</v>
      </c>
      <c r="AO24" s="207" t="str">
        <f t="shared" si="11"/>
        <v>-</v>
      </c>
      <c r="AP24" s="104"/>
      <c r="AQ24" s="227">
        <v>46265</v>
      </c>
      <c r="AR24" s="112" t="s">
        <v>77</v>
      </c>
      <c r="AS24" s="103"/>
    </row>
    <row r="25" spans="1:45" s="49" customFormat="1">
      <c r="A25" s="110"/>
      <c r="B25" s="124" t="s">
        <v>38</v>
      </c>
      <c r="C25" s="47" t="s">
        <v>2127</v>
      </c>
      <c r="D25" s="71" t="s">
        <v>40</v>
      </c>
      <c r="E25" s="112" t="s">
        <v>2426</v>
      </c>
      <c r="F25" s="51" t="s">
        <v>61</v>
      </c>
      <c r="G25" s="14">
        <v>10</v>
      </c>
      <c r="H25" s="14">
        <v>25</v>
      </c>
      <c r="I25" s="14" t="s">
        <v>41</v>
      </c>
      <c r="J25" s="14" t="s">
        <v>76</v>
      </c>
      <c r="K25" s="114">
        <v>0.19</v>
      </c>
      <c r="L25" s="115">
        <v>21.99</v>
      </c>
      <c r="M25" s="175">
        <f t="shared" si="0"/>
        <v>18.478991596638654</v>
      </c>
      <c r="N25" s="115">
        <f>L25*0.9</f>
        <v>19.791</v>
      </c>
      <c r="O25" s="116">
        <f t="shared" si="14"/>
        <v>16.631092436974789</v>
      </c>
      <c r="P25" s="177">
        <f t="shared" si="15"/>
        <v>19.791</v>
      </c>
      <c r="Q25" s="16">
        <f>P25-2</f>
        <v>17.791</v>
      </c>
      <c r="R25" s="16">
        <f>P25-5</f>
        <v>14.791</v>
      </c>
      <c r="S25" s="16">
        <f>P25-7</f>
        <v>12.791</v>
      </c>
      <c r="T25" s="14" t="s">
        <v>41</v>
      </c>
      <c r="U25" s="71" t="s">
        <v>41</v>
      </c>
      <c r="V25" s="256">
        <v>0</v>
      </c>
      <c r="W25" s="237" t="s">
        <v>2307</v>
      </c>
      <c r="X25" s="120" t="s">
        <v>2714</v>
      </c>
      <c r="Y25" s="67">
        <v>70</v>
      </c>
      <c r="Z25" s="114">
        <v>-5</v>
      </c>
      <c r="AA25" s="182">
        <f t="shared" si="1"/>
        <v>65</v>
      </c>
      <c r="AB25" s="183">
        <f t="shared" si="2"/>
        <v>-29.75</v>
      </c>
      <c r="AC25" s="184">
        <f t="shared" si="3"/>
        <v>9.99</v>
      </c>
      <c r="AD25" s="183">
        <f t="shared" si="4"/>
        <v>8.3949579831932777</v>
      </c>
      <c r="AE25" s="202">
        <f>IF(ISNUMBER(Q25),AA25-40,"-")</f>
        <v>25</v>
      </c>
      <c r="AF25" s="203">
        <f>IF(ISNUMBER(R25),AA25-100,"-")</f>
        <v>-35</v>
      </c>
      <c r="AG25" s="203">
        <f>IF(ISNUMBER(S25),AA25-140,"-")</f>
        <v>-75</v>
      </c>
      <c r="AH25" s="203" t="str">
        <f t="shared" si="5"/>
        <v>-</v>
      </c>
      <c r="AI25" s="204" t="str">
        <f t="shared" si="6"/>
        <v>-</v>
      </c>
      <c r="AJ25" s="185"/>
      <c r="AK25" s="205">
        <f t="shared" si="7"/>
        <v>19.990000000000002</v>
      </c>
      <c r="AL25" s="206">
        <f t="shared" si="8"/>
        <v>89.99</v>
      </c>
      <c r="AM25" s="206">
        <f t="shared" si="9"/>
        <v>139.99</v>
      </c>
      <c r="AN25" s="206" t="str">
        <f t="shared" si="10"/>
        <v>-</v>
      </c>
      <c r="AO25" s="207" t="str">
        <f t="shared" si="11"/>
        <v>-</v>
      </c>
      <c r="AP25" s="104"/>
      <c r="AQ25" s="227">
        <v>46265</v>
      </c>
      <c r="AR25" s="112" t="s">
        <v>79</v>
      </c>
      <c r="AS25" s="103"/>
    </row>
    <row r="26" spans="1:45">
      <c r="A26" s="110"/>
      <c r="B26" s="124" t="s">
        <v>38</v>
      </c>
      <c r="C26" s="47" t="s">
        <v>73</v>
      </c>
      <c r="D26" s="71" t="s">
        <v>40</v>
      </c>
      <c r="E26" s="112"/>
      <c r="F26" s="51" t="s">
        <v>61</v>
      </c>
      <c r="G26" s="14" t="s">
        <v>41</v>
      </c>
      <c r="H26" s="14">
        <v>300</v>
      </c>
      <c r="I26" s="14" t="s">
        <v>41</v>
      </c>
      <c r="J26" s="14" t="s">
        <v>76</v>
      </c>
      <c r="K26" s="114" t="s">
        <v>61</v>
      </c>
      <c r="L26" s="115">
        <v>19.95</v>
      </c>
      <c r="M26" s="175">
        <f t="shared" si="0"/>
        <v>16.764705882352942</v>
      </c>
      <c r="N26" s="115"/>
      <c r="O26" s="116"/>
      <c r="P26" s="177">
        <f>L26</f>
        <v>19.95</v>
      </c>
      <c r="Q26" s="14" t="s">
        <v>41</v>
      </c>
      <c r="R26" s="14" t="s">
        <v>41</v>
      </c>
      <c r="S26" s="14" t="s">
        <v>41</v>
      </c>
      <c r="T26" s="14" t="s">
        <v>41</v>
      </c>
      <c r="U26" s="71" t="s">
        <v>41</v>
      </c>
      <c r="V26" s="256">
        <v>0</v>
      </c>
      <c r="W26" s="48"/>
      <c r="X26" s="119" t="s">
        <v>41</v>
      </c>
      <c r="Y26" s="122">
        <v>80</v>
      </c>
      <c r="Z26" s="114"/>
      <c r="AA26" s="182">
        <f t="shared" si="1"/>
        <v>80</v>
      </c>
      <c r="AB26" s="183">
        <f t="shared" si="2"/>
        <v>-47.599999999999994</v>
      </c>
      <c r="AC26" s="184">
        <f t="shared" si="3"/>
        <v>9.99</v>
      </c>
      <c r="AD26" s="183">
        <f t="shared" si="4"/>
        <v>8.3949579831932777</v>
      </c>
      <c r="AE26" s="202" t="str">
        <f>IF(ISNUMBER(Q26),AA26-40,"-")</f>
        <v>-</v>
      </c>
      <c r="AF26" s="203" t="str">
        <f>IF(ISNUMBER(R26),AA26-100,"-")</f>
        <v>-</v>
      </c>
      <c r="AG26" s="203" t="str">
        <f>IF(ISNUMBER(S26),AA26-140,"-")</f>
        <v>-</v>
      </c>
      <c r="AH26" s="203" t="str">
        <f t="shared" si="5"/>
        <v>-</v>
      </c>
      <c r="AI26" s="204" t="str">
        <f t="shared" si="6"/>
        <v>-</v>
      </c>
      <c r="AJ26" s="185"/>
      <c r="AK26" s="205" t="str">
        <f t="shared" si="7"/>
        <v>-</v>
      </c>
      <c r="AL26" s="206" t="str">
        <f t="shared" si="8"/>
        <v>-</v>
      </c>
      <c r="AM26" s="206" t="str">
        <f t="shared" si="9"/>
        <v>-</v>
      </c>
      <c r="AN26" s="206" t="str">
        <f t="shared" si="10"/>
        <v>-</v>
      </c>
      <c r="AO26" s="207" t="str">
        <f t="shared" si="11"/>
        <v>-</v>
      </c>
      <c r="AP26" s="103" t="s">
        <v>2503</v>
      </c>
      <c r="AQ26" s="227"/>
      <c r="AR26" s="112" t="s">
        <v>77</v>
      </c>
      <c r="AS26" s="103"/>
    </row>
    <row r="27" spans="1:45" s="49" customFormat="1">
      <c r="A27" s="267" t="s">
        <v>2760</v>
      </c>
      <c r="B27" s="124" t="s">
        <v>38</v>
      </c>
      <c r="C27" s="47" t="s">
        <v>114</v>
      </c>
      <c r="D27" s="71" t="s">
        <v>71</v>
      </c>
      <c r="E27" s="112" t="s">
        <v>2426</v>
      </c>
      <c r="F27" s="51" t="s">
        <v>61</v>
      </c>
      <c r="G27" s="284">
        <v>50</v>
      </c>
      <c r="H27" s="14">
        <v>300</v>
      </c>
      <c r="I27" s="14" t="s">
        <v>41</v>
      </c>
      <c r="J27" s="14" t="s">
        <v>76</v>
      </c>
      <c r="K27" s="71" t="s">
        <v>61</v>
      </c>
      <c r="L27" s="115">
        <v>39.950000000000003</v>
      </c>
      <c r="M27" s="175">
        <f t="shared" si="0"/>
        <v>33.571428571428577</v>
      </c>
      <c r="N27" s="115">
        <f>L27-20</f>
        <v>19.950000000000003</v>
      </c>
      <c r="O27" s="118">
        <f>N27/1.19</f>
        <v>16.764705882352946</v>
      </c>
      <c r="P27" s="177">
        <f>N27</f>
        <v>19.950000000000003</v>
      </c>
      <c r="Q27" s="16">
        <f>P27-2</f>
        <v>17.950000000000003</v>
      </c>
      <c r="R27" s="16">
        <f>P27-5</f>
        <v>14.950000000000003</v>
      </c>
      <c r="S27" s="16">
        <f>P27-7</f>
        <v>12.950000000000003</v>
      </c>
      <c r="T27" s="16">
        <f>P27-10</f>
        <v>9.9500000000000028</v>
      </c>
      <c r="U27" s="71" t="s">
        <v>41</v>
      </c>
      <c r="V27" s="252">
        <v>39.99</v>
      </c>
      <c r="W27" s="237" t="s">
        <v>118</v>
      </c>
      <c r="X27" s="120" t="s">
        <v>2124</v>
      </c>
      <c r="Y27" s="67">
        <v>310</v>
      </c>
      <c r="Z27" s="114">
        <v>-230</v>
      </c>
      <c r="AA27" s="182">
        <f t="shared" si="1"/>
        <v>80</v>
      </c>
      <c r="AB27" s="183">
        <f t="shared" si="2"/>
        <v>-47.599999999999994</v>
      </c>
      <c r="AC27" s="184">
        <f t="shared" si="3"/>
        <v>9.99</v>
      </c>
      <c r="AD27" s="183">
        <f t="shared" si="4"/>
        <v>8.3949579831932777</v>
      </c>
      <c r="AE27" s="202">
        <f>IF(ISNUMBER(Q27),AA27-40,"-")</f>
        <v>40</v>
      </c>
      <c r="AF27" s="203">
        <f>IF(ISNUMBER(R27),AA27-100,"-")</f>
        <v>-20</v>
      </c>
      <c r="AG27" s="203">
        <f>IF(ISNUMBER(S27),AA27-140,"-")</f>
        <v>-60</v>
      </c>
      <c r="AH27" s="203">
        <f t="shared" si="5"/>
        <v>-120</v>
      </c>
      <c r="AI27" s="204" t="str">
        <f t="shared" si="6"/>
        <v>-</v>
      </c>
      <c r="AJ27" s="185"/>
      <c r="AK27" s="205">
        <f t="shared" si="7"/>
        <v>9.99</v>
      </c>
      <c r="AL27" s="206">
        <f t="shared" si="8"/>
        <v>79.989999999999995</v>
      </c>
      <c r="AM27" s="206">
        <f t="shared" si="9"/>
        <v>119.99</v>
      </c>
      <c r="AN27" s="206">
        <f t="shared" si="10"/>
        <v>199.99</v>
      </c>
      <c r="AO27" s="207" t="str">
        <f t="shared" si="11"/>
        <v>-</v>
      </c>
      <c r="AP27" s="103"/>
      <c r="AQ27" s="227">
        <v>46265</v>
      </c>
      <c r="AR27" s="112" t="s">
        <v>115</v>
      </c>
      <c r="AS27" s="103"/>
    </row>
    <row r="28" spans="1:45" s="49" customFormat="1">
      <c r="A28" s="110" t="s">
        <v>53</v>
      </c>
      <c r="B28" s="124" t="s">
        <v>38</v>
      </c>
      <c r="C28" s="47" t="s">
        <v>67</v>
      </c>
      <c r="D28" s="71" t="s">
        <v>40</v>
      </c>
      <c r="E28" s="112"/>
      <c r="F28" s="51" t="s">
        <v>41</v>
      </c>
      <c r="G28" s="14">
        <v>10</v>
      </c>
      <c r="H28" s="14">
        <v>150</v>
      </c>
      <c r="I28" s="14" t="s">
        <v>41</v>
      </c>
      <c r="J28" s="14" t="s">
        <v>42</v>
      </c>
      <c r="K28" s="114">
        <v>0.19</v>
      </c>
      <c r="L28" s="115">
        <v>19.989999999999998</v>
      </c>
      <c r="M28" s="175">
        <f t="shared" si="0"/>
        <v>16.798319327731093</v>
      </c>
      <c r="N28" s="115"/>
      <c r="O28" s="116"/>
      <c r="P28" s="177">
        <f t="shared" ref="P28:P32" si="16">L28</f>
        <v>19.989999999999998</v>
      </c>
      <c r="Q28" s="16">
        <f>P28-2</f>
        <v>17.989999999999998</v>
      </c>
      <c r="R28" s="16">
        <f>P28-5</f>
        <v>14.989999999999998</v>
      </c>
      <c r="S28" s="16">
        <f>P28-7</f>
        <v>12.989999999999998</v>
      </c>
      <c r="T28" s="16">
        <f>P28-10</f>
        <v>9.9899999999999984</v>
      </c>
      <c r="U28" s="71" t="s">
        <v>41</v>
      </c>
      <c r="V28" s="252">
        <v>39.99</v>
      </c>
      <c r="W28" s="212"/>
      <c r="X28" s="119" t="s">
        <v>41</v>
      </c>
      <c r="Y28" s="67">
        <v>70</v>
      </c>
      <c r="Z28" s="114"/>
      <c r="AA28" s="182">
        <f t="shared" si="1"/>
        <v>70</v>
      </c>
      <c r="AB28" s="183">
        <f t="shared" si="2"/>
        <v>-35.699999999999996</v>
      </c>
      <c r="AC28" s="184">
        <f t="shared" si="3"/>
        <v>9.99</v>
      </c>
      <c r="AD28" s="183">
        <f t="shared" si="4"/>
        <v>8.3949579831932777</v>
      </c>
      <c r="AE28" s="202">
        <f>IF(ISNUMBER(Q28),AA28-40,"-")</f>
        <v>30</v>
      </c>
      <c r="AF28" s="203">
        <f>IF(ISNUMBER(R28),AA28-100,"-")</f>
        <v>-30</v>
      </c>
      <c r="AG28" s="203">
        <f>IF(ISNUMBER(S28),AA28-140,"-")</f>
        <v>-70</v>
      </c>
      <c r="AH28" s="203">
        <f t="shared" si="5"/>
        <v>-130</v>
      </c>
      <c r="AI28" s="204" t="str">
        <f t="shared" si="6"/>
        <v>-</v>
      </c>
      <c r="AJ28" s="185"/>
      <c r="AK28" s="205">
        <f t="shared" si="7"/>
        <v>19.990000000000002</v>
      </c>
      <c r="AL28" s="206">
        <f t="shared" si="8"/>
        <v>89.99</v>
      </c>
      <c r="AM28" s="206">
        <f t="shared" si="9"/>
        <v>139.99</v>
      </c>
      <c r="AN28" s="206">
        <f t="shared" si="10"/>
        <v>209.99</v>
      </c>
      <c r="AO28" s="207" t="str">
        <f t="shared" si="11"/>
        <v>-</v>
      </c>
      <c r="AP28" s="103"/>
      <c r="AQ28" s="227"/>
      <c r="AR28" s="112" t="s">
        <v>68</v>
      </c>
      <c r="AS28" s="103"/>
    </row>
    <row r="29" spans="1:45">
      <c r="A29" s="110"/>
      <c r="B29" s="124" t="s">
        <v>38</v>
      </c>
      <c r="C29" s="47" t="s">
        <v>67</v>
      </c>
      <c r="D29" s="71" t="s">
        <v>40</v>
      </c>
      <c r="E29" s="112" t="s">
        <v>2427</v>
      </c>
      <c r="F29" s="51" t="s">
        <v>41</v>
      </c>
      <c r="G29" s="14">
        <v>10</v>
      </c>
      <c r="H29" s="14">
        <v>150</v>
      </c>
      <c r="I29" s="14" t="s">
        <v>41</v>
      </c>
      <c r="J29" s="14" t="s">
        <v>42</v>
      </c>
      <c r="K29" s="114">
        <v>0.19</v>
      </c>
      <c r="L29" s="115">
        <v>19.989999999999998</v>
      </c>
      <c r="M29" s="175">
        <f t="shared" si="0"/>
        <v>16.798319327731093</v>
      </c>
      <c r="N29" s="115"/>
      <c r="O29" s="116"/>
      <c r="P29" s="177">
        <f t="shared" si="16"/>
        <v>19.989999999999998</v>
      </c>
      <c r="Q29" s="16">
        <f>P29-2</f>
        <v>17.989999999999998</v>
      </c>
      <c r="R29" s="16">
        <f>P29-5</f>
        <v>14.989999999999998</v>
      </c>
      <c r="S29" s="16">
        <f>P29-7</f>
        <v>12.989999999999998</v>
      </c>
      <c r="T29" s="16">
        <f>P29-10</f>
        <v>9.9899999999999984</v>
      </c>
      <c r="U29" s="71" t="s">
        <v>41</v>
      </c>
      <c r="V29" s="252">
        <v>39.99</v>
      </c>
      <c r="W29" s="236" t="s">
        <v>49</v>
      </c>
      <c r="X29" s="223" t="s">
        <v>69</v>
      </c>
      <c r="Y29" s="67">
        <v>70</v>
      </c>
      <c r="Z29" s="114">
        <v>75</v>
      </c>
      <c r="AA29" s="182">
        <f t="shared" si="1"/>
        <v>145</v>
      </c>
      <c r="AB29" s="183">
        <f t="shared" si="2"/>
        <v>-124.94999999999999</v>
      </c>
      <c r="AC29" s="184">
        <f t="shared" si="3"/>
        <v>9.99</v>
      </c>
      <c r="AD29" s="183">
        <f t="shared" si="4"/>
        <v>8.3949579831932777</v>
      </c>
      <c r="AE29" s="202">
        <f>IF(ISNUMBER(Q29),AA29-40,"-")</f>
        <v>105</v>
      </c>
      <c r="AF29" s="203">
        <f>IF(ISNUMBER(R29),AA29-100,"-")</f>
        <v>45</v>
      </c>
      <c r="AG29" s="203">
        <f>IF(ISNUMBER(S29),AA29-140,"-")</f>
        <v>5</v>
      </c>
      <c r="AH29" s="203">
        <f t="shared" si="5"/>
        <v>-55</v>
      </c>
      <c r="AI29" s="204" t="str">
        <f t="shared" si="6"/>
        <v>-</v>
      </c>
      <c r="AJ29" s="185"/>
      <c r="AK29" s="205">
        <f t="shared" si="7"/>
        <v>9.99</v>
      </c>
      <c r="AL29" s="206">
        <f t="shared" si="8"/>
        <v>9.99</v>
      </c>
      <c r="AM29" s="206">
        <f t="shared" si="9"/>
        <v>49.99</v>
      </c>
      <c r="AN29" s="206">
        <f t="shared" si="10"/>
        <v>119.99</v>
      </c>
      <c r="AO29" s="207" t="str">
        <f t="shared" si="11"/>
        <v>-</v>
      </c>
      <c r="AP29" s="103"/>
      <c r="AQ29" s="227">
        <v>46265</v>
      </c>
      <c r="AR29" s="112" t="s">
        <v>68</v>
      </c>
      <c r="AS29" s="103"/>
    </row>
    <row r="30" spans="1:45">
      <c r="A30" s="110" t="s">
        <v>53</v>
      </c>
      <c r="B30" s="124" t="s">
        <v>38</v>
      </c>
      <c r="C30" s="47" t="s">
        <v>70</v>
      </c>
      <c r="D30" s="71" t="s">
        <v>71</v>
      </c>
      <c r="E30" s="112"/>
      <c r="F30" s="51" t="s">
        <v>41</v>
      </c>
      <c r="G30" s="14">
        <v>1</v>
      </c>
      <c r="H30" s="14">
        <v>25</v>
      </c>
      <c r="I30" s="14" t="s">
        <v>41</v>
      </c>
      <c r="J30" s="14" t="s">
        <v>42</v>
      </c>
      <c r="K30" s="114">
        <v>0.19</v>
      </c>
      <c r="L30" s="115">
        <v>19.989999999999998</v>
      </c>
      <c r="M30" s="175">
        <f t="shared" si="0"/>
        <v>16.798319327731093</v>
      </c>
      <c r="N30" s="115"/>
      <c r="O30" s="116"/>
      <c r="P30" s="177">
        <f t="shared" si="16"/>
        <v>19.989999999999998</v>
      </c>
      <c r="Q30" s="16">
        <f>P30-2</f>
        <v>17.989999999999998</v>
      </c>
      <c r="R30" s="16">
        <f>P30-5</f>
        <v>14.989999999999998</v>
      </c>
      <c r="S30" s="14" t="s">
        <v>41</v>
      </c>
      <c r="T30" s="14" t="s">
        <v>41</v>
      </c>
      <c r="U30" s="71" t="s">
        <v>41</v>
      </c>
      <c r="V30" s="256">
        <v>0</v>
      </c>
      <c r="W30" s="212"/>
      <c r="X30" s="119" t="s">
        <v>41</v>
      </c>
      <c r="Y30" s="67">
        <v>190</v>
      </c>
      <c r="Z30" s="114"/>
      <c r="AA30" s="182">
        <f t="shared" si="1"/>
        <v>190</v>
      </c>
      <c r="AB30" s="183">
        <f t="shared" si="2"/>
        <v>-178.5</v>
      </c>
      <c r="AC30" s="184">
        <f t="shared" si="3"/>
        <v>9.99</v>
      </c>
      <c r="AD30" s="183">
        <f t="shared" si="4"/>
        <v>8.3949579831932777</v>
      </c>
      <c r="AE30" s="202">
        <f>IF(ISNUMBER(Q30),AA30-40,"-")</f>
        <v>150</v>
      </c>
      <c r="AF30" s="203">
        <f>IF(ISNUMBER(R30),AA30-100,"-")</f>
        <v>90</v>
      </c>
      <c r="AG30" s="203" t="str">
        <f>IF(ISNUMBER(S30),AA30-140,"-")</f>
        <v>-</v>
      </c>
      <c r="AH30" s="203" t="str">
        <f t="shared" si="5"/>
        <v>-</v>
      </c>
      <c r="AI30" s="204" t="str">
        <f t="shared" si="6"/>
        <v>-</v>
      </c>
      <c r="AJ30" s="185"/>
      <c r="AK30" s="205">
        <f t="shared" si="7"/>
        <v>9.99</v>
      </c>
      <c r="AL30" s="206">
        <f t="shared" si="8"/>
        <v>9.99</v>
      </c>
      <c r="AM30" s="206" t="str">
        <f t="shared" si="9"/>
        <v>-</v>
      </c>
      <c r="AN30" s="206" t="str">
        <f t="shared" si="10"/>
        <v>-</v>
      </c>
      <c r="AO30" s="207" t="str">
        <f t="shared" si="11"/>
        <v>-</v>
      </c>
      <c r="AP30" s="103"/>
      <c r="AQ30" s="227"/>
      <c r="AR30" s="112" t="s">
        <v>72</v>
      </c>
      <c r="AS30" s="103"/>
    </row>
    <row r="31" spans="1:45">
      <c r="A31" s="110"/>
      <c r="B31" s="124" t="s">
        <v>38</v>
      </c>
      <c r="C31" s="47" t="s">
        <v>75</v>
      </c>
      <c r="D31" s="71" t="s">
        <v>40</v>
      </c>
      <c r="E31" s="112"/>
      <c r="F31" s="51" t="s">
        <v>61</v>
      </c>
      <c r="G31" s="14">
        <v>5</v>
      </c>
      <c r="H31" s="14">
        <v>25</v>
      </c>
      <c r="I31" s="14" t="s">
        <v>41</v>
      </c>
      <c r="J31" s="14" t="s">
        <v>76</v>
      </c>
      <c r="K31" s="114">
        <v>0.19</v>
      </c>
      <c r="L31" s="115">
        <v>19.989999999999998</v>
      </c>
      <c r="M31" s="175">
        <f t="shared" si="0"/>
        <v>16.798319327731093</v>
      </c>
      <c r="N31" s="115"/>
      <c r="O31" s="116"/>
      <c r="P31" s="177">
        <f t="shared" si="16"/>
        <v>19.989999999999998</v>
      </c>
      <c r="Q31" s="16">
        <f>P31-2</f>
        <v>17.989999999999998</v>
      </c>
      <c r="R31" s="16">
        <f>P31-5</f>
        <v>14.989999999999998</v>
      </c>
      <c r="S31" s="16">
        <f>P31-7</f>
        <v>12.989999999999998</v>
      </c>
      <c r="T31" s="14" t="s">
        <v>41</v>
      </c>
      <c r="U31" s="71" t="s">
        <v>41</v>
      </c>
      <c r="V31" s="252">
        <v>39.99</v>
      </c>
      <c r="W31" s="212"/>
      <c r="X31" s="119" t="s">
        <v>41</v>
      </c>
      <c r="Y31" s="67">
        <v>50</v>
      </c>
      <c r="Z31" s="114"/>
      <c r="AA31" s="182">
        <f t="shared" si="1"/>
        <v>50</v>
      </c>
      <c r="AB31" s="183">
        <f t="shared" si="2"/>
        <v>-11.899999999999999</v>
      </c>
      <c r="AC31" s="184">
        <f t="shared" si="3"/>
        <v>9.99</v>
      </c>
      <c r="AD31" s="183">
        <f t="shared" si="4"/>
        <v>8.3949579831932777</v>
      </c>
      <c r="AE31" s="202">
        <f>IF(ISNUMBER(Q31),AA31-40,"-")</f>
        <v>10</v>
      </c>
      <c r="AF31" s="203">
        <f>IF(ISNUMBER(R31),AA31-100,"-")</f>
        <v>-50</v>
      </c>
      <c r="AG31" s="203">
        <f>IF(ISNUMBER(S31),AA31-140,"-")</f>
        <v>-90</v>
      </c>
      <c r="AH31" s="203" t="str">
        <f t="shared" si="5"/>
        <v>-</v>
      </c>
      <c r="AI31" s="204" t="str">
        <f t="shared" si="6"/>
        <v>-</v>
      </c>
      <c r="AJ31" s="185"/>
      <c r="AK31" s="205">
        <f t="shared" si="7"/>
        <v>39.99</v>
      </c>
      <c r="AL31" s="206">
        <f t="shared" si="8"/>
        <v>109.99</v>
      </c>
      <c r="AM31" s="206">
        <f t="shared" si="9"/>
        <v>159.99</v>
      </c>
      <c r="AN31" s="206" t="str">
        <f t="shared" si="10"/>
        <v>-</v>
      </c>
      <c r="AO31" s="207" t="str">
        <f t="shared" si="11"/>
        <v>-</v>
      </c>
      <c r="AP31" s="104"/>
      <c r="AQ31" s="227"/>
      <c r="AR31" s="112" t="s">
        <v>77</v>
      </c>
      <c r="AS31" s="103"/>
    </row>
    <row r="32" spans="1:45">
      <c r="A32" s="110"/>
      <c r="B32" s="124" t="s">
        <v>38</v>
      </c>
      <c r="C32" s="47" t="s">
        <v>75</v>
      </c>
      <c r="D32" s="71" t="s">
        <v>40</v>
      </c>
      <c r="E32" s="112" t="s">
        <v>2426</v>
      </c>
      <c r="F32" s="51" t="s">
        <v>61</v>
      </c>
      <c r="G32" s="14">
        <v>5</v>
      </c>
      <c r="H32" s="14">
        <v>25</v>
      </c>
      <c r="I32" s="14" t="s">
        <v>41</v>
      </c>
      <c r="J32" s="14" t="s">
        <v>76</v>
      </c>
      <c r="K32" s="114">
        <v>0.19</v>
      </c>
      <c r="L32" s="115">
        <v>19.989999999999998</v>
      </c>
      <c r="M32" s="175">
        <f t="shared" si="0"/>
        <v>16.798319327731093</v>
      </c>
      <c r="N32" s="115"/>
      <c r="O32" s="116"/>
      <c r="P32" s="177">
        <f t="shared" si="16"/>
        <v>19.989999999999998</v>
      </c>
      <c r="Q32" s="16">
        <f>P32-2</f>
        <v>17.989999999999998</v>
      </c>
      <c r="R32" s="16">
        <f>P32-5</f>
        <v>14.989999999999998</v>
      </c>
      <c r="S32" s="16">
        <f>P32-7</f>
        <v>12.989999999999998</v>
      </c>
      <c r="T32" s="14" t="s">
        <v>41</v>
      </c>
      <c r="U32" s="71" t="s">
        <v>41</v>
      </c>
      <c r="V32" s="252">
        <v>39.99</v>
      </c>
      <c r="W32" s="237" t="s">
        <v>49</v>
      </c>
      <c r="X32" s="120" t="s">
        <v>78</v>
      </c>
      <c r="Y32" s="67">
        <v>50</v>
      </c>
      <c r="Z32" s="114">
        <v>60</v>
      </c>
      <c r="AA32" s="182">
        <f t="shared" si="1"/>
        <v>110</v>
      </c>
      <c r="AB32" s="183">
        <f t="shared" si="2"/>
        <v>-83.3</v>
      </c>
      <c r="AC32" s="184">
        <f t="shared" si="3"/>
        <v>9.99</v>
      </c>
      <c r="AD32" s="183">
        <f t="shared" si="4"/>
        <v>8.3949579831932777</v>
      </c>
      <c r="AE32" s="202">
        <f>IF(ISNUMBER(Q32),AA32-40,"-")</f>
        <v>70</v>
      </c>
      <c r="AF32" s="203">
        <f>IF(ISNUMBER(R32),AA32-100,"-")</f>
        <v>10</v>
      </c>
      <c r="AG32" s="203">
        <f>IF(ISNUMBER(S32),AA32-140,"-")</f>
        <v>-30</v>
      </c>
      <c r="AH32" s="203" t="str">
        <f t="shared" si="5"/>
        <v>-</v>
      </c>
      <c r="AI32" s="204" t="str">
        <f t="shared" si="6"/>
        <v>-</v>
      </c>
      <c r="AJ32" s="185"/>
      <c r="AK32" s="205">
        <f t="shared" si="7"/>
        <v>9.99</v>
      </c>
      <c r="AL32" s="206">
        <f t="shared" si="8"/>
        <v>39.99</v>
      </c>
      <c r="AM32" s="206">
        <f t="shared" si="9"/>
        <v>89.99</v>
      </c>
      <c r="AN32" s="206" t="str">
        <f t="shared" si="10"/>
        <v>-</v>
      </c>
      <c r="AO32" s="207" t="str">
        <f t="shared" si="11"/>
        <v>-</v>
      </c>
      <c r="AP32" s="104"/>
      <c r="AQ32" s="227">
        <v>46265</v>
      </c>
      <c r="AR32" s="112" t="s">
        <v>77</v>
      </c>
      <c r="AS32" s="103"/>
    </row>
    <row r="33" spans="1:45" s="49" customFormat="1">
      <c r="A33" s="110"/>
      <c r="B33" s="124" t="s">
        <v>38</v>
      </c>
      <c r="C33" s="47" t="s">
        <v>2128</v>
      </c>
      <c r="D33" s="71" t="s">
        <v>85</v>
      </c>
      <c r="E33" s="112" t="s">
        <v>2426</v>
      </c>
      <c r="F33" s="51" t="s">
        <v>61</v>
      </c>
      <c r="G33" s="14">
        <v>10</v>
      </c>
      <c r="H33" s="14">
        <v>25</v>
      </c>
      <c r="I33" s="14" t="s">
        <v>41</v>
      </c>
      <c r="J33" s="14" t="s">
        <v>76</v>
      </c>
      <c r="K33" s="114">
        <v>0.19</v>
      </c>
      <c r="L33" s="115">
        <v>26.99</v>
      </c>
      <c r="M33" s="175">
        <f t="shared" si="0"/>
        <v>22.680672268907564</v>
      </c>
      <c r="N33" s="115">
        <f>L33-7</f>
        <v>19.989999999999998</v>
      </c>
      <c r="O33" s="116">
        <f t="shared" ref="O33:O37" si="17">N33/1.19</f>
        <v>16.798319327731093</v>
      </c>
      <c r="P33" s="177">
        <f t="shared" ref="P33:P37" si="18">N33</f>
        <v>19.989999999999998</v>
      </c>
      <c r="Q33" s="16">
        <f>P33-2</f>
        <v>17.989999999999998</v>
      </c>
      <c r="R33" s="16">
        <f>P33-5</f>
        <v>14.989999999999998</v>
      </c>
      <c r="S33" s="16">
        <f>P33-7</f>
        <v>12.989999999999998</v>
      </c>
      <c r="T33" s="14" t="s">
        <v>41</v>
      </c>
      <c r="U33" s="71" t="s">
        <v>41</v>
      </c>
      <c r="V33" s="252">
        <v>39.99</v>
      </c>
      <c r="W33" s="237" t="s">
        <v>80</v>
      </c>
      <c r="X33" s="120" t="s">
        <v>2713</v>
      </c>
      <c r="Y33" s="67">
        <v>150</v>
      </c>
      <c r="Z33" s="114">
        <v>-20</v>
      </c>
      <c r="AA33" s="182">
        <f t="shared" si="1"/>
        <v>130</v>
      </c>
      <c r="AB33" s="183">
        <f t="shared" si="2"/>
        <v>-107.1</v>
      </c>
      <c r="AC33" s="184">
        <f t="shared" si="3"/>
        <v>9.99</v>
      </c>
      <c r="AD33" s="183">
        <f t="shared" si="4"/>
        <v>8.3949579831932777</v>
      </c>
      <c r="AE33" s="202">
        <f>IF(ISNUMBER(Q33),AA33-40,"-")</f>
        <v>90</v>
      </c>
      <c r="AF33" s="203">
        <f>IF(ISNUMBER(R33),AA33-100,"-")</f>
        <v>30</v>
      </c>
      <c r="AG33" s="203">
        <f>IF(ISNUMBER(S33),AA33-140,"-")</f>
        <v>-10</v>
      </c>
      <c r="AH33" s="203" t="str">
        <f t="shared" si="5"/>
        <v>-</v>
      </c>
      <c r="AI33" s="204" t="str">
        <f t="shared" si="6"/>
        <v>-</v>
      </c>
      <c r="AJ33" s="185"/>
      <c r="AK33" s="205">
        <f t="shared" si="7"/>
        <v>9.99</v>
      </c>
      <c r="AL33" s="206">
        <f t="shared" si="8"/>
        <v>19.990000000000002</v>
      </c>
      <c r="AM33" s="206">
        <f t="shared" si="9"/>
        <v>59.99</v>
      </c>
      <c r="AN33" s="206" t="str">
        <f t="shared" si="10"/>
        <v>-</v>
      </c>
      <c r="AO33" s="207" t="str">
        <f t="shared" si="11"/>
        <v>-</v>
      </c>
      <c r="AP33" s="104"/>
      <c r="AQ33" s="227">
        <v>46265</v>
      </c>
      <c r="AR33" s="112" t="s">
        <v>90</v>
      </c>
      <c r="AS33" s="103"/>
    </row>
    <row r="34" spans="1:45">
      <c r="A34" s="110"/>
      <c r="B34" s="124" t="s">
        <v>38</v>
      </c>
      <c r="C34" s="47" t="s">
        <v>163</v>
      </c>
      <c r="D34" s="71" t="s">
        <v>40</v>
      </c>
      <c r="E34" s="112" t="s">
        <v>2426</v>
      </c>
      <c r="F34" s="51" t="s">
        <v>61</v>
      </c>
      <c r="G34" s="14">
        <v>25</v>
      </c>
      <c r="H34" s="14">
        <v>50</v>
      </c>
      <c r="I34" s="14">
        <v>50</v>
      </c>
      <c r="J34" s="14" t="s">
        <v>76</v>
      </c>
      <c r="K34" s="114" t="s">
        <v>61</v>
      </c>
      <c r="L34" s="115">
        <v>29.99</v>
      </c>
      <c r="M34" s="175">
        <f t="shared" ref="M34:M58" si="19">L34/1.19</f>
        <v>25.201680672268907</v>
      </c>
      <c r="N34" s="115">
        <f t="shared" ref="N34:N35" si="20">L34-10</f>
        <v>19.989999999999998</v>
      </c>
      <c r="O34" s="116">
        <f t="shared" si="17"/>
        <v>16.798319327731093</v>
      </c>
      <c r="P34" s="177">
        <f t="shared" si="18"/>
        <v>19.989999999999998</v>
      </c>
      <c r="Q34" s="16">
        <f>P34-2</f>
        <v>17.989999999999998</v>
      </c>
      <c r="R34" s="16">
        <f>P34-5</f>
        <v>14.989999999999998</v>
      </c>
      <c r="S34" s="16">
        <f>P34-7</f>
        <v>12.989999999999998</v>
      </c>
      <c r="T34" s="16">
        <f>P34-10</f>
        <v>9.9899999999999984</v>
      </c>
      <c r="U34" s="71" t="s">
        <v>41</v>
      </c>
      <c r="V34" s="252">
        <v>39.99</v>
      </c>
      <c r="W34" s="237" t="s">
        <v>81</v>
      </c>
      <c r="X34" s="120" t="s">
        <v>2721</v>
      </c>
      <c r="Y34" s="67">
        <v>110</v>
      </c>
      <c r="Z34" s="114">
        <v>-20</v>
      </c>
      <c r="AA34" s="182">
        <f t="shared" ref="AA34:AA58" si="21">SUM(Y34:Z34)</f>
        <v>90</v>
      </c>
      <c r="AB34" s="183">
        <f t="shared" ref="AB34:AB58" si="22">((($AA$2+$AA$3)-AA34))*1.19</f>
        <v>-59.5</v>
      </c>
      <c r="AC34" s="184">
        <f t="shared" ref="AC34:AC58" si="23">IF(AB34&lt;1,9.99,ROUNDDOWN(AB34/10,0)*10+9.99)</f>
        <v>9.99</v>
      </c>
      <c r="AD34" s="183">
        <f t="shared" ref="AD34:AD58" si="24">AC34/1.19</f>
        <v>8.3949579831932777</v>
      </c>
      <c r="AE34" s="202">
        <f>IF(ISNUMBER(Q34),AA34-40,"-")</f>
        <v>50</v>
      </c>
      <c r="AF34" s="203">
        <f>IF(ISNUMBER(R34),AA34-100,"-")</f>
        <v>-10</v>
      </c>
      <c r="AG34" s="203">
        <f>IF(ISNUMBER(S34),AA34-140,"-")</f>
        <v>-50</v>
      </c>
      <c r="AH34" s="203">
        <f t="shared" ref="AH34:AH58" si="25">IF(ISNUMBER(T34),AA34-200,"-")</f>
        <v>-110</v>
      </c>
      <c r="AI34" s="204" t="str">
        <f t="shared" ref="AI34:AI58" si="26">IF(ISNUMBER(U34),AA34-240,"-")</f>
        <v>-</v>
      </c>
      <c r="AJ34" s="185"/>
      <c r="AK34" s="205">
        <f t="shared" ref="AK34:AK58" si="27">IF(ISNUMBER(AE34),IF((AB34+47.6)&lt;1,9.99,ROUNDDOWN((AB34+47.6)/10,0)*10+9.99),"-")</f>
        <v>9.99</v>
      </c>
      <c r="AL34" s="206">
        <f t="shared" ref="AL34:AL58" si="28">IF(ISNUMBER(AF34),IF((AB34+119)&lt;1,9.99,ROUNDDOWN((AB34+119)/10,0)*10+9.99),"-")</f>
        <v>59.99</v>
      </c>
      <c r="AM34" s="206">
        <f t="shared" ref="AM34:AM58" si="29">IF(ISNUMBER(AG34),IF((AB34+166.6)&lt;1,9.99,ROUNDDOWN((AB34+166.6)/10,0)*10+9.99),"-")</f>
        <v>109.99</v>
      </c>
      <c r="AN34" s="206">
        <f t="shared" ref="AN34:AN58" si="30">IF(ISNUMBER(AH34),IF((AB34+238)&lt;1,9.99,ROUNDDOWN((AB34+238)/10,0)*10+9.99),"-")</f>
        <v>179.99</v>
      </c>
      <c r="AO34" s="207" t="str">
        <f t="shared" ref="AO34:AO58" si="31">IF(ISNUMBER(AI34),IF((AB34+285.6)&lt;1,9.99,ROUNDDOWN((AB34+285.6)/10,0)*10+9.99),"-")</f>
        <v>-</v>
      </c>
      <c r="AP34" s="104" t="s">
        <v>88</v>
      </c>
      <c r="AQ34" s="227">
        <v>46265</v>
      </c>
      <c r="AR34" s="112" t="s">
        <v>103</v>
      </c>
      <c r="AS34" s="103"/>
    </row>
    <row r="35" spans="1:45" s="49" customFormat="1">
      <c r="A35" s="110"/>
      <c r="B35" s="124" t="s">
        <v>38</v>
      </c>
      <c r="C35" s="47" t="s">
        <v>163</v>
      </c>
      <c r="D35" s="71" t="s">
        <v>40</v>
      </c>
      <c r="E35" s="112" t="s">
        <v>2426</v>
      </c>
      <c r="F35" s="51" t="s">
        <v>61</v>
      </c>
      <c r="G35" s="14">
        <v>25</v>
      </c>
      <c r="H35" s="14">
        <v>50</v>
      </c>
      <c r="I35" s="14">
        <v>50</v>
      </c>
      <c r="J35" s="14" t="s">
        <v>76</v>
      </c>
      <c r="K35" s="114" t="s">
        <v>61</v>
      </c>
      <c r="L35" s="115">
        <v>29.99</v>
      </c>
      <c r="M35" s="175">
        <f t="shared" si="19"/>
        <v>25.201680672268907</v>
      </c>
      <c r="N35" s="115">
        <f t="shared" si="20"/>
        <v>19.989999999999998</v>
      </c>
      <c r="O35" s="116">
        <f t="shared" si="17"/>
        <v>16.798319327731093</v>
      </c>
      <c r="P35" s="177">
        <f t="shared" si="18"/>
        <v>19.989999999999998</v>
      </c>
      <c r="Q35" s="16">
        <f>P35-2</f>
        <v>17.989999999999998</v>
      </c>
      <c r="R35" s="16">
        <f>P35-5</f>
        <v>14.989999999999998</v>
      </c>
      <c r="S35" s="16">
        <f>P35-7</f>
        <v>12.989999999999998</v>
      </c>
      <c r="T35" s="16">
        <f>P35-10</f>
        <v>9.9899999999999984</v>
      </c>
      <c r="U35" s="71" t="s">
        <v>41</v>
      </c>
      <c r="V35" s="252">
        <v>39.99</v>
      </c>
      <c r="W35" s="237" t="s">
        <v>81</v>
      </c>
      <c r="X35" s="120" t="s">
        <v>2726</v>
      </c>
      <c r="Y35" s="67">
        <v>110</v>
      </c>
      <c r="Z35" s="114">
        <v>0</v>
      </c>
      <c r="AA35" s="182">
        <f t="shared" si="21"/>
        <v>110</v>
      </c>
      <c r="AB35" s="183">
        <f t="shared" si="22"/>
        <v>-83.3</v>
      </c>
      <c r="AC35" s="184">
        <f t="shared" si="23"/>
        <v>9.99</v>
      </c>
      <c r="AD35" s="183">
        <f t="shared" si="24"/>
        <v>8.3949579831932777</v>
      </c>
      <c r="AE35" s="202">
        <f>IF(ISNUMBER(Q35),AA35-40,"-")</f>
        <v>70</v>
      </c>
      <c r="AF35" s="203">
        <f>IF(ISNUMBER(R35),AA35-100,"-")</f>
        <v>10</v>
      </c>
      <c r="AG35" s="203">
        <f>IF(ISNUMBER(S35),AA35-140,"-")</f>
        <v>-30</v>
      </c>
      <c r="AH35" s="203">
        <f t="shared" si="25"/>
        <v>-90</v>
      </c>
      <c r="AI35" s="204" t="str">
        <f t="shared" si="26"/>
        <v>-</v>
      </c>
      <c r="AJ35" s="185"/>
      <c r="AK35" s="205">
        <f t="shared" si="27"/>
        <v>9.99</v>
      </c>
      <c r="AL35" s="206">
        <f t="shared" si="28"/>
        <v>39.99</v>
      </c>
      <c r="AM35" s="206">
        <f t="shared" si="29"/>
        <v>89.99</v>
      </c>
      <c r="AN35" s="206">
        <f t="shared" si="30"/>
        <v>159.99</v>
      </c>
      <c r="AO35" s="207" t="str">
        <f t="shared" si="31"/>
        <v>-</v>
      </c>
      <c r="AP35" s="104" t="s">
        <v>88</v>
      </c>
      <c r="AQ35" s="227">
        <v>46265</v>
      </c>
      <c r="AR35" s="112" t="s">
        <v>103</v>
      </c>
      <c r="AS35" s="103" t="s">
        <v>82</v>
      </c>
    </row>
    <row r="36" spans="1:45" s="49" customFormat="1">
      <c r="A36" s="110"/>
      <c r="B36" s="124" t="s">
        <v>38</v>
      </c>
      <c r="C36" s="47" t="s">
        <v>2131</v>
      </c>
      <c r="D36" s="71" t="s">
        <v>40</v>
      </c>
      <c r="E36" s="112" t="s">
        <v>2426</v>
      </c>
      <c r="F36" s="51" t="s">
        <v>61</v>
      </c>
      <c r="G36" s="14">
        <v>15</v>
      </c>
      <c r="H36" s="14">
        <v>50</v>
      </c>
      <c r="I36" s="14">
        <v>50</v>
      </c>
      <c r="J36" s="14" t="s">
        <v>76</v>
      </c>
      <c r="K36" s="114" t="s">
        <v>61</v>
      </c>
      <c r="L36" s="115">
        <v>24.99</v>
      </c>
      <c r="M36" s="175">
        <f t="shared" si="19"/>
        <v>21</v>
      </c>
      <c r="N36" s="115">
        <f>L36*0.8</f>
        <v>19.992000000000001</v>
      </c>
      <c r="O36" s="116">
        <f t="shared" si="17"/>
        <v>16.8</v>
      </c>
      <c r="P36" s="177">
        <f t="shared" si="18"/>
        <v>19.992000000000001</v>
      </c>
      <c r="Q36" s="16">
        <f>P36-2</f>
        <v>17.992000000000001</v>
      </c>
      <c r="R36" s="16">
        <f>P36-5</f>
        <v>14.992000000000001</v>
      </c>
      <c r="S36" s="16">
        <f>P36-7</f>
        <v>12.992000000000001</v>
      </c>
      <c r="T36" s="16">
        <f>P36-10</f>
        <v>9.9920000000000009</v>
      </c>
      <c r="U36" s="71" t="s">
        <v>41</v>
      </c>
      <c r="V36" s="256">
        <v>0</v>
      </c>
      <c r="W36" s="237" t="s">
        <v>2309</v>
      </c>
      <c r="X36" s="120" t="s">
        <v>2719</v>
      </c>
      <c r="Y36" s="67">
        <v>90</v>
      </c>
      <c r="Z36" s="114">
        <v>-50</v>
      </c>
      <c r="AA36" s="182">
        <f t="shared" si="21"/>
        <v>40</v>
      </c>
      <c r="AB36" s="183">
        <f t="shared" si="22"/>
        <v>0</v>
      </c>
      <c r="AC36" s="184">
        <f t="shared" si="23"/>
        <v>9.99</v>
      </c>
      <c r="AD36" s="183">
        <f t="shared" si="24"/>
        <v>8.3949579831932777</v>
      </c>
      <c r="AE36" s="202">
        <f>IF(ISNUMBER(Q36),AA36-40,"-")</f>
        <v>0</v>
      </c>
      <c r="AF36" s="203">
        <f>IF(ISNUMBER(R36),AA36-100,"-")</f>
        <v>-60</v>
      </c>
      <c r="AG36" s="203">
        <f>IF(ISNUMBER(S36),AA36-140,"-")</f>
        <v>-100</v>
      </c>
      <c r="AH36" s="203">
        <f t="shared" si="25"/>
        <v>-160</v>
      </c>
      <c r="AI36" s="204" t="str">
        <f t="shared" si="26"/>
        <v>-</v>
      </c>
      <c r="AJ36" s="185"/>
      <c r="AK36" s="205">
        <f t="shared" si="27"/>
        <v>49.99</v>
      </c>
      <c r="AL36" s="206">
        <f t="shared" si="28"/>
        <v>119.99</v>
      </c>
      <c r="AM36" s="206">
        <f t="shared" si="29"/>
        <v>169.99</v>
      </c>
      <c r="AN36" s="206">
        <f t="shared" si="30"/>
        <v>239.99</v>
      </c>
      <c r="AO36" s="207" t="str">
        <f t="shared" si="31"/>
        <v>-</v>
      </c>
      <c r="AP36" s="104" t="s">
        <v>88</v>
      </c>
      <c r="AQ36" s="227">
        <v>46265</v>
      </c>
      <c r="AR36" s="112" t="s">
        <v>89</v>
      </c>
      <c r="AS36" s="103"/>
    </row>
    <row r="37" spans="1:45" s="49" customFormat="1">
      <c r="A37" s="110"/>
      <c r="B37" s="124" t="s">
        <v>38</v>
      </c>
      <c r="C37" s="47" t="s">
        <v>84</v>
      </c>
      <c r="D37" s="71" t="s">
        <v>85</v>
      </c>
      <c r="E37" s="112" t="s">
        <v>2426</v>
      </c>
      <c r="F37" s="51" t="s">
        <v>61</v>
      </c>
      <c r="G37" s="14">
        <v>5</v>
      </c>
      <c r="H37" s="14">
        <v>25</v>
      </c>
      <c r="I37" s="14" t="s">
        <v>41</v>
      </c>
      <c r="J37" s="14" t="s">
        <v>76</v>
      </c>
      <c r="K37" s="114">
        <v>0.19</v>
      </c>
      <c r="L37" s="115">
        <v>24.99</v>
      </c>
      <c r="M37" s="175">
        <f t="shared" si="19"/>
        <v>21</v>
      </c>
      <c r="N37" s="115">
        <f>(L37-5)*0.8+5</f>
        <v>20.991999999999997</v>
      </c>
      <c r="O37" s="118">
        <f t="shared" si="17"/>
        <v>17.640336134453779</v>
      </c>
      <c r="P37" s="177">
        <f t="shared" si="18"/>
        <v>20.991999999999997</v>
      </c>
      <c r="Q37" s="16">
        <f>P37-2</f>
        <v>18.991999999999997</v>
      </c>
      <c r="R37" s="16">
        <f>P37-5</f>
        <v>15.991999999999997</v>
      </c>
      <c r="S37" s="16">
        <f>P37-7</f>
        <v>13.991999999999997</v>
      </c>
      <c r="T37" s="14" t="s">
        <v>41</v>
      </c>
      <c r="U37" s="71" t="s">
        <v>41</v>
      </c>
      <c r="V37" s="256">
        <v>0</v>
      </c>
      <c r="W37" s="237" t="s">
        <v>2309</v>
      </c>
      <c r="X37" s="120" t="s">
        <v>2310</v>
      </c>
      <c r="Y37" s="67">
        <v>130</v>
      </c>
      <c r="Z37" s="114">
        <v>-50</v>
      </c>
      <c r="AA37" s="182">
        <f t="shared" si="21"/>
        <v>80</v>
      </c>
      <c r="AB37" s="183">
        <f t="shared" si="22"/>
        <v>-47.599999999999994</v>
      </c>
      <c r="AC37" s="184">
        <f t="shared" si="23"/>
        <v>9.99</v>
      </c>
      <c r="AD37" s="183">
        <f t="shared" si="24"/>
        <v>8.3949579831932777</v>
      </c>
      <c r="AE37" s="202">
        <f>IF(ISNUMBER(Q37),AA37-40,"-")</f>
        <v>40</v>
      </c>
      <c r="AF37" s="203">
        <f>IF(ISNUMBER(R37),AA37-100,"-")</f>
        <v>-20</v>
      </c>
      <c r="AG37" s="203">
        <f>IF(ISNUMBER(S37),AA37-140,"-")</f>
        <v>-60</v>
      </c>
      <c r="AH37" s="203" t="str">
        <f t="shared" si="25"/>
        <v>-</v>
      </c>
      <c r="AI37" s="204" t="str">
        <f t="shared" si="26"/>
        <v>-</v>
      </c>
      <c r="AJ37" s="185"/>
      <c r="AK37" s="205">
        <f t="shared" si="27"/>
        <v>9.99</v>
      </c>
      <c r="AL37" s="206">
        <f t="shared" si="28"/>
        <v>79.989999999999995</v>
      </c>
      <c r="AM37" s="206">
        <f t="shared" si="29"/>
        <v>119.99</v>
      </c>
      <c r="AN37" s="206" t="str">
        <f t="shared" si="30"/>
        <v>-</v>
      </c>
      <c r="AO37" s="207" t="str">
        <f t="shared" si="31"/>
        <v>-</v>
      </c>
      <c r="AP37" s="104"/>
      <c r="AQ37" s="227">
        <v>46265</v>
      </c>
      <c r="AR37" s="112" t="s">
        <v>86</v>
      </c>
      <c r="AS37" s="103"/>
    </row>
    <row r="38" spans="1:45" s="49" customFormat="1">
      <c r="A38" s="110"/>
      <c r="B38" s="124" t="s">
        <v>38</v>
      </c>
      <c r="C38" s="47" t="s">
        <v>2127</v>
      </c>
      <c r="D38" s="71" t="s">
        <v>40</v>
      </c>
      <c r="E38" s="112"/>
      <c r="F38" s="51" t="s">
        <v>61</v>
      </c>
      <c r="G38" s="14">
        <v>10</v>
      </c>
      <c r="H38" s="14">
        <v>25</v>
      </c>
      <c r="I38" s="14" t="s">
        <v>41</v>
      </c>
      <c r="J38" s="14" t="s">
        <v>76</v>
      </c>
      <c r="K38" s="114">
        <v>0.19</v>
      </c>
      <c r="L38" s="115">
        <v>21.99</v>
      </c>
      <c r="M38" s="175">
        <f t="shared" si="19"/>
        <v>18.478991596638654</v>
      </c>
      <c r="N38" s="115"/>
      <c r="O38" s="116"/>
      <c r="P38" s="177">
        <f>L38</f>
        <v>21.99</v>
      </c>
      <c r="Q38" s="16">
        <f>P38-2</f>
        <v>19.989999999999998</v>
      </c>
      <c r="R38" s="16">
        <f>P38-5</f>
        <v>16.989999999999998</v>
      </c>
      <c r="S38" s="16">
        <f>P38-7</f>
        <v>14.989999999999998</v>
      </c>
      <c r="T38" s="14" t="s">
        <v>41</v>
      </c>
      <c r="U38" s="71" t="s">
        <v>41</v>
      </c>
      <c r="V38" s="252">
        <v>39.99</v>
      </c>
      <c r="W38" s="212"/>
      <c r="X38" s="119" t="s">
        <v>41</v>
      </c>
      <c r="Y38" s="67">
        <v>70</v>
      </c>
      <c r="Z38" s="114"/>
      <c r="AA38" s="182">
        <f t="shared" si="21"/>
        <v>70</v>
      </c>
      <c r="AB38" s="183">
        <f t="shared" si="22"/>
        <v>-35.699999999999996</v>
      </c>
      <c r="AC38" s="184">
        <f t="shared" si="23"/>
        <v>9.99</v>
      </c>
      <c r="AD38" s="183">
        <f t="shared" si="24"/>
        <v>8.3949579831932777</v>
      </c>
      <c r="AE38" s="202">
        <f>IF(ISNUMBER(Q38),AA38-40,"-")</f>
        <v>30</v>
      </c>
      <c r="AF38" s="203">
        <f>IF(ISNUMBER(R38),AA38-100,"-")</f>
        <v>-30</v>
      </c>
      <c r="AG38" s="203">
        <f>IF(ISNUMBER(S38),AA38-140,"-")</f>
        <v>-70</v>
      </c>
      <c r="AH38" s="203" t="str">
        <f t="shared" si="25"/>
        <v>-</v>
      </c>
      <c r="AI38" s="204" t="str">
        <f t="shared" si="26"/>
        <v>-</v>
      </c>
      <c r="AJ38" s="185"/>
      <c r="AK38" s="205">
        <f t="shared" si="27"/>
        <v>19.990000000000002</v>
      </c>
      <c r="AL38" s="206">
        <f t="shared" si="28"/>
        <v>89.99</v>
      </c>
      <c r="AM38" s="206">
        <f t="shared" si="29"/>
        <v>139.99</v>
      </c>
      <c r="AN38" s="206" t="str">
        <f t="shared" si="30"/>
        <v>-</v>
      </c>
      <c r="AO38" s="207" t="str">
        <f t="shared" si="31"/>
        <v>-</v>
      </c>
      <c r="AP38" s="104"/>
      <c r="AQ38" s="227"/>
      <c r="AR38" s="112" t="s">
        <v>79</v>
      </c>
      <c r="AS38" s="103"/>
    </row>
    <row r="39" spans="1:45" s="49" customFormat="1">
      <c r="A39" s="110"/>
      <c r="B39" s="124" t="s">
        <v>38</v>
      </c>
      <c r="C39" s="47" t="s">
        <v>2127</v>
      </c>
      <c r="D39" s="71" t="s">
        <v>40</v>
      </c>
      <c r="E39" s="112" t="s">
        <v>2426</v>
      </c>
      <c r="F39" s="51" t="s">
        <v>61</v>
      </c>
      <c r="G39" s="14">
        <v>10</v>
      </c>
      <c r="H39" s="14">
        <v>25</v>
      </c>
      <c r="I39" s="14" t="s">
        <v>41</v>
      </c>
      <c r="J39" s="14" t="s">
        <v>76</v>
      </c>
      <c r="K39" s="114">
        <v>0.19</v>
      </c>
      <c r="L39" s="115">
        <v>21.99</v>
      </c>
      <c r="M39" s="175">
        <f t="shared" si="19"/>
        <v>18.478991596638654</v>
      </c>
      <c r="N39" s="115"/>
      <c r="O39" s="116"/>
      <c r="P39" s="177">
        <f>L39</f>
        <v>21.99</v>
      </c>
      <c r="Q39" s="16">
        <f>P39-2</f>
        <v>19.989999999999998</v>
      </c>
      <c r="R39" s="16">
        <f>P39-5</f>
        <v>16.989999999999998</v>
      </c>
      <c r="S39" s="16">
        <f>P39-7</f>
        <v>14.989999999999998</v>
      </c>
      <c r="T39" s="14" t="s">
        <v>41</v>
      </c>
      <c r="U39" s="71" t="s">
        <v>41</v>
      </c>
      <c r="V39" s="252">
        <v>39.99</v>
      </c>
      <c r="W39" s="237" t="s">
        <v>49</v>
      </c>
      <c r="X39" s="120" t="s">
        <v>2712</v>
      </c>
      <c r="Y39" s="67">
        <v>70</v>
      </c>
      <c r="Z39" s="114">
        <v>70</v>
      </c>
      <c r="AA39" s="182">
        <f t="shared" si="21"/>
        <v>140</v>
      </c>
      <c r="AB39" s="183">
        <f t="shared" si="22"/>
        <v>-119</v>
      </c>
      <c r="AC39" s="184">
        <f t="shared" si="23"/>
        <v>9.99</v>
      </c>
      <c r="AD39" s="183">
        <f t="shared" si="24"/>
        <v>8.3949579831932777</v>
      </c>
      <c r="AE39" s="202">
        <f>IF(ISNUMBER(Q39),AA39-40,"-")</f>
        <v>100</v>
      </c>
      <c r="AF39" s="203">
        <f>IF(ISNUMBER(R39),AA39-100,"-")</f>
        <v>40</v>
      </c>
      <c r="AG39" s="203">
        <f>IF(ISNUMBER(S39),AA39-140,"-")</f>
        <v>0</v>
      </c>
      <c r="AH39" s="203" t="str">
        <f t="shared" si="25"/>
        <v>-</v>
      </c>
      <c r="AI39" s="204" t="str">
        <f t="shared" si="26"/>
        <v>-</v>
      </c>
      <c r="AJ39" s="185"/>
      <c r="AK39" s="205">
        <f t="shared" si="27"/>
        <v>9.99</v>
      </c>
      <c r="AL39" s="206">
        <f t="shared" si="28"/>
        <v>9.99</v>
      </c>
      <c r="AM39" s="206">
        <f t="shared" si="29"/>
        <v>49.99</v>
      </c>
      <c r="AN39" s="206" t="str">
        <f t="shared" si="30"/>
        <v>-</v>
      </c>
      <c r="AO39" s="207" t="str">
        <f t="shared" si="31"/>
        <v>-</v>
      </c>
      <c r="AP39" s="104"/>
      <c r="AQ39" s="227">
        <v>46265</v>
      </c>
      <c r="AR39" s="112" t="s">
        <v>79</v>
      </c>
      <c r="AS39" s="103"/>
    </row>
    <row r="40" spans="1:45" s="49" customFormat="1">
      <c r="A40" s="110"/>
      <c r="B40" s="124" t="s">
        <v>38</v>
      </c>
      <c r="C40" s="47" t="s">
        <v>2129</v>
      </c>
      <c r="D40" s="71" t="s">
        <v>71</v>
      </c>
      <c r="E40" s="112" t="s">
        <v>2426</v>
      </c>
      <c r="F40" s="51" t="s">
        <v>61</v>
      </c>
      <c r="G40" s="14">
        <v>10</v>
      </c>
      <c r="H40" s="14">
        <v>25</v>
      </c>
      <c r="I40" s="14" t="s">
        <v>41</v>
      </c>
      <c r="J40" s="14" t="s">
        <v>76</v>
      </c>
      <c r="K40" s="114">
        <v>0.19</v>
      </c>
      <c r="L40" s="115">
        <v>31.99</v>
      </c>
      <c r="M40" s="175">
        <f t="shared" si="19"/>
        <v>26.882352941176471</v>
      </c>
      <c r="N40" s="115">
        <f>L40-10</f>
        <v>21.99</v>
      </c>
      <c r="O40" s="116">
        <f t="shared" ref="O40:O48" si="32">N40/1.19</f>
        <v>18.478991596638654</v>
      </c>
      <c r="P40" s="177">
        <f t="shared" ref="P40:P48" si="33">N40</f>
        <v>21.99</v>
      </c>
      <c r="Q40" s="16">
        <f>P40-2</f>
        <v>19.989999999999998</v>
      </c>
      <c r="R40" s="16">
        <f>P40-5</f>
        <v>16.989999999999998</v>
      </c>
      <c r="S40" s="16">
        <f>P40-7</f>
        <v>14.989999999999998</v>
      </c>
      <c r="T40" s="14" t="s">
        <v>41</v>
      </c>
      <c r="U40" s="71" t="s">
        <v>41</v>
      </c>
      <c r="V40" s="252">
        <v>39.99</v>
      </c>
      <c r="W40" s="237" t="s">
        <v>81</v>
      </c>
      <c r="X40" s="120" t="s">
        <v>2716</v>
      </c>
      <c r="Y40" s="67">
        <v>230</v>
      </c>
      <c r="Z40" s="114">
        <v>-65</v>
      </c>
      <c r="AA40" s="182">
        <f t="shared" si="21"/>
        <v>165</v>
      </c>
      <c r="AB40" s="183">
        <f t="shared" si="22"/>
        <v>-148.75</v>
      </c>
      <c r="AC40" s="184">
        <f t="shared" si="23"/>
        <v>9.99</v>
      </c>
      <c r="AD40" s="183">
        <f t="shared" si="24"/>
        <v>8.3949579831932777</v>
      </c>
      <c r="AE40" s="202">
        <f>IF(ISNUMBER(Q40),AA40-40,"-")</f>
        <v>125</v>
      </c>
      <c r="AF40" s="203">
        <f>IF(ISNUMBER(R40),AA40-100,"-")</f>
        <v>65</v>
      </c>
      <c r="AG40" s="203">
        <f>IF(ISNUMBER(S40),AA40-140,"-")</f>
        <v>25</v>
      </c>
      <c r="AH40" s="203" t="str">
        <f t="shared" si="25"/>
        <v>-</v>
      </c>
      <c r="AI40" s="204" t="str">
        <f t="shared" si="26"/>
        <v>-</v>
      </c>
      <c r="AJ40" s="185"/>
      <c r="AK40" s="205">
        <f t="shared" si="27"/>
        <v>9.99</v>
      </c>
      <c r="AL40" s="206">
        <f t="shared" si="28"/>
        <v>9.99</v>
      </c>
      <c r="AM40" s="206">
        <f t="shared" si="29"/>
        <v>19.990000000000002</v>
      </c>
      <c r="AN40" s="206" t="str">
        <f t="shared" si="30"/>
        <v>-</v>
      </c>
      <c r="AO40" s="207" t="str">
        <f t="shared" si="31"/>
        <v>-</v>
      </c>
      <c r="AP40" s="104"/>
      <c r="AQ40" s="227">
        <v>46265</v>
      </c>
      <c r="AR40" s="112" t="s">
        <v>106</v>
      </c>
      <c r="AS40" s="103" t="s">
        <v>82</v>
      </c>
    </row>
    <row r="41" spans="1:45" s="49" customFormat="1">
      <c r="A41" s="110"/>
      <c r="B41" s="124" t="s">
        <v>38</v>
      </c>
      <c r="C41" s="47" t="s">
        <v>2131</v>
      </c>
      <c r="D41" s="71" t="s">
        <v>40</v>
      </c>
      <c r="E41" s="112" t="s">
        <v>2426</v>
      </c>
      <c r="F41" s="51" t="s">
        <v>61</v>
      </c>
      <c r="G41" s="14">
        <v>15</v>
      </c>
      <c r="H41" s="14">
        <v>50</v>
      </c>
      <c r="I41" s="14">
        <v>50</v>
      </c>
      <c r="J41" s="14" t="s">
        <v>76</v>
      </c>
      <c r="K41" s="114" t="s">
        <v>61</v>
      </c>
      <c r="L41" s="115">
        <v>24.99</v>
      </c>
      <c r="M41" s="175">
        <f t="shared" si="19"/>
        <v>21</v>
      </c>
      <c r="N41" s="115">
        <f>L41*0.9</f>
        <v>22.491</v>
      </c>
      <c r="O41" s="116">
        <f t="shared" si="32"/>
        <v>18.900000000000002</v>
      </c>
      <c r="P41" s="177">
        <f t="shared" si="33"/>
        <v>22.491</v>
      </c>
      <c r="Q41" s="16">
        <f>P41-2</f>
        <v>20.491</v>
      </c>
      <c r="R41" s="16">
        <f>P41-5</f>
        <v>17.491</v>
      </c>
      <c r="S41" s="16">
        <f>P41-7</f>
        <v>15.491</v>
      </c>
      <c r="T41" s="16">
        <f>P41-10</f>
        <v>12.491</v>
      </c>
      <c r="U41" s="71" t="s">
        <v>41</v>
      </c>
      <c r="V41" s="256">
        <v>0</v>
      </c>
      <c r="W41" s="237" t="s">
        <v>2307</v>
      </c>
      <c r="X41" s="120" t="s">
        <v>2718</v>
      </c>
      <c r="Y41" s="67">
        <v>90</v>
      </c>
      <c r="Z41" s="114">
        <v>0</v>
      </c>
      <c r="AA41" s="182">
        <f t="shared" si="21"/>
        <v>90</v>
      </c>
      <c r="AB41" s="183">
        <f t="shared" si="22"/>
        <v>-59.5</v>
      </c>
      <c r="AC41" s="184">
        <f t="shared" si="23"/>
        <v>9.99</v>
      </c>
      <c r="AD41" s="183">
        <f t="shared" si="24"/>
        <v>8.3949579831932777</v>
      </c>
      <c r="AE41" s="202">
        <f>IF(ISNUMBER(Q41),AA41-40,"-")</f>
        <v>50</v>
      </c>
      <c r="AF41" s="203">
        <f>IF(ISNUMBER(R41),AA41-100,"-")</f>
        <v>-10</v>
      </c>
      <c r="AG41" s="203">
        <f>IF(ISNUMBER(S41),AA41-140,"-")</f>
        <v>-50</v>
      </c>
      <c r="AH41" s="203">
        <f t="shared" si="25"/>
        <v>-110</v>
      </c>
      <c r="AI41" s="204" t="str">
        <f t="shared" si="26"/>
        <v>-</v>
      </c>
      <c r="AJ41" s="185"/>
      <c r="AK41" s="205">
        <f t="shared" si="27"/>
        <v>9.99</v>
      </c>
      <c r="AL41" s="206">
        <f t="shared" si="28"/>
        <v>59.99</v>
      </c>
      <c r="AM41" s="206">
        <f t="shared" si="29"/>
        <v>109.99</v>
      </c>
      <c r="AN41" s="206">
        <f t="shared" si="30"/>
        <v>179.99</v>
      </c>
      <c r="AO41" s="207" t="str">
        <f t="shared" si="31"/>
        <v>-</v>
      </c>
      <c r="AP41" s="104" t="s">
        <v>88</v>
      </c>
      <c r="AQ41" s="227">
        <v>46265</v>
      </c>
      <c r="AR41" s="112" t="s">
        <v>89</v>
      </c>
      <c r="AS41" s="103"/>
    </row>
    <row r="42" spans="1:45" s="49" customFormat="1">
      <c r="A42" s="110"/>
      <c r="B42" s="124" t="s">
        <v>38</v>
      </c>
      <c r="C42" s="47" t="s">
        <v>2128</v>
      </c>
      <c r="D42" s="71" t="s">
        <v>85</v>
      </c>
      <c r="E42" s="112" t="s">
        <v>2426</v>
      </c>
      <c r="F42" s="51" t="s">
        <v>61</v>
      </c>
      <c r="G42" s="14">
        <v>10</v>
      </c>
      <c r="H42" s="14">
        <v>25</v>
      </c>
      <c r="I42" s="14" t="s">
        <v>41</v>
      </c>
      <c r="J42" s="14" t="s">
        <v>76</v>
      </c>
      <c r="K42" s="114">
        <v>0.19</v>
      </c>
      <c r="L42" s="115">
        <v>26.99</v>
      </c>
      <c r="M42" s="175">
        <f t="shared" si="19"/>
        <v>22.680672268907564</v>
      </c>
      <c r="N42" s="115">
        <f>(L42-5)*0.8+5</f>
        <v>22.591999999999999</v>
      </c>
      <c r="O42" s="116">
        <f t="shared" si="32"/>
        <v>18.984873949579832</v>
      </c>
      <c r="P42" s="177">
        <f t="shared" si="33"/>
        <v>22.591999999999999</v>
      </c>
      <c r="Q42" s="16">
        <f>P42-2</f>
        <v>20.591999999999999</v>
      </c>
      <c r="R42" s="16">
        <f>P42-5</f>
        <v>17.591999999999999</v>
      </c>
      <c r="S42" s="16">
        <f>P42-7</f>
        <v>15.591999999999999</v>
      </c>
      <c r="T42" s="14" t="s">
        <v>41</v>
      </c>
      <c r="U42" s="71" t="s">
        <v>41</v>
      </c>
      <c r="V42" s="256">
        <v>0</v>
      </c>
      <c r="W42" s="237" t="s">
        <v>2309</v>
      </c>
      <c r="X42" s="120" t="s">
        <v>2715</v>
      </c>
      <c r="Y42" s="67">
        <v>150</v>
      </c>
      <c r="Z42" s="114">
        <v>-50</v>
      </c>
      <c r="AA42" s="182">
        <f t="shared" si="21"/>
        <v>100</v>
      </c>
      <c r="AB42" s="183">
        <f t="shared" si="22"/>
        <v>-71.399999999999991</v>
      </c>
      <c r="AC42" s="184">
        <f t="shared" si="23"/>
        <v>9.99</v>
      </c>
      <c r="AD42" s="183">
        <f t="shared" si="24"/>
        <v>8.3949579831932777</v>
      </c>
      <c r="AE42" s="202">
        <f>IF(ISNUMBER(Q42),AA42-40,"-")</f>
        <v>60</v>
      </c>
      <c r="AF42" s="203">
        <f>IF(ISNUMBER(R42),AA42-100,"-")</f>
        <v>0</v>
      </c>
      <c r="AG42" s="203">
        <f>IF(ISNUMBER(S42),AA42-140,"-")</f>
        <v>-40</v>
      </c>
      <c r="AH42" s="203" t="str">
        <f t="shared" si="25"/>
        <v>-</v>
      </c>
      <c r="AI42" s="204" t="str">
        <f t="shared" si="26"/>
        <v>-</v>
      </c>
      <c r="AJ42" s="185"/>
      <c r="AK42" s="205">
        <f t="shared" si="27"/>
        <v>9.99</v>
      </c>
      <c r="AL42" s="206">
        <f t="shared" si="28"/>
        <v>49.99</v>
      </c>
      <c r="AM42" s="206">
        <f t="shared" si="29"/>
        <v>99.99</v>
      </c>
      <c r="AN42" s="206" t="str">
        <f t="shared" si="30"/>
        <v>-</v>
      </c>
      <c r="AO42" s="207" t="str">
        <f t="shared" si="31"/>
        <v>-</v>
      </c>
      <c r="AP42" s="104"/>
      <c r="AQ42" s="227">
        <v>46265</v>
      </c>
      <c r="AR42" s="112" t="s">
        <v>90</v>
      </c>
      <c r="AS42" s="103"/>
    </row>
    <row r="43" spans="1:45" s="49" customFormat="1">
      <c r="A43" s="110"/>
      <c r="B43" s="124" t="s">
        <v>38</v>
      </c>
      <c r="C43" s="47" t="s">
        <v>163</v>
      </c>
      <c r="D43" s="71" t="s">
        <v>40</v>
      </c>
      <c r="E43" s="112" t="s">
        <v>2426</v>
      </c>
      <c r="F43" s="51" t="s">
        <v>61</v>
      </c>
      <c r="G43" s="14">
        <v>25</v>
      </c>
      <c r="H43" s="14">
        <v>50</v>
      </c>
      <c r="I43" s="14">
        <v>50</v>
      </c>
      <c r="J43" s="14" t="s">
        <v>76</v>
      </c>
      <c r="K43" s="114" t="s">
        <v>61</v>
      </c>
      <c r="L43" s="115">
        <v>29.99</v>
      </c>
      <c r="M43" s="175">
        <f t="shared" si="19"/>
        <v>25.201680672268907</v>
      </c>
      <c r="N43" s="115">
        <f>L43-7</f>
        <v>22.99</v>
      </c>
      <c r="O43" s="116">
        <f t="shared" si="32"/>
        <v>19.319327731092436</v>
      </c>
      <c r="P43" s="177">
        <f t="shared" si="33"/>
        <v>22.99</v>
      </c>
      <c r="Q43" s="16">
        <f>P43-2</f>
        <v>20.99</v>
      </c>
      <c r="R43" s="16">
        <f>P43-5</f>
        <v>17.989999999999998</v>
      </c>
      <c r="S43" s="16">
        <f>P43-7</f>
        <v>15.989999999999998</v>
      </c>
      <c r="T43" s="16">
        <f>P43-10</f>
        <v>12.989999999999998</v>
      </c>
      <c r="U43" s="71" t="s">
        <v>41</v>
      </c>
      <c r="V43" s="252">
        <v>39.99</v>
      </c>
      <c r="W43" s="237" t="s">
        <v>80</v>
      </c>
      <c r="X43" s="120" t="s">
        <v>2727</v>
      </c>
      <c r="Y43" s="67">
        <v>110</v>
      </c>
      <c r="Z43" s="114">
        <v>60</v>
      </c>
      <c r="AA43" s="182">
        <f t="shared" si="21"/>
        <v>170</v>
      </c>
      <c r="AB43" s="183">
        <f t="shared" si="22"/>
        <v>-154.69999999999999</v>
      </c>
      <c r="AC43" s="184">
        <f t="shared" si="23"/>
        <v>9.99</v>
      </c>
      <c r="AD43" s="183">
        <f t="shared" si="24"/>
        <v>8.3949579831932777</v>
      </c>
      <c r="AE43" s="202">
        <f>IF(ISNUMBER(Q43),AA43-40,"-")</f>
        <v>130</v>
      </c>
      <c r="AF43" s="203">
        <f>IF(ISNUMBER(R43),AA43-100,"-")</f>
        <v>70</v>
      </c>
      <c r="AG43" s="203">
        <f>IF(ISNUMBER(S43),AA43-140,"-")</f>
        <v>30</v>
      </c>
      <c r="AH43" s="203">
        <f t="shared" si="25"/>
        <v>-30</v>
      </c>
      <c r="AI43" s="204" t="str">
        <f t="shared" si="26"/>
        <v>-</v>
      </c>
      <c r="AJ43" s="185"/>
      <c r="AK43" s="205">
        <f t="shared" si="27"/>
        <v>9.99</v>
      </c>
      <c r="AL43" s="206">
        <f t="shared" si="28"/>
        <v>9.99</v>
      </c>
      <c r="AM43" s="206">
        <f t="shared" si="29"/>
        <v>19.990000000000002</v>
      </c>
      <c r="AN43" s="206">
        <f t="shared" si="30"/>
        <v>89.99</v>
      </c>
      <c r="AO43" s="207" t="str">
        <f t="shared" si="31"/>
        <v>-</v>
      </c>
      <c r="AP43" s="104" t="s">
        <v>88</v>
      </c>
      <c r="AQ43" s="227">
        <v>46265</v>
      </c>
      <c r="AR43" s="112" t="s">
        <v>103</v>
      </c>
      <c r="AS43" s="103" t="s">
        <v>82</v>
      </c>
    </row>
    <row r="44" spans="1:45">
      <c r="A44" s="110"/>
      <c r="B44" s="124" t="s">
        <v>38</v>
      </c>
      <c r="C44" s="47" t="s">
        <v>2136</v>
      </c>
      <c r="D44" s="71" t="s">
        <v>85</v>
      </c>
      <c r="E44" s="112" t="s">
        <v>2426</v>
      </c>
      <c r="F44" s="51" t="s">
        <v>61</v>
      </c>
      <c r="G44" s="14">
        <v>25</v>
      </c>
      <c r="H44" s="14">
        <v>50</v>
      </c>
      <c r="I44" s="14">
        <v>50</v>
      </c>
      <c r="J44" s="14" t="s">
        <v>76</v>
      </c>
      <c r="K44" s="114" t="s">
        <v>61</v>
      </c>
      <c r="L44" s="115">
        <v>34.99</v>
      </c>
      <c r="M44" s="175">
        <f t="shared" si="19"/>
        <v>29.403361344537817</v>
      </c>
      <c r="N44" s="115">
        <f>L44-12</f>
        <v>22.990000000000002</v>
      </c>
      <c r="O44" s="116">
        <f t="shared" si="32"/>
        <v>19.319327731092439</v>
      </c>
      <c r="P44" s="177">
        <f t="shared" si="33"/>
        <v>22.990000000000002</v>
      </c>
      <c r="Q44" s="16">
        <f>P44-2</f>
        <v>20.990000000000002</v>
      </c>
      <c r="R44" s="16">
        <f>P44-5</f>
        <v>17.990000000000002</v>
      </c>
      <c r="S44" s="16">
        <f>P44-7</f>
        <v>15.990000000000002</v>
      </c>
      <c r="T44" s="16">
        <f>P44-10</f>
        <v>12.990000000000002</v>
      </c>
      <c r="U44" s="71" t="s">
        <v>41</v>
      </c>
      <c r="V44" s="252">
        <v>39.99</v>
      </c>
      <c r="W44" s="237" t="s">
        <v>104</v>
      </c>
      <c r="X44" s="120" t="s">
        <v>2725</v>
      </c>
      <c r="Y44" s="67">
        <v>190</v>
      </c>
      <c r="Z44" s="114">
        <v>-40</v>
      </c>
      <c r="AA44" s="182">
        <f t="shared" si="21"/>
        <v>150</v>
      </c>
      <c r="AB44" s="183">
        <f t="shared" si="22"/>
        <v>-130.9</v>
      </c>
      <c r="AC44" s="184">
        <f t="shared" si="23"/>
        <v>9.99</v>
      </c>
      <c r="AD44" s="183">
        <f t="shared" si="24"/>
        <v>8.3949579831932777</v>
      </c>
      <c r="AE44" s="202">
        <f>IF(ISNUMBER(Q44),AA44-40,"-")</f>
        <v>110</v>
      </c>
      <c r="AF44" s="203">
        <f>IF(ISNUMBER(R44),AA44-100,"-")</f>
        <v>50</v>
      </c>
      <c r="AG44" s="203">
        <f>IF(ISNUMBER(S44),AA44-140,"-")</f>
        <v>10</v>
      </c>
      <c r="AH44" s="203">
        <f t="shared" si="25"/>
        <v>-50</v>
      </c>
      <c r="AI44" s="204" t="str">
        <f t="shared" si="26"/>
        <v>-</v>
      </c>
      <c r="AJ44" s="185"/>
      <c r="AK44" s="205">
        <f t="shared" si="27"/>
        <v>9.99</v>
      </c>
      <c r="AL44" s="206">
        <f t="shared" si="28"/>
        <v>9.99</v>
      </c>
      <c r="AM44" s="206">
        <f t="shared" si="29"/>
        <v>39.99</v>
      </c>
      <c r="AN44" s="206">
        <f t="shared" si="30"/>
        <v>109.99</v>
      </c>
      <c r="AO44" s="207" t="str">
        <f t="shared" si="31"/>
        <v>-</v>
      </c>
      <c r="AP44" s="104" t="s">
        <v>88</v>
      </c>
      <c r="AQ44" s="227">
        <v>46265</v>
      </c>
      <c r="AR44" s="112" t="s">
        <v>110</v>
      </c>
      <c r="AS44" s="103" t="s">
        <v>82</v>
      </c>
    </row>
    <row r="45" spans="1:45" s="49" customFormat="1">
      <c r="A45" s="110"/>
      <c r="B45" s="124" t="s">
        <v>38</v>
      </c>
      <c r="C45" s="47" t="s">
        <v>84</v>
      </c>
      <c r="D45" s="71" t="s">
        <v>85</v>
      </c>
      <c r="E45" s="112" t="s">
        <v>2426</v>
      </c>
      <c r="F45" s="51" t="s">
        <v>61</v>
      </c>
      <c r="G45" s="14">
        <v>5</v>
      </c>
      <c r="H45" s="14">
        <v>25</v>
      </c>
      <c r="I45" s="14" t="s">
        <v>41</v>
      </c>
      <c r="J45" s="14" t="s">
        <v>76</v>
      </c>
      <c r="K45" s="114">
        <v>0.19</v>
      </c>
      <c r="L45" s="115">
        <v>24.99</v>
      </c>
      <c r="M45" s="175">
        <f t="shared" si="19"/>
        <v>21</v>
      </c>
      <c r="N45" s="115">
        <f>(L45-5)*0.9+5</f>
        <v>22.991</v>
      </c>
      <c r="O45" s="118">
        <f t="shared" si="32"/>
        <v>19.320168067226891</v>
      </c>
      <c r="P45" s="177">
        <f t="shared" si="33"/>
        <v>22.991</v>
      </c>
      <c r="Q45" s="16">
        <f>P45-2</f>
        <v>20.991</v>
      </c>
      <c r="R45" s="16">
        <f>P45-5</f>
        <v>17.991</v>
      </c>
      <c r="S45" s="16">
        <f>P45-7</f>
        <v>15.991</v>
      </c>
      <c r="T45" s="14" t="s">
        <v>41</v>
      </c>
      <c r="U45" s="71" t="s">
        <v>41</v>
      </c>
      <c r="V45" s="256">
        <v>0</v>
      </c>
      <c r="W45" s="237" t="s">
        <v>2307</v>
      </c>
      <c r="X45" s="120" t="s">
        <v>2308</v>
      </c>
      <c r="Y45" s="67">
        <v>130</v>
      </c>
      <c r="Z45" s="114">
        <v>-10</v>
      </c>
      <c r="AA45" s="182">
        <f t="shared" si="21"/>
        <v>120</v>
      </c>
      <c r="AB45" s="183">
        <f t="shared" si="22"/>
        <v>-95.199999999999989</v>
      </c>
      <c r="AC45" s="184">
        <f t="shared" si="23"/>
        <v>9.99</v>
      </c>
      <c r="AD45" s="183">
        <f t="shared" si="24"/>
        <v>8.3949579831932777</v>
      </c>
      <c r="AE45" s="202">
        <f>IF(ISNUMBER(Q45),AA45-40,"-")</f>
        <v>80</v>
      </c>
      <c r="AF45" s="203">
        <f>IF(ISNUMBER(R45),AA45-100,"-")</f>
        <v>20</v>
      </c>
      <c r="AG45" s="203">
        <f>IF(ISNUMBER(S45),AA45-140,"-")</f>
        <v>-20</v>
      </c>
      <c r="AH45" s="203" t="str">
        <f t="shared" si="25"/>
        <v>-</v>
      </c>
      <c r="AI45" s="204" t="str">
        <f t="shared" si="26"/>
        <v>-</v>
      </c>
      <c r="AJ45" s="185"/>
      <c r="AK45" s="205">
        <f t="shared" si="27"/>
        <v>9.99</v>
      </c>
      <c r="AL45" s="206">
        <f t="shared" si="28"/>
        <v>29.990000000000002</v>
      </c>
      <c r="AM45" s="206">
        <f t="shared" si="29"/>
        <v>79.989999999999995</v>
      </c>
      <c r="AN45" s="206" t="str">
        <f t="shared" si="30"/>
        <v>-</v>
      </c>
      <c r="AO45" s="207" t="str">
        <f t="shared" si="31"/>
        <v>-</v>
      </c>
      <c r="AP45" s="104"/>
      <c r="AQ45" s="227">
        <v>46265</v>
      </c>
      <c r="AR45" s="112" t="s">
        <v>86</v>
      </c>
      <c r="AS45" s="103"/>
    </row>
    <row r="46" spans="1:45" s="49" customFormat="1">
      <c r="A46" s="110"/>
      <c r="B46" s="124" t="s">
        <v>38</v>
      </c>
      <c r="C46" s="47" t="s">
        <v>163</v>
      </c>
      <c r="D46" s="71" t="s">
        <v>40</v>
      </c>
      <c r="E46" s="112" t="s">
        <v>2426</v>
      </c>
      <c r="F46" s="51" t="s">
        <v>61</v>
      </c>
      <c r="G46" s="14">
        <v>25</v>
      </c>
      <c r="H46" s="14">
        <v>50</v>
      </c>
      <c r="I46" s="14">
        <v>50</v>
      </c>
      <c r="J46" s="14" t="s">
        <v>76</v>
      </c>
      <c r="K46" s="114" t="s">
        <v>61</v>
      </c>
      <c r="L46" s="115">
        <v>29.99</v>
      </c>
      <c r="M46" s="175">
        <f t="shared" si="19"/>
        <v>25.201680672268907</v>
      </c>
      <c r="N46" s="115">
        <f>L46*0.8</f>
        <v>23.992000000000001</v>
      </c>
      <c r="O46" s="116">
        <f t="shared" si="32"/>
        <v>20.161344537815129</v>
      </c>
      <c r="P46" s="177">
        <f t="shared" si="33"/>
        <v>23.992000000000001</v>
      </c>
      <c r="Q46" s="16">
        <f>P46-2</f>
        <v>21.992000000000001</v>
      </c>
      <c r="R46" s="16">
        <f>P46-5</f>
        <v>18.992000000000001</v>
      </c>
      <c r="S46" s="16">
        <f>P46-7</f>
        <v>16.992000000000001</v>
      </c>
      <c r="T46" s="16">
        <f>P46-10</f>
        <v>13.992000000000001</v>
      </c>
      <c r="U46" s="71" t="s">
        <v>41</v>
      </c>
      <c r="V46" s="256">
        <v>0</v>
      </c>
      <c r="W46" s="237" t="s">
        <v>2309</v>
      </c>
      <c r="X46" s="120" t="s">
        <v>2723</v>
      </c>
      <c r="Y46" s="67">
        <v>110</v>
      </c>
      <c r="Z46" s="114">
        <v>10</v>
      </c>
      <c r="AA46" s="182">
        <f t="shared" si="21"/>
        <v>120</v>
      </c>
      <c r="AB46" s="183">
        <f t="shared" si="22"/>
        <v>-95.199999999999989</v>
      </c>
      <c r="AC46" s="184">
        <f t="shared" si="23"/>
        <v>9.99</v>
      </c>
      <c r="AD46" s="183">
        <f t="shared" si="24"/>
        <v>8.3949579831932777</v>
      </c>
      <c r="AE46" s="202">
        <f>IF(ISNUMBER(Q46),AA46-40,"-")</f>
        <v>80</v>
      </c>
      <c r="AF46" s="203">
        <f>IF(ISNUMBER(R46),AA46-100,"-")</f>
        <v>20</v>
      </c>
      <c r="AG46" s="203">
        <f>IF(ISNUMBER(S46),AA46-140,"-")</f>
        <v>-20</v>
      </c>
      <c r="AH46" s="203">
        <f t="shared" si="25"/>
        <v>-80</v>
      </c>
      <c r="AI46" s="204" t="str">
        <f t="shared" si="26"/>
        <v>-</v>
      </c>
      <c r="AJ46" s="185"/>
      <c r="AK46" s="205">
        <f t="shared" si="27"/>
        <v>9.99</v>
      </c>
      <c r="AL46" s="206">
        <f t="shared" si="28"/>
        <v>29.990000000000002</v>
      </c>
      <c r="AM46" s="206">
        <f t="shared" si="29"/>
        <v>79.989999999999995</v>
      </c>
      <c r="AN46" s="206">
        <f t="shared" si="30"/>
        <v>149.99</v>
      </c>
      <c r="AO46" s="207" t="str">
        <f t="shared" si="31"/>
        <v>-</v>
      </c>
      <c r="AP46" s="104" t="s">
        <v>88</v>
      </c>
      <c r="AQ46" s="227">
        <v>46265</v>
      </c>
      <c r="AR46" s="112" t="s">
        <v>103</v>
      </c>
      <c r="AS46" s="103"/>
    </row>
    <row r="47" spans="1:45" s="49" customFormat="1">
      <c r="A47" s="110"/>
      <c r="B47" s="124" t="s">
        <v>38</v>
      </c>
      <c r="C47" s="47" t="s">
        <v>2128</v>
      </c>
      <c r="D47" s="71" t="s">
        <v>85</v>
      </c>
      <c r="E47" s="112" t="s">
        <v>2426</v>
      </c>
      <c r="F47" s="51" t="s">
        <v>61</v>
      </c>
      <c r="G47" s="14">
        <v>10</v>
      </c>
      <c r="H47" s="14">
        <v>25</v>
      </c>
      <c r="I47" s="14" t="s">
        <v>41</v>
      </c>
      <c r="J47" s="14" t="s">
        <v>76</v>
      </c>
      <c r="K47" s="114">
        <v>0.19</v>
      </c>
      <c r="L47" s="115">
        <v>26.99</v>
      </c>
      <c r="M47" s="175">
        <f t="shared" si="19"/>
        <v>22.680672268907564</v>
      </c>
      <c r="N47" s="115">
        <f>(L47-5)*0.9+5</f>
        <v>24.791</v>
      </c>
      <c r="O47" s="116">
        <f t="shared" si="32"/>
        <v>20.8327731092437</v>
      </c>
      <c r="P47" s="177">
        <f t="shared" si="33"/>
        <v>24.791</v>
      </c>
      <c r="Q47" s="16">
        <f>P47-2</f>
        <v>22.791</v>
      </c>
      <c r="R47" s="16">
        <f>P47-5</f>
        <v>19.791</v>
      </c>
      <c r="S47" s="16">
        <f>P47-7</f>
        <v>17.791</v>
      </c>
      <c r="T47" s="14" t="s">
        <v>41</v>
      </c>
      <c r="U47" s="71" t="s">
        <v>41</v>
      </c>
      <c r="V47" s="256">
        <v>0</v>
      </c>
      <c r="W47" s="237" t="s">
        <v>2307</v>
      </c>
      <c r="X47" s="120" t="s">
        <v>2714</v>
      </c>
      <c r="Y47" s="67">
        <v>150</v>
      </c>
      <c r="Z47" s="114">
        <v>-5</v>
      </c>
      <c r="AA47" s="182">
        <f t="shared" si="21"/>
        <v>145</v>
      </c>
      <c r="AB47" s="183">
        <f t="shared" si="22"/>
        <v>-124.94999999999999</v>
      </c>
      <c r="AC47" s="184">
        <f t="shared" si="23"/>
        <v>9.99</v>
      </c>
      <c r="AD47" s="183">
        <f t="shared" si="24"/>
        <v>8.3949579831932777</v>
      </c>
      <c r="AE47" s="202">
        <f>IF(ISNUMBER(Q47),AA47-40,"-")</f>
        <v>105</v>
      </c>
      <c r="AF47" s="203">
        <f>IF(ISNUMBER(R47),AA47-100,"-")</f>
        <v>45</v>
      </c>
      <c r="AG47" s="203">
        <f>IF(ISNUMBER(S47),AA47-140,"-")</f>
        <v>5</v>
      </c>
      <c r="AH47" s="203" t="str">
        <f t="shared" si="25"/>
        <v>-</v>
      </c>
      <c r="AI47" s="204" t="str">
        <f t="shared" si="26"/>
        <v>-</v>
      </c>
      <c r="AJ47" s="185"/>
      <c r="AK47" s="205">
        <f t="shared" si="27"/>
        <v>9.99</v>
      </c>
      <c r="AL47" s="206">
        <f t="shared" si="28"/>
        <v>9.99</v>
      </c>
      <c r="AM47" s="206">
        <f t="shared" si="29"/>
        <v>49.99</v>
      </c>
      <c r="AN47" s="206" t="str">
        <f t="shared" si="30"/>
        <v>-</v>
      </c>
      <c r="AO47" s="207" t="str">
        <f t="shared" si="31"/>
        <v>-</v>
      </c>
      <c r="AP47" s="104"/>
      <c r="AQ47" s="227">
        <v>46265</v>
      </c>
      <c r="AR47" s="112" t="s">
        <v>90</v>
      </c>
      <c r="AS47" s="103"/>
    </row>
    <row r="48" spans="1:45" s="49" customFormat="1">
      <c r="A48" s="110"/>
      <c r="B48" s="124" t="s">
        <v>38</v>
      </c>
      <c r="C48" s="47" t="s">
        <v>126</v>
      </c>
      <c r="D48" s="71" t="s">
        <v>71</v>
      </c>
      <c r="E48" s="112" t="s">
        <v>2426</v>
      </c>
      <c r="F48" s="51" t="s">
        <v>61</v>
      </c>
      <c r="G48" s="14">
        <v>100</v>
      </c>
      <c r="H48" s="14">
        <v>300</v>
      </c>
      <c r="I48" s="14" t="s">
        <v>41</v>
      </c>
      <c r="J48" s="14" t="s">
        <v>76</v>
      </c>
      <c r="K48" s="71" t="s">
        <v>61</v>
      </c>
      <c r="L48" s="115">
        <v>49.95</v>
      </c>
      <c r="M48" s="175">
        <f t="shared" si="19"/>
        <v>41.97478991596639</v>
      </c>
      <c r="N48" s="115">
        <f>L48-25</f>
        <v>24.950000000000003</v>
      </c>
      <c r="O48" s="118">
        <f t="shared" si="32"/>
        <v>20.966386554621852</v>
      </c>
      <c r="P48" s="177">
        <f t="shared" si="33"/>
        <v>24.950000000000003</v>
      </c>
      <c r="Q48" s="16">
        <f>P48-2</f>
        <v>22.950000000000003</v>
      </c>
      <c r="R48" s="16">
        <f>P48-5</f>
        <v>19.950000000000003</v>
      </c>
      <c r="S48" s="16">
        <f>P48-7</f>
        <v>17.950000000000003</v>
      </c>
      <c r="T48" s="16">
        <f>P48-10</f>
        <v>14.950000000000003</v>
      </c>
      <c r="U48" s="71" t="s">
        <v>41</v>
      </c>
      <c r="V48" s="252">
        <v>39.99</v>
      </c>
      <c r="W48" s="237" t="s">
        <v>129</v>
      </c>
      <c r="X48" s="120" t="s">
        <v>2122</v>
      </c>
      <c r="Y48" s="67">
        <v>350</v>
      </c>
      <c r="Z48" s="114">
        <v>-300</v>
      </c>
      <c r="AA48" s="182">
        <f t="shared" si="21"/>
        <v>50</v>
      </c>
      <c r="AB48" s="183">
        <f t="shared" si="22"/>
        <v>-11.899999999999999</v>
      </c>
      <c r="AC48" s="184">
        <f t="shared" si="23"/>
        <v>9.99</v>
      </c>
      <c r="AD48" s="183">
        <f t="shared" si="24"/>
        <v>8.3949579831932777</v>
      </c>
      <c r="AE48" s="202">
        <f>IF(ISNUMBER(Q48),AA48-40,"-")</f>
        <v>10</v>
      </c>
      <c r="AF48" s="203">
        <f>IF(ISNUMBER(R48),AA48-100,"-")</f>
        <v>-50</v>
      </c>
      <c r="AG48" s="203">
        <f>IF(ISNUMBER(S48),AA48-140,"-")</f>
        <v>-90</v>
      </c>
      <c r="AH48" s="203">
        <f t="shared" si="25"/>
        <v>-150</v>
      </c>
      <c r="AI48" s="204" t="str">
        <f t="shared" si="26"/>
        <v>-</v>
      </c>
      <c r="AJ48" s="185"/>
      <c r="AK48" s="205">
        <f t="shared" si="27"/>
        <v>39.99</v>
      </c>
      <c r="AL48" s="206">
        <f t="shared" si="28"/>
        <v>109.99</v>
      </c>
      <c r="AM48" s="206">
        <f t="shared" si="29"/>
        <v>159.99</v>
      </c>
      <c r="AN48" s="206">
        <f t="shared" si="30"/>
        <v>229.99</v>
      </c>
      <c r="AO48" s="207" t="str">
        <f t="shared" si="31"/>
        <v>-</v>
      </c>
      <c r="AP48" s="103"/>
      <c r="AQ48" s="227">
        <v>46265</v>
      </c>
      <c r="AR48" s="112" t="s">
        <v>127</v>
      </c>
      <c r="AS48" s="103"/>
    </row>
    <row r="49" spans="1:45" s="49" customFormat="1">
      <c r="A49" s="110" t="s">
        <v>53</v>
      </c>
      <c r="B49" s="124" t="s">
        <v>38</v>
      </c>
      <c r="C49" s="47" t="s">
        <v>83</v>
      </c>
      <c r="D49" s="71" t="s">
        <v>71</v>
      </c>
      <c r="E49" s="112"/>
      <c r="F49" s="51" t="s">
        <v>41</v>
      </c>
      <c r="G49" s="14">
        <v>5</v>
      </c>
      <c r="H49" s="14">
        <v>50</v>
      </c>
      <c r="I49" s="14" t="s">
        <v>41</v>
      </c>
      <c r="J49" s="14" t="s">
        <v>42</v>
      </c>
      <c r="K49" s="114">
        <v>0.19</v>
      </c>
      <c r="L49" s="115">
        <v>24.99</v>
      </c>
      <c r="M49" s="175">
        <f t="shared" si="19"/>
        <v>21</v>
      </c>
      <c r="N49" s="115"/>
      <c r="O49" s="116"/>
      <c r="P49" s="177">
        <f t="shared" ref="P49:P53" si="34">L49</f>
        <v>24.99</v>
      </c>
      <c r="Q49" s="16">
        <f>P49-2</f>
        <v>22.99</v>
      </c>
      <c r="R49" s="16">
        <f>P49-5</f>
        <v>19.989999999999998</v>
      </c>
      <c r="S49" s="14" t="s">
        <v>41</v>
      </c>
      <c r="T49" s="14" t="s">
        <v>41</v>
      </c>
      <c r="U49" s="71" t="s">
        <v>41</v>
      </c>
      <c r="V49" s="252">
        <v>39.99</v>
      </c>
      <c r="W49" s="212"/>
      <c r="X49" s="119" t="s">
        <v>41</v>
      </c>
      <c r="Y49" s="67">
        <v>190</v>
      </c>
      <c r="Z49" s="114"/>
      <c r="AA49" s="182">
        <f t="shared" si="21"/>
        <v>190</v>
      </c>
      <c r="AB49" s="183">
        <f t="shared" si="22"/>
        <v>-178.5</v>
      </c>
      <c r="AC49" s="184">
        <f t="shared" si="23"/>
        <v>9.99</v>
      </c>
      <c r="AD49" s="183">
        <f t="shared" si="24"/>
        <v>8.3949579831932777</v>
      </c>
      <c r="AE49" s="202">
        <f>IF(ISNUMBER(Q49),AA49-40,"-")</f>
        <v>150</v>
      </c>
      <c r="AF49" s="203">
        <f>IF(ISNUMBER(R49),AA49-100,"-")</f>
        <v>90</v>
      </c>
      <c r="AG49" s="203" t="str">
        <f>IF(ISNUMBER(S49),AA49-140,"-")</f>
        <v>-</v>
      </c>
      <c r="AH49" s="203" t="str">
        <f t="shared" si="25"/>
        <v>-</v>
      </c>
      <c r="AI49" s="204" t="str">
        <f t="shared" si="26"/>
        <v>-</v>
      </c>
      <c r="AJ49" s="185"/>
      <c r="AK49" s="205">
        <f t="shared" si="27"/>
        <v>9.99</v>
      </c>
      <c r="AL49" s="206">
        <f t="shared" si="28"/>
        <v>9.99</v>
      </c>
      <c r="AM49" s="206" t="str">
        <f t="shared" si="29"/>
        <v>-</v>
      </c>
      <c r="AN49" s="206" t="str">
        <f t="shared" si="30"/>
        <v>-</v>
      </c>
      <c r="AO49" s="207" t="str">
        <f t="shared" si="31"/>
        <v>-</v>
      </c>
      <c r="AP49" s="103"/>
      <c r="AQ49" s="227"/>
      <c r="AR49" s="112" t="s">
        <v>72</v>
      </c>
      <c r="AS49" s="103"/>
    </row>
    <row r="50" spans="1:45" s="49" customFormat="1">
      <c r="A50" s="110"/>
      <c r="B50" s="124" t="s">
        <v>38</v>
      </c>
      <c r="C50" s="47" t="s">
        <v>83</v>
      </c>
      <c r="D50" s="71" t="s">
        <v>71</v>
      </c>
      <c r="E50" s="112" t="s">
        <v>2427</v>
      </c>
      <c r="F50" s="51" t="s">
        <v>41</v>
      </c>
      <c r="G50" s="14">
        <v>5</v>
      </c>
      <c r="H50" s="14">
        <v>50</v>
      </c>
      <c r="I50" s="14" t="s">
        <v>41</v>
      </c>
      <c r="J50" s="14" t="s">
        <v>42</v>
      </c>
      <c r="K50" s="114">
        <v>0.19</v>
      </c>
      <c r="L50" s="115">
        <v>24.99</v>
      </c>
      <c r="M50" s="175">
        <f t="shared" si="19"/>
        <v>21</v>
      </c>
      <c r="N50" s="115"/>
      <c r="O50" s="116"/>
      <c r="P50" s="177">
        <f t="shared" si="34"/>
        <v>24.99</v>
      </c>
      <c r="Q50" s="16">
        <f>P50-2</f>
        <v>22.99</v>
      </c>
      <c r="R50" s="16">
        <f>P50-5</f>
        <v>19.989999999999998</v>
      </c>
      <c r="S50" s="14" t="s">
        <v>41</v>
      </c>
      <c r="T50" s="14" t="s">
        <v>41</v>
      </c>
      <c r="U50" s="71" t="s">
        <v>41</v>
      </c>
      <c r="V50" s="252">
        <v>39.99</v>
      </c>
      <c r="W50" s="236" t="s">
        <v>49</v>
      </c>
      <c r="X50" s="223" t="s">
        <v>66</v>
      </c>
      <c r="Y50" s="67">
        <v>190</v>
      </c>
      <c r="Z50" s="114">
        <v>50</v>
      </c>
      <c r="AA50" s="182">
        <f t="shared" si="21"/>
        <v>240</v>
      </c>
      <c r="AB50" s="183">
        <f t="shared" si="22"/>
        <v>-238</v>
      </c>
      <c r="AC50" s="184">
        <f t="shared" si="23"/>
        <v>9.99</v>
      </c>
      <c r="AD50" s="183">
        <f t="shared" si="24"/>
        <v>8.3949579831932777</v>
      </c>
      <c r="AE50" s="202">
        <f>IF(ISNUMBER(Q50),AA50-40,"-")</f>
        <v>200</v>
      </c>
      <c r="AF50" s="203">
        <f>IF(ISNUMBER(R50),AA50-100,"-")</f>
        <v>140</v>
      </c>
      <c r="AG50" s="203" t="str">
        <f>IF(ISNUMBER(S50),AA50-140,"-")</f>
        <v>-</v>
      </c>
      <c r="AH50" s="203" t="str">
        <f t="shared" si="25"/>
        <v>-</v>
      </c>
      <c r="AI50" s="204" t="str">
        <f t="shared" si="26"/>
        <v>-</v>
      </c>
      <c r="AJ50" s="185"/>
      <c r="AK50" s="205">
        <f t="shared" si="27"/>
        <v>9.99</v>
      </c>
      <c r="AL50" s="206">
        <f t="shared" si="28"/>
        <v>9.99</v>
      </c>
      <c r="AM50" s="206" t="str">
        <f t="shared" si="29"/>
        <v>-</v>
      </c>
      <c r="AN50" s="206" t="str">
        <f t="shared" si="30"/>
        <v>-</v>
      </c>
      <c r="AO50" s="207" t="str">
        <f t="shared" si="31"/>
        <v>-</v>
      </c>
      <c r="AP50" s="103"/>
      <c r="AQ50" s="227">
        <v>46265</v>
      </c>
      <c r="AR50" s="112" t="s">
        <v>72</v>
      </c>
      <c r="AS50" s="103"/>
    </row>
    <row r="51" spans="1:45" s="49" customFormat="1">
      <c r="A51" s="110"/>
      <c r="B51" s="124" t="s">
        <v>38</v>
      </c>
      <c r="C51" s="47" t="s">
        <v>84</v>
      </c>
      <c r="D51" s="71" t="s">
        <v>85</v>
      </c>
      <c r="E51" s="112"/>
      <c r="F51" s="51" t="s">
        <v>61</v>
      </c>
      <c r="G51" s="14">
        <v>5</v>
      </c>
      <c r="H51" s="14">
        <v>25</v>
      </c>
      <c r="I51" s="14" t="s">
        <v>41</v>
      </c>
      <c r="J51" s="14" t="s">
        <v>76</v>
      </c>
      <c r="K51" s="114">
        <v>0.19</v>
      </c>
      <c r="L51" s="115">
        <v>24.99</v>
      </c>
      <c r="M51" s="175">
        <f t="shared" si="19"/>
        <v>21</v>
      </c>
      <c r="N51" s="115"/>
      <c r="O51" s="116"/>
      <c r="P51" s="177">
        <f t="shared" si="34"/>
        <v>24.99</v>
      </c>
      <c r="Q51" s="16">
        <f>P51-2</f>
        <v>22.99</v>
      </c>
      <c r="R51" s="16">
        <f>P51-5</f>
        <v>19.989999999999998</v>
      </c>
      <c r="S51" s="16">
        <f>P51-7</f>
        <v>17.989999999999998</v>
      </c>
      <c r="T51" s="14" t="s">
        <v>41</v>
      </c>
      <c r="U51" s="71" t="s">
        <v>41</v>
      </c>
      <c r="V51" s="252">
        <v>39.99</v>
      </c>
      <c r="W51" s="212"/>
      <c r="X51" s="119" t="s">
        <v>41</v>
      </c>
      <c r="Y51" s="67">
        <v>130</v>
      </c>
      <c r="Z51" s="114"/>
      <c r="AA51" s="182">
        <f t="shared" si="21"/>
        <v>130</v>
      </c>
      <c r="AB51" s="183">
        <f t="shared" si="22"/>
        <v>-107.1</v>
      </c>
      <c r="AC51" s="184">
        <f t="shared" si="23"/>
        <v>9.99</v>
      </c>
      <c r="AD51" s="183">
        <f t="shared" si="24"/>
        <v>8.3949579831932777</v>
      </c>
      <c r="AE51" s="202">
        <f>IF(ISNUMBER(Q51),AA51-40,"-")</f>
        <v>90</v>
      </c>
      <c r="AF51" s="203">
        <f>IF(ISNUMBER(R51),AA51-100,"-")</f>
        <v>30</v>
      </c>
      <c r="AG51" s="203">
        <f>IF(ISNUMBER(S51),AA51-140,"-")</f>
        <v>-10</v>
      </c>
      <c r="AH51" s="203" t="str">
        <f t="shared" si="25"/>
        <v>-</v>
      </c>
      <c r="AI51" s="204" t="str">
        <f t="shared" si="26"/>
        <v>-</v>
      </c>
      <c r="AJ51" s="185"/>
      <c r="AK51" s="205">
        <f t="shared" si="27"/>
        <v>9.99</v>
      </c>
      <c r="AL51" s="206">
        <f t="shared" si="28"/>
        <v>19.990000000000002</v>
      </c>
      <c r="AM51" s="206">
        <f t="shared" si="29"/>
        <v>59.99</v>
      </c>
      <c r="AN51" s="206" t="str">
        <f t="shared" si="30"/>
        <v>-</v>
      </c>
      <c r="AO51" s="207" t="str">
        <f t="shared" si="31"/>
        <v>-</v>
      </c>
      <c r="AP51" s="104"/>
      <c r="AQ51" s="227"/>
      <c r="AR51" s="112" t="s">
        <v>86</v>
      </c>
      <c r="AS51" s="103"/>
    </row>
    <row r="52" spans="1:45" s="49" customFormat="1">
      <c r="A52" s="110"/>
      <c r="B52" s="124" t="s">
        <v>38</v>
      </c>
      <c r="C52" s="47" t="s">
        <v>2131</v>
      </c>
      <c r="D52" s="71" t="s">
        <v>40</v>
      </c>
      <c r="E52" s="112"/>
      <c r="F52" s="51" t="s">
        <v>61</v>
      </c>
      <c r="G52" s="14">
        <v>15</v>
      </c>
      <c r="H52" s="14">
        <v>50</v>
      </c>
      <c r="I52" s="14">
        <v>50</v>
      </c>
      <c r="J52" s="14" t="s">
        <v>76</v>
      </c>
      <c r="K52" s="114" t="s">
        <v>61</v>
      </c>
      <c r="L52" s="115">
        <v>24.99</v>
      </c>
      <c r="M52" s="175">
        <f t="shared" si="19"/>
        <v>21</v>
      </c>
      <c r="N52" s="115"/>
      <c r="O52" s="116"/>
      <c r="P52" s="177">
        <f t="shared" si="34"/>
        <v>24.99</v>
      </c>
      <c r="Q52" s="16">
        <f>P52-2</f>
        <v>22.99</v>
      </c>
      <c r="R52" s="16">
        <f>P52-5</f>
        <v>19.989999999999998</v>
      </c>
      <c r="S52" s="16">
        <f>P52-7</f>
        <v>17.989999999999998</v>
      </c>
      <c r="T52" s="16">
        <f>P52-10</f>
        <v>14.989999999999998</v>
      </c>
      <c r="U52" s="71" t="s">
        <v>41</v>
      </c>
      <c r="V52" s="252">
        <v>39.99</v>
      </c>
      <c r="W52" s="212"/>
      <c r="X52" s="119" t="s">
        <v>41</v>
      </c>
      <c r="Y52" s="67">
        <v>90</v>
      </c>
      <c r="Z52" s="114"/>
      <c r="AA52" s="182">
        <f t="shared" si="21"/>
        <v>90</v>
      </c>
      <c r="AB52" s="183">
        <f t="shared" si="22"/>
        <v>-59.5</v>
      </c>
      <c r="AC52" s="184">
        <f t="shared" si="23"/>
        <v>9.99</v>
      </c>
      <c r="AD52" s="183">
        <f t="shared" si="24"/>
        <v>8.3949579831932777</v>
      </c>
      <c r="AE52" s="202">
        <f>IF(ISNUMBER(Q52),AA52-40,"-")</f>
        <v>50</v>
      </c>
      <c r="AF52" s="203">
        <f>IF(ISNUMBER(R52),AA52-100,"-")</f>
        <v>-10</v>
      </c>
      <c r="AG52" s="203">
        <f>IF(ISNUMBER(S52),AA52-140,"-")</f>
        <v>-50</v>
      </c>
      <c r="AH52" s="203">
        <f t="shared" si="25"/>
        <v>-110</v>
      </c>
      <c r="AI52" s="204" t="str">
        <f t="shared" si="26"/>
        <v>-</v>
      </c>
      <c r="AJ52" s="185"/>
      <c r="AK52" s="205">
        <f t="shared" si="27"/>
        <v>9.99</v>
      </c>
      <c r="AL52" s="206">
        <f t="shared" si="28"/>
        <v>59.99</v>
      </c>
      <c r="AM52" s="206">
        <f t="shared" si="29"/>
        <v>109.99</v>
      </c>
      <c r="AN52" s="206">
        <f t="shared" si="30"/>
        <v>179.99</v>
      </c>
      <c r="AO52" s="207" t="str">
        <f t="shared" si="31"/>
        <v>-</v>
      </c>
      <c r="AP52" s="104" t="s">
        <v>88</v>
      </c>
      <c r="AQ52" s="227"/>
      <c r="AR52" s="112" t="s">
        <v>89</v>
      </c>
      <c r="AS52" s="103"/>
    </row>
    <row r="53" spans="1:45" s="49" customFormat="1">
      <c r="A53" s="110"/>
      <c r="B53" s="124" t="s">
        <v>38</v>
      </c>
      <c r="C53" s="47" t="s">
        <v>84</v>
      </c>
      <c r="D53" s="71" t="s">
        <v>85</v>
      </c>
      <c r="E53" s="112" t="s">
        <v>2426</v>
      </c>
      <c r="F53" s="51" t="s">
        <v>61</v>
      </c>
      <c r="G53" s="14">
        <v>5</v>
      </c>
      <c r="H53" s="14">
        <v>25</v>
      </c>
      <c r="I53" s="14" t="s">
        <v>41</v>
      </c>
      <c r="J53" s="14" t="s">
        <v>76</v>
      </c>
      <c r="K53" s="114">
        <v>0.19</v>
      </c>
      <c r="L53" s="115">
        <v>24.99</v>
      </c>
      <c r="M53" s="175">
        <f t="shared" si="19"/>
        <v>21</v>
      </c>
      <c r="N53" s="115"/>
      <c r="O53" s="116"/>
      <c r="P53" s="177">
        <f t="shared" si="34"/>
        <v>24.99</v>
      </c>
      <c r="Q53" s="16">
        <f>P53-2</f>
        <v>22.99</v>
      </c>
      <c r="R53" s="16">
        <f>P53-5</f>
        <v>19.989999999999998</v>
      </c>
      <c r="S53" s="16">
        <f>P53-7</f>
        <v>17.989999999999998</v>
      </c>
      <c r="T53" s="14" t="s">
        <v>41</v>
      </c>
      <c r="U53" s="71" t="s">
        <v>41</v>
      </c>
      <c r="V53" s="252">
        <v>39.99</v>
      </c>
      <c r="W53" s="237" t="s">
        <v>49</v>
      </c>
      <c r="X53" s="120" t="s">
        <v>78</v>
      </c>
      <c r="Y53" s="67">
        <v>130</v>
      </c>
      <c r="Z53" s="114">
        <v>60</v>
      </c>
      <c r="AA53" s="182">
        <f t="shared" si="21"/>
        <v>190</v>
      </c>
      <c r="AB53" s="183">
        <f t="shared" si="22"/>
        <v>-178.5</v>
      </c>
      <c r="AC53" s="184">
        <f t="shared" si="23"/>
        <v>9.99</v>
      </c>
      <c r="AD53" s="183">
        <f t="shared" si="24"/>
        <v>8.3949579831932777</v>
      </c>
      <c r="AE53" s="202">
        <f>IF(ISNUMBER(Q53),AA53-40,"-")</f>
        <v>150</v>
      </c>
      <c r="AF53" s="203">
        <f>IF(ISNUMBER(R53),AA53-100,"-")</f>
        <v>90</v>
      </c>
      <c r="AG53" s="203">
        <f>IF(ISNUMBER(S53),AA53-140,"-")</f>
        <v>50</v>
      </c>
      <c r="AH53" s="203" t="str">
        <f t="shared" si="25"/>
        <v>-</v>
      </c>
      <c r="AI53" s="204" t="str">
        <f t="shared" si="26"/>
        <v>-</v>
      </c>
      <c r="AJ53" s="185"/>
      <c r="AK53" s="205">
        <f t="shared" si="27"/>
        <v>9.99</v>
      </c>
      <c r="AL53" s="206">
        <f t="shared" si="28"/>
        <v>9.99</v>
      </c>
      <c r="AM53" s="206">
        <f t="shared" si="29"/>
        <v>9.99</v>
      </c>
      <c r="AN53" s="206" t="str">
        <f t="shared" si="30"/>
        <v>-</v>
      </c>
      <c r="AO53" s="207" t="str">
        <f t="shared" si="31"/>
        <v>-</v>
      </c>
      <c r="AP53" s="104"/>
      <c r="AQ53" s="227">
        <v>46265</v>
      </c>
      <c r="AR53" s="112" t="s">
        <v>86</v>
      </c>
      <c r="AS53" s="103"/>
    </row>
    <row r="54" spans="1:45" s="49" customFormat="1">
      <c r="A54" s="110"/>
      <c r="B54" s="124" t="s">
        <v>38</v>
      </c>
      <c r="C54" s="47" t="s">
        <v>2129</v>
      </c>
      <c r="D54" s="71" t="s">
        <v>71</v>
      </c>
      <c r="E54" s="112" t="s">
        <v>2426</v>
      </c>
      <c r="F54" s="51" t="s">
        <v>61</v>
      </c>
      <c r="G54" s="14">
        <v>10</v>
      </c>
      <c r="H54" s="14">
        <v>25</v>
      </c>
      <c r="I54" s="14" t="s">
        <v>41</v>
      </c>
      <c r="J54" s="14" t="s">
        <v>76</v>
      </c>
      <c r="K54" s="114">
        <v>0.19</v>
      </c>
      <c r="L54" s="115">
        <v>31.99</v>
      </c>
      <c r="M54" s="175">
        <f t="shared" si="19"/>
        <v>26.882352941176471</v>
      </c>
      <c r="N54" s="115">
        <f>L54-7</f>
        <v>24.99</v>
      </c>
      <c r="O54" s="116">
        <f>N54/1.19</f>
        <v>21</v>
      </c>
      <c r="P54" s="177">
        <f>N54</f>
        <v>24.99</v>
      </c>
      <c r="Q54" s="16">
        <f>P54-2</f>
        <v>22.99</v>
      </c>
      <c r="R54" s="16">
        <f>P54-5</f>
        <v>19.989999999999998</v>
      </c>
      <c r="S54" s="16">
        <f>P54-7</f>
        <v>17.989999999999998</v>
      </c>
      <c r="T54" s="14" t="s">
        <v>41</v>
      </c>
      <c r="U54" s="71" t="s">
        <v>41</v>
      </c>
      <c r="V54" s="252">
        <v>39.99</v>
      </c>
      <c r="W54" s="237" t="s">
        <v>80</v>
      </c>
      <c r="X54" s="120" t="s">
        <v>2713</v>
      </c>
      <c r="Y54" s="67">
        <v>230</v>
      </c>
      <c r="Z54" s="114">
        <v>-20</v>
      </c>
      <c r="AA54" s="182">
        <f t="shared" si="21"/>
        <v>210</v>
      </c>
      <c r="AB54" s="183">
        <f t="shared" si="22"/>
        <v>-202.29999999999998</v>
      </c>
      <c r="AC54" s="184">
        <f t="shared" si="23"/>
        <v>9.99</v>
      </c>
      <c r="AD54" s="183">
        <f t="shared" si="24"/>
        <v>8.3949579831932777</v>
      </c>
      <c r="AE54" s="202">
        <f>IF(ISNUMBER(Q54),AA54-40,"-")</f>
        <v>170</v>
      </c>
      <c r="AF54" s="203">
        <f>IF(ISNUMBER(R54),AA54-100,"-")</f>
        <v>110</v>
      </c>
      <c r="AG54" s="203">
        <f>IF(ISNUMBER(S54),AA54-140,"-")</f>
        <v>70</v>
      </c>
      <c r="AH54" s="203" t="str">
        <f t="shared" si="25"/>
        <v>-</v>
      </c>
      <c r="AI54" s="204" t="str">
        <f t="shared" si="26"/>
        <v>-</v>
      </c>
      <c r="AJ54" s="185"/>
      <c r="AK54" s="205">
        <f t="shared" si="27"/>
        <v>9.99</v>
      </c>
      <c r="AL54" s="206">
        <f t="shared" si="28"/>
        <v>9.99</v>
      </c>
      <c r="AM54" s="206">
        <f t="shared" si="29"/>
        <v>9.99</v>
      </c>
      <c r="AN54" s="206" t="str">
        <f t="shared" si="30"/>
        <v>-</v>
      </c>
      <c r="AO54" s="207" t="str">
        <f t="shared" si="31"/>
        <v>-</v>
      </c>
      <c r="AP54" s="104"/>
      <c r="AQ54" s="227">
        <v>46265</v>
      </c>
      <c r="AR54" s="112" t="s">
        <v>106</v>
      </c>
      <c r="AS54" s="103"/>
    </row>
    <row r="55" spans="1:45">
      <c r="A55" s="110"/>
      <c r="B55" s="124" t="s">
        <v>38</v>
      </c>
      <c r="C55" s="47" t="s">
        <v>2131</v>
      </c>
      <c r="D55" s="71" t="s">
        <v>40</v>
      </c>
      <c r="E55" s="112" t="s">
        <v>2426</v>
      </c>
      <c r="F55" s="51" t="s">
        <v>61</v>
      </c>
      <c r="G55" s="14">
        <v>15</v>
      </c>
      <c r="H55" s="14">
        <v>50</v>
      </c>
      <c r="I55" s="14">
        <v>50</v>
      </c>
      <c r="J55" s="14" t="s">
        <v>76</v>
      </c>
      <c r="K55" s="114" t="s">
        <v>61</v>
      </c>
      <c r="L55" s="115">
        <v>24.99</v>
      </c>
      <c r="M55" s="175">
        <f t="shared" si="19"/>
        <v>21</v>
      </c>
      <c r="N55" s="115"/>
      <c r="O55" s="116"/>
      <c r="P55" s="177">
        <f>L55</f>
        <v>24.99</v>
      </c>
      <c r="Q55" s="16">
        <f>P55-2</f>
        <v>22.99</v>
      </c>
      <c r="R55" s="16">
        <f>P55-5</f>
        <v>19.989999999999998</v>
      </c>
      <c r="S55" s="16">
        <f>P55-7</f>
        <v>17.989999999999998</v>
      </c>
      <c r="T55" s="16">
        <f>P55-10</f>
        <v>14.989999999999998</v>
      </c>
      <c r="U55" s="71" t="s">
        <v>41</v>
      </c>
      <c r="V55" s="252">
        <v>39.99</v>
      </c>
      <c r="W55" s="237" t="s">
        <v>49</v>
      </c>
      <c r="X55" s="120" t="s">
        <v>2717</v>
      </c>
      <c r="Y55" s="67">
        <v>90</v>
      </c>
      <c r="Z55" s="114">
        <v>80</v>
      </c>
      <c r="AA55" s="182">
        <f t="shared" si="21"/>
        <v>170</v>
      </c>
      <c r="AB55" s="183">
        <f t="shared" si="22"/>
        <v>-154.69999999999999</v>
      </c>
      <c r="AC55" s="184">
        <f t="shared" si="23"/>
        <v>9.99</v>
      </c>
      <c r="AD55" s="183">
        <f t="shared" si="24"/>
        <v>8.3949579831932777</v>
      </c>
      <c r="AE55" s="202">
        <f>IF(ISNUMBER(Q55),AA55-40,"-")</f>
        <v>130</v>
      </c>
      <c r="AF55" s="203">
        <f>IF(ISNUMBER(R55),AA55-100,"-")</f>
        <v>70</v>
      </c>
      <c r="AG55" s="203">
        <f>IF(ISNUMBER(S55),AA55-140,"-")</f>
        <v>30</v>
      </c>
      <c r="AH55" s="203">
        <f t="shared" si="25"/>
        <v>-30</v>
      </c>
      <c r="AI55" s="204" t="str">
        <f t="shared" si="26"/>
        <v>-</v>
      </c>
      <c r="AJ55" s="185"/>
      <c r="AK55" s="205">
        <f t="shared" si="27"/>
        <v>9.99</v>
      </c>
      <c r="AL55" s="206">
        <f t="shared" si="28"/>
        <v>9.99</v>
      </c>
      <c r="AM55" s="206">
        <f t="shared" si="29"/>
        <v>19.990000000000002</v>
      </c>
      <c r="AN55" s="206">
        <f t="shared" si="30"/>
        <v>89.99</v>
      </c>
      <c r="AO55" s="207" t="str">
        <f t="shared" si="31"/>
        <v>-</v>
      </c>
      <c r="AP55" s="104" t="s">
        <v>88</v>
      </c>
      <c r="AQ55" s="227">
        <v>46265</v>
      </c>
      <c r="AR55" s="112" t="s">
        <v>89</v>
      </c>
      <c r="AS55" s="103"/>
    </row>
    <row r="56" spans="1:45" s="49" customFormat="1">
      <c r="A56" s="110"/>
      <c r="B56" s="124" t="s">
        <v>38</v>
      </c>
      <c r="C56" s="47" t="s">
        <v>2136</v>
      </c>
      <c r="D56" s="71" t="s">
        <v>85</v>
      </c>
      <c r="E56" s="112" t="s">
        <v>2426</v>
      </c>
      <c r="F56" s="51" t="s">
        <v>61</v>
      </c>
      <c r="G56" s="14">
        <v>25</v>
      </c>
      <c r="H56" s="14">
        <v>50</v>
      </c>
      <c r="I56" s="14">
        <v>50</v>
      </c>
      <c r="J56" s="14" t="s">
        <v>76</v>
      </c>
      <c r="K56" s="114" t="s">
        <v>61</v>
      </c>
      <c r="L56" s="115">
        <v>34.99</v>
      </c>
      <c r="M56" s="175">
        <f t="shared" si="19"/>
        <v>29.403361344537817</v>
      </c>
      <c r="N56" s="115">
        <f>L56-10</f>
        <v>24.990000000000002</v>
      </c>
      <c r="O56" s="116">
        <f t="shared" ref="O56:O61" si="35">N56/1.19</f>
        <v>21.000000000000004</v>
      </c>
      <c r="P56" s="177">
        <f t="shared" ref="P56:P61" si="36">N56</f>
        <v>24.990000000000002</v>
      </c>
      <c r="Q56" s="16">
        <f>P56-2</f>
        <v>22.990000000000002</v>
      </c>
      <c r="R56" s="16">
        <f>P56-5</f>
        <v>19.990000000000002</v>
      </c>
      <c r="S56" s="16">
        <f>P56-7</f>
        <v>17.990000000000002</v>
      </c>
      <c r="T56" s="16">
        <f>P56-10</f>
        <v>14.990000000000002</v>
      </c>
      <c r="U56" s="71" t="s">
        <v>41</v>
      </c>
      <c r="V56" s="252">
        <v>39.99</v>
      </c>
      <c r="W56" s="237" t="s">
        <v>81</v>
      </c>
      <c r="X56" s="120" t="s">
        <v>2721</v>
      </c>
      <c r="Y56" s="67">
        <v>190</v>
      </c>
      <c r="Z56" s="114">
        <v>-20</v>
      </c>
      <c r="AA56" s="182">
        <f t="shared" si="21"/>
        <v>170</v>
      </c>
      <c r="AB56" s="183">
        <f t="shared" si="22"/>
        <v>-154.69999999999999</v>
      </c>
      <c r="AC56" s="184">
        <f t="shared" si="23"/>
        <v>9.99</v>
      </c>
      <c r="AD56" s="183">
        <f t="shared" si="24"/>
        <v>8.3949579831932777</v>
      </c>
      <c r="AE56" s="202">
        <f>IF(ISNUMBER(Q56),AA56-40,"-")</f>
        <v>130</v>
      </c>
      <c r="AF56" s="203">
        <f>IF(ISNUMBER(R56),AA56-100,"-")</f>
        <v>70</v>
      </c>
      <c r="AG56" s="203">
        <f>IF(ISNUMBER(S56),AA56-140,"-")</f>
        <v>30</v>
      </c>
      <c r="AH56" s="203">
        <f t="shared" si="25"/>
        <v>-30</v>
      </c>
      <c r="AI56" s="204" t="str">
        <f t="shared" si="26"/>
        <v>-</v>
      </c>
      <c r="AJ56" s="185"/>
      <c r="AK56" s="205">
        <f t="shared" si="27"/>
        <v>9.99</v>
      </c>
      <c r="AL56" s="206">
        <f t="shared" si="28"/>
        <v>9.99</v>
      </c>
      <c r="AM56" s="206">
        <f t="shared" si="29"/>
        <v>19.990000000000002</v>
      </c>
      <c r="AN56" s="206">
        <f t="shared" si="30"/>
        <v>89.99</v>
      </c>
      <c r="AO56" s="207" t="str">
        <f t="shared" si="31"/>
        <v>-</v>
      </c>
      <c r="AP56" s="104" t="s">
        <v>88</v>
      </c>
      <c r="AQ56" s="227">
        <v>46265</v>
      </c>
      <c r="AR56" s="112" t="s">
        <v>110</v>
      </c>
      <c r="AS56" s="103"/>
    </row>
    <row r="57" spans="1:45" s="49" customFormat="1">
      <c r="A57" s="110"/>
      <c r="B57" s="124" t="s">
        <v>38</v>
      </c>
      <c r="C57" s="47" t="s">
        <v>2136</v>
      </c>
      <c r="D57" s="71" t="s">
        <v>85</v>
      </c>
      <c r="E57" s="112" t="s">
        <v>2426</v>
      </c>
      <c r="F57" s="51" t="s">
        <v>61</v>
      </c>
      <c r="G57" s="14">
        <v>25</v>
      </c>
      <c r="H57" s="14">
        <v>50</v>
      </c>
      <c r="I57" s="14">
        <v>50</v>
      </c>
      <c r="J57" s="14" t="s">
        <v>76</v>
      </c>
      <c r="K57" s="114" t="s">
        <v>61</v>
      </c>
      <c r="L57" s="115">
        <v>34.99</v>
      </c>
      <c r="M57" s="175">
        <f t="shared" si="19"/>
        <v>29.403361344537817</v>
      </c>
      <c r="N57" s="115">
        <f>L57-10</f>
        <v>24.990000000000002</v>
      </c>
      <c r="O57" s="116">
        <f t="shared" si="35"/>
        <v>21.000000000000004</v>
      </c>
      <c r="P57" s="177">
        <f t="shared" si="36"/>
        <v>24.990000000000002</v>
      </c>
      <c r="Q57" s="16">
        <f>P57-2</f>
        <v>22.990000000000002</v>
      </c>
      <c r="R57" s="16">
        <f>P57-5</f>
        <v>19.990000000000002</v>
      </c>
      <c r="S57" s="16">
        <f>P57-7</f>
        <v>17.990000000000002</v>
      </c>
      <c r="T57" s="16">
        <f>P57-10</f>
        <v>14.990000000000002</v>
      </c>
      <c r="U57" s="71" t="s">
        <v>41</v>
      </c>
      <c r="V57" s="252">
        <v>39.99</v>
      </c>
      <c r="W57" s="237" t="s">
        <v>81</v>
      </c>
      <c r="X57" s="120" t="s">
        <v>2726</v>
      </c>
      <c r="Y57" s="67">
        <v>190</v>
      </c>
      <c r="Z57" s="114">
        <v>0</v>
      </c>
      <c r="AA57" s="182">
        <f t="shared" si="21"/>
        <v>190</v>
      </c>
      <c r="AB57" s="183">
        <f t="shared" si="22"/>
        <v>-178.5</v>
      </c>
      <c r="AC57" s="184">
        <f t="shared" si="23"/>
        <v>9.99</v>
      </c>
      <c r="AD57" s="183">
        <f t="shared" si="24"/>
        <v>8.3949579831932777</v>
      </c>
      <c r="AE57" s="202">
        <f>IF(ISNUMBER(Q57),AA57-40,"-")</f>
        <v>150</v>
      </c>
      <c r="AF57" s="203">
        <f>IF(ISNUMBER(R57),AA57-100,"-")</f>
        <v>90</v>
      </c>
      <c r="AG57" s="203">
        <f>IF(ISNUMBER(S57),AA57-140,"-")</f>
        <v>50</v>
      </c>
      <c r="AH57" s="203">
        <f t="shared" si="25"/>
        <v>-10</v>
      </c>
      <c r="AI57" s="204" t="str">
        <f t="shared" si="26"/>
        <v>-</v>
      </c>
      <c r="AJ57" s="185"/>
      <c r="AK57" s="205">
        <f t="shared" si="27"/>
        <v>9.99</v>
      </c>
      <c r="AL57" s="206">
        <f t="shared" si="28"/>
        <v>9.99</v>
      </c>
      <c r="AM57" s="206">
        <f t="shared" si="29"/>
        <v>9.99</v>
      </c>
      <c r="AN57" s="206">
        <f t="shared" si="30"/>
        <v>59.99</v>
      </c>
      <c r="AO57" s="207" t="str">
        <f t="shared" si="31"/>
        <v>-</v>
      </c>
      <c r="AP57" s="104" t="s">
        <v>88</v>
      </c>
      <c r="AQ57" s="227">
        <v>46265</v>
      </c>
      <c r="AR57" s="112" t="s">
        <v>110</v>
      </c>
      <c r="AS57" s="103" t="s">
        <v>82</v>
      </c>
    </row>
    <row r="58" spans="1:45" s="49" customFormat="1">
      <c r="A58" s="110"/>
      <c r="B58" s="124" t="s">
        <v>38</v>
      </c>
      <c r="C58" s="47" t="s">
        <v>244</v>
      </c>
      <c r="D58" s="71" t="s">
        <v>40</v>
      </c>
      <c r="E58" s="112" t="s">
        <v>2426</v>
      </c>
      <c r="F58" s="51" t="s">
        <v>61</v>
      </c>
      <c r="G58" s="14">
        <v>50</v>
      </c>
      <c r="H58" s="14">
        <v>50</v>
      </c>
      <c r="I58" s="14">
        <v>50</v>
      </c>
      <c r="J58" s="14" t="s">
        <v>76</v>
      </c>
      <c r="K58" s="114" t="s">
        <v>61</v>
      </c>
      <c r="L58" s="115">
        <v>34.99</v>
      </c>
      <c r="M58" s="175">
        <f t="shared" si="19"/>
        <v>29.403361344537817</v>
      </c>
      <c r="N58" s="115">
        <f>L58-10</f>
        <v>24.990000000000002</v>
      </c>
      <c r="O58" s="116">
        <f t="shared" si="35"/>
        <v>21.000000000000004</v>
      </c>
      <c r="P58" s="177">
        <f t="shared" si="36"/>
        <v>24.990000000000002</v>
      </c>
      <c r="Q58" s="16">
        <f>P58-2</f>
        <v>22.990000000000002</v>
      </c>
      <c r="R58" s="16">
        <f>P58-5</f>
        <v>19.990000000000002</v>
      </c>
      <c r="S58" s="16">
        <f>P58-7</f>
        <v>17.990000000000002</v>
      </c>
      <c r="T58" s="16">
        <f>P58-10</f>
        <v>14.990000000000002</v>
      </c>
      <c r="U58" s="72">
        <f>P58-12</f>
        <v>12.990000000000002</v>
      </c>
      <c r="V58" s="252">
        <v>39.99</v>
      </c>
      <c r="W58" s="237" t="s">
        <v>81</v>
      </c>
      <c r="X58" s="120" t="s">
        <v>2729</v>
      </c>
      <c r="Y58" s="67">
        <v>110</v>
      </c>
      <c r="Z58" s="114">
        <v>20</v>
      </c>
      <c r="AA58" s="182">
        <f t="shared" si="21"/>
        <v>130</v>
      </c>
      <c r="AB58" s="183">
        <f t="shared" si="22"/>
        <v>-107.1</v>
      </c>
      <c r="AC58" s="184">
        <f t="shared" si="23"/>
        <v>9.99</v>
      </c>
      <c r="AD58" s="183">
        <f t="shared" si="24"/>
        <v>8.3949579831932777</v>
      </c>
      <c r="AE58" s="202">
        <f>IF(ISNUMBER(Q58),AA58-40,"-")</f>
        <v>90</v>
      </c>
      <c r="AF58" s="203">
        <f>IF(ISNUMBER(R58),AA58-100,"-")</f>
        <v>30</v>
      </c>
      <c r="AG58" s="203">
        <f>IF(ISNUMBER(S58),AA58-140,"-")</f>
        <v>-10</v>
      </c>
      <c r="AH58" s="203">
        <f t="shared" si="25"/>
        <v>-70</v>
      </c>
      <c r="AI58" s="204">
        <f t="shared" si="26"/>
        <v>-110</v>
      </c>
      <c r="AJ58" s="185"/>
      <c r="AK58" s="205">
        <f t="shared" si="27"/>
        <v>9.99</v>
      </c>
      <c r="AL58" s="206">
        <f t="shared" si="28"/>
        <v>19.990000000000002</v>
      </c>
      <c r="AM58" s="206">
        <f t="shared" si="29"/>
        <v>59.99</v>
      </c>
      <c r="AN58" s="206">
        <f t="shared" si="30"/>
        <v>139.99</v>
      </c>
      <c r="AO58" s="207">
        <f t="shared" si="31"/>
        <v>179.99</v>
      </c>
      <c r="AP58" s="104" t="s">
        <v>88</v>
      </c>
      <c r="AQ58" s="227">
        <v>46265</v>
      </c>
      <c r="AR58" s="112" t="s">
        <v>103</v>
      </c>
      <c r="AS58" s="103"/>
    </row>
    <row r="59" spans="1:45" s="49" customFormat="1">
      <c r="A59" s="110"/>
      <c r="B59" s="124" t="s">
        <v>38</v>
      </c>
      <c r="C59" s="47" t="s">
        <v>2698</v>
      </c>
      <c r="D59" s="71" t="s">
        <v>40</v>
      </c>
      <c r="E59" s="112" t="s">
        <v>2426</v>
      </c>
      <c r="F59" s="51" t="s">
        <v>61</v>
      </c>
      <c r="G59" s="14">
        <v>80</v>
      </c>
      <c r="H59" s="14">
        <v>50</v>
      </c>
      <c r="I59" s="14">
        <v>50</v>
      </c>
      <c r="J59" s="14" t="s">
        <v>76</v>
      </c>
      <c r="K59" s="114" t="s">
        <v>61</v>
      </c>
      <c r="L59" s="115">
        <v>39.99</v>
      </c>
      <c r="M59" s="175">
        <f t="shared" ref="M59:M85" si="37">L59/1.19</f>
        <v>33.605042016806728</v>
      </c>
      <c r="N59" s="115">
        <f>L59-15</f>
        <v>24.990000000000002</v>
      </c>
      <c r="O59" s="116">
        <f t="shared" si="35"/>
        <v>21.000000000000004</v>
      </c>
      <c r="P59" s="177">
        <f t="shared" si="36"/>
        <v>24.990000000000002</v>
      </c>
      <c r="Q59" s="16">
        <f>P59-2</f>
        <v>22.990000000000002</v>
      </c>
      <c r="R59" s="16">
        <f>P59-5</f>
        <v>19.990000000000002</v>
      </c>
      <c r="S59" s="16">
        <f>P59-7</f>
        <v>17.990000000000002</v>
      </c>
      <c r="T59" s="16">
        <f>P59-10</f>
        <v>14.990000000000002</v>
      </c>
      <c r="U59" s="72">
        <f>P59-12</f>
        <v>12.990000000000002</v>
      </c>
      <c r="V59" s="252">
        <v>39.99</v>
      </c>
      <c r="W59" s="237" t="s">
        <v>122</v>
      </c>
      <c r="X59" s="120" t="s">
        <v>2737</v>
      </c>
      <c r="Y59" s="67">
        <v>150</v>
      </c>
      <c r="Z59" s="114">
        <v>-40</v>
      </c>
      <c r="AA59" s="182">
        <f t="shared" ref="AA59:AA85" si="38">SUM(Y59:Z59)</f>
        <v>110</v>
      </c>
      <c r="AB59" s="183">
        <f t="shared" ref="AB59:AB85" si="39">((($AA$2+$AA$3)-AA59))*1.19</f>
        <v>-83.3</v>
      </c>
      <c r="AC59" s="184">
        <f t="shared" ref="AC59:AC85" si="40">IF(AB59&lt;1,9.99,ROUNDDOWN(AB59/10,0)*10+9.99)</f>
        <v>9.99</v>
      </c>
      <c r="AD59" s="183">
        <f t="shared" ref="AD59:AD85" si="41">AC59/1.19</f>
        <v>8.3949579831932777</v>
      </c>
      <c r="AE59" s="202">
        <f>IF(ISNUMBER(Q59),AA59-40,"-")</f>
        <v>70</v>
      </c>
      <c r="AF59" s="203">
        <f>IF(ISNUMBER(R59),AA59-100,"-")</f>
        <v>10</v>
      </c>
      <c r="AG59" s="203">
        <f>IF(ISNUMBER(S59),AA59-140,"-")</f>
        <v>-30</v>
      </c>
      <c r="AH59" s="203">
        <f t="shared" ref="AH59:AH86" si="42">IF(ISNUMBER(T59),AA59-200,"-")</f>
        <v>-90</v>
      </c>
      <c r="AI59" s="204">
        <f t="shared" ref="AI59:AI86" si="43">IF(ISNUMBER(U59),AA59-240,"-")</f>
        <v>-130</v>
      </c>
      <c r="AJ59" s="185"/>
      <c r="AK59" s="205">
        <f t="shared" ref="AK59:AK86" si="44">IF(ISNUMBER(AE59),IF((AB59+47.6)&lt;1,9.99,ROUNDDOWN((AB59+47.6)/10,0)*10+9.99),"-")</f>
        <v>9.99</v>
      </c>
      <c r="AL59" s="206">
        <f t="shared" ref="AL59:AL86" si="45">IF(ISNUMBER(AF59),IF((AB59+119)&lt;1,9.99,ROUNDDOWN((AB59+119)/10,0)*10+9.99),"-")</f>
        <v>39.99</v>
      </c>
      <c r="AM59" s="206">
        <f t="shared" ref="AM59:AM86" si="46">IF(ISNUMBER(AG59),IF((AB59+166.6)&lt;1,9.99,ROUNDDOWN((AB59+166.6)/10,0)*10+9.99),"-")</f>
        <v>89.99</v>
      </c>
      <c r="AN59" s="206">
        <f t="shared" ref="AN59:AN86" si="47">IF(ISNUMBER(AH59),IF((AB59+238)&lt;1,9.99,ROUNDDOWN((AB59+238)/10,0)*10+9.99),"-")</f>
        <v>159.99</v>
      </c>
      <c r="AO59" s="207">
        <f t="shared" ref="AO59:AO86" si="48">IF(ISNUMBER(AI59),IF((AB59+285.6)&lt;1,9.99,ROUNDDOWN((AB59+285.6)/10,0)*10+9.99),"-")</f>
        <v>209.99</v>
      </c>
      <c r="AP59" s="104" t="s">
        <v>88</v>
      </c>
      <c r="AQ59" s="227">
        <v>46265</v>
      </c>
      <c r="AR59" s="112" t="s">
        <v>90</v>
      </c>
      <c r="AS59" s="103" t="s">
        <v>82</v>
      </c>
    </row>
    <row r="60" spans="1:45" s="49" customFormat="1">
      <c r="A60" s="110"/>
      <c r="B60" s="124" t="s">
        <v>38</v>
      </c>
      <c r="C60" s="47" t="s">
        <v>2133</v>
      </c>
      <c r="D60" s="71" t="s">
        <v>85</v>
      </c>
      <c r="E60" s="112" t="s">
        <v>2426</v>
      </c>
      <c r="F60" s="51" t="s">
        <v>61</v>
      </c>
      <c r="G60" s="14">
        <v>15</v>
      </c>
      <c r="H60" s="14">
        <v>50</v>
      </c>
      <c r="I60" s="14">
        <v>50</v>
      </c>
      <c r="J60" s="14" t="s">
        <v>76</v>
      </c>
      <c r="K60" s="114" t="s">
        <v>61</v>
      </c>
      <c r="L60" s="115">
        <v>29.99</v>
      </c>
      <c r="M60" s="175">
        <f t="shared" si="37"/>
        <v>25.201680672268907</v>
      </c>
      <c r="N60" s="115">
        <f>(L60-5)*0.8+5</f>
        <v>24.992000000000001</v>
      </c>
      <c r="O60" s="116">
        <f t="shared" si="35"/>
        <v>21.001680672268908</v>
      </c>
      <c r="P60" s="177">
        <f t="shared" si="36"/>
        <v>24.992000000000001</v>
      </c>
      <c r="Q60" s="16">
        <f>P60-2</f>
        <v>22.992000000000001</v>
      </c>
      <c r="R60" s="16">
        <f>P60-5</f>
        <v>19.992000000000001</v>
      </c>
      <c r="S60" s="16">
        <f>P60-7</f>
        <v>17.992000000000001</v>
      </c>
      <c r="T60" s="16">
        <f>P60-10</f>
        <v>14.992000000000001</v>
      </c>
      <c r="U60" s="71" t="s">
        <v>41</v>
      </c>
      <c r="V60" s="256">
        <v>0</v>
      </c>
      <c r="W60" s="237" t="s">
        <v>2309</v>
      </c>
      <c r="X60" s="120" t="s">
        <v>2719</v>
      </c>
      <c r="Y60" s="67">
        <v>170</v>
      </c>
      <c r="Z60" s="114">
        <v>-50</v>
      </c>
      <c r="AA60" s="182">
        <f t="shared" si="38"/>
        <v>120</v>
      </c>
      <c r="AB60" s="183">
        <f t="shared" si="39"/>
        <v>-95.199999999999989</v>
      </c>
      <c r="AC60" s="184">
        <f t="shared" si="40"/>
        <v>9.99</v>
      </c>
      <c r="AD60" s="183">
        <f t="shared" si="41"/>
        <v>8.3949579831932777</v>
      </c>
      <c r="AE60" s="202">
        <f>IF(ISNUMBER(Q60),AA60-40,"-")</f>
        <v>80</v>
      </c>
      <c r="AF60" s="203">
        <f>IF(ISNUMBER(R60),AA60-100,"-")</f>
        <v>20</v>
      </c>
      <c r="AG60" s="203">
        <f>IF(ISNUMBER(S60),AA60-140,"-")</f>
        <v>-20</v>
      </c>
      <c r="AH60" s="203">
        <f t="shared" si="42"/>
        <v>-80</v>
      </c>
      <c r="AI60" s="204" t="str">
        <f t="shared" si="43"/>
        <v>-</v>
      </c>
      <c r="AJ60" s="185"/>
      <c r="AK60" s="205">
        <f t="shared" si="44"/>
        <v>9.99</v>
      </c>
      <c r="AL60" s="206">
        <f t="shared" si="45"/>
        <v>29.990000000000002</v>
      </c>
      <c r="AM60" s="206">
        <f t="shared" si="46"/>
        <v>79.989999999999995</v>
      </c>
      <c r="AN60" s="206">
        <f t="shared" si="47"/>
        <v>149.99</v>
      </c>
      <c r="AO60" s="207" t="str">
        <f t="shared" si="48"/>
        <v>-</v>
      </c>
      <c r="AP60" s="104" t="s">
        <v>88</v>
      </c>
      <c r="AQ60" s="227">
        <v>46265</v>
      </c>
      <c r="AR60" s="112" t="s">
        <v>101</v>
      </c>
      <c r="AS60" s="103"/>
    </row>
    <row r="61" spans="1:45">
      <c r="A61" s="110"/>
      <c r="B61" s="124" t="s">
        <v>38</v>
      </c>
      <c r="C61" s="47" t="s">
        <v>98</v>
      </c>
      <c r="D61" s="71" t="s">
        <v>71</v>
      </c>
      <c r="E61" s="112" t="s">
        <v>2426</v>
      </c>
      <c r="F61" s="51" t="s">
        <v>61</v>
      </c>
      <c r="G61" s="14">
        <v>5</v>
      </c>
      <c r="H61" s="14">
        <v>25</v>
      </c>
      <c r="I61" s="14" t="s">
        <v>41</v>
      </c>
      <c r="J61" s="14" t="s">
        <v>76</v>
      </c>
      <c r="K61" s="114">
        <v>0.19</v>
      </c>
      <c r="L61" s="115">
        <v>29.99</v>
      </c>
      <c r="M61" s="175">
        <f t="shared" si="37"/>
        <v>25.201680672268907</v>
      </c>
      <c r="N61" s="117">
        <f>(L61-10)*0.8+10</f>
        <v>25.991999999999997</v>
      </c>
      <c r="O61" s="118">
        <f t="shared" si="35"/>
        <v>21.842016806722686</v>
      </c>
      <c r="P61" s="177">
        <f t="shared" si="36"/>
        <v>25.991999999999997</v>
      </c>
      <c r="Q61" s="16">
        <f>P61-2</f>
        <v>23.991999999999997</v>
      </c>
      <c r="R61" s="16">
        <f>P61-5</f>
        <v>20.991999999999997</v>
      </c>
      <c r="S61" s="16">
        <f>P61-7</f>
        <v>18.991999999999997</v>
      </c>
      <c r="T61" s="14" t="s">
        <v>41</v>
      </c>
      <c r="U61" s="71" t="s">
        <v>41</v>
      </c>
      <c r="V61" s="256">
        <v>0</v>
      </c>
      <c r="W61" s="237" t="s">
        <v>2309</v>
      </c>
      <c r="X61" s="120" t="s">
        <v>2310</v>
      </c>
      <c r="Y61" s="67">
        <v>210</v>
      </c>
      <c r="Z61" s="114">
        <v>-50</v>
      </c>
      <c r="AA61" s="182">
        <f t="shared" si="38"/>
        <v>160</v>
      </c>
      <c r="AB61" s="183">
        <f t="shared" si="39"/>
        <v>-142.79999999999998</v>
      </c>
      <c r="AC61" s="184">
        <f t="shared" si="40"/>
        <v>9.99</v>
      </c>
      <c r="AD61" s="183">
        <f t="shared" si="41"/>
        <v>8.3949579831932777</v>
      </c>
      <c r="AE61" s="202">
        <f>IF(ISNUMBER(Q61),AA61-40,"-")</f>
        <v>120</v>
      </c>
      <c r="AF61" s="203">
        <f>IF(ISNUMBER(R61),AA61-100,"-")</f>
        <v>60</v>
      </c>
      <c r="AG61" s="203">
        <f>IF(ISNUMBER(S61),AA61-140,"-")</f>
        <v>20</v>
      </c>
      <c r="AH61" s="203" t="str">
        <f t="shared" si="42"/>
        <v>-</v>
      </c>
      <c r="AI61" s="204" t="str">
        <f t="shared" si="43"/>
        <v>-</v>
      </c>
      <c r="AJ61" s="185"/>
      <c r="AK61" s="205">
        <f t="shared" si="44"/>
        <v>9.99</v>
      </c>
      <c r="AL61" s="206">
        <f t="shared" si="45"/>
        <v>9.99</v>
      </c>
      <c r="AM61" s="206">
        <f t="shared" si="46"/>
        <v>29.990000000000002</v>
      </c>
      <c r="AN61" s="206" t="str">
        <f t="shared" si="47"/>
        <v>-</v>
      </c>
      <c r="AO61" s="207" t="str">
        <f t="shared" si="48"/>
        <v>-</v>
      </c>
      <c r="AP61" s="104"/>
      <c r="AQ61" s="227">
        <v>46265</v>
      </c>
      <c r="AR61" s="112" t="s">
        <v>99</v>
      </c>
      <c r="AS61" s="103"/>
    </row>
    <row r="62" spans="1:45" s="49" customFormat="1">
      <c r="A62" s="110"/>
      <c r="B62" s="124" t="s">
        <v>38</v>
      </c>
      <c r="C62" s="47" t="s">
        <v>2128</v>
      </c>
      <c r="D62" s="71" t="s">
        <v>85</v>
      </c>
      <c r="E62" s="112"/>
      <c r="F62" s="51" t="s">
        <v>61</v>
      </c>
      <c r="G62" s="14">
        <v>10</v>
      </c>
      <c r="H62" s="14">
        <v>25</v>
      </c>
      <c r="I62" s="14" t="s">
        <v>41</v>
      </c>
      <c r="J62" s="14" t="s">
        <v>76</v>
      </c>
      <c r="K62" s="114">
        <v>0.19</v>
      </c>
      <c r="L62" s="115">
        <v>26.99</v>
      </c>
      <c r="M62" s="175">
        <f t="shared" si="37"/>
        <v>22.680672268907564</v>
      </c>
      <c r="N62" s="115"/>
      <c r="O62" s="116"/>
      <c r="P62" s="177">
        <f>L62</f>
        <v>26.99</v>
      </c>
      <c r="Q62" s="16">
        <f>P62-2</f>
        <v>24.99</v>
      </c>
      <c r="R62" s="16">
        <f>P62-5</f>
        <v>21.99</v>
      </c>
      <c r="S62" s="16">
        <f>P62-7</f>
        <v>19.989999999999998</v>
      </c>
      <c r="T62" s="14" t="s">
        <v>41</v>
      </c>
      <c r="U62" s="71" t="s">
        <v>41</v>
      </c>
      <c r="V62" s="252">
        <v>39.99</v>
      </c>
      <c r="W62" s="212"/>
      <c r="X62" s="119" t="s">
        <v>41</v>
      </c>
      <c r="Y62" s="67">
        <v>150</v>
      </c>
      <c r="Z62" s="114"/>
      <c r="AA62" s="182">
        <f t="shared" si="38"/>
        <v>150</v>
      </c>
      <c r="AB62" s="183">
        <f t="shared" si="39"/>
        <v>-130.9</v>
      </c>
      <c r="AC62" s="184">
        <f t="shared" si="40"/>
        <v>9.99</v>
      </c>
      <c r="AD62" s="183">
        <f t="shared" si="41"/>
        <v>8.3949579831932777</v>
      </c>
      <c r="AE62" s="202">
        <f>IF(ISNUMBER(Q62),AA62-40,"-")</f>
        <v>110</v>
      </c>
      <c r="AF62" s="203">
        <f>IF(ISNUMBER(R62),AA62-100,"-")</f>
        <v>50</v>
      </c>
      <c r="AG62" s="203">
        <f>IF(ISNUMBER(S62),AA62-140,"-")</f>
        <v>10</v>
      </c>
      <c r="AH62" s="203" t="str">
        <f t="shared" si="42"/>
        <v>-</v>
      </c>
      <c r="AI62" s="204" t="str">
        <f t="shared" si="43"/>
        <v>-</v>
      </c>
      <c r="AJ62" s="185"/>
      <c r="AK62" s="205">
        <f t="shared" si="44"/>
        <v>9.99</v>
      </c>
      <c r="AL62" s="206">
        <f t="shared" si="45"/>
        <v>9.99</v>
      </c>
      <c r="AM62" s="206">
        <f t="shared" si="46"/>
        <v>39.99</v>
      </c>
      <c r="AN62" s="206" t="str">
        <f t="shared" si="47"/>
        <v>-</v>
      </c>
      <c r="AO62" s="207" t="str">
        <f t="shared" si="48"/>
        <v>-</v>
      </c>
      <c r="AP62" s="104"/>
      <c r="AQ62" s="227"/>
      <c r="AR62" s="112" t="s">
        <v>90</v>
      </c>
      <c r="AS62" s="103"/>
    </row>
    <row r="63" spans="1:45" s="49" customFormat="1">
      <c r="A63" s="110"/>
      <c r="B63" s="124" t="s">
        <v>38</v>
      </c>
      <c r="C63" s="47" t="s">
        <v>2128</v>
      </c>
      <c r="D63" s="71" t="s">
        <v>85</v>
      </c>
      <c r="E63" s="112" t="s">
        <v>2426</v>
      </c>
      <c r="F63" s="51" t="s">
        <v>61</v>
      </c>
      <c r="G63" s="14">
        <v>10</v>
      </c>
      <c r="H63" s="14">
        <v>25</v>
      </c>
      <c r="I63" s="14" t="s">
        <v>41</v>
      </c>
      <c r="J63" s="14" t="s">
        <v>76</v>
      </c>
      <c r="K63" s="114">
        <v>0.19</v>
      </c>
      <c r="L63" s="115">
        <v>26.99</v>
      </c>
      <c r="M63" s="175">
        <f t="shared" si="37"/>
        <v>22.680672268907564</v>
      </c>
      <c r="N63" s="115"/>
      <c r="O63" s="116"/>
      <c r="P63" s="177">
        <f>L63</f>
        <v>26.99</v>
      </c>
      <c r="Q63" s="16">
        <f>P63-2</f>
        <v>24.99</v>
      </c>
      <c r="R63" s="16">
        <f>P63-5</f>
        <v>21.99</v>
      </c>
      <c r="S63" s="16">
        <f>P63-7</f>
        <v>19.989999999999998</v>
      </c>
      <c r="T63" s="14" t="s">
        <v>41</v>
      </c>
      <c r="U63" s="71" t="s">
        <v>41</v>
      </c>
      <c r="V63" s="252">
        <v>39.99</v>
      </c>
      <c r="W63" s="237" t="s">
        <v>49</v>
      </c>
      <c r="X63" s="120" t="s">
        <v>2712</v>
      </c>
      <c r="Y63" s="67">
        <v>150</v>
      </c>
      <c r="Z63" s="114">
        <v>70</v>
      </c>
      <c r="AA63" s="182">
        <f t="shared" si="38"/>
        <v>220</v>
      </c>
      <c r="AB63" s="183">
        <f t="shared" si="39"/>
        <v>-214.2</v>
      </c>
      <c r="AC63" s="184">
        <f t="shared" si="40"/>
        <v>9.99</v>
      </c>
      <c r="AD63" s="183">
        <f t="shared" si="41"/>
        <v>8.3949579831932777</v>
      </c>
      <c r="AE63" s="202">
        <f>IF(ISNUMBER(Q63),AA63-40,"-")</f>
        <v>180</v>
      </c>
      <c r="AF63" s="203">
        <f>IF(ISNUMBER(R63),AA63-100,"-")</f>
        <v>120</v>
      </c>
      <c r="AG63" s="203">
        <f>IF(ISNUMBER(S63),AA63-140,"-")</f>
        <v>80</v>
      </c>
      <c r="AH63" s="203" t="str">
        <f t="shared" si="42"/>
        <v>-</v>
      </c>
      <c r="AI63" s="204" t="str">
        <f t="shared" si="43"/>
        <v>-</v>
      </c>
      <c r="AJ63" s="185"/>
      <c r="AK63" s="205">
        <f t="shared" si="44"/>
        <v>9.99</v>
      </c>
      <c r="AL63" s="206">
        <f t="shared" si="45"/>
        <v>9.99</v>
      </c>
      <c r="AM63" s="206">
        <f t="shared" si="46"/>
        <v>9.99</v>
      </c>
      <c r="AN63" s="206" t="str">
        <f t="shared" si="47"/>
        <v>-</v>
      </c>
      <c r="AO63" s="207" t="str">
        <f t="shared" si="48"/>
        <v>-</v>
      </c>
      <c r="AP63" s="104"/>
      <c r="AQ63" s="227">
        <v>46265</v>
      </c>
      <c r="AR63" s="112" t="s">
        <v>90</v>
      </c>
      <c r="AS63" s="103"/>
    </row>
    <row r="64" spans="1:45" s="49" customFormat="1">
      <c r="A64" s="110"/>
      <c r="B64" s="124" t="s">
        <v>38</v>
      </c>
      <c r="C64" s="47" t="s">
        <v>163</v>
      </c>
      <c r="D64" s="71" t="s">
        <v>40</v>
      </c>
      <c r="E64" s="112" t="s">
        <v>2426</v>
      </c>
      <c r="F64" s="51" t="s">
        <v>61</v>
      </c>
      <c r="G64" s="14">
        <v>25</v>
      </c>
      <c r="H64" s="14">
        <v>50</v>
      </c>
      <c r="I64" s="14">
        <v>50</v>
      </c>
      <c r="J64" s="14" t="s">
        <v>76</v>
      </c>
      <c r="K64" s="114" t="s">
        <v>61</v>
      </c>
      <c r="L64" s="115">
        <v>29.99</v>
      </c>
      <c r="M64" s="175">
        <f t="shared" si="37"/>
        <v>25.201680672268907</v>
      </c>
      <c r="N64" s="115">
        <f>L64*0.9</f>
        <v>26.991</v>
      </c>
      <c r="O64" s="116">
        <f t="shared" ref="O64:O73" si="49">N64/1.19</f>
        <v>22.681512605042016</v>
      </c>
      <c r="P64" s="177">
        <f t="shared" ref="P64:P73" si="50">N64</f>
        <v>26.991</v>
      </c>
      <c r="Q64" s="16">
        <f>P64-2</f>
        <v>24.991</v>
      </c>
      <c r="R64" s="16">
        <f>P64-5</f>
        <v>21.991</v>
      </c>
      <c r="S64" s="16">
        <f>P64-7</f>
        <v>19.991</v>
      </c>
      <c r="T64" s="16">
        <f>P64-10</f>
        <v>16.991</v>
      </c>
      <c r="U64" s="71" t="s">
        <v>41</v>
      </c>
      <c r="V64" s="256">
        <v>0</v>
      </c>
      <c r="W64" s="237" t="s">
        <v>2307</v>
      </c>
      <c r="X64" s="120" t="s">
        <v>2722</v>
      </c>
      <c r="Y64" s="67">
        <v>110</v>
      </c>
      <c r="Z64" s="114">
        <v>70</v>
      </c>
      <c r="AA64" s="182">
        <f t="shared" si="38"/>
        <v>180</v>
      </c>
      <c r="AB64" s="183">
        <f t="shared" si="39"/>
        <v>-166.6</v>
      </c>
      <c r="AC64" s="184">
        <f t="shared" si="40"/>
        <v>9.99</v>
      </c>
      <c r="AD64" s="183">
        <f t="shared" si="41"/>
        <v>8.3949579831932777</v>
      </c>
      <c r="AE64" s="202">
        <f>IF(ISNUMBER(Q64),AA64-40,"-")</f>
        <v>140</v>
      </c>
      <c r="AF64" s="203">
        <f>IF(ISNUMBER(R64),AA64-100,"-")</f>
        <v>80</v>
      </c>
      <c r="AG64" s="203">
        <f>IF(ISNUMBER(S64),AA64-140,"-")</f>
        <v>40</v>
      </c>
      <c r="AH64" s="203">
        <f t="shared" si="42"/>
        <v>-20</v>
      </c>
      <c r="AI64" s="204" t="str">
        <f t="shared" si="43"/>
        <v>-</v>
      </c>
      <c r="AJ64" s="185"/>
      <c r="AK64" s="205">
        <f t="shared" si="44"/>
        <v>9.99</v>
      </c>
      <c r="AL64" s="206">
        <f t="shared" si="45"/>
        <v>9.99</v>
      </c>
      <c r="AM64" s="206">
        <f t="shared" si="46"/>
        <v>9.99</v>
      </c>
      <c r="AN64" s="206">
        <f t="shared" si="47"/>
        <v>79.989999999999995</v>
      </c>
      <c r="AO64" s="207" t="str">
        <f t="shared" si="48"/>
        <v>-</v>
      </c>
      <c r="AP64" s="104" t="s">
        <v>88</v>
      </c>
      <c r="AQ64" s="227">
        <v>46265</v>
      </c>
      <c r="AR64" s="112" t="s">
        <v>103</v>
      </c>
      <c r="AS64" s="103"/>
    </row>
    <row r="65" spans="1:45" s="49" customFormat="1">
      <c r="A65" s="110"/>
      <c r="B65" s="124" t="s">
        <v>38</v>
      </c>
      <c r="C65" s="47" t="s">
        <v>2133</v>
      </c>
      <c r="D65" s="71" t="s">
        <v>85</v>
      </c>
      <c r="E65" s="112" t="s">
        <v>2426</v>
      </c>
      <c r="F65" s="51" t="s">
        <v>61</v>
      </c>
      <c r="G65" s="14">
        <v>15</v>
      </c>
      <c r="H65" s="14">
        <v>50</v>
      </c>
      <c r="I65" s="14">
        <v>50</v>
      </c>
      <c r="J65" s="14" t="s">
        <v>76</v>
      </c>
      <c r="K65" s="114" t="s">
        <v>61</v>
      </c>
      <c r="L65" s="115">
        <v>29.99</v>
      </c>
      <c r="M65" s="175">
        <f t="shared" si="37"/>
        <v>25.201680672268907</v>
      </c>
      <c r="N65" s="115">
        <f>(L65-5)*0.9+5</f>
        <v>27.491</v>
      </c>
      <c r="O65" s="116">
        <f t="shared" si="49"/>
        <v>23.101680672268909</v>
      </c>
      <c r="P65" s="177">
        <f t="shared" si="50"/>
        <v>27.491</v>
      </c>
      <c r="Q65" s="16">
        <f>P65-2</f>
        <v>25.491</v>
      </c>
      <c r="R65" s="16">
        <f>P65-5</f>
        <v>22.491</v>
      </c>
      <c r="S65" s="16">
        <f>P65-7</f>
        <v>20.491</v>
      </c>
      <c r="T65" s="16">
        <f>P65-10</f>
        <v>17.491</v>
      </c>
      <c r="U65" s="71" t="s">
        <v>41</v>
      </c>
      <c r="V65" s="256">
        <v>0</v>
      </c>
      <c r="W65" s="237" t="s">
        <v>2307</v>
      </c>
      <c r="X65" s="120" t="s">
        <v>2718</v>
      </c>
      <c r="Y65" s="67">
        <v>170</v>
      </c>
      <c r="Z65" s="114">
        <v>0</v>
      </c>
      <c r="AA65" s="182">
        <f t="shared" si="38"/>
        <v>170</v>
      </c>
      <c r="AB65" s="183">
        <f t="shared" si="39"/>
        <v>-154.69999999999999</v>
      </c>
      <c r="AC65" s="184">
        <f t="shared" si="40"/>
        <v>9.99</v>
      </c>
      <c r="AD65" s="183">
        <f t="shared" si="41"/>
        <v>8.3949579831932777</v>
      </c>
      <c r="AE65" s="202">
        <f>IF(ISNUMBER(Q65),AA65-40,"-")</f>
        <v>130</v>
      </c>
      <c r="AF65" s="203">
        <f>IF(ISNUMBER(R65),AA65-100,"-")</f>
        <v>70</v>
      </c>
      <c r="AG65" s="203">
        <f>IF(ISNUMBER(S65),AA65-140,"-")</f>
        <v>30</v>
      </c>
      <c r="AH65" s="203">
        <f t="shared" si="42"/>
        <v>-30</v>
      </c>
      <c r="AI65" s="204" t="str">
        <f t="shared" si="43"/>
        <v>-</v>
      </c>
      <c r="AJ65" s="185"/>
      <c r="AK65" s="205">
        <f t="shared" si="44"/>
        <v>9.99</v>
      </c>
      <c r="AL65" s="206">
        <f t="shared" si="45"/>
        <v>9.99</v>
      </c>
      <c r="AM65" s="206">
        <f t="shared" si="46"/>
        <v>19.990000000000002</v>
      </c>
      <c r="AN65" s="206">
        <f t="shared" si="47"/>
        <v>89.99</v>
      </c>
      <c r="AO65" s="207" t="str">
        <f t="shared" si="48"/>
        <v>-</v>
      </c>
      <c r="AP65" s="104" t="s">
        <v>88</v>
      </c>
      <c r="AQ65" s="227">
        <v>46265</v>
      </c>
      <c r="AR65" s="112" t="s">
        <v>101</v>
      </c>
      <c r="AS65" s="103"/>
    </row>
    <row r="66" spans="1:45" s="49" customFormat="1">
      <c r="A66" s="110"/>
      <c r="B66" s="124" t="s">
        <v>38</v>
      </c>
      <c r="C66" s="47" t="s">
        <v>2129</v>
      </c>
      <c r="D66" s="71" t="s">
        <v>71</v>
      </c>
      <c r="E66" s="112" t="s">
        <v>2426</v>
      </c>
      <c r="F66" s="51" t="s">
        <v>61</v>
      </c>
      <c r="G66" s="14">
        <v>10</v>
      </c>
      <c r="H66" s="14">
        <v>25</v>
      </c>
      <c r="I66" s="14" t="s">
        <v>41</v>
      </c>
      <c r="J66" s="14" t="s">
        <v>76</v>
      </c>
      <c r="K66" s="114">
        <v>0.19</v>
      </c>
      <c r="L66" s="115">
        <v>31.99</v>
      </c>
      <c r="M66" s="175">
        <f t="shared" si="37"/>
        <v>26.882352941176471</v>
      </c>
      <c r="N66" s="115">
        <f>(L66-10)*0.8+10</f>
        <v>27.591999999999999</v>
      </c>
      <c r="O66" s="116">
        <f t="shared" si="49"/>
        <v>23.186554621848739</v>
      </c>
      <c r="P66" s="177">
        <f t="shared" si="50"/>
        <v>27.591999999999999</v>
      </c>
      <c r="Q66" s="16">
        <f>P66-2</f>
        <v>25.591999999999999</v>
      </c>
      <c r="R66" s="16">
        <f>P66-5</f>
        <v>22.591999999999999</v>
      </c>
      <c r="S66" s="16">
        <f>P66-7</f>
        <v>20.591999999999999</v>
      </c>
      <c r="T66" s="14" t="s">
        <v>41</v>
      </c>
      <c r="U66" s="71" t="s">
        <v>41</v>
      </c>
      <c r="V66" s="256">
        <v>0</v>
      </c>
      <c r="W66" s="237" t="s">
        <v>2309</v>
      </c>
      <c r="X66" s="120" t="s">
        <v>2715</v>
      </c>
      <c r="Y66" s="67">
        <v>230</v>
      </c>
      <c r="Z66" s="114">
        <v>-50</v>
      </c>
      <c r="AA66" s="182">
        <f t="shared" si="38"/>
        <v>180</v>
      </c>
      <c r="AB66" s="183">
        <f t="shared" si="39"/>
        <v>-166.6</v>
      </c>
      <c r="AC66" s="184">
        <f t="shared" si="40"/>
        <v>9.99</v>
      </c>
      <c r="AD66" s="183">
        <f t="shared" si="41"/>
        <v>8.3949579831932777</v>
      </c>
      <c r="AE66" s="202">
        <f>IF(ISNUMBER(Q66),AA66-40,"-")</f>
        <v>140</v>
      </c>
      <c r="AF66" s="203">
        <f>IF(ISNUMBER(R66),AA66-100,"-")</f>
        <v>80</v>
      </c>
      <c r="AG66" s="203">
        <f>IF(ISNUMBER(S66),AA66-140,"-")</f>
        <v>40</v>
      </c>
      <c r="AH66" s="203" t="str">
        <f t="shared" si="42"/>
        <v>-</v>
      </c>
      <c r="AI66" s="204" t="str">
        <f t="shared" si="43"/>
        <v>-</v>
      </c>
      <c r="AJ66" s="185"/>
      <c r="AK66" s="205">
        <f t="shared" si="44"/>
        <v>9.99</v>
      </c>
      <c r="AL66" s="206">
        <f t="shared" si="45"/>
        <v>9.99</v>
      </c>
      <c r="AM66" s="206">
        <f t="shared" si="46"/>
        <v>9.99</v>
      </c>
      <c r="AN66" s="206" t="str">
        <f t="shared" si="47"/>
        <v>-</v>
      </c>
      <c r="AO66" s="207" t="str">
        <f t="shared" si="48"/>
        <v>-</v>
      </c>
      <c r="AP66" s="104"/>
      <c r="AQ66" s="227">
        <v>46265</v>
      </c>
      <c r="AR66" s="112" t="s">
        <v>106</v>
      </c>
      <c r="AS66" s="103"/>
    </row>
    <row r="67" spans="1:45" s="49" customFormat="1">
      <c r="A67" s="110"/>
      <c r="B67" s="124" t="s">
        <v>38</v>
      </c>
      <c r="C67" s="47" t="s">
        <v>91</v>
      </c>
      <c r="D67" s="71" t="s">
        <v>71</v>
      </c>
      <c r="E67" s="112" t="s">
        <v>2426</v>
      </c>
      <c r="F67" s="51" t="s">
        <v>61</v>
      </c>
      <c r="G67" s="14">
        <v>10</v>
      </c>
      <c r="H67" s="14">
        <v>300</v>
      </c>
      <c r="I67" s="14">
        <v>100</v>
      </c>
      <c r="J67" s="14" t="s">
        <v>76</v>
      </c>
      <c r="K67" s="71" t="s">
        <v>61</v>
      </c>
      <c r="L67" s="115">
        <v>29.95</v>
      </c>
      <c r="M67" s="175">
        <f t="shared" si="37"/>
        <v>25.168067226890756</v>
      </c>
      <c r="N67" s="115">
        <f>(L67-10)*0.9+10</f>
        <v>27.954999999999998</v>
      </c>
      <c r="O67" s="118">
        <f t="shared" si="49"/>
        <v>23.491596638655462</v>
      </c>
      <c r="P67" s="177">
        <f t="shared" si="50"/>
        <v>27.954999999999998</v>
      </c>
      <c r="Q67" s="16">
        <f>P67-2</f>
        <v>25.954999999999998</v>
      </c>
      <c r="R67" s="16">
        <f>P67-5</f>
        <v>22.954999999999998</v>
      </c>
      <c r="S67" s="14" t="s">
        <v>41</v>
      </c>
      <c r="T67" s="14" t="s">
        <v>41</v>
      </c>
      <c r="U67" s="71" t="s">
        <v>41</v>
      </c>
      <c r="V67" s="256">
        <v>0</v>
      </c>
      <c r="W67" s="237" t="s">
        <v>2307</v>
      </c>
      <c r="X67" s="120" t="s">
        <v>2600</v>
      </c>
      <c r="Y67" s="67">
        <v>200</v>
      </c>
      <c r="Z67" s="114">
        <v>40</v>
      </c>
      <c r="AA67" s="182">
        <f t="shared" si="38"/>
        <v>240</v>
      </c>
      <c r="AB67" s="183">
        <f t="shared" si="39"/>
        <v>-238</v>
      </c>
      <c r="AC67" s="184">
        <f t="shared" si="40"/>
        <v>9.99</v>
      </c>
      <c r="AD67" s="183">
        <f t="shared" si="41"/>
        <v>8.3949579831932777</v>
      </c>
      <c r="AE67" s="202">
        <f>IF(ISNUMBER(Q67),AA67-40,"-")</f>
        <v>200</v>
      </c>
      <c r="AF67" s="203">
        <f>IF(ISNUMBER(R67),AA67-100,"-")</f>
        <v>140</v>
      </c>
      <c r="AG67" s="203" t="str">
        <f>IF(ISNUMBER(S67),AA67-140,"-")</f>
        <v>-</v>
      </c>
      <c r="AH67" s="203" t="str">
        <f t="shared" si="42"/>
        <v>-</v>
      </c>
      <c r="AI67" s="204" t="str">
        <f t="shared" si="43"/>
        <v>-</v>
      </c>
      <c r="AJ67" s="185"/>
      <c r="AK67" s="205">
        <f t="shared" si="44"/>
        <v>9.99</v>
      </c>
      <c r="AL67" s="206">
        <f t="shared" si="45"/>
        <v>9.99</v>
      </c>
      <c r="AM67" s="206" t="str">
        <f t="shared" si="46"/>
        <v>-</v>
      </c>
      <c r="AN67" s="206" t="str">
        <f t="shared" si="47"/>
        <v>-</v>
      </c>
      <c r="AO67" s="207" t="str">
        <f t="shared" si="48"/>
        <v>-</v>
      </c>
      <c r="AP67" s="103" t="s">
        <v>2501</v>
      </c>
      <c r="AQ67" s="227">
        <v>46265</v>
      </c>
      <c r="AR67" s="112" t="s">
        <v>92</v>
      </c>
      <c r="AS67" s="103"/>
    </row>
    <row r="68" spans="1:45" s="49" customFormat="1">
      <c r="A68" s="110"/>
      <c r="B68" s="124" t="s">
        <v>38</v>
      </c>
      <c r="C68" s="47" t="s">
        <v>170</v>
      </c>
      <c r="D68" s="71" t="s">
        <v>71</v>
      </c>
      <c r="E68" s="112" t="s">
        <v>2426</v>
      </c>
      <c r="F68" s="51" t="s">
        <v>61</v>
      </c>
      <c r="G68" s="14">
        <v>25</v>
      </c>
      <c r="H68" s="14">
        <v>50</v>
      </c>
      <c r="I68" s="14">
        <v>50</v>
      </c>
      <c r="J68" s="14" t="s">
        <v>76</v>
      </c>
      <c r="K68" s="114" t="s">
        <v>61</v>
      </c>
      <c r="L68" s="115">
        <v>39.99</v>
      </c>
      <c r="M68" s="175">
        <f t="shared" si="37"/>
        <v>33.605042016806728</v>
      </c>
      <c r="N68" s="115">
        <f>L68-12</f>
        <v>27.990000000000002</v>
      </c>
      <c r="O68" s="116">
        <f t="shared" si="49"/>
        <v>23.521008403361346</v>
      </c>
      <c r="P68" s="177">
        <f t="shared" si="50"/>
        <v>27.990000000000002</v>
      </c>
      <c r="Q68" s="16">
        <f>P68-2</f>
        <v>25.990000000000002</v>
      </c>
      <c r="R68" s="16">
        <f>P68-5</f>
        <v>22.990000000000002</v>
      </c>
      <c r="S68" s="16">
        <f>P68-7</f>
        <v>20.990000000000002</v>
      </c>
      <c r="T68" s="16">
        <f>P68-10</f>
        <v>17.990000000000002</v>
      </c>
      <c r="U68" s="71" t="s">
        <v>41</v>
      </c>
      <c r="V68" s="252">
        <v>39.99</v>
      </c>
      <c r="W68" s="237" t="s">
        <v>104</v>
      </c>
      <c r="X68" s="120" t="s">
        <v>2725</v>
      </c>
      <c r="Y68" s="67">
        <v>270</v>
      </c>
      <c r="Z68" s="114">
        <v>-40</v>
      </c>
      <c r="AA68" s="182">
        <f t="shared" si="38"/>
        <v>230</v>
      </c>
      <c r="AB68" s="183">
        <f t="shared" si="39"/>
        <v>-226.1</v>
      </c>
      <c r="AC68" s="184">
        <f t="shared" si="40"/>
        <v>9.99</v>
      </c>
      <c r="AD68" s="183">
        <f t="shared" si="41"/>
        <v>8.3949579831932777</v>
      </c>
      <c r="AE68" s="202">
        <f>IF(ISNUMBER(Q68),AA68-40,"-")</f>
        <v>190</v>
      </c>
      <c r="AF68" s="203">
        <f>IF(ISNUMBER(R68),AA68-100,"-")</f>
        <v>130</v>
      </c>
      <c r="AG68" s="203">
        <f>IF(ISNUMBER(S68),AA68-140,"-")</f>
        <v>90</v>
      </c>
      <c r="AH68" s="203">
        <f t="shared" si="42"/>
        <v>30</v>
      </c>
      <c r="AI68" s="204" t="str">
        <f t="shared" si="43"/>
        <v>-</v>
      </c>
      <c r="AJ68" s="185"/>
      <c r="AK68" s="205">
        <f t="shared" si="44"/>
        <v>9.99</v>
      </c>
      <c r="AL68" s="206">
        <f t="shared" si="45"/>
        <v>9.99</v>
      </c>
      <c r="AM68" s="206">
        <f t="shared" si="46"/>
        <v>9.99</v>
      </c>
      <c r="AN68" s="206">
        <f t="shared" si="47"/>
        <v>19.990000000000002</v>
      </c>
      <c r="AO68" s="207" t="str">
        <f t="shared" si="48"/>
        <v>-</v>
      </c>
      <c r="AP68" s="104" t="s">
        <v>88</v>
      </c>
      <c r="AQ68" s="227">
        <v>46265</v>
      </c>
      <c r="AR68" s="112" t="s">
        <v>113</v>
      </c>
      <c r="AS68" s="103" t="s">
        <v>82</v>
      </c>
    </row>
    <row r="69" spans="1:45" s="49" customFormat="1">
      <c r="A69" s="110"/>
      <c r="B69" s="124" t="s">
        <v>38</v>
      </c>
      <c r="C69" s="47" t="s">
        <v>2136</v>
      </c>
      <c r="D69" s="71" t="s">
        <v>85</v>
      </c>
      <c r="E69" s="112" t="s">
        <v>2426</v>
      </c>
      <c r="F69" s="51" t="s">
        <v>61</v>
      </c>
      <c r="G69" s="14">
        <v>25</v>
      </c>
      <c r="H69" s="14">
        <v>50</v>
      </c>
      <c r="I69" s="14">
        <v>50</v>
      </c>
      <c r="J69" s="14" t="s">
        <v>76</v>
      </c>
      <c r="K69" s="114" t="s">
        <v>61</v>
      </c>
      <c r="L69" s="115">
        <v>34.99</v>
      </c>
      <c r="M69" s="175">
        <f t="shared" si="37"/>
        <v>29.403361344537817</v>
      </c>
      <c r="N69" s="115">
        <f>L69-7</f>
        <v>27.990000000000002</v>
      </c>
      <c r="O69" s="116">
        <f t="shared" si="49"/>
        <v>23.521008403361346</v>
      </c>
      <c r="P69" s="177">
        <f t="shared" si="50"/>
        <v>27.990000000000002</v>
      </c>
      <c r="Q69" s="16">
        <f>P69-2</f>
        <v>25.990000000000002</v>
      </c>
      <c r="R69" s="16">
        <f>P69-5</f>
        <v>22.990000000000002</v>
      </c>
      <c r="S69" s="16">
        <f>P69-7</f>
        <v>20.990000000000002</v>
      </c>
      <c r="T69" s="16">
        <f>P69-10</f>
        <v>17.990000000000002</v>
      </c>
      <c r="U69" s="71" t="s">
        <v>41</v>
      </c>
      <c r="V69" s="252">
        <v>39.99</v>
      </c>
      <c r="W69" s="237" t="s">
        <v>80</v>
      </c>
      <c r="X69" s="120" t="s">
        <v>2727</v>
      </c>
      <c r="Y69" s="67">
        <v>190</v>
      </c>
      <c r="Z69" s="114">
        <v>60</v>
      </c>
      <c r="AA69" s="182">
        <f t="shared" si="38"/>
        <v>250</v>
      </c>
      <c r="AB69" s="183">
        <f t="shared" si="39"/>
        <v>-249.89999999999998</v>
      </c>
      <c r="AC69" s="184">
        <f t="shared" si="40"/>
        <v>9.99</v>
      </c>
      <c r="AD69" s="183">
        <f t="shared" si="41"/>
        <v>8.3949579831932777</v>
      </c>
      <c r="AE69" s="202">
        <f>IF(ISNUMBER(Q69),AA69-40,"-")</f>
        <v>210</v>
      </c>
      <c r="AF69" s="203">
        <f>IF(ISNUMBER(R69),AA69-100,"-")</f>
        <v>150</v>
      </c>
      <c r="AG69" s="203">
        <f>IF(ISNUMBER(S69),AA69-140,"-")</f>
        <v>110</v>
      </c>
      <c r="AH69" s="203">
        <f t="shared" si="42"/>
        <v>50</v>
      </c>
      <c r="AI69" s="204" t="str">
        <f t="shared" si="43"/>
        <v>-</v>
      </c>
      <c r="AJ69" s="185"/>
      <c r="AK69" s="205">
        <f t="shared" si="44"/>
        <v>9.99</v>
      </c>
      <c r="AL69" s="206">
        <f t="shared" si="45"/>
        <v>9.99</v>
      </c>
      <c r="AM69" s="206">
        <f t="shared" si="46"/>
        <v>9.99</v>
      </c>
      <c r="AN69" s="206">
        <f t="shared" si="47"/>
        <v>9.99</v>
      </c>
      <c r="AO69" s="207" t="str">
        <f t="shared" si="48"/>
        <v>-</v>
      </c>
      <c r="AP69" s="104" t="s">
        <v>88</v>
      </c>
      <c r="AQ69" s="227">
        <v>46265</v>
      </c>
      <c r="AR69" s="112" t="s">
        <v>110</v>
      </c>
      <c r="AS69" s="103" t="s">
        <v>82</v>
      </c>
    </row>
    <row r="70" spans="1:45" s="49" customFormat="1">
      <c r="A70" s="110"/>
      <c r="B70" s="124" t="s">
        <v>38</v>
      </c>
      <c r="C70" s="47" t="s">
        <v>98</v>
      </c>
      <c r="D70" s="71" t="s">
        <v>71</v>
      </c>
      <c r="E70" s="112" t="s">
        <v>2426</v>
      </c>
      <c r="F70" s="51" t="s">
        <v>61</v>
      </c>
      <c r="G70" s="14">
        <v>5</v>
      </c>
      <c r="H70" s="14">
        <v>25</v>
      </c>
      <c r="I70" s="14" t="s">
        <v>41</v>
      </c>
      <c r="J70" s="14" t="s">
        <v>76</v>
      </c>
      <c r="K70" s="114">
        <v>0.19</v>
      </c>
      <c r="L70" s="115">
        <v>29.99</v>
      </c>
      <c r="M70" s="175">
        <f t="shared" si="37"/>
        <v>25.201680672268907</v>
      </c>
      <c r="N70" s="115">
        <f>(L70-10)*0.9+10</f>
        <v>27.991</v>
      </c>
      <c r="O70" s="118">
        <f t="shared" si="49"/>
        <v>23.521848739495798</v>
      </c>
      <c r="P70" s="177">
        <f t="shared" si="50"/>
        <v>27.991</v>
      </c>
      <c r="Q70" s="16">
        <f>P70-2</f>
        <v>25.991</v>
      </c>
      <c r="R70" s="16">
        <f>P70-5</f>
        <v>22.991</v>
      </c>
      <c r="S70" s="16">
        <f>P70-7</f>
        <v>20.991</v>
      </c>
      <c r="T70" s="14" t="s">
        <v>41</v>
      </c>
      <c r="U70" s="71" t="s">
        <v>41</v>
      </c>
      <c r="V70" s="256">
        <v>0</v>
      </c>
      <c r="W70" s="237" t="s">
        <v>2307</v>
      </c>
      <c r="X70" s="120" t="s">
        <v>2308</v>
      </c>
      <c r="Y70" s="67">
        <v>210</v>
      </c>
      <c r="Z70" s="114">
        <v>-10</v>
      </c>
      <c r="AA70" s="182">
        <f t="shared" si="38"/>
        <v>200</v>
      </c>
      <c r="AB70" s="183">
        <f t="shared" si="39"/>
        <v>-190.39999999999998</v>
      </c>
      <c r="AC70" s="184">
        <f t="shared" si="40"/>
        <v>9.99</v>
      </c>
      <c r="AD70" s="183">
        <f t="shared" si="41"/>
        <v>8.3949579831932777</v>
      </c>
      <c r="AE70" s="202">
        <f>IF(ISNUMBER(Q70),AA70-40,"-")</f>
        <v>160</v>
      </c>
      <c r="AF70" s="203">
        <f>IF(ISNUMBER(R70),AA70-100,"-")</f>
        <v>100</v>
      </c>
      <c r="AG70" s="203">
        <f>IF(ISNUMBER(S70),AA70-140,"-")</f>
        <v>60</v>
      </c>
      <c r="AH70" s="203" t="str">
        <f t="shared" si="42"/>
        <v>-</v>
      </c>
      <c r="AI70" s="204" t="str">
        <f t="shared" si="43"/>
        <v>-</v>
      </c>
      <c r="AJ70" s="185"/>
      <c r="AK70" s="205">
        <f t="shared" si="44"/>
        <v>9.99</v>
      </c>
      <c r="AL70" s="206">
        <f t="shared" si="45"/>
        <v>9.99</v>
      </c>
      <c r="AM70" s="206">
        <f t="shared" si="46"/>
        <v>9.99</v>
      </c>
      <c r="AN70" s="206" t="str">
        <f t="shared" si="47"/>
        <v>-</v>
      </c>
      <c r="AO70" s="207" t="str">
        <f t="shared" si="48"/>
        <v>-</v>
      </c>
      <c r="AP70" s="104"/>
      <c r="AQ70" s="227">
        <v>46265</v>
      </c>
      <c r="AR70" s="112" t="s">
        <v>99</v>
      </c>
      <c r="AS70" s="103"/>
    </row>
    <row r="71" spans="1:45" s="49" customFormat="1">
      <c r="A71" s="110"/>
      <c r="B71" s="124" t="s">
        <v>38</v>
      </c>
      <c r="C71" s="47" t="s">
        <v>244</v>
      </c>
      <c r="D71" s="71" t="s">
        <v>40</v>
      </c>
      <c r="E71" s="112" t="s">
        <v>2426</v>
      </c>
      <c r="F71" s="51" t="s">
        <v>61</v>
      </c>
      <c r="G71" s="14">
        <v>50</v>
      </c>
      <c r="H71" s="14">
        <v>50</v>
      </c>
      <c r="I71" s="14">
        <v>50</v>
      </c>
      <c r="J71" s="14" t="s">
        <v>76</v>
      </c>
      <c r="K71" s="114" t="s">
        <v>61</v>
      </c>
      <c r="L71" s="115">
        <v>34.99</v>
      </c>
      <c r="M71" s="175">
        <f t="shared" si="37"/>
        <v>29.403361344537817</v>
      </c>
      <c r="N71" s="115">
        <f>L71*0.8</f>
        <v>27.992000000000004</v>
      </c>
      <c r="O71" s="116">
        <f t="shared" si="49"/>
        <v>23.522689075630257</v>
      </c>
      <c r="P71" s="177">
        <f t="shared" si="50"/>
        <v>27.992000000000004</v>
      </c>
      <c r="Q71" s="16">
        <f>P71-2</f>
        <v>25.992000000000004</v>
      </c>
      <c r="R71" s="16">
        <f>P71-5</f>
        <v>22.992000000000004</v>
      </c>
      <c r="S71" s="16">
        <f>P71-7</f>
        <v>20.992000000000004</v>
      </c>
      <c r="T71" s="16">
        <f>P71-10</f>
        <v>17.992000000000004</v>
      </c>
      <c r="U71" s="72">
        <f>P71-12</f>
        <v>15.992000000000004</v>
      </c>
      <c r="V71" s="256">
        <v>0</v>
      </c>
      <c r="W71" s="237" t="s">
        <v>2309</v>
      </c>
      <c r="X71" s="120" t="s">
        <v>2731</v>
      </c>
      <c r="Y71" s="67">
        <v>110</v>
      </c>
      <c r="Z71" s="114">
        <v>50</v>
      </c>
      <c r="AA71" s="182">
        <f t="shared" si="38"/>
        <v>160</v>
      </c>
      <c r="AB71" s="183">
        <f t="shared" si="39"/>
        <v>-142.79999999999998</v>
      </c>
      <c r="AC71" s="184">
        <f t="shared" si="40"/>
        <v>9.99</v>
      </c>
      <c r="AD71" s="183">
        <f t="shared" si="41"/>
        <v>8.3949579831932777</v>
      </c>
      <c r="AE71" s="202">
        <f>IF(ISNUMBER(Q71),AA71-40,"-")</f>
        <v>120</v>
      </c>
      <c r="AF71" s="203">
        <f>IF(ISNUMBER(R71),AA71-100,"-")</f>
        <v>60</v>
      </c>
      <c r="AG71" s="203">
        <f>IF(ISNUMBER(S71),AA71-140,"-")</f>
        <v>20</v>
      </c>
      <c r="AH71" s="203">
        <f t="shared" si="42"/>
        <v>-40</v>
      </c>
      <c r="AI71" s="204">
        <f t="shared" si="43"/>
        <v>-80</v>
      </c>
      <c r="AJ71" s="185"/>
      <c r="AK71" s="205">
        <f t="shared" si="44"/>
        <v>9.99</v>
      </c>
      <c r="AL71" s="206">
        <f t="shared" si="45"/>
        <v>9.99</v>
      </c>
      <c r="AM71" s="206">
        <f t="shared" si="46"/>
        <v>29.990000000000002</v>
      </c>
      <c r="AN71" s="206">
        <f t="shared" si="47"/>
        <v>99.99</v>
      </c>
      <c r="AO71" s="207">
        <f t="shared" si="48"/>
        <v>149.99</v>
      </c>
      <c r="AP71" s="104" t="s">
        <v>88</v>
      </c>
      <c r="AQ71" s="227">
        <v>46265</v>
      </c>
      <c r="AR71" s="112" t="s">
        <v>103</v>
      </c>
      <c r="AS71" s="103"/>
    </row>
    <row r="72" spans="1:45">
      <c r="A72" s="110"/>
      <c r="B72" s="124" t="s">
        <v>38</v>
      </c>
      <c r="C72" s="47" t="s">
        <v>2136</v>
      </c>
      <c r="D72" s="71" t="s">
        <v>85</v>
      </c>
      <c r="E72" s="112" t="s">
        <v>2426</v>
      </c>
      <c r="F72" s="51" t="s">
        <v>61</v>
      </c>
      <c r="G72" s="14">
        <v>25</v>
      </c>
      <c r="H72" s="14">
        <v>50</v>
      </c>
      <c r="I72" s="14">
        <v>50</v>
      </c>
      <c r="J72" s="14" t="s">
        <v>76</v>
      </c>
      <c r="K72" s="114" t="s">
        <v>61</v>
      </c>
      <c r="L72" s="115">
        <v>34.99</v>
      </c>
      <c r="M72" s="175">
        <f t="shared" si="37"/>
        <v>29.403361344537817</v>
      </c>
      <c r="N72" s="115">
        <f>(L72-5)*0.8+5</f>
        <v>28.992000000000004</v>
      </c>
      <c r="O72" s="116">
        <f t="shared" si="49"/>
        <v>24.363025210084039</v>
      </c>
      <c r="P72" s="177">
        <f t="shared" si="50"/>
        <v>28.992000000000004</v>
      </c>
      <c r="Q72" s="16">
        <f>P72-2</f>
        <v>26.992000000000004</v>
      </c>
      <c r="R72" s="16">
        <f>P72-5</f>
        <v>23.992000000000004</v>
      </c>
      <c r="S72" s="16">
        <f>P72-7</f>
        <v>21.992000000000004</v>
      </c>
      <c r="T72" s="16">
        <f>P72-10</f>
        <v>18.992000000000004</v>
      </c>
      <c r="U72" s="71" t="s">
        <v>41</v>
      </c>
      <c r="V72" s="256">
        <v>0</v>
      </c>
      <c r="W72" s="237" t="s">
        <v>2309</v>
      </c>
      <c r="X72" s="120" t="s">
        <v>2723</v>
      </c>
      <c r="Y72" s="67">
        <v>190</v>
      </c>
      <c r="Z72" s="114">
        <v>10</v>
      </c>
      <c r="AA72" s="182">
        <f t="shared" si="38"/>
        <v>200</v>
      </c>
      <c r="AB72" s="183">
        <f t="shared" si="39"/>
        <v>-190.39999999999998</v>
      </c>
      <c r="AC72" s="184">
        <f t="shared" si="40"/>
        <v>9.99</v>
      </c>
      <c r="AD72" s="183">
        <f t="shared" si="41"/>
        <v>8.3949579831932777</v>
      </c>
      <c r="AE72" s="202">
        <f>IF(ISNUMBER(Q72),AA72-40,"-")</f>
        <v>160</v>
      </c>
      <c r="AF72" s="203">
        <f>IF(ISNUMBER(R72),AA72-100,"-")</f>
        <v>100</v>
      </c>
      <c r="AG72" s="203">
        <f>IF(ISNUMBER(S72),AA72-140,"-")</f>
        <v>60</v>
      </c>
      <c r="AH72" s="203">
        <f t="shared" si="42"/>
        <v>0</v>
      </c>
      <c r="AI72" s="204" t="str">
        <f t="shared" si="43"/>
        <v>-</v>
      </c>
      <c r="AJ72" s="185"/>
      <c r="AK72" s="205">
        <f t="shared" si="44"/>
        <v>9.99</v>
      </c>
      <c r="AL72" s="206">
        <f t="shared" si="45"/>
        <v>9.99</v>
      </c>
      <c r="AM72" s="206">
        <f t="shared" si="46"/>
        <v>9.99</v>
      </c>
      <c r="AN72" s="206">
        <f t="shared" si="47"/>
        <v>49.99</v>
      </c>
      <c r="AO72" s="207" t="str">
        <f t="shared" si="48"/>
        <v>-</v>
      </c>
      <c r="AP72" s="104" t="s">
        <v>88</v>
      </c>
      <c r="AQ72" s="227">
        <v>46265</v>
      </c>
      <c r="AR72" s="112" t="s">
        <v>110</v>
      </c>
      <c r="AS72" s="103"/>
    </row>
    <row r="73" spans="1:45" s="49" customFormat="1">
      <c r="A73" s="110"/>
      <c r="B73" s="124" t="s">
        <v>38</v>
      </c>
      <c r="C73" s="47" t="s">
        <v>2129</v>
      </c>
      <c r="D73" s="71" t="s">
        <v>71</v>
      </c>
      <c r="E73" s="112" t="s">
        <v>2426</v>
      </c>
      <c r="F73" s="51" t="s">
        <v>61</v>
      </c>
      <c r="G73" s="14">
        <v>10</v>
      </c>
      <c r="H73" s="14">
        <v>25</v>
      </c>
      <c r="I73" s="14" t="s">
        <v>41</v>
      </c>
      <c r="J73" s="14" t="s">
        <v>76</v>
      </c>
      <c r="K73" s="114">
        <v>0.19</v>
      </c>
      <c r="L73" s="115">
        <v>31.99</v>
      </c>
      <c r="M73" s="175">
        <f t="shared" si="37"/>
        <v>26.882352941176471</v>
      </c>
      <c r="N73" s="115">
        <f>(L73-10)*0.9+10</f>
        <v>29.791</v>
      </c>
      <c r="O73" s="116">
        <f t="shared" si="49"/>
        <v>25.034453781512607</v>
      </c>
      <c r="P73" s="177">
        <f t="shared" si="50"/>
        <v>29.791</v>
      </c>
      <c r="Q73" s="16">
        <f>P73-2</f>
        <v>27.791</v>
      </c>
      <c r="R73" s="16">
        <f>P73-5</f>
        <v>24.791</v>
      </c>
      <c r="S73" s="16">
        <f>P73-7</f>
        <v>22.791</v>
      </c>
      <c r="T73" s="14" t="s">
        <v>41</v>
      </c>
      <c r="U73" s="71" t="s">
        <v>41</v>
      </c>
      <c r="V73" s="256">
        <v>0</v>
      </c>
      <c r="W73" s="237" t="s">
        <v>2307</v>
      </c>
      <c r="X73" s="120" t="s">
        <v>2714</v>
      </c>
      <c r="Y73" s="67">
        <v>230</v>
      </c>
      <c r="Z73" s="114">
        <v>-5</v>
      </c>
      <c r="AA73" s="182">
        <f t="shared" si="38"/>
        <v>225</v>
      </c>
      <c r="AB73" s="183">
        <f t="shared" si="39"/>
        <v>-220.14999999999998</v>
      </c>
      <c r="AC73" s="184">
        <f t="shared" si="40"/>
        <v>9.99</v>
      </c>
      <c r="AD73" s="183">
        <f t="shared" si="41"/>
        <v>8.3949579831932777</v>
      </c>
      <c r="AE73" s="202">
        <f>IF(ISNUMBER(Q73),AA73-40,"-")</f>
        <v>185</v>
      </c>
      <c r="AF73" s="203">
        <f>IF(ISNUMBER(R73),AA73-100,"-")</f>
        <v>125</v>
      </c>
      <c r="AG73" s="203">
        <f>IF(ISNUMBER(S73),AA73-140,"-")</f>
        <v>85</v>
      </c>
      <c r="AH73" s="203" t="str">
        <f t="shared" si="42"/>
        <v>-</v>
      </c>
      <c r="AI73" s="204" t="str">
        <f t="shared" si="43"/>
        <v>-</v>
      </c>
      <c r="AJ73" s="185"/>
      <c r="AK73" s="205">
        <f t="shared" si="44"/>
        <v>9.99</v>
      </c>
      <c r="AL73" s="206">
        <f t="shared" si="45"/>
        <v>9.99</v>
      </c>
      <c r="AM73" s="206">
        <f t="shared" si="46"/>
        <v>9.99</v>
      </c>
      <c r="AN73" s="206" t="str">
        <f t="shared" si="47"/>
        <v>-</v>
      </c>
      <c r="AO73" s="207" t="str">
        <f t="shared" si="48"/>
        <v>-</v>
      </c>
      <c r="AP73" s="104"/>
      <c r="AQ73" s="227">
        <v>46265</v>
      </c>
      <c r="AR73" s="112" t="s">
        <v>106</v>
      </c>
      <c r="AS73" s="103"/>
    </row>
    <row r="74" spans="1:45" s="49" customFormat="1">
      <c r="A74" s="110"/>
      <c r="B74" s="124" t="s">
        <v>38</v>
      </c>
      <c r="C74" s="47" t="s">
        <v>91</v>
      </c>
      <c r="D74" s="71" t="s">
        <v>71</v>
      </c>
      <c r="E74" s="112"/>
      <c r="F74" s="51" t="s">
        <v>61</v>
      </c>
      <c r="G74" s="14">
        <v>10</v>
      </c>
      <c r="H74" s="14">
        <v>300</v>
      </c>
      <c r="I74" s="14">
        <v>100</v>
      </c>
      <c r="J74" s="14" t="s">
        <v>76</v>
      </c>
      <c r="K74" s="71" t="s">
        <v>61</v>
      </c>
      <c r="L74" s="115">
        <v>29.95</v>
      </c>
      <c r="M74" s="175">
        <f t="shared" si="37"/>
        <v>25.168067226890756</v>
      </c>
      <c r="N74" s="115"/>
      <c r="O74" s="116"/>
      <c r="P74" s="177">
        <f t="shared" ref="P74:P86" si="51">L74</f>
        <v>29.95</v>
      </c>
      <c r="Q74" s="16">
        <f>P74-2</f>
        <v>27.95</v>
      </c>
      <c r="R74" s="16">
        <f>P74-5</f>
        <v>24.95</v>
      </c>
      <c r="S74" s="14" t="s">
        <v>41</v>
      </c>
      <c r="T74" s="14" t="s">
        <v>41</v>
      </c>
      <c r="U74" s="71" t="s">
        <v>41</v>
      </c>
      <c r="V74" s="252">
        <v>39.99</v>
      </c>
      <c r="W74" s="212"/>
      <c r="X74" s="119" t="s">
        <v>41</v>
      </c>
      <c r="Y74" s="67">
        <v>200</v>
      </c>
      <c r="Z74" s="114"/>
      <c r="AA74" s="182">
        <f t="shared" si="38"/>
        <v>200</v>
      </c>
      <c r="AB74" s="183">
        <f t="shared" si="39"/>
        <v>-190.39999999999998</v>
      </c>
      <c r="AC74" s="184">
        <f t="shared" si="40"/>
        <v>9.99</v>
      </c>
      <c r="AD74" s="183">
        <f t="shared" si="41"/>
        <v>8.3949579831932777</v>
      </c>
      <c r="AE74" s="202">
        <f>IF(ISNUMBER(Q74),AA74-40,"-")</f>
        <v>160</v>
      </c>
      <c r="AF74" s="203">
        <f>IF(ISNUMBER(R74),AA74-100,"-")</f>
        <v>100</v>
      </c>
      <c r="AG74" s="203" t="str">
        <f>IF(ISNUMBER(S74),AA74-140,"-")</f>
        <v>-</v>
      </c>
      <c r="AH74" s="203" t="str">
        <f t="shared" si="42"/>
        <v>-</v>
      </c>
      <c r="AI74" s="204" t="str">
        <f t="shared" si="43"/>
        <v>-</v>
      </c>
      <c r="AJ74" s="185"/>
      <c r="AK74" s="205">
        <f t="shared" si="44"/>
        <v>9.99</v>
      </c>
      <c r="AL74" s="206">
        <f t="shared" si="45"/>
        <v>9.99</v>
      </c>
      <c r="AM74" s="206" t="str">
        <f t="shared" si="46"/>
        <v>-</v>
      </c>
      <c r="AN74" s="206" t="str">
        <f t="shared" si="47"/>
        <v>-</v>
      </c>
      <c r="AO74" s="207" t="str">
        <f t="shared" si="48"/>
        <v>-</v>
      </c>
      <c r="AP74" s="103" t="s">
        <v>2498</v>
      </c>
      <c r="AQ74" s="227"/>
      <c r="AR74" s="112" t="s">
        <v>92</v>
      </c>
      <c r="AS74" s="103"/>
    </row>
    <row r="75" spans="1:45" s="49" customFormat="1">
      <c r="A75" s="110"/>
      <c r="B75" s="124" t="s">
        <v>38</v>
      </c>
      <c r="C75" s="47" t="s">
        <v>91</v>
      </c>
      <c r="D75" s="71" t="s">
        <v>71</v>
      </c>
      <c r="E75" s="112" t="s">
        <v>2426</v>
      </c>
      <c r="F75" s="51" t="s">
        <v>61</v>
      </c>
      <c r="G75" s="14">
        <v>10</v>
      </c>
      <c r="H75" s="14">
        <v>300</v>
      </c>
      <c r="I75" s="14">
        <v>100</v>
      </c>
      <c r="J75" s="14" t="s">
        <v>76</v>
      </c>
      <c r="K75" s="71" t="s">
        <v>61</v>
      </c>
      <c r="L75" s="115">
        <v>29.95</v>
      </c>
      <c r="M75" s="175">
        <f t="shared" si="37"/>
        <v>25.168067226890756</v>
      </c>
      <c r="N75" s="115"/>
      <c r="O75" s="116"/>
      <c r="P75" s="177">
        <f t="shared" si="51"/>
        <v>29.95</v>
      </c>
      <c r="Q75" s="16">
        <f>P75-2</f>
        <v>27.95</v>
      </c>
      <c r="R75" s="16">
        <f>P75-5</f>
        <v>24.95</v>
      </c>
      <c r="S75" s="14" t="s">
        <v>41</v>
      </c>
      <c r="T75" s="14" t="s">
        <v>41</v>
      </c>
      <c r="U75" s="71" t="s">
        <v>41</v>
      </c>
      <c r="V75" s="252">
        <v>39.99</v>
      </c>
      <c r="W75" s="237" t="s">
        <v>49</v>
      </c>
      <c r="X75" s="120" t="s">
        <v>2599</v>
      </c>
      <c r="Y75" s="67">
        <v>200</v>
      </c>
      <c r="Z75" s="114">
        <v>110</v>
      </c>
      <c r="AA75" s="182">
        <f t="shared" si="38"/>
        <v>310</v>
      </c>
      <c r="AB75" s="183">
        <f t="shared" si="39"/>
        <v>-321.3</v>
      </c>
      <c r="AC75" s="184">
        <f t="shared" si="40"/>
        <v>9.99</v>
      </c>
      <c r="AD75" s="183">
        <f t="shared" si="41"/>
        <v>8.3949579831932777</v>
      </c>
      <c r="AE75" s="202">
        <f>IF(ISNUMBER(Q75),AA75-40,"-")</f>
        <v>270</v>
      </c>
      <c r="AF75" s="203">
        <f>IF(ISNUMBER(R75),AA75-100,"-")</f>
        <v>210</v>
      </c>
      <c r="AG75" s="203" t="str">
        <f>IF(ISNUMBER(S75),AA75-140,"-")</f>
        <v>-</v>
      </c>
      <c r="AH75" s="203" t="str">
        <f t="shared" si="42"/>
        <v>-</v>
      </c>
      <c r="AI75" s="204" t="str">
        <f t="shared" si="43"/>
        <v>-</v>
      </c>
      <c r="AJ75" s="185"/>
      <c r="AK75" s="205">
        <f t="shared" si="44"/>
        <v>9.99</v>
      </c>
      <c r="AL75" s="206">
        <f t="shared" si="45"/>
        <v>9.99</v>
      </c>
      <c r="AM75" s="206" t="str">
        <f t="shared" si="46"/>
        <v>-</v>
      </c>
      <c r="AN75" s="206" t="str">
        <f t="shared" si="47"/>
        <v>-</v>
      </c>
      <c r="AO75" s="207" t="str">
        <f t="shared" si="48"/>
        <v>-</v>
      </c>
      <c r="AP75" s="103" t="s">
        <v>2501</v>
      </c>
      <c r="AQ75" s="227">
        <v>46265</v>
      </c>
      <c r="AR75" s="112" t="s">
        <v>92</v>
      </c>
      <c r="AS75" s="103"/>
    </row>
    <row r="76" spans="1:45">
      <c r="A76" s="110" t="s">
        <v>53</v>
      </c>
      <c r="B76" s="124" t="s">
        <v>38</v>
      </c>
      <c r="C76" s="47" t="s">
        <v>93</v>
      </c>
      <c r="D76" s="71" t="s">
        <v>71</v>
      </c>
      <c r="E76" s="112"/>
      <c r="F76" s="51" t="s">
        <v>41</v>
      </c>
      <c r="G76" s="14">
        <v>10</v>
      </c>
      <c r="H76" s="14">
        <v>150</v>
      </c>
      <c r="I76" s="14" t="s">
        <v>41</v>
      </c>
      <c r="J76" s="14" t="s">
        <v>42</v>
      </c>
      <c r="K76" s="114">
        <v>0.19</v>
      </c>
      <c r="L76" s="115">
        <v>29.99</v>
      </c>
      <c r="M76" s="175">
        <f t="shared" si="37"/>
        <v>25.201680672268907</v>
      </c>
      <c r="N76" s="115"/>
      <c r="O76" s="116"/>
      <c r="P76" s="177">
        <f t="shared" si="51"/>
        <v>29.99</v>
      </c>
      <c r="Q76" s="16">
        <f>P76-2</f>
        <v>27.99</v>
      </c>
      <c r="R76" s="16">
        <f>P76-5</f>
        <v>24.99</v>
      </c>
      <c r="S76" s="16">
        <f>P76-7</f>
        <v>22.99</v>
      </c>
      <c r="T76" s="16">
        <f>P76-10</f>
        <v>19.989999999999998</v>
      </c>
      <c r="U76" s="71" t="s">
        <v>41</v>
      </c>
      <c r="V76" s="252">
        <v>39.99</v>
      </c>
      <c r="W76" s="212"/>
      <c r="X76" s="119" t="s">
        <v>41</v>
      </c>
      <c r="Y76" s="67">
        <v>230</v>
      </c>
      <c r="Z76" s="114"/>
      <c r="AA76" s="182">
        <f t="shared" si="38"/>
        <v>230</v>
      </c>
      <c r="AB76" s="183">
        <f t="shared" si="39"/>
        <v>-226.1</v>
      </c>
      <c r="AC76" s="184">
        <f t="shared" si="40"/>
        <v>9.99</v>
      </c>
      <c r="AD76" s="183">
        <f t="shared" si="41"/>
        <v>8.3949579831932777</v>
      </c>
      <c r="AE76" s="202">
        <f>IF(ISNUMBER(Q76),AA76-40,"-")</f>
        <v>190</v>
      </c>
      <c r="AF76" s="203">
        <f>IF(ISNUMBER(R76),AA76-100,"-")</f>
        <v>130</v>
      </c>
      <c r="AG76" s="203">
        <f>IF(ISNUMBER(S76),AA76-140,"-")</f>
        <v>90</v>
      </c>
      <c r="AH76" s="203">
        <f t="shared" si="42"/>
        <v>30</v>
      </c>
      <c r="AI76" s="204" t="str">
        <f t="shared" si="43"/>
        <v>-</v>
      </c>
      <c r="AJ76" s="185"/>
      <c r="AK76" s="205">
        <f t="shared" si="44"/>
        <v>9.99</v>
      </c>
      <c r="AL76" s="206">
        <f t="shared" si="45"/>
        <v>9.99</v>
      </c>
      <c r="AM76" s="206">
        <f t="shared" si="46"/>
        <v>9.99</v>
      </c>
      <c r="AN76" s="206">
        <f t="shared" si="47"/>
        <v>19.990000000000002</v>
      </c>
      <c r="AO76" s="207" t="str">
        <f t="shared" si="48"/>
        <v>-</v>
      </c>
      <c r="AP76" s="103"/>
      <c r="AQ76" s="227"/>
      <c r="AR76" s="112" t="s">
        <v>94</v>
      </c>
      <c r="AS76" s="103"/>
    </row>
    <row r="77" spans="1:45" s="49" customFormat="1">
      <c r="A77" s="110"/>
      <c r="B77" s="124" t="s">
        <v>38</v>
      </c>
      <c r="C77" s="47" t="s">
        <v>93</v>
      </c>
      <c r="D77" s="71" t="s">
        <v>71</v>
      </c>
      <c r="E77" s="112" t="s">
        <v>2427</v>
      </c>
      <c r="F77" s="51" t="s">
        <v>41</v>
      </c>
      <c r="G77" s="14">
        <v>10</v>
      </c>
      <c r="H77" s="14">
        <v>150</v>
      </c>
      <c r="I77" s="14" t="s">
        <v>41</v>
      </c>
      <c r="J77" s="14" t="s">
        <v>42</v>
      </c>
      <c r="K77" s="114">
        <v>0.19</v>
      </c>
      <c r="L77" s="115">
        <v>29.99</v>
      </c>
      <c r="M77" s="175">
        <f t="shared" si="37"/>
        <v>25.201680672268907</v>
      </c>
      <c r="N77" s="115"/>
      <c r="O77" s="116"/>
      <c r="P77" s="177">
        <f t="shared" si="51"/>
        <v>29.99</v>
      </c>
      <c r="Q77" s="16">
        <f>P77-2</f>
        <v>27.99</v>
      </c>
      <c r="R77" s="16">
        <f>P77-5</f>
        <v>24.99</v>
      </c>
      <c r="S77" s="16">
        <f>P77-7</f>
        <v>22.99</v>
      </c>
      <c r="T77" s="16">
        <f>P77-10</f>
        <v>19.989999999999998</v>
      </c>
      <c r="U77" s="71" t="s">
        <v>41</v>
      </c>
      <c r="V77" s="252">
        <v>39.99</v>
      </c>
      <c r="W77" s="236" t="s">
        <v>49</v>
      </c>
      <c r="X77" s="223" t="s">
        <v>69</v>
      </c>
      <c r="Y77" s="67">
        <v>230</v>
      </c>
      <c r="Z77" s="114">
        <v>75</v>
      </c>
      <c r="AA77" s="182">
        <f t="shared" si="38"/>
        <v>305</v>
      </c>
      <c r="AB77" s="183">
        <f t="shared" si="39"/>
        <v>-315.34999999999997</v>
      </c>
      <c r="AC77" s="184">
        <f t="shared" si="40"/>
        <v>9.99</v>
      </c>
      <c r="AD77" s="183">
        <f t="shared" si="41"/>
        <v>8.3949579831932777</v>
      </c>
      <c r="AE77" s="202">
        <f>IF(ISNUMBER(Q77),AA77-40,"-")</f>
        <v>265</v>
      </c>
      <c r="AF77" s="203">
        <f>IF(ISNUMBER(R77),AA77-100,"-")</f>
        <v>205</v>
      </c>
      <c r="AG77" s="203">
        <f>IF(ISNUMBER(S77),AA77-140,"-")</f>
        <v>165</v>
      </c>
      <c r="AH77" s="203">
        <f t="shared" si="42"/>
        <v>105</v>
      </c>
      <c r="AI77" s="204" t="str">
        <f t="shared" si="43"/>
        <v>-</v>
      </c>
      <c r="AJ77" s="185"/>
      <c r="AK77" s="205">
        <f t="shared" si="44"/>
        <v>9.99</v>
      </c>
      <c r="AL77" s="206">
        <f t="shared" si="45"/>
        <v>9.99</v>
      </c>
      <c r="AM77" s="206">
        <f t="shared" si="46"/>
        <v>9.99</v>
      </c>
      <c r="AN77" s="206">
        <f t="shared" si="47"/>
        <v>9.99</v>
      </c>
      <c r="AO77" s="207" t="str">
        <f t="shared" si="48"/>
        <v>-</v>
      </c>
      <c r="AP77" s="103"/>
      <c r="AQ77" s="227">
        <v>46265</v>
      </c>
      <c r="AR77" s="112" t="s">
        <v>94</v>
      </c>
      <c r="AS77" s="103"/>
    </row>
    <row r="78" spans="1:45">
      <c r="A78" s="110" t="s">
        <v>53</v>
      </c>
      <c r="B78" s="124" t="s">
        <v>38</v>
      </c>
      <c r="C78" s="47" t="s">
        <v>95</v>
      </c>
      <c r="D78" s="71" t="s">
        <v>40</v>
      </c>
      <c r="E78" s="112"/>
      <c r="F78" s="51" t="s">
        <v>41</v>
      </c>
      <c r="G78" s="14">
        <v>25</v>
      </c>
      <c r="H78" s="14">
        <v>300</v>
      </c>
      <c r="I78" s="14" t="s">
        <v>41</v>
      </c>
      <c r="J78" s="14" t="s">
        <v>42</v>
      </c>
      <c r="K78" s="114">
        <v>0.19</v>
      </c>
      <c r="L78" s="115">
        <v>29.99</v>
      </c>
      <c r="M78" s="175">
        <f t="shared" si="37"/>
        <v>25.201680672268907</v>
      </c>
      <c r="N78" s="115"/>
      <c r="O78" s="116"/>
      <c r="P78" s="177">
        <f t="shared" si="51"/>
        <v>29.99</v>
      </c>
      <c r="Q78" s="16">
        <f>P78-2</f>
        <v>27.99</v>
      </c>
      <c r="R78" s="16">
        <f>P78-5</f>
        <v>24.99</v>
      </c>
      <c r="S78" s="16">
        <f>P78-7</f>
        <v>22.99</v>
      </c>
      <c r="T78" s="16">
        <f>P78-10</f>
        <v>19.989999999999998</v>
      </c>
      <c r="U78" s="71" t="s">
        <v>41</v>
      </c>
      <c r="V78" s="252">
        <v>39.99</v>
      </c>
      <c r="W78" s="212"/>
      <c r="X78" s="119" t="s">
        <v>41</v>
      </c>
      <c r="Y78" s="67">
        <v>110</v>
      </c>
      <c r="Z78" s="114"/>
      <c r="AA78" s="182">
        <f t="shared" si="38"/>
        <v>110</v>
      </c>
      <c r="AB78" s="183">
        <f t="shared" si="39"/>
        <v>-83.3</v>
      </c>
      <c r="AC78" s="184">
        <f t="shared" si="40"/>
        <v>9.99</v>
      </c>
      <c r="AD78" s="183">
        <f t="shared" si="41"/>
        <v>8.3949579831932777</v>
      </c>
      <c r="AE78" s="202">
        <f>IF(ISNUMBER(Q78),AA78-40,"-")</f>
        <v>70</v>
      </c>
      <c r="AF78" s="203">
        <f>IF(ISNUMBER(R78),AA78-100,"-")</f>
        <v>10</v>
      </c>
      <c r="AG78" s="203">
        <f>IF(ISNUMBER(S78),AA78-140,"-")</f>
        <v>-30</v>
      </c>
      <c r="AH78" s="203">
        <f t="shared" si="42"/>
        <v>-90</v>
      </c>
      <c r="AI78" s="204" t="str">
        <f t="shared" si="43"/>
        <v>-</v>
      </c>
      <c r="AJ78" s="185"/>
      <c r="AK78" s="205">
        <f t="shared" si="44"/>
        <v>9.99</v>
      </c>
      <c r="AL78" s="206">
        <f t="shared" si="45"/>
        <v>39.99</v>
      </c>
      <c r="AM78" s="206">
        <f t="shared" si="46"/>
        <v>89.99</v>
      </c>
      <c r="AN78" s="206">
        <f t="shared" si="47"/>
        <v>159.99</v>
      </c>
      <c r="AO78" s="207" t="str">
        <f t="shared" si="48"/>
        <v>-</v>
      </c>
      <c r="AP78" s="103"/>
      <c r="AQ78" s="227"/>
      <c r="AR78" s="112" t="s">
        <v>96</v>
      </c>
      <c r="AS78" s="103"/>
    </row>
    <row r="79" spans="1:45" s="49" customFormat="1">
      <c r="A79" s="110"/>
      <c r="B79" s="124" t="s">
        <v>38</v>
      </c>
      <c r="C79" s="47" t="s">
        <v>95</v>
      </c>
      <c r="D79" s="71" t="s">
        <v>40</v>
      </c>
      <c r="E79" s="112" t="s">
        <v>2427</v>
      </c>
      <c r="F79" s="51" t="s">
        <v>41</v>
      </c>
      <c r="G79" s="14">
        <v>25</v>
      </c>
      <c r="H79" s="14">
        <v>300</v>
      </c>
      <c r="I79" s="14" t="s">
        <v>41</v>
      </c>
      <c r="J79" s="14" t="s">
        <v>42</v>
      </c>
      <c r="K79" s="114">
        <v>0.19</v>
      </c>
      <c r="L79" s="115">
        <v>29.99</v>
      </c>
      <c r="M79" s="175">
        <f t="shared" si="37"/>
        <v>25.201680672268907</v>
      </c>
      <c r="N79" s="115"/>
      <c r="O79" s="116"/>
      <c r="P79" s="177">
        <f t="shared" si="51"/>
        <v>29.99</v>
      </c>
      <c r="Q79" s="16">
        <f>P79-2</f>
        <v>27.99</v>
      </c>
      <c r="R79" s="16">
        <f>P79-5</f>
        <v>24.99</v>
      </c>
      <c r="S79" s="16">
        <f>P79-7</f>
        <v>22.99</v>
      </c>
      <c r="T79" s="16">
        <f>P79-10</f>
        <v>19.989999999999998</v>
      </c>
      <c r="U79" s="71" t="s">
        <v>41</v>
      </c>
      <c r="V79" s="252">
        <v>39.99</v>
      </c>
      <c r="W79" s="236" t="s">
        <v>49</v>
      </c>
      <c r="X79" s="223" t="s">
        <v>97</v>
      </c>
      <c r="Y79" s="67">
        <v>110</v>
      </c>
      <c r="Z79" s="114">
        <v>155</v>
      </c>
      <c r="AA79" s="182">
        <f t="shared" si="38"/>
        <v>265</v>
      </c>
      <c r="AB79" s="183">
        <f t="shared" si="39"/>
        <v>-267.75</v>
      </c>
      <c r="AC79" s="184">
        <f t="shared" si="40"/>
        <v>9.99</v>
      </c>
      <c r="AD79" s="183">
        <f t="shared" si="41"/>
        <v>8.3949579831932777</v>
      </c>
      <c r="AE79" s="202">
        <f>IF(ISNUMBER(Q79),AA79-40,"-")</f>
        <v>225</v>
      </c>
      <c r="AF79" s="203">
        <f>IF(ISNUMBER(R79),AA79-100,"-")</f>
        <v>165</v>
      </c>
      <c r="AG79" s="203">
        <f>IF(ISNUMBER(S79),AA79-140,"-")</f>
        <v>125</v>
      </c>
      <c r="AH79" s="203">
        <f t="shared" si="42"/>
        <v>65</v>
      </c>
      <c r="AI79" s="204" t="str">
        <f t="shared" si="43"/>
        <v>-</v>
      </c>
      <c r="AJ79" s="185"/>
      <c r="AK79" s="205">
        <f t="shared" si="44"/>
        <v>9.99</v>
      </c>
      <c r="AL79" s="206">
        <f t="shared" si="45"/>
        <v>9.99</v>
      </c>
      <c r="AM79" s="206">
        <f t="shared" si="46"/>
        <v>9.99</v>
      </c>
      <c r="AN79" s="206">
        <f t="shared" si="47"/>
        <v>9.99</v>
      </c>
      <c r="AO79" s="207" t="str">
        <f t="shared" si="48"/>
        <v>-</v>
      </c>
      <c r="AP79" s="103"/>
      <c r="AQ79" s="227">
        <v>46265</v>
      </c>
      <c r="AR79" s="112" t="s">
        <v>96</v>
      </c>
      <c r="AS79" s="103"/>
    </row>
    <row r="80" spans="1:45" s="49" customFormat="1">
      <c r="A80" s="110"/>
      <c r="B80" s="124" t="s">
        <v>38</v>
      </c>
      <c r="C80" s="47" t="s">
        <v>98</v>
      </c>
      <c r="D80" s="71" t="s">
        <v>71</v>
      </c>
      <c r="E80" s="112"/>
      <c r="F80" s="51" t="s">
        <v>61</v>
      </c>
      <c r="G80" s="14">
        <v>5</v>
      </c>
      <c r="H80" s="14">
        <v>25</v>
      </c>
      <c r="I80" s="14" t="s">
        <v>41</v>
      </c>
      <c r="J80" s="14" t="s">
        <v>76</v>
      </c>
      <c r="K80" s="114">
        <v>0.19</v>
      </c>
      <c r="L80" s="115">
        <v>29.99</v>
      </c>
      <c r="M80" s="175">
        <f t="shared" si="37"/>
        <v>25.201680672268907</v>
      </c>
      <c r="N80" s="115"/>
      <c r="O80" s="116"/>
      <c r="P80" s="177">
        <f t="shared" si="51"/>
        <v>29.99</v>
      </c>
      <c r="Q80" s="16">
        <f>P80-2</f>
        <v>27.99</v>
      </c>
      <c r="R80" s="16">
        <f>P80-5</f>
        <v>24.99</v>
      </c>
      <c r="S80" s="16">
        <f>P80-7</f>
        <v>22.99</v>
      </c>
      <c r="T80" s="14" t="s">
        <v>41</v>
      </c>
      <c r="U80" s="71" t="s">
        <v>41</v>
      </c>
      <c r="V80" s="252">
        <v>39.99</v>
      </c>
      <c r="W80" s="212"/>
      <c r="X80" s="119" t="s">
        <v>41</v>
      </c>
      <c r="Y80" s="67">
        <v>210</v>
      </c>
      <c r="Z80" s="114"/>
      <c r="AA80" s="182">
        <f t="shared" si="38"/>
        <v>210</v>
      </c>
      <c r="AB80" s="183">
        <f t="shared" si="39"/>
        <v>-202.29999999999998</v>
      </c>
      <c r="AC80" s="184">
        <f t="shared" si="40"/>
        <v>9.99</v>
      </c>
      <c r="AD80" s="183">
        <f t="shared" si="41"/>
        <v>8.3949579831932777</v>
      </c>
      <c r="AE80" s="202">
        <f>IF(ISNUMBER(Q80),AA80-40,"-")</f>
        <v>170</v>
      </c>
      <c r="AF80" s="203">
        <f>IF(ISNUMBER(R80),AA80-100,"-")</f>
        <v>110</v>
      </c>
      <c r="AG80" s="203">
        <f>IF(ISNUMBER(S80),AA80-140,"-")</f>
        <v>70</v>
      </c>
      <c r="AH80" s="203" t="str">
        <f t="shared" si="42"/>
        <v>-</v>
      </c>
      <c r="AI80" s="204" t="str">
        <f t="shared" si="43"/>
        <v>-</v>
      </c>
      <c r="AJ80" s="185"/>
      <c r="AK80" s="205">
        <f t="shared" si="44"/>
        <v>9.99</v>
      </c>
      <c r="AL80" s="206">
        <f t="shared" si="45"/>
        <v>9.99</v>
      </c>
      <c r="AM80" s="206">
        <f t="shared" si="46"/>
        <v>9.99</v>
      </c>
      <c r="AN80" s="206" t="str">
        <f t="shared" si="47"/>
        <v>-</v>
      </c>
      <c r="AO80" s="207" t="str">
        <f t="shared" si="48"/>
        <v>-</v>
      </c>
      <c r="AP80" s="104"/>
      <c r="AQ80" s="227"/>
      <c r="AR80" s="112" t="s">
        <v>99</v>
      </c>
      <c r="AS80" s="103"/>
    </row>
    <row r="81" spans="1:45">
      <c r="A81" s="110"/>
      <c r="B81" s="124" t="s">
        <v>38</v>
      </c>
      <c r="C81" s="47" t="s">
        <v>2133</v>
      </c>
      <c r="D81" s="71" t="s">
        <v>85</v>
      </c>
      <c r="E81" s="112"/>
      <c r="F81" s="51" t="s">
        <v>61</v>
      </c>
      <c r="G81" s="14">
        <v>15</v>
      </c>
      <c r="H81" s="14">
        <v>50</v>
      </c>
      <c r="I81" s="14">
        <v>50</v>
      </c>
      <c r="J81" s="14" t="s">
        <v>76</v>
      </c>
      <c r="K81" s="114" t="s">
        <v>61</v>
      </c>
      <c r="L81" s="115">
        <v>29.99</v>
      </c>
      <c r="M81" s="175">
        <f t="shared" si="37"/>
        <v>25.201680672268907</v>
      </c>
      <c r="N81" s="115"/>
      <c r="O81" s="116"/>
      <c r="P81" s="177">
        <f t="shared" si="51"/>
        <v>29.99</v>
      </c>
      <c r="Q81" s="16">
        <f>P81-2</f>
        <v>27.99</v>
      </c>
      <c r="R81" s="16">
        <f>P81-5</f>
        <v>24.99</v>
      </c>
      <c r="S81" s="16">
        <f>P81-7</f>
        <v>22.99</v>
      </c>
      <c r="T81" s="16">
        <f>P81-10</f>
        <v>19.989999999999998</v>
      </c>
      <c r="U81" s="71" t="s">
        <v>41</v>
      </c>
      <c r="V81" s="252">
        <v>39.99</v>
      </c>
      <c r="W81" s="212"/>
      <c r="X81" s="119" t="s">
        <v>41</v>
      </c>
      <c r="Y81" s="67">
        <v>170</v>
      </c>
      <c r="Z81" s="114"/>
      <c r="AA81" s="182">
        <f t="shared" si="38"/>
        <v>170</v>
      </c>
      <c r="AB81" s="183">
        <f t="shared" si="39"/>
        <v>-154.69999999999999</v>
      </c>
      <c r="AC81" s="184">
        <f t="shared" si="40"/>
        <v>9.99</v>
      </c>
      <c r="AD81" s="183">
        <f t="shared" si="41"/>
        <v>8.3949579831932777</v>
      </c>
      <c r="AE81" s="202">
        <f>IF(ISNUMBER(Q81),AA81-40,"-")</f>
        <v>130</v>
      </c>
      <c r="AF81" s="203">
        <f>IF(ISNUMBER(R81),AA81-100,"-")</f>
        <v>70</v>
      </c>
      <c r="AG81" s="203">
        <f>IF(ISNUMBER(S81),AA81-140,"-")</f>
        <v>30</v>
      </c>
      <c r="AH81" s="203">
        <f t="shared" si="42"/>
        <v>-30</v>
      </c>
      <c r="AI81" s="204" t="str">
        <f t="shared" si="43"/>
        <v>-</v>
      </c>
      <c r="AJ81" s="185"/>
      <c r="AK81" s="205">
        <f t="shared" si="44"/>
        <v>9.99</v>
      </c>
      <c r="AL81" s="206">
        <f t="shared" si="45"/>
        <v>9.99</v>
      </c>
      <c r="AM81" s="206">
        <f t="shared" si="46"/>
        <v>19.990000000000002</v>
      </c>
      <c r="AN81" s="206">
        <f t="shared" si="47"/>
        <v>89.99</v>
      </c>
      <c r="AO81" s="207" t="str">
        <f t="shared" si="48"/>
        <v>-</v>
      </c>
      <c r="AP81" s="104" t="s">
        <v>88</v>
      </c>
      <c r="AQ81" s="227"/>
      <c r="AR81" s="112" t="s">
        <v>101</v>
      </c>
      <c r="AS81" s="103"/>
    </row>
    <row r="82" spans="1:45">
      <c r="A82" s="110"/>
      <c r="B82" s="124" t="s">
        <v>38</v>
      </c>
      <c r="C82" s="47" t="s">
        <v>163</v>
      </c>
      <c r="D82" s="71" t="s">
        <v>40</v>
      </c>
      <c r="E82" s="112"/>
      <c r="F82" s="51" t="s">
        <v>61</v>
      </c>
      <c r="G82" s="14">
        <v>25</v>
      </c>
      <c r="H82" s="14">
        <v>50</v>
      </c>
      <c r="I82" s="14">
        <v>50</v>
      </c>
      <c r="J82" s="14" t="s">
        <v>76</v>
      </c>
      <c r="K82" s="114" t="s">
        <v>61</v>
      </c>
      <c r="L82" s="115">
        <v>29.99</v>
      </c>
      <c r="M82" s="175">
        <f t="shared" si="37"/>
        <v>25.201680672268907</v>
      </c>
      <c r="N82" s="115"/>
      <c r="O82" s="116"/>
      <c r="P82" s="177">
        <f t="shared" si="51"/>
        <v>29.99</v>
      </c>
      <c r="Q82" s="16">
        <f>P82-2</f>
        <v>27.99</v>
      </c>
      <c r="R82" s="16">
        <f>P82-5</f>
        <v>24.99</v>
      </c>
      <c r="S82" s="16">
        <f>P82-7</f>
        <v>22.99</v>
      </c>
      <c r="T82" s="16">
        <f>P82-10</f>
        <v>19.989999999999998</v>
      </c>
      <c r="U82" s="71" t="s">
        <v>41</v>
      </c>
      <c r="V82" s="252">
        <v>39.99</v>
      </c>
      <c r="W82" s="212"/>
      <c r="X82" s="119" t="s">
        <v>41</v>
      </c>
      <c r="Y82" s="67">
        <v>110</v>
      </c>
      <c r="Z82" s="114"/>
      <c r="AA82" s="182">
        <f t="shared" si="38"/>
        <v>110</v>
      </c>
      <c r="AB82" s="183">
        <f t="shared" si="39"/>
        <v>-83.3</v>
      </c>
      <c r="AC82" s="184">
        <f t="shared" si="40"/>
        <v>9.99</v>
      </c>
      <c r="AD82" s="183">
        <f t="shared" si="41"/>
        <v>8.3949579831932777</v>
      </c>
      <c r="AE82" s="202">
        <f>IF(ISNUMBER(Q82),AA82-40,"-")</f>
        <v>70</v>
      </c>
      <c r="AF82" s="203">
        <f>IF(ISNUMBER(R82),AA82-100,"-")</f>
        <v>10</v>
      </c>
      <c r="AG82" s="203">
        <f>IF(ISNUMBER(S82),AA82-140,"-")</f>
        <v>-30</v>
      </c>
      <c r="AH82" s="203">
        <f t="shared" si="42"/>
        <v>-90</v>
      </c>
      <c r="AI82" s="204" t="str">
        <f t="shared" si="43"/>
        <v>-</v>
      </c>
      <c r="AJ82" s="185"/>
      <c r="AK82" s="205">
        <f t="shared" si="44"/>
        <v>9.99</v>
      </c>
      <c r="AL82" s="206">
        <f t="shared" si="45"/>
        <v>39.99</v>
      </c>
      <c r="AM82" s="206">
        <f t="shared" si="46"/>
        <v>89.99</v>
      </c>
      <c r="AN82" s="206">
        <f t="shared" si="47"/>
        <v>159.99</v>
      </c>
      <c r="AO82" s="207" t="str">
        <f t="shared" si="48"/>
        <v>-</v>
      </c>
      <c r="AP82" s="104" t="s">
        <v>88</v>
      </c>
      <c r="AQ82" s="227"/>
      <c r="AR82" s="112" t="s">
        <v>103</v>
      </c>
      <c r="AS82" s="103"/>
    </row>
    <row r="83" spans="1:45">
      <c r="A83" s="110"/>
      <c r="B83" s="124" t="s">
        <v>38</v>
      </c>
      <c r="C83" s="47" t="s">
        <v>98</v>
      </c>
      <c r="D83" s="71" t="s">
        <v>71</v>
      </c>
      <c r="E83" s="112" t="s">
        <v>2426</v>
      </c>
      <c r="F83" s="51" t="s">
        <v>61</v>
      </c>
      <c r="G83" s="14">
        <v>5</v>
      </c>
      <c r="H83" s="14">
        <v>25</v>
      </c>
      <c r="I83" s="14" t="s">
        <v>41</v>
      </c>
      <c r="J83" s="14" t="s">
        <v>76</v>
      </c>
      <c r="K83" s="114">
        <v>0.19</v>
      </c>
      <c r="L83" s="115">
        <v>29.99</v>
      </c>
      <c r="M83" s="175">
        <f t="shared" si="37"/>
        <v>25.201680672268907</v>
      </c>
      <c r="N83" s="115"/>
      <c r="O83" s="116"/>
      <c r="P83" s="177">
        <f t="shared" si="51"/>
        <v>29.99</v>
      </c>
      <c r="Q83" s="16">
        <f>P83-2</f>
        <v>27.99</v>
      </c>
      <c r="R83" s="16">
        <f>P83-5</f>
        <v>24.99</v>
      </c>
      <c r="S83" s="16">
        <f>P83-7</f>
        <v>22.99</v>
      </c>
      <c r="T83" s="14" t="s">
        <v>41</v>
      </c>
      <c r="U83" s="71" t="s">
        <v>41</v>
      </c>
      <c r="V83" s="252">
        <v>39.99</v>
      </c>
      <c r="W83" s="237" t="s">
        <v>49</v>
      </c>
      <c r="X83" s="120" t="s">
        <v>78</v>
      </c>
      <c r="Y83" s="67">
        <v>210</v>
      </c>
      <c r="Z83" s="114">
        <v>60</v>
      </c>
      <c r="AA83" s="182">
        <f t="shared" si="38"/>
        <v>270</v>
      </c>
      <c r="AB83" s="183">
        <f t="shared" si="39"/>
        <v>-273.7</v>
      </c>
      <c r="AC83" s="184">
        <f t="shared" si="40"/>
        <v>9.99</v>
      </c>
      <c r="AD83" s="183">
        <f t="shared" si="41"/>
        <v>8.3949579831932777</v>
      </c>
      <c r="AE83" s="202">
        <f>IF(ISNUMBER(Q83),AA83-40,"-")</f>
        <v>230</v>
      </c>
      <c r="AF83" s="203">
        <f>IF(ISNUMBER(R83),AA83-100,"-")</f>
        <v>170</v>
      </c>
      <c r="AG83" s="203">
        <f>IF(ISNUMBER(S83),AA83-140,"-")</f>
        <v>130</v>
      </c>
      <c r="AH83" s="203" t="str">
        <f t="shared" si="42"/>
        <v>-</v>
      </c>
      <c r="AI83" s="204" t="str">
        <f t="shared" si="43"/>
        <v>-</v>
      </c>
      <c r="AJ83" s="185"/>
      <c r="AK83" s="205">
        <f t="shared" si="44"/>
        <v>9.99</v>
      </c>
      <c r="AL83" s="206">
        <f t="shared" si="45"/>
        <v>9.99</v>
      </c>
      <c r="AM83" s="206">
        <f t="shared" si="46"/>
        <v>9.99</v>
      </c>
      <c r="AN83" s="206" t="str">
        <f t="shared" si="47"/>
        <v>-</v>
      </c>
      <c r="AO83" s="207" t="str">
        <f t="shared" si="48"/>
        <v>-</v>
      </c>
      <c r="AP83" s="104"/>
      <c r="AQ83" s="227">
        <v>46265</v>
      </c>
      <c r="AR83" s="112" t="s">
        <v>99</v>
      </c>
      <c r="AS83" s="103"/>
    </row>
    <row r="84" spans="1:45" s="49" customFormat="1">
      <c r="A84" s="110"/>
      <c r="B84" s="124" t="s">
        <v>38</v>
      </c>
      <c r="C84" s="47" t="s">
        <v>2133</v>
      </c>
      <c r="D84" s="71" t="s">
        <v>85</v>
      </c>
      <c r="E84" s="112" t="s">
        <v>2426</v>
      </c>
      <c r="F84" s="51" t="s">
        <v>61</v>
      </c>
      <c r="G84" s="14">
        <v>15</v>
      </c>
      <c r="H84" s="14">
        <v>50</v>
      </c>
      <c r="I84" s="14">
        <v>50</v>
      </c>
      <c r="J84" s="14" t="s">
        <v>76</v>
      </c>
      <c r="K84" s="114" t="s">
        <v>61</v>
      </c>
      <c r="L84" s="115">
        <v>29.99</v>
      </c>
      <c r="M84" s="175">
        <f t="shared" si="37"/>
        <v>25.201680672268907</v>
      </c>
      <c r="N84" s="115"/>
      <c r="O84" s="116"/>
      <c r="P84" s="177">
        <f t="shared" si="51"/>
        <v>29.99</v>
      </c>
      <c r="Q84" s="16">
        <f>P84-2</f>
        <v>27.99</v>
      </c>
      <c r="R84" s="16">
        <f>P84-5</f>
        <v>24.99</v>
      </c>
      <c r="S84" s="16">
        <f>P84-7</f>
        <v>22.99</v>
      </c>
      <c r="T84" s="16">
        <f>P84-10</f>
        <v>19.989999999999998</v>
      </c>
      <c r="U84" s="71" t="s">
        <v>41</v>
      </c>
      <c r="V84" s="252">
        <v>39.99</v>
      </c>
      <c r="W84" s="237" t="s">
        <v>49</v>
      </c>
      <c r="X84" s="120" t="s">
        <v>2717</v>
      </c>
      <c r="Y84" s="67">
        <v>170</v>
      </c>
      <c r="Z84" s="114">
        <v>80</v>
      </c>
      <c r="AA84" s="182">
        <f t="shared" si="38"/>
        <v>250</v>
      </c>
      <c r="AB84" s="183">
        <f t="shared" si="39"/>
        <v>-249.89999999999998</v>
      </c>
      <c r="AC84" s="184">
        <f t="shared" si="40"/>
        <v>9.99</v>
      </c>
      <c r="AD84" s="183">
        <f t="shared" si="41"/>
        <v>8.3949579831932777</v>
      </c>
      <c r="AE84" s="202">
        <f>IF(ISNUMBER(Q84),AA84-40,"-")</f>
        <v>210</v>
      </c>
      <c r="AF84" s="203">
        <f>IF(ISNUMBER(R84),AA84-100,"-")</f>
        <v>150</v>
      </c>
      <c r="AG84" s="203">
        <f>IF(ISNUMBER(S84),AA84-140,"-")</f>
        <v>110</v>
      </c>
      <c r="AH84" s="203">
        <f t="shared" si="42"/>
        <v>50</v>
      </c>
      <c r="AI84" s="204" t="str">
        <f t="shared" si="43"/>
        <v>-</v>
      </c>
      <c r="AJ84" s="185"/>
      <c r="AK84" s="205">
        <f t="shared" si="44"/>
        <v>9.99</v>
      </c>
      <c r="AL84" s="206">
        <f t="shared" si="45"/>
        <v>9.99</v>
      </c>
      <c r="AM84" s="206">
        <f t="shared" si="46"/>
        <v>9.99</v>
      </c>
      <c r="AN84" s="206">
        <f t="shared" si="47"/>
        <v>9.99</v>
      </c>
      <c r="AO84" s="207" t="str">
        <f t="shared" si="48"/>
        <v>-</v>
      </c>
      <c r="AP84" s="104" t="s">
        <v>88</v>
      </c>
      <c r="AQ84" s="227">
        <v>46265</v>
      </c>
      <c r="AR84" s="112" t="s">
        <v>101</v>
      </c>
      <c r="AS84" s="103"/>
    </row>
    <row r="85" spans="1:45" s="49" customFormat="1">
      <c r="A85" s="110"/>
      <c r="B85" s="124" t="s">
        <v>38</v>
      </c>
      <c r="C85" s="47" t="s">
        <v>163</v>
      </c>
      <c r="D85" s="71" t="s">
        <v>40</v>
      </c>
      <c r="E85" s="112" t="s">
        <v>2426</v>
      </c>
      <c r="F85" s="51" t="s">
        <v>61</v>
      </c>
      <c r="G85" s="14">
        <v>25</v>
      </c>
      <c r="H85" s="14">
        <v>50</v>
      </c>
      <c r="I85" s="14">
        <v>50</v>
      </c>
      <c r="J85" s="14" t="s">
        <v>76</v>
      </c>
      <c r="K85" s="114" t="s">
        <v>61</v>
      </c>
      <c r="L85" s="115">
        <v>29.99</v>
      </c>
      <c r="M85" s="175">
        <f t="shared" si="37"/>
        <v>25.201680672268907</v>
      </c>
      <c r="N85" s="115"/>
      <c r="O85" s="116"/>
      <c r="P85" s="177">
        <f t="shared" si="51"/>
        <v>29.99</v>
      </c>
      <c r="Q85" s="16">
        <f>P85-2</f>
        <v>27.99</v>
      </c>
      <c r="R85" s="16">
        <f>P85-5</f>
        <v>24.99</v>
      </c>
      <c r="S85" s="16">
        <f>P85-7</f>
        <v>22.99</v>
      </c>
      <c r="T85" s="16">
        <f>P85-10</f>
        <v>19.989999999999998</v>
      </c>
      <c r="U85" s="71" t="s">
        <v>41</v>
      </c>
      <c r="V85" s="252">
        <v>39.99</v>
      </c>
      <c r="W85" s="237" t="s">
        <v>49</v>
      </c>
      <c r="X85" s="120" t="s">
        <v>2720</v>
      </c>
      <c r="Y85" s="67">
        <v>110</v>
      </c>
      <c r="Z85" s="114">
        <v>160</v>
      </c>
      <c r="AA85" s="182">
        <f t="shared" si="38"/>
        <v>270</v>
      </c>
      <c r="AB85" s="183">
        <f t="shared" si="39"/>
        <v>-273.7</v>
      </c>
      <c r="AC85" s="184">
        <f t="shared" si="40"/>
        <v>9.99</v>
      </c>
      <c r="AD85" s="183">
        <f t="shared" si="41"/>
        <v>8.3949579831932777</v>
      </c>
      <c r="AE85" s="202">
        <f>IF(ISNUMBER(Q85),AA85-40,"-")</f>
        <v>230</v>
      </c>
      <c r="AF85" s="203">
        <f>IF(ISNUMBER(R85),AA85-100,"-")</f>
        <v>170</v>
      </c>
      <c r="AG85" s="203">
        <f>IF(ISNUMBER(S85),AA85-140,"-")</f>
        <v>130</v>
      </c>
      <c r="AH85" s="203">
        <f t="shared" si="42"/>
        <v>70</v>
      </c>
      <c r="AI85" s="204" t="str">
        <f t="shared" si="43"/>
        <v>-</v>
      </c>
      <c r="AJ85" s="185"/>
      <c r="AK85" s="205">
        <f t="shared" si="44"/>
        <v>9.99</v>
      </c>
      <c r="AL85" s="206">
        <f t="shared" si="45"/>
        <v>9.99</v>
      </c>
      <c r="AM85" s="206">
        <f t="shared" si="46"/>
        <v>9.99</v>
      </c>
      <c r="AN85" s="206">
        <f t="shared" si="47"/>
        <v>9.99</v>
      </c>
      <c r="AO85" s="207" t="str">
        <f t="shared" si="48"/>
        <v>-</v>
      </c>
      <c r="AP85" s="104" t="s">
        <v>88</v>
      </c>
      <c r="AQ85" s="227">
        <v>46265</v>
      </c>
      <c r="AR85" s="112" t="s">
        <v>103</v>
      </c>
      <c r="AS85" s="103"/>
    </row>
    <row r="86" spans="1:45" s="49" customFormat="1">
      <c r="A86" s="110"/>
      <c r="B86" s="124" t="s">
        <v>38</v>
      </c>
      <c r="C86" s="47" t="s">
        <v>163</v>
      </c>
      <c r="D86" s="71" t="s">
        <v>40</v>
      </c>
      <c r="E86" s="112" t="s">
        <v>2426</v>
      </c>
      <c r="F86" s="51" t="s">
        <v>61</v>
      </c>
      <c r="G86" s="14">
        <v>25</v>
      </c>
      <c r="H86" s="14">
        <v>50</v>
      </c>
      <c r="I86" s="14">
        <v>50</v>
      </c>
      <c r="J86" s="14" t="s">
        <v>76</v>
      </c>
      <c r="K86" s="114" t="s">
        <v>61</v>
      </c>
      <c r="L86" s="115">
        <v>29.99</v>
      </c>
      <c r="M86" s="175">
        <f t="shared" ref="M86:M115" si="52">L86/1.19</f>
        <v>25.201680672268907</v>
      </c>
      <c r="N86" s="115"/>
      <c r="O86" s="116"/>
      <c r="P86" s="177">
        <f t="shared" si="51"/>
        <v>29.99</v>
      </c>
      <c r="Q86" s="16">
        <f>P86-2</f>
        <v>27.99</v>
      </c>
      <c r="R86" s="16">
        <f>P86-5</f>
        <v>24.99</v>
      </c>
      <c r="S86" s="16">
        <f>P86-7</f>
        <v>22.99</v>
      </c>
      <c r="T86" s="16">
        <f>P86-10</f>
        <v>19.989999999999998</v>
      </c>
      <c r="U86" s="71" t="s">
        <v>41</v>
      </c>
      <c r="V86" s="252">
        <v>39.99</v>
      </c>
      <c r="W86" s="237" t="s">
        <v>49</v>
      </c>
      <c r="X86" s="120" t="s">
        <v>2724</v>
      </c>
      <c r="Y86" s="67">
        <v>110</v>
      </c>
      <c r="Z86" s="114">
        <v>200</v>
      </c>
      <c r="AA86" s="182">
        <f t="shared" ref="AA86:AA115" si="53">SUM(Y86:Z86)</f>
        <v>310</v>
      </c>
      <c r="AB86" s="183">
        <f t="shared" ref="AB86:AB115" si="54">((($AA$2+$AA$3)-AA86))*1.19</f>
        <v>-321.3</v>
      </c>
      <c r="AC86" s="184">
        <f t="shared" ref="AC86:AC115" si="55">IF(AB86&lt;1,9.99,ROUNDDOWN(AB86/10,0)*10+9.99)</f>
        <v>9.99</v>
      </c>
      <c r="AD86" s="183">
        <f t="shared" ref="AD86:AD115" si="56">AC86/1.19</f>
        <v>8.3949579831932777</v>
      </c>
      <c r="AE86" s="202">
        <f>IF(ISNUMBER(Q86),AA86-40,"-")</f>
        <v>270</v>
      </c>
      <c r="AF86" s="203">
        <f>IF(ISNUMBER(R86),AA86-100,"-")</f>
        <v>210</v>
      </c>
      <c r="AG86" s="203">
        <f>IF(ISNUMBER(S86),AA86-140,"-")</f>
        <v>170</v>
      </c>
      <c r="AH86" s="203">
        <f t="shared" si="42"/>
        <v>110</v>
      </c>
      <c r="AI86" s="204" t="str">
        <f t="shared" si="43"/>
        <v>-</v>
      </c>
      <c r="AJ86" s="185"/>
      <c r="AK86" s="205">
        <f t="shared" si="44"/>
        <v>9.99</v>
      </c>
      <c r="AL86" s="206">
        <f t="shared" si="45"/>
        <v>9.99</v>
      </c>
      <c r="AM86" s="206">
        <f t="shared" si="46"/>
        <v>9.99</v>
      </c>
      <c r="AN86" s="206">
        <f t="shared" si="47"/>
        <v>9.99</v>
      </c>
      <c r="AO86" s="207" t="str">
        <f t="shared" si="48"/>
        <v>-</v>
      </c>
      <c r="AP86" s="104" t="s">
        <v>88</v>
      </c>
      <c r="AQ86" s="227">
        <v>46265</v>
      </c>
      <c r="AR86" s="112" t="s">
        <v>103</v>
      </c>
      <c r="AS86" s="103" t="s">
        <v>82</v>
      </c>
    </row>
    <row r="87" spans="1:45" s="49" customFormat="1">
      <c r="A87" s="110"/>
      <c r="B87" s="124" t="s">
        <v>38</v>
      </c>
      <c r="C87" s="47" t="s">
        <v>170</v>
      </c>
      <c r="D87" s="71" t="s">
        <v>71</v>
      </c>
      <c r="E87" s="112" t="s">
        <v>2426</v>
      </c>
      <c r="F87" s="51" t="s">
        <v>61</v>
      </c>
      <c r="G87" s="14">
        <v>25</v>
      </c>
      <c r="H87" s="14">
        <v>50</v>
      </c>
      <c r="I87" s="14">
        <v>50</v>
      </c>
      <c r="J87" s="14" t="s">
        <v>76</v>
      </c>
      <c r="K87" s="114" t="s">
        <v>61</v>
      </c>
      <c r="L87" s="115">
        <v>39.99</v>
      </c>
      <c r="M87" s="175">
        <f t="shared" si="52"/>
        <v>33.605042016806728</v>
      </c>
      <c r="N87" s="115">
        <f t="shared" ref="N87:N89" si="57">L87-10</f>
        <v>29.990000000000002</v>
      </c>
      <c r="O87" s="116">
        <f t="shared" ref="O87:O93" si="58">N87/1.19</f>
        <v>25.20168067226891</v>
      </c>
      <c r="P87" s="177">
        <f t="shared" ref="P87:P93" si="59">N87</f>
        <v>29.990000000000002</v>
      </c>
      <c r="Q87" s="16">
        <f>P87-2</f>
        <v>27.990000000000002</v>
      </c>
      <c r="R87" s="16">
        <f>P87-5</f>
        <v>24.990000000000002</v>
      </c>
      <c r="S87" s="16">
        <f>P87-7</f>
        <v>22.990000000000002</v>
      </c>
      <c r="T87" s="16">
        <f>P87-10</f>
        <v>19.990000000000002</v>
      </c>
      <c r="U87" s="71" t="s">
        <v>41</v>
      </c>
      <c r="V87" s="252">
        <v>39.99</v>
      </c>
      <c r="W87" s="237" t="s">
        <v>81</v>
      </c>
      <c r="X87" s="120" t="s">
        <v>2721</v>
      </c>
      <c r="Y87" s="67">
        <v>270</v>
      </c>
      <c r="Z87" s="114">
        <v>-20</v>
      </c>
      <c r="AA87" s="182">
        <f t="shared" si="53"/>
        <v>250</v>
      </c>
      <c r="AB87" s="183">
        <f t="shared" si="54"/>
        <v>-249.89999999999998</v>
      </c>
      <c r="AC87" s="184">
        <f t="shared" si="55"/>
        <v>9.99</v>
      </c>
      <c r="AD87" s="183">
        <f t="shared" si="56"/>
        <v>8.3949579831932777</v>
      </c>
      <c r="AE87" s="202">
        <f>IF(ISNUMBER(Q87),AA87-40,"-")</f>
        <v>210</v>
      </c>
      <c r="AF87" s="203">
        <f>IF(ISNUMBER(R87),AA87-100,"-")</f>
        <v>150</v>
      </c>
      <c r="AG87" s="203">
        <f>IF(ISNUMBER(S87),AA87-140,"-")</f>
        <v>110</v>
      </c>
      <c r="AH87" s="203">
        <f t="shared" ref="AH87:AH116" si="60">IF(ISNUMBER(T87),AA87-200,"-")</f>
        <v>50</v>
      </c>
      <c r="AI87" s="204" t="str">
        <f t="shared" ref="AI87:AI116" si="61">IF(ISNUMBER(U87),AA87-240,"-")</f>
        <v>-</v>
      </c>
      <c r="AJ87" s="185"/>
      <c r="AK87" s="205">
        <f t="shared" ref="AK87:AK116" si="62">IF(ISNUMBER(AE87),IF((AB87+47.6)&lt;1,9.99,ROUNDDOWN((AB87+47.6)/10,0)*10+9.99),"-")</f>
        <v>9.99</v>
      </c>
      <c r="AL87" s="206">
        <f t="shared" ref="AL87:AL116" si="63">IF(ISNUMBER(AF87),IF((AB87+119)&lt;1,9.99,ROUNDDOWN((AB87+119)/10,0)*10+9.99),"-")</f>
        <v>9.99</v>
      </c>
      <c r="AM87" s="206">
        <f t="shared" ref="AM87:AM116" si="64">IF(ISNUMBER(AG87),IF((AB87+166.6)&lt;1,9.99,ROUNDDOWN((AB87+166.6)/10,0)*10+9.99),"-")</f>
        <v>9.99</v>
      </c>
      <c r="AN87" s="206">
        <f t="shared" ref="AN87:AN116" si="65">IF(ISNUMBER(AH87),IF((AB87+238)&lt;1,9.99,ROUNDDOWN((AB87+238)/10,0)*10+9.99),"-")</f>
        <v>9.99</v>
      </c>
      <c r="AO87" s="207" t="str">
        <f t="shared" ref="AO87:AO116" si="66">IF(ISNUMBER(AI87),IF((AB87+285.6)&lt;1,9.99,ROUNDDOWN((AB87+285.6)/10,0)*10+9.99),"-")</f>
        <v>-</v>
      </c>
      <c r="AP87" s="104" t="s">
        <v>88</v>
      </c>
      <c r="AQ87" s="227">
        <v>46265</v>
      </c>
      <c r="AR87" s="112" t="s">
        <v>113</v>
      </c>
      <c r="AS87" s="103"/>
    </row>
    <row r="88" spans="1:45" s="49" customFormat="1">
      <c r="A88" s="110"/>
      <c r="B88" s="124" t="s">
        <v>38</v>
      </c>
      <c r="C88" s="47" t="s">
        <v>170</v>
      </c>
      <c r="D88" s="71" t="s">
        <v>71</v>
      </c>
      <c r="E88" s="112" t="s">
        <v>2426</v>
      </c>
      <c r="F88" s="51" t="s">
        <v>61</v>
      </c>
      <c r="G88" s="14">
        <v>25</v>
      </c>
      <c r="H88" s="14">
        <v>50</v>
      </c>
      <c r="I88" s="14">
        <v>50</v>
      </c>
      <c r="J88" s="14" t="s">
        <v>76</v>
      </c>
      <c r="K88" s="114" t="s">
        <v>61</v>
      </c>
      <c r="L88" s="115">
        <v>39.99</v>
      </c>
      <c r="M88" s="175">
        <f t="shared" si="52"/>
        <v>33.605042016806728</v>
      </c>
      <c r="N88" s="115">
        <f t="shared" si="57"/>
        <v>29.990000000000002</v>
      </c>
      <c r="O88" s="116">
        <f t="shared" si="58"/>
        <v>25.20168067226891</v>
      </c>
      <c r="P88" s="177">
        <f t="shared" si="59"/>
        <v>29.990000000000002</v>
      </c>
      <c r="Q88" s="16">
        <f>P88-2</f>
        <v>27.990000000000002</v>
      </c>
      <c r="R88" s="16">
        <f>P88-5</f>
        <v>24.990000000000002</v>
      </c>
      <c r="S88" s="16">
        <f>P88-7</f>
        <v>22.990000000000002</v>
      </c>
      <c r="T88" s="16">
        <f>P88-10</f>
        <v>19.990000000000002</v>
      </c>
      <c r="U88" s="71" t="s">
        <v>41</v>
      </c>
      <c r="V88" s="252">
        <v>39.99</v>
      </c>
      <c r="W88" s="237" t="s">
        <v>81</v>
      </c>
      <c r="X88" s="120" t="s">
        <v>2726</v>
      </c>
      <c r="Y88" s="67">
        <v>270</v>
      </c>
      <c r="Z88" s="114">
        <v>0</v>
      </c>
      <c r="AA88" s="182">
        <f t="shared" si="53"/>
        <v>270</v>
      </c>
      <c r="AB88" s="183">
        <f t="shared" si="54"/>
        <v>-273.7</v>
      </c>
      <c r="AC88" s="184">
        <f t="shared" si="55"/>
        <v>9.99</v>
      </c>
      <c r="AD88" s="183">
        <f t="shared" si="56"/>
        <v>8.3949579831932777</v>
      </c>
      <c r="AE88" s="202">
        <f>IF(ISNUMBER(Q88),AA88-40,"-")</f>
        <v>230</v>
      </c>
      <c r="AF88" s="203">
        <f>IF(ISNUMBER(R88),AA88-100,"-")</f>
        <v>170</v>
      </c>
      <c r="AG88" s="203">
        <f>IF(ISNUMBER(S88),AA88-140,"-")</f>
        <v>130</v>
      </c>
      <c r="AH88" s="203">
        <f t="shared" si="60"/>
        <v>70</v>
      </c>
      <c r="AI88" s="204" t="str">
        <f t="shared" si="61"/>
        <v>-</v>
      </c>
      <c r="AJ88" s="185"/>
      <c r="AK88" s="205">
        <f t="shared" si="62"/>
        <v>9.99</v>
      </c>
      <c r="AL88" s="206">
        <f t="shared" si="63"/>
        <v>9.99</v>
      </c>
      <c r="AM88" s="206">
        <f t="shared" si="64"/>
        <v>9.99</v>
      </c>
      <c r="AN88" s="206">
        <f t="shared" si="65"/>
        <v>9.99</v>
      </c>
      <c r="AO88" s="207" t="str">
        <f t="shared" si="66"/>
        <v>-</v>
      </c>
      <c r="AP88" s="104" t="s">
        <v>88</v>
      </c>
      <c r="AQ88" s="227">
        <v>46265</v>
      </c>
      <c r="AR88" s="112" t="s">
        <v>113</v>
      </c>
      <c r="AS88" s="103" t="s">
        <v>82</v>
      </c>
    </row>
    <row r="89" spans="1:45" s="49" customFormat="1">
      <c r="A89" s="110"/>
      <c r="B89" s="124" t="s">
        <v>38</v>
      </c>
      <c r="C89" s="47" t="s">
        <v>245</v>
      </c>
      <c r="D89" s="71" t="s">
        <v>85</v>
      </c>
      <c r="E89" s="112" t="s">
        <v>2426</v>
      </c>
      <c r="F89" s="51" t="s">
        <v>61</v>
      </c>
      <c r="G89" s="14">
        <v>50</v>
      </c>
      <c r="H89" s="14">
        <v>50</v>
      </c>
      <c r="I89" s="14">
        <v>50</v>
      </c>
      <c r="J89" s="14" t="s">
        <v>76</v>
      </c>
      <c r="K89" s="114" t="s">
        <v>61</v>
      </c>
      <c r="L89" s="115">
        <v>39.99</v>
      </c>
      <c r="M89" s="175">
        <f t="shared" si="52"/>
        <v>33.605042016806728</v>
      </c>
      <c r="N89" s="115">
        <f t="shared" si="57"/>
        <v>29.990000000000002</v>
      </c>
      <c r="O89" s="116">
        <f t="shared" si="58"/>
        <v>25.20168067226891</v>
      </c>
      <c r="P89" s="177">
        <f t="shared" si="59"/>
        <v>29.990000000000002</v>
      </c>
      <c r="Q89" s="16">
        <f>P89-2</f>
        <v>27.990000000000002</v>
      </c>
      <c r="R89" s="16">
        <f>P89-5</f>
        <v>24.990000000000002</v>
      </c>
      <c r="S89" s="16">
        <f>P89-7</f>
        <v>22.990000000000002</v>
      </c>
      <c r="T89" s="16">
        <f>P89-10</f>
        <v>19.990000000000002</v>
      </c>
      <c r="U89" s="72">
        <f>P89-12</f>
        <v>17.990000000000002</v>
      </c>
      <c r="V89" s="252">
        <v>39.99</v>
      </c>
      <c r="W89" s="237" t="s">
        <v>81</v>
      </c>
      <c r="X89" s="120" t="s">
        <v>2729</v>
      </c>
      <c r="Y89" s="67">
        <v>190</v>
      </c>
      <c r="Z89" s="114">
        <v>20</v>
      </c>
      <c r="AA89" s="182">
        <f t="shared" si="53"/>
        <v>210</v>
      </c>
      <c r="AB89" s="183">
        <f t="shared" si="54"/>
        <v>-202.29999999999998</v>
      </c>
      <c r="AC89" s="184">
        <f t="shared" si="55"/>
        <v>9.99</v>
      </c>
      <c r="AD89" s="183">
        <f t="shared" si="56"/>
        <v>8.3949579831932777</v>
      </c>
      <c r="AE89" s="202">
        <f>IF(ISNUMBER(Q89),AA89-40,"-")</f>
        <v>170</v>
      </c>
      <c r="AF89" s="203">
        <f>IF(ISNUMBER(R89),AA89-100,"-")</f>
        <v>110</v>
      </c>
      <c r="AG89" s="203">
        <f>IF(ISNUMBER(S89),AA89-140,"-")</f>
        <v>70</v>
      </c>
      <c r="AH89" s="203">
        <f t="shared" si="60"/>
        <v>10</v>
      </c>
      <c r="AI89" s="204">
        <f t="shared" si="61"/>
        <v>-30</v>
      </c>
      <c r="AJ89" s="185"/>
      <c r="AK89" s="205">
        <f t="shared" si="62"/>
        <v>9.99</v>
      </c>
      <c r="AL89" s="206">
        <f t="shared" si="63"/>
        <v>9.99</v>
      </c>
      <c r="AM89" s="206">
        <f t="shared" si="64"/>
        <v>9.99</v>
      </c>
      <c r="AN89" s="206">
        <f t="shared" si="65"/>
        <v>39.99</v>
      </c>
      <c r="AO89" s="207">
        <f t="shared" si="66"/>
        <v>89.99</v>
      </c>
      <c r="AP89" s="104" t="s">
        <v>88</v>
      </c>
      <c r="AQ89" s="227">
        <v>46265</v>
      </c>
      <c r="AR89" s="112" t="s">
        <v>110</v>
      </c>
      <c r="AS89" s="103"/>
    </row>
    <row r="90" spans="1:45" s="49" customFormat="1">
      <c r="A90" s="110"/>
      <c r="B90" s="124" t="s">
        <v>38</v>
      </c>
      <c r="C90" s="47" t="s">
        <v>2699</v>
      </c>
      <c r="D90" s="71" t="s">
        <v>85</v>
      </c>
      <c r="E90" s="112" t="s">
        <v>2426</v>
      </c>
      <c r="F90" s="51" t="s">
        <v>61</v>
      </c>
      <c r="G90" s="14">
        <v>80</v>
      </c>
      <c r="H90" s="14">
        <v>50</v>
      </c>
      <c r="I90" s="14">
        <v>50</v>
      </c>
      <c r="J90" s="14" t="s">
        <v>76</v>
      </c>
      <c r="K90" s="114" t="s">
        <v>61</v>
      </c>
      <c r="L90" s="115">
        <v>44.99</v>
      </c>
      <c r="M90" s="175">
        <f t="shared" si="52"/>
        <v>37.806722689075634</v>
      </c>
      <c r="N90" s="115">
        <f>L90-15</f>
        <v>29.990000000000002</v>
      </c>
      <c r="O90" s="116">
        <f t="shared" si="58"/>
        <v>25.20168067226891</v>
      </c>
      <c r="P90" s="177">
        <f t="shared" si="59"/>
        <v>29.990000000000002</v>
      </c>
      <c r="Q90" s="16">
        <f>P90-2</f>
        <v>27.990000000000002</v>
      </c>
      <c r="R90" s="16">
        <f>P90-5</f>
        <v>24.990000000000002</v>
      </c>
      <c r="S90" s="16">
        <f>P90-7</f>
        <v>22.990000000000002</v>
      </c>
      <c r="T90" s="16">
        <f>P90-10</f>
        <v>19.990000000000002</v>
      </c>
      <c r="U90" s="72">
        <f>P90-12</f>
        <v>17.990000000000002</v>
      </c>
      <c r="V90" s="252">
        <v>39.99</v>
      </c>
      <c r="W90" s="237" t="s">
        <v>122</v>
      </c>
      <c r="X90" s="120" t="s">
        <v>2737</v>
      </c>
      <c r="Y90" s="67">
        <v>230</v>
      </c>
      <c r="Z90" s="114">
        <v>-40</v>
      </c>
      <c r="AA90" s="182">
        <f t="shared" si="53"/>
        <v>190</v>
      </c>
      <c r="AB90" s="183">
        <f t="shared" si="54"/>
        <v>-178.5</v>
      </c>
      <c r="AC90" s="184">
        <f t="shared" si="55"/>
        <v>9.99</v>
      </c>
      <c r="AD90" s="183">
        <f t="shared" si="56"/>
        <v>8.3949579831932777</v>
      </c>
      <c r="AE90" s="202">
        <f>IF(ISNUMBER(Q90),AA90-40,"-")</f>
        <v>150</v>
      </c>
      <c r="AF90" s="203">
        <f>IF(ISNUMBER(R90),AA90-100,"-")</f>
        <v>90</v>
      </c>
      <c r="AG90" s="203">
        <f>IF(ISNUMBER(S90),AA90-140,"-")</f>
        <v>50</v>
      </c>
      <c r="AH90" s="203">
        <f t="shared" si="60"/>
        <v>-10</v>
      </c>
      <c r="AI90" s="204">
        <f t="shared" si="61"/>
        <v>-50</v>
      </c>
      <c r="AJ90" s="185"/>
      <c r="AK90" s="205">
        <f t="shared" si="62"/>
        <v>9.99</v>
      </c>
      <c r="AL90" s="206">
        <f t="shared" si="63"/>
        <v>9.99</v>
      </c>
      <c r="AM90" s="206">
        <f t="shared" si="64"/>
        <v>9.99</v>
      </c>
      <c r="AN90" s="206">
        <f t="shared" si="65"/>
        <v>59.99</v>
      </c>
      <c r="AO90" s="207">
        <f t="shared" si="66"/>
        <v>109.99</v>
      </c>
      <c r="AP90" s="104" t="s">
        <v>88</v>
      </c>
      <c r="AQ90" s="227">
        <v>46265</v>
      </c>
      <c r="AR90" s="112" t="s">
        <v>106</v>
      </c>
      <c r="AS90" s="103" t="s">
        <v>82</v>
      </c>
    </row>
    <row r="91" spans="1:45" s="49" customFormat="1">
      <c r="A91" s="110"/>
      <c r="B91" s="124" t="s">
        <v>38</v>
      </c>
      <c r="C91" s="47" t="s">
        <v>134</v>
      </c>
      <c r="D91" s="71" t="s">
        <v>40</v>
      </c>
      <c r="E91" s="112" t="s">
        <v>2426</v>
      </c>
      <c r="F91" s="51" t="s">
        <v>61</v>
      </c>
      <c r="G91" s="14">
        <v>100</v>
      </c>
      <c r="H91" s="14">
        <v>100</v>
      </c>
      <c r="I91" s="14">
        <v>150</v>
      </c>
      <c r="J91" s="14" t="s">
        <v>76</v>
      </c>
      <c r="K91" s="114" t="s">
        <v>61</v>
      </c>
      <c r="L91" s="115">
        <v>44.99</v>
      </c>
      <c r="M91" s="175">
        <f t="shared" si="52"/>
        <v>37.806722689075634</v>
      </c>
      <c r="N91" s="115">
        <f>L91-15</f>
        <v>29.990000000000002</v>
      </c>
      <c r="O91" s="116">
        <f t="shared" si="58"/>
        <v>25.20168067226891</v>
      </c>
      <c r="P91" s="177">
        <f t="shared" si="59"/>
        <v>29.990000000000002</v>
      </c>
      <c r="Q91" s="16">
        <f>P91-2</f>
        <v>27.990000000000002</v>
      </c>
      <c r="R91" s="16">
        <f>P91-5</f>
        <v>24.990000000000002</v>
      </c>
      <c r="S91" s="16">
        <f>P91-7</f>
        <v>22.990000000000002</v>
      </c>
      <c r="T91" s="16">
        <f>P91-10</f>
        <v>19.990000000000002</v>
      </c>
      <c r="U91" s="72">
        <f>P91-12</f>
        <v>17.990000000000002</v>
      </c>
      <c r="V91" s="252">
        <v>39.99</v>
      </c>
      <c r="W91" s="237" t="s">
        <v>122</v>
      </c>
      <c r="X91" s="120" t="s">
        <v>2739</v>
      </c>
      <c r="Y91" s="67">
        <v>170</v>
      </c>
      <c r="Z91" s="114">
        <v>-50</v>
      </c>
      <c r="AA91" s="182">
        <f t="shared" si="53"/>
        <v>120</v>
      </c>
      <c r="AB91" s="183">
        <f t="shared" si="54"/>
        <v>-95.199999999999989</v>
      </c>
      <c r="AC91" s="184">
        <f t="shared" si="55"/>
        <v>9.99</v>
      </c>
      <c r="AD91" s="183">
        <f t="shared" si="56"/>
        <v>8.3949579831932777</v>
      </c>
      <c r="AE91" s="202">
        <f>IF(ISNUMBER(Q91),AA91-40,"-")</f>
        <v>80</v>
      </c>
      <c r="AF91" s="203">
        <f>IF(ISNUMBER(R91),AA91-100,"-")</f>
        <v>20</v>
      </c>
      <c r="AG91" s="203">
        <f>IF(ISNUMBER(S91),AA91-140,"-")</f>
        <v>-20</v>
      </c>
      <c r="AH91" s="203">
        <f t="shared" si="60"/>
        <v>-80</v>
      </c>
      <c r="AI91" s="204">
        <f t="shared" si="61"/>
        <v>-120</v>
      </c>
      <c r="AJ91" s="185"/>
      <c r="AK91" s="205">
        <f t="shared" si="62"/>
        <v>9.99</v>
      </c>
      <c r="AL91" s="206">
        <f t="shared" si="63"/>
        <v>29.990000000000002</v>
      </c>
      <c r="AM91" s="206">
        <f t="shared" si="64"/>
        <v>79.989999999999995</v>
      </c>
      <c r="AN91" s="206">
        <f t="shared" si="65"/>
        <v>149.99</v>
      </c>
      <c r="AO91" s="207">
        <f t="shared" si="66"/>
        <v>199.99</v>
      </c>
      <c r="AP91" s="104" t="s">
        <v>125</v>
      </c>
      <c r="AQ91" s="227">
        <v>46265</v>
      </c>
      <c r="AR91" s="112" t="s">
        <v>101</v>
      </c>
      <c r="AS91" s="103"/>
    </row>
    <row r="92" spans="1:45">
      <c r="A92" s="110"/>
      <c r="B92" s="124" t="s">
        <v>38</v>
      </c>
      <c r="C92" s="47" t="s">
        <v>2134</v>
      </c>
      <c r="D92" s="71" t="s">
        <v>71</v>
      </c>
      <c r="E92" s="112" t="s">
        <v>2426</v>
      </c>
      <c r="F92" s="51" t="s">
        <v>61</v>
      </c>
      <c r="G92" s="14">
        <v>15</v>
      </c>
      <c r="H92" s="14">
        <v>50</v>
      </c>
      <c r="I92" s="14">
        <v>50</v>
      </c>
      <c r="J92" s="14" t="s">
        <v>76</v>
      </c>
      <c r="K92" s="114" t="s">
        <v>61</v>
      </c>
      <c r="L92" s="115">
        <v>34.99</v>
      </c>
      <c r="M92" s="175">
        <f t="shared" si="52"/>
        <v>29.403361344537817</v>
      </c>
      <c r="N92" s="115">
        <f>(L92-10)*0.8+10</f>
        <v>29.992000000000004</v>
      </c>
      <c r="O92" s="116">
        <f t="shared" si="58"/>
        <v>25.203361344537822</v>
      </c>
      <c r="P92" s="177">
        <f t="shared" si="59"/>
        <v>29.992000000000004</v>
      </c>
      <c r="Q92" s="16">
        <f>P92-2</f>
        <v>27.992000000000004</v>
      </c>
      <c r="R92" s="16">
        <f>P92-5</f>
        <v>24.992000000000004</v>
      </c>
      <c r="S92" s="16">
        <f>P92-7</f>
        <v>22.992000000000004</v>
      </c>
      <c r="T92" s="16">
        <f>P92-10</f>
        <v>19.992000000000004</v>
      </c>
      <c r="U92" s="71" t="s">
        <v>41</v>
      </c>
      <c r="V92" s="256">
        <v>0</v>
      </c>
      <c r="W92" s="237" t="s">
        <v>2309</v>
      </c>
      <c r="X92" s="120" t="s">
        <v>2719</v>
      </c>
      <c r="Y92" s="67">
        <v>250</v>
      </c>
      <c r="Z92" s="114">
        <v>-50</v>
      </c>
      <c r="AA92" s="182">
        <f t="shared" si="53"/>
        <v>200</v>
      </c>
      <c r="AB92" s="183">
        <f t="shared" si="54"/>
        <v>-190.39999999999998</v>
      </c>
      <c r="AC92" s="184">
        <f t="shared" si="55"/>
        <v>9.99</v>
      </c>
      <c r="AD92" s="183">
        <f t="shared" si="56"/>
        <v>8.3949579831932777</v>
      </c>
      <c r="AE92" s="202">
        <f>IF(ISNUMBER(Q92),AA92-40,"-")</f>
        <v>160</v>
      </c>
      <c r="AF92" s="203">
        <f>IF(ISNUMBER(R92),AA92-100,"-")</f>
        <v>100</v>
      </c>
      <c r="AG92" s="203">
        <f>IF(ISNUMBER(S92),AA92-140,"-")</f>
        <v>60</v>
      </c>
      <c r="AH92" s="203">
        <f t="shared" si="60"/>
        <v>0</v>
      </c>
      <c r="AI92" s="204" t="str">
        <f t="shared" si="61"/>
        <v>-</v>
      </c>
      <c r="AJ92" s="185"/>
      <c r="AK92" s="205">
        <f t="shared" si="62"/>
        <v>9.99</v>
      </c>
      <c r="AL92" s="206">
        <f t="shared" si="63"/>
        <v>9.99</v>
      </c>
      <c r="AM92" s="206">
        <f t="shared" si="64"/>
        <v>9.99</v>
      </c>
      <c r="AN92" s="206">
        <f t="shared" si="65"/>
        <v>49.99</v>
      </c>
      <c r="AO92" s="207" t="str">
        <f t="shared" si="66"/>
        <v>-</v>
      </c>
      <c r="AP92" s="104" t="s">
        <v>88</v>
      </c>
      <c r="AQ92" s="227">
        <v>46265</v>
      </c>
      <c r="AR92" s="112" t="s">
        <v>108</v>
      </c>
      <c r="AS92" s="103"/>
    </row>
    <row r="93" spans="1:45" s="49" customFormat="1">
      <c r="A93" s="110"/>
      <c r="B93" s="124" t="s">
        <v>38</v>
      </c>
      <c r="C93" s="47" t="s">
        <v>244</v>
      </c>
      <c r="D93" s="71" t="s">
        <v>40</v>
      </c>
      <c r="E93" s="112" t="s">
        <v>2426</v>
      </c>
      <c r="F93" s="51" t="s">
        <v>61</v>
      </c>
      <c r="G93" s="14">
        <v>50</v>
      </c>
      <c r="H93" s="14">
        <v>50</v>
      </c>
      <c r="I93" s="14">
        <v>50</v>
      </c>
      <c r="J93" s="14" t="s">
        <v>76</v>
      </c>
      <c r="K93" s="114" t="s">
        <v>61</v>
      </c>
      <c r="L93" s="115">
        <v>34.99</v>
      </c>
      <c r="M93" s="175">
        <f t="shared" si="52"/>
        <v>29.403361344537817</v>
      </c>
      <c r="N93" s="115">
        <f>L93*0.9</f>
        <v>31.491000000000003</v>
      </c>
      <c r="O93" s="116">
        <f t="shared" si="58"/>
        <v>26.463025210084037</v>
      </c>
      <c r="P93" s="177">
        <f t="shared" si="59"/>
        <v>31.491000000000003</v>
      </c>
      <c r="Q93" s="16">
        <f>P93-2</f>
        <v>29.491000000000003</v>
      </c>
      <c r="R93" s="16">
        <f>P93-5</f>
        <v>26.491000000000003</v>
      </c>
      <c r="S93" s="16">
        <f>P93-7</f>
        <v>24.491000000000003</v>
      </c>
      <c r="T93" s="16">
        <f>P93-10</f>
        <v>21.491000000000003</v>
      </c>
      <c r="U93" s="72">
        <f>P93-12</f>
        <v>19.491000000000003</v>
      </c>
      <c r="V93" s="256">
        <v>0</v>
      </c>
      <c r="W93" s="237" t="s">
        <v>2307</v>
      </c>
      <c r="X93" s="120" t="s">
        <v>2730</v>
      </c>
      <c r="Y93" s="67">
        <v>110</v>
      </c>
      <c r="Z93" s="114">
        <v>120</v>
      </c>
      <c r="AA93" s="182">
        <f t="shared" si="53"/>
        <v>230</v>
      </c>
      <c r="AB93" s="183">
        <f t="shared" si="54"/>
        <v>-226.1</v>
      </c>
      <c r="AC93" s="184">
        <f t="shared" si="55"/>
        <v>9.99</v>
      </c>
      <c r="AD93" s="183">
        <f t="shared" si="56"/>
        <v>8.3949579831932777</v>
      </c>
      <c r="AE93" s="202">
        <f>IF(ISNUMBER(Q93),AA93-40,"-")</f>
        <v>190</v>
      </c>
      <c r="AF93" s="203">
        <f>IF(ISNUMBER(R93),AA93-100,"-")</f>
        <v>130</v>
      </c>
      <c r="AG93" s="203">
        <f>IF(ISNUMBER(S93),AA93-140,"-")</f>
        <v>90</v>
      </c>
      <c r="AH93" s="203">
        <f t="shared" si="60"/>
        <v>30</v>
      </c>
      <c r="AI93" s="204">
        <f t="shared" si="61"/>
        <v>-10</v>
      </c>
      <c r="AJ93" s="185"/>
      <c r="AK93" s="205">
        <f t="shared" si="62"/>
        <v>9.99</v>
      </c>
      <c r="AL93" s="206">
        <f t="shared" si="63"/>
        <v>9.99</v>
      </c>
      <c r="AM93" s="206">
        <f t="shared" si="64"/>
        <v>9.99</v>
      </c>
      <c r="AN93" s="206">
        <f t="shared" si="65"/>
        <v>19.990000000000002</v>
      </c>
      <c r="AO93" s="207">
        <f t="shared" si="66"/>
        <v>59.99</v>
      </c>
      <c r="AP93" s="104" t="s">
        <v>88</v>
      </c>
      <c r="AQ93" s="227">
        <v>46265</v>
      </c>
      <c r="AR93" s="112" t="s">
        <v>103</v>
      </c>
      <c r="AS93" s="103"/>
    </row>
    <row r="94" spans="1:45" s="49" customFormat="1">
      <c r="A94" s="110"/>
      <c r="B94" s="124" t="s">
        <v>38</v>
      </c>
      <c r="C94" s="47" t="s">
        <v>2129</v>
      </c>
      <c r="D94" s="71" t="s">
        <v>71</v>
      </c>
      <c r="E94" s="112"/>
      <c r="F94" s="51" t="s">
        <v>61</v>
      </c>
      <c r="G94" s="14">
        <v>10</v>
      </c>
      <c r="H94" s="14">
        <v>25</v>
      </c>
      <c r="I94" s="14" t="s">
        <v>41</v>
      </c>
      <c r="J94" s="14" t="s">
        <v>76</v>
      </c>
      <c r="K94" s="114">
        <v>0.19</v>
      </c>
      <c r="L94" s="115">
        <v>31.99</v>
      </c>
      <c r="M94" s="175">
        <f t="shared" si="52"/>
        <v>26.882352941176471</v>
      </c>
      <c r="N94" s="115"/>
      <c r="O94" s="116"/>
      <c r="P94" s="177">
        <f>L94</f>
        <v>31.99</v>
      </c>
      <c r="Q94" s="16">
        <f>P94-2</f>
        <v>29.99</v>
      </c>
      <c r="R94" s="16">
        <f>P94-5</f>
        <v>26.99</v>
      </c>
      <c r="S94" s="16">
        <f>P94-7</f>
        <v>24.99</v>
      </c>
      <c r="T94" s="14" t="s">
        <v>41</v>
      </c>
      <c r="U94" s="71" t="s">
        <v>41</v>
      </c>
      <c r="V94" s="252">
        <v>39.99</v>
      </c>
      <c r="W94" s="212"/>
      <c r="X94" s="119" t="s">
        <v>41</v>
      </c>
      <c r="Y94" s="67">
        <v>230</v>
      </c>
      <c r="Z94" s="114"/>
      <c r="AA94" s="182">
        <f t="shared" si="53"/>
        <v>230</v>
      </c>
      <c r="AB94" s="183">
        <f t="shared" si="54"/>
        <v>-226.1</v>
      </c>
      <c r="AC94" s="184">
        <f t="shared" si="55"/>
        <v>9.99</v>
      </c>
      <c r="AD94" s="183">
        <f t="shared" si="56"/>
        <v>8.3949579831932777</v>
      </c>
      <c r="AE94" s="202">
        <f>IF(ISNUMBER(Q94),AA94-40,"-")</f>
        <v>190</v>
      </c>
      <c r="AF94" s="203">
        <f>IF(ISNUMBER(R94),AA94-100,"-")</f>
        <v>130</v>
      </c>
      <c r="AG94" s="203">
        <f>IF(ISNUMBER(S94),AA94-140,"-")</f>
        <v>90</v>
      </c>
      <c r="AH94" s="203" t="str">
        <f t="shared" si="60"/>
        <v>-</v>
      </c>
      <c r="AI94" s="204" t="str">
        <f t="shared" si="61"/>
        <v>-</v>
      </c>
      <c r="AJ94" s="185"/>
      <c r="AK94" s="205">
        <f t="shared" si="62"/>
        <v>9.99</v>
      </c>
      <c r="AL94" s="206">
        <f t="shared" si="63"/>
        <v>9.99</v>
      </c>
      <c r="AM94" s="206">
        <f t="shared" si="64"/>
        <v>9.99</v>
      </c>
      <c r="AN94" s="206" t="str">
        <f t="shared" si="65"/>
        <v>-</v>
      </c>
      <c r="AO94" s="207" t="str">
        <f t="shared" si="66"/>
        <v>-</v>
      </c>
      <c r="AP94" s="104"/>
      <c r="AQ94" s="227"/>
      <c r="AR94" s="112" t="s">
        <v>106</v>
      </c>
      <c r="AS94" s="103"/>
    </row>
    <row r="95" spans="1:45" s="49" customFormat="1">
      <c r="A95" s="110"/>
      <c r="B95" s="124" t="s">
        <v>38</v>
      </c>
      <c r="C95" s="47" t="s">
        <v>2129</v>
      </c>
      <c r="D95" s="71" t="s">
        <v>71</v>
      </c>
      <c r="E95" s="112" t="s">
        <v>2426</v>
      </c>
      <c r="F95" s="51" t="s">
        <v>61</v>
      </c>
      <c r="G95" s="14">
        <v>10</v>
      </c>
      <c r="H95" s="14">
        <v>25</v>
      </c>
      <c r="I95" s="14" t="s">
        <v>41</v>
      </c>
      <c r="J95" s="14" t="s">
        <v>76</v>
      </c>
      <c r="K95" s="114">
        <v>0.19</v>
      </c>
      <c r="L95" s="115">
        <v>31.99</v>
      </c>
      <c r="M95" s="175">
        <f t="shared" si="52"/>
        <v>26.882352941176471</v>
      </c>
      <c r="N95" s="115"/>
      <c r="O95" s="116"/>
      <c r="P95" s="177">
        <f>L95</f>
        <v>31.99</v>
      </c>
      <c r="Q95" s="16">
        <f>P95-2</f>
        <v>29.99</v>
      </c>
      <c r="R95" s="16">
        <f>P95-5</f>
        <v>26.99</v>
      </c>
      <c r="S95" s="16">
        <f>P95-7</f>
        <v>24.99</v>
      </c>
      <c r="T95" s="14" t="s">
        <v>41</v>
      </c>
      <c r="U95" s="71" t="s">
        <v>41</v>
      </c>
      <c r="V95" s="252">
        <v>39.99</v>
      </c>
      <c r="W95" s="237" t="s">
        <v>49</v>
      </c>
      <c r="X95" s="120" t="s">
        <v>2712</v>
      </c>
      <c r="Y95" s="67">
        <v>230</v>
      </c>
      <c r="Z95" s="114">
        <v>70</v>
      </c>
      <c r="AA95" s="182">
        <f t="shared" si="53"/>
        <v>300</v>
      </c>
      <c r="AB95" s="183">
        <f t="shared" si="54"/>
        <v>-309.39999999999998</v>
      </c>
      <c r="AC95" s="184">
        <f t="shared" si="55"/>
        <v>9.99</v>
      </c>
      <c r="AD95" s="183">
        <f t="shared" si="56"/>
        <v>8.3949579831932777</v>
      </c>
      <c r="AE95" s="202">
        <f>IF(ISNUMBER(Q95),AA95-40,"-")</f>
        <v>260</v>
      </c>
      <c r="AF95" s="203">
        <f>IF(ISNUMBER(R95),AA95-100,"-")</f>
        <v>200</v>
      </c>
      <c r="AG95" s="203">
        <f>IF(ISNUMBER(S95),AA95-140,"-")</f>
        <v>160</v>
      </c>
      <c r="AH95" s="203" t="str">
        <f t="shared" si="60"/>
        <v>-</v>
      </c>
      <c r="AI95" s="204" t="str">
        <f t="shared" si="61"/>
        <v>-</v>
      </c>
      <c r="AJ95" s="185"/>
      <c r="AK95" s="205">
        <f t="shared" si="62"/>
        <v>9.99</v>
      </c>
      <c r="AL95" s="206">
        <f t="shared" si="63"/>
        <v>9.99</v>
      </c>
      <c r="AM95" s="206">
        <f t="shared" si="64"/>
        <v>9.99</v>
      </c>
      <c r="AN95" s="206" t="str">
        <f t="shared" si="65"/>
        <v>-</v>
      </c>
      <c r="AO95" s="207" t="str">
        <f t="shared" si="66"/>
        <v>-</v>
      </c>
      <c r="AP95" s="104"/>
      <c r="AQ95" s="227">
        <v>46265</v>
      </c>
      <c r="AR95" s="112" t="s">
        <v>106</v>
      </c>
      <c r="AS95" s="103"/>
    </row>
    <row r="96" spans="1:45" s="49" customFormat="1">
      <c r="A96" s="110"/>
      <c r="B96" s="124" t="s">
        <v>38</v>
      </c>
      <c r="C96" s="47" t="s">
        <v>2136</v>
      </c>
      <c r="D96" s="71" t="s">
        <v>85</v>
      </c>
      <c r="E96" s="112" t="s">
        <v>2426</v>
      </c>
      <c r="F96" s="51" t="s">
        <v>61</v>
      </c>
      <c r="G96" s="14">
        <v>25</v>
      </c>
      <c r="H96" s="14">
        <v>50</v>
      </c>
      <c r="I96" s="14">
        <v>50</v>
      </c>
      <c r="J96" s="14" t="s">
        <v>76</v>
      </c>
      <c r="K96" s="114" t="s">
        <v>61</v>
      </c>
      <c r="L96" s="115">
        <v>34.99</v>
      </c>
      <c r="M96" s="175">
        <f t="shared" si="52"/>
        <v>29.403361344537817</v>
      </c>
      <c r="N96" s="115">
        <f>(L96-5)*0.9+5</f>
        <v>31.991000000000003</v>
      </c>
      <c r="O96" s="116">
        <f t="shared" ref="O96:O102" si="67">N96/1.19</f>
        <v>26.883193277310927</v>
      </c>
      <c r="P96" s="177">
        <f t="shared" ref="P96:P102" si="68">N96</f>
        <v>31.991000000000003</v>
      </c>
      <c r="Q96" s="16">
        <f>P96-2</f>
        <v>29.991000000000003</v>
      </c>
      <c r="R96" s="16">
        <f>P96-5</f>
        <v>26.991000000000003</v>
      </c>
      <c r="S96" s="16">
        <f>P96-7</f>
        <v>24.991000000000003</v>
      </c>
      <c r="T96" s="16">
        <f>P96-10</f>
        <v>21.991000000000003</v>
      </c>
      <c r="U96" s="71" t="s">
        <v>41</v>
      </c>
      <c r="V96" s="256">
        <v>0</v>
      </c>
      <c r="W96" s="237" t="s">
        <v>2307</v>
      </c>
      <c r="X96" s="120" t="s">
        <v>2722</v>
      </c>
      <c r="Y96" s="67">
        <v>190</v>
      </c>
      <c r="Z96" s="114">
        <v>70</v>
      </c>
      <c r="AA96" s="182">
        <f t="shared" si="53"/>
        <v>260</v>
      </c>
      <c r="AB96" s="183">
        <f t="shared" si="54"/>
        <v>-261.8</v>
      </c>
      <c r="AC96" s="184">
        <f t="shared" si="55"/>
        <v>9.99</v>
      </c>
      <c r="AD96" s="183">
        <f t="shared" si="56"/>
        <v>8.3949579831932777</v>
      </c>
      <c r="AE96" s="202">
        <f>IF(ISNUMBER(Q96),AA96-40,"-")</f>
        <v>220</v>
      </c>
      <c r="AF96" s="203">
        <f>IF(ISNUMBER(R96),AA96-100,"-")</f>
        <v>160</v>
      </c>
      <c r="AG96" s="203">
        <f>IF(ISNUMBER(S96),AA96-140,"-")</f>
        <v>120</v>
      </c>
      <c r="AH96" s="203">
        <f t="shared" si="60"/>
        <v>60</v>
      </c>
      <c r="AI96" s="204" t="str">
        <f t="shared" si="61"/>
        <v>-</v>
      </c>
      <c r="AJ96" s="185"/>
      <c r="AK96" s="205">
        <f t="shared" si="62"/>
        <v>9.99</v>
      </c>
      <c r="AL96" s="206">
        <f t="shared" si="63"/>
        <v>9.99</v>
      </c>
      <c r="AM96" s="206">
        <f t="shared" si="64"/>
        <v>9.99</v>
      </c>
      <c r="AN96" s="206">
        <f t="shared" si="65"/>
        <v>9.99</v>
      </c>
      <c r="AO96" s="207" t="str">
        <f t="shared" si="66"/>
        <v>-</v>
      </c>
      <c r="AP96" s="104" t="s">
        <v>88</v>
      </c>
      <c r="AQ96" s="227">
        <v>46265</v>
      </c>
      <c r="AR96" s="112" t="s">
        <v>110</v>
      </c>
      <c r="AS96" s="103"/>
    </row>
    <row r="97" spans="1:45" s="49" customFormat="1">
      <c r="A97" s="110"/>
      <c r="B97" s="124" t="s">
        <v>38</v>
      </c>
      <c r="C97" s="47" t="s">
        <v>2698</v>
      </c>
      <c r="D97" s="71" t="s">
        <v>40</v>
      </c>
      <c r="E97" s="112" t="s">
        <v>2426</v>
      </c>
      <c r="F97" s="51" t="s">
        <v>61</v>
      </c>
      <c r="G97" s="14">
        <v>80</v>
      </c>
      <c r="H97" s="14">
        <v>50</v>
      </c>
      <c r="I97" s="14">
        <v>50</v>
      </c>
      <c r="J97" s="14" t="s">
        <v>76</v>
      </c>
      <c r="K97" s="114" t="s">
        <v>61</v>
      </c>
      <c r="L97" s="115">
        <v>39.99</v>
      </c>
      <c r="M97" s="175">
        <f t="shared" si="52"/>
        <v>33.605042016806728</v>
      </c>
      <c r="N97" s="115">
        <f>L97*0.8</f>
        <v>31.992000000000004</v>
      </c>
      <c r="O97" s="116">
        <f t="shared" si="67"/>
        <v>26.884033613445382</v>
      </c>
      <c r="P97" s="177">
        <f t="shared" si="68"/>
        <v>31.992000000000004</v>
      </c>
      <c r="Q97" s="16">
        <f>P97-2</f>
        <v>29.992000000000004</v>
      </c>
      <c r="R97" s="16">
        <f>P97-5</f>
        <v>26.992000000000004</v>
      </c>
      <c r="S97" s="16">
        <f>P97-7</f>
        <v>24.992000000000004</v>
      </c>
      <c r="T97" s="16">
        <f>P97-10</f>
        <v>21.992000000000004</v>
      </c>
      <c r="U97" s="72">
        <f>P97-12</f>
        <v>19.992000000000004</v>
      </c>
      <c r="V97" s="256">
        <v>0</v>
      </c>
      <c r="W97" s="237" t="s">
        <v>2309</v>
      </c>
      <c r="X97" s="120" t="s">
        <v>2735</v>
      </c>
      <c r="Y97" s="67">
        <v>150</v>
      </c>
      <c r="Z97" s="114">
        <v>40</v>
      </c>
      <c r="AA97" s="182">
        <f t="shared" si="53"/>
        <v>190</v>
      </c>
      <c r="AB97" s="183">
        <f t="shared" si="54"/>
        <v>-178.5</v>
      </c>
      <c r="AC97" s="184">
        <f t="shared" si="55"/>
        <v>9.99</v>
      </c>
      <c r="AD97" s="183">
        <f t="shared" si="56"/>
        <v>8.3949579831932777</v>
      </c>
      <c r="AE97" s="202">
        <f>IF(ISNUMBER(Q97),AA97-40,"-")</f>
        <v>150</v>
      </c>
      <c r="AF97" s="203">
        <f>IF(ISNUMBER(R97),AA97-100,"-")</f>
        <v>90</v>
      </c>
      <c r="AG97" s="203">
        <f>IF(ISNUMBER(S97),AA97-140,"-")</f>
        <v>50</v>
      </c>
      <c r="AH97" s="203">
        <f t="shared" si="60"/>
        <v>-10</v>
      </c>
      <c r="AI97" s="204">
        <f t="shared" si="61"/>
        <v>-50</v>
      </c>
      <c r="AJ97" s="185"/>
      <c r="AK97" s="205">
        <f t="shared" si="62"/>
        <v>9.99</v>
      </c>
      <c r="AL97" s="206">
        <f t="shared" si="63"/>
        <v>9.99</v>
      </c>
      <c r="AM97" s="206">
        <f t="shared" si="64"/>
        <v>9.99</v>
      </c>
      <c r="AN97" s="206">
        <f t="shared" si="65"/>
        <v>59.99</v>
      </c>
      <c r="AO97" s="207">
        <f t="shared" si="66"/>
        <v>109.99</v>
      </c>
      <c r="AP97" s="104" t="s">
        <v>88</v>
      </c>
      <c r="AQ97" s="227">
        <v>46265</v>
      </c>
      <c r="AR97" s="112" t="s">
        <v>90</v>
      </c>
      <c r="AS97" s="103"/>
    </row>
    <row r="98" spans="1:45" s="49" customFormat="1">
      <c r="A98" s="110"/>
      <c r="B98" s="124" t="s">
        <v>38</v>
      </c>
      <c r="C98" s="47" t="s">
        <v>2134</v>
      </c>
      <c r="D98" s="71" t="s">
        <v>71</v>
      </c>
      <c r="E98" s="112" t="s">
        <v>2426</v>
      </c>
      <c r="F98" s="51" t="s">
        <v>61</v>
      </c>
      <c r="G98" s="14">
        <v>15</v>
      </c>
      <c r="H98" s="14">
        <v>50</v>
      </c>
      <c r="I98" s="14">
        <v>50</v>
      </c>
      <c r="J98" s="14" t="s">
        <v>76</v>
      </c>
      <c r="K98" s="114" t="s">
        <v>61</v>
      </c>
      <c r="L98" s="115">
        <v>34.99</v>
      </c>
      <c r="M98" s="175">
        <f t="shared" si="52"/>
        <v>29.403361344537817</v>
      </c>
      <c r="N98" s="115">
        <f>(L98-10)*0.9+10</f>
        <v>32.491</v>
      </c>
      <c r="O98" s="116">
        <f t="shared" si="67"/>
        <v>27.303361344537816</v>
      </c>
      <c r="P98" s="177">
        <f t="shared" si="68"/>
        <v>32.491</v>
      </c>
      <c r="Q98" s="16">
        <f>P98-2</f>
        <v>30.491</v>
      </c>
      <c r="R98" s="16">
        <f>P98-5</f>
        <v>27.491</v>
      </c>
      <c r="S98" s="16">
        <f>P98-7</f>
        <v>25.491</v>
      </c>
      <c r="T98" s="16">
        <f>P98-10</f>
        <v>22.491</v>
      </c>
      <c r="U98" s="71" t="s">
        <v>41</v>
      </c>
      <c r="V98" s="256">
        <v>0</v>
      </c>
      <c r="W98" s="237" t="s">
        <v>2307</v>
      </c>
      <c r="X98" s="120" t="s">
        <v>2718</v>
      </c>
      <c r="Y98" s="67">
        <v>250</v>
      </c>
      <c r="Z98" s="114">
        <v>0</v>
      </c>
      <c r="AA98" s="182">
        <f t="shared" si="53"/>
        <v>250</v>
      </c>
      <c r="AB98" s="183">
        <f t="shared" si="54"/>
        <v>-249.89999999999998</v>
      </c>
      <c r="AC98" s="184">
        <f t="shared" si="55"/>
        <v>9.99</v>
      </c>
      <c r="AD98" s="183">
        <f t="shared" si="56"/>
        <v>8.3949579831932777</v>
      </c>
      <c r="AE98" s="202">
        <f>IF(ISNUMBER(Q98),AA98-40,"-")</f>
        <v>210</v>
      </c>
      <c r="AF98" s="203">
        <f>IF(ISNUMBER(R98),AA98-100,"-")</f>
        <v>150</v>
      </c>
      <c r="AG98" s="203">
        <f>IF(ISNUMBER(S98),AA98-140,"-")</f>
        <v>110</v>
      </c>
      <c r="AH98" s="203">
        <f t="shared" si="60"/>
        <v>50</v>
      </c>
      <c r="AI98" s="204" t="str">
        <f t="shared" si="61"/>
        <v>-</v>
      </c>
      <c r="AJ98" s="185"/>
      <c r="AK98" s="205">
        <f t="shared" si="62"/>
        <v>9.99</v>
      </c>
      <c r="AL98" s="206">
        <f t="shared" si="63"/>
        <v>9.99</v>
      </c>
      <c r="AM98" s="206">
        <f t="shared" si="64"/>
        <v>9.99</v>
      </c>
      <c r="AN98" s="206">
        <f t="shared" si="65"/>
        <v>9.99</v>
      </c>
      <c r="AO98" s="207" t="str">
        <f t="shared" si="66"/>
        <v>-</v>
      </c>
      <c r="AP98" s="104" t="s">
        <v>88</v>
      </c>
      <c r="AQ98" s="227">
        <v>46265</v>
      </c>
      <c r="AR98" s="112" t="s">
        <v>108</v>
      </c>
      <c r="AS98" s="103"/>
    </row>
    <row r="99" spans="1:45" s="49" customFormat="1">
      <c r="A99" s="110"/>
      <c r="B99" s="124" t="s">
        <v>38</v>
      </c>
      <c r="C99" s="47" t="s">
        <v>170</v>
      </c>
      <c r="D99" s="71" t="s">
        <v>71</v>
      </c>
      <c r="E99" s="112" t="s">
        <v>2426</v>
      </c>
      <c r="F99" s="51" t="s">
        <v>61</v>
      </c>
      <c r="G99" s="14">
        <v>25</v>
      </c>
      <c r="H99" s="14">
        <v>50</v>
      </c>
      <c r="I99" s="14">
        <v>50</v>
      </c>
      <c r="J99" s="14" t="s">
        <v>76</v>
      </c>
      <c r="K99" s="114" t="s">
        <v>61</v>
      </c>
      <c r="L99" s="115">
        <v>39.99</v>
      </c>
      <c r="M99" s="175">
        <f t="shared" si="52"/>
        <v>33.605042016806728</v>
      </c>
      <c r="N99" s="115">
        <f>L99-7</f>
        <v>32.99</v>
      </c>
      <c r="O99" s="116">
        <f t="shared" si="67"/>
        <v>27.722689075630257</v>
      </c>
      <c r="P99" s="177">
        <f t="shared" si="68"/>
        <v>32.99</v>
      </c>
      <c r="Q99" s="16">
        <f>P99-2</f>
        <v>30.990000000000002</v>
      </c>
      <c r="R99" s="16">
        <f>P99-5</f>
        <v>27.990000000000002</v>
      </c>
      <c r="S99" s="16">
        <f>P99-7</f>
        <v>25.990000000000002</v>
      </c>
      <c r="T99" s="16">
        <f>P99-10</f>
        <v>22.990000000000002</v>
      </c>
      <c r="U99" s="71" t="s">
        <v>41</v>
      </c>
      <c r="V99" s="252">
        <v>39.99</v>
      </c>
      <c r="W99" s="237" t="s">
        <v>80</v>
      </c>
      <c r="X99" s="120" t="s">
        <v>2727</v>
      </c>
      <c r="Y99" s="67">
        <v>270</v>
      </c>
      <c r="Z99" s="114">
        <v>60</v>
      </c>
      <c r="AA99" s="182">
        <f t="shared" si="53"/>
        <v>330</v>
      </c>
      <c r="AB99" s="183">
        <f t="shared" si="54"/>
        <v>-345.09999999999997</v>
      </c>
      <c r="AC99" s="184">
        <f t="shared" si="55"/>
        <v>9.99</v>
      </c>
      <c r="AD99" s="183">
        <f t="shared" si="56"/>
        <v>8.3949579831932777</v>
      </c>
      <c r="AE99" s="202">
        <f>IF(ISNUMBER(Q99),AA99-40,"-")</f>
        <v>290</v>
      </c>
      <c r="AF99" s="203">
        <f>IF(ISNUMBER(R99),AA99-100,"-")</f>
        <v>230</v>
      </c>
      <c r="AG99" s="203">
        <f>IF(ISNUMBER(S99),AA99-140,"-")</f>
        <v>190</v>
      </c>
      <c r="AH99" s="203">
        <f t="shared" si="60"/>
        <v>130</v>
      </c>
      <c r="AI99" s="204" t="str">
        <f t="shared" si="61"/>
        <v>-</v>
      </c>
      <c r="AJ99" s="185"/>
      <c r="AK99" s="205">
        <f t="shared" si="62"/>
        <v>9.99</v>
      </c>
      <c r="AL99" s="206">
        <f t="shared" si="63"/>
        <v>9.99</v>
      </c>
      <c r="AM99" s="206">
        <f t="shared" si="64"/>
        <v>9.99</v>
      </c>
      <c r="AN99" s="206">
        <f t="shared" si="65"/>
        <v>9.99</v>
      </c>
      <c r="AO99" s="207" t="str">
        <f t="shared" si="66"/>
        <v>-</v>
      </c>
      <c r="AP99" s="104" t="s">
        <v>88</v>
      </c>
      <c r="AQ99" s="227">
        <v>46265</v>
      </c>
      <c r="AR99" s="112" t="s">
        <v>113</v>
      </c>
      <c r="AS99" s="103" t="s">
        <v>82</v>
      </c>
    </row>
    <row r="100" spans="1:45" s="49" customFormat="1">
      <c r="A100" s="110"/>
      <c r="B100" s="124" t="s">
        <v>38</v>
      </c>
      <c r="C100" s="47" t="s">
        <v>245</v>
      </c>
      <c r="D100" s="71" t="s">
        <v>85</v>
      </c>
      <c r="E100" s="112" t="s">
        <v>2426</v>
      </c>
      <c r="F100" s="51" t="s">
        <v>61</v>
      </c>
      <c r="G100" s="14">
        <v>50</v>
      </c>
      <c r="H100" s="14">
        <v>50</v>
      </c>
      <c r="I100" s="14">
        <v>50</v>
      </c>
      <c r="J100" s="14" t="s">
        <v>76</v>
      </c>
      <c r="K100" s="114" t="s">
        <v>61</v>
      </c>
      <c r="L100" s="115">
        <v>39.99</v>
      </c>
      <c r="M100" s="175">
        <f t="shared" si="52"/>
        <v>33.605042016806728</v>
      </c>
      <c r="N100" s="115">
        <f>(L100-5)*0.8+5</f>
        <v>32.992000000000004</v>
      </c>
      <c r="O100" s="116">
        <f t="shared" si="67"/>
        <v>27.724369747899164</v>
      </c>
      <c r="P100" s="177">
        <f t="shared" si="68"/>
        <v>32.992000000000004</v>
      </c>
      <c r="Q100" s="16">
        <f>P100-2</f>
        <v>30.992000000000004</v>
      </c>
      <c r="R100" s="16">
        <f>P100-5</f>
        <v>27.992000000000004</v>
      </c>
      <c r="S100" s="16">
        <f>P100-7</f>
        <v>25.992000000000004</v>
      </c>
      <c r="T100" s="16">
        <f>P100-10</f>
        <v>22.992000000000004</v>
      </c>
      <c r="U100" s="72">
        <f>P100-12</f>
        <v>20.992000000000004</v>
      </c>
      <c r="V100" s="256">
        <v>0</v>
      </c>
      <c r="W100" s="237" t="s">
        <v>2309</v>
      </c>
      <c r="X100" s="120" t="s">
        <v>2731</v>
      </c>
      <c r="Y100" s="67">
        <v>190</v>
      </c>
      <c r="Z100" s="114">
        <v>50</v>
      </c>
      <c r="AA100" s="182">
        <f t="shared" si="53"/>
        <v>240</v>
      </c>
      <c r="AB100" s="183">
        <f t="shared" si="54"/>
        <v>-238</v>
      </c>
      <c r="AC100" s="184">
        <f t="shared" si="55"/>
        <v>9.99</v>
      </c>
      <c r="AD100" s="183">
        <f t="shared" si="56"/>
        <v>8.3949579831932777</v>
      </c>
      <c r="AE100" s="202">
        <f>IF(ISNUMBER(Q100),AA100-40,"-")</f>
        <v>200</v>
      </c>
      <c r="AF100" s="203">
        <f>IF(ISNUMBER(R100),AA100-100,"-")</f>
        <v>140</v>
      </c>
      <c r="AG100" s="203">
        <f>IF(ISNUMBER(S100),AA100-140,"-")</f>
        <v>100</v>
      </c>
      <c r="AH100" s="203">
        <f t="shared" si="60"/>
        <v>40</v>
      </c>
      <c r="AI100" s="204">
        <f t="shared" si="61"/>
        <v>0</v>
      </c>
      <c r="AJ100" s="185"/>
      <c r="AK100" s="205">
        <f t="shared" si="62"/>
        <v>9.99</v>
      </c>
      <c r="AL100" s="206">
        <f t="shared" si="63"/>
        <v>9.99</v>
      </c>
      <c r="AM100" s="206">
        <f t="shared" si="64"/>
        <v>9.99</v>
      </c>
      <c r="AN100" s="206">
        <f t="shared" si="65"/>
        <v>9.99</v>
      </c>
      <c r="AO100" s="207">
        <f t="shared" si="66"/>
        <v>49.99</v>
      </c>
      <c r="AP100" s="104" t="s">
        <v>88</v>
      </c>
      <c r="AQ100" s="227">
        <v>46265</v>
      </c>
      <c r="AR100" s="112" t="s">
        <v>110</v>
      </c>
      <c r="AS100" s="103"/>
    </row>
    <row r="101" spans="1:45" s="49" customFormat="1">
      <c r="A101" s="110"/>
      <c r="B101" s="124" t="s">
        <v>38</v>
      </c>
      <c r="C101" s="47" t="s">
        <v>170</v>
      </c>
      <c r="D101" s="71" t="s">
        <v>71</v>
      </c>
      <c r="E101" s="112" t="s">
        <v>2426</v>
      </c>
      <c r="F101" s="51" t="s">
        <v>61</v>
      </c>
      <c r="G101" s="14">
        <v>25</v>
      </c>
      <c r="H101" s="14">
        <v>50</v>
      </c>
      <c r="I101" s="14">
        <v>50</v>
      </c>
      <c r="J101" s="14" t="s">
        <v>76</v>
      </c>
      <c r="K101" s="114" t="s">
        <v>61</v>
      </c>
      <c r="L101" s="115">
        <v>39.99</v>
      </c>
      <c r="M101" s="175">
        <f t="shared" si="52"/>
        <v>33.605042016806728</v>
      </c>
      <c r="N101" s="115">
        <f>(L101-10)*0.8+10</f>
        <v>33.992000000000004</v>
      </c>
      <c r="O101" s="116">
        <f t="shared" si="67"/>
        <v>28.564705882352946</v>
      </c>
      <c r="P101" s="177">
        <f t="shared" si="68"/>
        <v>33.992000000000004</v>
      </c>
      <c r="Q101" s="16">
        <f>P101-2</f>
        <v>31.992000000000004</v>
      </c>
      <c r="R101" s="16">
        <f>P101-5</f>
        <v>28.992000000000004</v>
      </c>
      <c r="S101" s="16">
        <f>P101-7</f>
        <v>26.992000000000004</v>
      </c>
      <c r="T101" s="16">
        <f>P101-10</f>
        <v>23.992000000000004</v>
      </c>
      <c r="U101" s="71" t="s">
        <v>41</v>
      </c>
      <c r="V101" s="256">
        <v>0</v>
      </c>
      <c r="W101" s="237" t="s">
        <v>2309</v>
      </c>
      <c r="X101" s="120" t="s">
        <v>2723</v>
      </c>
      <c r="Y101" s="67">
        <v>270</v>
      </c>
      <c r="Z101" s="114">
        <v>10</v>
      </c>
      <c r="AA101" s="182">
        <f t="shared" si="53"/>
        <v>280</v>
      </c>
      <c r="AB101" s="183">
        <f t="shared" si="54"/>
        <v>-285.59999999999997</v>
      </c>
      <c r="AC101" s="184">
        <f t="shared" si="55"/>
        <v>9.99</v>
      </c>
      <c r="AD101" s="183">
        <f t="shared" si="56"/>
        <v>8.3949579831932777</v>
      </c>
      <c r="AE101" s="202">
        <f>IF(ISNUMBER(Q101),AA101-40,"-")</f>
        <v>240</v>
      </c>
      <c r="AF101" s="203">
        <f>IF(ISNUMBER(R101),AA101-100,"-")</f>
        <v>180</v>
      </c>
      <c r="AG101" s="203">
        <f>IF(ISNUMBER(S101),AA101-140,"-")</f>
        <v>140</v>
      </c>
      <c r="AH101" s="203">
        <f t="shared" si="60"/>
        <v>80</v>
      </c>
      <c r="AI101" s="204" t="str">
        <f t="shared" si="61"/>
        <v>-</v>
      </c>
      <c r="AJ101" s="185"/>
      <c r="AK101" s="205">
        <f t="shared" si="62"/>
        <v>9.99</v>
      </c>
      <c r="AL101" s="206">
        <f t="shared" si="63"/>
        <v>9.99</v>
      </c>
      <c r="AM101" s="206">
        <f t="shared" si="64"/>
        <v>9.99</v>
      </c>
      <c r="AN101" s="206">
        <f t="shared" si="65"/>
        <v>9.99</v>
      </c>
      <c r="AO101" s="207" t="str">
        <f t="shared" si="66"/>
        <v>-</v>
      </c>
      <c r="AP101" s="104" t="s">
        <v>88</v>
      </c>
      <c r="AQ101" s="227">
        <v>46265</v>
      </c>
      <c r="AR101" s="112" t="s">
        <v>113</v>
      </c>
      <c r="AS101" s="103"/>
    </row>
    <row r="102" spans="1:45">
      <c r="A102" s="110"/>
      <c r="B102" s="124" t="s">
        <v>38</v>
      </c>
      <c r="C102" s="47" t="s">
        <v>135</v>
      </c>
      <c r="D102" s="71" t="s">
        <v>71</v>
      </c>
      <c r="E102" s="112" t="s">
        <v>2426</v>
      </c>
      <c r="F102" s="51" t="s">
        <v>61</v>
      </c>
      <c r="G102" s="14">
        <v>200</v>
      </c>
      <c r="H102" s="14">
        <v>300</v>
      </c>
      <c r="I102" s="14" t="s">
        <v>41</v>
      </c>
      <c r="J102" s="14" t="s">
        <v>76</v>
      </c>
      <c r="K102" s="71" t="s">
        <v>61</v>
      </c>
      <c r="L102" s="115">
        <v>59.95</v>
      </c>
      <c r="M102" s="175">
        <f t="shared" si="52"/>
        <v>50.378151260504204</v>
      </c>
      <c r="N102" s="115">
        <f>L102-25</f>
        <v>34.950000000000003</v>
      </c>
      <c r="O102" s="118">
        <f t="shared" si="67"/>
        <v>29.369747899159666</v>
      </c>
      <c r="P102" s="177">
        <f t="shared" si="68"/>
        <v>34.950000000000003</v>
      </c>
      <c r="Q102" s="16">
        <f>P102-2</f>
        <v>32.950000000000003</v>
      </c>
      <c r="R102" s="16">
        <f>P102-5</f>
        <v>29.950000000000003</v>
      </c>
      <c r="S102" s="16">
        <f>P102-7</f>
        <v>27.950000000000003</v>
      </c>
      <c r="T102" s="16">
        <f>P102-10</f>
        <v>24.950000000000003</v>
      </c>
      <c r="U102" s="71" t="s">
        <v>41</v>
      </c>
      <c r="V102" s="252">
        <v>39.99</v>
      </c>
      <c r="W102" s="237" t="s">
        <v>129</v>
      </c>
      <c r="X102" s="120" t="s">
        <v>2120</v>
      </c>
      <c r="Y102" s="67">
        <v>390</v>
      </c>
      <c r="Z102" s="114">
        <v>-335</v>
      </c>
      <c r="AA102" s="182">
        <f t="shared" si="53"/>
        <v>55</v>
      </c>
      <c r="AB102" s="183">
        <f t="shared" si="54"/>
        <v>-17.849999999999998</v>
      </c>
      <c r="AC102" s="184">
        <f t="shared" si="55"/>
        <v>9.99</v>
      </c>
      <c r="AD102" s="183">
        <f t="shared" si="56"/>
        <v>8.3949579831932777</v>
      </c>
      <c r="AE102" s="202">
        <f>IF(ISNUMBER(Q102),AA102-40,"-")</f>
        <v>15</v>
      </c>
      <c r="AF102" s="203">
        <f>IF(ISNUMBER(R102),AA102-100,"-")</f>
        <v>-45</v>
      </c>
      <c r="AG102" s="203">
        <f>IF(ISNUMBER(S102),AA102-140,"-")</f>
        <v>-85</v>
      </c>
      <c r="AH102" s="203">
        <f t="shared" si="60"/>
        <v>-145</v>
      </c>
      <c r="AI102" s="204" t="str">
        <f t="shared" si="61"/>
        <v>-</v>
      </c>
      <c r="AJ102" s="185"/>
      <c r="AK102" s="205">
        <f t="shared" si="62"/>
        <v>29.990000000000002</v>
      </c>
      <c r="AL102" s="206">
        <f t="shared" si="63"/>
        <v>109.99</v>
      </c>
      <c r="AM102" s="206">
        <f t="shared" si="64"/>
        <v>149.99</v>
      </c>
      <c r="AN102" s="206">
        <f t="shared" si="65"/>
        <v>229.99</v>
      </c>
      <c r="AO102" s="207" t="str">
        <f t="shared" si="66"/>
        <v>-</v>
      </c>
      <c r="AP102" s="103" t="s">
        <v>2500</v>
      </c>
      <c r="AQ102" s="227">
        <v>46265</v>
      </c>
      <c r="AR102" s="112" t="s">
        <v>136</v>
      </c>
      <c r="AS102" s="103"/>
    </row>
    <row r="103" spans="1:45" s="49" customFormat="1">
      <c r="A103" s="110"/>
      <c r="B103" s="124" t="s">
        <v>38</v>
      </c>
      <c r="C103" s="47" t="s">
        <v>2134</v>
      </c>
      <c r="D103" s="71" t="s">
        <v>71</v>
      </c>
      <c r="E103" s="112"/>
      <c r="F103" s="51" t="s">
        <v>61</v>
      </c>
      <c r="G103" s="14">
        <v>15</v>
      </c>
      <c r="H103" s="14">
        <v>50</v>
      </c>
      <c r="I103" s="14">
        <v>50</v>
      </c>
      <c r="J103" s="14" t="s">
        <v>76</v>
      </c>
      <c r="K103" s="114" t="s">
        <v>61</v>
      </c>
      <c r="L103" s="115">
        <v>34.99</v>
      </c>
      <c r="M103" s="175">
        <f t="shared" si="52"/>
        <v>29.403361344537817</v>
      </c>
      <c r="N103" s="115"/>
      <c r="O103" s="116"/>
      <c r="P103" s="177">
        <f t="shared" ref="P103:P109" si="69">L103</f>
        <v>34.99</v>
      </c>
      <c r="Q103" s="16">
        <f>P103-2</f>
        <v>32.99</v>
      </c>
      <c r="R103" s="16">
        <f>P103-5</f>
        <v>29.990000000000002</v>
      </c>
      <c r="S103" s="16">
        <f>P103-7</f>
        <v>27.990000000000002</v>
      </c>
      <c r="T103" s="16">
        <f>P103-10</f>
        <v>24.990000000000002</v>
      </c>
      <c r="U103" s="71" t="s">
        <v>41</v>
      </c>
      <c r="V103" s="252">
        <v>39.99</v>
      </c>
      <c r="W103" s="212"/>
      <c r="X103" s="119" t="s">
        <v>41</v>
      </c>
      <c r="Y103" s="67">
        <v>250</v>
      </c>
      <c r="Z103" s="114"/>
      <c r="AA103" s="182">
        <f t="shared" si="53"/>
        <v>250</v>
      </c>
      <c r="AB103" s="183">
        <f t="shared" si="54"/>
        <v>-249.89999999999998</v>
      </c>
      <c r="AC103" s="184">
        <f t="shared" si="55"/>
        <v>9.99</v>
      </c>
      <c r="AD103" s="183">
        <f t="shared" si="56"/>
        <v>8.3949579831932777</v>
      </c>
      <c r="AE103" s="202">
        <f>IF(ISNUMBER(Q103),AA103-40,"-")</f>
        <v>210</v>
      </c>
      <c r="AF103" s="203">
        <f>IF(ISNUMBER(R103),AA103-100,"-")</f>
        <v>150</v>
      </c>
      <c r="AG103" s="203">
        <f>IF(ISNUMBER(S103),AA103-140,"-")</f>
        <v>110</v>
      </c>
      <c r="AH103" s="203">
        <f t="shared" si="60"/>
        <v>50</v>
      </c>
      <c r="AI103" s="204" t="str">
        <f t="shared" si="61"/>
        <v>-</v>
      </c>
      <c r="AJ103" s="185"/>
      <c r="AK103" s="205">
        <f t="shared" si="62"/>
        <v>9.99</v>
      </c>
      <c r="AL103" s="206">
        <f t="shared" si="63"/>
        <v>9.99</v>
      </c>
      <c r="AM103" s="206">
        <f t="shared" si="64"/>
        <v>9.99</v>
      </c>
      <c r="AN103" s="206">
        <f t="shared" si="65"/>
        <v>9.99</v>
      </c>
      <c r="AO103" s="207" t="str">
        <f t="shared" si="66"/>
        <v>-</v>
      </c>
      <c r="AP103" s="104" t="s">
        <v>88</v>
      </c>
      <c r="AQ103" s="227"/>
      <c r="AR103" s="112" t="s">
        <v>108</v>
      </c>
      <c r="AS103" s="103"/>
    </row>
    <row r="104" spans="1:45">
      <c r="A104" s="110"/>
      <c r="B104" s="124" t="s">
        <v>38</v>
      </c>
      <c r="C104" s="47" t="s">
        <v>2136</v>
      </c>
      <c r="D104" s="71" t="s">
        <v>85</v>
      </c>
      <c r="E104" s="112"/>
      <c r="F104" s="51" t="s">
        <v>61</v>
      </c>
      <c r="G104" s="14">
        <v>25</v>
      </c>
      <c r="H104" s="14">
        <v>50</v>
      </c>
      <c r="I104" s="14">
        <v>50</v>
      </c>
      <c r="J104" s="14" t="s">
        <v>76</v>
      </c>
      <c r="K104" s="114" t="s">
        <v>61</v>
      </c>
      <c r="L104" s="115">
        <v>34.99</v>
      </c>
      <c r="M104" s="175">
        <f t="shared" si="52"/>
        <v>29.403361344537817</v>
      </c>
      <c r="N104" s="115"/>
      <c r="O104" s="116"/>
      <c r="P104" s="177">
        <f t="shared" si="69"/>
        <v>34.99</v>
      </c>
      <c r="Q104" s="16">
        <f>P104-2</f>
        <v>32.99</v>
      </c>
      <c r="R104" s="16">
        <f>P104-5</f>
        <v>29.990000000000002</v>
      </c>
      <c r="S104" s="16">
        <f>P104-7</f>
        <v>27.990000000000002</v>
      </c>
      <c r="T104" s="16">
        <f>P104-10</f>
        <v>24.990000000000002</v>
      </c>
      <c r="U104" s="71" t="s">
        <v>41</v>
      </c>
      <c r="V104" s="252">
        <v>39.99</v>
      </c>
      <c r="W104" s="212"/>
      <c r="X104" s="119" t="s">
        <v>41</v>
      </c>
      <c r="Y104" s="67">
        <v>190</v>
      </c>
      <c r="Z104" s="114"/>
      <c r="AA104" s="182">
        <f t="shared" si="53"/>
        <v>190</v>
      </c>
      <c r="AB104" s="183">
        <f t="shared" si="54"/>
        <v>-178.5</v>
      </c>
      <c r="AC104" s="184">
        <f t="shared" si="55"/>
        <v>9.99</v>
      </c>
      <c r="AD104" s="183">
        <f t="shared" si="56"/>
        <v>8.3949579831932777</v>
      </c>
      <c r="AE104" s="202">
        <f>IF(ISNUMBER(Q104),AA104-40,"-")</f>
        <v>150</v>
      </c>
      <c r="AF104" s="203">
        <f>IF(ISNUMBER(R104),AA104-100,"-")</f>
        <v>90</v>
      </c>
      <c r="AG104" s="203">
        <f>IF(ISNUMBER(S104),AA104-140,"-")</f>
        <v>50</v>
      </c>
      <c r="AH104" s="203">
        <f t="shared" si="60"/>
        <v>-10</v>
      </c>
      <c r="AI104" s="204" t="str">
        <f t="shared" si="61"/>
        <v>-</v>
      </c>
      <c r="AJ104" s="185"/>
      <c r="AK104" s="205">
        <f t="shared" si="62"/>
        <v>9.99</v>
      </c>
      <c r="AL104" s="206">
        <f t="shared" si="63"/>
        <v>9.99</v>
      </c>
      <c r="AM104" s="206">
        <f t="shared" si="64"/>
        <v>9.99</v>
      </c>
      <c r="AN104" s="206">
        <f t="shared" si="65"/>
        <v>59.99</v>
      </c>
      <c r="AO104" s="207" t="str">
        <f t="shared" si="66"/>
        <v>-</v>
      </c>
      <c r="AP104" s="104" t="s">
        <v>88</v>
      </c>
      <c r="AQ104" s="227"/>
      <c r="AR104" s="112" t="s">
        <v>110</v>
      </c>
      <c r="AS104" s="103"/>
    </row>
    <row r="105" spans="1:45">
      <c r="A105" s="110"/>
      <c r="B105" s="124" t="s">
        <v>38</v>
      </c>
      <c r="C105" s="47" t="s">
        <v>244</v>
      </c>
      <c r="D105" s="71" t="s">
        <v>40</v>
      </c>
      <c r="E105" s="112"/>
      <c r="F105" s="51" t="s">
        <v>61</v>
      </c>
      <c r="G105" s="14">
        <v>50</v>
      </c>
      <c r="H105" s="14">
        <v>50</v>
      </c>
      <c r="I105" s="14">
        <v>50</v>
      </c>
      <c r="J105" s="14" t="s">
        <v>76</v>
      </c>
      <c r="K105" s="114" t="s">
        <v>61</v>
      </c>
      <c r="L105" s="115">
        <v>34.99</v>
      </c>
      <c r="M105" s="175">
        <f t="shared" si="52"/>
        <v>29.403361344537817</v>
      </c>
      <c r="N105" s="115"/>
      <c r="O105" s="116"/>
      <c r="P105" s="177">
        <f t="shared" si="69"/>
        <v>34.99</v>
      </c>
      <c r="Q105" s="16">
        <f>P105-2</f>
        <v>32.99</v>
      </c>
      <c r="R105" s="16">
        <f>P105-5</f>
        <v>29.990000000000002</v>
      </c>
      <c r="S105" s="16">
        <f>P105-7</f>
        <v>27.990000000000002</v>
      </c>
      <c r="T105" s="16">
        <f>P105-10</f>
        <v>24.990000000000002</v>
      </c>
      <c r="U105" s="72">
        <f>P105-12</f>
        <v>22.990000000000002</v>
      </c>
      <c r="V105" s="252">
        <v>39.99</v>
      </c>
      <c r="W105" s="212"/>
      <c r="X105" s="119" t="s">
        <v>41</v>
      </c>
      <c r="Y105" s="67">
        <v>110</v>
      </c>
      <c r="Z105" s="114"/>
      <c r="AA105" s="182">
        <f t="shared" si="53"/>
        <v>110</v>
      </c>
      <c r="AB105" s="183">
        <f t="shared" si="54"/>
        <v>-83.3</v>
      </c>
      <c r="AC105" s="184">
        <f t="shared" si="55"/>
        <v>9.99</v>
      </c>
      <c r="AD105" s="183">
        <f t="shared" si="56"/>
        <v>8.3949579831932777</v>
      </c>
      <c r="AE105" s="202">
        <f>IF(ISNUMBER(Q105),AA105-40,"-")</f>
        <v>70</v>
      </c>
      <c r="AF105" s="203">
        <f>IF(ISNUMBER(R105),AA105-100,"-")</f>
        <v>10</v>
      </c>
      <c r="AG105" s="203">
        <f>IF(ISNUMBER(S105),AA105-140,"-")</f>
        <v>-30</v>
      </c>
      <c r="AH105" s="203">
        <f t="shared" si="60"/>
        <v>-90</v>
      </c>
      <c r="AI105" s="204">
        <f t="shared" si="61"/>
        <v>-130</v>
      </c>
      <c r="AJ105" s="185"/>
      <c r="AK105" s="205">
        <f t="shared" si="62"/>
        <v>9.99</v>
      </c>
      <c r="AL105" s="206">
        <f t="shared" si="63"/>
        <v>39.99</v>
      </c>
      <c r="AM105" s="206">
        <f t="shared" si="64"/>
        <v>89.99</v>
      </c>
      <c r="AN105" s="206">
        <f t="shared" si="65"/>
        <v>159.99</v>
      </c>
      <c r="AO105" s="207">
        <f t="shared" si="66"/>
        <v>209.99</v>
      </c>
      <c r="AP105" s="104" t="s">
        <v>88</v>
      </c>
      <c r="AQ105" s="227"/>
      <c r="AR105" s="112" t="s">
        <v>103</v>
      </c>
      <c r="AS105" s="103"/>
    </row>
    <row r="106" spans="1:45" s="49" customFormat="1">
      <c r="A106" s="110"/>
      <c r="B106" s="124" t="s">
        <v>38</v>
      </c>
      <c r="C106" s="47" t="s">
        <v>2134</v>
      </c>
      <c r="D106" s="71" t="s">
        <v>71</v>
      </c>
      <c r="E106" s="112" t="s">
        <v>2426</v>
      </c>
      <c r="F106" s="51" t="s">
        <v>61</v>
      </c>
      <c r="G106" s="14">
        <v>15</v>
      </c>
      <c r="H106" s="14">
        <v>50</v>
      </c>
      <c r="I106" s="14">
        <v>50</v>
      </c>
      <c r="J106" s="14" t="s">
        <v>76</v>
      </c>
      <c r="K106" s="114" t="s">
        <v>61</v>
      </c>
      <c r="L106" s="115">
        <v>34.99</v>
      </c>
      <c r="M106" s="175">
        <f t="shared" si="52"/>
        <v>29.403361344537817</v>
      </c>
      <c r="N106" s="115"/>
      <c r="O106" s="116"/>
      <c r="P106" s="177">
        <f t="shared" si="69"/>
        <v>34.99</v>
      </c>
      <c r="Q106" s="16">
        <f>P106-2</f>
        <v>32.99</v>
      </c>
      <c r="R106" s="16">
        <f>P106-5</f>
        <v>29.990000000000002</v>
      </c>
      <c r="S106" s="16">
        <f>P106-7</f>
        <v>27.990000000000002</v>
      </c>
      <c r="T106" s="16">
        <f>P106-10</f>
        <v>24.990000000000002</v>
      </c>
      <c r="U106" s="71" t="s">
        <v>41</v>
      </c>
      <c r="V106" s="252">
        <v>39.99</v>
      </c>
      <c r="W106" s="237" t="s">
        <v>49</v>
      </c>
      <c r="X106" s="120" t="s">
        <v>2717</v>
      </c>
      <c r="Y106" s="67">
        <v>250</v>
      </c>
      <c r="Z106" s="114">
        <v>80</v>
      </c>
      <c r="AA106" s="182">
        <f t="shared" si="53"/>
        <v>330</v>
      </c>
      <c r="AB106" s="183">
        <f t="shared" si="54"/>
        <v>-345.09999999999997</v>
      </c>
      <c r="AC106" s="184">
        <f t="shared" si="55"/>
        <v>9.99</v>
      </c>
      <c r="AD106" s="183">
        <f t="shared" si="56"/>
        <v>8.3949579831932777</v>
      </c>
      <c r="AE106" s="202">
        <f>IF(ISNUMBER(Q106),AA106-40,"-")</f>
        <v>290</v>
      </c>
      <c r="AF106" s="203">
        <f>IF(ISNUMBER(R106),AA106-100,"-")</f>
        <v>230</v>
      </c>
      <c r="AG106" s="203">
        <f>IF(ISNUMBER(S106),AA106-140,"-")</f>
        <v>190</v>
      </c>
      <c r="AH106" s="203">
        <f t="shared" si="60"/>
        <v>130</v>
      </c>
      <c r="AI106" s="204" t="str">
        <f t="shared" si="61"/>
        <v>-</v>
      </c>
      <c r="AJ106" s="185"/>
      <c r="AK106" s="205">
        <f t="shared" si="62"/>
        <v>9.99</v>
      </c>
      <c r="AL106" s="206">
        <f t="shared" si="63"/>
        <v>9.99</v>
      </c>
      <c r="AM106" s="206">
        <f t="shared" si="64"/>
        <v>9.99</v>
      </c>
      <c r="AN106" s="206">
        <f t="shared" si="65"/>
        <v>9.99</v>
      </c>
      <c r="AO106" s="207" t="str">
        <f t="shared" si="66"/>
        <v>-</v>
      </c>
      <c r="AP106" s="104" t="s">
        <v>88</v>
      </c>
      <c r="AQ106" s="227">
        <v>46265</v>
      </c>
      <c r="AR106" s="112" t="s">
        <v>108</v>
      </c>
      <c r="AS106" s="103"/>
    </row>
    <row r="107" spans="1:45" s="49" customFormat="1">
      <c r="A107" s="110"/>
      <c r="B107" s="124" t="s">
        <v>38</v>
      </c>
      <c r="C107" s="47" t="s">
        <v>2136</v>
      </c>
      <c r="D107" s="71" t="s">
        <v>85</v>
      </c>
      <c r="E107" s="112" t="s">
        <v>2426</v>
      </c>
      <c r="F107" s="51" t="s">
        <v>61</v>
      </c>
      <c r="G107" s="14">
        <v>25</v>
      </c>
      <c r="H107" s="14">
        <v>50</v>
      </c>
      <c r="I107" s="14">
        <v>50</v>
      </c>
      <c r="J107" s="14" t="s">
        <v>76</v>
      </c>
      <c r="K107" s="114" t="s">
        <v>61</v>
      </c>
      <c r="L107" s="115">
        <v>34.99</v>
      </c>
      <c r="M107" s="175">
        <f t="shared" si="52"/>
        <v>29.403361344537817</v>
      </c>
      <c r="N107" s="115"/>
      <c r="O107" s="116"/>
      <c r="P107" s="177">
        <f t="shared" si="69"/>
        <v>34.99</v>
      </c>
      <c r="Q107" s="16">
        <f>P107-2</f>
        <v>32.99</v>
      </c>
      <c r="R107" s="16">
        <f>P107-5</f>
        <v>29.990000000000002</v>
      </c>
      <c r="S107" s="16">
        <f>P107-7</f>
        <v>27.990000000000002</v>
      </c>
      <c r="T107" s="16">
        <f>P107-10</f>
        <v>24.990000000000002</v>
      </c>
      <c r="U107" s="71" t="s">
        <v>41</v>
      </c>
      <c r="V107" s="252">
        <v>39.99</v>
      </c>
      <c r="W107" s="237" t="s">
        <v>49</v>
      </c>
      <c r="X107" s="120" t="s">
        <v>2720</v>
      </c>
      <c r="Y107" s="67">
        <v>190</v>
      </c>
      <c r="Z107" s="114">
        <v>160</v>
      </c>
      <c r="AA107" s="182">
        <f t="shared" si="53"/>
        <v>350</v>
      </c>
      <c r="AB107" s="183">
        <f t="shared" si="54"/>
        <v>-368.9</v>
      </c>
      <c r="AC107" s="184">
        <f t="shared" si="55"/>
        <v>9.99</v>
      </c>
      <c r="AD107" s="183">
        <f t="shared" si="56"/>
        <v>8.3949579831932777</v>
      </c>
      <c r="AE107" s="202">
        <f>IF(ISNUMBER(Q107),AA107-40,"-")</f>
        <v>310</v>
      </c>
      <c r="AF107" s="203">
        <f>IF(ISNUMBER(R107),AA107-100,"-")</f>
        <v>250</v>
      </c>
      <c r="AG107" s="203">
        <f>IF(ISNUMBER(S107),AA107-140,"-")</f>
        <v>210</v>
      </c>
      <c r="AH107" s="203">
        <f t="shared" si="60"/>
        <v>150</v>
      </c>
      <c r="AI107" s="204" t="str">
        <f t="shared" si="61"/>
        <v>-</v>
      </c>
      <c r="AJ107" s="185"/>
      <c r="AK107" s="205">
        <f t="shared" si="62"/>
        <v>9.99</v>
      </c>
      <c r="AL107" s="206">
        <f t="shared" si="63"/>
        <v>9.99</v>
      </c>
      <c r="AM107" s="206">
        <f t="shared" si="64"/>
        <v>9.99</v>
      </c>
      <c r="AN107" s="206">
        <f t="shared" si="65"/>
        <v>9.99</v>
      </c>
      <c r="AO107" s="207" t="str">
        <f t="shared" si="66"/>
        <v>-</v>
      </c>
      <c r="AP107" s="104" t="s">
        <v>88</v>
      </c>
      <c r="AQ107" s="227">
        <v>46265</v>
      </c>
      <c r="AR107" s="112" t="s">
        <v>110</v>
      </c>
      <c r="AS107" s="103"/>
    </row>
    <row r="108" spans="1:45">
      <c r="A108" s="110"/>
      <c r="B108" s="124" t="s">
        <v>38</v>
      </c>
      <c r="C108" s="47" t="s">
        <v>2136</v>
      </c>
      <c r="D108" s="71" t="s">
        <v>85</v>
      </c>
      <c r="E108" s="112" t="s">
        <v>2426</v>
      </c>
      <c r="F108" s="51" t="s">
        <v>61</v>
      </c>
      <c r="G108" s="14">
        <v>25</v>
      </c>
      <c r="H108" s="14">
        <v>50</v>
      </c>
      <c r="I108" s="14">
        <v>50</v>
      </c>
      <c r="J108" s="14" t="s">
        <v>76</v>
      </c>
      <c r="K108" s="114" t="s">
        <v>61</v>
      </c>
      <c r="L108" s="115">
        <v>34.99</v>
      </c>
      <c r="M108" s="175">
        <f t="shared" si="52"/>
        <v>29.403361344537817</v>
      </c>
      <c r="N108" s="115"/>
      <c r="O108" s="116"/>
      <c r="P108" s="177">
        <f t="shared" si="69"/>
        <v>34.99</v>
      </c>
      <c r="Q108" s="16">
        <f>P108-2</f>
        <v>32.99</v>
      </c>
      <c r="R108" s="16">
        <f>P108-5</f>
        <v>29.990000000000002</v>
      </c>
      <c r="S108" s="16">
        <f>P108-7</f>
        <v>27.990000000000002</v>
      </c>
      <c r="T108" s="16">
        <f>P108-10</f>
        <v>24.990000000000002</v>
      </c>
      <c r="U108" s="71" t="s">
        <v>41</v>
      </c>
      <c r="V108" s="252">
        <v>39.99</v>
      </c>
      <c r="W108" s="237" t="s">
        <v>49</v>
      </c>
      <c r="X108" s="120" t="s">
        <v>2724</v>
      </c>
      <c r="Y108" s="67">
        <v>190</v>
      </c>
      <c r="Z108" s="114">
        <v>200</v>
      </c>
      <c r="AA108" s="182">
        <f t="shared" si="53"/>
        <v>390</v>
      </c>
      <c r="AB108" s="183">
        <f t="shared" si="54"/>
        <v>-416.5</v>
      </c>
      <c r="AC108" s="184">
        <f t="shared" si="55"/>
        <v>9.99</v>
      </c>
      <c r="AD108" s="183">
        <f t="shared" si="56"/>
        <v>8.3949579831932777</v>
      </c>
      <c r="AE108" s="202">
        <f>IF(ISNUMBER(Q108),AA108-40,"-")</f>
        <v>350</v>
      </c>
      <c r="AF108" s="203">
        <f>IF(ISNUMBER(R108),AA108-100,"-")</f>
        <v>290</v>
      </c>
      <c r="AG108" s="203">
        <f>IF(ISNUMBER(S108),AA108-140,"-")</f>
        <v>250</v>
      </c>
      <c r="AH108" s="203">
        <f t="shared" si="60"/>
        <v>190</v>
      </c>
      <c r="AI108" s="204" t="str">
        <f t="shared" si="61"/>
        <v>-</v>
      </c>
      <c r="AJ108" s="185"/>
      <c r="AK108" s="205">
        <f t="shared" si="62"/>
        <v>9.99</v>
      </c>
      <c r="AL108" s="206">
        <f t="shared" si="63"/>
        <v>9.99</v>
      </c>
      <c r="AM108" s="206">
        <f t="shared" si="64"/>
        <v>9.99</v>
      </c>
      <c r="AN108" s="206">
        <f t="shared" si="65"/>
        <v>9.99</v>
      </c>
      <c r="AO108" s="207" t="str">
        <f t="shared" si="66"/>
        <v>-</v>
      </c>
      <c r="AP108" s="104" t="s">
        <v>88</v>
      </c>
      <c r="AQ108" s="227">
        <v>46265</v>
      </c>
      <c r="AR108" s="112" t="s">
        <v>110</v>
      </c>
      <c r="AS108" s="103" t="s">
        <v>82</v>
      </c>
    </row>
    <row r="109" spans="1:45" s="49" customFormat="1">
      <c r="A109" s="110"/>
      <c r="B109" s="124" t="s">
        <v>38</v>
      </c>
      <c r="C109" s="47" t="s">
        <v>244</v>
      </c>
      <c r="D109" s="71" t="s">
        <v>40</v>
      </c>
      <c r="E109" s="112" t="s">
        <v>2426</v>
      </c>
      <c r="F109" s="51" t="s">
        <v>61</v>
      </c>
      <c r="G109" s="14">
        <v>50</v>
      </c>
      <c r="H109" s="14">
        <v>50</v>
      </c>
      <c r="I109" s="14">
        <v>50</v>
      </c>
      <c r="J109" s="14" t="s">
        <v>76</v>
      </c>
      <c r="K109" s="114" t="s">
        <v>61</v>
      </c>
      <c r="L109" s="115">
        <v>34.99</v>
      </c>
      <c r="M109" s="175">
        <f t="shared" si="52"/>
        <v>29.403361344537817</v>
      </c>
      <c r="N109" s="115"/>
      <c r="O109" s="116"/>
      <c r="P109" s="177">
        <f t="shared" si="69"/>
        <v>34.99</v>
      </c>
      <c r="Q109" s="16">
        <f>P109-2</f>
        <v>32.99</v>
      </c>
      <c r="R109" s="16">
        <f>P109-5</f>
        <v>29.990000000000002</v>
      </c>
      <c r="S109" s="16">
        <f>P109-7</f>
        <v>27.990000000000002</v>
      </c>
      <c r="T109" s="16">
        <f>P109-10</f>
        <v>24.990000000000002</v>
      </c>
      <c r="U109" s="72">
        <f>P109-12</f>
        <v>22.990000000000002</v>
      </c>
      <c r="V109" s="252">
        <v>39.99</v>
      </c>
      <c r="W109" s="237" t="s">
        <v>49</v>
      </c>
      <c r="X109" s="120" t="s">
        <v>2728</v>
      </c>
      <c r="Y109" s="67">
        <v>110</v>
      </c>
      <c r="Z109" s="114">
        <v>220</v>
      </c>
      <c r="AA109" s="182">
        <f t="shared" si="53"/>
        <v>330</v>
      </c>
      <c r="AB109" s="183">
        <f t="shared" si="54"/>
        <v>-345.09999999999997</v>
      </c>
      <c r="AC109" s="184">
        <f t="shared" si="55"/>
        <v>9.99</v>
      </c>
      <c r="AD109" s="183">
        <f t="shared" si="56"/>
        <v>8.3949579831932777</v>
      </c>
      <c r="AE109" s="202">
        <f>IF(ISNUMBER(Q109),AA109-40,"-")</f>
        <v>290</v>
      </c>
      <c r="AF109" s="203">
        <f>IF(ISNUMBER(R109),AA109-100,"-")</f>
        <v>230</v>
      </c>
      <c r="AG109" s="203">
        <f>IF(ISNUMBER(S109),AA109-140,"-")</f>
        <v>190</v>
      </c>
      <c r="AH109" s="203">
        <f t="shared" si="60"/>
        <v>130</v>
      </c>
      <c r="AI109" s="204">
        <f t="shared" si="61"/>
        <v>90</v>
      </c>
      <c r="AJ109" s="185"/>
      <c r="AK109" s="205">
        <f t="shared" si="62"/>
        <v>9.99</v>
      </c>
      <c r="AL109" s="206">
        <f t="shared" si="63"/>
        <v>9.99</v>
      </c>
      <c r="AM109" s="206">
        <f t="shared" si="64"/>
        <v>9.99</v>
      </c>
      <c r="AN109" s="206">
        <f t="shared" si="65"/>
        <v>9.99</v>
      </c>
      <c r="AO109" s="207">
        <f t="shared" si="66"/>
        <v>9.99</v>
      </c>
      <c r="AP109" s="104" t="s">
        <v>88</v>
      </c>
      <c r="AQ109" s="227">
        <v>46265</v>
      </c>
      <c r="AR109" s="112" t="s">
        <v>103</v>
      </c>
      <c r="AS109" s="103"/>
    </row>
    <row r="110" spans="1:45" s="49" customFormat="1">
      <c r="A110" s="110"/>
      <c r="B110" s="124" t="s">
        <v>38</v>
      </c>
      <c r="C110" s="47" t="s">
        <v>251</v>
      </c>
      <c r="D110" s="71" t="s">
        <v>71</v>
      </c>
      <c r="E110" s="112" t="s">
        <v>2426</v>
      </c>
      <c r="F110" s="51" t="s">
        <v>61</v>
      </c>
      <c r="G110" s="14">
        <v>50</v>
      </c>
      <c r="H110" s="14">
        <v>50</v>
      </c>
      <c r="I110" s="14">
        <v>50</v>
      </c>
      <c r="J110" s="14" t="s">
        <v>76</v>
      </c>
      <c r="K110" s="114" t="s">
        <v>61</v>
      </c>
      <c r="L110" s="115">
        <v>44.99</v>
      </c>
      <c r="M110" s="175">
        <f t="shared" si="52"/>
        <v>37.806722689075634</v>
      </c>
      <c r="N110" s="115">
        <f>L110-10</f>
        <v>34.99</v>
      </c>
      <c r="O110" s="116">
        <f>N110/1.19</f>
        <v>29.403361344537817</v>
      </c>
      <c r="P110" s="177">
        <f>N110</f>
        <v>34.99</v>
      </c>
      <c r="Q110" s="16">
        <f>P110-2</f>
        <v>32.99</v>
      </c>
      <c r="R110" s="16">
        <f>P110-5</f>
        <v>29.990000000000002</v>
      </c>
      <c r="S110" s="16">
        <f>P110-7</f>
        <v>27.990000000000002</v>
      </c>
      <c r="T110" s="16">
        <f>P110-10</f>
        <v>24.990000000000002</v>
      </c>
      <c r="U110" s="72">
        <f>P110-12</f>
        <v>22.990000000000002</v>
      </c>
      <c r="V110" s="252">
        <v>39.99</v>
      </c>
      <c r="W110" s="237" t="s">
        <v>81</v>
      </c>
      <c r="X110" s="120" t="s">
        <v>2729</v>
      </c>
      <c r="Y110" s="67">
        <v>270</v>
      </c>
      <c r="Z110" s="114">
        <v>20</v>
      </c>
      <c r="AA110" s="182">
        <f t="shared" si="53"/>
        <v>290</v>
      </c>
      <c r="AB110" s="183">
        <f t="shared" si="54"/>
        <v>-297.5</v>
      </c>
      <c r="AC110" s="184">
        <f t="shared" si="55"/>
        <v>9.99</v>
      </c>
      <c r="AD110" s="183">
        <f t="shared" si="56"/>
        <v>8.3949579831932777</v>
      </c>
      <c r="AE110" s="202">
        <f>IF(ISNUMBER(Q110),AA110-40,"-")</f>
        <v>250</v>
      </c>
      <c r="AF110" s="203">
        <f>IF(ISNUMBER(R110),AA110-100,"-")</f>
        <v>190</v>
      </c>
      <c r="AG110" s="203">
        <f>IF(ISNUMBER(S110),AA110-140,"-")</f>
        <v>150</v>
      </c>
      <c r="AH110" s="203">
        <f t="shared" si="60"/>
        <v>90</v>
      </c>
      <c r="AI110" s="204">
        <f t="shared" si="61"/>
        <v>50</v>
      </c>
      <c r="AJ110" s="185"/>
      <c r="AK110" s="205">
        <f t="shared" si="62"/>
        <v>9.99</v>
      </c>
      <c r="AL110" s="206">
        <f t="shared" si="63"/>
        <v>9.99</v>
      </c>
      <c r="AM110" s="206">
        <f t="shared" si="64"/>
        <v>9.99</v>
      </c>
      <c r="AN110" s="206">
        <f t="shared" si="65"/>
        <v>9.99</v>
      </c>
      <c r="AO110" s="207">
        <f t="shared" si="66"/>
        <v>9.99</v>
      </c>
      <c r="AP110" s="104" t="s">
        <v>88</v>
      </c>
      <c r="AQ110" s="227">
        <v>46265</v>
      </c>
      <c r="AR110" s="112" t="s">
        <v>113</v>
      </c>
      <c r="AS110" s="103"/>
    </row>
    <row r="111" spans="1:45" s="49" customFormat="1">
      <c r="A111" s="110"/>
      <c r="B111" s="124" t="s">
        <v>38</v>
      </c>
      <c r="C111" s="47" t="s">
        <v>244</v>
      </c>
      <c r="D111" s="71" t="s">
        <v>40</v>
      </c>
      <c r="E111" s="112" t="s">
        <v>2426</v>
      </c>
      <c r="F111" s="51" t="s">
        <v>61</v>
      </c>
      <c r="G111" s="14">
        <v>50</v>
      </c>
      <c r="H111" s="14">
        <v>50</v>
      </c>
      <c r="I111" s="14">
        <v>50</v>
      </c>
      <c r="J111" s="14" t="s">
        <v>76</v>
      </c>
      <c r="K111" s="114" t="s">
        <v>61</v>
      </c>
      <c r="L111" s="115">
        <v>34.99</v>
      </c>
      <c r="M111" s="175">
        <f t="shared" si="52"/>
        <v>29.403361344537817</v>
      </c>
      <c r="N111" s="115"/>
      <c r="O111" s="116"/>
      <c r="P111" s="177">
        <f>L111</f>
        <v>34.99</v>
      </c>
      <c r="Q111" s="16">
        <f>P111-2</f>
        <v>32.99</v>
      </c>
      <c r="R111" s="16">
        <f>P111-5</f>
        <v>29.990000000000002</v>
      </c>
      <c r="S111" s="16">
        <f>P111-7</f>
        <v>27.990000000000002</v>
      </c>
      <c r="T111" s="16">
        <f>P111-10</f>
        <v>24.990000000000002</v>
      </c>
      <c r="U111" s="72">
        <f>P111-12</f>
        <v>22.990000000000002</v>
      </c>
      <c r="V111" s="252">
        <v>39.99</v>
      </c>
      <c r="W111" s="237" t="s">
        <v>49</v>
      </c>
      <c r="X111" s="120" t="s">
        <v>2732</v>
      </c>
      <c r="Y111" s="67">
        <v>110</v>
      </c>
      <c r="Z111" s="114">
        <v>230</v>
      </c>
      <c r="AA111" s="182">
        <f t="shared" si="53"/>
        <v>340</v>
      </c>
      <c r="AB111" s="183">
        <f t="shared" si="54"/>
        <v>-357</v>
      </c>
      <c r="AC111" s="184">
        <f t="shared" si="55"/>
        <v>9.99</v>
      </c>
      <c r="AD111" s="183">
        <f t="shared" si="56"/>
        <v>8.3949579831932777</v>
      </c>
      <c r="AE111" s="202">
        <f>IF(ISNUMBER(Q111),AA111-40,"-")</f>
        <v>300</v>
      </c>
      <c r="AF111" s="203">
        <f>IF(ISNUMBER(R111),AA111-100,"-")</f>
        <v>240</v>
      </c>
      <c r="AG111" s="203">
        <f>IF(ISNUMBER(S111),AA111-140,"-")</f>
        <v>200</v>
      </c>
      <c r="AH111" s="203">
        <f t="shared" si="60"/>
        <v>140</v>
      </c>
      <c r="AI111" s="204">
        <f t="shared" si="61"/>
        <v>100</v>
      </c>
      <c r="AJ111" s="185"/>
      <c r="AK111" s="205">
        <f t="shared" si="62"/>
        <v>9.99</v>
      </c>
      <c r="AL111" s="206">
        <f t="shared" si="63"/>
        <v>9.99</v>
      </c>
      <c r="AM111" s="206">
        <f t="shared" si="64"/>
        <v>9.99</v>
      </c>
      <c r="AN111" s="206">
        <f t="shared" si="65"/>
        <v>9.99</v>
      </c>
      <c r="AO111" s="207">
        <f t="shared" si="66"/>
        <v>9.99</v>
      </c>
      <c r="AP111" s="104" t="s">
        <v>88</v>
      </c>
      <c r="AQ111" s="227">
        <v>46265</v>
      </c>
      <c r="AR111" s="112" t="s">
        <v>103</v>
      </c>
      <c r="AS111" s="103" t="s">
        <v>82</v>
      </c>
    </row>
    <row r="112" spans="1:45" s="49" customFormat="1">
      <c r="A112" s="110"/>
      <c r="B112" s="124" t="s">
        <v>38</v>
      </c>
      <c r="C112" s="47" t="s">
        <v>2700</v>
      </c>
      <c r="D112" s="71" t="s">
        <v>71</v>
      </c>
      <c r="E112" s="112" t="s">
        <v>2426</v>
      </c>
      <c r="F112" s="51" t="s">
        <v>61</v>
      </c>
      <c r="G112" s="14">
        <v>80</v>
      </c>
      <c r="H112" s="14">
        <v>50</v>
      </c>
      <c r="I112" s="14">
        <v>50</v>
      </c>
      <c r="J112" s="14" t="s">
        <v>76</v>
      </c>
      <c r="K112" s="114" t="s">
        <v>61</v>
      </c>
      <c r="L112" s="115">
        <v>49.99</v>
      </c>
      <c r="M112" s="175">
        <f t="shared" si="52"/>
        <v>42.008403361344541</v>
      </c>
      <c r="N112" s="115">
        <f>L112-15</f>
        <v>34.99</v>
      </c>
      <c r="O112" s="116">
        <f t="shared" ref="O112:O120" si="70">N112/1.19</f>
        <v>29.403361344537817</v>
      </c>
      <c r="P112" s="177">
        <f t="shared" ref="P112:P120" si="71">N112</f>
        <v>34.99</v>
      </c>
      <c r="Q112" s="16">
        <f>P112-2</f>
        <v>32.99</v>
      </c>
      <c r="R112" s="16">
        <f>P112-5</f>
        <v>29.990000000000002</v>
      </c>
      <c r="S112" s="16">
        <f>P112-7</f>
        <v>27.990000000000002</v>
      </c>
      <c r="T112" s="16">
        <f>P112-10</f>
        <v>24.990000000000002</v>
      </c>
      <c r="U112" s="72">
        <f>P112-12</f>
        <v>22.990000000000002</v>
      </c>
      <c r="V112" s="252">
        <v>39.99</v>
      </c>
      <c r="W112" s="237" t="s">
        <v>122</v>
      </c>
      <c r="X112" s="120" t="s">
        <v>2737</v>
      </c>
      <c r="Y112" s="67">
        <v>310</v>
      </c>
      <c r="Z112" s="114">
        <v>-40</v>
      </c>
      <c r="AA112" s="182">
        <f t="shared" si="53"/>
        <v>270</v>
      </c>
      <c r="AB112" s="183">
        <f t="shared" si="54"/>
        <v>-273.7</v>
      </c>
      <c r="AC112" s="184">
        <f t="shared" si="55"/>
        <v>9.99</v>
      </c>
      <c r="AD112" s="183">
        <f t="shared" si="56"/>
        <v>8.3949579831932777</v>
      </c>
      <c r="AE112" s="202">
        <f>IF(ISNUMBER(Q112),AA112-40,"-")</f>
        <v>230</v>
      </c>
      <c r="AF112" s="203">
        <f>IF(ISNUMBER(R112),AA112-100,"-")</f>
        <v>170</v>
      </c>
      <c r="AG112" s="203">
        <f>IF(ISNUMBER(S112),AA112-140,"-")</f>
        <v>130</v>
      </c>
      <c r="AH112" s="203">
        <f t="shared" si="60"/>
        <v>70</v>
      </c>
      <c r="AI112" s="204">
        <f t="shared" si="61"/>
        <v>30</v>
      </c>
      <c r="AJ112" s="185"/>
      <c r="AK112" s="205">
        <f t="shared" si="62"/>
        <v>9.99</v>
      </c>
      <c r="AL112" s="206">
        <f t="shared" si="63"/>
        <v>9.99</v>
      </c>
      <c r="AM112" s="206">
        <f t="shared" si="64"/>
        <v>9.99</v>
      </c>
      <c r="AN112" s="206">
        <f t="shared" si="65"/>
        <v>9.99</v>
      </c>
      <c r="AO112" s="207">
        <f t="shared" si="66"/>
        <v>19.990000000000002</v>
      </c>
      <c r="AP112" s="104" t="s">
        <v>88</v>
      </c>
      <c r="AQ112" s="227">
        <v>46265</v>
      </c>
      <c r="AR112" s="112" t="s">
        <v>115</v>
      </c>
      <c r="AS112" s="103" t="s">
        <v>82</v>
      </c>
    </row>
    <row r="113" spans="1:45">
      <c r="A113" s="110"/>
      <c r="B113" s="124" t="s">
        <v>38</v>
      </c>
      <c r="C113" s="47" t="s">
        <v>139</v>
      </c>
      <c r="D113" s="71" t="s">
        <v>85</v>
      </c>
      <c r="E113" s="112" t="s">
        <v>2426</v>
      </c>
      <c r="F113" s="51" t="s">
        <v>61</v>
      </c>
      <c r="G113" s="14">
        <v>100</v>
      </c>
      <c r="H113" s="14">
        <v>100</v>
      </c>
      <c r="I113" s="14">
        <v>150</v>
      </c>
      <c r="J113" s="14" t="s">
        <v>76</v>
      </c>
      <c r="K113" s="114" t="s">
        <v>61</v>
      </c>
      <c r="L113" s="115">
        <v>49.99</v>
      </c>
      <c r="M113" s="175">
        <f t="shared" si="52"/>
        <v>42.008403361344541</v>
      </c>
      <c r="N113" s="115">
        <f>L113-15</f>
        <v>34.99</v>
      </c>
      <c r="O113" s="116">
        <f t="shared" si="70"/>
        <v>29.403361344537817</v>
      </c>
      <c r="P113" s="177">
        <f t="shared" si="71"/>
        <v>34.99</v>
      </c>
      <c r="Q113" s="16">
        <f>P113-2</f>
        <v>32.99</v>
      </c>
      <c r="R113" s="16">
        <f>P113-5</f>
        <v>29.990000000000002</v>
      </c>
      <c r="S113" s="16">
        <f>P113-7</f>
        <v>27.990000000000002</v>
      </c>
      <c r="T113" s="16">
        <f>P113-10</f>
        <v>24.990000000000002</v>
      </c>
      <c r="U113" s="72">
        <f>P113-12</f>
        <v>22.990000000000002</v>
      </c>
      <c r="V113" s="252">
        <v>39.99</v>
      </c>
      <c r="W113" s="237" t="s">
        <v>122</v>
      </c>
      <c r="X113" s="120" t="s">
        <v>2739</v>
      </c>
      <c r="Y113" s="67">
        <v>250</v>
      </c>
      <c r="Z113" s="114">
        <v>-50</v>
      </c>
      <c r="AA113" s="182">
        <f t="shared" si="53"/>
        <v>200</v>
      </c>
      <c r="AB113" s="183">
        <f t="shared" si="54"/>
        <v>-190.39999999999998</v>
      </c>
      <c r="AC113" s="184">
        <f t="shared" si="55"/>
        <v>9.99</v>
      </c>
      <c r="AD113" s="183">
        <f t="shared" si="56"/>
        <v>8.3949579831932777</v>
      </c>
      <c r="AE113" s="202">
        <f>IF(ISNUMBER(Q113),AA113-40,"-")</f>
        <v>160</v>
      </c>
      <c r="AF113" s="203">
        <f>IF(ISNUMBER(R113),AA113-100,"-")</f>
        <v>100</v>
      </c>
      <c r="AG113" s="203">
        <f>IF(ISNUMBER(S113),AA113-140,"-")</f>
        <v>60</v>
      </c>
      <c r="AH113" s="203">
        <f t="shared" si="60"/>
        <v>0</v>
      </c>
      <c r="AI113" s="204">
        <f t="shared" si="61"/>
        <v>-40</v>
      </c>
      <c r="AJ113" s="185"/>
      <c r="AK113" s="205">
        <f t="shared" si="62"/>
        <v>9.99</v>
      </c>
      <c r="AL113" s="206">
        <f t="shared" si="63"/>
        <v>9.99</v>
      </c>
      <c r="AM113" s="206">
        <f t="shared" si="64"/>
        <v>9.99</v>
      </c>
      <c r="AN113" s="206">
        <f t="shared" si="65"/>
        <v>49.99</v>
      </c>
      <c r="AO113" s="207">
        <f t="shared" si="66"/>
        <v>99.99</v>
      </c>
      <c r="AP113" s="104" t="s">
        <v>125</v>
      </c>
      <c r="AQ113" s="227">
        <v>46265</v>
      </c>
      <c r="AR113" s="112" t="s">
        <v>108</v>
      </c>
      <c r="AS113" s="103"/>
    </row>
    <row r="114" spans="1:45">
      <c r="A114" s="110"/>
      <c r="B114" s="124" t="s">
        <v>38</v>
      </c>
      <c r="C114" s="47" t="s">
        <v>2698</v>
      </c>
      <c r="D114" s="71" t="s">
        <v>40</v>
      </c>
      <c r="E114" s="112" t="s">
        <v>2426</v>
      </c>
      <c r="F114" s="51" t="s">
        <v>61</v>
      </c>
      <c r="G114" s="14">
        <v>80</v>
      </c>
      <c r="H114" s="14">
        <v>50</v>
      </c>
      <c r="I114" s="14">
        <v>50</v>
      </c>
      <c r="J114" s="14" t="s">
        <v>76</v>
      </c>
      <c r="K114" s="114" t="s">
        <v>61</v>
      </c>
      <c r="L114" s="115">
        <v>39.99</v>
      </c>
      <c r="M114" s="175">
        <f t="shared" si="52"/>
        <v>33.605042016806728</v>
      </c>
      <c r="N114" s="115">
        <f>L114*0.9</f>
        <v>35.991</v>
      </c>
      <c r="O114" s="116">
        <f t="shared" si="70"/>
        <v>30.244537815126051</v>
      </c>
      <c r="P114" s="177">
        <f t="shared" si="71"/>
        <v>35.991</v>
      </c>
      <c r="Q114" s="16">
        <f>P114-2</f>
        <v>33.991</v>
      </c>
      <c r="R114" s="16">
        <f>P114-5</f>
        <v>30.991</v>
      </c>
      <c r="S114" s="16">
        <f>P114-7</f>
        <v>28.991</v>
      </c>
      <c r="T114" s="16">
        <f>P114-10</f>
        <v>25.991</v>
      </c>
      <c r="U114" s="72">
        <f>P114-12</f>
        <v>23.991</v>
      </c>
      <c r="V114" s="256">
        <v>0</v>
      </c>
      <c r="W114" s="237" t="s">
        <v>2307</v>
      </c>
      <c r="X114" s="120" t="s">
        <v>2734</v>
      </c>
      <c r="Y114" s="67">
        <v>150</v>
      </c>
      <c r="Z114" s="114">
        <v>120</v>
      </c>
      <c r="AA114" s="182">
        <f t="shared" si="53"/>
        <v>270</v>
      </c>
      <c r="AB114" s="183">
        <f t="shared" si="54"/>
        <v>-273.7</v>
      </c>
      <c r="AC114" s="184">
        <f t="shared" si="55"/>
        <v>9.99</v>
      </c>
      <c r="AD114" s="183">
        <f t="shared" si="56"/>
        <v>8.3949579831932777</v>
      </c>
      <c r="AE114" s="202">
        <f>IF(ISNUMBER(Q114),AA114-40,"-")</f>
        <v>230</v>
      </c>
      <c r="AF114" s="203">
        <f>IF(ISNUMBER(R114),AA114-100,"-")</f>
        <v>170</v>
      </c>
      <c r="AG114" s="203">
        <f>IF(ISNUMBER(S114),AA114-140,"-")</f>
        <v>130</v>
      </c>
      <c r="AH114" s="203">
        <f t="shared" si="60"/>
        <v>70</v>
      </c>
      <c r="AI114" s="204">
        <f t="shared" si="61"/>
        <v>30</v>
      </c>
      <c r="AJ114" s="185"/>
      <c r="AK114" s="205">
        <f t="shared" si="62"/>
        <v>9.99</v>
      </c>
      <c r="AL114" s="206">
        <f t="shared" si="63"/>
        <v>9.99</v>
      </c>
      <c r="AM114" s="206">
        <f t="shared" si="64"/>
        <v>9.99</v>
      </c>
      <c r="AN114" s="206">
        <f t="shared" si="65"/>
        <v>9.99</v>
      </c>
      <c r="AO114" s="207">
        <f t="shared" si="66"/>
        <v>19.990000000000002</v>
      </c>
      <c r="AP114" s="104" t="s">
        <v>88</v>
      </c>
      <c r="AQ114" s="227">
        <v>46265</v>
      </c>
      <c r="AR114" s="112" t="s">
        <v>90</v>
      </c>
      <c r="AS114" s="103"/>
    </row>
    <row r="115" spans="1:45">
      <c r="A115" s="110"/>
      <c r="B115" s="124" t="s">
        <v>38</v>
      </c>
      <c r="C115" s="47" t="s">
        <v>134</v>
      </c>
      <c r="D115" s="71" t="s">
        <v>40</v>
      </c>
      <c r="E115" s="112" t="s">
        <v>2426</v>
      </c>
      <c r="F115" s="51" t="s">
        <v>61</v>
      </c>
      <c r="G115" s="14">
        <v>100</v>
      </c>
      <c r="H115" s="14">
        <v>100</v>
      </c>
      <c r="I115" s="14">
        <v>150</v>
      </c>
      <c r="J115" s="14" t="s">
        <v>76</v>
      </c>
      <c r="K115" s="114" t="s">
        <v>61</v>
      </c>
      <c r="L115" s="115">
        <v>44.99</v>
      </c>
      <c r="M115" s="175">
        <f t="shared" si="52"/>
        <v>37.806722689075634</v>
      </c>
      <c r="N115" s="115">
        <f>L115*0.8</f>
        <v>35.992000000000004</v>
      </c>
      <c r="O115" s="116">
        <f t="shared" si="70"/>
        <v>30.24537815126051</v>
      </c>
      <c r="P115" s="177">
        <f t="shared" si="71"/>
        <v>35.992000000000004</v>
      </c>
      <c r="Q115" s="16">
        <f>P115-2</f>
        <v>33.992000000000004</v>
      </c>
      <c r="R115" s="16">
        <f>P115-5</f>
        <v>30.992000000000004</v>
      </c>
      <c r="S115" s="16">
        <f>P115-7</f>
        <v>28.992000000000004</v>
      </c>
      <c r="T115" s="16">
        <f>P115-10</f>
        <v>25.992000000000004</v>
      </c>
      <c r="U115" s="72">
        <f>P115-12</f>
        <v>23.992000000000004</v>
      </c>
      <c r="V115" s="256">
        <v>0</v>
      </c>
      <c r="W115" s="237" t="s">
        <v>2309</v>
      </c>
      <c r="X115" s="120" t="s">
        <v>2741</v>
      </c>
      <c r="Y115" s="67">
        <v>170</v>
      </c>
      <c r="Z115" s="114">
        <v>40</v>
      </c>
      <c r="AA115" s="182">
        <f t="shared" si="53"/>
        <v>210</v>
      </c>
      <c r="AB115" s="183">
        <f t="shared" si="54"/>
        <v>-202.29999999999998</v>
      </c>
      <c r="AC115" s="184">
        <f t="shared" si="55"/>
        <v>9.99</v>
      </c>
      <c r="AD115" s="183">
        <f t="shared" si="56"/>
        <v>8.3949579831932777</v>
      </c>
      <c r="AE115" s="202">
        <f>IF(ISNUMBER(Q115),AA115-40,"-")</f>
        <v>170</v>
      </c>
      <c r="AF115" s="203">
        <f>IF(ISNUMBER(R115),AA115-100,"-")</f>
        <v>110</v>
      </c>
      <c r="AG115" s="203">
        <f>IF(ISNUMBER(S115),AA115-140,"-")</f>
        <v>70</v>
      </c>
      <c r="AH115" s="203">
        <f t="shared" si="60"/>
        <v>10</v>
      </c>
      <c r="AI115" s="204">
        <f t="shared" si="61"/>
        <v>-30</v>
      </c>
      <c r="AJ115" s="185"/>
      <c r="AK115" s="205">
        <f t="shared" si="62"/>
        <v>9.99</v>
      </c>
      <c r="AL115" s="206">
        <f t="shared" si="63"/>
        <v>9.99</v>
      </c>
      <c r="AM115" s="206">
        <f t="shared" si="64"/>
        <v>9.99</v>
      </c>
      <c r="AN115" s="206">
        <f t="shared" si="65"/>
        <v>39.99</v>
      </c>
      <c r="AO115" s="207">
        <f t="shared" si="66"/>
        <v>89.99</v>
      </c>
      <c r="AP115" s="104" t="s">
        <v>125</v>
      </c>
      <c r="AQ115" s="227">
        <v>46265</v>
      </c>
      <c r="AR115" s="112" t="s">
        <v>101</v>
      </c>
      <c r="AS115" s="103"/>
    </row>
    <row r="116" spans="1:45" s="49" customFormat="1">
      <c r="A116" s="110"/>
      <c r="B116" s="124" t="s">
        <v>38</v>
      </c>
      <c r="C116" s="47" t="s">
        <v>245</v>
      </c>
      <c r="D116" s="71" t="s">
        <v>85</v>
      </c>
      <c r="E116" s="112" t="s">
        <v>2426</v>
      </c>
      <c r="F116" s="51" t="s">
        <v>61</v>
      </c>
      <c r="G116" s="14">
        <v>50</v>
      </c>
      <c r="H116" s="14">
        <v>50</v>
      </c>
      <c r="I116" s="14">
        <v>50</v>
      </c>
      <c r="J116" s="14" t="s">
        <v>76</v>
      </c>
      <c r="K116" s="114" t="s">
        <v>61</v>
      </c>
      <c r="L116" s="115">
        <v>39.99</v>
      </c>
      <c r="M116" s="175">
        <f t="shared" ref="M116:M145" si="72">L116/1.19</f>
        <v>33.605042016806728</v>
      </c>
      <c r="N116" s="115">
        <f>(L116-5)*0.9+5</f>
        <v>36.491</v>
      </c>
      <c r="O116" s="116">
        <f t="shared" si="70"/>
        <v>30.664705882352941</v>
      </c>
      <c r="P116" s="177">
        <f t="shared" si="71"/>
        <v>36.491</v>
      </c>
      <c r="Q116" s="16">
        <f>P116-2</f>
        <v>34.491</v>
      </c>
      <c r="R116" s="16">
        <f>P116-5</f>
        <v>31.491</v>
      </c>
      <c r="S116" s="16">
        <f>P116-7</f>
        <v>29.491</v>
      </c>
      <c r="T116" s="16">
        <f>P116-10</f>
        <v>26.491</v>
      </c>
      <c r="U116" s="72">
        <f>P116-12</f>
        <v>24.491</v>
      </c>
      <c r="V116" s="256">
        <v>0</v>
      </c>
      <c r="W116" s="237" t="s">
        <v>2307</v>
      </c>
      <c r="X116" s="120" t="s">
        <v>2730</v>
      </c>
      <c r="Y116" s="67">
        <v>190</v>
      </c>
      <c r="Z116" s="114">
        <v>120</v>
      </c>
      <c r="AA116" s="182">
        <f t="shared" ref="AA116:AA145" si="73">SUM(Y116:Z116)</f>
        <v>310</v>
      </c>
      <c r="AB116" s="183">
        <f t="shared" ref="AB116:AB145" si="74">((($AA$2+$AA$3)-AA116))*1.19</f>
        <v>-321.3</v>
      </c>
      <c r="AC116" s="184">
        <f t="shared" ref="AC116:AC145" si="75">IF(AB116&lt;1,9.99,ROUNDDOWN(AB116/10,0)*10+9.99)</f>
        <v>9.99</v>
      </c>
      <c r="AD116" s="183">
        <f t="shared" ref="AD116:AD145" si="76">AC116/1.19</f>
        <v>8.3949579831932777</v>
      </c>
      <c r="AE116" s="202">
        <f>IF(ISNUMBER(Q116),AA116-40,"-")</f>
        <v>270</v>
      </c>
      <c r="AF116" s="203">
        <f>IF(ISNUMBER(R116),AA116-100,"-")</f>
        <v>210</v>
      </c>
      <c r="AG116" s="203">
        <f>IF(ISNUMBER(S116),AA116-140,"-")</f>
        <v>170</v>
      </c>
      <c r="AH116" s="203">
        <f t="shared" si="60"/>
        <v>110</v>
      </c>
      <c r="AI116" s="204">
        <f t="shared" si="61"/>
        <v>70</v>
      </c>
      <c r="AJ116" s="185"/>
      <c r="AK116" s="205">
        <f t="shared" si="62"/>
        <v>9.99</v>
      </c>
      <c r="AL116" s="206">
        <f t="shared" si="63"/>
        <v>9.99</v>
      </c>
      <c r="AM116" s="206">
        <f t="shared" si="64"/>
        <v>9.99</v>
      </c>
      <c r="AN116" s="206">
        <f t="shared" si="65"/>
        <v>9.99</v>
      </c>
      <c r="AO116" s="207">
        <f t="shared" si="66"/>
        <v>9.99</v>
      </c>
      <c r="AP116" s="104" t="s">
        <v>88</v>
      </c>
      <c r="AQ116" s="227">
        <v>46265</v>
      </c>
      <c r="AR116" s="112" t="s">
        <v>110</v>
      </c>
      <c r="AS116" s="103"/>
    </row>
    <row r="117" spans="1:45">
      <c r="A117" s="110"/>
      <c r="B117" s="124" t="s">
        <v>38</v>
      </c>
      <c r="C117" s="47" t="s">
        <v>112</v>
      </c>
      <c r="D117" s="71" t="s">
        <v>71</v>
      </c>
      <c r="E117" s="112" t="s">
        <v>2426</v>
      </c>
      <c r="F117" s="51" t="s">
        <v>61</v>
      </c>
      <c r="G117" s="14">
        <v>20</v>
      </c>
      <c r="H117" s="14">
        <v>300</v>
      </c>
      <c r="I117" s="14" t="s">
        <v>41</v>
      </c>
      <c r="J117" s="14" t="s">
        <v>76</v>
      </c>
      <c r="K117" s="71" t="s">
        <v>61</v>
      </c>
      <c r="L117" s="115">
        <v>39.950000000000003</v>
      </c>
      <c r="M117" s="175">
        <f t="shared" si="72"/>
        <v>33.571428571428577</v>
      </c>
      <c r="N117" s="115">
        <f t="shared" ref="N117:N118" si="77">(L117-10)*0.9+10</f>
        <v>36.954999999999998</v>
      </c>
      <c r="O117" s="118">
        <f t="shared" si="70"/>
        <v>31.054621848739497</v>
      </c>
      <c r="P117" s="177">
        <f t="shared" si="71"/>
        <v>36.954999999999998</v>
      </c>
      <c r="Q117" s="16">
        <f>P117-2</f>
        <v>34.954999999999998</v>
      </c>
      <c r="R117" s="16">
        <f>P117-5</f>
        <v>31.954999999999998</v>
      </c>
      <c r="S117" s="16">
        <f>P117-7</f>
        <v>29.954999999999998</v>
      </c>
      <c r="T117" s="16">
        <f>P117-10</f>
        <v>26.954999999999998</v>
      </c>
      <c r="U117" s="71" t="s">
        <v>41</v>
      </c>
      <c r="V117" s="256">
        <v>0</v>
      </c>
      <c r="W117" s="237" t="s">
        <v>2307</v>
      </c>
      <c r="X117" s="120" t="s">
        <v>2312</v>
      </c>
      <c r="Y117" s="67">
        <v>270</v>
      </c>
      <c r="Z117" s="114">
        <v>40</v>
      </c>
      <c r="AA117" s="182">
        <f t="shared" si="73"/>
        <v>310</v>
      </c>
      <c r="AB117" s="183">
        <f t="shared" si="74"/>
        <v>-321.3</v>
      </c>
      <c r="AC117" s="184">
        <f t="shared" si="75"/>
        <v>9.99</v>
      </c>
      <c r="AD117" s="183">
        <f t="shared" si="76"/>
        <v>8.3949579831932777</v>
      </c>
      <c r="AE117" s="202">
        <f>IF(ISNUMBER(Q117),AA117-40,"-")</f>
        <v>270</v>
      </c>
      <c r="AF117" s="203">
        <f>IF(ISNUMBER(R117),AA117-100,"-")</f>
        <v>210</v>
      </c>
      <c r="AG117" s="203">
        <f>IF(ISNUMBER(S117),AA117-140,"-")</f>
        <v>170</v>
      </c>
      <c r="AH117" s="203">
        <f t="shared" ref="AH117:AH145" si="78">IF(ISNUMBER(T117),AA117-200,"-")</f>
        <v>110</v>
      </c>
      <c r="AI117" s="204" t="str">
        <f t="shared" ref="AI117:AI145" si="79">IF(ISNUMBER(U117),AA117-240,"-")</f>
        <v>-</v>
      </c>
      <c r="AJ117" s="185"/>
      <c r="AK117" s="205">
        <f t="shared" ref="AK117:AK145" si="80">IF(ISNUMBER(AE117),IF((AB117+47.6)&lt;1,9.99,ROUNDDOWN((AB117+47.6)/10,0)*10+9.99),"-")</f>
        <v>9.99</v>
      </c>
      <c r="AL117" s="206">
        <f t="shared" ref="AL117:AL145" si="81">IF(ISNUMBER(AF117),IF((AB117+119)&lt;1,9.99,ROUNDDOWN((AB117+119)/10,0)*10+9.99),"-")</f>
        <v>9.99</v>
      </c>
      <c r="AM117" s="206">
        <f t="shared" ref="AM117:AM145" si="82">IF(ISNUMBER(AG117),IF((AB117+166.6)&lt;1,9.99,ROUNDDOWN((AB117+166.6)/10,0)*10+9.99),"-")</f>
        <v>9.99</v>
      </c>
      <c r="AN117" s="206">
        <f t="shared" ref="AN117:AN145" si="83">IF(ISNUMBER(AH117),IF((AB117+238)&lt;1,9.99,ROUNDDOWN((AB117+238)/10,0)*10+9.99),"-")</f>
        <v>9.99</v>
      </c>
      <c r="AO117" s="207" t="str">
        <f t="shared" ref="AO117:AO145" si="84">IF(ISNUMBER(AI117),IF((AB117+285.6)&lt;1,9.99,ROUNDDOWN((AB117+285.6)/10,0)*10+9.99),"-")</f>
        <v>-</v>
      </c>
      <c r="AP117" s="103" t="s">
        <v>2505</v>
      </c>
      <c r="AQ117" s="227">
        <v>46265</v>
      </c>
      <c r="AR117" s="112" t="s">
        <v>113</v>
      </c>
      <c r="AS117" s="103"/>
    </row>
    <row r="118" spans="1:45" s="49" customFormat="1">
      <c r="A118" s="110"/>
      <c r="B118" s="124" t="s">
        <v>38</v>
      </c>
      <c r="C118" s="47" t="s">
        <v>170</v>
      </c>
      <c r="D118" s="71" t="s">
        <v>71</v>
      </c>
      <c r="E118" s="112" t="s">
        <v>2426</v>
      </c>
      <c r="F118" s="51" t="s">
        <v>61</v>
      </c>
      <c r="G118" s="14">
        <v>25</v>
      </c>
      <c r="H118" s="14">
        <v>50</v>
      </c>
      <c r="I118" s="14">
        <v>50</v>
      </c>
      <c r="J118" s="14" t="s">
        <v>76</v>
      </c>
      <c r="K118" s="114" t="s">
        <v>61</v>
      </c>
      <c r="L118" s="115">
        <v>39.99</v>
      </c>
      <c r="M118" s="175">
        <f t="shared" si="72"/>
        <v>33.605042016806728</v>
      </c>
      <c r="N118" s="115">
        <f t="shared" si="77"/>
        <v>36.991</v>
      </c>
      <c r="O118" s="116">
        <f t="shared" si="70"/>
        <v>31.084873949579833</v>
      </c>
      <c r="P118" s="177">
        <f t="shared" si="71"/>
        <v>36.991</v>
      </c>
      <c r="Q118" s="16">
        <f>P118-2</f>
        <v>34.991</v>
      </c>
      <c r="R118" s="16">
        <f>P118-5</f>
        <v>31.991</v>
      </c>
      <c r="S118" s="16">
        <f>P118-7</f>
        <v>29.991</v>
      </c>
      <c r="T118" s="16">
        <f>P118-10</f>
        <v>26.991</v>
      </c>
      <c r="U118" s="71" t="s">
        <v>41</v>
      </c>
      <c r="V118" s="256">
        <v>0</v>
      </c>
      <c r="W118" s="237" t="s">
        <v>2307</v>
      </c>
      <c r="X118" s="120" t="s">
        <v>2722</v>
      </c>
      <c r="Y118" s="67">
        <v>270</v>
      </c>
      <c r="Z118" s="114">
        <v>70</v>
      </c>
      <c r="AA118" s="182">
        <f t="shared" si="73"/>
        <v>340</v>
      </c>
      <c r="AB118" s="183">
        <f t="shared" si="74"/>
        <v>-357</v>
      </c>
      <c r="AC118" s="184">
        <f t="shared" si="75"/>
        <v>9.99</v>
      </c>
      <c r="AD118" s="183">
        <f t="shared" si="76"/>
        <v>8.3949579831932777</v>
      </c>
      <c r="AE118" s="202">
        <f>IF(ISNUMBER(Q118),AA118-40,"-")</f>
        <v>300</v>
      </c>
      <c r="AF118" s="203">
        <f>IF(ISNUMBER(R118),AA118-100,"-")</f>
        <v>240</v>
      </c>
      <c r="AG118" s="203">
        <f>IF(ISNUMBER(S118),AA118-140,"-")</f>
        <v>200</v>
      </c>
      <c r="AH118" s="203">
        <f t="shared" si="78"/>
        <v>140</v>
      </c>
      <c r="AI118" s="204" t="str">
        <f t="shared" si="79"/>
        <v>-</v>
      </c>
      <c r="AJ118" s="185"/>
      <c r="AK118" s="205">
        <f t="shared" si="80"/>
        <v>9.99</v>
      </c>
      <c r="AL118" s="206">
        <f t="shared" si="81"/>
        <v>9.99</v>
      </c>
      <c r="AM118" s="206">
        <f t="shared" si="82"/>
        <v>9.99</v>
      </c>
      <c r="AN118" s="206">
        <f t="shared" si="83"/>
        <v>9.99</v>
      </c>
      <c r="AO118" s="207" t="str">
        <f t="shared" si="84"/>
        <v>-</v>
      </c>
      <c r="AP118" s="104" t="s">
        <v>88</v>
      </c>
      <c r="AQ118" s="227">
        <v>46265</v>
      </c>
      <c r="AR118" s="112" t="s">
        <v>113</v>
      </c>
      <c r="AS118" s="103"/>
    </row>
    <row r="119" spans="1:45" s="49" customFormat="1">
      <c r="A119" s="110"/>
      <c r="B119" s="124" t="s">
        <v>38</v>
      </c>
      <c r="C119" s="47" t="s">
        <v>2699</v>
      </c>
      <c r="D119" s="71" t="s">
        <v>85</v>
      </c>
      <c r="E119" s="112" t="s">
        <v>2426</v>
      </c>
      <c r="F119" s="51" t="s">
        <v>61</v>
      </c>
      <c r="G119" s="14">
        <v>80</v>
      </c>
      <c r="H119" s="14">
        <v>50</v>
      </c>
      <c r="I119" s="14">
        <v>50</v>
      </c>
      <c r="J119" s="14" t="s">
        <v>76</v>
      </c>
      <c r="K119" s="114" t="s">
        <v>61</v>
      </c>
      <c r="L119" s="115">
        <v>44.99</v>
      </c>
      <c r="M119" s="175">
        <f t="shared" si="72"/>
        <v>37.806722689075634</v>
      </c>
      <c r="N119" s="115">
        <f>(L119-5)*0.8+5</f>
        <v>36.992000000000004</v>
      </c>
      <c r="O119" s="116">
        <f t="shared" si="70"/>
        <v>31.085714285714293</v>
      </c>
      <c r="P119" s="177">
        <f t="shared" si="71"/>
        <v>36.992000000000004</v>
      </c>
      <c r="Q119" s="16">
        <f>P119-2</f>
        <v>34.992000000000004</v>
      </c>
      <c r="R119" s="16">
        <f>P119-5</f>
        <v>31.992000000000004</v>
      </c>
      <c r="S119" s="16">
        <f>P119-7</f>
        <v>29.992000000000004</v>
      </c>
      <c r="T119" s="16">
        <f>P119-10</f>
        <v>26.992000000000004</v>
      </c>
      <c r="U119" s="72">
        <f>P119-12</f>
        <v>24.992000000000004</v>
      </c>
      <c r="V119" s="256">
        <v>0</v>
      </c>
      <c r="W119" s="237" t="s">
        <v>2309</v>
      </c>
      <c r="X119" s="120" t="s">
        <v>2735</v>
      </c>
      <c r="Y119" s="67">
        <v>230</v>
      </c>
      <c r="Z119" s="114">
        <v>40</v>
      </c>
      <c r="AA119" s="182">
        <f t="shared" si="73"/>
        <v>270</v>
      </c>
      <c r="AB119" s="183">
        <f t="shared" si="74"/>
        <v>-273.7</v>
      </c>
      <c r="AC119" s="184">
        <f t="shared" si="75"/>
        <v>9.99</v>
      </c>
      <c r="AD119" s="183">
        <f t="shared" si="76"/>
        <v>8.3949579831932777</v>
      </c>
      <c r="AE119" s="202">
        <f>IF(ISNUMBER(Q119),AA119-40,"-")</f>
        <v>230</v>
      </c>
      <c r="AF119" s="203">
        <f>IF(ISNUMBER(R119),AA119-100,"-")</f>
        <v>170</v>
      </c>
      <c r="AG119" s="203">
        <f>IF(ISNUMBER(S119),AA119-140,"-")</f>
        <v>130</v>
      </c>
      <c r="AH119" s="203">
        <f t="shared" si="78"/>
        <v>70</v>
      </c>
      <c r="AI119" s="204">
        <f t="shared" si="79"/>
        <v>30</v>
      </c>
      <c r="AJ119" s="185"/>
      <c r="AK119" s="205">
        <f t="shared" si="80"/>
        <v>9.99</v>
      </c>
      <c r="AL119" s="206">
        <f t="shared" si="81"/>
        <v>9.99</v>
      </c>
      <c r="AM119" s="206">
        <f t="shared" si="82"/>
        <v>9.99</v>
      </c>
      <c r="AN119" s="206">
        <f t="shared" si="83"/>
        <v>9.99</v>
      </c>
      <c r="AO119" s="207">
        <f t="shared" si="84"/>
        <v>19.990000000000002</v>
      </c>
      <c r="AP119" s="104" t="s">
        <v>88</v>
      </c>
      <c r="AQ119" s="227">
        <v>46265</v>
      </c>
      <c r="AR119" s="112" t="s">
        <v>106</v>
      </c>
      <c r="AS119" s="103"/>
    </row>
    <row r="120" spans="1:45">
      <c r="A120" s="110"/>
      <c r="B120" s="124" t="s">
        <v>38</v>
      </c>
      <c r="C120" s="47" t="s">
        <v>251</v>
      </c>
      <c r="D120" s="71" t="s">
        <v>71</v>
      </c>
      <c r="E120" s="112" t="s">
        <v>2426</v>
      </c>
      <c r="F120" s="51" t="s">
        <v>61</v>
      </c>
      <c r="G120" s="14">
        <v>50</v>
      </c>
      <c r="H120" s="14">
        <v>50</v>
      </c>
      <c r="I120" s="14">
        <v>50</v>
      </c>
      <c r="J120" s="14" t="s">
        <v>76</v>
      </c>
      <c r="K120" s="114" t="s">
        <v>61</v>
      </c>
      <c r="L120" s="115">
        <v>44.99</v>
      </c>
      <c r="M120" s="175">
        <f t="shared" si="72"/>
        <v>37.806722689075634</v>
      </c>
      <c r="N120" s="115">
        <f>(L120-10)*0.8+10</f>
        <v>37.992000000000004</v>
      </c>
      <c r="O120" s="116">
        <f t="shared" si="70"/>
        <v>31.926050420168071</v>
      </c>
      <c r="P120" s="177">
        <f t="shared" si="71"/>
        <v>37.992000000000004</v>
      </c>
      <c r="Q120" s="16">
        <f>P120-2</f>
        <v>35.992000000000004</v>
      </c>
      <c r="R120" s="16">
        <f>P120-5</f>
        <v>32.992000000000004</v>
      </c>
      <c r="S120" s="16">
        <f>P120-7</f>
        <v>30.992000000000004</v>
      </c>
      <c r="T120" s="16">
        <f>P120-10</f>
        <v>27.992000000000004</v>
      </c>
      <c r="U120" s="72">
        <f>P120-12</f>
        <v>25.992000000000004</v>
      </c>
      <c r="V120" s="256">
        <v>0</v>
      </c>
      <c r="W120" s="237" t="s">
        <v>2309</v>
      </c>
      <c r="X120" s="120" t="s">
        <v>2731</v>
      </c>
      <c r="Y120" s="67">
        <v>270</v>
      </c>
      <c r="Z120" s="114">
        <v>50</v>
      </c>
      <c r="AA120" s="182">
        <f t="shared" si="73"/>
        <v>320</v>
      </c>
      <c r="AB120" s="183">
        <f t="shared" si="74"/>
        <v>-333.2</v>
      </c>
      <c r="AC120" s="184">
        <f t="shared" si="75"/>
        <v>9.99</v>
      </c>
      <c r="AD120" s="183">
        <f t="shared" si="76"/>
        <v>8.3949579831932777</v>
      </c>
      <c r="AE120" s="202">
        <f>IF(ISNUMBER(Q120),AA120-40,"-")</f>
        <v>280</v>
      </c>
      <c r="AF120" s="203">
        <f>IF(ISNUMBER(R120),AA120-100,"-")</f>
        <v>220</v>
      </c>
      <c r="AG120" s="203">
        <f>IF(ISNUMBER(S120),AA120-140,"-")</f>
        <v>180</v>
      </c>
      <c r="AH120" s="203">
        <f t="shared" si="78"/>
        <v>120</v>
      </c>
      <c r="AI120" s="204">
        <f t="shared" si="79"/>
        <v>80</v>
      </c>
      <c r="AJ120" s="185"/>
      <c r="AK120" s="205">
        <f t="shared" si="80"/>
        <v>9.99</v>
      </c>
      <c r="AL120" s="206">
        <f t="shared" si="81"/>
        <v>9.99</v>
      </c>
      <c r="AM120" s="206">
        <f t="shared" si="82"/>
        <v>9.99</v>
      </c>
      <c r="AN120" s="206">
        <f t="shared" si="83"/>
        <v>9.99</v>
      </c>
      <c r="AO120" s="207">
        <f t="shared" si="84"/>
        <v>9.99</v>
      </c>
      <c r="AP120" s="104" t="s">
        <v>88</v>
      </c>
      <c r="AQ120" s="227">
        <v>46265</v>
      </c>
      <c r="AR120" s="112" t="s">
        <v>113</v>
      </c>
      <c r="AS120" s="103"/>
    </row>
    <row r="121" spans="1:45" s="49" customFormat="1">
      <c r="A121" s="110"/>
      <c r="B121" s="124" t="s">
        <v>38</v>
      </c>
      <c r="C121" s="47" t="s">
        <v>112</v>
      </c>
      <c r="D121" s="71" t="s">
        <v>71</v>
      </c>
      <c r="E121" s="112"/>
      <c r="F121" s="51" t="s">
        <v>61</v>
      </c>
      <c r="G121" s="14">
        <v>20</v>
      </c>
      <c r="H121" s="14">
        <v>300</v>
      </c>
      <c r="I121" s="14" t="s">
        <v>41</v>
      </c>
      <c r="J121" s="14" t="s">
        <v>76</v>
      </c>
      <c r="K121" s="71" t="s">
        <v>61</v>
      </c>
      <c r="L121" s="115">
        <v>39.950000000000003</v>
      </c>
      <c r="M121" s="175">
        <f t="shared" si="72"/>
        <v>33.571428571428577</v>
      </c>
      <c r="N121" s="115"/>
      <c r="O121" s="116"/>
      <c r="P121" s="177">
        <f t="shared" ref="P121:P125" si="85">L121</f>
        <v>39.950000000000003</v>
      </c>
      <c r="Q121" s="16">
        <f>P121-2</f>
        <v>37.950000000000003</v>
      </c>
      <c r="R121" s="16">
        <f>P121-5</f>
        <v>34.950000000000003</v>
      </c>
      <c r="S121" s="16">
        <f>P121-7</f>
        <v>32.950000000000003</v>
      </c>
      <c r="T121" s="16">
        <f>P121-10</f>
        <v>29.950000000000003</v>
      </c>
      <c r="U121" s="71" t="s">
        <v>41</v>
      </c>
      <c r="V121" s="252">
        <v>39.99</v>
      </c>
      <c r="W121" s="212"/>
      <c r="X121" s="119" t="s">
        <v>41</v>
      </c>
      <c r="Y121" s="67">
        <v>270</v>
      </c>
      <c r="Z121" s="114"/>
      <c r="AA121" s="182">
        <f t="shared" si="73"/>
        <v>270</v>
      </c>
      <c r="AB121" s="183">
        <f t="shared" si="74"/>
        <v>-273.7</v>
      </c>
      <c r="AC121" s="184">
        <f t="shared" si="75"/>
        <v>9.99</v>
      </c>
      <c r="AD121" s="183">
        <f t="shared" si="76"/>
        <v>8.3949579831932777</v>
      </c>
      <c r="AE121" s="202">
        <f>IF(ISNUMBER(Q121),AA121-40,"-")</f>
        <v>230</v>
      </c>
      <c r="AF121" s="203">
        <f>IF(ISNUMBER(R121),AA121-100,"-")</f>
        <v>170</v>
      </c>
      <c r="AG121" s="203">
        <f>IF(ISNUMBER(S121),AA121-140,"-")</f>
        <v>130</v>
      </c>
      <c r="AH121" s="203">
        <f t="shared" si="78"/>
        <v>70</v>
      </c>
      <c r="AI121" s="204" t="str">
        <f t="shared" si="79"/>
        <v>-</v>
      </c>
      <c r="AJ121" s="185"/>
      <c r="AK121" s="205">
        <f t="shared" si="80"/>
        <v>9.99</v>
      </c>
      <c r="AL121" s="206">
        <f t="shared" si="81"/>
        <v>9.99</v>
      </c>
      <c r="AM121" s="206">
        <f t="shared" si="82"/>
        <v>9.99</v>
      </c>
      <c r="AN121" s="206">
        <f t="shared" si="83"/>
        <v>9.99</v>
      </c>
      <c r="AO121" s="207" t="str">
        <f t="shared" si="84"/>
        <v>-</v>
      </c>
      <c r="AP121" s="103" t="s">
        <v>2505</v>
      </c>
      <c r="AQ121" s="228"/>
      <c r="AR121" s="112" t="s">
        <v>113</v>
      </c>
      <c r="AS121" s="103"/>
    </row>
    <row r="122" spans="1:45" s="49" customFormat="1">
      <c r="A122" s="267" t="s">
        <v>2760</v>
      </c>
      <c r="B122" s="124" t="s">
        <v>38</v>
      </c>
      <c r="C122" s="47" t="s">
        <v>114</v>
      </c>
      <c r="D122" s="71" t="s">
        <v>71</v>
      </c>
      <c r="E122" s="112"/>
      <c r="F122" s="51" t="s">
        <v>61</v>
      </c>
      <c r="G122" s="284">
        <v>50</v>
      </c>
      <c r="H122" s="14">
        <v>300</v>
      </c>
      <c r="I122" s="14" t="s">
        <v>41</v>
      </c>
      <c r="J122" s="14" t="s">
        <v>76</v>
      </c>
      <c r="K122" s="71" t="s">
        <v>61</v>
      </c>
      <c r="L122" s="115">
        <v>39.950000000000003</v>
      </c>
      <c r="M122" s="175">
        <f t="shared" si="72"/>
        <v>33.571428571428577</v>
      </c>
      <c r="N122" s="115"/>
      <c r="O122" s="116"/>
      <c r="P122" s="177">
        <f t="shared" si="85"/>
        <v>39.950000000000003</v>
      </c>
      <c r="Q122" s="16">
        <f>P122-2</f>
        <v>37.950000000000003</v>
      </c>
      <c r="R122" s="16">
        <f>P122-5</f>
        <v>34.950000000000003</v>
      </c>
      <c r="S122" s="16">
        <f>P122-7</f>
        <v>32.950000000000003</v>
      </c>
      <c r="T122" s="16">
        <f>P122-10</f>
        <v>29.950000000000003</v>
      </c>
      <c r="U122" s="71" t="s">
        <v>41</v>
      </c>
      <c r="V122" s="252">
        <v>39.99</v>
      </c>
      <c r="W122" s="212"/>
      <c r="X122" s="119" t="s">
        <v>41</v>
      </c>
      <c r="Y122" s="67">
        <v>310</v>
      </c>
      <c r="Z122" s="114"/>
      <c r="AA122" s="182">
        <f t="shared" si="73"/>
        <v>310</v>
      </c>
      <c r="AB122" s="183">
        <f t="shared" si="74"/>
        <v>-321.3</v>
      </c>
      <c r="AC122" s="184">
        <f t="shared" si="75"/>
        <v>9.99</v>
      </c>
      <c r="AD122" s="183">
        <f t="shared" si="76"/>
        <v>8.3949579831932777</v>
      </c>
      <c r="AE122" s="202">
        <f>IF(ISNUMBER(Q122),AA122-40,"-")</f>
        <v>270</v>
      </c>
      <c r="AF122" s="203">
        <f>IF(ISNUMBER(R122),AA122-100,"-")</f>
        <v>210</v>
      </c>
      <c r="AG122" s="203">
        <f>IF(ISNUMBER(S122),AA122-140,"-")</f>
        <v>170</v>
      </c>
      <c r="AH122" s="203">
        <f t="shared" si="78"/>
        <v>110</v>
      </c>
      <c r="AI122" s="204" t="str">
        <f t="shared" si="79"/>
        <v>-</v>
      </c>
      <c r="AJ122" s="185"/>
      <c r="AK122" s="205">
        <f t="shared" si="80"/>
        <v>9.99</v>
      </c>
      <c r="AL122" s="206">
        <f t="shared" si="81"/>
        <v>9.99</v>
      </c>
      <c r="AM122" s="206">
        <f t="shared" si="82"/>
        <v>9.99</v>
      </c>
      <c r="AN122" s="206">
        <f t="shared" si="83"/>
        <v>9.99</v>
      </c>
      <c r="AO122" s="207" t="str">
        <f t="shared" si="84"/>
        <v>-</v>
      </c>
      <c r="AP122" s="103"/>
      <c r="AQ122" s="227"/>
      <c r="AR122" s="112" t="s">
        <v>115</v>
      </c>
      <c r="AS122" s="103"/>
    </row>
    <row r="123" spans="1:45" s="49" customFormat="1">
      <c r="A123" s="110"/>
      <c r="B123" s="124" t="s">
        <v>38</v>
      </c>
      <c r="C123" s="47" t="s">
        <v>116</v>
      </c>
      <c r="D123" s="71" t="s">
        <v>40</v>
      </c>
      <c r="E123" s="112"/>
      <c r="F123" s="51" t="s">
        <v>41</v>
      </c>
      <c r="G123" s="14">
        <v>100</v>
      </c>
      <c r="H123" s="14">
        <v>300</v>
      </c>
      <c r="I123" s="14" t="s">
        <v>41</v>
      </c>
      <c r="J123" s="14" t="s">
        <v>42</v>
      </c>
      <c r="K123" s="71" t="s">
        <v>41</v>
      </c>
      <c r="L123" s="115">
        <v>39.950000000000003</v>
      </c>
      <c r="M123" s="175">
        <f t="shared" si="72"/>
        <v>33.571428571428577</v>
      </c>
      <c r="N123" s="115"/>
      <c r="O123" s="116"/>
      <c r="P123" s="177">
        <f t="shared" si="85"/>
        <v>39.950000000000003</v>
      </c>
      <c r="Q123" s="14" t="s">
        <v>41</v>
      </c>
      <c r="R123" s="14" t="s">
        <v>41</v>
      </c>
      <c r="S123" s="14" t="s">
        <v>41</v>
      </c>
      <c r="T123" s="14" t="s">
        <v>41</v>
      </c>
      <c r="U123" s="71" t="s">
        <v>41</v>
      </c>
      <c r="V123" s="252">
        <v>39.99</v>
      </c>
      <c r="W123" s="48"/>
      <c r="X123" s="119" t="s">
        <v>41</v>
      </c>
      <c r="Y123" s="67">
        <v>200</v>
      </c>
      <c r="Z123" s="114"/>
      <c r="AA123" s="182">
        <f t="shared" si="73"/>
        <v>200</v>
      </c>
      <c r="AB123" s="183">
        <f t="shared" si="74"/>
        <v>-190.39999999999998</v>
      </c>
      <c r="AC123" s="184">
        <f t="shared" si="75"/>
        <v>9.99</v>
      </c>
      <c r="AD123" s="183">
        <f t="shared" si="76"/>
        <v>8.3949579831932777</v>
      </c>
      <c r="AE123" s="202" t="str">
        <f>IF(ISNUMBER(Q123),AA123-40,"-")</f>
        <v>-</v>
      </c>
      <c r="AF123" s="203" t="str">
        <f>IF(ISNUMBER(R123),AA123-100,"-")</f>
        <v>-</v>
      </c>
      <c r="AG123" s="203" t="str">
        <f>IF(ISNUMBER(S123),AA123-140,"-")</f>
        <v>-</v>
      </c>
      <c r="AH123" s="203" t="str">
        <f t="shared" si="78"/>
        <v>-</v>
      </c>
      <c r="AI123" s="204" t="str">
        <f t="shared" si="79"/>
        <v>-</v>
      </c>
      <c r="AJ123" s="185"/>
      <c r="AK123" s="205" t="str">
        <f t="shared" si="80"/>
        <v>-</v>
      </c>
      <c r="AL123" s="206" t="str">
        <f t="shared" si="81"/>
        <v>-</v>
      </c>
      <c r="AM123" s="206" t="str">
        <f t="shared" si="82"/>
        <v>-</v>
      </c>
      <c r="AN123" s="206" t="str">
        <f t="shared" si="83"/>
        <v>-</v>
      </c>
      <c r="AO123" s="207" t="str">
        <f t="shared" si="84"/>
        <v>-</v>
      </c>
      <c r="AP123" s="103" t="s">
        <v>44</v>
      </c>
      <c r="AQ123" s="227"/>
      <c r="AR123" s="112" t="s">
        <v>117</v>
      </c>
      <c r="AS123" s="103"/>
    </row>
    <row r="124" spans="1:45" s="49" customFormat="1">
      <c r="A124" s="267" t="s">
        <v>2760</v>
      </c>
      <c r="B124" s="124" t="s">
        <v>38</v>
      </c>
      <c r="C124" s="47" t="s">
        <v>114</v>
      </c>
      <c r="D124" s="71" t="s">
        <v>71</v>
      </c>
      <c r="E124" s="112" t="s">
        <v>2426</v>
      </c>
      <c r="F124" s="51" t="s">
        <v>61</v>
      </c>
      <c r="G124" s="284">
        <v>50</v>
      </c>
      <c r="H124" s="14">
        <v>300</v>
      </c>
      <c r="I124" s="14" t="s">
        <v>41</v>
      </c>
      <c r="J124" s="14" t="s">
        <v>76</v>
      </c>
      <c r="K124" s="71" t="s">
        <v>61</v>
      </c>
      <c r="L124" s="115">
        <v>39.950000000000003</v>
      </c>
      <c r="M124" s="175">
        <f t="shared" si="72"/>
        <v>33.571428571428577</v>
      </c>
      <c r="N124" s="115"/>
      <c r="O124" s="116"/>
      <c r="P124" s="177">
        <f t="shared" si="85"/>
        <v>39.950000000000003</v>
      </c>
      <c r="Q124" s="16">
        <f>P124-2</f>
        <v>37.950000000000003</v>
      </c>
      <c r="R124" s="16">
        <f>P124-5</f>
        <v>34.950000000000003</v>
      </c>
      <c r="S124" s="16">
        <f>P124-7</f>
        <v>32.950000000000003</v>
      </c>
      <c r="T124" s="16">
        <f>P124-10</f>
        <v>29.950000000000003</v>
      </c>
      <c r="U124" s="71" t="s">
        <v>41</v>
      </c>
      <c r="V124" s="252">
        <v>39.99</v>
      </c>
      <c r="W124" s="237" t="s">
        <v>49</v>
      </c>
      <c r="X124" s="120" t="s">
        <v>2123</v>
      </c>
      <c r="Y124" s="67">
        <v>310</v>
      </c>
      <c r="Z124" s="114">
        <v>170</v>
      </c>
      <c r="AA124" s="182">
        <f t="shared" si="73"/>
        <v>480</v>
      </c>
      <c r="AB124" s="183">
        <f t="shared" si="74"/>
        <v>-523.6</v>
      </c>
      <c r="AC124" s="184">
        <f t="shared" si="75"/>
        <v>9.99</v>
      </c>
      <c r="AD124" s="183">
        <f t="shared" si="76"/>
        <v>8.3949579831932777</v>
      </c>
      <c r="AE124" s="202">
        <f>IF(ISNUMBER(Q124),AA124-40,"-")</f>
        <v>440</v>
      </c>
      <c r="AF124" s="203">
        <f>IF(ISNUMBER(R124),AA124-100,"-")</f>
        <v>380</v>
      </c>
      <c r="AG124" s="203">
        <f>IF(ISNUMBER(S124),AA124-140,"-")</f>
        <v>340</v>
      </c>
      <c r="AH124" s="203">
        <f t="shared" si="78"/>
        <v>280</v>
      </c>
      <c r="AI124" s="204" t="str">
        <f t="shared" si="79"/>
        <v>-</v>
      </c>
      <c r="AJ124" s="185"/>
      <c r="AK124" s="205">
        <f t="shared" si="80"/>
        <v>9.99</v>
      </c>
      <c r="AL124" s="206">
        <f t="shared" si="81"/>
        <v>9.99</v>
      </c>
      <c r="AM124" s="206">
        <f t="shared" si="82"/>
        <v>9.99</v>
      </c>
      <c r="AN124" s="206">
        <f t="shared" si="83"/>
        <v>9.99</v>
      </c>
      <c r="AO124" s="207" t="str">
        <f t="shared" si="84"/>
        <v>-</v>
      </c>
      <c r="AP124" s="103"/>
      <c r="AQ124" s="227">
        <v>46265</v>
      </c>
      <c r="AR124" s="112" t="s">
        <v>115</v>
      </c>
      <c r="AS124" s="103"/>
    </row>
    <row r="125" spans="1:45" s="49" customFormat="1">
      <c r="A125" s="110"/>
      <c r="B125" s="124" t="s">
        <v>38</v>
      </c>
      <c r="C125" s="47" t="s">
        <v>112</v>
      </c>
      <c r="D125" s="71" t="s">
        <v>71</v>
      </c>
      <c r="E125" s="112" t="s">
        <v>2426</v>
      </c>
      <c r="F125" s="51" t="s">
        <v>61</v>
      </c>
      <c r="G125" s="14">
        <v>20</v>
      </c>
      <c r="H125" s="14">
        <v>300</v>
      </c>
      <c r="I125" s="14" t="s">
        <v>41</v>
      </c>
      <c r="J125" s="14" t="s">
        <v>76</v>
      </c>
      <c r="K125" s="71" t="s">
        <v>61</v>
      </c>
      <c r="L125" s="115">
        <v>39.950000000000003</v>
      </c>
      <c r="M125" s="175">
        <f t="shared" si="72"/>
        <v>33.571428571428577</v>
      </c>
      <c r="N125" s="115"/>
      <c r="O125" s="116"/>
      <c r="P125" s="177">
        <f t="shared" si="85"/>
        <v>39.950000000000003</v>
      </c>
      <c r="Q125" s="16">
        <f>P125-2</f>
        <v>37.950000000000003</v>
      </c>
      <c r="R125" s="16">
        <f>P125-5</f>
        <v>34.950000000000003</v>
      </c>
      <c r="S125" s="16">
        <f>P125-7</f>
        <v>32.950000000000003</v>
      </c>
      <c r="T125" s="16">
        <f>P125-10</f>
        <v>29.950000000000003</v>
      </c>
      <c r="U125" s="71" t="s">
        <v>41</v>
      </c>
      <c r="V125" s="252">
        <v>39.99</v>
      </c>
      <c r="W125" s="237" t="s">
        <v>49</v>
      </c>
      <c r="X125" s="120" t="s">
        <v>2311</v>
      </c>
      <c r="Y125" s="67">
        <v>270</v>
      </c>
      <c r="Z125" s="114">
        <v>130</v>
      </c>
      <c r="AA125" s="182">
        <f t="shared" si="73"/>
        <v>400</v>
      </c>
      <c r="AB125" s="183">
        <f t="shared" si="74"/>
        <v>-428.4</v>
      </c>
      <c r="AC125" s="184">
        <f t="shared" si="75"/>
        <v>9.99</v>
      </c>
      <c r="AD125" s="183">
        <f t="shared" si="76"/>
        <v>8.3949579831932777</v>
      </c>
      <c r="AE125" s="202">
        <f>IF(ISNUMBER(Q125),AA125-40,"-")</f>
        <v>360</v>
      </c>
      <c r="AF125" s="203">
        <f>IF(ISNUMBER(R125),AA125-100,"-")</f>
        <v>300</v>
      </c>
      <c r="AG125" s="203">
        <f>IF(ISNUMBER(S125),AA125-140,"-")</f>
        <v>260</v>
      </c>
      <c r="AH125" s="203">
        <f t="shared" si="78"/>
        <v>200</v>
      </c>
      <c r="AI125" s="204" t="str">
        <f t="shared" si="79"/>
        <v>-</v>
      </c>
      <c r="AJ125" s="185"/>
      <c r="AK125" s="205">
        <f t="shared" si="80"/>
        <v>9.99</v>
      </c>
      <c r="AL125" s="206">
        <f t="shared" si="81"/>
        <v>9.99</v>
      </c>
      <c r="AM125" s="206">
        <f t="shared" si="82"/>
        <v>9.99</v>
      </c>
      <c r="AN125" s="206">
        <f t="shared" si="83"/>
        <v>9.99</v>
      </c>
      <c r="AO125" s="207" t="str">
        <f t="shared" si="84"/>
        <v>-</v>
      </c>
      <c r="AP125" s="103" t="s">
        <v>2505</v>
      </c>
      <c r="AQ125" s="227">
        <v>46265</v>
      </c>
      <c r="AR125" s="112" t="s">
        <v>113</v>
      </c>
      <c r="AS125" s="103"/>
    </row>
    <row r="126" spans="1:45" s="49" customFormat="1">
      <c r="A126" s="110"/>
      <c r="B126" s="124" t="s">
        <v>38</v>
      </c>
      <c r="C126" s="47" t="s">
        <v>128</v>
      </c>
      <c r="D126" s="71" t="s">
        <v>71</v>
      </c>
      <c r="E126" s="112" t="s">
        <v>2426</v>
      </c>
      <c r="F126" s="51" t="s">
        <v>61</v>
      </c>
      <c r="G126" s="14">
        <v>30</v>
      </c>
      <c r="H126" s="14">
        <v>300</v>
      </c>
      <c r="I126" s="14" t="s">
        <v>41</v>
      </c>
      <c r="J126" s="14" t="s">
        <v>76</v>
      </c>
      <c r="K126" s="71" t="s">
        <v>61</v>
      </c>
      <c r="L126" s="115">
        <v>49.95</v>
      </c>
      <c r="M126" s="175">
        <f t="shared" si="72"/>
        <v>41.97478991596639</v>
      </c>
      <c r="N126" s="115">
        <f>L126-10</f>
        <v>39.950000000000003</v>
      </c>
      <c r="O126" s="118">
        <f>N126/1.19</f>
        <v>33.571428571428577</v>
      </c>
      <c r="P126" s="177">
        <f>N126</f>
        <v>39.950000000000003</v>
      </c>
      <c r="Q126" s="16">
        <f>P126-2</f>
        <v>37.950000000000003</v>
      </c>
      <c r="R126" s="16">
        <f>P126-5</f>
        <v>34.950000000000003</v>
      </c>
      <c r="S126" s="16">
        <f>P126-7</f>
        <v>32.950000000000003</v>
      </c>
      <c r="T126" s="16">
        <f>P126-10</f>
        <v>29.950000000000003</v>
      </c>
      <c r="U126" s="71" t="s">
        <v>41</v>
      </c>
      <c r="V126" s="252">
        <v>39.99</v>
      </c>
      <c r="W126" s="237" t="s">
        <v>81</v>
      </c>
      <c r="X126" s="120" t="s">
        <v>131</v>
      </c>
      <c r="Y126" s="67">
        <v>310</v>
      </c>
      <c r="Z126" s="114">
        <v>0</v>
      </c>
      <c r="AA126" s="182">
        <f t="shared" si="73"/>
        <v>310</v>
      </c>
      <c r="AB126" s="183">
        <f t="shared" si="74"/>
        <v>-321.3</v>
      </c>
      <c r="AC126" s="184">
        <f t="shared" si="75"/>
        <v>9.99</v>
      </c>
      <c r="AD126" s="183">
        <f t="shared" si="76"/>
        <v>8.3949579831932777</v>
      </c>
      <c r="AE126" s="202">
        <f>IF(ISNUMBER(Q126),AA126-40,"-")</f>
        <v>270</v>
      </c>
      <c r="AF126" s="203">
        <f>IF(ISNUMBER(R126),AA126-100,"-")</f>
        <v>210</v>
      </c>
      <c r="AG126" s="203">
        <f>IF(ISNUMBER(S126),AA126-140,"-")</f>
        <v>170</v>
      </c>
      <c r="AH126" s="203">
        <f t="shared" si="78"/>
        <v>110</v>
      </c>
      <c r="AI126" s="204" t="str">
        <f t="shared" si="79"/>
        <v>-</v>
      </c>
      <c r="AJ126" s="185"/>
      <c r="AK126" s="205">
        <f t="shared" si="80"/>
        <v>9.99</v>
      </c>
      <c r="AL126" s="206">
        <f t="shared" si="81"/>
        <v>9.99</v>
      </c>
      <c r="AM126" s="206">
        <f t="shared" si="82"/>
        <v>9.99</v>
      </c>
      <c r="AN126" s="206">
        <f t="shared" si="83"/>
        <v>9.99</v>
      </c>
      <c r="AO126" s="207" t="str">
        <f t="shared" si="84"/>
        <v>-</v>
      </c>
      <c r="AP126" s="103" t="s">
        <v>2506</v>
      </c>
      <c r="AQ126" s="227">
        <v>46265</v>
      </c>
      <c r="AR126" s="112" t="s">
        <v>115</v>
      </c>
      <c r="AS126" s="201" t="s">
        <v>82</v>
      </c>
    </row>
    <row r="127" spans="1:45" s="49" customFormat="1">
      <c r="A127" s="110"/>
      <c r="B127" s="124" t="s">
        <v>38</v>
      </c>
      <c r="C127" s="47" t="s">
        <v>128</v>
      </c>
      <c r="D127" s="71" t="s">
        <v>71</v>
      </c>
      <c r="E127" s="112" t="s">
        <v>2426</v>
      </c>
      <c r="F127" s="51" t="s">
        <v>61</v>
      </c>
      <c r="G127" s="14">
        <v>30</v>
      </c>
      <c r="H127" s="14">
        <v>300</v>
      </c>
      <c r="I127" s="14" t="s">
        <v>41</v>
      </c>
      <c r="J127" s="14" t="s">
        <v>76</v>
      </c>
      <c r="K127" s="71" t="s">
        <v>61</v>
      </c>
      <c r="L127" s="115">
        <v>49.95</v>
      </c>
      <c r="M127" s="175">
        <f t="shared" si="72"/>
        <v>41.97478991596639</v>
      </c>
      <c r="N127" s="115">
        <f>L127-10</f>
        <v>39.950000000000003</v>
      </c>
      <c r="O127" s="118">
        <f>N127/1.19</f>
        <v>33.571428571428577</v>
      </c>
      <c r="P127" s="177">
        <f>N127</f>
        <v>39.950000000000003</v>
      </c>
      <c r="Q127" s="16">
        <f>P127-2</f>
        <v>37.950000000000003</v>
      </c>
      <c r="R127" s="16">
        <f>P127-5</f>
        <v>34.950000000000003</v>
      </c>
      <c r="S127" s="16">
        <f>P127-7</f>
        <v>32.950000000000003</v>
      </c>
      <c r="T127" s="16">
        <f>P127-10</f>
        <v>29.950000000000003</v>
      </c>
      <c r="U127" s="71" t="s">
        <v>41</v>
      </c>
      <c r="V127" s="252">
        <v>39.99</v>
      </c>
      <c r="W127" s="237" t="s">
        <v>81</v>
      </c>
      <c r="X127" s="120" t="s">
        <v>2602</v>
      </c>
      <c r="Y127" s="67">
        <v>310</v>
      </c>
      <c r="Z127" s="114">
        <v>-20</v>
      </c>
      <c r="AA127" s="182">
        <f t="shared" si="73"/>
        <v>290</v>
      </c>
      <c r="AB127" s="183">
        <f t="shared" si="74"/>
        <v>-297.5</v>
      </c>
      <c r="AC127" s="184">
        <f t="shared" si="75"/>
        <v>9.99</v>
      </c>
      <c r="AD127" s="183">
        <f t="shared" si="76"/>
        <v>8.3949579831932777</v>
      </c>
      <c r="AE127" s="202">
        <f>IF(ISNUMBER(Q127),AA127-40,"-")</f>
        <v>250</v>
      </c>
      <c r="AF127" s="203">
        <f>IF(ISNUMBER(R127),AA127-100,"-")</f>
        <v>190</v>
      </c>
      <c r="AG127" s="203">
        <f>IF(ISNUMBER(S127),AA127-140,"-")</f>
        <v>150</v>
      </c>
      <c r="AH127" s="203">
        <f t="shared" si="78"/>
        <v>90</v>
      </c>
      <c r="AI127" s="204" t="str">
        <f t="shared" si="79"/>
        <v>-</v>
      </c>
      <c r="AJ127" s="185"/>
      <c r="AK127" s="205">
        <f t="shared" si="80"/>
        <v>9.99</v>
      </c>
      <c r="AL127" s="206">
        <f t="shared" si="81"/>
        <v>9.99</v>
      </c>
      <c r="AM127" s="206">
        <f t="shared" si="82"/>
        <v>9.99</v>
      </c>
      <c r="AN127" s="206">
        <f t="shared" si="83"/>
        <v>9.99</v>
      </c>
      <c r="AO127" s="207" t="str">
        <f t="shared" si="84"/>
        <v>-</v>
      </c>
      <c r="AP127" s="103" t="s">
        <v>2506</v>
      </c>
      <c r="AQ127" s="227">
        <v>46265</v>
      </c>
      <c r="AR127" s="112" t="s">
        <v>115</v>
      </c>
      <c r="AS127" s="103"/>
    </row>
    <row r="128" spans="1:45" s="49" customFormat="1">
      <c r="A128" s="110" t="s">
        <v>53</v>
      </c>
      <c r="B128" s="124" t="s">
        <v>38</v>
      </c>
      <c r="C128" s="47" t="s">
        <v>119</v>
      </c>
      <c r="D128" s="71" t="s">
        <v>71</v>
      </c>
      <c r="E128" s="112"/>
      <c r="F128" s="51" t="s">
        <v>41</v>
      </c>
      <c r="G128" s="14">
        <v>25</v>
      </c>
      <c r="H128" s="14">
        <v>300</v>
      </c>
      <c r="I128" s="14" t="s">
        <v>41</v>
      </c>
      <c r="J128" s="14" t="s">
        <v>42</v>
      </c>
      <c r="K128" s="114">
        <v>0.19</v>
      </c>
      <c r="L128" s="115">
        <v>39.99</v>
      </c>
      <c r="M128" s="175">
        <f t="shared" si="72"/>
        <v>33.605042016806728</v>
      </c>
      <c r="N128" s="115"/>
      <c r="O128" s="116"/>
      <c r="P128" s="177">
        <f t="shared" ref="P128:P138" si="86">L128</f>
        <v>39.99</v>
      </c>
      <c r="Q128" s="16">
        <f>P128-2</f>
        <v>37.99</v>
      </c>
      <c r="R128" s="16">
        <f>P128-5</f>
        <v>34.99</v>
      </c>
      <c r="S128" s="16">
        <f>P128-7</f>
        <v>32.99</v>
      </c>
      <c r="T128" s="16">
        <f>P128-10</f>
        <v>29.990000000000002</v>
      </c>
      <c r="U128" s="71" t="s">
        <v>41</v>
      </c>
      <c r="V128" s="252">
        <v>39.99</v>
      </c>
      <c r="W128" s="212"/>
      <c r="X128" s="119" t="s">
        <v>41</v>
      </c>
      <c r="Y128" s="67">
        <v>270</v>
      </c>
      <c r="Z128" s="114"/>
      <c r="AA128" s="182">
        <f t="shared" si="73"/>
        <v>270</v>
      </c>
      <c r="AB128" s="183">
        <f t="shared" si="74"/>
        <v>-273.7</v>
      </c>
      <c r="AC128" s="184">
        <f t="shared" si="75"/>
        <v>9.99</v>
      </c>
      <c r="AD128" s="183">
        <f t="shared" si="76"/>
        <v>8.3949579831932777</v>
      </c>
      <c r="AE128" s="202">
        <f>IF(ISNUMBER(Q128),AA128-40,"-")</f>
        <v>230</v>
      </c>
      <c r="AF128" s="203">
        <f>IF(ISNUMBER(R128),AA128-100,"-")</f>
        <v>170</v>
      </c>
      <c r="AG128" s="203">
        <f>IF(ISNUMBER(S128),AA128-140,"-")</f>
        <v>130</v>
      </c>
      <c r="AH128" s="203">
        <f t="shared" si="78"/>
        <v>70</v>
      </c>
      <c r="AI128" s="204" t="str">
        <f t="shared" si="79"/>
        <v>-</v>
      </c>
      <c r="AJ128" s="185"/>
      <c r="AK128" s="205">
        <f t="shared" si="80"/>
        <v>9.99</v>
      </c>
      <c r="AL128" s="206">
        <f t="shared" si="81"/>
        <v>9.99</v>
      </c>
      <c r="AM128" s="206">
        <f t="shared" si="82"/>
        <v>9.99</v>
      </c>
      <c r="AN128" s="206">
        <f t="shared" si="83"/>
        <v>9.99</v>
      </c>
      <c r="AO128" s="207" t="str">
        <f t="shared" si="84"/>
        <v>-</v>
      </c>
      <c r="AP128" s="103"/>
      <c r="AQ128" s="227"/>
      <c r="AR128" s="112" t="s">
        <v>120</v>
      </c>
      <c r="AS128" s="103"/>
    </row>
    <row r="129" spans="1:45" s="49" customFormat="1">
      <c r="A129" s="110"/>
      <c r="B129" s="124" t="s">
        <v>38</v>
      </c>
      <c r="C129" s="47" t="s">
        <v>119</v>
      </c>
      <c r="D129" s="71" t="s">
        <v>71</v>
      </c>
      <c r="E129" s="112" t="s">
        <v>2427</v>
      </c>
      <c r="F129" s="51" t="s">
        <v>41</v>
      </c>
      <c r="G129" s="14">
        <v>25</v>
      </c>
      <c r="H129" s="14">
        <v>300</v>
      </c>
      <c r="I129" s="14" t="s">
        <v>41</v>
      </c>
      <c r="J129" s="14" t="s">
        <v>42</v>
      </c>
      <c r="K129" s="114">
        <v>0.19</v>
      </c>
      <c r="L129" s="115">
        <v>39.99</v>
      </c>
      <c r="M129" s="175">
        <f t="shared" si="72"/>
        <v>33.605042016806728</v>
      </c>
      <c r="N129" s="115"/>
      <c r="O129" s="116"/>
      <c r="P129" s="177">
        <f t="shared" si="86"/>
        <v>39.99</v>
      </c>
      <c r="Q129" s="16">
        <f>P129-2</f>
        <v>37.99</v>
      </c>
      <c r="R129" s="16">
        <f>P129-5</f>
        <v>34.99</v>
      </c>
      <c r="S129" s="16">
        <f>P129-7</f>
        <v>32.99</v>
      </c>
      <c r="T129" s="16">
        <f>P129-10</f>
        <v>29.990000000000002</v>
      </c>
      <c r="U129" s="71" t="s">
        <v>41</v>
      </c>
      <c r="V129" s="252">
        <v>39.99</v>
      </c>
      <c r="W129" s="236" t="s">
        <v>49</v>
      </c>
      <c r="X129" s="223" t="s">
        <v>97</v>
      </c>
      <c r="Y129" s="67">
        <v>270</v>
      </c>
      <c r="Z129" s="114">
        <v>155</v>
      </c>
      <c r="AA129" s="182">
        <f t="shared" si="73"/>
        <v>425</v>
      </c>
      <c r="AB129" s="183">
        <f t="shared" si="74"/>
        <v>-458.15</v>
      </c>
      <c r="AC129" s="184">
        <f t="shared" si="75"/>
        <v>9.99</v>
      </c>
      <c r="AD129" s="183">
        <f t="shared" si="76"/>
        <v>8.3949579831932777</v>
      </c>
      <c r="AE129" s="202">
        <f>IF(ISNUMBER(Q129),AA129-40,"-")</f>
        <v>385</v>
      </c>
      <c r="AF129" s="203">
        <f>IF(ISNUMBER(R129),AA129-100,"-")</f>
        <v>325</v>
      </c>
      <c r="AG129" s="203">
        <f>IF(ISNUMBER(S129),AA129-140,"-")</f>
        <v>285</v>
      </c>
      <c r="AH129" s="203">
        <f t="shared" si="78"/>
        <v>225</v>
      </c>
      <c r="AI129" s="204" t="str">
        <f t="shared" si="79"/>
        <v>-</v>
      </c>
      <c r="AJ129" s="185"/>
      <c r="AK129" s="205">
        <f t="shared" si="80"/>
        <v>9.99</v>
      </c>
      <c r="AL129" s="206">
        <f t="shared" si="81"/>
        <v>9.99</v>
      </c>
      <c r="AM129" s="206">
        <f t="shared" si="82"/>
        <v>9.99</v>
      </c>
      <c r="AN129" s="206">
        <f t="shared" si="83"/>
        <v>9.99</v>
      </c>
      <c r="AO129" s="207" t="str">
        <f t="shared" si="84"/>
        <v>-</v>
      </c>
      <c r="AP129" s="103"/>
      <c r="AQ129" s="227">
        <v>46265</v>
      </c>
      <c r="AR129" s="112" t="s">
        <v>120</v>
      </c>
      <c r="AS129" s="103"/>
    </row>
    <row r="130" spans="1:45" s="49" customFormat="1">
      <c r="A130" s="110"/>
      <c r="B130" s="124" t="s">
        <v>38</v>
      </c>
      <c r="C130" s="47" t="s">
        <v>170</v>
      </c>
      <c r="D130" s="71" t="s">
        <v>71</v>
      </c>
      <c r="E130" s="112"/>
      <c r="F130" s="51" t="s">
        <v>61</v>
      </c>
      <c r="G130" s="14">
        <v>25</v>
      </c>
      <c r="H130" s="14">
        <v>50</v>
      </c>
      <c r="I130" s="14">
        <v>50</v>
      </c>
      <c r="J130" s="14" t="s">
        <v>76</v>
      </c>
      <c r="K130" s="114" t="s">
        <v>61</v>
      </c>
      <c r="L130" s="115">
        <v>39.99</v>
      </c>
      <c r="M130" s="175">
        <f t="shared" si="72"/>
        <v>33.605042016806728</v>
      </c>
      <c r="N130" s="115"/>
      <c r="O130" s="116"/>
      <c r="P130" s="177">
        <f t="shared" si="86"/>
        <v>39.99</v>
      </c>
      <c r="Q130" s="16">
        <f>P130-2</f>
        <v>37.99</v>
      </c>
      <c r="R130" s="16">
        <f>P130-5</f>
        <v>34.99</v>
      </c>
      <c r="S130" s="16">
        <f>P130-7</f>
        <v>32.99</v>
      </c>
      <c r="T130" s="16">
        <f>P130-10</f>
        <v>29.990000000000002</v>
      </c>
      <c r="U130" s="71" t="s">
        <v>41</v>
      </c>
      <c r="V130" s="252">
        <v>39.99</v>
      </c>
      <c r="W130" s="212"/>
      <c r="X130" s="119" t="s">
        <v>41</v>
      </c>
      <c r="Y130" s="67">
        <v>270</v>
      </c>
      <c r="Z130" s="114"/>
      <c r="AA130" s="182">
        <f t="shared" si="73"/>
        <v>270</v>
      </c>
      <c r="AB130" s="183">
        <f t="shared" si="74"/>
        <v>-273.7</v>
      </c>
      <c r="AC130" s="184">
        <f t="shared" si="75"/>
        <v>9.99</v>
      </c>
      <c r="AD130" s="183">
        <f t="shared" si="76"/>
        <v>8.3949579831932777</v>
      </c>
      <c r="AE130" s="202">
        <f>IF(ISNUMBER(Q130),AA130-40,"-")</f>
        <v>230</v>
      </c>
      <c r="AF130" s="203">
        <f>IF(ISNUMBER(R130),AA130-100,"-")</f>
        <v>170</v>
      </c>
      <c r="AG130" s="203">
        <f>IF(ISNUMBER(S130),AA130-140,"-")</f>
        <v>130</v>
      </c>
      <c r="AH130" s="203">
        <f t="shared" si="78"/>
        <v>70</v>
      </c>
      <c r="AI130" s="204" t="str">
        <f t="shared" si="79"/>
        <v>-</v>
      </c>
      <c r="AJ130" s="185"/>
      <c r="AK130" s="205">
        <f t="shared" si="80"/>
        <v>9.99</v>
      </c>
      <c r="AL130" s="206">
        <f t="shared" si="81"/>
        <v>9.99</v>
      </c>
      <c r="AM130" s="206">
        <f t="shared" si="82"/>
        <v>9.99</v>
      </c>
      <c r="AN130" s="206">
        <f t="shared" si="83"/>
        <v>9.99</v>
      </c>
      <c r="AO130" s="207" t="str">
        <f t="shared" si="84"/>
        <v>-</v>
      </c>
      <c r="AP130" s="104" t="s">
        <v>88</v>
      </c>
      <c r="AQ130" s="227"/>
      <c r="AR130" s="112" t="s">
        <v>113</v>
      </c>
      <c r="AS130" s="103"/>
    </row>
    <row r="131" spans="1:45" s="49" customFormat="1">
      <c r="A131" s="110"/>
      <c r="B131" s="124" t="s">
        <v>38</v>
      </c>
      <c r="C131" s="47" t="s">
        <v>245</v>
      </c>
      <c r="D131" s="71" t="s">
        <v>85</v>
      </c>
      <c r="E131" s="112"/>
      <c r="F131" s="51" t="s">
        <v>61</v>
      </c>
      <c r="G131" s="14">
        <v>50</v>
      </c>
      <c r="H131" s="14">
        <v>50</v>
      </c>
      <c r="I131" s="14">
        <v>50</v>
      </c>
      <c r="J131" s="14" t="s">
        <v>76</v>
      </c>
      <c r="K131" s="114" t="s">
        <v>61</v>
      </c>
      <c r="L131" s="115">
        <v>39.99</v>
      </c>
      <c r="M131" s="175">
        <f t="shared" si="72"/>
        <v>33.605042016806728</v>
      </c>
      <c r="N131" s="115"/>
      <c r="O131" s="116"/>
      <c r="P131" s="177">
        <f t="shared" si="86"/>
        <v>39.99</v>
      </c>
      <c r="Q131" s="16">
        <f>P131-2</f>
        <v>37.99</v>
      </c>
      <c r="R131" s="16">
        <f>P131-5</f>
        <v>34.99</v>
      </c>
      <c r="S131" s="16">
        <f>P131-7</f>
        <v>32.99</v>
      </c>
      <c r="T131" s="16">
        <f>P131-10</f>
        <v>29.990000000000002</v>
      </c>
      <c r="U131" s="72">
        <f>P131-12</f>
        <v>27.990000000000002</v>
      </c>
      <c r="V131" s="252">
        <v>39.99</v>
      </c>
      <c r="W131" s="212"/>
      <c r="X131" s="119" t="s">
        <v>41</v>
      </c>
      <c r="Y131" s="67">
        <v>190</v>
      </c>
      <c r="Z131" s="114"/>
      <c r="AA131" s="182">
        <f t="shared" si="73"/>
        <v>190</v>
      </c>
      <c r="AB131" s="183">
        <f t="shared" si="74"/>
        <v>-178.5</v>
      </c>
      <c r="AC131" s="184">
        <f t="shared" si="75"/>
        <v>9.99</v>
      </c>
      <c r="AD131" s="183">
        <f t="shared" si="76"/>
        <v>8.3949579831932777</v>
      </c>
      <c r="AE131" s="202">
        <f>IF(ISNUMBER(Q131),AA131-40,"-")</f>
        <v>150</v>
      </c>
      <c r="AF131" s="203">
        <f>IF(ISNUMBER(R131),AA131-100,"-")</f>
        <v>90</v>
      </c>
      <c r="AG131" s="203">
        <f>IF(ISNUMBER(S131),AA131-140,"-")</f>
        <v>50</v>
      </c>
      <c r="AH131" s="203">
        <f t="shared" si="78"/>
        <v>-10</v>
      </c>
      <c r="AI131" s="204">
        <f t="shared" si="79"/>
        <v>-50</v>
      </c>
      <c r="AJ131" s="185"/>
      <c r="AK131" s="205">
        <f t="shared" si="80"/>
        <v>9.99</v>
      </c>
      <c r="AL131" s="206">
        <f t="shared" si="81"/>
        <v>9.99</v>
      </c>
      <c r="AM131" s="206">
        <f t="shared" si="82"/>
        <v>9.99</v>
      </c>
      <c r="AN131" s="206">
        <f t="shared" si="83"/>
        <v>59.99</v>
      </c>
      <c r="AO131" s="207">
        <f t="shared" si="84"/>
        <v>109.99</v>
      </c>
      <c r="AP131" s="104" t="s">
        <v>88</v>
      </c>
      <c r="AQ131" s="227"/>
      <c r="AR131" s="112" t="s">
        <v>110</v>
      </c>
      <c r="AS131" s="103"/>
    </row>
    <row r="132" spans="1:45" s="49" customFormat="1">
      <c r="A132" s="110"/>
      <c r="B132" s="124" t="s">
        <v>38</v>
      </c>
      <c r="C132" s="47" t="s">
        <v>2698</v>
      </c>
      <c r="D132" s="71" t="s">
        <v>40</v>
      </c>
      <c r="E132" s="112"/>
      <c r="F132" s="51" t="s">
        <v>61</v>
      </c>
      <c r="G132" s="14">
        <v>80</v>
      </c>
      <c r="H132" s="14">
        <v>50</v>
      </c>
      <c r="I132" s="14">
        <v>50</v>
      </c>
      <c r="J132" s="14" t="s">
        <v>76</v>
      </c>
      <c r="K132" s="114" t="s">
        <v>61</v>
      </c>
      <c r="L132" s="115">
        <v>39.99</v>
      </c>
      <c r="M132" s="175">
        <f t="shared" si="72"/>
        <v>33.605042016806728</v>
      </c>
      <c r="N132" s="115"/>
      <c r="O132" s="116"/>
      <c r="P132" s="177">
        <f t="shared" si="86"/>
        <v>39.99</v>
      </c>
      <c r="Q132" s="16">
        <f>P132-2</f>
        <v>37.99</v>
      </c>
      <c r="R132" s="16">
        <f>P132-5</f>
        <v>34.99</v>
      </c>
      <c r="S132" s="16">
        <f>P132-7</f>
        <v>32.99</v>
      </c>
      <c r="T132" s="16">
        <f>P132-10</f>
        <v>29.990000000000002</v>
      </c>
      <c r="U132" s="72">
        <f>P132-12</f>
        <v>27.990000000000002</v>
      </c>
      <c r="V132" s="252">
        <v>39.99</v>
      </c>
      <c r="W132" s="212"/>
      <c r="X132" s="119" t="s">
        <v>41</v>
      </c>
      <c r="Y132" s="67">
        <v>150</v>
      </c>
      <c r="Z132" s="114"/>
      <c r="AA132" s="182">
        <f t="shared" si="73"/>
        <v>150</v>
      </c>
      <c r="AB132" s="183">
        <f t="shared" si="74"/>
        <v>-130.9</v>
      </c>
      <c r="AC132" s="184">
        <f t="shared" si="75"/>
        <v>9.99</v>
      </c>
      <c r="AD132" s="183">
        <f t="shared" si="76"/>
        <v>8.3949579831932777</v>
      </c>
      <c r="AE132" s="202">
        <f>IF(ISNUMBER(Q132),AA132-40,"-")</f>
        <v>110</v>
      </c>
      <c r="AF132" s="203">
        <f>IF(ISNUMBER(R132),AA132-100,"-")</f>
        <v>50</v>
      </c>
      <c r="AG132" s="203">
        <f>IF(ISNUMBER(S132),AA132-140,"-")</f>
        <v>10</v>
      </c>
      <c r="AH132" s="203">
        <f t="shared" si="78"/>
        <v>-50</v>
      </c>
      <c r="AI132" s="204">
        <f t="shared" si="79"/>
        <v>-90</v>
      </c>
      <c r="AJ132" s="185"/>
      <c r="AK132" s="205">
        <f t="shared" si="80"/>
        <v>9.99</v>
      </c>
      <c r="AL132" s="206">
        <f t="shared" si="81"/>
        <v>9.99</v>
      </c>
      <c r="AM132" s="206">
        <f t="shared" si="82"/>
        <v>39.99</v>
      </c>
      <c r="AN132" s="206">
        <f t="shared" si="83"/>
        <v>109.99</v>
      </c>
      <c r="AO132" s="207">
        <f t="shared" si="84"/>
        <v>159.99</v>
      </c>
      <c r="AP132" s="104" t="s">
        <v>88</v>
      </c>
      <c r="AQ132" s="227"/>
      <c r="AR132" s="112" t="s">
        <v>90</v>
      </c>
      <c r="AS132" s="103"/>
    </row>
    <row r="133" spans="1:45" s="49" customFormat="1">
      <c r="A133" s="110"/>
      <c r="B133" s="124" t="s">
        <v>38</v>
      </c>
      <c r="C133" s="47" t="s">
        <v>170</v>
      </c>
      <c r="D133" s="71" t="s">
        <v>71</v>
      </c>
      <c r="E133" s="112" t="s">
        <v>2426</v>
      </c>
      <c r="F133" s="51" t="s">
        <v>61</v>
      </c>
      <c r="G133" s="14">
        <v>25</v>
      </c>
      <c r="H133" s="14">
        <v>50</v>
      </c>
      <c r="I133" s="14">
        <v>50</v>
      </c>
      <c r="J133" s="14" t="s">
        <v>76</v>
      </c>
      <c r="K133" s="114" t="s">
        <v>61</v>
      </c>
      <c r="L133" s="115">
        <v>39.99</v>
      </c>
      <c r="M133" s="175">
        <f t="shared" si="72"/>
        <v>33.605042016806728</v>
      </c>
      <c r="N133" s="115"/>
      <c r="O133" s="116"/>
      <c r="P133" s="177">
        <f t="shared" si="86"/>
        <v>39.99</v>
      </c>
      <c r="Q133" s="16">
        <f>P133-2</f>
        <v>37.99</v>
      </c>
      <c r="R133" s="16">
        <f>P133-5</f>
        <v>34.99</v>
      </c>
      <c r="S133" s="16">
        <f>P133-7</f>
        <v>32.99</v>
      </c>
      <c r="T133" s="16">
        <f>P133-10</f>
        <v>29.990000000000002</v>
      </c>
      <c r="U133" s="71" t="s">
        <v>41</v>
      </c>
      <c r="V133" s="252">
        <v>39.99</v>
      </c>
      <c r="W133" s="237" t="s">
        <v>49</v>
      </c>
      <c r="X133" s="120" t="s">
        <v>2720</v>
      </c>
      <c r="Y133" s="67">
        <v>270</v>
      </c>
      <c r="Z133" s="114">
        <v>160</v>
      </c>
      <c r="AA133" s="182">
        <f t="shared" si="73"/>
        <v>430</v>
      </c>
      <c r="AB133" s="183">
        <f t="shared" si="74"/>
        <v>-464.09999999999997</v>
      </c>
      <c r="AC133" s="184">
        <f t="shared" si="75"/>
        <v>9.99</v>
      </c>
      <c r="AD133" s="183">
        <f t="shared" si="76"/>
        <v>8.3949579831932777</v>
      </c>
      <c r="AE133" s="202">
        <f>IF(ISNUMBER(Q133),AA133-40,"-")</f>
        <v>390</v>
      </c>
      <c r="AF133" s="203">
        <f>IF(ISNUMBER(R133),AA133-100,"-")</f>
        <v>330</v>
      </c>
      <c r="AG133" s="203">
        <f>IF(ISNUMBER(S133),AA133-140,"-")</f>
        <v>290</v>
      </c>
      <c r="AH133" s="203">
        <f t="shared" si="78"/>
        <v>230</v>
      </c>
      <c r="AI133" s="204" t="str">
        <f t="shared" si="79"/>
        <v>-</v>
      </c>
      <c r="AJ133" s="185"/>
      <c r="AK133" s="205">
        <f t="shared" si="80"/>
        <v>9.99</v>
      </c>
      <c r="AL133" s="206">
        <f t="shared" si="81"/>
        <v>9.99</v>
      </c>
      <c r="AM133" s="206">
        <f t="shared" si="82"/>
        <v>9.99</v>
      </c>
      <c r="AN133" s="206">
        <f t="shared" si="83"/>
        <v>9.99</v>
      </c>
      <c r="AO133" s="207" t="str">
        <f t="shared" si="84"/>
        <v>-</v>
      </c>
      <c r="AP133" s="104" t="s">
        <v>88</v>
      </c>
      <c r="AQ133" s="227">
        <v>46265</v>
      </c>
      <c r="AR133" s="112" t="s">
        <v>113</v>
      </c>
      <c r="AS133" s="103"/>
    </row>
    <row r="134" spans="1:45" s="49" customFormat="1">
      <c r="A134" s="110"/>
      <c r="B134" s="124" t="s">
        <v>38</v>
      </c>
      <c r="C134" s="47" t="s">
        <v>170</v>
      </c>
      <c r="D134" s="71" t="s">
        <v>71</v>
      </c>
      <c r="E134" s="112" t="s">
        <v>2426</v>
      </c>
      <c r="F134" s="51" t="s">
        <v>61</v>
      </c>
      <c r="G134" s="14">
        <v>25</v>
      </c>
      <c r="H134" s="14">
        <v>50</v>
      </c>
      <c r="I134" s="14">
        <v>50</v>
      </c>
      <c r="J134" s="14" t="s">
        <v>76</v>
      </c>
      <c r="K134" s="114" t="s">
        <v>61</v>
      </c>
      <c r="L134" s="115">
        <v>39.99</v>
      </c>
      <c r="M134" s="175">
        <f t="shared" si="72"/>
        <v>33.605042016806728</v>
      </c>
      <c r="N134" s="115"/>
      <c r="O134" s="116"/>
      <c r="P134" s="177">
        <f t="shared" si="86"/>
        <v>39.99</v>
      </c>
      <c r="Q134" s="16">
        <f>P134-2</f>
        <v>37.99</v>
      </c>
      <c r="R134" s="16">
        <f>P134-5</f>
        <v>34.99</v>
      </c>
      <c r="S134" s="16">
        <f>P134-7</f>
        <v>32.99</v>
      </c>
      <c r="T134" s="16">
        <f>P134-10</f>
        <v>29.990000000000002</v>
      </c>
      <c r="U134" s="71" t="s">
        <v>41</v>
      </c>
      <c r="V134" s="252">
        <v>39.99</v>
      </c>
      <c r="W134" s="237" t="s">
        <v>49</v>
      </c>
      <c r="X134" s="120" t="s">
        <v>2724</v>
      </c>
      <c r="Y134" s="67">
        <v>270</v>
      </c>
      <c r="Z134" s="114">
        <v>200</v>
      </c>
      <c r="AA134" s="182">
        <f t="shared" si="73"/>
        <v>470</v>
      </c>
      <c r="AB134" s="183">
        <f t="shared" si="74"/>
        <v>-511.7</v>
      </c>
      <c r="AC134" s="184">
        <f t="shared" si="75"/>
        <v>9.99</v>
      </c>
      <c r="AD134" s="183">
        <f t="shared" si="76"/>
        <v>8.3949579831932777</v>
      </c>
      <c r="AE134" s="202">
        <f>IF(ISNUMBER(Q134),AA134-40,"-")</f>
        <v>430</v>
      </c>
      <c r="AF134" s="203">
        <f>IF(ISNUMBER(R134),AA134-100,"-")</f>
        <v>370</v>
      </c>
      <c r="AG134" s="203">
        <f>IF(ISNUMBER(S134),AA134-140,"-")</f>
        <v>330</v>
      </c>
      <c r="AH134" s="203">
        <f t="shared" si="78"/>
        <v>270</v>
      </c>
      <c r="AI134" s="204" t="str">
        <f t="shared" si="79"/>
        <v>-</v>
      </c>
      <c r="AJ134" s="185"/>
      <c r="AK134" s="205">
        <f t="shared" si="80"/>
        <v>9.99</v>
      </c>
      <c r="AL134" s="206">
        <f t="shared" si="81"/>
        <v>9.99</v>
      </c>
      <c r="AM134" s="206">
        <f t="shared" si="82"/>
        <v>9.99</v>
      </c>
      <c r="AN134" s="206">
        <f t="shared" si="83"/>
        <v>9.99</v>
      </c>
      <c r="AO134" s="207" t="str">
        <f t="shared" si="84"/>
        <v>-</v>
      </c>
      <c r="AP134" s="104" t="s">
        <v>88</v>
      </c>
      <c r="AQ134" s="227">
        <v>46265</v>
      </c>
      <c r="AR134" s="112" t="s">
        <v>113</v>
      </c>
      <c r="AS134" s="103" t="s">
        <v>82</v>
      </c>
    </row>
    <row r="135" spans="1:45" s="49" customFormat="1">
      <c r="A135" s="110"/>
      <c r="B135" s="124" t="s">
        <v>38</v>
      </c>
      <c r="C135" s="47" t="s">
        <v>245</v>
      </c>
      <c r="D135" s="71" t="s">
        <v>85</v>
      </c>
      <c r="E135" s="112" t="s">
        <v>2426</v>
      </c>
      <c r="F135" s="51" t="s">
        <v>61</v>
      </c>
      <c r="G135" s="14">
        <v>50</v>
      </c>
      <c r="H135" s="14">
        <v>50</v>
      </c>
      <c r="I135" s="14">
        <v>50</v>
      </c>
      <c r="J135" s="14" t="s">
        <v>76</v>
      </c>
      <c r="K135" s="114" t="s">
        <v>61</v>
      </c>
      <c r="L135" s="115">
        <v>39.99</v>
      </c>
      <c r="M135" s="175">
        <f t="shared" si="72"/>
        <v>33.605042016806728</v>
      </c>
      <c r="N135" s="115"/>
      <c r="O135" s="116"/>
      <c r="P135" s="177">
        <f t="shared" si="86"/>
        <v>39.99</v>
      </c>
      <c r="Q135" s="16">
        <f>P135-2</f>
        <v>37.99</v>
      </c>
      <c r="R135" s="16">
        <f>P135-5</f>
        <v>34.99</v>
      </c>
      <c r="S135" s="16">
        <f>P135-7</f>
        <v>32.99</v>
      </c>
      <c r="T135" s="16">
        <f>P135-10</f>
        <v>29.990000000000002</v>
      </c>
      <c r="U135" s="72">
        <f>P135-12</f>
        <v>27.990000000000002</v>
      </c>
      <c r="V135" s="252">
        <v>39.99</v>
      </c>
      <c r="W135" s="237" t="s">
        <v>49</v>
      </c>
      <c r="X135" s="120" t="s">
        <v>2728</v>
      </c>
      <c r="Y135" s="67">
        <v>190</v>
      </c>
      <c r="Z135" s="114">
        <v>220</v>
      </c>
      <c r="AA135" s="182">
        <f t="shared" si="73"/>
        <v>410</v>
      </c>
      <c r="AB135" s="183">
        <f t="shared" si="74"/>
        <v>-440.29999999999995</v>
      </c>
      <c r="AC135" s="184">
        <f t="shared" si="75"/>
        <v>9.99</v>
      </c>
      <c r="AD135" s="183">
        <f t="shared" si="76"/>
        <v>8.3949579831932777</v>
      </c>
      <c r="AE135" s="202">
        <f>IF(ISNUMBER(Q135),AA135-40,"-")</f>
        <v>370</v>
      </c>
      <c r="AF135" s="203">
        <f>IF(ISNUMBER(R135),AA135-100,"-")</f>
        <v>310</v>
      </c>
      <c r="AG135" s="203">
        <f>IF(ISNUMBER(S135),AA135-140,"-")</f>
        <v>270</v>
      </c>
      <c r="AH135" s="203">
        <f t="shared" si="78"/>
        <v>210</v>
      </c>
      <c r="AI135" s="204">
        <f t="shared" si="79"/>
        <v>170</v>
      </c>
      <c r="AJ135" s="185"/>
      <c r="AK135" s="205">
        <f t="shared" si="80"/>
        <v>9.99</v>
      </c>
      <c r="AL135" s="206">
        <f t="shared" si="81"/>
        <v>9.99</v>
      </c>
      <c r="AM135" s="206">
        <f t="shared" si="82"/>
        <v>9.99</v>
      </c>
      <c r="AN135" s="206">
        <f t="shared" si="83"/>
        <v>9.99</v>
      </c>
      <c r="AO135" s="207">
        <f t="shared" si="84"/>
        <v>9.99</v>
      </c>
      <c r="AP135" s="104" t="s">
        <v>88</v>
      </c>
      <c r="AQ135" s="227">
        <v>46265</v>
      </c>
      <c r="AR135" s="112" t="s">
        <v>110</v>
      </c>
      <c r="AS135" s="103"/>
    </row>
    <row r="136" spans="1:45" s="49" customFormat="1">
      <c r="A136" s="110"/>
      <c r="B136" s="124" t="s">
        <v>38</v>
      </c>
      <c r="C136" s="47" t="s">
        <v>245</v>
      </c>
      <c r="D136" s="71" t="s">
        <v>85</v>
      </c>
      <c r="E136" s="112" t="s">
        <v>2426</v>
      </c>
      <c r="F136" s="51" t="s">
        <v>61</v>
      </c>
      <c r="G136" s="14">
        <v>50</v>
      </c>
      <c r="H136" s="14">
        <v>50</v>
      </c>
      <c r="I136" s="14">
        <v>50</v>
      </c>
      <c r="J136" s="14" t="s">
        <v>76</v>
      </c>
      <c r="K136" s="114" t="s">
        <v>61</v>
      </c>
      <c r="L136" s="115">
        <v>39.99</v>
      </c>
      <c r="M136" s="175">
        <f t="shared" si="72"/>
        <v>33.605042016806728</v>
      </c>
      <c r="N136" s="115"/>
      <c r="O136" s="116"/>
      <c r="P136" s="177">
        <f t="shared" si="86"/>
        <v>39.99</v>
      </c>
      <c r="Q136" s="16">
        <f>P136-2</f>
        <v>37.99</v>
      </c>
      <c r="R136" s="16">
        <f>P136-5</f>
        <v>34.99</v>
      </c>
      <c r="S136" s="16">
        <f>P136-7</f>
        <v>32.99</v>
      </c>
      <c r="T136" s="16">
        <f>P136-10</f>
        <v>29.990000000000002</v>
      </c>
      <c r="U136" s="72">
        <f>P136-12</f>
        <v>27.990000000000002</v>
      </c>
      <c r="V136" s="252">
        <v>39.99</v>
      </c>
      <c r="W136" s="237" t="s">
        <v>49</v>
      </c>
      <c r="X136" s="120" t="s">
        <v>2732</v>
      </c>
      <c r="Y136" s="67">
        <v>190</v>
      </c>
      <c r="Z136" s="114">
        <v>230</v>
      </c>
      <c r="AA136" s="182">
        <f t="shared" si="73"/>
        <v>420</v>
      </c>
      <c r="AB136" s="183">
        <f t="shared" si="74"/>
        <v>-452.2</v>
      </c>
      <c r="AC136" s="184">
        <f t="shared" si="75"/>
        <v>9.99</v>
      </c>
      <c r="AD136" s="183">
        <f t="shared" si="76"/>
        <v>8.3949579831932777</v>
      </c>
      <c r="AE136" s="202">
        <f>IF(ISNUMBER(Q136),AA136-40,"-")</f>
        <v>380</v>
      </c>
      <c r="AF136" s="203">
        <f>IF(ISNUMBER(R136),AA136-100,"-")</f>
        <v>320</v>
      </c>
      <c r="AG136" s="203">
        <f>IF(ISNUMBER(S136),AA136-140,"-")</f>
        <v>280</v>
      </c>
      <c r="AH136" s="203">
        <f t="shared" si="78"/>
        <v>220</v>
      </c>
      <c r="AI136" s="204">
        <f t="shared" si="79"/>
        <v>180</v>
      </c>
      <c r="AJ136" s="185"/>
      <c r="AK136" s="205">
        <f t="shared" si="80"/>
        <v>9.99</v>
      </c>
      <c r="AL136" s="206">
        <f t="shared" si="81"/>
        <v>9.99</v>
      </c>
      <c r="AM136" s="206">
        <f t="shared" si="82"/>
        <v>9.99</v>
      </c>
      <c r="AN136" s="206">
        <f t="shared" si="83"/>
        <v>9.99</v>
      </c>
      <c r="AO136" s="207">
        <f t="shared" si="84"/>
        <v>9.99</v>
      </c>
      <c r="AP136" s="104" t="s">
        <v>88</v>
      </c>
      <c r="AQ136" s="227">
        <v>46265</v>
      </c>
      <c r="AR136" s="112" t="s">
        <v>110</v>
      </c>
      <c r="AS136" s="103" t="s">
        <v>82</v>
      </c>
    </row>
    <row r="137" spans="1:45" s="49" customFormat="1">
      <c r="A137" s="110"/>
      <c r="B137" s="124" t="s">
        <v>38</v>
      </c>
      <c r="C137" s="47" t="s">
        <v>2698</v>
      </c>
      <c r="D137" s="71" t="s">
        <v>40</v>
      </c>
      <c r="E137" s="112" t="s">
        <v>2426</v>
      </c>
      <c r="F137" s="51" t="s">
        <v>61</v>
      </c>
      <c r="G137" s="14">
        <v>80</v>
      </c>
      <c r="H137" s="14">
        <v>50</v>
      </c>
      <c r="I137" s="14">
        <v>50</v>
      </c>
      <c r="J137" s="14" t="s">
        <v>76</v>
      </c>
      <c r="K137" s="114" t="s">
        <v>61</v>
      </c>
      <c r="L137" s="115">
        <v>39.99</v>
      </c>
      <c r="M137" s="175">
        <f t="shared" si="72"/>
        <v>33.605042016806728</v>
      </c>
      <c r="N137" s="115"/>
      <c r="O137" s="116"/>
      <c r="P137" s="177">
        <f t="shared" si="86"/>
        <v>39.99</v>
      </c>
      <c r="Q137" s="16">
        <f>P137-2</f>
        <v>37.99</v>
      </c>
      <c r="R137" s="16">
        <f>P137-5</f>
        <v>34.99</v>
      </c>
      <c r="S137" s="16">
        <f>P137-7</f>
        <v>32.99</v>
      </c>
      <c r="T137" s="16">
        <f>P137-10</f>
        <v>29.990000000000002</v>
      </c>
      <c r="U137" s="72">
        <f>P137-12</f>
        <v>27.990000000000002</v>
      </c>
      <c r="V137" s="252">
        <v>39.99</v>
      </c>
      <c r="W137" s="237" t="s">
        <v>49</v>
      </c>
      <c r="X137" s="120" t="s">
        <v>2733</v>
      </c>
      <c r="Y137" s="67">
        <v>150</v>
      </c>
      <c r="Z137" s="114">
        <v>230</v>
      </c>
      <c r="AA137" s="182">
        <f t="shared" si="73"/>
        <v>380</v>
      </c>
      <c r="AB137" s="183">
        <f t="shared" si="74"/>
        <v>-404.59999999999997</v>
      </c>
      <c r="AC137" s="184">
        <f t="shared" si="75"/>
        <v>9.99</v>
      </c>
      <c r="AD137" s="183">
        <f t="shared" si="76"/>
        <v>8.3949579831932777</v>
      </c>
      <c r="AE137" s="202">
        <f>IF(ISNUMBER(Q137),AA137-40,"-")</f>
        <v>340</v>
      </c>
      <c r="AF137" s="203">
        <f>IF(ISNUMBER(R137),AA137-100,"-")</f>
        <v>280</v>
      </c>
      <c r="AG137" s="203">
        <f>IF(ISNUMBER(S137),AA137-140,"-")</f>
        <v>240</v>
      </c>
      <c r="AH137" s="203">
        <f t="shared" si="78"/>
        <v>180</v>
      </c>
      <c r="AI137" s="204">
        <f t="shared" si="79"/>
        <v>140</v>
      </c>
      <c r="AJ137" s="185"/>
      <c r="AK137" s="205">
        <f t="shared" si="80"/>
        <v>9.99</v>
      </c>
      <c r="AL137" s="206">
        <f t="shared" si="81"/>
        <v>9.99</v>
      </c>
      <c r="AM137" s="206">
        <f t="shared" si="82"/>
        <v>9.99</v>
      </c>
      <c r="AN137" s="206">
        <f t="shared" si="83"/>
        <v>9.99</v>
      </c>
      <c r="AO137" s="207">
        <f t="shared" si="84"/>
        <v>9.99</v>
      </c>
      <c r="AP137" s="104" t="s">
        <v>88</v>
      </c>
      <c r="AQ137" s="227">
        <v>46265</v>
      </c>
      <c r="AR137" s="112" t="s">
        <v>90</v>
      </c>
      <c r="AS137" s="103"/>
    </row>
    <row r="138" spans="1:45" s="49" customFormat="1">
      <c r="A138" s="110"/>
      <c r="B138" s="124" t="s">
        <v>38</v>
      </c>
      <c r="C138" s="47" t="s">
        <v>2698</v>
      </c>
      <c r="D138" s="71" t="s">
        <v>40</v>
      </c>
      <c r="E138" s="112" t="s">
        <v>2426</v>
      </c>
      <c r="F138" s="51" t="s">
        <v>61</v>
      </c>
      <c r="G138" s="14">
        <v>80</v>
      </c>
      <c r="H138" s="14">
        <v>50</v>
      </c>
      <c r="I138" s="14">
        <v>50</v>
      </c>
      <c r="J138" s="14" t="s">
        <v>76</v>
      </c>
      <c r="K138" s="114" t="s">
        <v>61</v>
      </c>
      <c r="L138" s="115">
        <v>39.99</v>
      </c>
      <c r="M138" s="175">
        <f t="shared" si="72"/>
        <v>33.605042016806728</v>
      </c>
      <c r="N138" s="115"/>
      <c r="O138" s="116"/>
      <c r="P138" s="177">
        <f t="shared" si="86"/>
        <v>39.99</v>
      </c>
      <c r="Q138" s="16">
        <f>P138-2</f>
        <v>37.99</v>
      </c>
      <c r="R138" s="16">
        <f>P138-5</f>
        <v>34.99</v>
      </c>
      <c r="S138" s="16">
        <f>P138-7</f>
        <v>32.99</v>
      </c>
      <c r="T138" s="16">
        <f>P138-10</f>
        <v>29.990000000000002</v>
      </c>
      <c r="U138" s="72">
        <f>P138-12</f>
        <v>27.990000000000002</v>
      </c>
      <c r="V138" s="252">
        <v>39.99</v>
      </c>
      <c r="W138" s="237" t="s">
        <v>49</v>
      </c>
      <c r="X138" s="120" t="s">
        <v>2736</v>
      </c>
      <c r="Y138" s="67">
        <v>150</v>
      </c>
      <c r="Z138" s="114">
        <v>260</v>
      </c>
      <c r="AA138" s="182">
        <f t="shared" si="73"/>
        <v>410</v>
      </c>
      <c r="AB138" s="183">
        <f t="shared" si="74"/>
        <v>-440.29999999999995</v>
      </c>
      <c r="AC138" s="184">
        <f t="shared" si="75"/>
        <v>9.99</v>
      </c>
      <c r="AD138" s="183">
        <f t="shared" si="76"/>
        <v>8.3949579831932777</v>
      </c>
      <c r="AE138" s="202">
        <f>IF(ISNUMBER(Q138),AA138-40,"-")</f>
        <v>370</v>
      </c>
      <c r="AF138" s="203">
        <f>IF(ISNUMBER(R138),AA138-100,"-")</f>
        <v>310</v>
      </c>
      <c r="AG138" s="203">
        <f>IF(ISNUMBER(S138),AA138-140,"-")</f>
        <v>270</v>
      </c>
      <c r="AH138" s="203">
        <f t="shared" si="78"/>
        <v>210</v>
      </c>
      <c r="AI138" s="204">
        <f t="shared" si="79"/>
        <v>170</v>
      </c>
      <c r="AJ138" s="185"/>
      <c r="AK138" s="205">
        <f t="shared" si="80"/>
        <v>9.99</v>
      </c>
      <c r="AL138" s="206">
        <f t="shared" si="81"/>
        <v>9.99</v>
      </c>
      <c r="AM138" s="206">
        <f t="shared" si="82"/>
        <v>9.99</v>
      </c>
      <c r="AN138" s="206">
        <f t="shared" si="83"/>
        <v>9.99</v>
      </c>
      <c r="AO138" s="207">
        <f t="shared" si="84"/>
        <v>9.99</v>
      </c>
      <c r="AP138" s="104" t="s">
        <v>88</v>
      </c>
      <c r="AQ138" s="227">
        <v>46265</v>
      </c>
      <c r="AR138" s="112" t="s">
        <v>90</v>
      </c>
      <c r="AS138" s="103" t="s">
        <v>82</v>
      </c>
    </row>
    <row r="139" spans="1:45" s="49" customFormat="1">
      <c r="A139" s="110"/>
      <c r="B139" s="124" t="s">
        <v>38</v>
      </c>
      <c r="C139" s="47" t="s">
        <v>140</v>
      </c>
      <c r="D139" s="71" t="s">
        <v>71</v>
      </c>
      <c r="E139" s="112" t="s">
        <v>2426</v>
      </c>
      <c r="F139" s="51" t="s">
        <v>61</v>
      </c>
      <c r="G139" s="14">
        <v>100</v>
      </c>
      <c r="H139" s="14">
        <v>100</v>
      </c>
      <c r="I139" s="14">
        <v>150</v>
      </c>
      <c r="J139" s="14" t="s">
        <v>76</v>
      </c>
      <c r="K139" s="114" t="s">
        <v>61</v>
      </c>
      <c r="L139" s="115">
        <v>54.99</v>
      </c>
      <c r="M139" s="175">
        <f t="shared" si="72"/>
        <v>46.210084033613448</v>
      </c>
      <c r="N139" s="115">
        <f>L139-15</f>
        <v>39.99</v>
      </c>
      <c r="O139" s="116">
        <f t="shared" ref="O139:O147" si="87">N139/1.19</f>
        <v>33.605042016806728</v>
      </c>
      <c r="P139" s="177">
        <f t="shared" ref="P139:P147" si="88">N139</f>
        <v>39.99</v>
      </c>
      <c r="Q139" s="16">
        <f>P139-2</f>
        <v>37.99</v>
      </c>
      <c r="R139" s="16">
        <f>P139-5</f>
        <v>34.99</v>
      </c>
      <c r="S139" s="16">
        <f>P139-7</f>
        <v>32.99</v>
      </c>
      <c r="T139" s="16">
        <f>P139-10</f>
        <v>29.990000000000002</v>
      </c>
      <c r="U139" s="72">
        <f>P139-12</f>
        <v>27.990000000000002</v>
      </c>
      <c r="V139" s="252">
        <v>39.99</v>
      </c>
      <c r="W139" s="237" t="s">
        <v>122</v>
      </c>
      <c r="X139" s="120" t="s">
        <v>2739</v>
      </c>
      <c r="Y139" s="67">
        <v>330</v>
      </c>
      <c r="Z139" s="114">
        <v>-50</v>
      </c>
      <c r="AA139" s="182">
        <f t="shared" si="73"/>
        <v>280</v>
      </c>
      <c r="AB139" s="183">
        <f t="shared" si="74"/>
        <v>-285.59999999999997</v>
      </c>
      <c r="AC139" s="184">
        <f t="shared" si="75"/>
        <v>9.99</v>
      </c>
      <c r="AD139" s="183">
        <f t="shared" si="76"/>
        <v>8.3949579831932777</v>
      </c>
      <c r="AE139" s="202">
        <f>IF(ISNUMBER(Q139),AA139-40,"-")</f>
        <v>240</v>
      </c>
      <c r="AF139" s="203">
        <f>IF(ISNUMBER(R139),AA139-100,"-")</f>
        <v>180</v>
      </c>
      <c r="AG139" s="203">
        <f>IF(ISNUMBER(S139),AA139-140,"-")</f>
        <v>140</v>
      </c>
      <c r="AH139" s="203">
        <f t="shared" si="78"/>
        <v>80</v>
      </c>
      <c r="AI139" s="204">
        <f t="shared" si="79"/>
        <v>40</v>
      </c>
      <c r="AJ139" s="185"/>
      <c r="AK139" s="205">
        <f t="shared" si="80"/>
        <v>9.99</v>
      </c>
      <c r="AL139" s="206">
        <f t="shared" si="81"/>
        <v>9.99</v>
      </c>
      <c r="AM139" s="206">
        <f t="shared" si="82"/>
        <v>9.99</v>
      </c>
      <c r="AN139" s="206">
        <f t="shared" si="83"/>
        <v>9.99</v>
      </c>
      <c r="AO139" s="207">
        <f t="shared" si="84"/>
        <v>9.99</v>
      </c>
      <c r="AP139" s="104" t="s">
        <v>125</v>
      </c>
      <c r="AQ139" s="227">
        <v>46265</v>
      </c>
      <c r="AR139" s="112" t="s">
        <v>133</v>
      </c>
      <c r="AS139" s="103"/>
    </row>
    <row r="140" spans="1:45" s="49" customFormat="1">
      <c r="A140" s="110"/>
      <c r="B140" s="124" t="s">
        <v>38</v>
      </c>
      <c r="C140" s="47" t="s">
        <v>2701</v>
      </c>
      <c r="D140" s="71" t="s">
        <v>40</v>
      </c>
      <c r="E140" s="112" t="s">
        <v>2426</v>
      </c>
      <c r="F140" s="51" t="s">
        <v>61</v>
      </c>
      <c r="G140" s="14">
        <v>140</v>
      </c>
      <c r="H140" s="14">
        <v>100</v>
      </c>
      <c r="I140" s="14">
        <v>150</v>
      </c>
      <c r="J140" s="14" t="s">
        <v>76</v>
      </c>
      <c r="K140" s="114" t="s">
        <v>61</v>
      </c>
      <c r="L140" s="115">
        <v>49.99</v>
      </c>
      <c r="M140" s="175">
        <f t="shared" si="72"/>
        <v>42.008403361344541</v>
      </c>
      <c r="N140" s="115">
        <f>L140-10</f>
        <v>39.99</v>
      </c>
      <c r="O140" s="116">
        <f t="shared" si="87"/>
        <v>33.605042016806728</v>
      </c>
      <c r="P140" s="177">
        <f t="shared" si="88"/>
        <v>39.99</v>
      </c>
      <c r="Q140" s="16">
        <f>P140-2</f>
        <v>37.99</v>
      </c>
      <c r="R140" s="16">
        <f>P140-5</f>
        <v>34.99</v>
      </c>
      <c r="S140" s="16">
        <f>P140-7</f>
        <v>32.99</v>
      </c>
      <c r="T140" s="16">
        <f>P140-10</f>
        <v>29.990000000000002</v>
      </c>
      <c r="U140" s="72">
        <f>P140-12</f>
        <v>27.990000000000002</v>
      </c>
      <c r="V140" s="252">
        <v>39.99</v>
      </c>
      <c r="W140" s="237" t="s">
        <v>81</v>
      </c>
      <c r="X140" s="120" t="s">
        <v>2743</v>
      </c>
      <c r="Y140" s="67">
        <v>230</v>
      </c>
      <c r="Z140" s="114">
        <v>60</v>
      </c>
      <c r="AA140" s="182">
        <f t="shared" si="73"/>
        <v>290</v>
      </c>
      <c r="AB140" s="183">
        <f t="shared" si="74"/>
        <v>-297.5</v>
      </c>
      <c r="AC140" s="184">
        <f t="shared" si="75"/>
        <v>9.99</v>
      </c>
      <c r="AD140" s="183">
        <f t="shared" si="76"/>
        <v>8.3949579831932777</v>
      </c>
      <c r="AE140" s="202">
        <f>IF(ISNUMBER(Q140),AA140-40,"-")</f>
        <v>250</v>
      </c>
      <c r="AF140" s="203">
        <f>IF(ISNUMBER(R140),AA140-100,"-")</f>
        <v>190</v>
      </c>
      <c r="AG140" s="203">
        <f>IF(ISNUMBER(S140),AA140-140,"-")</f>
        <v>150</v>
      </c>
      <c r="AH140" s="203">
        <f t="shared" si="78"/>
        <v>90</v>
      </c>
      <c r="AI140" s="204">
        <f t="shared" si="79"/>
        <v>50</v>
      </c>
      <c r="AJ140" s="185"/>
      <c r="AK140" s="205">
        <f t="shared" si="80"/>
        <v>9.99</v>
      </c>
      <c r="AL140" s="206">
        <f t="shared" si="81"/>
        <v>9.99</v>
      </c>
      <c r="AM140" s="206">
        <f t="shared" si="82"/>
        <v>9.99</v>
      </c>
      <c r="AN140" s="206">
        <f t="shared" si="83"/>
        <v>9.99</v>
      </c>
      <c r="AO140" s="207">
        <f t="shared" si="84"/>
        <v>9.99</v>
      </c>
      <c r="AP140" s="104" t="s">
        <v>125</v>
      </c>
      <c r="AQ140" s="227">
        <v>46265</v>
      </c>
      <c r="AR140" s="112" t="s">
        <v>106</v>
      </c>
      <c r="AS140" s="103"/>
    </row>
    <row r="141" spans="1:45" s="49" customFormat="1">
      <c r="A141" s="110"/>
      <c r="B141" s="124" t="s">
        <v>38</v>
      </c>
      <c r="C141" s="47" t="s">
        <v>2701</v>
      </c>
      <c r="D141" s="71" t="s">
        <v>40</v>
      </c>
      <c r="E141" s="112" t="s">
        <v>2426</v>
      </c>
      <c r="F141" s="51" t="s">
        <v>61</v>
      </c>
      <c r="G141" s="14">
        <v>140</v>
      </c>
      <c r="H141" s="14">
        <v>100</v>
      </c>
      <c r="I141" s="14">
        <v>150</v>
      </c>
      <c r="J141" s="14" t="s">
        <v>76</v>
      </c>
      <c r="K141" s="114" t="s">
        <v>61</v>
      </c>
      <c r="L141" s="115">
        <v>49.99</v>
      </c>
      <c r="M141" s="175">
        <f t="shared" si="72"/>
        <v>42.008403361344541</v>
      </c>
      <c r="N141" s="115">
        <f>L141*0.8</f>
        <v>39.992000000000004</v>
      </c>
      <c r="O141" s="116">
        <f t="shared" si="87"/>
        <v>33.606722689075639</v>
      </c>
      <c r="P141" s="177">
        <f t="shared" si="88"/>
        <v>39.992000000000004</v>
      </c>
      <c r="Q141" s="16">
        <f>P141-2</f>
        <v>37.992000000000004</v>
      </c>
      <c r="R141" s="16">
        <f>P141-5</f>
        <v>34.992000000000004</v>
      </c>
      <c r="S141" s="16">
        <f>P141-7</f>
        <v>32.992000000000004</v>
      </c>
      <c r="T141" s="16">
        <f>P141-10</f>
        <v>29.992000000000004</v>
      </c>
      <c r="U141" s="72">
        <f>P141-12</f>
        <v>27.992000000000004</v>
      </c>
      <c r="V141" s="256">
        <v>0</v>
      </c>
      <c r="W141" s="237" t="s">
        <v>2309</v>
      </c>
      <c r="X141" s="120" t="s">
        <v>2745</v>
      </c>
      <c r="Y141" s="67">
        <v>230</v>
      </c>
      <c r="Z141" s="114">
        <v>30</v>
      </c>
      <c r="AA141" s="182">
        <f t="shared" si="73"/>
        <v>260</v>
      </c>
      <c r="AB141" s="183">
        <f t="shared" si="74"/>
        <v>-261.8</v>
      </c>
      <c r="AC141" s="184">
        <f t="shared" si="75"/>
        <v>9.99</v>
      </c>
      <c r="AD141" s="183">
        <f t="shared" si="76"/>
        <v>8.3949579831932777</v>
      </c>
      <c r="AE141" s="202">
        <f>IF(ISNUMBER(Q141),AA141-40,"-")</f>
        <v>220</v>
      </c>
      <c r="AF141" s="203">
        <f>IF(ISNUMBER(R141),AA141-100,"-")</f>
        <v>160</v>
      </c>
      <c r="AG141" s="203">
        <f>IF(ISNUMBER(S141),AA141-140,"-")</f>
        <v>120</v>
      </c>
      <c r="AH141" s="203">
        <f t="shared" si="78"/>
        <v>60</v>
      </c>
      <c r="AI141" s="204">
        <f t="shared" si="79"/>
        <v>20</v>
      </c>
      <c r="AJ141" s="185"/>
      <c r="AK141" s="205">
        <f t="shared" si="80"/>
        <v>9.99</v>
      </c>
      <c r="AL141" s="206">
        <f t="shared" si="81"/>
        <v>9.99</v>
      </c>
      <c r="AM141" s="206">
        <f t="shared" si="82"/>
        <v>9.99</v>
      </c>
      <c r="AN141" s="206">
        <f t="shared" si="83"/>
        <v>9.99</v>
      </c>
      <c r="AO141" s="207">
        <f t="shared" si="84"/>
        <v>29.990000000000002</v>
      </c>
      <c r="AP141" s="104" t="s">
        <v>125</v>
      </c>
      <c r="AQ141" s="227">
        <v>46265</v>
      </c>
      <c r="AR141" s="112" t="s">
        <v>106</v>
      </c>
      <c r="AS141" s="103"/>
    </row>
    <row r="142" spans="1:45" s="49" customFormat="1">
      <c r="A142" s="110"/>
      <c r="B142" s="124" t="s">
        <v>38</v>
      </c>
      <c r="C142" s="47" t="s">
        <v>134</v>
      </c>
      <c r="D142" s="71" t="s">
        <v>40</v>
      </c>
      <c r="E142" s="112" t="s">
        <v>2426</v>
      </c>
      <c r="F142" s="51" t="s">
        <v>61</v>
      </c>
      <c r="G142" s="14">
        <v>100</v>
      </c>
      <c r="H142" s="14">
        <v>100</v>
      </c>
      <c r="I142" s="14">
        <v>150</v>
      </c>
      <c r="J142" s="14" t="s">
        <v>76</v>
      </c>
      <c r="K142" s="114" t="s">
        <v>61</v>
      </c>
      <c r="L142" s="115">
        <v>44.99</v>
      </c>
      <c r="M142" s="175">
        <f t="shared" si="72"/>
        <v>37.806722689075634</v>
      </c>
      <c r="N142" s="115">
        <f>L142*0.9</f>
        <v>40.491</v>
      </c>
      <c r="O142" s="116">
        <f t="shared" si="87"/>
        <v>34.026050420168069</v>
      </c>
      <c r="P142" s="177">
        <f t="shared" si="88"/>
        <v>40.491</v>
      </c>
      <c r="Q142" s="16">
        <f>P142-2</f>
        <v>38.491</v>
      </c>
      <c r="R142" s="16">
        <f>P142-5</f>
        <v>35.491</v>
      </c>
      <c r="S142" s="16">
        <f>P142-7</f>
        <v>33.491</v>
      </c>
      <c r="T142" s="16">
        <f>P142-10</f>
        <v>30.491</v>
      </c>
      <c r="U142" s="72">
        <f>P142-12</f>
        <v>28.491</v>
      </c>
      <c r="V142" s="256">
        <v>0</v>
      </c>
      <c r="W142" s="237" t="s">
        <v>2307</v>
      </c>
      <c r="X142" s="120" t="s">
        <v>2740</v>
      </c>
      <c r="Y142" s="67">
        <v>170</v>
      </c>
      <c r="Z142" s="114">
        <v>130</v>
      </c>
      <c r="AA142" s="182">
        <f t="shared" si="73"/>
        <v>300</v>
      </c>
      <c r="AB142" s="183">
        <f t="shared" si="74"/>
        <v>-309.39999999999998</v>
      </c>
      <c r="AC142" s="184">
        <f t="shared" si="75"/>
        <v>9.99</v>
      </c>
      <c r="AD142" s="183">
        <f t="shared" si="76"/>
        <v>8.3949579831932777</v>
      </c>
      <c r="AE142" s="202">
        <f>IF(ISNUMBER(Q142),AA142-40,"-")</f>
        <v>260</v>
      </c>
      <c r="AF142" s="203">
        <f>IF(ISNUMBER(R142),AA142-100,"-")</f>
        <v>200</v>
      </c>
      <c r="AG142" s="203">
        <f>IF(ISNUMBER(S142),AA142-140,"-")</f>
        <v>160</v>
      </c>
      <c r="AH142" s="203">
        <f t="shared" si="78"/>
        <v>100</v>
      </c>
      <c r="AI142" s="204">
        <f t="shared" si="79"/>
        <v>60</v>
      </c>
      <c r="AJ142" s="185"/>
      <c r="AK142" s="205">
        <f t="shared" si="80"/>
        <v>9.99</v>
      </c>
      <c r="AL142" s="206">
        <f t="shared" si="81"/>
        <v>9.99</v>
      </c>
      <c r="AM142" s="206">
        <f t="shared" si="82"/>
        <v>9.99</v>
      </c>
      <c r="AN142" s="206">
        <f t="shared" si="83"/>
        <v>9.99</v>
      </c>
      <c r="AO142" s="207">
        <f t="shared" si="84"/>
        <v>9.99</v>
      </c>
      <c r="AP142" s="104" t="s">
        <v>125</v>
      </c>
      <c r="AQ142" s="227">
        <v>46265</v>
      </c>
      <c r="AR142" s="112" t="s">
        <v>101</v>
      </c>
      <c r="AS142" s="103"/>
    </row>
    <row r="143" spans="1:45" s="49" customFormat="1">
      <c r="A143" s="110"/>
      <c r="B143" s="124" t="s">
        <v>38</v>
      </c>
      <c r="C143" s="47" t="s">
        <v>2699</v>
      </c>
      <c r="D143" s="71" t="s">
        <v>85</v>
      </c>
      <c r="E143" s="112" t="s">
        <v>2426</v>
      </c>
      <c r="F143" s="51" t="s">
        <v>61</v>
      </c>
      <c r="G143" s="14">
        <v>80</v>
      </c>
      <c r="H143" s="14">
        <v>50</v>
      </c>
      <c r="I143" s="14">
        <v>50</v>
      </c>
      <c r="J143" s="14" t="s">
        <v>76</v>
      </c>
      <c r="K143" s="114" t="s">
        <v>61</v>
      </c>
      <c r="L143" s="115">
        <v>44.99</v>
      </c>
      <c r="M143" s="175">
        <f t="shared" si="72"/>
        <v>37.806722689075634</v>
      </c>
      <c r="N143" s="115">
        <f>(L143-5)*0.9+5</f>
        <v>40.991</v>
      </c>
      <c r="O143" s="116">
        <f t="shared" si="87"/>
        <v>34.446218487394958</v>
      </c>
      <c r="P143" s="177">
        <f t="shared" si="88"/>
        <v>40.991</v>
      </c>
      <c r="Q143" s="16">
        <f>P143-2</f>
        <v>38.991</v>
      </c>
      <c r="R143" s="16">
        <f>P143-5</f>
        <v>35.991</v>
      </c>
      <c r="S143" s="16">
        <f>P143-7</f>
        <v>33.991</v>
      </c>
      <c r="T143" s="16">
        <f>P143-10</f>
        <v>30.991</v>
      </c>
      <c r="U143" s="72">
        <f>P143-12</f>
        <v>28.991</v>
      </c>
      <c r="V143" s="256">
        <v>0</v>
      </c>
      <c r="W143" s="237" t="s">
        <v>2307</v>
      </c>
      <c r="X143" s="120" t="s">
        <v>2734</v>
      </c>
      <c r="Y143" s="67">
        <v>230</v>
      </c>
      <c r="Z143" s="114">
        <v>120</v>
      </c>
      <c r="AA143" s="182">
        <f t="shared" si="73"/>
        <v>350</v>
      </c>
      <c r="AB143" s="183">
        <f t="shared" si="74"/>
        <v>-368.9</v>
      </c>
      <c r="AC143" s="184">
        <f t="shared" si="75"/>
        <v>9.99</v>
      </c>
      <c r="AD143" s="183">
        <f t="shared" si="76"/>
        <v>8.3949579831932777</v>
      </c>
      <c r="AE143" s="202">
        <f>IF(ISNUMBER(Q143),AA143-40,"-")</f>
        <v>310</v>
      </c>
      <c r="AF143" s="203">
        <f>IF(ISNUMBER(R143),AA143-100,"-")</f>
        <v>250</v>
      </c>
      <c r="AG143" s="203">
        <f>IF(ISNUMBER(S143),AA143-140,"-")</f>
        <v>210</v>
      </c>
      <c r="AH143" s="203">
        <f t="shared" si="78"/>
        <v>150</v>
      </c>
      <c r="AI143" s="204">
        <f t="shared" si="79"/>
        <v>110</v>
      </c>
      <c r="AJ143" s="185"/>
      <c r="AK143" s="205">
        <f t="shared" si="80"/>
        <v>9.99</v>
      </c>
      <c r="AL143" s="206">
        <f t="shared" si="81"/>
        <v>9.99</v>
      </c>
      <c r="AM143" s="206">
        <f t="shared" si="82"/>
        <v>9.99</v>
      </c>
      <c r="AN143" s="206">
        <f t="shared" si="83"/>
        <v>9.99</v>
      </c>
      <c r="AO143" s="207">
        <f t="shared" si="84"/>
        <v>9.99</v>
      </c>
      <c r="AP143" s="104" t="s">
        <v>88</v>
      </c>
      <c r="AQ143" s="227">
        <v>46265</v>
      </c>
      <c r="AR143" s="112" t="s">
        <v>106</v>
      </c>
      <c r="AS143" s="103"/>
    </row>
    <row r="144" spans="1:45" s="49" customFormat="1">
      <c r="A144" s="110"/>
      <c r="B144" s="124" t="s">
        <v>38</v>
      </c>
      <c r="C144" s="47" t="s">
        <v>139</v>
      </c>
      <c r="D144" s="71" t="s">
        <v>85</v>
      </c>
      <c r="E144" s="112" t="s">
        <v>2426</v>
      </c>
      <c r="F144" s="51" t="s">
        <v>61</v>
      </c>
      <c r="G144" s="14">
        <v>100</v>
      </c>
      <c r="H144" s="14">
        <v>100</v>
      </c>
      <c r="I144" s="14">
        <v>150</v>
      </c>
      <c r="J144" s="14" t="s">
        <v>76</v>
      </c>
      <c r="K144" s="114" t="s">
        <v>61</v>
      </c>
      <c r="L144" s="115">
        <v>49.99</v>
      </c>
      <c r="M144" s="175">
        <f t="shared" si="72"/>
        <v>42.008403361344541</v>
      </c>
      <c r="N144" s="115">
        <f>(L144-5)*0.8+5</f>
        <v>40.992000000000004</v>
      </c>
      <c r="O144" s="116">
        <f t="shared" si="87"/>
        <v>34.447058823529417</v>
      </c>
      <c r="P144" s="177">
        <f t="shared" si="88"/>
        <v>40.992000000000004</v>
      </c>
      <c r="Q144" s="16">
        <f>P144-2</f>
        <v>38.992000000000004</v>
      </c>
      <c r="R144" s="16">
        <f>P144-5</f>
        <v>35.992000000000004</v>
      </c>
      <c r="S144" s="16">
        <f>P144-7</f>
        <v>33.992000000000004</v>
      </c>
      <c r="T144" s="16">
        <f>P144-10</f>
        <v>30.992000000000004</v>
      </c>
      <c r="U144" s="72">
        <f>P144-12</f>
        <v>28.992000000000004</v>
      </c>
      <c r="V144" s="256">
        <v>0</v>
      </c>
      <c r="W144" s="237" t="s">
        <v>2309</v>
      </c>
      <c r="X144" s="120" t="s">
        <v>2741</v>
      </c>
      <c r="Y144" s="67">
        <v>250</v>
      </c>
      <c r="Z144" s="114">
        <v>40</v>
      </c>
      <c r="AA144" s="182">
        <f t="shared" si="73"/>
        <v>290</v>
      </c>
      <c r="AB144" s="183">
        <f t="shared" si="74"/>
        <v>-297.5</v>
      </c>
      <c r="AC144" s="184">
        <f t="shared" si="75"/>
        <v>9.99</v>
      </c>
      <c r="AD144" s="183">
        <f t="shared" si="76"/>
        <v>8.3949579831932777</v>
      </c>
      <c r="AE144" s="202">
        <f>IF(ISNUMBER(Q144),AA144-40,"-")</f>
        <v>250</v>
      </c>
      <c r="AF144" s="203">
        <f>IF(ISNUMBER(R144),AA144-100,"-")</f>
        <v>190</v>
      </c>
      <c r="AG144" s="203">
        <f>IF(ISNUMBER(S144),AA144-140,"-")</f>
        <v>150</v>
      </c>
      <c r="AH144" s="203">
        <f t="shared" si="78"/>
        <v>90</v>
      </c>
      <c r="AI144" s="204">
        <f t="shared" si="79"/>
        <v>50</v>
      </c>
      <c r="AJ144" s="185"/>
      <c r="AK144" s="205">
        <f t="shared" si="80"/>
        <v>9.99</v>
      </c>
      <c r="AL144" s="206">
        <f t="shared" si="81"/>
        <v>9.99</v>
      </c>
      <c r="AM144" s="206">
        <f t="shared" si="82"/>
        <v>9.99</v>
      </c>
      <c r="AN144" s="206">
        <f t="shared" si="83"/>
        <v>9.99</v>
      </c>
      <c r="AO144" s="207">
        <f t="shared" si="84"/>
        <v>9.99</v>
      </c>
      <c r="AP144" s="104" t="s">
        <v>125</v>
      </c>
      <c r="AQ144" s="227">
        <v>46265</v>
      </c>
      <c r="AR144" s="112" t="s">
        <v>108</v>
      </c>
      <c r="AS144" s="103"/>
    </row>
    <row r="145" spans="1:45" s="49" customFormat="1">
      <c r="A145" s="110"/>
      <c r="B145" s="124" t="s">
        <v>38</v>
      </c>
      <c r="C145" s="47" t="s">
        <v>251</v>
      </c>
      <c r="D145" s="71" t="s">
        <v>71</v>
      </c>
      <c r="E145" s="112" t="s">
        <v>2426</v>
      </c>
      <c r="F145" s="51" t="s">
        <v>61</v>
      </c>
      <c r="G145" s="14">
        <v>50</v>
      </c>
      <c r="H145" s="14">
        <v>50</v>
      </c>
      <c r="I145" s="14">
        <v>50</v>
      </c>
      <c r="J145" s="14" t="s">
        <v>76</v>
      </c>
      <c r="K145" s="114" t="s">
        <v>61</v>
      </c>
      <c r="L145" s="115">
        <v>44.99</v>
      </c>
      <c r="M145" s="175">
        <f t="shared" si="72"/>
        <v>37.806722689075634</v>
      </c>
      <c r="N145" s="115">
        <f>(L145-10)*0.9+10</f>
        <v>41.491</v>
      </c>
      <c r="O145" s="116">
        <f t="shared" si="87"/>
        <v>34.866386554621847</v>
      </c>
      <c r="P145" s="177">
        <f t="shared" si="88"/>
        <v>41.491</v>
      </c>
      <c r="Q145" s="16">
        <f>P145-2</f>
        <v>39.491</v>
      </c>
      <c r="R145" s="16">
        <f>P145-5</f>
        <v>36.491</v>
      </c>
      <c r="S145" s="16">
        <f>P145-7</f>
        <v>34.491</v>
      </c>
      <c r="T145" s="16">
        <f>P145-10</f>
        <v>31.491</v>
      </c>
      <c r="U145" s="72">
        <f>P145-12</f>
        <v>29.491</v>
      </c>
      <c r="V145" s="256">
        <v>0</v>
      </c>
      <c r="W145" s="237" t="s">
        <v>2307</v>
      </c>
      <c r="X145" s="120" t="s">
        <v>2730</v>
      </c>
      <c r="Y145" s="67">
        <v>270</v>
      </c>
      <c r="Z145" s="114">
        <v>120</v>
      </c>
      <c r="AA145" s="182">
        <f t="shared" si="73"/>
        <v>390</v>
      </c>
      <c r="AB145" s="183">
        <f t="shared" si="74"/>
        <v>-416.5</v>
      </c>
      <c r="AC145" s="184">
        <f t="shared" si="75"/>
        <v>9.99</v>
      </c>
      <c r="AD145" s="183">
        <f t="shared" si="76"/>
        <v>8.3949579831932777</v>
      </c>
      <c r="AE145" s="202">
        <f>IF(ISNUMBER(Q145),AA145-40,"-")</f>
        <v>350</v>
      </c>
      <c r="AF145" s="203">
        <f>IF(ISNUMBER(R145),AA145-100,"-")</f>
        <v>290</v>
      </c>
      <c r="AG145" s="203">
        <f>IF(ISNUMBER(S145),AA145-140,"-")</f>
        <v>250</v>
      </c>
      <c r="AH145" s="203">
        <f t="shared" si="78"/>
        <v>190</v>
      </c>
      <c r="AI145" s="204">
        <f t="shared" si="79"/>
        <v>150</v>
      </c>
      <c r="AJ145" s="185"/>
      <c r="AK145" s="205">
        <f t="shared" si="80"/>
        <v>9.99</v>
      </c>
      <c r="AL145" s="206">
        <f t="shared" si="81"/>
        <v>9.99</v>
      </c>
      <c r="AM145" s="206">
        <f t="shared" si="82"/>
        <v>9.99</v>
      </c>
      <c r="AN145" s="206">
        <f t="shared" si="83"/>
        <v>9.99</v>
      </c>
      <c r="AO145" s="207">
        <f t="shared" si="84"/>
        <v>9.99</v>
      </c>
      <c r="AP145" s="104" t="s">
        <v>88</v>
      </c>
      <c r="AQ145" s="227">
        <v>46265</v>
      </c>
      <c r="AR145" s="112" t="s">
        <v>113</v>
      </c>
      <c r="AS145" s="103"/>
    </row>
    <row r="146" spans="1:45" s="49" customFormat="1">
      <c r="A146" s="110"/>
      <c r="B146" s="124" t="s">
        <v>38</v>
      </c>
      <c r="C146" s="47" t="s">
        <v>2700</v>
      </c>
      <c r="D146" s="71" t="s">
        <v>71</v>
      </c>
      <c r="E146" s="112" t="s">
        <v>2426</v>
      </c>
      <c r="F146" s="51" t="s">
        <v>61</v>
      </c>
      <c r="G146" s="14">
        <v>80</v>
      </c>
      <c r="H146" s="14">
        <v>50</v>
      </c>
      <c r="I146" s="14">
        <v>50</v>
      </c>
      <c r="J146" s="14" t="s">
        <v>76</v>
      </c>
      <c r="K146" s="114" t="s">
        <v>61</v>
      </c>
      <c r="L146" s="115">
        <v>49.99</v>
      </c>
      <c r="M146" s="175">
        <f t="shared" ref="M146:M175" si="89">L146/1.19</f>
        <v>42.008403361344541</v>
      </c>
      <c r="N146" s="115">
        <f>(L146-10)*0.8+10</f>
        <v>41.992000000000004</v>
      </c>
      <c r="O146" s="116">
        <f t="shared" si="87"/>
        <v>35.287394957983196</v>
      </c>
      <c r="P146" s="177">
        <f t="shared" si="88"/>
        <v>41.992000000000004</v>
      </c>
      <c r="Q146" s="16">
        <f>P146-2</f>
        <v>39.992000000000004</v>
      </c>
      <c r="R146" s="16">
        <f>P146-5</f>
        <v>36.992000000000004</v>
      </c>
      <c r="S146" s="16">
        <f>P146-7</f>
        <v>34.992000000000004</v>
      </c>
      <c r="T146" s="16">
        <f>P146-10</f>
        <v>31.992000000000004</v>
      </c>
      <c r="U146" s="72">
        <f>P146-12</f>
        <v>29.992000000000004</v>
      </c>
      <c r="V146" s="256">
        <v>0</v>
      </c>
      <c r="W146" s="237" t="s">
        <v>2309</v>
      </c>
      <c r="X146" s="120" t="s">
        <v>2735</v>
      </c>
      <c r="Y146" s="67">
        <v>310</v>
      </c>
      <c r="Z146" s="114">
        <v>40</v>
      </c>
      <c r="AA146" s="182">
        <f t="shared" ref="AA146:AA175" si="90">SUM(Y146:Z146)</f>
        <v>350</v>
      </c>
      <c r="AB146" s="183">
        <f t="shared" ref="AB146:AB175" si="91">((($AA$2+$AA$3)-AA146))*1.19</f>
        <v>-368.9</v>
      </c>
      <c r="AC146" s="184">
        <f t="shared" ref="AC146:AC175" si="92">IF(AB146&lt;1,9.99,ROUNDDOWN(AB146/10,0)*10+9.99)</f>
        <v>9.99</v>
      </c>
      <c r="AD146" s="183">
        <f t="shared" ref="AD146:AD175" si="93">AC146/1.19</f>
        <v>8.3949579831932777</v>
      </c>
      <c r="AE146" s="202">
        <f>IF(ISNUMBER(Q146),AA146-40,"-")</f>
        <v>310</v>
      </c>
      <c r="AF146" s="203">
        <f>IF(ISNUMBER(R146),AA146-100,"-")</f>
        <v>250</v>
      </c>
      <c r="AG146" s="203">
        <f>IF(ISNUMBER(S146),AA146-140,"-")</f>
        <v>210</v>
      </c>
      <c r="AH146" s="203">
        <f t="shared" ref="AH146:AH175" si="94">IF(ISNUMBER(T146),AA146-200,"-")</f>
        <v>150</v>
      </c>
      <c r="AI146" s="204">
        <f t="shared" ref="AI146:AI175" si="95">IF(ISNUMBER(U146),AA146-240,"-")</f>
        <v>110</v>
      </c>
      <c r="AJ146" s="185"/>
      <c r="AK146" s="205">
        <f t="shared" ref="AK146:AK175" si="96">IF(ISNUMBER(AE146),IF((AB146+47.6)&lt;1,9.99,ROUNDDOWN((AB146+47.6)/10,0)*10+9.99),"-")</f>
        <v>9.99</v>
      </c>
      <c r="AL146" s="206">
        <f t="shared" ref="AL146:AL175" si="97">IF(ISNUMBER(AF146),IF((AB146+119)&lt;1,9.99,ROUNDDOWN((AB146+119)/10,0)*10+9.99),"-")</f>
        <v>9.99</v>
      </c>
      <c r="AM146" s="206">
        <f t="shared" ref="AM146:AM175" si="98">IF(ISNUMBER(AG146),IF((AB146+166.6)&lt;1,9.99,ROUNDDOWN((AB146+166.6)/10,0)*10+9.99),"-")</f>
        <v>9.99</v>
      </c>
      <c r="AN146" s="206">
        <f t="shared" ref="AN146:AN175" si="99">IF(ISNUMBER(AH146),IF((AB146+238)&lt;1,9.99,ROUNDDOWN((AB146+238)/10,0)*10+9.99),"-")</f>
        <v>9.99</v>
      </c>
      <c r="AO146" s="207">
        <f t="shared" ref="AO146:AO175" si="100">IF(ISNUMBER(AI146),IF((AB146+285.6)&lt;1,9.99,ROUNDDOWN((AB146+285.6)/10,0)*10+9.99),"-")</f>
        <v>9.99</v>
      </c>
      <c r="AP146" s="104" t="s">
        <v>88</v>
      </c>
      <c r="AQ146" s="227">
        <v>46265</v>
      </c>
      <c r="AR146" s="112" t="s">
        <v>115</v>
      </c>
      <c r="AS146" s="103"/>
    </row>
    <row r="147" spans="1:45" s="49" customFormat="1">
      <c r="A147" s="110"/>
      <c r="B147" s="124" t="s">
        <v>38</v>
      </c>
      <c r="C147" s="47" t="s">
        <v>2704</v>
      </c>
      <c r="D147" s="71" t="s">
        <v>40</v>
      </c>
      <c r="E147" s="112" t="s">
        <v>2426</v>
      </c>
      <c r="F147" s="51" t="s">
        <v>61</v>
      </c>
      <c r="G147" s="14">
        <v>160</v>
      </c>
      <c r="H147" s="14">
        <v>100</v>
      </c>
      <c r="I147" s="14">
        <v>150</v>
      </c>
      <c r="J147" s="14" t="s">
        <v>76</v>
      </c>
      <c r="K147" s="114" t="s">
        <v>61</v>
      </c>
      <c r="L147" s="115">
        <v>54.99</v>
      </c>
      <c r="M147" s="175">
        <f t="shared" si="89"/>
        <v>46.210084033613448</v>
      </c>
      <c r="N147" s="115">
        <f>L147*0.8</f>
        <v>43.992000000000004</v>
      </c>
      <c r="O147" s="116">
        <f t="shared" si="87"/>
        <v>36.96806722689076</v>
      </c>
      <c r="P147" s="177">
        <f t="shared" si="88"/>
        <v>43.992000000000004</v>
      </c>
      <c r="Q147" s="16">
        <f>P147-2</f>
        <v>41.992000000000004</v>
      </c>
      <c r="R147" s="16">
        <f>P147-5</f>
        <v>38.992000000000004</v>
      </c>
      <c r="S147" s="16">
        <f>P147-7</f>
        <v>36.992000000000004</v>
      </c>
      <c r="T147" s="16">
        <f>P147-10</f>
        <v>33.992000000000004</v>
      </c>
      <c r="U147" s="72">
        <f>P147-12</f>
        <v>31.992000000000004</v>
      </c>
      <c r="V147" s="256">
        <v>0</v>
      </c>
      <c r="W147" s="237" t="s">
        <v>2309</v>
      </c>
      <c r="X147" s="120" t="s">
        <v>2748</v>
      </c>
      <c r="Y147" s="67">
        <v>270</v>
      </c>
      <c r="Z147" s="114">
        <v>30</v>
      </c>
      <c r="AA147" s="182">
        <f t="shared" si="90"/>
        <v>300</v>
      </c>
      <c r="AB147" s="183">
        <f t="shared" si="91"/>
        <v>-309.39999999999998</v>
      </c>
      <c r="AC147" s="184">
        <f t="shared" si="92"/>
        <v>9.99</v>
      </c>
      <c r="AD147" s="183">
        <f t="shared" si="93"/>
        <v>8.3949579831932777</v>
      </c>
      <c r="AE147" s="202">
        <f>IF(ISNUMBER(Q147),AA147-40,"-")</f>
        <v>260</v>
      </c>
      <c r="AF147" s="203">
        <f>IF(ISNUMBER(R147),AA147-100,"-")</f>
        <v>200</v>
      </c>
      <c r="AG147" s="203">
        <f>IF(ISNUMBER(S147),AA147-140,"-")</f>
        <v>160</v>
      </c>
      <c r="AH147" s="203">
        <f t="shared" si="94"/>
        <v>100</v>
      </c>
      <c r="AI147" s="204">
        <f t="shared" si="95"/>
        <v>60</v>
      </c>
      <c r="AJ147" s="185"/>
      <c r="AK147" s="205">
        <f t="shared" si="96"/>
        <v>9.99</v>
      </c>
      <c r="AL147" s="206">
        <f t="shared" si="97"/>
        <v>9.99</v>
      </c>
      <c r="AM147" s="206">
        <f t="shared" si="98"/>
        <v>9.99</v>
      </c>
      <c r="AN147" s="206">
        <f t="shared" si="99"/>
        <v>9.99</v>
      </c>
      <c r="AO147" s="207">
        <f t="shared" si="100"/>
        <v>9.99</v>
      </c>
      <c r="AP147" s="104" t="s">
        <v>125</v>
      </c>
      <c r="AQ147" s="227">
        <v>46265</v>
      </c>
      <c r="AR147" s="112" t="s">
        <v>113</v>
      </c>
      <c r="AS147" s="103"/>
    </row>
    <row r="148" spans="1:45" s="49" customFormat="1">
      <c r="A148" s="110"/>
      <c r="B148" s="124" t="s">
        <v>38</v>
      </c>
      <c r="C148" s="47" t="s">
        <v>251</v>
      </c>
      <c r="D148" s="71" t="s">
        <v>71</v>
      </c>
      <c r="E148" s="112"/>
      <c r="F148" s="51" t="s">
        <v>61</v>
      </c>
      <c r="G148" s="14">
        <v>50</v>
      </c>
      <c r="H148" s="14">
        <v>50</v>
      </c>
      <c r="I148" s="14">
        <v>50</v>
      </c>
      <c r="J148" s="14" t="s">
        <v>76</v>
      </c>
      <c r="K148" s="114" t="s">
        <v>61</v>
      </c>
      <c r="L148" s="115">
        <v>44.99</v>
      </c>
      <c r="M148" s="175">
        <f t="shared" si="89"/>
        <v>37.806722689075634</v>
      </c>
      <c r="N148" s="115"/>
      <c r="O148" s="116"/>
      <c r="P148" s="177">
        <f t="shared" ref="P148:P155" si="101">L148</f>
        <v>44.99</v>
      </c>
      <c r="Q148" s="16">
        <f>P148-2</f>
        <v>42.99</v>
      </c>
      <c r="R148" s="16">
        <f>P148-5</f>
        <v>39.99</v>
      </c>
      <c r="S148" s="16">
        <f>P148-7</f>
        <v>37.99</v>
      </c>
      <c r="T148" s="16">
        <f>P148-10</f>
        <v>34.99</v>
      </c>
      <c r="U148" s="72">
        <f>P148-12</f>
        <v>32.99</v>
      </c>
      <c r="V148" s="252">
        <v>39.99</v>
      </c>
      <c r="W148" s="212"/>
      <c r="X148" s="119" t="s">
        <v>41</v>
      </c>
      <c r="Y148" s="67">
        <v>270</v>
      </c>
      <c r="Z148" s="114"/>
      <c r="AA148" s="182">
        <f t="shared" si="90"/>
        <v>270</v>
      </c>
      <c r="AB148" s="183">
        <f t="shared" si="91"/>
        <v>-273.7</v>
      </c>
      <c r="AC148" s="184">
        <f t="shared" si="92"/>
        <v>9.99</v>
      </c>
      <c r="AD148" s="183">
        <f t="shared" si="93"/>
        <v>8.3949579831932777</v>
      </c>
      <c r="AE148" s="202">
        <f>IF(ISNUMBER(Q148),AA148-40,"-")</f>
        <v>230</v>
      </c>
      <c r="AF148" s="203">
        <f>IF(ISNUMBER(R148),AA148-100,"-")</f>
        <v>170</v>
      </c>
      <c r="AG148" s="203">
        <f>IF(ISNUMBER(S148),AA148-140,"-")</f>
        <v>130</v>
      </c>
      <c r="AH148" s="203">
        <f t="shared" si="94"/>
        <v>70</v>
      </c>
      <c r="AI148" s="204">
        <f t="shared" si="95"/>
        <v>30</v>
      </c>
      <c r="AJ148" s="185"/>
      <c r="AK148" s="205">
        <f t="shared" si="96"/>
        <v>9.99</v>
      </c>
      <c r="AL148" s="206">
        <f t="shared" si="97"/>
        <v>9.99</v>
      </c>
      <c r="AM148" s="206">
        <f t="shared" si="98"/>
        <v>9.99</v>
      </c>
      <c r="AN148" s="206">
        <f t="shared" si="99"/>
        <v>9.99</v>
      </c>
      <c r="AO148" s="207">
        <f t="shared" si="100"/>
        <v>19.990000000000002</v>
      </c>
      <c r="AP148" s="104" t="s">
        <v>88</v>
      </c>
      <c r="AQ148" s="227"/>
      <c r="AR148" s="112" t="s">
        <v>113</v>
      </c>
      <c r="AS148" s="103"/>
    </row>
    <row r="149" spans="1:45" s="50" customFormat="1">
      <c r="A149" s="110"/>
      <c r="B149" s="124" t="s">
        <v>38</v>
      </c>
      <c r="C149" s="47" t="s">
        <v>2699</v>
      </c>
      <c r="D149" s="71" t="s">
        <v>85</v>
      </c>
      <c r="E149" s="112"/>
      <c r="F149" s="51" t="s">
        <v>61</v>
      </c>
      <c r="G149" s="14">
        <v>80</v>
      </c>
      <c r="H149" s="14">
        <v>50</v>
      </c>
      <c r="I149" s="14">
        <v>50</v>
      </c>
      <c r="J149" s="14" t="s">
        <v>76</v>
      </c>
      <c r="K149" s="114" t="s">
        <v>61</v>
      </c>
      <c r="L149" s="115">
        <v>44.99</v>
      </c>
      <c r="M149" s="175">
        <f t="shared" si="89"/>
        <v>37.806722689075634</v>
      </c>
      <c r="N149" s="115"/>
      <c r="O149" s="116"/>
      <c r="P149" s="177">
        <f t="shared" si="101"/>
        <v>44.99</v>
      </c>
      <c r="Q149" s="16">
        <f>P149-2</f>
        <v>42.99</v>
      </c>
      <c r="R149" s="16">
        <f>P149-5</f>
        <v>39.99</v>
      </c>
      <c r="S149" s="16">
        <f>P149-7</f>
        <v>37.99</v>
      </c>
      <c r="T149" s="16">
        <f>P149-10</f>
        <v>34.99</v>
      </c>
      <c r="U149" s="72">
        <f>P149-12</f>
        <v>32.99</v>
      </c>
      <c r="V149" s="252">
        <v>39.99</v>
      </c>
      <c r="W149" s="212"/>
      <c r="X149" s="119" t="s">
        <v>41</v>
      </c>
      <c r="Y149" s="67">
        <v>230</v>
      </c>
      <c r="Z149" s="114"/>
      <c r="AA149" s="182">
        <f t="shared" si="90"/>
        <v>230</v>
      </c>
      <c r="AB149" s="183">
        <f t="shared" si="91"/>
        <v>-226.1</v>
      </c>
      <c r="AC149" s="184">
        <f t="shared" si="92"/>
        <v>9.99</v>
      </c>
      <c r="AD149" s="183">
        <f t="shared" si="93"/>
        <v>8.3949579831932777</v>
      </c>
      <c r="AE149" s="202">
        <f>IF(ISNUMBER(Q149),AA149-40,"-")</f>
        <v>190</v>
      </c>
      <c r="AF149" s="203">
        <f>IF(ISNUMBER(R149),AA149-100,"-")</f>
        <v>130</v>
      </c>
      <c r="AG149" s="203">
        <f>IF(ISNUMBER(S149),AA149-140,"-")</f>
        <v>90</v>
      </c>
      <c r="AH149" s="203">
        <f t="shared" si="94"/>
        <v>30</v>
      </c>
      <c r="AI149" s="204">
        <f t="shared" si="95"/>
        <v>-10</v>
      </c>
      <c r="AJ149" s="185"/>
      <c r="AK149" s="205">
        <f t="shared" si="96"/>
        <v>9.99</v>
      </c>
      <c r="AL149" s="206">
        <f t="shared" si="97"/>
        <v>9.99</v>
      </c>
      <c r="AM149" s="206">
        <f t="shared" si="98"/>
        <v>9.99</v>
      </c>
      <c r="AN149" s="206">
        <f t="shared" si="99"/>
        <v>19.990000000000002</v>
      </c>
      <c r="AO149" s="207">
        <f t="shared" si="100"/>
        <v>59.99</v>
      </c>
      <c r="AP149" s="104" t="s">
        <v>88</v>
      </c>
      <c r="AQ149" s="227"/>
      <c r="AR149" s="112" t="s">
        <v>106</v>
      </c>
      <c r="AS149" s="103"/>
    </row>
    <row r="150" spans="1:45" s="49" customFormat="1">
      <c r="A150" s="110"/>
      <c r="B150" s="124" t="s">
        <v>38</v>
      </c>
      <c r="C150" s="47" t="s">
        <v>134</v>
      </c>
      <c r="D150" s="71" t="s">
        <v>40</v>
      </c>
      <c r="E150" s="112"/>
      <c r="F150" s="51" t="s">
        <v>61</v>
      </c>
      <c r="G150" s="14">
        <v>100</v>
      </c>
      <c r="H150" s="14">
        <v>100</v>
      </c>
      <c r="I150" s="14">
        <v>150</v>
      </c>
      <c r="J150" s="14" t="s">
        <v>76</v>
      </c>
      <c r="K150" s="114" t="s">
        <v>61</v>
      </c>
      <c r="L150" s="115">
        <v>44.99</v>
      </c>
      <c r="M150" s="175">
        <f t="shared" si="89"/>
        <v>37.806722689075634</v>
      </c>
      <c r="N150" s="115"/>
      <c r="O150" s="116"/>
      <c r="P150" s="177">
        <f t="shared" si="101"/>
        <v>44.99</v>
      </c>
      <c r="Q150" s="16">
        <f>P150-2</f>
        <v>42.99</v>
      </c>
      <c r="R150" s="16">
        <f>P150-5</f>
        <v>39.99</v>
      </c>
      <c r="S150" s="16">
        <f>P150-7</f>
        <v>37.99</v>
      </c>
      <c r="T150" s="16">
        <f>P150-10</f>
        <v>34.99</v>
      </c>
      <c r="U150" s="72">
        <f>P150-12</f>
        <v>32.99</v>
      </c>
      <c r="V150" s="252">
        <v>39.99</v>
      </c>
      <c r="W150" s="212"/>
      <c r="X150" s="119" t="s">
        <v>41</v>
      </c>
      <c r="Y150" s="67">
        <v>170</v>
      </c>
      <c r="Z150" s="114"/>
      <c r="AA150" s="182">
        <f t="shared" si="90"/>
        <v>170</v>
      </c>
      <c r="AB150" s="183">
        <f t="shared" si="91"/>
        <v>-154.69999999999999</v>
      </c>
      <c r="AC150" s="184">
        <f t="shared" si="92"/>
        <v>9.99</v>
      </c>
      <c r="AD150" s="183">
        <f t="shared" si="93"/>
        <v>8.3949579831932777</v>
      </c>
      <c r="AE150" s="202">
        <f>IF(ISNUMBER(Q150),AA150-40,"-")</f>
        <v>130</v>
      </c>
      <c r="AF150" s="203">
        <f>IF(ISNUMBER(R150),AA150-100,"-")</f>
        <v>70</v>
      </c>
      <c r="AG150" s="203">
        <f>IF(ISNUMBER(S150),AA150-140,"-")</f>
        <v>30</v>
      </c>
      <c r="AH150" s="203">
        <f t="shared" si="94"/>
        <v>-30</v>
      </c>
      <c r="AI150" s="204">
        <f t="shared" si="95"/>
        <v>-70</v>
      </c>
      <c r="AJ150" s="185"/>
      <c r="AK150" s="205">
        <f t="shared" si="96"/>
        <v>9.99</v>
      </c>
      <c r="AL150" s="206">
        <f t="shared" si="97"/>
        <v>9.99</v>
      </c>
      <c r="AM150" s="206">
        <f t="shared" si="98"/>
        <v>19.990000000000002</v>
      </c>
      <c r="AN150" s="206">
        <f t="shared" si="99"/>
        <v>89.99</v>
      </c>
      <c r="AO150" s="207">
        <f t="shared" si="100"/>
        <v>139.99</v>
      </c>
      <c r="AP150" s="104" t="s">
        <v>125</v>
      </c>
      <c r="AQ150" s="227"/>
      <c r="AR150" s="112" t="s">
        <v>101</v>
      </c>
      <c r="AS150" s="103"/>
    </row>
    <row r="151" spans="1:45" s="49" customFormat="1">
      <c r="A151" s="110"/>
      <c r="B151" s="124" t="s">
        <v>38</v>
      </c>
      <c r="C151" s="47" t="s">
        <v>251</v>
      </c>
      <c r="D151" s="71" t="s">
        <v>71</v>
      </c>
      <c r="E151" s="112" t="s">
        <v>2426</v>
      </c>
      <c r="F151" s="51" t="s">
        <v>61</v>
      </c>
      <c r="G151" s="14">
        <v>50</v>
      </c>
      <c r="H151" s="14">
        <v>50</v>
      </c>
      <c r="I151" s="14">
        <v>50</v>
      </c>
      <c r="J151" s="14" t="s">
        <v>76</v>
      </c>
      <c r="K151" s="114" t="s">
        <v>61</v>
      </c>
      <c r="L151" s="115">
        <v>44.99</v>
      </c>
      <c r="M151" s="175">
        <f t="shared" si="89"/>
        <v>37.806722689075634</v>
      </c>
      <c r="N151" s="115"/>
      <c r="O151" s="116"/>
      <c r="P151" s="177">
        <f t="shared" si="101"/>
        <v>44.99</v>
      </c>
      <c r="Q151" s="16">
        <f>P151-2</f>
        <v>42.99</v>
      </c>
      <c r="R151" s="16">
        <f>P151-5</f>
        <v>39.99</v>
      </c>
      <c r="S151" s="16">
        <f>P151-7</f>
        <v>37.99</v>
      </c>
      <c r="T151" s="16">
        <f>P151-10</f>
        <v>34.99</v>
      </c>
      <c r="U151" s="72">
        <f>P151-12</f>
        <v>32.99</v>
      </c>
      <c r="V151" s="252">
        <v>39.99</v>
      </c>
      <c r="W151" s="237" t="s">
        <v>49</v>
      </c>
      <c r="X151" s="120" t="s">
        <v>2728</v>
      </c>
      <c r="Y151" s="67">
        <v>270</v>
      </c>
      <c r="Z151" s="114">
        <v>220</v>
      </c>
      <c r="AA151" s="182">
        <f t="shared" si="90"/>
        <v>490</v>
      </c>
      <c r="AB151" s="183">
        <f t="shared" si="91"/>
        <v>-535.5</v>
      </c>
      <c r="AC151" s="184">
        <f t="shared" si="92"/>
        <v>9.99</v>
      </c>
      <c r="AD151" s="183">
        <f t="shared" si="93"/>
        <v>8.3949579831932777</v>
      </c>
      <c r="AE151" s="202">
        <f>IF(ISNUMBER(Q151),AA151-40,"-")</f>
        <v>450</v>
      </c>
      <c r="AF151" s="203">
        <f>IF(ISNUMBER(R151),AA151-100,"-")</f>
        <v>390</v>
      </c>
      <c r="AG151" s="203">
        <f>IF(ISNUMBER(S151),AA151-140,"-")</f>
        <v>350</v>
      </c>
      <c r="AH151" s="203">
        <f t="shared" si="94"/>
        <v>290</v>
      </c>
      <c r="AI151" s="204">
        <f t="shared" si="95"/>
        <v>250</v>
      </c>
      <c r="AJ151" s="185"/>
      <c r="AK151" s="205">
        <f t="shared" si="96"/>
        <v>9.99</v>
      </c>
      <c r="AL151" s="206">
        <f t="shared" si="97"/>
        <v>9.99</v>
      </c>
      <c r="AM151" s="206">
        <f t="shared" si="98"/>
        <v>9.99</v>
      </c>
      <c r="AN151" s="206">
        <f t="shared" si="99"/>
        <v>9.99</v>
      </c>
      <c r="AO151" s="207">
        <f t="shared" si="100"/>
        <v>9.99</v>
      </c>
      <c r="AP151" s="104" t="s">
        <v>88</v>
      </c>
      <c r="AQ151" s="227">
        <v>46265</v>
      </c>
      <c r="AR151" s="112" t="s">
        <v>113</v>
      </c>
      <c r="AS151" s="103"/>
    </row>
    <row r="152" spans="1:45" s="49" customFormat="1">
      <c r="A152" s="110"/>
      <c r="B152" s="124" t="s">
        <v>38</v>
      </c>
      <c r="C152" s="47" t="s">
        <v>251</v>
      </c>
      <c r="D152" s="71" t="s">
        <v>71</v>
      </c>
      <c r="E152" s="112" t="s">
        <v>2426</v>
      </c>
      <c r="F152" s="51" t="s">
        <v>61</v>
      </c>
      <c r="G152" s="14">
        <v>50</v>
      </c>
      <c r="H152" s="14">
        <v>50</v>
      </c>
      <c r="I152" s="14">
        <v>50</v>
      </c>
      <c r="J152" s="14" t="s">
        <v>76</v>
      </c>
      <c r="K152" s="114" t="s">
        <v>61</v>
      </c>
      <c r="L152" s="115">
        <v>44.99</v>
      </c>
      <c r="M152" s="175">
        <f t="shared" si="89"/>
        <v>37.806722689075634</v>
      </c>
      <c r="N152" s="115"/>
      <c r="O152" s="116"/>
      <c r="P152" s="177">
        <f t="shared" si="101"/>
        <v>44.99</v>
      </c>
      <c r="Q152" s="16">
        <f>P152-2</f>
        <v>42.99</v>
      </c>
      <c r="R152" s="16">
        <f>P152-5</f>
        <v>39.99</v>
      </c>
      <c r="S152" s="16">
        <f>P152-7</f>
        <v>37.99</v>
      </c>
      <c r="T152" s="16">
        <f>P152-10</f>
        <v>34.99</v>
      </c>
      <c r="U152" s="72">
        <f>P152-12</f>
        <v>32.99</v>
      </c>
      <c r="V152" s="252">
        <v>39.99</v>
      </c>
      <c r="W152" s="237" t="s">
        <v>49</v>
      </c>
      <c r="X152" s="120" t="s">
        <v>2732</v>
      </c>
      <c r="Y152" s="67">
        <v>270</v>
      </c>
      <c r="Z152" s="114">
        <v>230</v>
      </c>
      <c r="AA152" s="182">
        <f t="shared" si="90"/>
        <v>500</v>
      </c>
      <c r="AB152" s="183">
        <f t="shared" si="91"/>
        <v>-547.4</v>
      </c>
      <c r="AC152" s="184">
        <f t="shared" si="92"/>
        <v>9.99</v>
      </c>
      <c r="AD152" s="183">
        <f t="shared" si="93"/>
        <v>8.3949579831932777</v>
      </c>
      <c r="AE152" s="202">
        <f>IF(ISNUMBER(Q152),AA152-40,"-")</f>
        <v>460</v>
      </c>
      <c r="AF152" s="203">
        <f>IF(ISNUMBER(R152),AA152-100,"-")</f>
        <v>400</v>
      </c>
      <c r="AG152" s="203">
        <f>IF(ISNUMBER(S152),AA152-140,"-")</f>
        <v>360</v>
      </c>
      <c r="AH152" s="203">
        <f t="shared" si="94"/>
        <v>300</v>
      </c>
      <c r="AI152" s="204">
        <f t="shared" si="95"/>
        <v>260</v>
      </c>
      <c r="AJ152" s="185"/>
      <c r="AK152" s="205">
        <f t="shared" si="96"/>
        <v>9.99</v>
      </c>
      <c r="AL152" s="206">
        <f t="shared" si="97"/>
        <v>9.99</v>
      </c>
      <c r="AM152" s="206">
        <f t="shared" si="98"/>
        <v>9.99</v>
      </c>
      <c r="AN152" s="206">
        <f t="shared" si="99"/>
        <v>9.99</v>
      </c>
      <c r="AO152" s="207">
        <f t="shared" si="100"/>
        <v>9.99</v>
      </c>
      <c r="AP152" s="104" t="s">
        <v>88</v>
      </c>
      <c r="AQ152" s="227">
        <v>46265</v>
      </c>
      <c r="AR152" s="112" t="s">
        <v>113</v>
      </c>
      <c r="AS152" s="103" t="s">
        <v>82</v>
      </c>
    </row>
    <row r="153" spans="1:45" s="49" customFormat="1">
      <c r="A153" s="110"/>
      <c r="B153" s="124" t="s">
        <v>38</v>
      </c>
      <c r="C153" s="47" t="s">
        <v>2699</v>
      </c>
      <c r="D153" s="71" t="s">
        <v>85</v>
      </c>
      <c r="E153" s="112" t="s">
        <v>2426</v>
      </c>
      <c r="F153" s="51" t="s">
        <v>61</v>
      </c>
      <c r="G153" s="14">
        <v>80</v>
      </c>
      <c r="H153" s="14">
        <v>50</v>
      </c>
      <c r="I153" s="14">
        <v>50</v>
      </c>
      <c r="J153" s="14" t="s">
        <v>76</v>
      </c>
      <c r="K153" s="114" t="s">
        <v>61</v>
      </c>
      <c r="L153" s="115">
        <v>44.99</v>
      </c>
      <c r="M153" s="175">
        <f t="shared" si="89"/>
        <v>37.806722689075634</v>
      </c>
      <c r="N153" s="115"/>
      <c r="O153" s="116"/>
      <c r="P153" s="177">
        <f t="shared" si="101"/>
        <v>44.99</v>
      </c>
      <c r="Q153" s="16">
        <f>P153-2</f>
        <v>42.99</v>
      </c>
      <c r="R153" s="16">
        <f>P153-5</f>
        <v>39.99</v>
      </c>
      <c r="S153" s="16">
        <f>P153-7</f>
        <v>37.99</v>
      </c>
      <c r="T153" s="16">
        <f>P153-10</f>
        <v>34.99</v>
      </c>
      <c r="U153" s="72">
        <f>P153-12</f>
        <v>32.99</v>
      </c>
      <c r="V153" s="252">
        <v>39.99</v>
      </c>
      <c r="W153" s="237" t="s">
        <v>49</v>
      </c>
      <c r="X153" s="120" t="s">
        <v>2733</v>
      </c>
      <c r="Y153" s="67">
        <v>230</v>
      </c>
      <c r="Z153" s="114">
        <v>230</v>
      </c>
      <c r="AA153" s="182">
        <f t="shared" si="90"/>
        <v>460</v>
      </c>
      <c r="AB153" s="183">
        <f t="shared" si="91"/>
        <v>-499.79999999999995</v>
      </c>
      <c r="AC153" s="184">
        <f t="shared" si="92"/>
        <v>9.99</v>
      </c>
      <c r="AD153" s="183">
        <f t="shared" si="93"/>
        <v>8.3949579831932777</v>
      </c>
      <c r="AE153" s="202">
        <f>IF(ISNUMBER(Q153),AA153-40,"-")</f>
        <v>420</v>
      </c>
      <c r="AF153" s="203">
        <f>IF(ISNUMBER(R153),AA153-100,"-")</f>
        <v>360</v>
      </c>
      <c r="AG153" s="203">
        <f>IF(ISNUMBER(S153),AA153-140,"-")</f>
        <v>320</v>
      </c>
      <c r="AH153" s="203">
        <f t="shared" si="94"/>
        <v>260</v>
      </c>
      <c r="AI153" s="204">
        <f t="shared" si="95"/>
        <v>220</v>
      </c>
      <c r="AJ153" s="185"/>
      <c r="AK153" s="205">
        <f t="shared" si="96"/>
        <v>9.99</v>
      </c>
      <c r="AL153" s="206">
        <f t="shared" si="97"/>
        <v>9.99</v>
      </c>
      <c r="AM153" s="206">
        <f t="shared" si="98"/>
        <v>9.99</v>
      </c>
      <c r="AN153" s="206">
        <f t="shared" si="99"/>
        <v>9.99</v>
      </c>
      <c r="AO153" s="207">
        <f t="shared" si="100"/>
        <v>9.99</v>
      </c>
      <c r="AP153" s="104" t="s">
        <v>88</v>
      </c>
      <c r="AQ153" s="227">
        <v>46265</v>
      </c>
      <c r="AR153" s="112" t="s">
        <v>106</v>
      </c>
      <c r="AS153" s="103"/>
    </row>
    <row r="154" spans="1:45" s="49" customFormat="1">
      <c r="A154" s="110"/>
      <c r="B154" s="124" t="s">
        <v>38</v>
      </c>
      <c r="C154" s="47" t="s">
        <v>2699</v>
      </c>
      <c r="D154" s="71" t="s">
        <v>85</v>
      </c>
      <c r="E154" s="112" t="s">
        <v>2426</v>
      </c>
      <c r="F154" s="51" t="s">
        <v>61</v>
      </c>
      <c r="G154" s="14">
        <v>80</v>
      </c>
      <c r="H154" s="14">
        <v>50</v>
      </c>
      <c r="I154" s="14">
        <v>50</v>
      </c>
      <c r="J154" s="14" t="s">
        <v>76</v>
      </c>
      <c r="K154" s="114" t="s">
        <v>61</v>
      </c>
      <c r="L154" s="115">
        <v>44.99</v>
      </c>
      <c r="M154" s="175">
        <f t="shared" si="89"/>
        <v>37.806722689075634</v>
      </c>
      <c r="N154" s="115"/>
      <c r="O154" s="116"/>
      <c r="P154" s="177">
        <f t="shared" si="101"/>
        <v>44.99</v>
      </c>
      <c r="Q154" s="16">
        <f>P154-2</f>
        <v>42.99</v>
      </c>
      <c r="R154" s="16">
        <f>P154-5</f>
        <v>39.99</v>
      </c>
      <c r="S154" s="16">
        <f>P154-7</f>
        <v>37.99</v>
      </c>
      <c r="T154" s="16">
        <f>P154-10</f>
        <v>34.99</v>
      </c>
      <c r="U154" s="72">
        <f>P154-12</f>
        <v>32.99</v>
      </c>
      <c r="V154" s="252">
        <v>39.99</v>
      </c>
      <c r="W154" s="237" t="s">
        <v>49</v>
      </c>
      <c r="X154" s="120" t="s">
        <v>2736</v>
      </c>
      <c r="Y154" s="67">
        <v>230</v>
      </c>
      <c r="Z154" s="114">
        <v>260</v>
      </c>
      <c r="AA154" s="182">
        <f t="shared" si="90"/>
        <v>490</v>
      </c>
      <c r="AB154" s="183">
        <f t="shared" si="91"/>
        <v>-535.5</v>
      </c>
      <c r="AC154" s="184">
        <f t="shared" si="92"/>
        <v>9.99</v>
      </c>
      <c r="AD154" s="183">
        <f t="shared" si="93"/>
        <v>8.3949579831932777</v>
      </c>
      <c r="AE154" s="202">
        <f>IF(ISNUMBER(Q154),AA154-40,"-")</f>
        <v>450</v>
      </c>
      <c r="AF154" s="203">
        <f>IF(ISNUMBER(R154),AA154-100,"-")</f>
        <v>390</v>
      </c>
      <c r="AG154" s="203">
        <f>IF(ISNUMBER(S154),AA154-140,"-")</f>
        <v>350</v>
      </c>
      <c r="AH154" s="203">
        <f t="shared" si="94"/>
        <v>290</v>
      </c>
      <c r="AI154" s="204">
        <f t="shared" si="95"/>
        <v>250</v>
      </c>
      <c r="AJ154" s="185"/>
      <c r="AK154" s="205">
        <f t="shared" si="96"/>
        <v>9.99</v>
      </c>
      <c r="AL154" s="206">
        <f t="shared" si="97"/>
        <v>9.99</v>
      </c>
      <c r="AM154" s="206">
        <f t="shared" si="98"/>
        <v>9.99</v>
      </c>
      <c r="AN154" s="206">
        <f t="shared" si="99"/>
        <v>9.99</v>
      </c>
      <c r="AO154" s="207">
        <f t="shared" si="100"/>
        <v>9.99</v>
      </c>
      <c r="AP154" s="104" t="s">
        <v>88</v>
      </c>
      <c r="AQ154" s="227">
        <v>46265</v>
      </c>
      <c r="AR154" s="112" t="s">
        <v>106</v>
      </c>
      <c r="AS154" s="103" t="s">
        <v>82</v>
      </c>
    </row>
    <row r="155" spans="1:45" s="49" customFormat="1">
      <c r="A155" s="110"/>
      <c r="B155" s="124" t="s">
        <v>38</v>
      </c>
      <c r="C155" s="47" t="s">
        <v>134</v>
      </c>
      <c r="D155" s="71" t="s">
        <v>40</v>
      </c>
      <c r="E155" s="112" t="s">
        <v>2426</v>
      </c>
      <c r="F155" s="51" t="s">
        <v>61</v>
      </c>
      <c r="G155" s="14">
        <v>100</v>
      </c>
      <c r="H155" s="14">
        <v>100</v>
      </c>
      <c r="I155" s="14">
        <v>150</v>
      </c>
      <c r="J155" s="14" t="s">
        <v>76</v>
      </c>
      <c r="K155" s="114" t="s">
        <v>61</v>
      </c>
      <c r="L155" s="115">
        <v>44.99</v>
      </c>
      <c r="M155" s="175">
        <f t="shared" si="89"/>
        <v>37.806722689075634</v>
      </c>
      <c r="N155" s="115"/>
      <c r="O155" s="116"/>
      <c r="P155" s="177">
        <f t="shared" si="101"/>
        <v>44.99</v>
      </c>
      <c r="Q155" s="16">
        <f>P155-2</f>
        <v>42.99</v>
      </c>
      <c r="R155" s="16">
        <f>P155-5</f>
        <v>39.99</v>
      </c>
      <c r="S155" s="16">
        <f>P155-7</f>
        <v>37.99</v>
      </c>
      <c r="T155" s="16">
        <f>P155-10</f>
        <v>34.99</v>
      </c>
      <c r="U155" s="72">
        <f>P155-12</f>
        <v>32.99</v>
      </c>
      <c r="V155" s="252">
        <v>39.99</v>
      </c>
      <c r="W155" s="237" t="s">
        <v>49</v>
      </c>
      <c r="X155" s="120" t="s">
        <v>2738</v>
      </c>
      <c r="Y155" s="67">
        <v>170</v>
      </c>
      <c r="Z155" s="114">
        <v>250</v>
      </c>
      <c r="AA155" s="182">
        <f t="shared" si="90"/>
        <v>420</v>
      </c>
      <c r="AB155" s="183">
        <f t="shared" si="91"/>
        <v>-452.2</v>
      </c>
      <c r="AC155" s="184">
        <f t="shared" si="92"/>
        <v>9.99</v>
      </c>
      <c r="AD155" s="183">
        <f t="shared" si="93"/>
        <v>8.3949579831932777</v>
      </c>
      <c r="AE155" s="202">
        <f>IF(ISNUMBER(Q155),AA155-40,"-")</f>
        <v>380</v>
      </c>
      <c r="AF155" s="203">
        <f>IF(ISNUMBER(R155),AA155-100,"-")</f>
        <v>320</v>
      </c>
      <c r="AG155" s="203">
        <f>IF(ISNUMBER(S155),AA155-140,"-")</f>
        <v>280</v>
      </c>
      <c r="AH155" s="203">
        <f t="shared" si="94"/>
        <v>220</v>
      </c>
      <c r="AI155" s="204">
        <f t="shared" si="95"/>
        <v>180</v>
      </c>
      <c r="AJ155" s="185"/>
      <c r="AK155" s="205">
        <f t="shared" si="96"/>
        <v>9.99</v>
      </c>
      <c r="AL155" s="206">
        <f t="shared" si="97"/>
        <v>9.99</v>
      </c>
      <c r="AM155" s="206">
        <f t="shared" si="98"/>
        <v>9.99</v>
      </c>
      <c r="AN155" s="206">
        <f t="shared" si="99"/>
        <v>9.99</v>
      </c>
      <c r="AO155" s="207">
        <f t="shared" si="100"/>
        <v>9.99</v>
      </c>
      <c r="AP155" s="104" t="s">
        <v>125</v>
      </c>
      <c r="AQ155" s="227">
        <v>46265</v>
      </c>
      <c r="AR155" s="112" t="s">
        <v>101</v>
      </c>
      <c r="AS155" s="103"/>
    </row>
    <row r="156" spans="1:45">
      <c r="A156" s="110"/>
      <c r="B156" s="124" t="s">
        <v>38</v>
      </c>
      <c r="C156" s="47" t="s">
        <v>2702</v>
      </c>
      <c r="D156" s="71" t="s">
        <v>85</v>
      </c>
      <c r="E156" s="112" t="s">
        <v>2426</v>
      </c>
      <c r="F156" s="51" t="s">
        <v>61</v>
      </c>
      <c r="G156" s="14">
        <v>140</v>
      </c>
      <c r="H156" s="14">
        <v>100</v>
      </c>
      <c r="I156" s="14">
        <v>150</v>
      </c>
      <c r="J156" s="14" t="s">
        <v>76</v>
      </c>
      <c r="K156" s="114" t="s">
        <v>61</v>
      </c>
      <c r="L156" s="115">
        <v>54.99</v>
      </c>
      <c r="M156" s="175">
        <f t="shared" si="89"/>
        <v>46.210084033613448</v>
      </c>
      <c r="N156" s="115">
        <f>L156-10</f>
        <v>44.99</v>
      </c>
      <c r="O156" s="116">
        <f t="shared" ref="O156:O164" si="102">N156/1.19</f>
        <v>37.806722689075634</v>
      </c>
      <c r="P156" s="177">
        <f t="shared" ref="P156:P164" si="103">N156</f>
        <v>44.99</v>
      </c>
      <c r="Q156" s="16">
        <f>P156-2</f>
        <v>42.99</v>
      </c>
      <c r="R156" s="16">
        <f>P156-5</f>
        <v>39.99</v>
      </c>
      <c r="S156" s="16">
        <f>P156-7</f>
        <v>37.99</v>
      </c>
      <c r="T156" s="16">
        <f>P156-10</f>
        <v>34.99</v>
      </c>
      <c r="U156" s="72">
        <f>P156-12</f>
        <v>32.99</v>
      </c>
      <c r="V156" s="252">
        <v>39.99</v>
      </c>
      <c r="W156" s="237" t="s">
        <v>81</v>
      </c>
      <c r="X156" s="120" t="s">
        <v>2743</v>
      </c>
      <c r="Y156" s="67">
        <v>310</v>
      </c>
      <c r="Z156" s="114">
        <v>60</v>
      </c>
      <c r="AA156" s="182">
        <f t="shared" si="90"/>
        <v>370</v>
      </c>
      <c r="AB156" s="183">
        <f t="shared" si="91"/>
        <v>-392.7</v>
      </c>
      <c r="AC156" s="184">
        <f t="shared" si="92"/>
        <v>9.99</v>
      </c>
      <c r="AD156" s="183">
        <f t="shared" si="93"/>
        <v>8.3949579831932777</v>
      </c>
      <c r="AE156" s="202">
        <f>IF(ISNUMBER(Q156),AA156-40,"-")</f>
        <v>330</v>
      </c>
      <c r="AF156" s="203">
        <f>IF(ISNUMBER(R156),AA156-100,"-")</f>
        <v>270</v>
      </c>
      <c r="AG156" s="203">
        <f>IF(ISNUMBER(S156),AA156-140,"-")</f>
        <v>230</v>
      </c>
      <c r="AH156" s="203">
        <f t="shared" si="94"/>
        <v>170</v>
      </c>
      <c r="AI156" s="204">
        <f t="shared" si="95"/>
        <v>130</v>
      </c>
      <c r="AJ156" s="185"/>
      <c r="AK156" s="205">
        <f t="shared" si="96"/>
        <v>9.99</v>
      </c>
      <c r="AL156" s="206">
        <f t="shared" si="97"/>
        <v>9.99</v>
      </c>
      <c r="AM156" s="206">
        <f t="shared" si="98"/>
        <v>9.99</v>
      </c>
      <c r="AN156" s="206">
        <f t="shared" si="99"/>
        <v>9.99</v>
      </c>
      <c r="AO156" s="207">
        <f t="shared" si="100"/>
        <v>9.99</v>
      </c>
      <c r="AP156" s="104" t="s">
        <v>125</v>
      </c>
      <c r="AQ156" s="227">
        <v>46265</v>
      </c>
      <c r="AR156" s="112" t="s">
        <v>115</v>
      </c>
      <c r="AS156" s="103"/>
    </row>
    <row r="157" spans="1:45" s="49" customFormat="1">
      <c r="A157" s="110"/>
      <c r="B157" s="124" t="s">
        <v>38</v>
      </c>
      <c r="C157" s="47" t="s">
        <v>2701</v>
      </c>
      <c r="D157" s="71" t="s">
        <v>40</v>
      </c>
      <c r="E157" s="112" t="s">
        <v>2426</v>
      </c>
      <c r="F157" s="51" t="s">
        <v>61</v>
      </c>
      <c r="G157" s="14">
        <v>140</v>
      </c>
      <c r="H157" s="14">
        <v>100</v>
      </c>
      <c r="I157" s="14">
        <v>150</v>
      </c>
      <c r="J157" s="14" t="s">
        <v>76</v>
      </c>
      <c r="K157" s="114" t="s">
        <v>61</v>
      </c>
      <c r="L157" s="115">
        <v>49.99</v>
      </c>
      <c r="M157" s="175">
        <f t="shared" si="89"/>
        <v>42.008403361344541</v>
      </c>
      <c r="N157" s="115">
        <f>L157*0.9</f>
        <v>44.991</v>
      </c>
      <c r="O157" s="116">
        <f t="shared" si="102"/>
        <v>37.807563025210086</v>
      </c>
      <c r="P157" s="177">
        <f t="shared" si="103"/>
        <v>44.991</v>
      </c>
      <c r="Q157" s="16">
        <f>P157-2</f>
        <v>42.991</v>
      </c>
      <c r="R157" s="16">
        <f>P157-5</f>
        <v>39.991</v>
      </c>
      <c r="S157" s="16">
        <f>P157-7</f>
        <v>37.991</v>
      </c>
      <c r="T157" s="16">
        <f>P157-10</f>
        <v>34.991</v>
      </c>
      <c r="U157" s="72">
        <f>P157-12</f>
        <v>32.991</v>
      </c>
      <c r="V157" s="256">
        <v>0</v>
      </c>
      <c r="W157" s="237" t="s">
        <v>2307</v>
      </c>
      <c r="X157" s="120" t="s">
        <v>2744</v>
      </c>
      <c r="Y157" s="67">
        <v>230</v>
      </c>
      <c r="Z157" s="114">
        <v>130</v>
      </c>
      <c r="AA157" s="182">
        <f t="shared" si="90"/>
        <v>360</v>
      </c>
      <c r="AB157" s="183">
        <f t="shared" si="91"/>
        <v>-380.79999999999995</v>
      </c>
      <c r="AC157" s="184">
        <f t="shared" si="92"/>
        <v>9.99</v>
      </c>
      <c r="AD157" s="183">
        <f t="shared" si="93"/>
        <v>8.3949579831932777</v>
      </c>
      <c r="AE157" s="202">
        <f>IF(ISNUMBER(Q157),AA157-40,"-")</f>
        <v>320</v>
      </c>
      <c r="AF157" s="203">
        <f>IF(ISNUMBER(R157),AA157-100,"-")</f>
        <v>260</v>
      </c>
      <c r="AG157" s="203">
        <f>IF(ISNUMBER(S157),AA157-140,"-")</f>
        <v>220</v>
      </c>
      <c r="AH157" s="203">
        <f t="shared" si="94"/>
        <v>160</v>
      </c>
      <c r="AI157" s="204">
        <f t="shared" si="95"/>
        <v>120</v>
      </c>
      <c r="AJ157" s="185"/>
      <c r="AK157" s="205">
        <f t="shared" si="96"/>
        <v>9.99</v>
      </c>
      <c r="AL157" s="206">
        <f t="shared" si="97"/>
        <v>9.99</v>
      </c>
      <c r="AM157" s="206">
        <f t="shared" si="98"/>
        <v>9.99</v>
      </c>
      <c r="AN157" s="206">
        <f t="shared" si="99"/>
        <v>9.99</v>
      </c>
      <c r="AO157" s="207">
        <f t="shared" si="100"/>
        <v>9.99</v>
      </c>
      <c r="AP157" s="104" t="s">
        <v>125</v>
      </c>
      <c r="AQ157" s="227">
        <v>46265</v>
      </c>
      <c r="AR157" s="112" t="s">
        <v>106</v>
      </c>
      <c r="AS157" s="103"/>
    </row>
    <row r="158" spans="1:45">
      <c r="A158" s="110"/>
      <c r="B158" s="124" t="s">
        <v>38</v>
      </c>
      <c r="C158" s="47" t="s">
        <v>2702</v>
      </c>
      <c r="D158" s="71" t="s">
        <v>85</v>
      </c>
      <c r="E158" s="112" t="s">
        <v>2426</v>
      </c>
      <c r="F158" s="51" t="s">
        <v>61</v>
      </c>
      <c r="G158" s="14">
        <v>140</v>
      </c>
      <c r="H158" s="14">
        <v>100</v>
      </c>
      <c r="I158" s="14">
        <v>150</v>
      </c>
      <c r="J158" s="14" t="s">
        <v>76</v>
      </c>
      <c r="K158" s="114" t="s">
        <v>61</v>
      </c>
      <c r="L158" s="115">
        <v>54.99</v>
      </c>
      <c r="M158" s="175">
        <f t="shared" si="89"/>
        <v>46.210084033613448</v>
      </c>
      <c r="N158" s="115">
        <f>(L158-5)*0.8+5</f>
        <v>44.992000000000004</v>
      </c>
      <c r="O158" s="116">
        <f t="shared" si="102"/>
        <v>37.808403361344546</v>
      </c>
      <c r="P158" s="177">
        <f t="shared" si="103"/>
        <v>44.992000000000004</v>
      </c>
      <c r="Q158" s="16">
        <f>P158-2</f>
        <v>42.992000000000004</v>
      </c>
      <c r="R158" s="16">
        <f>P158-5</f>
        <v>39.992000000000004</v>
      </c>
      <c r="S158" s="16">
        <f>P158-7</f>
        <v>37.992000000000004</v>
      </c>
      <c r="T158" s="16">
        <f>P158-10</f>
        <v>34.992000000000004</v>
      </c>
      <c r="U158" s="72">
        <f>P158-12</f>
        <v>32.992000000000004</v>
      </c>
      <c r="V158" s="256">
        <v>0</v>
      </c>
      <c r="W158" s="237" t="s">
        <v>2309</v>
      </c>
      <c r="X158" s="120" t="s">
        <v>2745</v>
      </c>
      <c r="Y158" s="67">
        <v>310</v>
      </c>
      <c r="Z158" s="114">
        <v>30</v>
      </c>
      <c r="AA158" s="182">
        <f t="shared" si="90"/>
        <v>340</v>
      </c>
      <c r="AB158" s="183">
        <f t="shared" si="91"/>
        <v>-357</v>
      </c>
      <c r="AC158" s="184">
        <f t="shared" si="92"/>
        <v>9.99</v>
      </c>
      <c r="AD158" s="183">
        <f t="shared" si="93"/>
        <v>8.3949579831932777</v>
      </c>
      <c r="AE158" s="202">
        <f>IF(ISNUMBER(Q158),AA158-40,"-")</f>
        <v>300</v>
      </c>
      <c r="AF158" s="203">
        <f>IF(ISNUMBER(R158),AA158-100,"-")</f>
        <v>240</v>
      </c>
      <c r="AG158" s="203">
        <f>IF(ISNUMBER(S158),AA158-140,"-")</f>
        <v>200</v>
      </c>
      <c r="AH158" s="203">
        <f t="shared" si="94"/>
        <v>140</v>
      </c>
      <c r="AI158" s="204">
        <f t="shared" si="95"/>
        <v>100</v>
      </c>
      <c r="AJ158" s="185"/>
      <c r="AK158" s="205">
        <f t="shared" si="96"/>
        <v>9.99</v>
      </c>
      <c r="AL158" s="206">
        <f t="shared" si="97"/>
        <v>9.99</v>
      </c>
      <c r="AM158" s="206">
        <f t="shared" si="98"/>
        <v>9.99</v>
      </c>
      <c r="AN158" s="206">
        <f t="shared" si="99"/>
        <v>9.99</v>
      </c>
      <c r="AO158" s="207">
        <f t="shared" si="100"/>
        <v>9.99</v>
      </c>
      <c r="AP158" s="104" t="s">
        <v>125</v>
      </c>
      <c r="AQ158" s="227">
        <v>46265</v>
      </c>
      <c r="AR158" s="112" t="s">
        <v>115</v>
      </c>
      <c r="AS158" s="103"/>
    </row>
    <row r="159" spans="1:45" s="49" customFormat="1">
      <c r="A159" s="110"/>
      <c r="B159" s="124" t="s">
        <v>38</v>
      </c>
      <c r="C159" s="47" t="s">
        <v>139</v>
      </c>
      <c r="D159" s="71" t="s">
        <v>85</v>
      </c>
      <c r="E159" s="112" t="s">
        <v>2426</v>
      </c>
      <c r="F159" s="51" t="s">
        <v>61</v>
      </c>
      <c r="G159" s="14">
        <v>100</v>
      </c>
      <c r="H159" s="14">
        <v>100</v>
      </c>
      <c r="I159" s="14">
        <v>150</v>
      </c>
      <c r="J159" s="14" t="s">
        <v>76</v>
      </c>
      <c r="K159" s="114" t="s">
        <v>61</v>
      </c>
      <c r="L159" s="115">
        <v>49.99</v>
      </c>
      <c r="M159" s="175">
        <f t="shared" si="89"/>
        <v>42.008403361344541</v>
      </c>
      <c r="N159" s="115">
        <f>(L159-5)*0.9+5</f>
        <v>45.491</v>
      </c>
      <c r="O159" s="116">
        <f t="shared" si="102"/>
        <v>38.227731092436976</v>
      </c>
      <c r="P159" s="177">
        <f t="shared" si="103"/>
        <v>45.491</v>
      </c>
      <c r="Q159" s="16">
        <f>P159-2</f>
        <v>43.491</v>
      </c>
      <c r="R159" s="16">
        <f>P159-5</f>
        <v>40.491</v>
      </c>
      <c r="S159" s="16">
        <f>P159-7</f>
        <v>38.491</v>
      </c>
      <c r="T159" s="16">
        <f>P159-10</f>
        <v>35.491</v>
      </c>
      <c r="U159" s="72">
        <f>P159-12</f>
        <v>33.491</v>
      </c>
      <c r="V159" s="256">
        <v>0</v>
      </c>
      <c r="W159" s="237" t="s">
        <v>2307</v>
      </c>
      <c r="X159" s="120" t="s">
        <v>2740</v>
      </c>
      <c r="Y159" s="67">
        <v>250</v>
      </c>
      <c r="Z159" s="114">
        <v>130</v>
      </c>
      <c r="AA159" s="182">
        <f t="shared" si="90"/>
        <v>380</v>
      </c>
      <c r="AB159" s="183">
        <f t="shared" si="91"/>
        <v>-404.59999999999997</v>
      </c>
      <c r="AC159" s="184">
        <f t="shared" si="92"/>
        <v>9.99</v>
      </c>
      <c r="AD159" s="183">
        <f t="shared" si="93"/>
        <v>8.3949579831932777</v>
      </c>
      <c r="AE159" s="202">
        <f>IF(ISNUMBER(Q159),AA159-40,"-")</f>
        <v>340</v>
      </c>
      <c r="AF159" s="203">
        <f>IF(ISNUMBER(R159),AA159-100,"-")</f>
        <v>280</v>
      </c>
      <c r="AG159" s="203">
        <f>IF(ISNUMBER(S159),AA159-140,"-")</f>
        <v>240</v>
      </c>
      <c r="AH159" s="203">
        <f t="shared" si="94"/>
        <v>180</v>
      </c>
      <c r="AI159" s="204">
        <f t="shared" si="95"/>
        <v>140</v>
      </c>
      <c r="AJ159" s="185"/>
      <c r="AK159" s="205">
        <f t="shared" si="96"/>
        <v>9.99</v>
      </c>
      <c r="AL159" s="206">
        <f t="shared" si="97"/>
        <v>9.99</v>
      </c>
      <c r="AM159" s="206">
        <f t="shared" si="98"/>
        <v>9.99</v>
      </c>
      <c r="AN159" s="206">
        <f t="shared" si="99"/>
        <v>9.99</v>
      </c>
      <c r="AO159" s="207">
        <f t="shared" si="100"/>
        <v>9.99</v>
      </c>
      <c r="AP159" s="104" t="s">
        <v>125</v>
      </c>
      <c r="AQ159" s="227">
        <v>46265</v>
      </c>
      <c r="AR159" s="112" t="s">
        <v>108</v>
      </c>
      <c r="AS159" s="103"/>
    </row>
    <row r="160" spans="1:45" s="49" customFormat="1">
      <c r="A160" s="110"/>
      <c r="B160" s="124" t="s">
        <v>38</v>
      </c>
      <c r="C160" s="47" t="s">
        <v>128</v>
      </c>
      <c r="D160" s="71" t="s">
        <v>71</v>
      </c>
      <c r="E160" s="112" t="s">
        <v>2426</v>
      </c>
      <c r="F160" s="51" t="s">
        <v>61</v>
      </c>
      <c r="G160" s="14">
        <v>30</v>
      </c>
      <c r="H160" s="14">
        <v>300</v>
      </c>
      <c r="I160" s="14" t="s">
        <v>41</v>
      </c>
      <c r="J160" s="14" t="s">
        <v>76</v>
      </c>
      <c r="K160" s="71" t="s">
        <v>61</v>
      </c>
      <c r="L160" s="115">
        <v>49.95</v>
      </c>
      <c r="M160" s="175">
        <f t="shared" si="89"/>
        <v>41.97478991596639</v>
      </c>
      <c r="N160" s="115">
        <f t="shared" ref="N160:N161" si="104">(L160-10)*0.9+10</f>
        <v>45.955000000000005</v>
      </c>
      <c r="O160" s="118">
        <f t="shared" si="102"/>
        <v>38.617647058823536</v>
      </c>
      <c r="P160" s="177">
        <f t="shared" si="103"/>
        <v>45.955000000000005</v>
      </c>
      <c r="Q160" s="16">
        <f>P160-2</f>
        <v>43.955000000000005</v>
      </c>
      <c r="R160" s="16">
        <f>P160-5</f>
        <v>40.955000000000005</v>
      </c>
      <c r="S160" s="16">
        <f>P160-7</f>
        <v>38.955000000000005</v>
      </c>
      <c r="T160" s="16">
        <f>P160-10</f>
        <v>35.955000000000005</v>
      </c>
      <c r="U160" s="71" t="s">
        <v>41</v>
      </c>
      <c r="V160" s="256">
        <v>0</v>
      </c>
      <c r="W160" s="237" t="s">
        <v>2307</v>
      </c>
      <c r="X160" s="120" t="s">
        <v>2603</v>
      </c>
      <c r="Y160" s="67">
        <v>310</v>
      </c>
      <c r="Z160" s="114">
        <v>70</v>
      </c>
      <c r="AA160" s="182">
        <f t="shared" si="90"/>
        <v>380</v>
      </c>
      <c r="AB160" s="183">
        <f t="shared" si="91"/>
        <v>-404.59999999999997</v>
      </c>
      <c r="AC160" s="184">
        <f t="shared" si="92"/>
        <v>9.99</v>
      </c>
      <c r="AD160" s="183">
        <f t="shared" si="93"/>
        <v>8.3949579831932777</v>
      </c>
      <c r="AE160" s="202">
        <f>IF(ISNUMBER(Q160),AA160-40,"-")</f>
        <v>340</v>
      </c>
      <c r="AF160" s="203">
        <f>IF(ISNUMBER(R160),AA160-100,"-")</f>
        <v>280</v>
      </c>
      <c r="AG160" s="203">
        <f>IF(ISNUMBER(S160),AA160-140,"-")</f>
        <v>240</v>
      </c>
      <c r="AH160" s="203">
        <f t="shared" si="94"/>
        <v>180</v>
      </c>
      <c r="AI160" s="204" t="str">
        <f t="shared" si="95"/>
        <v>-</v>
      </c>
      <c r="AJ160" s="185"/>
      <c r="AK160" s="205">
        <f t="shared" si="96"/>
        <v>9.99</v>
      </c>
      <c r="AL160" s="206">
        <f t="shared" si="97"/>
        <v>9.99</v>
      </c>
      <c r="AM160" s="206">
        <f t="shared" si="98"/>
        <v>9.99</v>
      </c>
      <c r="AN160" s="206">
        <f t="shared" si="99"/>
        <v>9.99</v>
      </c>
      <c r="AO160" s="207" t="str">
        <f t="shared" si="100"/>
        <v>-</v>
      </c>
      <c r="AP160" s="103" t="s">
        <v>2506</v>
      </c>
      <c r="AQ160" s="227">
        <v>46265</v>
      </c>
      <c r="AR160" s="112" t="s">
        <v>115</v>
      </c>
      <c r="AS160" s="103"/>
    </row>
    <row r="161" spans="1:45" s="49" customFormat="1">
      <c r="A161" s="110"/>
      <c r="B161" s="124" t="s">
        <v>38</v>
      </c>
      <c r="C161" s="47" t="s">
        <v>2700</v>
      </c>
      <c r="D161" s="71" t="s">
        <v>71</v>
      </c>
      <c r="E161" s="112" t="s">
        <v>2426</v>
      </c>
      <c r="F161" s="51" t="s">
        <v>61</v>
      </c>
      <c r="G161" s="14">
        <v>80</v>
      </c>
      <c r="H161" s="14">
        <v>50</v>
      </c>
      <c r="I161" s="14">
        <v>50</v>
      </c>
      <c r="J161" s="14" t="s">
        <v>76</v>
      </c>
      <c r="K161" s="114" t="s">
        <v>61</v>
      </c>
      <c r="L161" s="115">
        <v>49.99</v>
      </c>
      <c r="M161" s="175">
        <f t="shared" si="89"/>
        <v>42.008403361344541</v>
      </c>
      <c r="N161" s="115">
        <f t="shared" si="104"/>
        <v>45.991</v>
      </c>
      <c r="O161" s="116">
        <f t="shared" si="102"/>
        <v>38.647899159663865</v>
      </c>
      <c r="P161" s="177">
        <f t="shared" si="103"/>
        <v>45.991</v>
      </c>
      <c r="Q161" s="16">
        <f>P161-2</f>
        <v>43.991</v>
      </c>
      <c r="R161" s="16">
        <f>P161-5</f>
        <v>40.991</v>
      </c>
      <c r="S161" s="16">
        <f>P161-7</f>
        <v>38.991</v>
      </c>
      <c r="T161" s="16">
        <f>P161-10</f>
        <v>35.991</v>
      </c>
      <c r="U161" s="72">
        <f>P161-12</f>
        <v>33.991</v>
      </c>
      <c r="V161" s="256">
        <v>0</v>
      </c>
      <c r="W161" s="237" t="s">
        <v>2307</v>
      </c>
      <c r="X161" s="120" t="s">
        <v>2734</v>
      </c>
      <c r="Y161" s="67">
        <v>310</v>
      </c>
      <c r="Z161" s="114">
        <v>120</v>
      </c>
      <c r="AA161" s="182">
        <f t="shared" si="90"/>
        <v>430</v>
      </c>
      <c r="AB161" s="183">
        <f t="shared" si="91"/>
        <v>-464.09999999999997</v>
      </c>
      <c r="AC161" s="184">
        <f t="shared" si="92"/>
        <v>9.99</v>
      </c>
      <c r="AD161" s="183">
        <f t="shared" si="93"/>
        <v>8.3949579831932777</v>
      </c>
      <c r="AE161" s="202">
        <f>IF(ISNUMBER(Q161),AA161-40,"-")</f>
        <v>390</v>
      </c>
      <c r="AF161" s="203">
        <f>IF(ISNUMBER(R161),AA161-100,"-")</f>
        <v>330</v>
      </c>
      <c r="AG161" s="203">
        <f>IF(ISNUMBER(S161),AA161-140,"-")</f>
        <v>290</v>
      </c>
      <c r="AH161" s="203">
        <f t="shared" si="94"/>
        <v>230</v>
      </c>
      <c r="AI161" s="204">
        <f t="shared" si="95"/>
        <v>190</v>
      </c>
      <c r="AJ161" s="185"/>
      <c r="AK161" s="205">
        <f t="shared" si="96"/>
        <v>9.99</v>
      </c>
      <c r="AL161" s="206">
        <f t="shared" si="97"/>
        <v>9.99</v>
      </c>
      <c r="AM161" s="206">
        <f t="shared" si="98"/>
        <v>9.99</v>
      </c>
      <c r="AN161" s="206">
        <f t="shared" si="99"/>
        <v>9.99</v>
      </c>
      <c r="AO161" s="207">
        <f t="shared" si="100"/>
        <v>9.99</v>
      </c>
      <c r="AP161" s="104" t="s">
        <v>88</v>
      </c>
      <c r="AQ161" s="227">
        <v>46265</v>
      </c>
      <c r="AR161" s="112" t="s">
        <v>115</v>
      </c>
      <c r="AS161" s="103"/>
    </row>
    <row r="162" spans="1:45" s="50" customFormat="1">
      <c r="A162" s="110"/>
      <c r="B162" s="124" t="s">
        <v>38</v>
      </c>
      <c r="C162" s="47" t="s">
        <v>140</v>
      </c>
      <c r="D162" s="71" t="s">
        <v>71</v>
      </c>
      <c r="E162" s="112" t="s">
        <v>2426</v>
      </c>
      <c r="F162" s="51" t="s">
        <v>61</v>
      </c>
      <c r="G162" s="14">
        <v>100</v>
      </c>
      <c r="H162" s="14">
        <v>100</v>
      </c>
      <c r="I162" s="14">
        <v>150</v>
      </c>
      <c r="J162" s="14" t="s">
        <v>76</v>
      </c>
      <c r="K162" s="114" t="s">
        <v>61</v>
      </c>
      <c r="L162" s="115">
        <v>54.99</v>
      </c>
      <c r="M162" s="175">
        <f t="shared" si="89"/>
        <v>46.210084033613448</v>
      </c>
      <c r="N162" s="115">
        <f>(L162-10)*0.8+10</f>
        <v>45.992000000000004</v>
      </c>
      <c r="O162" s="116">
        <f t="shared" si="102"/>
        <v>38.648739495798324</v>
      </c>
      <c r="P162" s="177">
        <f t="shared" si="103"/>
        <v>45.992000000000004</v>
      </c>
      <c r="Q162" s="16">
        <f>P162-2</f>
        <v>43.992000000000004</v>
      </c>
      <c r="R162" s="16">
        <f>P162-5</f>
        <v>40.992000000000004</v>
      </c>
      <c r="S162" s="16">
        <f>P162-7</f>
        <v>38.992000000000004</v>
      </c>
      <c r="T162" s="16">
        <f>P162-10</f>
        <v>35.992000000000004</v>
      </c>
      <c r="U162" s="72">
        <f>P162-12</f>
        <v>33.992000000000004</v>
      </c>
      <c r="V162" s="256">
        <v>0</v>
      </c>
      <c r="W162" s="237" t="s">
        <v>2309</v>
      </c>
      <c r="X162" s="120" t="s">
        <v>2741</v>
      </c>
      <c r="Y162" s="67">
        <v>330</v>
      </c>
      <c r="Z162" s="114">
        <v>40</v>
      </c>
      <c r="AA162" s="182">
        <f t="shared" si="90"/>
        <v>370</v>
      </c>
      <c r="AB162" s="183">
        <f t="shared" si="91"/>
        <v>-392.7</v>
      </c>
      <c r="AC162" s="184">
        <f t="shared" si="92"/>
        <v>9.99</v>
      </c>
      <c r="AD162" s="183">
        <f t="shared" si="93"/>
        <v>8.3949579831932777</v>
      </c>
      <c r="AE162" s="202">
        <f>IF(ISNUMBER(Q162),AA162-40,"-")</f>
        <v>330</v>
      </c>
      <c r="AF162" s="203">
        <f>IF(ISNUMBER(R162),AA162-100,"-")</f>
        <v>270</v>
      </c>
      <c r="AG162" s="203">
        <f>IF(ISNUMBER(S162),AA162-140,"-")</f>
        <v>230</v>
      </c>
      <c r="AH162" s="203">
        <f t="shared" si="94"/>
        <v>170</v>
      </c>
      <c r="AI162" s="204">
        <f t="shared" si="95"/>
        <v>130</v>
      </c>
      <c r="AJ162" s="185"/>
      <c r="AK162" s="205">
        <f t="shared" si="96"/>
        <v>9.99</v>
      </c>
      <c r="AL162" s="206">
        <f t="shared" si="97"/>
        <v>9.99</v>
      </c>
      <c r="AM162" s="206">
        <f t="shared" si="98"/>
        <v>9.99</v>
      </c>
      <c r="AN162" s="206">
        <f t="shared" si="99"/>
        <v>9.99</v>
      </c>
      <c r="AO162" s="207">
        <f t="shared" si="100"/>
        <v>9.99</v>
      </c>
      <c r="AP162" s="104" t="s">
        <v>125</v>
      </c>
      <c r="AQ162" s="227">
        <v>46265</v>
      </c>
      <c r="AR162" s="112" t="s">
        <v>133</v>
      </c>
      <c r="AS162" s="103"/>
    </row>
    <row r="163" spans="1:45" s="49" customFormat="1">
      <c r="A163" s="110"/>
      <c r="B163" s="124" t="s">
        <v>38</v>
      </c>
      <c r="C163" s="47" t="s">
        <v>2705</v>
      </c>
      <c r="D163" s="71" t="s">
        <v>85</v>
      </c>
      <c r="E163" s="112" t="s">
        <v>2426</v>
      </c>
      <c r="F163" s="51" t="s">
        <v>61</v>
      </c>
      <c r="G163" s="14">
        <v>160</v>
      </c>
      <c r="H163" s="14">
        <v>100</v>
      </c>
      <c r="I163" s="14">
        <v>150</v>
      </c>
      <c r="J163" s="14" t="s">
        <v>76</v>
      </c>
      <c r="K163" s="114" t="s">
        <v>61</v>
      </c>
      <c r="L163" s="115">
        <v>59.99</v>
      </c>
      <c r="M163" s="175">
        <f t="shared" si="89"/>
        <v>50.411764705882355</v>
      </c>
      <c r="N163" s="115">
        <f>(L163-5)*0.8+5</f>
        <v>48.992000000000004</v>
      </c>
      <c r="O163" s="116">
        <f t="shared" si="102"/>
        <v>41.169747899159667</v>
      </c>
      <c r="P163" s="177">
        <f t="shared" si="103"/>
        <v>48.992000000000004</v>
      </c>
      <c r="Q163" s="16">
        <f>P163-2</f>
        <v>46.992000000000004</v>
      </c>
      <c r="R163" s="16">
        <f>P163-5</f>
        <v>43.992000000000004</v>
      </c>
      <c r="S163" s="16">
        <f>P163-7</f>
        <v>41.992000000000004</v>
      </c>
      <c r="T163" s="16">
        <f>P163-10</f>
        <v>38.992000000000004</v>
      </c>
      <c r="U163" s="72">
        <f>P163-12</f>
        <v>36.992000000000004</v>
      </c>
      <c r="V163" s="256">
        <v>0</v>
      </c>
      <c r="W163" s="237" t="s">
        <v>2309</v>
      </c>
      <c r="X163" s="120" t="s">
        <v>2748</v>
      </c>
      <c r="Y163" s="67">
        <v>350</v>
      </c>
      <c r="Z163" s="114">
        <v>30</v>
      </c>
      <c r="AA163" s="182">
        <f t="shared" si="90"/>
        <v>380</v>
      </c>
      <c r="AB163" s="183">
        <f t="shared" si="91"/>
        <v>-404.59999999999997</v>
      </c>
      <c r="AC163" s="184">
        <f t="shared" si="92"/>
        <v>9.99</v>
      </c>
      <c r="AD163" s="183">
        <f t="shared" si="93"/>
        <v>8.3949579831932777</v>
      </c>
      <c r="AE163" s="202">
        <f>IF(ISNUMBER(Q163),AA163-40,"-")</f>
        <v>340</v>
      </c>
      <c r="AF163" s="203">
        <f>IF(ISNUMBER(R163),AA163-100,"-")</f>
        <v>280</v>
      </c>
      <c r="AG163" s="203">
        <f>IF(ISNUMBER(S163),AA163-140,"-")</f>
        <v>240</v>
      </c>
      <c r="AH163" s="203">
        <f t="shared" si="94"/>
        <v>180</v>
      </c>
      <c r="AI163" s="204">
        <f t="shared" si="95"/>
        <v>140</v>
      </c>
      <c r="AJ163" s="185"/>
      <c r="AK163" s="205">
        <f t="shared" si="96"/>
        <v>9.99</v>
      </c>
      <c r="AL163" s="206">
        <f t="shared" si="97"/>
        <v>9.99</v>
      </c>
      <c r="AM163" s="206">
        <f t="shared" si="98"/>
        <v>9.99</v>
      </c>
      <c r="AN163" s="206">
        <f t="shared" si="99"/>
        <v>9.99</v>
      </c>
      <c r="AO163" s="207">
        <f t="shared" si="100"/>
        <v>9.99</v>
      </c>
      <c r="AP163" s="104" t="s">
        <v>125</v>
      </c>
      <c r="AQ163" s="227">
        <v>46265</v>
      </c>
      <c r="AR163" s="112" t="s">
        <v>127</v>
      </c>
      <c r="AS163" s="103"/>
    </row>
    <row r="164" spans="1:45" s="49" customFormat="1">
      <c r="A164" s="110"/>
      <c r="B164" s="124" t="s">
        <v>38</v>
      </c>
      <c r="C164" s="47" t="s">
        <v>2704</v>
      </c>
      <c r="D164" s="71" t="s">
        <v>40</v>
      </c>
      <c r="E164" s="112" t="s">
        <v>2426</v>
      </c>
      <c r="F164" s="51" t="s">
        <v>61</v>
      </c>
      <c r="G164" s="14">
        <v>160</v>
      </c>
      <c r="H164" s="14">
        <v>100</v>
      </c>
      <c r="I164" s="14">
        <v>150</v>
      </c>
      <c r="J164" s="14" t="s">
        <v>76</v>
      </c>
      <c r="K164" s="114" t="s">
        <v>61</v>
      </c>
      <c r="L164" s="115">
        <v>54.99</v>
      </c>
      <c r="M164" s="175">
        <f t="shared" si="89"/>
        <v>46.210084033613448</v>
      </c>
      <c r="N164" s="115">
        <f>L164*0.9</f>
        <v>49.491</v>
      </c>
      <c r="O164" s="116">
        <f t="shared" si="102"/>
        <v>41.589075630252104</v>
      </c>
      <c r="P164" s="177">
        <f t="shared" si="103"/>
        <v>49.491</v>
      </c>
      <c r="Q164" s="16">
        <f>P164-2</f>
        <v>47.491</v>
      </c>
      <c r="R164" s="16">
        <f>P164-5</f>
        <v>44.491</v>
      </c>
      <c r="S164" s="16">
        <f>P164-7</f>
        <v>42.491</v>
      </c>
      <c r="T164" s="16">
        <f>P164-10</f>
        <v>39.491</v>
      </c>
      <c r="U164" s="72">
        <f>P164-12</f>
        <v>37.491</v>
      </c>
      <c r="V164" s="256">
        <v>0</v>
      </c>
      <c r="W164" s="237" t="s">
        <v>2307</v>
      </c>
      <c r="X164" s="120" t="s">
        <v>2747</v>
      </c>
      <c r="Y164" s="67">
        <v>270</v>
      </c>
      <c r="Z164" s="114">
        <v>140</v>
      </c>
      <c r="AA164" s="182">
        <f t="shared" si="90"/>
        <v>410</v>
      </c>
      <c r="AB164" s="183">
        <f t="shared" si="91"/>
        <v>-440.29999999999995</v>
      </c>
      <c r="AC164" s="184">
        <f t="shared" si="92"/>
        <v>9.99</v>
      </c>
      <c r="AD164" s="183">
        <f t="shared" si="93"/>
        <v>8.3949579831932777</v>
      </c>
      <c r="AE164" s="202">
        <f>IF(ISNUMBER(Q164),AA164-40,"-")</f>
        <v>370</v>
      </c>
      <c r="AF164" s="203">
        <f>IF(ISNUMBER(R164),AA164-100,"-")</f>
        <v>310</v>
      </c>
      <c r="AG164" s="203">
        <f>IF(ISNUMBER(S164),AA164-140,"-")</f>
        <v>270</v>
      </c>
      <c r="AH164" s="203">
        <f t="shared" si="94"/>
        <v>210</v>
      </c>
      <c r="AI164" s="204">
        <f t="shared" si="95"/>
        <v>170</v>
      </c>
      <c r="AJ164" s="185"/>
      <c r="AK164" s="205">
        <f t="shared" si="96"/>
        <v>9.99</v>
      </c>
      <c r="AL164" s="206">
        <f t="shared" si="97"/>
        <v>9.99</v>
      </c>
      <c r="AM164" s="206">
        <f t="shared" si="98"/>
        <v>9.99</v>
      </c>
      <c r="AN164" s="206">
        <f t="shared" si="99"/>
        <v>9.99</v>
      </c>
      <c r="AO164" s="207">
        <f t="shared" si="100"/>
        <v>9.99</v>
      </c>
      <c r="AP164" s="104" t="s">
        <v>125</v>
      </c>
      <c r="AQ164" s="227">
        <v>46265</v>
      </c>
      <c r="AR164" s="112" t="s">
        <v>113</v>
      </c>
      <c r="AS164" s="103"/>
    </row>
    <row r="165" spans="1:45" s="49" customFormat="1">
      <c r="A165" s="110"/>
      <c r="B165" s="124" t="s">
        <v>38</v>
      </c>
      <c r="C165" s="47" t="s">
        <v>126</v>
      </c>
      <c r="D165" s="71" t="s">
        <v>71</v>
      </c>
      <c r="E165" s="112"/>
      <c r="F165" s="51" t="s">
        <v>61</v>
      </c>
      <c r="G165" s="14">
        <v>100</v>
      </c>
      <c r="H165" s="14">
        <v>300</v>
      </c>
      <c r="I165" s="14" t="s">
        <v>41</v>
      </c>
      <c r="J165" s="14" t="s">
        <v>76</v>
      </c>
      <c r="K165" s="71" t="s">
        <v>61</v>
      </c>
      <c r="L165" s="115">
        <v>49.95</v>
      </c>
      <c r="M165" s="175">
        <f t="shared" si="89"/>
        <v>41.97478991596639</v>
      </c>
      <c r="N165" s="115"/>
      <c r="O165" s="116"/>
      <c r="P165" s="177">
        <f t="shared" ref="P165:P168" si="105">L165</f>
        <v>49.95</v>
      </c>
      <c r="Q165" s="16">
        <f>P165-2</f>
        <v>47.95</v>
      </c>
      <c r="R165" s="16">
        <f>P165-5</f>
        <v>44.95</v>
      </c>
      <c r="S165" s="16">
        <f>P165-7</f>
        <v>42.95</v>
      </c>
      <c r="T165" s="16">
        <f>P165-10</f>
        <v>39.950000000000003</v>
      </c>
      <c r="U165" s="71" t="s">
        <v>41</v>
      </c>
      <c r="V165" s="252">
        <v>39.99</v>
      </c>
      <c r="W165" s="212"/>
      <c r="X165" s="119" t="s">
        <v>41</v>
      </c>
      <c r="Y165" s="67">
        <v>350</v>
      </c>
      <c r="Z165" s="114"/>
      <c r="AA165" s="182">
        <f t="shared" si="90"/>
        <v>350</v>
      </c>
      <c r="AB165" s="183">
        <f t="shared" si="91"/>
        <v>-368.9</v>
      </c>
      <c r="AC165" s="184">
        <f t="shared" si="92"/>
        <v>9.99</v>
      </c>
      <c r="AD165" s="183">
        <f t="shared" si="93"/>
        <v>8.3949579831932777</v>
      </c>
      <c r="AE165" s="202">
        <f>IF(ISNUMBER(Q165),AA165-40,"-")</f>
        <v>310</v>
      </c>
      <c r="AF165" s="203">
        <f>IF(ISNUMBER(R165),AA165-100,"-")</f>
        <v>250</v>
      </c>
      <c r="AG165" s="203">
        <f>IF(ISNUMBER(S165),AA165-140,"-")</f>
        <v>210</v>
      </c>
      <c r="AH165" s="203">
        <f t="shared" si="94"/>
        <v>150</v>
      </c>
      <c r="AI165" s="204" t="str">
        <f t="shared" si="95"/>
        <v>-</v>
      </c>
      <c r="AJ165" s="185"/>
      <c r="AK165" s="205">
        <f t="shared" si="96"/>
        <v>9.99</v>
      </c>
      <c r="AL165" s="206">
        <f t="shared" si="97"/>
        <v>9.99</v>
      </c>
      <c r="AM165" s="206">
        <f t="shared" si="98"/>
        <v>9.99</v>
      </c>
      <c r="AN165" s="206">
        <f t="shared" si="99"/>
        <v>9.99</v>
      </c>
      <c r="AO165" s="207" t="str">
        <f t="shared" si="100"/>
        <v>-</v>
      </c>
      <c r="AP165" s="103"/>
      <c r="AQ165" s="227"/>
      <c r="AR165" s="112" t="s">
        <v>127</v>
      </c>
      <c r="AS165" s="103"/>
    </row>
    <row r="166" spans="1:45" s="49" customFormat="1">
      <c r="A166" s="110"/>
      <c r="B166" s="124" t="s">
        <v>38</v>
      </c>
      <c r="C166" s="47" t="s">
        <v>128</v>
      </c>
      <c r="D166" s="71" t="s">
        <v>71</v>
      </c>
      <c r="E166" s="112"/>
      <c r="F166" s="51" t="s">
        <v>61</v>
      </c>
      <c r="G166" s="14">
        <v>30</v>
      </c>
      <c r="H166" s="14">
        <v>300</v>
      </c>
      <c r="I166" s="14" t="s">
        <v>41</v>
      </c>
      <c r="J166" s="14" t="s">
        <v>76</v>
      </c>
      <c r="K166" s="71" t="s">
        <v>61</v>
      </c>
      <c r="L166" s="115">
        <v>49.95</v>
      </c>
      <c r="M166" s="175">
        <f t="shared" si="89"/>
        <v>41.97478991596639</v>
      </c>
      <c r="N166" s="115"/>
      <c r="O166" s="116"/>
      <c r="P166" s="177">
        <f t="shared" si="105"/>
        <v>49.95</v>
      </c>
      <c r="Q166" s="16">
        <f>P166-2</f>
        <v>47.95</v>
      </c>
      <c r="R166" s="16">
        <f>P166-5</f>
        <v>44.95</v>
      </c>
      <c r="S166" s="16">
        <f>P166-7</f>
        <v>42.95</v>
      </c>
      <c r="T166" s="16">
        <f>P166-10</f>
        <v>39.950000000000003</v>
      </c>
      <c r="U166" s="71" t="s">
        <v>41</v>
      </c>
      <c r="V166" s="252">
        <v>39.99</v>
      </c>
      <c r="W166" s="212"/>
      <c r="X166" s="119" t="s">
        <v>41</v>
      </c>
      <c r="Y166" s="67">
        <v>310</v>
      </c>
      <c r="Z166" s="114"/>
      <c r="AA166" s="182">
        <f t="shared" si="90"/>
        <v>310</v>
      </c>
      <c r="AB166" s="183">
        <f t="shared" si="91"/>
        <v>-321.3</v>
      </c>
      <c r="AC166" s="184">
        <f t="shared" si="92"/>
        <v>9.99</v>
      </c>
      <c r="AD166" s="183">
        <f t="shared" si="93"/>
        <v>8.3949579831932777</v>
      </c>
      <c r="AE166" s="202">
        <f>IF(ISNUMBER(Q166),AA166-40,"-")</f>
        <v>270</v>
      </c>
      <c r="AF166" s="203">
        <f>IF(ISNUMBER(R166),AA166-100,"-")</f>
        <v>210</v>
      </c>
      <c r="AG166" s="203">
        <f>IF(ISNUMBER(S166),AA166-140,"-")</f>
        <v>170</v>
      </c>
      <c r="AH166" s="203">
        <f t="shared" si="94"/>
        <v>110</v>
      </c>
      <c r="AI166" s="204" t="str">
        <f t="shared" si="95"/>
        <v>-</v>
      </c>
      <c r="AJ166" s="185"/>
      <c r="AK166" s="205">
        <f t="shared" si="96"/>
        <v>9.99</v>
      </c>
      <c r="AL166" s="206">
        <f t="shared" si="97"/>
        <v>9.99</v>
      </c>
      <c r="AM166" s="206">
        <f t="shared" si="98"/>
        <v>9.99</v>
      </c>
      <c r="AN166" s="206">
        <f t="shared" si="99"/>
        <v>9.99</v>
      </c>
      <c r="AO166" s="207" t="str">
        <f t="shared" si="100"/>
        <v>-</v>
      </c>
      <c r="AP166" s="103" t="s">
        <v>2506</v>
      </c>
      <c r="AQ166" s="227"/>
      <c r="AR166" s="112" t="s">
        <v>115</v>
      </c>
      <c r="AS166" s="103"/>
    </row>
    <row r="167" spans="1:45" s="49" customFormat="1">
      <c r="A167" s="110"/>
      <c r="B167" s="124" t="s">
        <v>38</v>
      </c>
      <c r="C167" s="47" t="s">
        <v>126</v>
      </c>
      <c r="D167" s="71" t="s">
        <v>71</v>
      </c>
      <c r="E167" s="112" t="s">
        <v>2426</v>
      </c>
      <c r="F167" s="51" t="s">
        <v>61</v>
      </c>
      <c r="G167" s="14">
        <v>100</v>
      </c>
      <c r="H167" s="14">
        <v>300</v>
      </c>
      <c r="I167" s="14" t="s">
        <v>41</v>
      </c>
      <c r="J167" s="14" t="s">
        <v>76</v>
      </c>
      <c r="K167" s="71" t="s">
        <v>61</v>
      </c>
      <c r="L167" s="115">
        <v>49.95</v>
      </c>
      <c r="M167" s="175">
        <f t="shared" si="89"/>
        <v>41.97478991596639</v>
      </c>
      <c r="N167" s="115"/>
      <c r="O167" s="116"/>
      <c r="P167" s="177">
        <f t="shared" si="105"/>
        <v>49.95</v>
      </c>
      <c r="Q167" s="16">
        <f>P167-2</f>
        <v>47.95</v>
      </c>
      <c r="R167" s="16">
        <f>P167-5</f>
        <v>44.95</v>
      </c>
      <c r="S167" s="16">
        <f>P167-7</f>
        <v>42.95</v>
      </c>
      <c r="T167" s="16">
        <f>P167-10</f>
        <v>39.950000000000003</v>
      </c>
      <c r="U167" s="71" t="s">
        <v>41</v>
      </c>
      <c r="V167" s="252">
        <v>39.99</v>
      </c>
      <c r="W167" s="237" t="s">
        <v>49</v>
      </c>
      <c r="X167" s="120" t="s">
        <v>2121</v>
      </c>
      <c r="Y167" s="67">
        <v>350</v>
      </c>
      <c r="Z167" s="114">
        <v>200</v>
      </c>
      <c r="AA167" s="182">
        <f t="shared" si="90"/>
        <v>550</v>
      </c>
      <c r="AB167" s="183">
        <f t="shared" si="91"/>
        <v>-606.9</v>
      </c>
      <c r="AC167" s="184">
        <f t="shared" si="92"/>
        <v>9.99</v>
      </c>
      <c r="AD167" s="183">
        <f t="shared" si="93"/>
        <v>8.3949579831932777</v>
      </c>
      <c r="AE167" s="202">
        <f>IF(ISNUMBER(Q167),AA167-40,"-")</f>
        <v>510</v>
      </c>
      <c r="AF167" s="203">
        <f>IF(ISNUMBER(R167),AA167-100,"-")</f>
        <v>450</v>
      </c>
      <c r="AG167" s="203">
        <f>IF(ISNUMBER(S167),AA167-140,"-")</f>
        <v>410</v>
      </c>
      <c r="AH167" s="203">
        <f t="shared" si="94"/>
        <v>350</v>
      </c>
      <c r="AI167" s="204" t="str">
        <f t="shared" si="95"/>
        <v>-</v>
      </c>
      <c r="AJ167" s="185"/>
      <c r="AK167" s="205">
        <f t="shared" si="96"/>
        <v>9.99</v>
      </c>
      <c r="AL167" s="206">
        <f t="shared" si="97"/>
        <v>9.99</v>
      </c>
      <c r="AM167" s="206">
        <f t="shared" si="98"/>
        <v>9.99</v>
      </c>
      <c r="AN167" s="206">
        <f t="shared" si="99"/>
        <v>9.99</v>
      </c>
      <c r="AO167" s="207" t="str">
        <f t="shared" si="100"/>
        <v>-</v>
      </c>
      <c r="AP167" s="103"/>
      <c r="AQ167" s="227">
        <v>46265</v>
      </c>
      <c r="AR167" s="112" t="s">
        <v>127</v>
      </c>
      <c r="AS167" s="103"/>
    </row>
    <row r="168" spans="1:45" s="49" customFormat="1">
      <c r="A168" s="110"/>
      <c r="B168" s="124" t="s">
        <v>38</v>
      </c>
      <c r="C168" s="47" t="s">
        <v>128</v>
      </c>
      <c r="D168" s="71" t="s">
        <v>71</v>
      </c>
      <c r="E168" s="112" t="s">
        <v>2426</v>
      </c>
      <c r="F168" s="51" t="s">
        <v>61</v>
      </c>
      <c r="G168" s="14">
        <v>30</v>
      </c>
      <c r="H168" s="14">
        <v>300</v>
      </c>
      <c r="I168" s="14" t="s">
        <v>41</v>
      </c>
      <c r="J168" s="14" t="s">
        <v>76</v>
      </c>
      <c r="K168" s="71" t="s">
        <v>61</v>
      </c>
      <c r="L168" s="115">
        <v>49.95</v>
      </c>
      <c r="M168" s="175">
        <f t="shared" si="89"/>
        <v>41.97478991596639</v>
      </c>
      <c r="N168" s="115"/>
      <c r="O168" s="116"/>
      <c r="P168" s="177">
        <f t="shared" si="105"/>
        <v>49.95</v>
      </c>
      <c r="Q168" s="16">
        <f>P168-2</f>
        <v>47.95</v>
      </c>
      <c r="R168" s="16">
        <f>P168-5</f>
        <v>44.95</v>
      </c>
      <c r="S168" s="16">
        <f>P168-7</f>
        <v>42.95</v>
      </c>
      <c r="T168" s="16">
        <f>P168-10</f>
        <v>39.950000000000003</v>
      </c>
      <c r="U168" s="71" t="s">
        <v>41</v>
      </c>
      <c r="V168" s="252">
        <v>39.99</v>
      </c>
      <c r="W168" s="237" t="s">
        <v>49</v>
      </c>
      <c r="X168" s="120" t="s">
        <v>130</v>
      </c>
      <c r="Y168" s="67">
        <v>310</v>
      </c>
      <c r="Z168" s="114">
        <v>195</v>
      </c>
      <c r="AA168" s="182">
        <f t="shared" si="90"/>
        <v>505</v>
      </c>
      <c r="AB168" s="183">
        <f t="shared" si="91"/>
        <v>-553.35</v>
      </c>
      <c r="AC168" s="184">
        <f t="shared" si="92"/>
        <v>9.99</v>
      </c>
      <c r="AD168" s="183">
        <f t="shared" si="93"/>
        <v>8.3949579831932777</v>
      </c>
      <c r="AE168" s="202">
        <f>IF(ISNUMBER(Q168),AA168-40,"-")</f>
        <v>465</v>
      </c>
      <c r="AF168" s="203">
        <f>IF(ISNUMBER(R168),AA168-100,"-")</f>
        <v>405</v>
      </c>
      <c r="AG168" s="203">
        <f>IF(ISNUMBER(S168),AA168-140,"-")</f>
        <v>365</v>
      </c>
      <c r="AH168" s="203">
        <f t="shared" si="94"/>
        <v>305</v>
      </c>
      <c r="AI168" s="204" t="str">
        <f t="shared" si="95"/>
        <v>-</v>
      </c>
      <c r="AJ168" s="185"/>
      <c r="AK168" s="205">
        <f t="shared" si="96"/>
        <v>9.99</v>
      </c>
      <c r="AL168" s="206">
        <f t="shared" si="97"/>
        <v>9.99</v>
      </c>
      <c r="AM168" s="206">
        <f t="shared" si="98"/>
        <v>9.99</v>
      </c>
      <c r="AN168" s="206">
        <f t="shared" si="99"/>
        <v>9.99</v>
      </c>
      <c r="AO168" s="207" t="str">
        <f t="shared" si="100"/>
        <v>-</v>
      </c>
      <c r="AP168" s="103" t="s">
        <v>2506</v>
      </c>
      <c r="AQ168" s="227">
        <v>46265</v>
      </c>
      <c r="AR168" s="112" t="s">
        <v>115</v>
      </c>
      <c r="AS168" s="201" t="s">
        <v>82</v>
      </c>
    </row>
    <row r="169" spans="1:45" s="49" customFormat="1">
      <c r="A169" s="110"/>
      <c r="B169" s="124" t="s">
        <v>38</v>
      </c>
      <c r="C169" s="47" t="s">
        <v>145</v>
      </c>
      <c r="D169" s="71" t="s">
        <v>71</v>
      </c>
      <c r="E169" s="112" t="s">
        <v>2426</v>
      </c>
      <c r="F169" s="51" t="s">
        <v>61</v>
      </c>
      <c r="G169" s="14" t="s">
        <v>61</v>
      </c>
      <c r="H169" s="14">
        <v>300</v>
      </c>
      <c r="I169" s="14" t="s">
        <v>41</v>
      </c>
      <c r="J169" s="14" t="s">
        <v>76</v>
      </c>
      <c r="K169" s="71" t="s">
        <v>61</v>
      </c>
      <c r="L169" s="115">
        <v>84.95</v>
      </c>
      <c r="M169" s="175">
        <f t="shared" si="89"/>
        <v>71.386554621848745</v>
      </c>
      <c r="N169" s="115">
        <f>L169-35</f>
        <v>49.95</v>
      </c>
      <c r="O169" s="118">
        <f>N169/1.19</f>
        <v>41.97478991596639</v>
      </c>
      <c r="P169" s="177">
        <f>N169</f>
        <v>49.95</v>
      </c>
      <c r="Q169" s="16">
        <f>P169-2</f>
        <v>47.95</v>
      </c>
      <c r="R169" s="16">
        <f>P169-5</f>
        <v>44.95</v>
      </c>
      <c r="S169" s="16">
        <f>P169-7</f>
        <v>42.95</v>
      </c>
      <c r="T169" s="16">
        <f>P169-10</f>
        <v>39.950000000000003</v>
      </c>
      <c r="U169" s="71" t="s">
        <v>41</v>
      </c>
      <c r="V169" s="252">
        <v>39.99</v>
      </c>
      <c r="W169" s="237" t="s">
        <v>147</v>
      </c>
      <c r="X169" s="120" t="s">
        <v>2126</v>
      </c>
      <c r="Y169" s="67">
        <v>380</v>
      </c>
      <c r="Z169" s="114">
        <v>-275</v>
      </c>
      <c r="AA169" s="182">
        <f t="shared" si="90"/>
        <v>105</v>
      </c>
      <c r="AB169" s="183">
        <f t="shared" si="91"/>
        <v>-77.349999999999994</v>
      </c>
      <c r="AC169" s="184">
        <f t="shared" si="92"/>
        <v>9.99</v>
      </c>
      <c r="AD169" s="183">
        <f t="shared" si="93"/>
        <v>8.3949579831932777</v>
      </c>
      <c r="AE169" s="202">
        <f>IF(ISNUMBER(Q169),AA169-40,"-")</f>
        <v>65</v>
      </c>
      <c r="AF169" s="203">
        <f>IF(ISNUMBER(R169),AA169-100,"-")</f>
        <v>5</v>
      </c>
      <c r="AG169" s="203">
        <f>IF(ISNUMBER(S169),AA169-140,"-")</f>
        <v>-35</v>
      </c>
      <c r="AH169" s="203">
        <f t="shared" si="94"/>
        <v>-95</v>
      </c>
      <c r="AI169" s="204" t="str">
        <f t="shared" si="95"/>
        <v>-</v>
      </c>
      <c r="AJ169" s="185"/>
      <c r="AK169" s="205">
        <f t="shared" si="96"/>
        <v>9.99</v>
      </c>
      <c r="AL169" s="206">
        <f t="shared" si="97"/>
        <v>49.99</v>
      </c>
      <c r="AM169" s="206">
        <f t="shared" si="98"/>
        <v>89.99</v>
      </c>
      <c r="AN169" s="206">
        <f t="shared" si="99"/>
        <v>169.99</v>
      </c>
      <c r="AO169" s="207" t="str">
        <f t="shared" si="100"/>
        <v>-</v>
      </c>
      <c r="AP169" s="103" t="s">
        <v>2502</v>
      </c>
      <c r="AQ169" s="227">
        <v>46265</v>
      </c>
      <c r="AR169" s="112" t="s">
        <v>146</v>
      </c>
      <c r="AS169" s="103"/>
    </row>
    <row r="170" spans="1:45" s="49" customFormat="1">
      <c r="A170" s="110"/>
      <c r="B170" s="124" t="s">
        <v>38</v>
      </c>
      <c r="C170" s="47" t="s">
        <v>128</v>
      </c>
      <c r="D170" s="71" t="s">
        <v>71</v>
      </c>
      <c r="E170" s="112" t="s">
        <v>2426</v>
      </c>
      <c r="F170" s="51" t="s">
        <v>61</v>
      </c>
      <c r="G170" s="14">
        <v>30</v>
      </c>
      <c r="H170" s="14">
        <v>300</v>
      </c>
      <c r="I170" s="14" t="s">
        <v>41</v>
      </c>
      <c r="J170" s="14" t="s">
        <v>76</v>
      </c>
      <c r="K170" s="71" t="s">
        <v>61</v>
      </c>
      <c r="L170" s="115">
        <v>49.95</v>
      </c>
      <c r="M170" s="175">
        <f t="shared" si="89"/>
        <v>41.97478991596639</v>
      </c>
      <c r="N170" s="115"/>
      <c r="O170" s="116"/>
      <c r="P170" s="177">
        <f>L170</f>
        <v>49.95</v>
      </c>
      <c r="Q170" s="16">
        <f>P170-2</f>
        <v>47.95</v>
      </c>
      <c r="R170" s="16">
        <f>P170-5</f>
        <v>44.95</v>
      </c>
      <c r="S170" s="16">
        <f>P170-7</f>
        <v>42.95</v>
      </c>
      <c r="T170" s="16">
        <f>P170-10</f>
        <v>39.950000000000003</v>
      </c>
      <c r="U170" s="71" t="s">
        <v>41</v>
      </c>
      <c r="V170" s="252">
        <v>39.99</v>
      </c>
      <c r="W170" s="237" t="s">
        <v>49</v>
      </c>
      <c r="X170" s="120" t="s">
        <v>2601</v>
      </c>
      <c r="Y170" s="67">
        <v>310</v>
      </c>
      <c r="Z170" s="114">
        <v>180</v>
      </c>
      <c r="AA170" s="182">
        <f t="shared" si="90"/>
        <v>490</v>
      </c>
      <c r="AB170" s="183">
        <f t="shared" si="91"/>
        <v>-535.5</v>
      </c>
      <c r="AC170" s="184">
        <f t="shared" si="92"/>
        <v>9.99</v>
      </c>
      <c r="AD170" s="183">
        <f t="shared" si="93"/>
        <v>8.3949579831932777</v>
      </c>
      <c r="AE170" s="202">
        <f>IF(ISNUMBER(Q170),AA170-40,"-")</f>
        <v>450</v>
      </c>
      <c r="AF170" s="203">
        <f>IF(ISNUMBER(R170),AA170-100,"-")</f>
        <v>390</v>
      </c>
      <c r="AG170" s="203">
        <f>IF(ISNUMBER(S170),AA170-140,"-")</f>
        <v>350</v>
      </c>
      <c r="AH170" s="203">
        <f t="shared" si="94"/>
        <v>290</v>
      </c>
      <c r="AI170" s="204" t="str">
        <f t="shared" si="95"/>
        <v>-</v>
      </c>
      <c r="AJ170" s="185"/>
      <c r="AK170" s="205">
        <f t="shared" si="96"/>
        <v>9.99</v>
      </c>
      <c r="AL170" s="206">
        <f t="shared" si="97"/>
        <v>9.99</v>
      </c>
      <c r="AM170" s="206">
        <f t="shared" si="98"/>
        <v>9.99</v>
      </c>
      <c r="AN170" s="206">
        <f t="shared" si="99"/>
        <v>9.99</v>
      </c>
      <c r="AO170" s="207" t="str">
        <f t="shared" si="100"/>
        <v>-</v>
      </c>
      <c r="AP170" s="103" t="s">
        <v>2506</v>
      </c>
      <c r="AQ170" s="227">
        <v>46265</v>
      </c>
      <c r="AR170" s="112" t="s">
        <v>115</v>
      </c>
      <c r="AS170" s="103"/>
    </row>
    <row r="171" spans="1:45" s="49" customFormat="1">
      <c r="A171" s="110"/>
      <c r="B171" s="124" t="s">
        <v>38</v>
      </c>
      <c r="C171" s="47" t="s">
        <v>137</v>
      </c>
      <c r="D171" s="71" t="s">
        <v>71</v>
      </c>
      <c r="E171" s="112" t="s">
        <v>2426</v>
      </c>
      <c r="F171" s="51" t="s">
        <v>61</v>
      </c>
      <c r="G171" s="14">
        <v>50</v>
      </c>
      <c r="H171" s="14">
        <v>300</v>
      </c>
      <c r="I171" s="14" t="s">
        <v>41</v>
      </c>
      <c r="J171" s="14" t="s">
        <v>76</v>
      </c>
      <c r="K171" s="71" t="s">
        <v>61</v>
      </c>
      <c r="L171" s="115">
        <v>59.95</v>
      </c>
      <c r="M171" s="175">
        <f t="shared" si="89"/>
        <v>50.378151260504204</v>
      </c>
      <c r="N171" s="115">
        <f>L171-10</f>
        <v>49.95</v>
      </c>
      <c r="O171" s="118">
        <f>N171/1.19</f>
        <v>41.97478991596639</v>
      </c>
      <c r="P171" s="177">
        <f>N171</f>
        <v>49.95</v>
      </c>
      <c r="Q171" s="16">
        <f>P171-2</f>
        <v>47.95</v>
      </c>
      <c r="R171" s="16">
        <f>P171-5</f>
        <v>44.95</v>
      </c>
      <c r="S171" s="16">
        <f>P171-7</f>
        <v>42.95</v>
      </c>
      <c r="T171" s="16">
        <f>P171-10</f>
        <v>39.950000000000003</v>
      </c>
      <c r="U171" s="71" t="s">
        <v>41</v>
      </c>
      <c r="V171" s="252">
        <v>39.99</v>
      </c>
      <c r="W171" s="237" t="s">
        <v>81</v>
      </c>
      <c r="X171" s="120" t="s">
        <v>2605</v>
      </c>
      <c r="Y171" s="67">
        <v>350</v>
      </c>
      <c r="Z171" s="114">
        <v>50</v>
      </c>
      <c r="AA171" s="182">
        <f t="shared" si="90"/>
        <v>400</v>
      </c>
      <c r="AB171" s="183">
        <f t="shared" si="91"/>
        <v>-428.4</v>
      </c>
      <c r="AC171" s="184">
        <f t="shared" si="92"/>
        <v>9.99</v>
      </c>
      <c r="AD171" s="183">
        <f t="shared" si="93"/>
        <v>8.3949579831932777</v>
      </c>
      <c r="AE171" s="202">
        <f>IF(ISNUMBER(Q171),AA171-40,"-")</f>
        <v>360</v>
      </c>
      <c r="AF171" s="203">
        <f>IF(ISNUMBER(R171),AA171-100,"-")</f>
        <v>300</v>
      </c>
      <c r="AG171" s="203">
        <f>IF(ISNUMBER(S171),AA171-140,"-")</f>
        <v>260</v>
      </c>
      <c r="AH171" s="203">
        <f t="shared" si="94"/>
        <v>200</v>
      </c>
      <c r="AI171" s="204" t="str">
        <f t="shared" si="95"/>
        <v>-</v>
      </c>
      <c r="AJ171" s="185"/>
      <c r="AK171" s="205">
        <f t="shared" si="96"/>
        <v>9.99</v>
      </c>
      <c r="AL171" s="206">
        <f t="shared" si="97"/>
        <v>9.99</v>
      </c>
      <c r="AM171" s="206">
        <f t="shared" si="98"/>
        <v>9.99</v>
      </c>
      <c r="AN171" s="206">
        <f t="shared" si="99"/>
        <v>9.99</v>
      </c>
      <c r="AO171" s="207" t="str">
        <f t="shared" si="100"/>
        <v>-</v>
      </c>
      <c r="AP171" s="103" t="s">
        <v>2508</v>
      </c>
      <c r="AQ171" s="227">
        <v>46265</v>
      </c>
      <c r="AR171" s="112" t="s">
        <v>127</v>
      </c>
      <c r="AS171" s="103"/>
    </row>
    <row r="172" spans="1:45" s="49" customFormat="1">
      <c r="A172" s="110"/>
      <c r="B172" s="124" t="s">
        <v>38</v>
      </c>
      <c r="C172" s="47" t="s">
        <v>2700</v>
      </c>
      <c r="D172" s="71" t="s">
        <v>71</v>
      </c>
      <c r="E172" s="112"/>
      <c r="F172" s="51" t="s">
        <v>61</v>
      </c>
      <c r="G172" s="14">
        <v>80</v>
      </c>
      <c r="H172" s="14">
        <v>50</v>
      </c>
      <c r="I172" s="14">
        <v>50</v>
      </c>
      <c r="J172" s="14" t="s">
        <v>76</v>
      </c>
      <c r="K172" s="114" t="s">
        <v>61</v>
      </c>
      <c r="L172" s="115">
        <v>49.99</v>
      </c>
      <c r="M172" s="175">
        <f t="shared" si="89"/>
        <v>42.008403361344541</v>
      </c>
      <c r="N172" s="115"/>
      <c r="O172" s="116"/>
      <c r="P172" s="177">
        <f t="shared" ref="P172:P178" si="106">L172</f>
        <v>49.99</v>
      </c>
      <c r="Q172" s="16">
        <f>P172-2</f>
        <v>47.99</v>
      </c>
      <c r="R172" s="16">
        <f>P172-5</f>
        <v>44.99</v>
      </c>
      <c r="S172" s="16">
        <f>P172-7</f>
        <v>42.99</v>
      </c>
      <c r="T172" s="16">
        <f>P172-10</f>
        <v>39.99</v>
      </c>
      <c r="U172" s="72">
        <f>P172-12</f>
        <v>37.99</v>
      </c>
      <c r="V172" s="252">
        <v>39.99</v>
      </c>
      <c r="W172" s="212"/>
      <c r="X172" s="119" t="s">
        <v>41</v>
      </c>
      <c r="Y172" s="67">
        <v>310</v>
      </c>
      <c r="Z172" s="114"/>
      <c r="AA172" s="182">
        <f t="shared" si="90"/>
        <v>310</v>
      </c>
      <c r="AB172" s="183">
        <f t="shared" si="91"/>
        <v>-321.3</v>
      </c>
      <c r="AC172" s="184">
        <f t="shared" si="92"/>
        <v>9.99</v>
      </c>
      <c r="AD172" s="183">
        <f t="shared" si="93"/>
        <v>8.3949579831932777</v>
      </c>
      <c r="AE172" s="202">
        <f>IF(ISNUMBER(Q172),AA172-40,"-")</f>
        <v>270</v>
      </c>
      <c r="AF172" s="203">
        <f>IF(ISNUMBER(R172),AA172-100,"-")</f>
        <v>210</v>
      </c>
      <c r="AG172" s="203">
        <f>IF(ISNUMBER(S172),AA172-140,"-")</f>
        <v>170</v>
      </c>
      <c r="AH172" s="203">
        <f t="shared" si="94"/>
        <v>110</v>
      </c>
      <c r="AI172" s="204">
        <f t="shared" si="95"/>
        <v>70</v>
      </c>
      <c r="AJ172" s="185"/>
      <c r="AK172" s="205">
        <f t="shared" si="96"/>
        <v>9.99</v>
      </c>
      <c r="AL172" s="206">
        <f t="shared" si="97"/>
        <v>9.99</v>
      </c>
      <c r="AM172" s="206">
        <f t="shared" si="98"/>
        <v>9.99</v>
      </c>
      <c r="AN172" s="206">
        <f t="shared" si="99"/>
        <v>9.99</v>
      </c>
      <c r="AO172" s="207">
        <f t="shared" si="100"/>
        <v>9.99</v>
      </c>
      <c r="AP172" s="104" t="s">
        <v>88</v>
      </c>
      <c r="AQ172" s="227"/>
      <c r="AR172" s="112" t="s">
        <v>115</v>
      </c>
      <c r="AS172" s="103"/>
    </row>
    <row r="173" spans="1:45" s="49" customFormat="1">
      <c r="A173" s="110"/>
      <c r="B173" s="124" t="s">
        <v>38</v>
      </c>
      <c r="C173" s="47" t="s">
        <v>139</v>
      </c>
      <c r="D173" s="71" t="s">
        <v>85</v>
      </c>
      <c r="E173" s="112"/>
      <c r="F173" s="51" t="s">
        <v>61</v>
      </c>
      <c r="G173" s="14">
        <v>100</v>
      </c>
      <c r="H173" s="14">
        <v>100</v>
      </c>
      <c r="I173" s="14">
        <v>150</v>
      </c>
      <c r="J173" s="14" t="s">
        <v>76</v>
      </c>
      <c r="K173" s="114" t="s">
        <v>61</v>
      </c>
      <c r="L173" s="115">
        <v>49.99</v>
      </c>
      <c r="M173" s="175">
        <f t="shared" si="89"/>
        <v>42.008403361344541</v>
      </c>
      <c r="N173" s="115"/>
      <c r="O173" s="116"/>
      <c r="P173" s="177">
        <f t="shared" si="106"/>
        <v>49.99</v>
      </c>
      <c r="Q173" s="16">
        <f>P173-2</f>
        <v>47.99</v>
      </c>
      <c r="R173" s="16">
        <f>P173-5</f>
        <v>44.99</v>
      </c>
      <c r="S173" s="16">
        <f>P173-7</f>
        <v>42.99</v>
      </c>
      <c r="T173" s="16">
        <f>P173-10</f>
        <v>39.99</v>
      </c>
      <c r="U173" s="72">
        <f>P173-12</f>
        <v>37.99</v>
      </c>
      <c r="V173" s="252">
        <v>39.99</v>
      </c>
      <c r="W173" s="212"/>
      <c r="X173" s="119" t="s">
        <v>41</v>
      </c>
      <c r="Y173" s="67">
        <v>250</v>
      </c>
      <c r="Z173" s="114"/>
      <c r="AA173" s="182">
        <f t="shared" si="90"/>
        <v>250</v>
      </c>
      <c r="AB173" s="183">
        <f t="shared" si="91"/>
        <v>-249.89999999999998</v>
      </c>
      <c r="AC173" s="184">
        <f t="shared" si="92"/>
        <v>9.99</v>
      </c>
      <c r="AD173" s="183">
        <f t="shared" si="93"/>
        <v>8.3949579831932777</v>
      </c>
      <c r="AE173" s="202">
        <f>IF(ISNUMBER(Q173),AA173-40,"-")</f>
        <v>210</v>
      </c>
      <c r="AF173" s="203">
        <f>IF(ISNUMBER(R173),AA173-100,"-")</f>
        <v>150</v>
      </c>
      <c r="AG173" s="203">
        <f>IF(ISNUMBER(S173),AA173-140,"-")</f>
        <v>110</v>
      </c>
      <c r="AH173" s="203">
        <f t="shared" si="94"/>
        <v>50</v>
      </c>
      <c r="AI173" s="204">
        <f t="shared" si="95"/>
        <v>10</v>
      </c>
      <c r="AJ173" s="185"/>
      <c r="AK173" s="205">
        <f t="shared" si="96"/>
        <v>9.99</v>
      </c>
      <c r="AL173" s="206">
        <f t="shared" si="97"/>
        <v>9.99</v>
      </c>
      <c r="AM173" s="206">
        <f t="shared" si="98"/>
        <v>9.99</v>
      </c>
      <c r="AN173" s="206">
        <f t="shared" si="99"/>
        <v>9.99</v>
      </c>
      <c r="AO173" s="207">
        <f t="shared" si="100"/>
        <v>39.99</v>
      </c>
      <c r="AP173" s="104" t="s">
        <v>125</v>
      </c>
      <c r="AQ173" s="227"/>
      <c r="AR173" s="112" t="s">
        <v>108</v>
      </c>
      <c r="AS173" s="103"/>
    </row>
    <row r="174" spans="1:45" s="49" customFormat="1">
      <c r="A174" s="110"/>
      <c r="B174" s="124" t="s">
        <v>38</v>
      </c>
      <c r="C174" s="47" t="s">
        <v>2701</v>
      </c>
      <c r="D174" s="71" t="s">
        <v>40</v>
      </c>
      <c r="E174" s="112"/>
      <c r="F174" s="51" t="s">
        <v>61</v>
      </c>
      <c r="G174" s="14">
        <v>140</v>
      </c>
      <c r="H174" s="14">
        <v>100</v>
      </c>
      <c r="I174" s="14">
        <v>150</v>
      </c>
      <c r="J174" s="14" t="s">
        <v>76</v>
      </c>
      <c r="K174" s="114" t="s">
        <v>61</v>
      </c>
      <c r="L174" s="115">
        <v>49.99</v>
      </c>
      <c r="M174" s="175">
        <f t="shared" si="89"/>
        <v>42.008403361344541</v>
      </c>
      <c r="N174" s="115"/>
      <c r="O174" s="116"/>
      <c r="P174" s="177">
        <f t="shared" si="106"/>
        <v>49.99</v>
      </c>
      <c r="Q174" s="16">
        <f>P174-2</f>
        <v>47.99</v>
      </c>
      <c r="R174" s="16">
        <f>P174-5</f>
        <v>44.99</v>
      </c>
      <c r="S174" s="16">
        <f>P174-7</f>
        <v>42.99</v>
      </c>
      <c r="T174" s="16">
        <f>P174-10</f>
        <v>39.99</v>
      </c>
      <c r="U174" s="72">
        <f>P174-12</f>
        <v>37.99</v>
      </c>
      <c r="V174" s="252">
        <v>39.99</v>
      </c>
      <c r="W174" s="212"/>
      <c r="X174" s="119" t="s">
        <v>41</v>
      </c>
      <c r="Y174" s="67">
        <v>230</v>
      </c>
      <c r="Z174" s="114"/>
      <c r="AA174" s="182">
        <f t="shared" si="90"/>
        <v>230</v>
      </c>
      <c r="AB174" s="183">
        <f t="shared" si="91"/>
        <v>-226.1</v>
      </c>
      <c r="AC174" s="184">
        <f t="shared" si="92"/>
        <v>9.99</v>
      </c>
      <c r="AD174" s="183">
        <f t="shared" si="93"/>
        <v>8.3949579831932777</v>
      </c>
      <c r="AE174" s="202">
        <f>IF(ISNUMBER(Q174),AA174-40,"-")</f>
        <v>190</v>
      </c>
      <c r="AF174" s="203">
        <f>IF(ISNUMBER(R174),AA174-100,"-")</f>
        <v>130</v>
      </c>
      <c r="AG174" s="203">
        <f>IF(ISNUMBER(S174),AA174-140,"-")</f>
        <v>90</v>
      </c>
      <c r="AH174" s="203">
        <f t="shared" si="94"/>
        <v>30</v>
      </c>
      <c r="AI174" s="204">
        <f t="shared" si="95"/>
        <v>-10</v>
      </c>
      <c r="AJ174" s="185"/>
      <c r="AK174" s="205">
        <f t="shared" si="96"/>
        <v>9.99</v>
      </c>
      <c r="AL174" s="206">
        <f t="shared" si="97"/>
        <v>9.99</v>
      </c>
      <c r="AM174" s="206">
        <f t="shared" si="98"/>
        <v>9.99</v>
      </c>
      <c r="AN174" s="206">
        <f t="shared" si="99"/>
        <v>19.990000000000002</v>
      </c>
      <c r="AO174" s="207">
        <f t="shared" si="100"/>
        <v>59.99</v>
      </c>
      <c r="AP174" s="104" t="s">
        <v>125</v>
      </c>
      <c r="AQ174" s="227"/>
      <c r="AR174" s="112" t="s">
        <v>106</v>
      </c>
      <c r="AS174" s="103"/>
    </row>
    <row r="175" spans="1:45" s="49" customFormat="1">
      <c r="A175" s="110"/>
      <c r="B175" s="124" t="s">
        <v>38</v>
      </c>
      <c r="C175" s="47" t="s">
        <v>2700</v>
      </c>
      <c r="D175" s="71" t="s">
        <v>71</v>
      </c>
      <c r="E175" s="112" t="s">
        <v>2426</v>
      </c>
      <c r="F175" s="51" t="s">
        <v>61</v>
      </c>
      <c r="G175" s="14">
        <v>80</v>
      </c>
      <c r="H175" s="14">
        <v>50</v>
      </c>
      <c r="I175" s="14">
        <v>50</v>
      </c>
      <c r="J175" s="14" t="s">
        <v>76</v>
      </c>
      <c r="K175" s="114" t="s">
        <v>61</v>
      </c>
      <c r="L175" s="115">
        <v>49.99</v>
      </c>
      <c r="M175" s="175">
        <f t="shared" si="89"/>
        <v>42.008403361344541</v>
      </c>
      <c r="N175" s="115"/>
      <c r="O175" s="116"/>
      <c r="P175" s="177">
        <f t="shared" si="106"/>
        <v>49.99</v>
      </c>
      <c r="Q175" s="16">
        <f>P175-2</f>
        <v>47.99</v>
      </c>
      <c r="R175" s="16">
        <f>P175-5</f>
        <v>44.99</v>
      </c>
      <c r="S175" s="16">
        <f>P175-7</f>
        <v>42.99</v>
      </c>
      <c r="T175" s="16">
        <f>P175-10</f>
        <v>39.99</v>
      </c>
      <c r="U175" s="72">
        <f>P175-12</f>
        <v>37.99</v>
      </c>
      <c r="V175" s="252">
        <v>39.99</v>
      </c>
      <c r="W175" s="237" t="s">
        <v>49</v>
      </c>
      <c r="X175" s="120" t="s">
        <v>2733</v>
      </c>
      <c r="Y175" s="67">
        <v>310</v>
      </c>
      <c r="Z175" s="114">
        <v>230</v>
      </c>
      <c r="AA175" s="182">
        <f t="shared" si="90"/>
        <v>540</v>
      </c>
      <c r="AB175" s="183">
        <f t="shared" si="91"/>
        <v>-595</v>
      </c>
      <c r="AC175" s="184">
        <f t="shared" si="92"/>
        <v>9.99</v>
      </c>
      <c r="AD175" s="183">
        <f t="shared" si="93"/>
        <v>8.3949579831932777</v>
      </c>
      <c r="AE175" s="202">
        <f>IF(ISNUMBER(Q175),AA175-40,"-")</f>
        <v>500</v>
      </c>
      <c r="AF175" s="203">
        <f>IF(ISNUMBER(R175),AA175-100,"-")</f>
        <v>440</v>
      </c>
      <c r="AG175" s="203">
        <f>IF(ISNUMBER(S175),AA175-140,"-")</f>
        <v>400</v>
      </c>
      <c r="AH175" s="203">
        <f t="shared" si="94"/>
        <v>340</v>
      </c>
      <c r="AI175" s="204">
        <f t="shared" si="95"/>
        <v>300</v>
      </c>
      <c r="AJ175" s="185"/>
      <c r="AK175" s="205">
        <f t="shared" si="96"/>
        <v>9.99</v>
      </c>
      <c r="AL175" s="206">
        <f t="shared" si="97"/>
        <v>9.99</v>
      </c>
      <c r="AM175" s="206">
        <f t="shared" si="98"/>
        <v>9.99</v>
      </c>
      <c r="AN175" s="206">
        <f t="shared" si="99"/>
        <v>9.99</v>
      </c>
      <c r="AO175" s="207">
        <f t="shared" si="100"/>
        <v>9.99</v>
      </c>
      <c r="AP175" s="104" t="s">
        <v>88</v>
      </c>
      <c r="AQ175" s="227">
        <v>46265</v>
      </c>
      <c r="AR175" s="112" t="s">
        <v>115</v>
      </c>
      <c r="AS175" s="103"/>
    </row>
    <row r="176" spans="1:45" s="49" customFormat="1">
      <c r="A176" s="110"/>
      <c r="B176" s="124" t="s">
        <v>38</v>
      </c>
      <c r="C176" s="47" t="s">
        <v>2700</v>
      </c>
      <c r="D176" s="71" t="s">
        <v>71</v>
      </c>
      <c r="E176" s="112" t="s">
        <v>2426</v>
      </c>
      <c r="F176" s="51" t="s">
        <v>61</v>
      </c>
      <c r="G176" s="14">
        <v>80</v>
      </c>
      <c r="H176" s="14">
        <v>50</v>
      </c>
      <c r="I176" s="14">
        <v>50</v>
      </c>
      <c r="J176" s="14" t="s">
        <v>76</v>
      </c>
      <c r="K176" s="114" t="s">
        <v>61</v>
      </c>
      <c r="L176" s="115">
        <v>49.99</v>
      </c>
      <c r="M176" s="175">
        <f t="shared" ref="M176:M203" si="107">L176/1.19</f>
        <v>42.008403361344541</v>
      </c>
      <c r="N176" s="115"/>
      <c r="O176" s="116"/>
      <c r="P176" s="177">
        <f t="shared" si="106"/>
        <v>49.99</v>
      </c>
      <c r="Q176" s="16">
        <f>P176-2</f>
        <v>47.99</v>
      </c>
      <c r="R176" s="16">
        <f>P176-5</f>
        <v>44.99</v>
      </c>
      <c r="S176" s="16">
        <f>P176-7</f>
        <v>42.99</v>
      </c>
      <c r="T176" s="16">
        <f>P176-10</f>
        <v>39.99</v>
      </c>
      <c r="U176" s="72">
        <f>P176-12</f>
        <v>37.99</v>
      </c>
      <c r="V176" s="252">
        <v>39.99</v>
      </c>
      <c r="W176" s="237" t="s">
        <v>49</v>
      </c>
      <c r="X176" s="120" t="s">
        <v>2736</v>
      </c>
      <c r="Y176" s="67">
        <v>310</v>
      </c>
      <c r="Z176" s="114">
        <v>260</v>
      </c>
      <c r="AA176" s="182">
        <f t="shared" ref="AA176:AA203" si="108">SUM(Y176:Z176)</f>
        <v>570</v>
      </c>
      <c r="AB176" s="183">
        <f t="shared" ref="AB176:AB203" si="109">((($AA$2+$AA$3)-AA176))*1.19</f>
        <v>-630.69999999999993</v>
      </c>
      <c r="AC176" s="184">
        <f t="shared" ref="AC176:AC203" si="110">IF(AB176&lt;1,9.99,ROUNDDOWN(AB176/10,0)*10+9.99)</f>
        <v>9.99</v>
      </c>
      <c r="AD176" s="183">
        <f t="shared" ref="AD176:AD203" si="111">AC176/1.19</f>
        <v>8.3949579831932777</v>
      </c>
      <c r="AE176" s="202">
        <f>IF(ISNUMBER(Q176),AA176-40,"-")</f>
        <v>530</v>
      </c>
      <c r="AF176" s="203">
        <f>IF(ISNUMBER(R176),AA176-100,"-")</f>
        <v>470</v>
      </c>
      <c r="AG176" s="203">
        <f>IF(ISNUMBER(S176),AA176-140,"-")</f>
        <v>430</v>
      </c>
      <c r="AH176" s="203">
        <f t="shared" ref="AH176:AH203" si="112">IF(ISNUMBER(T176),AA176-200,"-")</f>
        <v>370</v>
      </c>
      <c r="AI176" s="204">
        <f t="shared" ref="AI176:AI203" si="113">IF(ISNUMBER(U176),AA176-240,"-")</f>
        <v>330</v>
      </c>
      <c r="AJ176" s="185"/>
      <c r="AK176" s="205">
        <f t="shared" ref="AK176:AK203" si="114">IF(ISNUMBER(AE176),IF((AB176+47.6)&lt;1,9.99,ROUNDDOWN((AB176+47.6)/10,0)*10+9.99),"-")</f>
        <v>9.99</v>
      </c>
      <c r="AL176" s="206">
        <f t="shared" ref="AL176:AL203" si="115">IF(ISNUMBER(AF176),IF((AB176+119)&lt;1,9.99,ROUNDDOWN((AB176+119)/10,0)*10+9.99),"-")</f>
        <v>9.99</v>
      </c>
      <c r="AM176" s="206">
        <f t="shared" ref="AM176:AM203" si="116">IF(ISNUMBER(AG176),IF((AB176+166.6)&lt;1,9.99,ROUNDDOWN((AB176+166.6)/10,0)*10+9.99),"-")</f>
        <v>9.99</v>
      </c>
      <c r="AN176" s="206">
        <f t="shared" ref="AN176:AN203" si="117">IF(ISNUMBER(AH176),IF((AB176+238)&lt;1,9.99,ROUNDDOWN((AB176+238)/10,0)*10+9.99),"-")</f>
        <v>9.99</v>
      </c>
      <c r="AO176" s="207">
        <f t="shared" ref="AO176:AO203" si="118">IF(ISNUMBER(AI176),IF((AB176+285.6)&lt;1,9.99,ROUNDDOWN((AB176+285.6)/10,0)*10+9.99),"-")</f>
        <v>9.99</v>
      </c>
      <c r="AP176" s="104" t="s">
        <v>88</v>
      </c>
      <c r="AQ176" s="227">
        <v>46265</v>
      </c>
      <c r="AR176" s="112" t="s">
        <v>115</v>
      </c>
      <c r="AS176" s="103" t="s">
        <v>82</v>
      </c>
    </row>
    <row r="177" spans="1:45" s="49" customFormat="1">
      <c r="A177" s="110"/>
      <c r="B177" s="124" t="s">
        <v>38</v>
      </c>
      <c r="C177" s="47" t="s">
        <v>139</v>
      </c>
      <c r="D177" s="71" t="s">
        <v>85</v>
      </c>
      <c r="E177" s="112" t="s">
        <v>2426</v>
      </c>
      <c r="F177" s="51" t="s">
        <v>61</v>
      </c>
      <c r="G177" s="14">
        <v>100</v>
      </c>
      <c r="H177" s="14">
        <v>100</v>
      </c>
      <c r="I177" s="14">
        <v>150</v>
      </c>
      <c r="J177" s="14" t="s">
        <v>76</v>
      </c>
      <c r="K177" s="114" t="s">
        <v>61</v>
      </c>
      <c r="L177" s="115">
        <v>49.99</v>
      </c>
      <c r="M177" s="175">
        <f t="shared" si="107"/>
        <v>42.008403361344541</v>
      </c>
      <c r="N177" s="115"/>
      <c r="O177" s="116"/>
      <c r="P177" s="177">
        <f t="shared" si="106"/>
        <v>49.99</v>
      </c>
      <c r="Q177" s="16">
        <f>P177-2</f>
        <v>47.99</v>
      </c>
      <c r="R177" s="16">
        <f>P177-5</f>
        <v>44.99</v>
      </c>
      <c r="S177" s="16">
        <f>P177-7</f>
        <v>42.99</v>
      </c>
      <c r="T177" s="16">
        <f>P177-10</f>
        <v>39.99</v>
      </c>
      <c r="U177" s="72">
        <f>P177-12</f>
        <v>37.99</v>
      </c>
      <c r="V177" s="252">
        <v>39.99</v>
      </c>
      <c r="W177" s="237" t="s">
        <v>49</v>
      </c>
      <c r="X177" s="120" t="s">
        <v>2738</v>
      </c>
      <c r="Y177" s="67">
        <v>250</v>
      </c>
      <c r="Z177" s="114">
        <v>250</v>
      </c>
      <c r="AA177" s="182">
        <f t="shared" si="108"/>
        <v>500</v>
      </c>
      <c r="AB177" s="183">
        <f t="shared" si="109"/>
        <v>-547.4</v>
      </c>
      <c r="AC177" s="184">
        <f t="shared" si="110"/>
        <v>9.99</v>
      </c>
      <c r="AD177" s="183">
        <f t="shared" si="111"/>
        <v>8.3949579831932777</v>
      </c>
      <c r="AE177" s="202">
        <f>IF(ISNUMBER(Q177),AA177-40,"-")</f>
        <v>460</v>
      </c>
      <c r="AF177" s="203">
        <f>IF(ISNUMBER(R177),AA177-100,"-")</f>
        <v>400</v>
      </c>
      <c r="AG177" s="203">
        <f>IF(ISNUMBER(S177),AA177-140,"-")</f>
        <v>360</v>
      </c>
      <c r="AH177" s="203">
        <f t="shared" si="112"/>
        <v>300</v>
      </c>
      <c r="AI177" s="204">
        <f t="shared" si="113"/>
        <v>260</v>
      </c>
      <c r="AJ177" s="185"/>
      <c r="AK177" s="205">
        <f t="shared" si="114"/>
        <v>9.99</v>
      </c>
      <c r="AL177" s="206">
        <f t="shared" si="115"/>
        <v>9.99</v>
      </c>
      <c r="AM177" s="206">
        <f t="shared" si="116"/>
        <v>9.99</v>
      </c>
      <c r="AN177" s="206">
        <f t="shared" si="117"/>
        <v>9.99</v>
      </c>
      <c r="AO177" s="207">
        <f t="shared" si="118"/>
        <v>9.99</v>
      </c>
      <c r="AP177" s="104" t="s">
        <v>125</v>
      </c>
      <c r="AQ177" s="227">
        <v>46265</v>
      </c>
      <c r="AR177" s="112" t="s">
        <v>108</v>
      </c>
      <c r="AS177" s="103"/>
    </row>
    <row r="178" spans="1:45" s="49" customFormat="1">
      <c r="A178" s="110"/>
      <c r="B178" s="124" t="s">
        <v>38</v>
      </c>
      <c r="C178" s="47" t="s">
        <v>2701</v>
      </c>
      <c r="D178" s="71" t="s">
        <v>40</v>
      </c>
      <c r="E178" s="112" t="s">
        <v>2426</v>
      </c>
      <c r="F178" s="51" t="s">
        <v>61</v>
      </c>
      <c r="G178" s="14">
        <v>140</v>
      </c>
      <c r="H178" s="14">
        <v>100</v>
      </c>
      <c r="I178" s="14">
        <v>150</v>
      </c>
      <c r="J178" s="14" t="s">
        <v>76</v>
      </c>
      <c r="K178" s="114" t="s">
        <v>61</v>
      </c>
      <c r="L178" s="115">
        <v>49.99</v>
      </c>
      <c r="M178" s="175">
        <f t="shared" si="107"/>
        <v>42.008403361344541</v>
      </c>
      <c r="N178" s="115"/>
      <c r="O178" s="116"/>
      <c r="P178" s="177">
        <f t="shared" si="106"/>
        <v>49.99</v>
      </c>
      <c r="Q178" s="16">
        <f>P178-2</f>
        <v>47.99</v>
      </c>
      <c r="R178" s="16">
        <f>P178-5</f>
        <v>44.99</v>
      </c>
      <c r="S178" s="16">
        <f>P178-7</f>
        <v>42.99</v>
      </c>
      <c r="T178" s="16">
        <f>P178-10</f>
        <v>39.99</v>
      </c>
      <c r="U178" s="72">
        <f>P178-12</f>
        <v>37.99</v>
      </c>
      <c r="V178" s="252">
        <v>39.99</v>
      </c>
      <c r="W178" s="237" t="s">
        <v>49</v>
      </c>
      <c r="X178" s="120" t="s">
        <v>2742</v>
      </c>
      <c r="Y178" s="67">
        <v>230</v>
      </c>
      <c r="Z178" s="114">
        <v>260</v>
      </c>
      <c r="AA178" s="182">
        <f t="shared" si="108"/>
        <v>490</v>
      </c>
      <c r="AB178" s="183">
        <f t="shared" si="109"/>
        <v>-535.5</v>
      </c>
      <c r="AC178" s="184">
        <f t="shared" si="110"/>
        <v>9.99</v>
      </c>
      <c r="AD178" s="183">
        <f t="shared" si="111"/>
        <v>8.3949579831932777</v>
      </c>
      <c r="AE178" s="202">
        <f>IF(ISNUMBER(Q178),AA178-40,"-")</f>
        <v>450</v>
      </c>
      <c r="AF178" s="203">
        <f>IF(ISNUMBER(R178),AA178-100,"-")</f>
        <v>390</v>
      </c>
      <c r="AG178" s="203">
        <f>IF(ISNUMBER(S178),AA178-140,"-")</f>
        <v>350</v>
      </c>
      <c r="AH178" s="203">
        <f t="shared" si="112"/>
        <v>290</v>
      </c>
      <c r="AI178" s="204">
        <f t="shared" si="113"/>
        <v>250</v>
      </c>
      <c r="AJ178" s="185"/>
      <c r="AK178" s="205">
        <f t="shared" si="114"/>
        <v>9.99</v>
      </c>
      <c r="AL178" s="206">
        <f t="shared" si="115"/>
        <v>9.99</v>
      </c>
      <c r="AM178" s="206">
        <f t="shared" si="116"/>
        <v>9.99</v>
      </c>
      <c r="AN178" s="206">
        <f t="shared" si="117"/>
        <v>9.99</v>
      </c>
      <c r="AO178" s="207">
        <f t="shared" si="118"/>
        <v>9.99</v>
      </c>
      <c r="AP178" s="104" t="s">
        <v>125</v>
      </c>
      <c r="AQ178" s="227">
        <v>46265</v>
      </c>
      <c r="AR178" s="112" t="s">
        <v>106</v>
      </c>
      <c r="AS178" s="103"/>
    </row>
    <row r="179" spans="1:45" s="49" customFormat="1">
      <c r="A179" s="110"/>
      <c r="B179" s="124" t="s">
        <v>38</v>
      </c>
      <c r="C179" s="47" t="s">
        <v>2703</v>
      </c>
      <c r="D179" s="71" t="s">
        <v>71</v>
      </c>
      <c r="E179" s="112" t="s">
        <v>2426</v>
      </c>
      <c r="F179" s="51" t="s">
        <v>61</v>
      </c>
      <c r="G179" s="14">
        <v>140</v>
      </c>
      <c r="H179" s="14">
        <v>100</v>
      </c>
      <c r="I179" s="14">
        <v>150</v>
      </c>
      <c r="J179" s="14" t="s">
        <v>76</v>
      </c>
      <c r="K179" s="114" t="s">
        <v>61</v>
      </c>
      <c r="L179" s="115">
        <v>59.99</v>
      </c>
      <c r="M179" s="175">
        <f t="shared" si="107"/>
        <v>50.411764705882355</v>
      </c>
      <c r="N179" s="115">
        <f>L179-10</f>
        <v>49.99</v>
      </c>
      <c r="O179" s="116">
        <f t="shared" ref="O179:O185" si="119">N179/1.19</f>
        <v>42.008403361344541</v>
      </c>
      <c r="P179" s="177">
        <f t="shared" ref="P179:P185" si="120">N179</f>
        <v>49.99</v>
      </c>
      <c r="Q179" s="16">
        <f>P179-2</f>
        <v>47.99</v>
      </c>
      <c r="R179" s="16">
        <f>P179-5</f>
        <v>44.99</v>
      </c>
      <c r="S179" s="16">
        <f>P179-7</f>
        <v>42.99</v>
      </c>
      <c r="T179" s="16">
        <f>P179-10</f>
        <v>39.99</v>
      </c>
      <c r="U179" s="72">
        <f>P179-12</f>
        <v>37.99</v>
      </c>
      <c r="V179" s="252">
        <v>39.99</v>
      </c>
      <c r="W179" s="237" t="s">
        <v>81</v>
      </c>
      <c r="X179" s="120" t="s">
        <v>2743</v>
      </c>
      <c r="Y179" s="67">
        <v>390</v>
      </c>
      <c r="Z179" s="114">
        <v>60</v>
      </c>
      <c r="AA179" s="182">
        <f t="shared" si="108"/>
        <v>450</v>
      </c>
      <c r="AB179" s="183">
        <f t="shared" si="109"/>
        <v>-487.9</v>
      </c>
      <c r="AC179" s="184">
        <f t="shared" si="110"/>
        <v>9.99</v>
      </c>
      <c r="AD179" s="183">
        <f t="shared" si="111"/>
        <v>8.3949579831932777</v>
      </c>
      <c r="AE179" s="202">
        <f>IF(ISNUMBER(Q179),AA179-40,"-")</f>
        <v>410</v>
      </c>
      <c r="AF179" s="203">
        <f>IF(ISNUMBER(R179),AA179-100,"-")</f>
        <v>350</v>
      </c>
      <c r="AG179" s="203">
        <f>IF(ISNUMBER(S179),AA179-140,"-")</f>
        <v>310</v>
      </c>
      <c r="AH179" s="203">
        <f t="shared" si="112"/>
        <v>250</v>
      </c>
      <c r="AI179" s="204">
        <f t="shared" si="113"/>
        <v>210</v>
      </c>
      <c r="AJ179" s="185"/>
      <c r="AK179" s="205">
        <f t="shared" si="114"/>
        <v>9.99</v>
      </c>
      <c r="AL179" s="206">
        <f t="shared" si="115"/>
        <v>9.99</v>
      </c>
      <c r="AM179" s="206">
        <f t="shared" si="116"/>
        <v>9.99</v>
      </c>
      <c r="AN179" s="206">
        <f t="shared" si="117"/>
        <v>9.99</v>
      </c>
      <c r="AO179" s="207">
        <f t="shared" si="118"/>
        <v>9.99</v>
      </c>
      <c r="AP179" s="104" t="s">
        <v>125</v>
      </c>
      <c r="AQ179" s="227">
        <v>46265</v>
      </c>
      <c r="AR179" s="112" t="s">
        <v>136</v>
      </c>
      <c r="AS179" s="103"/>
    </row>
    <row r="180" spans="1:45" s="49" customFormat="1">
      <c r="A180" s="110"/>
      <c r="B180" s="124" t="s">
        <v>38</v>
      </c>
      <c r="C180" s="47" t="s">
        <v>2702</v>
      </c>
      <c r="D180" s="71" t="s">
        <v>85</v>
      </c>
      <c r="E180" s="112" t="s">
        <v>2426</v>
      </c>
      <c r="F180" s="51" t="s">
        <v>61</v>
      </c>
      <c r="G180" s="14">
        <v>140</v>
      </c>
      <c r="H180" s="14">
        <v>100</v>
      </c>
      <c r="I180" s="14">
        <v>150</v>
      </c>
      <c r="J180" s="14" t="s">
        <v>76</v>
      </c>
      <c r="K180" s="114" t="s">
        <v>61</v>
      </c>
      <c r="L180" s="115">
        <v>54.99</v>
      </c>
      <c r="M180" s="175">
        <f t="shared" si="107"/>
        <v>46.210084033613448</v>
      </c>
      <c r="N180" s="115">
        <f>(L180-5)*0.9+5</f>
        <v>49.991</v>
      </c>
      <c r="O180" s="116">
        <f t="shared" si="119"/>
        <v>42.009243697478993</v>
      </c>
      <c r="P180" s="177">
        <f t="shared" si="120"/>
        <v>49.991</v>
      </c>
      <c r="Q180" s="16">
        <f>P180-2</f>
        <v>47.991</v>
      </c>
      <c r="R180" s="16">
        <f>P180-5</f>
        <v>44.991</v>
      </c>
      <c r="S180" s="16">
        <f>P180-7</f>
        <v>42.991</v>
      </c>
      <c r="T180" s="16">
        <f>P180-10</f>
        <v>39.991</v>
      </c>
      <c r="U180" s="72">
        <f>P180-12</f>
        <v>37.991</v>
      </c>
      <c r="V180" s="256">
        <v>0</v>
      </c>
      <c r="W180" s="237" t="s">
        <v>2307</v>
      </c>
      <c r="X180" s="120" t="s">
        <v>2744</v>
      </c>
      <c r="Y180" s="67">
        <v>310</v>
      </c>
      <c r="Z180" s="114">
        <v>130</v>
      </c>
      <c r="AA180" s="182">
        <f t="shared" si="108"/>
        <v>440</v>
      </c>
      <c r="AB180" s="183">
        <f t="shared" si="109"/>
        <v>-476</v>
      </c>
      <c r="AC180" s="184">
        <f t="shared" si="110"/>
        <v>9.99</v>
      </c>
      <c r="AD180" s="183">
        <f t="shared" si="111"/>
        <v>8.3949579831932777</v>
      </c>
      <c r="AE180" s="202">
        <f>IF(ISNUMBER(Q180),AA180-40,"-")</f>
        <v>400</v>
      </c>
      <c r="AF180" s="203">
        <f>IF(ISNUMBER(R180),AA180-100,"-")</f>
        <v>340</v>
      </c>
      <c r="AG180" s="203">
        <f>IF(ISNUMBER(S180),AA180-140,"-")</f>
        <v>300</v>
      </c>
      <c r="AH180" s="203">
        <f t="shared" si="112"/>
        <v>240</v>
      </c>
      <c r="AI180" s="204">
        <f t="shared" si="113"/>
        <v>200</v>
      </c>
      <c r="AJ180" s="185"/>
      <c r="AK180" s="205">
        <f t="shared" si="114"/>
        <v>9.99</v>
      </c>
      <c r="AL180" s="206">
        <f t="shared" si="115"/>
        <v>9.99</v>
      </c>
      <c r="AM180" s="206">
        <f t="shared" si="116"/>
        <v>9.99</v>
      </c>
      <c r="AN180" s="206">
        <f t="shared" si="117"/>
        <v>9.99</v>
      </c>
      <c r="AO180" s="207">
        <f t="shared" si="118"/>
        <v>9.99</v>
      </c>
      <c r="AP180" s="104" t="s">
        <v>125</v>
      </c>
      <c r="AQ180" s="227">
        <v>46265</v>
      </c>
      <c r="AR180" s="112" t="s">
        <v>115</v>
      </c>
      <c r="AS180" s="103"/>
    </row>
    <row r="181" spans="1:45" s="49" customFormat="1">
      <c r="A181" s="110"/>
      <c r="B181" s="124" t="s">
        <v>38</v>
      </c>
      <c r="C181" s="47" t="s">
        <v>2703</v>
      </c>
      <c r="D181" s="71" t="s">
        <v>71</v>
      </c>
      <c r="E181" s="112" t="s">
        <v>2426</v>
      </c>
      <c r="F181" s="51" t="s">
        <v>61</v>
      </c>
      <c r="G181" s="14">
        <v>140</v>
      </c>
      <c r="H181" s="14">
        <v>100</v>
      </c>
      <c r="I181" s="14">
        <v>150</v>
      </c>
      <c r="J181" s="14" t="s">
        <v>76</v>
      </c>
      <c r="K181" s="114" t="s">
        <v>61</v>
      </c>
      <c r="L181" s="115">
        <v>59.99</v>
      </c>
      <c r="M181" s="175">
        <f t="shared" si="107"/>
        <v>50.411764705882355</v>
      </c>
      <c r="N181" s="115">
        <f>(L181-10)*0.8+10</f>
        <v>49.992000000000004</v>
      </c>
      <c r="O181" s="116">
        <f t="shared" si="119"/>
        <v>42.010084033613452</v>
      </c>
      <c r="P181" s="177">
        <f t="shared" si="120"/>
        <v>49.992000000000004</v>
      </c>
      <c r="Q181" s="16">
        <f>P181-2</f>
        <v>47.992000000000004</v>
      </c>
      <c r="R181" s="16">
        <f>P181-5</f>
        <v>44.992000000000004</v>
      </c>
      <c r="S181" s="16">
        <f>P181-7</f>
        <v>42.992000000000004</v>
      </c>
      <c r="T181" s="16">
        <f>P181-10</f>
        <v>39.992000000000004</v>
      </c>
      <c r="U181" s="72">
        <f>P181-12</f>
        <v>37.992000000000004</v>
      </c>
      <c r="V181" s="256">
        <v>0</v>
      </c>
      <c r="W181" s="237" t="s">
        <v>2309</v>
      </c>
      <c r="X181" s="120" t="s">
        <v>2745</v>
      </c>
      <c r="Y181" s="67">
        <v>390</v>
      </c>
      <c r="Z181" s="114">
        <v>30</v>
      </c>
      <c r="AA181" s="182">
        <f t="shared" si="108"/>
        <v>420</v>
      </c>
      <c r="AB181" s="183">
        <f t="shared" si="109"/>
        <v>-452.2</v>
      </c>
      <c r="AC181" s="184">
        <f t="shared" si="110"/>
        <v>9.99</v>
      </c>
      <c r="AD181" s="183">
        <f t="shared" si="111"/>
        <v>8.3949579831932777</v>
      </c>
      <c r="AE181" s="202">
        <f>IF(ISNUMBER(Q181),AA181-40,"-")</f>
        <v>380</v>
      </c>
      <c r="AF181" s="203">
        <f>IF(ISNUMBER(R181),AA181-100,"-")</f>
        <v>320</v>
      </c>
      <c r="AG181" s="203">
        <f>IF(ISNUMBER(S181),AA181-140,"-")</f>
        <v>280</v>
      </c>
      <c r="AH181" s="203">
        <f t="shared" si="112"/>
        <v>220</v>
      </c>
      <c r="AI181" s="204">
        <f t="shared" si="113"/>
        <v>180</v>
      </c>
      <c r="AJ181" s="185"/>
      <c r="AK181" s="205">
        <f t="shared" si="114"/>
        <v>9.99</v>
      </c>
      <c r="AL181" s="206">
        <f t="shared" si="115"/>
        <v>9.99</v>
      </c>
      <c r="AM181" s="206">
        <f t="shared" si="116"/>
        <v>9.99</v>
      </c>
      <c r="AN181" s="206">
        <f t="shared" si="117"/>
        <v>9.99</v>
      </c>
      <c r="AO181" s="207">
        <f t="shared" si="118"/>
        <v>9.99</v>
      </c>
      <c r="AP181" s="104" t="s">
        <v>125</v>
      </c>
      <c r="AQ181" s="227">
        <v>46265</v>
      </c>
      <c r="AR181" s="112" t="s">
        <v>136</v>
      </c>
      <c r="AS181" s="103"/>
    </row>
    <row r="182" spans="1:45" s="49" customFormat="1">
      <c r="A182" s="110"/>
      <c r="B182" s="124" t="s">
        <v>38</v>
      </c>
      <c r="C182" s="47" t="s">
        <v>140</v>
      </c>
      <c r="D182" s="71" t="s">
        <v>71</v>
      </c>
      <c r="E182" s="112" t="s">
        <v>2426</v>
      </c>
      <c r="F182" s="51" t="s">
        <v>61</v>
      </c>
      <c r="G182" s="14">
        <v>100</v>
      </c>
      <c r="H182" s="14">
        <v>100</v>
      </c>
      <c r="I182" s="14">
        <v>150</v>
      </c>
      <c r="J182" s="14" t="s">
        <v>76</v>
      </c>
      <c r="K182" s="114" t="s">
        <v>61</v>
      </c>
      <c r="L182" s="115">
        <v>54.99</v>
      </c>
      <c r="M182" s="175">
        <f t="shared" si="107"/>
        <v>46.210084033613448</v>
      </c>
      <c r="N182" s="115">
        <f>(L182-10)*0.9+10</f>
        <v>50.491</v>
      </c>
      <c r="O182" s="116">
        <f t="shared" si="119"/>
        <v>42.429411764705883</v>
      </c>
      <c r="P182" s="177">
        <f t="shared" si="120"/>
        <v>50.491</v>
      </c>
      <c r="Q182" s="16">
        <f>P182-2</f>
        <v>48.491</v>
      </c>
      <c r="R182" s="16">
        <f>P182-5</f>
        <v>45.491</v>
      </c>
      <c r="S182" s="16">
        <f>P182-7</f>
        <v>43.491</v>
      </c>
      <c r="T182" s="16">
        <f>P182-10</f>
        <v>40.491</v>
      </c>
      <c r="U182" s="72">
        <f>P182-12</f>
        <v>38.491</v>
      </c>
      <c r="V182" s="256">
        <v>0</v>
      </c>
      <c r="W182" s="237" t="s">
        <v>2307</v>
      </c>
      <c r="X182" s="120" t="s">
        <v>2740</v>
      </c>
      <c r="Y182" s="67">
        <v>330</v>
      </c>
      <c r="Z182" s="114">
        <v>130</v>
      </c>
      <c r="AA182" s="182">
        <f t="shared" si="108"/>
        <v>460</v>
      </c>
      <c r="AB182" s="183">
        <f t="shared" si="109"/>
        <v>-499.79999999999995</v>
      </c>
      <c r="AC182" s="184">
        <f t="shared" si="110"/>
        <v>9.99</v>
      </c>
      <c r="AD182" s="183">
        <f t="shared" si="111"/>
        <v>8.3949579831932777</v>
      </c>
      <c r="AE182" s="202">
        <f>IF(ISNUMBER(Q182),AA182-40,"-")</f>
        <v>420</v>
      </c>
      <c r="AF182" s="203">
        <f>IF(ISNUMBER(R182),AA182-100,"-")</f>
        <v>360</v>
      </c>
      <c r="AG182" s="203">
        <f>IF(ISNUMBER(S182),AA182-140,"-")</f>
        <v>320</v>
      </c>
      <c r="AH182" s="203">
        <f t="shared" si="112"/>
        <v>260</v>
      </c>
      <c r="AI182" s="204">
        <f t="shared" si="113"/>
        <v>220</v>
      </c>
      <c r="AJ182" s="185"/>
      <c r="AK182" s="205">
        <f t="shared" si="114"/>
        <v>9.99</v>
      </c>
      <c r="AL182" s="206">
        <f t="shared" si="115"/>
        <v>9.99</v>
      </c>
      <c r="AM182" s="206">
        <f t="shared" si="116"/>
        <v>9.99</v>
      </c>
      <c r="AN182" s="206">
        <f t="shared" si="117"/>
        <v>9.99</v>
      </c>
      <c r="AO182" s="207">
        <f t="shared" si="118"/>
        <v>9.99</v>
      </c>
      <c r="AP182" s="104" t="s">
        <v>125</v>
      </c>
      <c r="AQ182" s="227">
        <v>46265</v>
      </c>
      <c r="AR182" s="112" t="s">
        <v>133</v>
      </c>
      <c r="AS182" s="103"/>
    </row>
    <row r="183" spans="1:45">
      <c r="A183" s="110"/>
      <c r="B183" s="124" t="s">
        <v>38</v>
      </c>
      <c r="C183" s="47" t="s">
        <v>2706</v>
      </c>
      <c r="D183" s="71" t="s">
        <v>71</v>
      </c>
      <c r="E183" s="112" t="s">
        <v>2426</v>
      </c>
      <c r="F183" s="51" t="s">
        <v>61</v>
      </c>
      <c r="G183" s="14">
        <v>160</v>
      </c>
      <c r="H183" s="14">
        <v>100</v>
      </c>
      <c r="I183" s="14">
        <v>150</v>
      </c>
      <c r="J183" s="14" t="s">
        <v>76</v>
      </c>
      <c r="K183" s="114" t="s">
        <v>61</v>
      </c>
      <c r="L183" s="115">
        <v>64.989999999999995</v>
      </c>
      <c r="M183" s="175">
        <f t="shared" si="107"/>
        <v>54.613445378151262</v>
      </c>
      <c r="N183" s="115">
        <f>(L183-10)*0.8+10</f>
        <v>53.991999999999997</v>
      </c>
      <c r="O183" s="116">
        <f t="shared" si="119"/>
        <v>45.371428571428574</v>
      </c>
      <c r="P183" s="177">
        <f t="shared" si="120"/>
        <v>53.991999999999997</v>
      </c>
      <c r="Q183" s="16">
        <f>P183-2</f>
        <v>51.991999999999997</v>
      </c>
      <c r="R183" s="16">
        <f>P183-5</f>
        <v>48.991999999999997</v>
      </c>
      <c r="S183" s="16">
        <f>P183-7</f>
        <v>46.991999999999997</v>
      </c>
      <c r="T183" s="16">
        <f>P183-10</f>
        <v>43.991999999999997</v>
      </c>
      <c r="U183" s="72">
        <f>P183-12</f>
        <v>41.991999999999997</v>
      </c>
      <c r="V183" s="256">
        <v>0</v>
      </c>
      <c r="W183" s="237" t="s">
        <v>2309</v>
      </c>
      <c r="X183" s="120" t="s">
        <v>2748</v>
      </c>
      <c r="Y183" s="67">
        <v>430</v>
      </c>
      <c r="Z183" s="114">
        <v>30</v>
      </c>
      <c r="AA183" s="182">
        <f t="shared" si="108"/>
        <v>460</v>
      </c>
      <c r="AB183" s="183">
        <f t="shared" si="109"/>
        <v>-499.79999999999995</v>
      </c>
      <c r="AC183" s="184">
        <f t="shared" si="110"/>
        <v>9.99</v>
      </c>
      <c r="AD183" s="183">
        <f t="shared" si="111"/>
        <v>8.3949579831932777</v>
      </c>
      <c r="AE183" s="202">
        <f>IF(ISNUMBER(Q183),AA183-40,"-")</f>
        <v>420</v>
      </c>
      <c r="AF183" s="203">
        <f>IF(ISNUMBER(R183),AA183-100,"-")</f>
        <v>360</v>
      </c>
      <c r="AG183" s="203">
        <f>IF(ISNUMBER(S183),AA183-140,"-")</f>
        <v>320</v>
      </c>
      <c r="AH183" s="203">
        <f t="shared" si="112"/>
        <v>260</v>
      </c>
      <c r="AI183" s="204">
        <f t="shared" si="113"/>
        <v>220</v>
      </c>
      <c r="AJ183" s="185"/>
      <c r="AK183" s="205">
        <f t="shared" si="114"/>
        <v>9.99</v>
      </c>
      <c r="AL183" s="206">
        <f t="shared" si="115"/>
        <v>9.99</v>
      </c>
      <c r="AM183" s="206">
        <f t="shared" si="116"/>
        <v>9.99</v>
      </c>
      <c r="AN183" s="206">
        <f t="shared" si="117"/>
        <v>9.99</v>
      </c>
      <c r="AO183" s="207">
        <f t="shared" si="118"/>
        <v>9.99</v>
      </c>
      <c r="AP183" s="104" t="s">
        <v>125</v>
      </c>
      <c r="AQ183" s="227">
        <v>46265</v>
      </c>
      <c r="AR183" s="112" t="s">
        <v>141</v>
      </c>
      <c r="AS183" s="103"/>
    </row>
    <row r="184" spans="1:45" s="49" customFormat="1">
      <c r="A184" s="110"/>
      <c r="B184" s="124" t="s">
        <v>38</v>
      </c>
      <c r="C184" s="47" t="s">
        <v>2705</v>
      </c>
      <c r="D184" s="71" t="s">
        <v>85</v>
      </c>
      <c r="E184" s="112" t="s">
        <v>2426</v>
      </c>
      <c r="F184" s="51" t="s">
        <v>61</v>
      </c>
      <c r="G184" s="14">
        <v>160</v>
      </c>
      <c r="H184" s="14">
        <v>100</v>
      </c>
      <c r="I184" s="14">
        <v>150</v>
      </c>
      <c r="J184" s="14" t="s">
        <v>76</v>
      </c>
      <c r="K184" s="114" t="s">
        <v>61</v>
      </c>
      <c r="L184" s="115">
        <v>59.99</v>
      </c>
      <c r="M184" s="175">
        <f t="shared" si="107"/>
        <v>50.411764705882355</v>
      </c>
      <c r="N184" s="115">
        <f>(L184-5)*0.9+5</f>
        <v>54.491</v>
      </c>
      <c r="O184" s="116">
        <f t="shared" si="119"/>
        <v>45.790756302521011</v>
      </c>
      <c r="P184" s="177">
        <f t="shared" si="120"/>
        <v>54.491</v>
      </c>
      <c r="Q184" s="16">
        <f>P184-2</f>
        <v>52.491</v>
      </c>
      <c r="R184" s="16">
        <f>P184-5</f>
        <v>49.491</v>
      </c>
      <c r="S184" s="16">
        <f>P184-7</f>
        <v>47.491</v>
      </c>
      <c r="T184" s="16">
        <f>P184-10</f>
        <v>44.491</v>
      </c>
      <c r="U184" s="72">
        <f>P184-12</f>
        <v>42.491</v>
      </c>
      <c r="V184" s="256">
        <v>0</v>
      </c>
      <c r="W184" s="237" t="s">
        <v>2307</v>
      </c>
      <c r="X184" s="120" t="s">
        <v>2747</v>
      </c>
      <c r="Y184" s="67">
        <v>350</v>
      </c>
      <c r="Z184" s="114">
        <v>140</v>
      </c>
      <c r="AA184" s="182">
        <f t="shared" si="108"/>
        <v>490</v>
      </c>
      <c r="AB184" s="183">
        <f t="shared" si="109"/>
        <v>-535.5</v>
      </c>
      <c r="AC184" s="184">
        <f t="shared" si="110"/>
        <v>9.99</v>
      </c>
      <c r="AD184" s="183">
        <f t="shared" si="111"/>
        <v>8.3949579831932777</v>
      </c>
      <c r="AE184" s="202">
        <f>IF(ISNUMBER(Q184),AA184-40,"-")</f>
        <v>450</v>
      </c>
      <c r="AF184" s="203">
        <f>IF(ISNUMBER(R184),AA184-100,"-")</f>
        <v>390</v>
      </c>
      <c r="AG184" s="203">
        <f>IF(ISNUMBER(S184),AA184-140,"-")</f>
        <v>350</v>
      </c>
      <c r="AH184" s="203">
        <f t="shared" si="112"/>
        <v>290</v>
      </c>
      <c r="AI184" s="204">
        <f t="shared" si="113"/>
        <v>250</v>
      </c>
      <c r="AJ184" s="185"/>
      <c r="AK184" s="205">
        <f t="shared" si="114"/>
        <v>9.99</v>
      </c>
      <c r="AL184" s="206">
        <f t="shared" si="115"/>
        <v>9.99</v>
      </c>
      <c r="AM184" s="206">
        <f t="shared" si="116"/>
        <v>9.99</v>
      </c>
      <c r="AN184" s="206">
        <f t="shared" si="117"/>
        <v>9.99</v>
      </c>
      <c r="AO184" s="207">
        <f t="shared" si="118"/>
        <v>9.99</v>
      </c>
      <c r="AP184" s="104" t="s">
        <v>125</v>
      </c>
      <c r="AQ184" s="227">
        <v>46265</v>
      </c>
      <c r="AR184" s="112" t="s">
        <v>127</v>
      </c>
      <c r="AS184" s="103"/>
    </row>
    <row r="185" spans="1:45">
      <c r="A185" s="110"/>
      <c r="B185" s="124" t="s">
        <v>38</v>
      </c>
      <c r="C185" s="47" t="s">
        <v>137</v>
      </c>
      <c r="D185" s="71" t="s">
        <v>71</v>
      </c>
      <c r="E185" s="112" t="s">
        <v>2426</v>
      </c>
      <c r="F185" s="51" t="s">
        <v>61</v>
      </c>
      <c r="G185" s="14">
        <v>50</v>
      </c>
      <c r="H185" s="14">
        <v>300</v>
      </c>
      <c r="I185" s="14" t="s">
        <v>41</v>
      </c>
      <c r="J185" s="14" t="s">
        <v>76</v>
      </c>
      <c r="K185" s="71" t="s">
        <v>61</v>
      </c>
      <c r="L185" s="115">
        <v>59.95</v>
      </c>
      <c r="M185" s="175">
        <f t="shared" si="107"/>
        <v>50.378151260504204</v>
      </c>
      <c r="N185" s="115">
        <f>(L185-10)*0.9+10</f>
        <v>54.955000000000005</v>
      </c>
      <c r="O185" s="118">
        <f t="shared" si="119"/>
        <v>46.180672268907571</v>
      </c>
      <c r="P185" s="177">
        <f t="shared" si="120"/>
        <v>54.955000000000005</v>
      </c>
      <c r="Q185" s="16">
        <f>P185-2</f>
        <v>52.955000000000005</v>
      </c>
      <c r="R185" s="16">
        <f>P185-5</f>
        <v>49.955000000000005</v>
      </c>
      <c r="S185" s="16">
        <f>P185-7</f>
        <v>47.955000000000005</v>
      </c>
      <c r="T185" s="16">
        <f>P185-10</f>
        <v>44.955000000000005</v>
      </c>
      <c r="U185" s="71" t="s">
        <v>41</v>
      </c>
      <c r="V185" s="256">
        <v>0</v>
      </c>
      <c r="W185" s="237" t="s">
        <v>2307</v>
      </c>
      <c r="X185" s="120" t="s">
        <v>2606</v>
      </c>
      <c r="Y185" s="67">
        <v>350</v>
      </c>
      <c r="Z185" s="114">
        <v>120</v>
      </c>
      <c r="AA185" s="182">
        <f t="shared" si="108"/>
        <v>470</v>
      </c>
      <c r="AB185" s="183">
        <f t="shared" si="109"/>
        <v>-511.7</v>
      </c>
      <c r="AC185" s="184">
        <f t="shared" si="110"/>
        <v>9.99</v>
      </c>
      <c r="AD185" s="183">
        <f t="shared" si="111"/>
        <v>8.3949579831932777</v>
      </c>
      <c r="AE185" s="202">
        <f>IF(ISNUMBER(Q185),AA185-40,"-")</f>
        <v>430</v>
      </c>
      <c r="AF185" s="203">
        <f>IF(ISNUMBER(R185),AA185-100,"-")</f>
        <v>370</v>
      </c>
      <c r="AG185" s="203">
        <f>IF(ISNUMBER(S185),AA185-140,"-")</f>
        <v>330</v>
      </c>
      <c r="AH185" s="203">
        <f t="shared" si="112"/>
        <v>270</v>
      </c>
      <c r="AI185" s="204" t="str">
        <f t="shared" si="113"/>
        <v>-</v>
      </c>
      <c r="AJ185" s="185"/>
      <c r="AK185" s="205">
        <f t="shared" si="114"/>
        <v>9.99</v>
      </c>
      <c r="AL185" s="206">
        <f t="shared" si="115"/>
        <v>9.99</v>
      </c>
      <c r="AM185" s="206">
        <f t="shared" si="116"/>
        <v>9.99</v>
      </c>
      <c r="AN185" s="206">
        <f t="shared" si="117"/>
        <v>9.99</v>
      </c>
      <c r="AO185" s="207" t="str">
        <f t="shared" si="118"/>
        <v>-</v>
      </c>
      <c r="AP185" s="103" t="s">
        <v>2508</v>
      </c>
      <c r="AQ185" s="227">
        <v>46265</v>
      </c>
      <c r="AR185" s="112" t="s">
        <v>127</v>
      </c>
      <c r="AS185" s="103"/>
    </row>
    <row r="186" spans="1:45" s="49" customFormat="1">
      <c r="A186" s="110"/>
      <c r="B186" s="124" t="s">
        <v>38</v>
      </c>
      <c r="C186" s="47" t="s">
        <v>140</v>
      </c>
      <c r="D186" s="71" t="s">
        <v>71</v>
      </c>
      <c r="E186" s="112"/>
      <c r="F186" s="51" t="s">
        <v>61</v>
      </c>
      <c r="G186" s="14">
        <v>100</v>
      </c>
      <c r="H186" s="14">
        <v>100</v>
      </c>
      <c r="I186" s="14">
        <v>150</v>
      </c>
      <c r="J186" s="14" t="s">
        <v>76</v>
      </c>
      <c r="K186" s="114" t="s">
        <v>61</v>
      </c>
      <c r="L186" s="115">
        <v>54.99</v>
      </c>
      <c r="M186" s="175">
        <f t="shared" si="107"/>
        <v>46.210084033613448</v>
      </c>
      <c r="N186" s="115"/>
      <c r="O186" s="116"/>
      <c r="P186" s="177">
        <f t="shared" ref="P186:P191" si="121">L186</f>
        <v>54.99</v>
      </c>
      <c r="Q186" s="16">
        <f>P186-2</f>
        <v>52.99</v>
      </c>
      <c r="R186" s="16">
        <f>P186-5</f>
        <v>49.99</v>
      </c>
      <c r="S186" s="16">
        <f>P186-7</f>
        <v>47.99</v>
      </c>
      <c r="T186" s="16">
        <f>P186-10</f>
        <v>44.99</v>
      </c>
      <c r="U186" s="72">
        <f>P186-12</f>
        <v>42.99</v>
      </c>
      <c r="V186" s="252">
        <v>39.99</v>
      </c>
      <c r="W186" s="212"/>
      <c r="X186" s="119" t="s">
        <v>41</v>
      </c>
      <c r="Y186" s="67">
        <v>330</v>
      </c>
      <c r="Z186" s="114"/>
      <c r="AA186" s="182">
        <f t="shared" si="108"/>
        <v>330</v>
      </c>
      <c r="AB186" s="183">
        <f t="shared" si="109"/>
        <v>-345.09999999999997</v>
      </c>
      <c r="AC186" s="184">
        <f t="shared" si="110"/>
        <v>9.99</v>
      </c>
      <c r="AD186" s="183">
        <f t="shared" si="111"/>
        <v>8.3949579831932777</v>
      </c>
      <c r="AE186" s="202">
        <f>IF(ISNUMBER(Q186),AA186-40,"-")</f>
        <v>290</v>
      </c>
      <c r="AF186" s="203">
        <f>IF(ISNUMBER(R186),AA186-100,"-")</f>
        <v>230</v>
      </c>
      <c r="AG186" s="203">
        <f>IF(ISNUMBER(S186),AA186-140,"-")</f>
        <v>190</v>
      </c>
      <c r="AH186" s="203">
        <f t="shared" si="112"/>
        <v>130</v>
      </c>
      <c r="AI186" s="204">
        <f t="shared" si="113"/>
        <v>90</v>
      </c>
      <c r="AJ186" s="185"/>
      <c r="AK186" s="205">
        <f t="shared" si="114"/>
        <v>9.99</v>
      </c>
      <c r="AL186" s="206">
        <f t="shared" si="115"/>
        <v>9.99</v>
      </c>
      <c r="AM186" s="206">
        <f t="shared" si="116"/>
        <v>9.99</v>
      </c>
      <c r="AN186" s="206">
        <f t="shared" si="117"/>
        <v>9.99</v>
      </c>
      <c r="AO186" s="207">
        <f t="shared" si="118"/>
        <v>9.99</v>
      </c>
      <c r="AP186" s="104" t="s">
        <v>125</v>
      </c>
      <c r="AQ186" s="227"/>
      <c r="AR186" s="112" t="s">
        <v>133</v>
      </c>
      <c r="AS186" s="103"/>
    </row>
    <row r="187" spans="1:45" s="49" customFormat="1">
      <c r="A187" s="110"/>
      <c r="B187" s="124" t="s">
        <v>38</v>
      </c>
      <c r="C187" s="47" t="s">
        <v>2702</v>
      </c>
      <c r="D187" s="71" t="s">
        <v>85</v>
      </c>
      <c r="E187" s="112"/>
      <c r="F187" s="51" t="s">
        <v>61</v>
      </c>
      <c r="G187" s="14">
        <v>140</v>
      </c>
      <c r="H187" s="14">
        <v>100</v>
      </c>
      <c r="I187" s="14">
        <v>150</v>
      </c>
      <c r="J187" s="14" t="s">
        <v>76</v>
      </c>
      <c r="K187" s="114" t="s">
        <v>61</v>
      </c>
      <c r="L187" s="115">
        <v>54.99</v>
      </c>
      <c r="M187" s="175">
        <f t="shared" si="107"/>
        <v>46.210084033613448</v>
      </c>
      <c r="N187" s="115"/>
      <c r="O187" s="116"/>
      <c r="P187" s="177">
        <f t="shared" si="121"/>
        <v>54.99</v>
      </c>
      <c r="Q187" s="16">
        <f>P187-2</f>
        <v>52.99</v>
      </c>
      <c r="R187" s="16">
        <f>P187-5</f>
        <v>49.99</v>
      </c>
      <c r="S187" s="16">
        <f>P187-7</f>
        <v>47.99</v>
      </c>
      <c r="T187" s="16">
        <f>P187-10</f>
        <v>44.99</v>
      </c>
      <c r="U187" s="72">
        <f>P187-12</f>
        <v>42.99</v>
      </c>
      <c r="V187" s="252">
        <v>39.99</v>
      </c>
      <c r="W187" s="212"/>
      <c r="X187" s="119" t="s">
        <v>41</v>
      </c>
      <c r="Y187" s="67">
        <v>310</v>
      </c>
      <c r="Z187" s="114"/>
      <c r="AA187" s="182">
        <f t="shared" si="108"/>
        <v>310</v>
      </c>
      <c r="AB187" s="183">
        <f t="shared" si="109"/>
        <v>-321.3</v>
      </c>
      <c r="AC187" s="184">
        <f t="shared" si="110"/>
        <v>9.99</v>
      </c>
      <c r="AD187" s="183">
        <f t="shared" si="111"/>
        <v>8.3949579831932777</v>
      </c>
      <c r="AE187" s="202">
        <f>IF(ISNUMBER(Q187),AA187-40,"-")</f>
        <v>270</v>
      </c>
      <c r="AF187" s="203">
        <f>IF(ISNUMBER(R187),AA187-100,"-")</f>
        <v>210</v>
      </c>
      <c r="AG187" s="203">
        <f>IF(ISNUMBER(S187),AA187-140,"-")</f>
        <v>170</v>
      </c>
      <c r="AH187" s="203">
        <f t="shared" si="112"/>
        <v>110</v>
      </c>
      <c r="AI187" s="204">
        <f t="shared" si="113"/>
        <v>70</v>
      </c>
      <c r="AJ187" s="185"/>
      <c r="AK187" s="205">
        <f t="shared" si="114"/>
        <v>9.99</v>
      </c>
      <c r="AL187" s="206">
        <f t="shared" si="115"/>
        <v>9.99</v>
      </c>
      <c r="AM187" s="206">
        <f t="shared" si="116"/>
        <v>9.99</v>
      </c>
      <c r="AN187" s="206">
        <f t="shared" si="117"/>
        <v>9.99</v>
      </c>
      <c r="AO187" s="207">
        <f t="shared" si="118"/>
        <v>9.99</v>
      </c>
      <c r="AP187" s="104" t="s">
        <v>125</v>
      </c>
      <c r="AQ187" s="227"/>
      <c r="AR187" s="112" t="s">
        <v>115</v>
      </c>
      <c r="AS187" s="103"/>
    </row>
    <row r="188" spans="1:45">
      <c r="A188" s="110"/>
      <c r="B188" s="124" t="s">
        <v>38</v>
      </c>
      <c r="C188" s="47" t="s">
        <v>2704</v>
      </c>
      <c r="D188" s="71" t="s">
        <v>40</v>
      </c>
      <c r="E188" s="112"/>
      <c r="F188" s="51" t="s">
        <v>61</v>
      </c>
      <c r="G188" s="14">
        <v>160</v>
      </c>
      <c r="H188" s="14">
        <v>100</v>
      </c>
      <c r="I188" s="14">
        <v>150</v>
      </c>
      <c r="J188" s="14" t="s">
        <v>76</v>
      </c>
      <c r="K188" s="114" t="s">
        <v>61</v>
      </c>
      <c r="L188" s="115">
        <v>54.99</v>
      </c>
      <c r="M188" s="175">
        <f t="shared" si="107"/>
        <v>46.210084033613448</v>
      </c>
      <c r="N188" s="115"/>
      <c r="O188" s="116"/>
      <c r="P188" s="177">
        <f t="shared" si="121"/>
        <v>54.99</v>
      </c>
      <c r="Q188" s="16">
        <f>P188-2</f>
        <v>52.99</v>
      </c>
      <c r="R188" s="16">
        <f>P188-5</f>
        <v>49.99</v>
      </c>
      <c r="S188" s="16">
        <f>P188-7</f>
        <v>47.99</v>
      </c>
      <c r="T188" s="16">
        <f>P188-10</f>
        <v>44.99</v>
      </c>
      <c r="U188" s="72">
        <f>P188-12</f>
        <v>42.99</v>
      </c>
      <c r="V188" s="252">
        <v>39.99</v>
      </c>
      <c r="W188" s="212"/>
      <c r="X188" s="119" t="s">
        <v>41</v>
      </c>
      <c r="Y188" s="67">
        <v>270</v>
      </c>
      <c r="Z188" s="114"/>
      <c r="AA188" s="182">
        <f t="shared" si="108"/>
        <v>270</v>
      </c>
      <c r="AB188" s="183">
        <f t="shared" si="109"/>
        <v>-273.7</v>
      </c>
      <c r="AC188" s="184">
        <f t="shared" si="110"/>
        <v>9.99</v>
      </c>
      <c r="AD188" s="183">
        <f t="shared" si="111"/>
        <v>8.3949579831932777</v>
      </c>
      <c r="AE188" s="202">
        <f>IF(ISNUMBER(Q188),AA188-40,"-")</f>
        <v>230</v>
      </c>
      <c r="AF188" s="203">
        <f>IF(ISNUMBER(R188),AA188-100,"-")</f>
        <v>170</v>
      </c>
      <c r="AG188" s="203">
        <f>IF(ISNUMBER(S188),AA188-140,"-")</f>
        <v>130</v>
      </c>
      <c r="AH188" s="203">
        <f t="shared" si="112"/>
        <v>70</v>
      </c>
      <c r="AI188" s="204">
        <f t="shared" si="113"/>
        <v>30</v>
      </c>
      <c r="AJ188" s="185"/>
      <c r="AK188" s="205">
        <f t="shared" si="114"/>
        <v>9.99</v>
      </c>
      <c r="AL188" s="206">
        <f t="shared" si="115"/>
        <v>9.99</v>
      </c>
      <c r="AM188" s="206">
        <f t="shared" si="116"/>
        <v>9.99</v>
      </c>
      <c r="AN188" s="206">
        <f t="shared" si="117"/>
        <v>9.99</v>
      </c>
      <c r="AO188" s="207">
        <f t="shared" si="118"/>
        <v>19.990000000000002</v>
      </c>
      <c r="AP188" s="104" t="s">
        <v>125</v>
      </c>
      <c r="AQ188" s="227"/>
      <c r="AR188" s="112" t="s">
        <v>113</v>
      </c>
      <c r="AS188" s="103"/>
    </row>
    <row r="189" spans="1:45" s="49" customFormat="1">
      <c r="A189" s="110"/>
      <c r="B189" s="124" t="s">
        <v>38</v>
      </c>
      <c r="C189" s="47" t="s">
        <v>140</v>
      </c>
      <c r="D189" s="71" t="s">
        <v>71</v>
      </c>
      <c r="E189" s="112" t="s">
        <v>2426</v>
      </c>
      <c r="F189" s="51" t="s">
        <v>61</v>
      </c>
      <c r="G189" s="14">
        <v>100</v>
      </c>
      <c r="H189" s="14">
        <v>100</v>
      </c>
      <c r="I189" s="14">
        <v>150</v>
      </c>
      <c r="J189" s="14" t="s">
        <v>76</v>
      </c>
      <c r="K189" s="114" t="s">
        <v>61</v>
      </c>
      <c r="L189" s="115">
        <v>54.99</v>
      </c>
      <c r="M189" s="175">
        <f t="shared" si="107"/>
        <v>46.210084033613448</v>
      </c>
      <c r="N189" s="115"/>
      <c r="O189" s="116"/>
      <c r="P189" s="177">
        <f t="shared" si="121"/>
        <v>54.99</v>
      </c>
      <c r="Q189" s="16">
        <f>P189-2</f>
        <v>52.99</v>
      </c>
      <c r="R189" s="16">
        <f>P189-5</f>
        <v>49.99</v>
      </c>
      <c r="S189" s="16">
        <f>P189-7</f>
        <v>47.99</v>
      </c>
      <c r="T189" s="16">
        <f>P189-10</f>
        <v>44.99</v>
      </c>
      <c r="U189" s="72">
        <f>P189-12</f>
        <v>42.99</v>
      </c>
      <c r="V189" s="252">
        <v>39.99</v>
      </c>
      <c r="W189" s="237" t="s">
        <v>49</v>
      </c>
      <c r="X189" s="120" t="s">
        <v>2738</v>
      </c>
      <c r="Y189" s="67">
        <v>330</v>
      </c>
      <c r="Z189" s="114">
        <v>250</v>
      </c>
      <c r="AA189" s="182">
        <f t="shared" si="108"/>
        <v>580</v>
      </c>
      <c r="AB189" s="183">
        <f t="shared" si="109"/>
        <v>-642.6</v>
      </c>
      <c r="AC189" s="184">
        <f t="shared" si="110"/>
        <v>9.99</v>
      </c>
      <c r="AD189" s="183">
        <f t="shared" si="111"/>
        <v>8.3949579831932777</v>
      </c>
      <c r="AE189" s="202">
        <f>IF(ISNUMBER(Q189),AA189-40,"-")</f>
        <v>540</v>
      </c>
      <c r="AF189" s="203">
        <f>IF(ISNUMBER(R189),AA189-100,"-")</f>
        <v>480</v>
      </c>
      <c r="AG189" s="203">
        <f>IF(ISNUMBER(S189),AA189-140,"-")</f>
        <v>440</v>
      </c>
      <c r="AH189" s="203">
        <f t="shared" si="112"/>
        <v>380</v>
      </c>
      <c r="AI189" s="204">
        <f t="shared" si="113"/>
        <v>340</v>
      </c>
      <c r="AJ189" s="185"/>
      <c r="AK189" s="205">
        <f t="shared" si="114"/>
        <v>9.99</v>
      </c>
      <c r="AL189" s="206">
        <f t="shared" si="115"/>
        <v>9.99</v>
      </c>
      <c r="AM189" s="206">
        <f t="shared" si="116"/>
        <v>9.99</v>
      </c>
      <c r="AN189" s="206">
        <f t="shared" si="117"/>
        <v>9.99</v>
      </c>
      <c r="AO189" s="207">
        <f t="shared" si="118"/>
        <v>9.99</v>
      </c>
      <c r="AP189" s="104" t="s">
        <v>125</v>
      </c>
      <c r="AQ189" s="227">
        <v>46265</v>
      </c>
      <c r="AR189" s="112" t="s">
        <v>133</v>
      </c>
      <c r="AS189" s="103"/>
    </row>
    <row r="190" spans="1:45">
      <c r="A190" s="110"/>
      <c r="B190" s="124" t="s">
        <v>38</v>
      </c>
      <c r="C190" s="47" t="s">
        <v>2702</v>
      </c>
      <c r="D190" s="71" t="s">
        <v>85</v>
      </c>
      <c r="E190" s="112" t="s">
        <v>2426</v>
      </c>
      <c r="F190" s="51" t="s">
        <v>61</v>
      </c>
      <c r="G190" s="14">
        <v>140</v>
      </c>
      <c r="H190" s="14">
        <v>100</v>
      </c>
      <c r="I190" s="14">
        <v>150</v>
      </c>
      <c r="J190" s="14" t="s">
        <v>76</v>
      </c>
      <c r="K190" s="114" t="s">
        <v>61</v>
      </c>
      <c r="L190" s="115">
        <v>54.99</v>
      </c>
      <c r="M190" s="175">
        <f t="shared" si="107"/>
        <v>46.210084033613448</v>
      </c>
      <c r="N190" s="115"/>
      <c r="O190" s="116"/>
      <c r="P190" s="177">
        <f t="shared" si="121"/>
        <v>54.99</v>
      </c>
      <c r="Q190" s="16">
        <f>P190-2</f>
        <v>52.99</v>
      </c>
      <c r="R190" s="16">
        <f>P190-5</f>
        <v>49.99</v>
      </c>
      <c r="S190" s="16">
        <f>P190-7</f>
        <v>47.99</v>
      </c>
      <c r="T190" s="16">
        <f>P190-10</f>
        <v>44.99</v>
      </c>
      <c r="U190" s="72">
        <f>P190-12</f>
        <v>42.99</v>
      </c>
      <c r="V190" s="252">
        <v>39.99</v>
      </c>
      <c r="W190" s="237" t="s">
        <v>49</v>
      </c>
      <c r="X190" s="120" t="s">
        <v>2742</v>
      </c>
      <c r="Y190" s="67">
        <v>310</v>
      </c>
      <c r="Z190" s="114">
        <v>260</v>
      </c>
      <c r="AA190" s="182">
        <f t="shared" si="108"/>
        <v>570</v>
      </c>
      <c r="AB190" s="183">
        <f t="shared" si="109"/>
        <v>-630.69999999999993</v>
      </c>
      <c r="AC190" s="184">
        <f t="shared" si="110"/>
        <v>9.99</v>
      </c>
      <c r="AD190" s="183">
        <f t="shared" si="111"/>
        <v>8.3949579831932777</v>
      </c>
      <c r="AE190" s="202">
        <f>IF(ISNUMBER(Q190),AA190-40,"-")</f>
        <v>530</v>
      </c>
      <c r="AF190" s="203">
        <f>IF(ISNUMBER(R190),AA190-100,"-")</f>
        <v>470</v>
      </c>
      <c r="AG190" s="203">
        <f>IF(ISNUMBER(S190),AA190-140,"-")</f>
        <v>430</v>
      </c>
      <c r="AH190" s="203">
        <f t="shared" si="112"/>
        <v>370</v>
      </c>
      <c r="AI190" s="204">
        <f t="shared" si="113"/>
        <v>330</v>
      </c>
      <c r="AJ190" s="185"/>
      <c r="AK190" s="205">
        <f t="shared" si="114"/>
        <v>9.99</v>
      </c>
      <c r="AL190" s="206">
        <f t="shared" si="115"/>
        <v>9.99</v>
      </c>
      <c r="AM190" s="206">
        <f t="shared" si="116"/>
        <v>9.99</v>
      </c>
      <c r="AN190" s="206">
        <f t="shared" si="117"/>
        <v>9.99</v>
      </c>
      <c r="AO190" s="207">
        <f t="shared" si="118"/>
        <v>9.99</v>
      </c>
      <c r="AP190" s="104" t="s">
        <v>125</v>
      </c>
      <c r="AQ190" s="227">
        <v>46265</v>
      </c>
      <c r="AR190" s="112" t="s">
        <v>115</v>
      </c>
      <c r="AS190" s="103"/>
    </row>
    <row r="191" spans="1:45">
      <c r="A191" s="110"/>
      <c r="B191" s="124" t="s">
        <v>38</v>
      </c>
      <c r="C191" s="47" t="s">
        <v>2704</v>
      </c>
      <c r="D191" s="71" t="s">
        <v>40</v>
      </c>
      <c r="E191" s="112" t="s">
        <v>2426</v>
      </c>
      <c r="F191" s="51" t="s">
        <v>61</v>
      </c>
      <c r="G191" s="14">
        <v>160</v>
      </c>
      <c r="H191" s="14">
        <v>100</v>
      </c>
      <c r="I191" s="14">
        <v>150</v>
      </c>
      <c r="J191" s="14" t="s">
        <v>76</v>
      </c>
      <c r="K191" s="114" t="s">
        <v>61</v>
      </c>
      <c r="L191" s="115">
        <v>54.99</v>
      </c>
      <c r="M191" s="175">
        <f t="shared" si="107"/>
        <v>46.210084033613448</v>
      </c>
      <c r="N191" s="115"/>
      <c r="O191" s="116"/>
      <c r="P191" s="177">
        <f t="shared" si="121"/>
        <v>54.99</v>
      </c>
      <c r="Q191" s="16">
        <f>P191-2</f>
        <v>52.99</v>
      </c>
      <c r="R191" s="16">
        <f>P191-5</f>
        <v>49.99</v>
      </c>
      <c r="S191" s="16">
        <f>P191-7</f>
        <v>47.99</v>
      </c>
      <c r="T191" s="16">
        <f>P191-10</f>
        <v>44.99</v>
      </c>
      <c r="U191" s="72">
        <f>P191-12</f>
        <v>42.99</v>
      </c>
      <c r="V191" s="252">
        <v>39.99</v>
      </c>
      <c r="W191" s="237" t="s">
        <v>49</v>
      </c>
      <c r="X191" s="120" t="s">
        <v>2746</v>
      </c>
      <c r="Y191" s="67">
        <v>270</v>
      </c>
      <c r="Z191" s="114">
        <v>280</v>
      </c>
      <c r="AA191" s="182">
        <f t="shared" si="108"/>
        <v>550</v>
      </c>
      <c r="AB191" s="183">
        <f t="shared" si="109"/>
        <v>-606.9</v>
      </c>
      <c r="AC191" s="184">
        <f t="shared" si="110"/>
        <v>9.99</v>
      </c>
      <c r="AD191" s="183">
        <f t="shared" si="111"/>
        <v>8.3949579831932777</v>
      </c>
      <c r="AE191" s="202">
        <f>IF(ISNUMBER(Q191),AA191-40,"-")</f>
        <v>510</v>
      </c>
      <c r="AF191" s="203">
        <f>IF(ISNUMBER(R191),AA191-100,"-")</f>
        <v>450</v>
      </c>
      <c r="AG191" s="203">
        <f>IF(ISNUMBER(S191),AA191-140,"-")</f>
        <v>410</v>
      </c>
      <c r="AH191" s="203">
        <f t="shared" si="112"/>
        <v>350</v>
      </c>
      <c r="AI191" s="204">
        <f t="shared" si="113"/>
        <v>310</v>
      </c>
      <c r="AJ191" s="185"/>
      <c r="AK191" s="205">
        <f t="shared" si="114"/>
        <v>9.99</v>
      </c>
      <c r="AL191" s="206">
        <f t="shared" si="115"/>
        <v>9.99</v>
      </c>
      <c r="AM191" s="206">
        <f t="shared" si="116"/>
        <v>9.99</v>
      </c>
      <c r="AN191" s="206">
        <f t="shared" si="117"/>
        <v>9.99</v>
      </c>
      <c r="AO191" s="207">
        <f t="shared" si="118"/>
        <v>9.99</v>
      </c>
      <c r="AP191" s="104" t="s">
        <v>125</v>
      </c>
      <c r="AQ191" s="227">
        <v>46265</v>
      </c>
      <c r="AR191" s="112" t="s">
        <v>113</v>
      </c>
      <c r="AS191" s="103"/>
    </row>
    <row r="192" spans="1:45" s="49" customFormat="1">
      <c r="A192" s="110"/>
      <c r="B192" s="124" t="s">
        <v>38</v>
      </c>
      <c r="C192" s="47" t="s">
        <v>2703</v>
      </c>
      <c r="D192" s="71" t="s">
        <v>71</v>
      </c>
      <c r="E192" s="112" t="s">
        <v>2426</v>
      </c>
      <c r="F192" s="51" t="s">
        <v>61</v>
      </c>
      <c r="G192" s="14">
        <v>140</v>
      </c>
      <c r="H192" s="14">
        <v>100</v>
      </c>
      <c r="I192" s="14">
        <v>150</v>
      </c>
      <c r="J192" s="14" t="s">
        <v>76</v>
      </c>
      <c r="K192" s="114" t="s">
        <v>61</v>
      </c>
      <c r="L192" s="115">
        <v>59.99</v>
      </c>
      <c r="M192" s="175">
        <f t="shared" si="107"/>
        <v>50.411764705882355</v>
      </c>
      <c r="N192" s="115">
        <f>(L192-10)*0.9+10</f>
        <v>54.991</v>
      </c>
      <c r="O192" s="116">
        <f t="shared" ref="O192:O193" si="122">N192/1.19</f>
        <v>46.2109243697479</v>
      </c>
      <c r="P192" s="177">
        <f t="shared" ref="P192:P193" si="123">N192</f>
        <v>54.991</v>
      </c>
      <c r="Q192" s="16">
        <f>P192-2</f>
        <v>52.991</v>
      </c>
      <c r="R192" s="16">
        <f>P192-5</f>
        <v>49.991</v>
      </c>
      <c r="S192" s="16">
        <f>P192-7</f>
        <v>47.991</v>
      </c>
      <c r="T192" s="16">
        <f>P192-10</f>
        <v>44.991</v>
      </c>
      <c r="U192" s="72">
        <f>P192-12</f>
        <v>42.991</v>
      </c>
      <c r="V192" s="256">
        <v>0</v>
      </c>
      <c r="W192" s="237" t="s">
        <v>2307</v>
      </c>
      <c r="X192" s="120" t="s">
        <v>2744</v>
      </c>
      <c r="Y192" s="67">
        <v>390</v>
      </c>
      <c r="Z192" s="114">
        <v>130</v>
      </c>
      <c r="AA192" s="182">
        <f t="shared" si="108"/>
        <v>520</v>
      </c>
      <c r="AB192" s="183">
        <f t="shared" si="109"/>
        <v>-571.19999999999993</v>
      </c>
      <c r="AC192" s="184">
        <f t="shared" si="110"/>
        <v>9.99</v>
      </c>
      <c r="AD192" s="183">
        <f t="shared" si="111"/>
        <v>8.3949579831932777</v>
      </c>
      <c r="AE192" s="202">
        <f>IF(ISNUMBER(Q192),AA192-40,"-")</f>
        <v>480</v>
      </c>
      <c r="AF192" s="203">
        <f>IF(ISNUMBER(R192),AA192-100,"-")</f>
        <v>420</v>
      </c>
      <c r="AG192" s="203">
        <f>IF(ISNUMBER(S192),AA192-140,"-")</f>
        <v>380</v>
      </c>
      <c r="AH192" s="203">
        <f t="shared" si="112"/>
        <v>320</v>
      </c>
      <c r="AI192" s="204">
        <f t="shared" si="113"/>
        <v>280</v>
      </c>
      <c r="AJ192" s="185"/>
      <c r="AK192" s="205">
        <f t="shared" si="114"/>
        <v>9.99</v>
      </c>
      <c r="AL192" s="206">
        <f t="shared" si="115"/>
        <v>9.99</v>
      </c>
      <c r="AM192" s="206">
        <f t="shared" si="116"/>
        <v>9.99</v>
      </c>
      <c r="AN192" s="206">
        <f t="shared" si="117"/>
        <v>9.99</v>
      </c>
      <c r="AO192" s="207">
        <f t="shared" si="118"/>
        <v>9.99</v>
      </c>
      <c r="AP192" s="104" t="s">
        <v>125</v>
      </c>
      <c r="AQ192" s="227">
        <v>46265</v>
      </c>
      <c r="AR192" s="112" t="s">
        <v>136</v>
      </c>
      <c r="AS192" s="103"/>
    </row>
    <row r="193" spans="1:45" s="49" customFormat="1">
      <c r="A193" s="110"/>
      <c r="B193" s="124" t="s">
        <v>38</v>
      </c>
      <c r="C193" s="47" t="s">
        <v>2706</v>
      </c>
      <c r="D193" s="71" t="s">
        <v>71</v>
      </c>
      <c r="E193" s="112" t="s">
        <v>2426</v>
      </c>
      <c r="F193" s="51" t="s">
        <v>61</v>
      </c>
      <c r="G193" s="14">
        <v>160</v>
      </c>
      <c r="H193" s="14">
        <v>100</v>
      </c>
      <c r="I193" s="14">
        <v>150</v>
      </c>
      <c r="J193" s="14" t="s">
        <v>76</v>
      </c>
      <c r="K193" s="114" t="s">
        <v>61</v>
      </c>
      <c r="L193" s="115">
        <v>64.989999999999995</v>
      </c>
      <c r="M193" s="175">
        <f t="shared" si="107"/>
        <v>54.613445378151262</v>
      </c>
      <c r="N193" s="115">
        <f>(L193-10)*0.9+10</f>
        <v>59.491</v>
      </c>
      <c r="O193" s="116">
        <f t="shared" si="122"/>
        <v>49.992436974789918</v>
      </c>
      <c r="P193" s="177">
        <f t="shared" si="123"/>
        <v>59.491</v>
      </c>
      <c r="Q193" s="16">
        <f>P193-2</f>
        <v>57.491</v>
      </c>
      <c r="R193" s="16">
        <f>P193-5</f>
        <v>54.491</v>
      </c>
      <c r="S193" s="16">
        <f>P193-7</f>
        <v>52.491</v>
      </c>
      <c r="T193" s="16">
        <f>P193-10</f>
        <v>49.491</v>
      </c>
      <c r="U193" s="72">
        <f>P193-12</f>
        <v>47.491</v>
      </c>
      <c r="V193" s="256">
        <v>0</v>
      </c>
      <c r="W193" s="237" t="s">
        <v>2307</v>
      </c>
      <c r="X193" s="120" t="s">
        <v>2747</v>
      </c>
      <c r="Y193" s="67">
        <v>430</v>
      </c>
      <c r="Z193" s="114">
        <v>140</v>
      </c>
      <c r="AA193" s="182">
        <f t="shared" si="108"/>
        <v>570</v>
      </c>
      <c r="AB193" s="183">
        <f t="shared" si="109"/>
        <v>-630.69999999999993</v>
      </c>
      <c r="AC193" s="184">
        <f t="shared" si="110"/>
        <v>9.99</v>
      </c>
      <c r="AD193" s="183">
        <f t="shared" si="111"/>
        <v>8.3949579831932777</v>
      </c>
      <c r="AE193" s="202">
        <f>IF(ISNUMBER(Q193),AA193-40,"-")</f>
        <v>530</v>
      </c>
      <c r="AF193" s="203">
        <f>IF(ISNUMBER(R193),AA193-100,"-")</f>
        <v>470</v>
      </c>
      <c r="AG193" s="203">
        <f>IF(ISNUMBER(S193),AA193-140,"-")</f>
        <v>430</v>
      </c>
      <c r="AH193" s="203">
        <f t="shared" si="112"/>
        <v>370</v>
      </c>
      <c r="AI193" s="204">
        <f t="shared" si="113"/>
        <v>330</v>
      </c>
      <c r="AJ193" s="185"/>
      <c r="AK193" s="205">
        <f t="shared" si="114"/>
        <v>9.99</v>
      </c>
      <c r="AL193" s="206">
        <f t="shared" si="115"/>
        <v>9.99</v>
      </c>
      <c r="AM193" s="206">
        <f t="shared" si="116"/>
        <v>9.99</v>
      </c>
      <c r="AN193" s="206">
        <f t="shared" si="117"/>
        <v>9.99</v>
      </c>
      <c r="AO193" s="207">
        <f t="shared" si="118"/>
        <v>9.99</v>
      </c>
      <c r="AP193" s="104" t="s">
        <v>125</v>
      </c>
      <c r="AQ193" s="227">
        <v>46265</v>
      </c>
      <c r="AR193" s="112" t="s">
        <v>141</v>
      </c>
      <c r="AS193" s="103"/>
    </row>
    <row r="194" spans="1:45">
      <c r="A194" s="110"/>
      <c r="B194" s="124" t="s">
        <v>38</v>
      </c>
      <c r="C194" s="47" t="s">
        <v>135</v>
      </c>
      <c r="D194" s="71" t="s">
        <v>71</v>
      </c>
      <c r="E194" s="112"/>
      <c r="F194" s="51" t="s">
        <v>61</v>
      </c>
      <c r="G194" s="14">
        <v>200</v>
      </c>
      <c r="H194" s="14">
        <v>300</v>
      </c>
      <c r="I194" s="14" t="s">
        <v>41</v>
      </c>
      <c r="J194" s="14" t="s">
        <v>76</v>
      </c>
      <c r="K194" s="71" t="s">
        <v>61</v>
      </c>
      <c r="L194" s="115">
        <v>59.95</v>
      </c>
      <c r="M194" s="175">
        <f t="shared" si="107"/>
        <v>50.378151260504204</v>
      </c>
      <c r="N194" s="115"/>
      <c r="O194" s="116"/>
      <c r="P194" s="177">
        <f t="shared" ref="P194:P202" si="124">L194</f>
        <v>59.95</v>
      </c>
      <c r="Q194" s="16">
        <f>P194-2</f>
        <v>57.95</v>
      </c>
      <c r="R194" s="16">
        <f>P194-5</f>
        <v>54.95</v>
      </c>
      <c r="S194" s="16">
        <f>P194-7</f>
        <v>52.95</v>
      </c>
      <c r="T194" s="16">
        <f>P194-10</f>
        <v>49.95</v>
      </c>
      <c r="U194" s="71" t="s">
        <v>41</v>
      </c>
      <c r="V194" s="252">
        <v>39.99</v>
      </c>
      <c r="W194" s="212"/>
      <c r="X194" s="119" t="s">
        <v>41</v>
      </c>
      <c r="Y194" s="67">
        <v>390</v>
      </c>
      <c r="Z194" s="114"/>
      <c r="AA194" s="182">
        <f t="shared" si="108"/>
        <v>390</v>
      </c>
      <c r="AB194" s="183">
        <f t="shared" si="109"/>
        <v>-416.5</v>
      </c>
      <c r="AC194" s="184">
        <f t="shared" si="110"/>
        <v>9.99</v>
      </c>
      <c r="AD194" s="183">
        <f t="shared" si="111"/>
        <v>8.3949579831932777</v>
      </c>
      <c r="AE194" s="202">
        <f>IF(ISNUMBER(Q194),AA194-40,"-")</f>
        <v>350</v>
      </c>
      <c r="AF194" s="203">
        <f>IF(ISNUMBER(R194),AA194-100,"-")</f>
        <v>290</v>
      </c>
      <c r="AG194" s="203">
        <f>IF(ISNUMBER(S194),AA194-140,"-")</f>
        <v>250</v>
      </c>
      <c r="AH194" s="203">
        <f t="shared" si="112"/>
        <v>190</v>
      </c>
      <c r="AI194" s="204" t="str">
        <f t="shared" si="113"/>
        <v>-</v>
      </c>
      <c r="AJ194" s="185"/>
      <c r="AK194" s="205">
        <f t="shared" si="114"/>
        <v>9.99</v>
      </c>
      <c r="AL194" s="206">
        <f t="shared" si="115"/>
        <v>9.99</v>
      </c>
      <c r="AM194" s="206">
        <f t="shared" si="116"/>
        <v>9.99</v>
      </c>
      <c r="AN194" s="206">
        <f t="shared" si="117"/>
        <v>9.99</v>
      </c>
      <c r="AO194" s="207" t="str">
        <f t="shared" si="118"/>
        <v>-</v>
      </c>
      <c r="AP194" s="103" t="s">
        <v>2499</v>
      </c>
      <c r="AQ194" s="227"/>
      <c r="AR194" s="112" t="s">
        <v>136</v>
      </c>
      <c r="AS194" s="103"/>
    </row>
    <row r="195" spans="1:45" s="49" customFormat="1">
      <c r="A195" s="110"/>
      <c r="B195" s="124" t="s">
        <v>38</v>
      </c>
      <c r="C195" s="47" t="s">
        <v>137</v>
      </c>
      <c r="D195" s="71" t="s">
        <v>71</v>
      </c>
      <c r="E195" s="112"/>
      <c r="F195" s="51" t="s">
        <v>61</v>
      </c>
      <c r="G195" s="14">
        <v>50</v>
      </c>
      <c r="H195" s="14">
        <v>300</v>
      </c>
      <c r="I195" s="14" t="s">
        <v>41</v>
      </c>
      <c r="J195" s="14" t="s">
        <v>76</v>
      </c>
      <c r="K195" s="71" t="s">
        <v>61</v>
      </c>
      <c r="L195" s="115">
        <v>59.95</v>
      </c>
      <c r="M195" s="175">
        <f t="shared" si="107"/>
        <v>50.378151260504204</v>
      </c>
      <c r="N195" s="115"/>
      <c r="O195" s="116"/>
      <c r="P195" s="177">
        <f t="shared" si="124"/>
        <v>59.95</v>
      </c>
      <c r="Q195" s="16">
        <f>P195-2</f>
        <v>57.95</v>
      </c>
      <c r="R195" s="16">
        <f>P195-5</f>
        <v>54.95</v>
      </c>
      <c r="S195" s="16">
        <f>P195-7</f>
        <v>52.95</v>
      </c>
      <c r="T195" s="16">
        <f>P195-10</f>
        <v>49.95</v>
      </c>
      <c r="U195" s="71" t="s">
        <v>41</v>
      </c>
      <c r="V195" s="252">
        <v>39.99</v>
      </c>
      <c r="W195" s="212"/>
      <c r="X195" s="119" t="s">
        <v>41</v>
      </c>
      <c r="Y195" s="67">
        <v>350</v>
      </c>
      <c r="Z195" s="114"/>
      <c r="AA195" s="182">
        <f t="shared" si="108"/>
        <v>350</v>
      </c>
      <c r="AB195" s="183">
        <f t="shared" si="109"/>
        <v>-368.9</v>
      </c>
      <c r="AC195" s="184">
        <f t="shared" si="110"/>
        <v>9.99</v>
      </c>
      <c r="AD195" s="183">
        <f t="shared" si="111"/>
        <v>8.3949579831932777</v>
      </c>
      <c r="AE195" s="202">
        <f>IF(ISNUMBER(Q195),AA195-40,"-")</f>
        <v>310</v>
      </c>
      <c r="AF195" s="203">
        <f>IF(ISNUMBER(R195),AA195-100,"-")</f>
        <v>250</v>
      </c>
      <c r="AG195" s="203">
        <f>IF(ISNUMBER(S195),AA195-140,"-")</f>
        <v>210</v>
      </c>
      <c r="AH195" s="203">
        <f t="shared" si="112"/>
        <v>150</v>
      </c>
      <c r="AI195" s="204" t="str">
        <f t="shared" si="113"/>
        <v>-</v>
      </c>
      <c r="AJ195" s="185"/>
      <c r="AK195" s="205">
        <f t="shared" si="114"/>
        <v>9.99</v>
      </c>
      <c r="AL195" s="206">
        <f t="shared" si="115"/>
        <v>9.99</v>
      </c>
      <c r="AM195" s="206">
        <f t="shared" si="116"/>
        <v>9.99</v>
      </c>
      <c r="AN195" s="206">
        <f t="shared" si="117"/>
        <v>9.99</v>
      </c>
      <c r="AO195" s="207" t="str">
        <f t="shared" si="118"/>
        <v>-</v>
      </c>
      <c r="AP195" s="103" t="s">
        <v>2508</v>
      </c>
      <c r="AQ195" s="227"/>
      <c r="AR195" s="112" t="s">
        <v>127</v>
      </c>
      <c r="AS195" s="103"/>
    </row>
    <row r="196" spans="1:45" s="49" customFormat="1">
      <c r="A196" s="110"/>
      <c r="B196" s="124" t="s">
        <v>38</v>
      </c>
      <c r="C196" s="47" t="s">
        <v>135</v>
      </c>
      <c r="D196" s="71" t="s">
        <v>71</v>
      </c>
      <c r="E196" s="112" t="s">
        <v>2426</v>
      </c>
      <c r="F196" s="51" t="s">
        <v>61</v>
      </c>
      <c r="G196" s="14">
        <v>200</v>
      </c>
      <c r="H196" s="14">
        <v>300</v>
      </c>
      <c r="I196" s="14" t="s">
        <v>41</v>
      </c>
      <c r="J196" s="14" t="s">
        <v>76</v>
      </c>
      <c r="K196" s="71" t="s">
        <v>61</v>
      </c>
      <c r="L196" s="115">
        <v>59.95</v>
      </c>
      <c r="M196" s="175">
        <f t="shared" si="107"/>
        <v>50.378151260504204</v>
      </c>
      <c r="N196" s="115"/>
      <c r="O196" s="116"/>
      <c r="P196" s="177">
        <f t="shared" si="124"/>
        <v>59.95</v>
      </c>
      <c r="Q196" s="16">
        <f>P196-2</f>
        <v>57.95</v>
      </c>
      <c r="R196" s="16">
        <f>P196-5</f>
        <v>54.95</v>
      </c>
      <c r="S196" s="16">
        <f>P196-7</f>
        <v>52.95</v>
      </c>
      <c r="T196" s="16">
        <f>P196-10</f>
        <v>49.95</v>
      </c>
      <c r="U196" s="71" t="s">
        <v>41</v>
      </c>
      <c r="V196" s="252">
        <v>39.99</v>
      </c>
      <c r="W196" s="237" t="s">
        <v>49</v>
      </c>
      <c r="X196" s="120" t="s">
        <v>2119</v>
      </c>
      <c r="Y196" s="67">
        <v>390</v>
      </c>
      <c r="Z196" s="114">
        <v>170</v>
      </c>
      <c r="AA196" s="182">
        <f t="shared" si="108"/>
        <v>560</v>
      </c>
      <c r="AB196" s="183">
        <f t="shared" si="109"/>
        <v>-618.79999999999995</v>
      </c>
      <c r="AC196" s="184">
        <f t="shared" si="110"/>
        <v>9.99</v>
      </c>
      <c r="AD196" s="183">
        <f t="shared" si="111"/>
        <v>8.3949579831932777</v>
      </c>
      <c r="AE196" s="202">
        <f>IF(ISNUMBER(Q196),AA196-40,"-")</f>
        <v>520</v>
      </c>
      <c r="AF196" s="203">
        <f>IF(ISNUMBER(R196),AA196-100,"-")</f>
        <v>460</v>
      </c>
      <c r="AG196" s="203">
        <f>IF(ISNUMBER(S196),AA196-140,"-")</f>
        <v>420</v>
      </c>
      <c r="AH196" s="203">
        <f t="shared" si="112"/>
        <v>360</v>
      </c>
      <c r="AI196" s="204" t="str">
        <f t="shared" si="113"/>
        <v>-</v>
      </c>
      <c r="AJ196" s="185"/>
      <c r="AK196" s="205">
        <f t="shared" si="114"/>
        <v>9.99</v>
      </c>
      <c r="AL196" s="206">
        <f t="shared" si="115"/>
        <v>9.99</v>
      </c>
      <c r="AM196" s="206">
        <f t="shared" si="116"/>
        <v>9.99</v>
      </c>
      <c r="AN196" s="206">
        <f t="shared" si="117"/>
        <v>9.99</v>
      </c>
      <c r="AO196" s="207" t="str">
        <f t="shared" si="118"/>
        <v>-</v>
      </c>
      <c r="AP196" s="103" t="s">
        <v>2500</v>
      </c>
      <c r="AQ196" s="227">
        <v>46265</v>
      </c>
      <c r="AR196" s="112" t="s">
        <v>136</v>
      </c>
      <c r="AS196" s="103"/>
    </row>
    <row r="197" spans="1:45" s="49" customFormat="1">
      <c r="A197" s="110"/>
      <c r="B197" s="124" t="s">
        <v>38</v>
      </c>
      <c r="C197" s="47" t="s">
        <v>137</v>
      </c>
      <c r="D197" s="71" t="s">
        <v>71</v>
      </c>
      <c r="E197" s="112" t="s">
        <v>2426</v>
      </c>
      <c r="F197" s="51" t="s">
        <v>61</v>
      </c>
      <c r="G197" s="14">
        <v>50</v>
      </c>
      <c r="H197" s="14">
        <v>300</v>
      </c>
      <c r="I197" s="14" t="s">
        <v>41</v>
      </c>
      <c r="J197" s="14" t="s">
        <v>76</v>
      </c>
      <c r="K197" s="71" t="s">
        <v>61</v>
      </c>
      <c r="L197" s="115">
        <v>59.95</v>
      </c>
      <c r="M197" s="175">
        <f t="shared" si="107"/>
        <v>50.378151260504204</v>
      </c>
      <c r="N197" s="115"/>
      <c r="O197" s="116"/>
      <c r="P197" s="177">
        <f t="shared" si="124"/>
        <v>59.95</v>
      </c>
      <c r="Q197" s="16">
        <f>P197-2</f>
        <v>57.95</v>
      </c>
      <c r="R197" s="16">
        <f>P197-5</f>
        <v>54.95</v>
      </c>
      <c r="S197" s="16">
        <f>P197-7</f>
        <v>52.95</v>
      </c>
      <c r="T197" s="16">
        <f>P197-10</f>
        <v>49.95</v>
      </c>
      <c r="U197" s="71" t="s">
        <v>41</v>
      </c>
      <c r="V197" s="252">
        <v>39.99</v>
      </c>
      <c r="W197" s="237" t="s">
        <v>49</v>
      </c>
      <c r="X197" s="120" t="s">
        <v>138</v>
      </c>
      <c r="Y197" s="67">
        <v>350</v>
      </c>
      <c r="Z197" s="114">
        <v>250</v>
      </c>
      <c r="AA197" s="182">
        <f t="shared" si="108"/>
        <v>600</v>
      </c>
      <c r="AB197" s="183">
        <f t="shared" si="109"/>
        <v>-666.4</v>
      </c>
      <c r="AC197" s="184">
        <f t="shared" si="110"/>
        <v>9.99</v>
      </c>
      <c r="AD197" s="183">
        <f t="shared" si="111"/>
        <v>8.3949579831932777</v>
      </c>
      <c r="AE197" s="202">
        <f>IF(ISNUMBER(Q197),AA197-40,"-")</f>
        <v>560</v>
      </c>
      <c r="AF197" s="203">
        <f>IF(ISNUMBER(R197),AA197-100,"-")</f>
        <v>500</v>
      </c>
      <c r="AG197" s="203">
        <f>IF(ISNUMBER(S197),AA197-140,"-")</f>
        <v>460</v>
      </c>
      <c r="AH197" s="203">
        <f t="shared" si="112"/>
        <v>400</v>
      </c>
      <c r="AI197" s="204" t="str">
        <f t="shared" si="113"/>
        <v>-</v>
      </c>
      <c r="AJ197" s="185"/>
      <c r="AK197" s="205">
        <f t="shared" si="114"/>
        <v>9.99</v>
      </c>
      <c r="AL197" s="206">
        <f t="shared" si="115"/>
        <v>9.99</v>
      </c>
      <c r="AM197" s="206">
        <f t="shared" si="116"/>
        <v>9.99</v>
      </c>
      <c r="AN197" s="206">
        <f t="shared" si="117"/>
        <v>9.99</v>
      </c>
      <c r="AO197" s="207" t="str">
        <f t="shared" si="118"/>
        <v>-</v>
      </c>
      <c r="AP197" s="103" t="s">
        <v>2508</v>
      </c>
      <c r="AQ197" s="227">
        <v>46265</v>
      </c>
      <c r="AR197" s="112" t="s">
        <v>127</v>
      </c>
      <c r="AS197" s="201" t="s">
        <v>82</v>
      </c>
    </row>
    <row r="198" spans="1:45">
      <c r="A198" s="110"/>
      <c r="B198" s="124" t="s">
        <v>38</v>
      </c>
      <c r="C198" s="47" t="s">
        <v>137</v>
      </c>
      <c r="D198" s="71" t="s">
        <v>71</v>
      </c>
      <c r="E198" s="112" t="s">
        <v>2426</v>
      </c>
      <c r="F198" s="51" t="s">
        <v>61</v>
      </c>
      <c r="G198" s="14">
        <v>50</v>
      </c>
      <c r="H198" s="14">
        <v>300</v>
      </c>
      <c r="I198" s="14" t="s">
        <v>41</v>
      </c>
      <c r="J198" s="14" t="s">
        <v>76</v>
      </c>
      <c r="K198" s="71" t="s">
        <v>61</v>
      </c>
      <c r="L198" s="115">
        <v>59.95</v>
      </c>
      <c r="M198" s="175">
        <f t="shared" si="107"/>
        <v>50.378151260504204</v>
      </c>
      <c r="N198" s="115"/>
      <c r="O198" s="116"/>
      <c r="P198" s="177">
        <f t="shared" si="124"/>
        <v>59.95</v>
      </c>
      <c r="Q198" s="16">
        <f>P198-2</f>
        <v>57.95</v>
      </c>
      <c r="R198" s="16">
        <f>P198-5</f>
        <v>54.95</v>
      </c>
      <c r="S198" s="16">
        <f>P198-7</f>
        <v>52.95</v>
      </c>
      <c r="T198" s="16">
        <f>P198-10</f>
        <v>49.95</v>
      </c>
      <c r="U198" s="71" t="s">
        <v>41</v>
      </c>
      <c r="V198" s="252">
        <v>39.99</v>
      </c>
      <c r="W198" s="237" t="s">
        <v>49</v>
      </c>
      <c r="X198" s="120" t="s">
        <v>2604</v>
      </c>
      <c r="Y198" s="67">
        <v>350</v>
      </c>
      <c r="Z198" s="114">
        <v>250</v>
      </c>
      <c r="AA198" s="182">
        <f t="shared" si="108"/>
        <v>600</v>
      </c>
      <c r="AB198" s="183">
        <f t="shared" si="109"/>
        <v>-666.4</v>
      </c>
      <c r="AC198" s="184">
        <f t="shared" si="110"/>
        <v>9.99</v>
      </c>
      <c r="AD198" s="183">
        <f t="shared" si="111"/>
        <v>8.3949579831932777</v>
      </c>
      <c r="AE198" s="202">
        <f>IF(ISNUMBER(Q198),AA198-40,"-")</f>
        <v>560</v>
      </c>
      <c r="AF198" s="203">
        <f>IF(ISNUMBER(R198),AA198-100,"-")</f>
        <v>500</v>
      </c>
      <c r="AG198" s="203">
        <f>IF(ISNUMBER(S198),AA198-140,"-")</f>
        <v>460</v>
      </c>
      <c r="AH198" s="203">
        <f t="shared" si="112"/>
        <v>400</v>
      </c>
      <c r="AI198" s="204" t="str">
        <f t="shared" si="113"/>
        <v>-</v>
      </c>
      <c r="AJ198" s="185"/>
      <c r="AK198" s="205">
        <f t="shared" si="114"/>
        <v>9.99</v>
      </c>
      <c r="AL198" s="206">
        <f t="shared" si="115"/>
        <v>9.99</v>
      </c>
      <c r="AM198" s="206">
        <f t="shared" si="116"/>
        <v>9.99</v>
      </c>
      <c r="AN198" s="206">
        <f t="shared" si="117"/>
        <v>9.99</v>
      </c>
      <c r="AO198" s="207" t="str">
        <f t="shared" si="118"/>
        <v>-</v>
      </c>
      <c r="AP198" s="103" t="s">
        <v>2508</v>
      </c>
      <c r="AQ198" s="227">
        <v>46265</v>
      </c>
      <c r="AR198" s="112" t="s">
        <v>127</v>
      </c>
      <c r="AS198" s="103"/>
    </row>
    <row r="199" spans="1:45" s="49" customFormat="1">
      <c r="A199" s="110"/>
      <c r="B199" s="124" t="s">
        <v>38</v>
      </c>
      <c r="C199" s="47" t="s">
        <v>2703</v>
      </c>
      <c r="D199" s="71" t="s">
        <v>71</v>
      </c>
      <c r="E199" s="112"/>
      <c r="F199" s="51" t="s">
        <v>61</v>
      </c>
      <c r="G199" s="14">
        <v>140</v>
      </c>
      <c r="H199" s="14">
        <v>100</v>
      </c>
      <c r="I199" s="14">
        <v>150</v>
      </c>
      <c r="J199" s="14" t="s">
        <v>76</v>
      </c>
      <c r="K199" s="114" t="s">
        <v>61</v>
      </c>
      <c r="L199" s="115">
        <v>59.99</v>
      </c>
      <c r="M199" s="175">
        <f t="shared" si="107"/>
        <v>50.411764705882355</v>
      </c>
      <c r="N199" s="115"/>
      <c r="O199" s="116"/>
      <c r="P199" s="177">
        <f t="shared" si="124"/>
        <v>59.99</v>
      </c>
      <c r="Q199" s="16">
        <f>P199-2</f>
        <v>57.99</v>
      </c>
      <c r="R199" s="16">
        <f>P199-5</f>
        <v>54.99</v>
      </c>
      <c r="S199" s="16">
        <f>P199-7</f>
        <v>52.99</v>
      </c>
      <c r="T199" s="16">
        <f>P199-10</f>
        <v>49.99</v>
      </c>
      <c r="U199" s="72">
        <f>P199-12</f>
        <v>47.99</v>
      </c>
      <c r="V199" s="252">
        <v>39.99</v>
      </c>
      <c r="W199" s="212"/>
      <c r="X199" s="119" t="s">
        <v>41</v>
      </c>
      <c r="Y199" s="67">
        <v>390</v>
      </c>
      <c r="Z199" s="114"/>
      <c r="AA199" s="182">
        <f t="shared" si="108"/>
        <v>390</v>
      </c>
      <c r="AB199" s="183">
        <f t="shared" si="109"/>
        <v>-416.5</v>
      </c>
      <c r="AC199" s="184">
        <f t="shared" si="110"/>
        <v>9.99</v>
      </c>
      <c r="AD199" s="183">
        <f t="shared" si="111"/>
        <v>8.3949579831932777</v>
      </c>
      <c r="AE199" s="202">
        <f>IF(ISNUMBER(Q199),AA199-40,"-")</f>
        <v>350</v>
      </c>
      <c r="AF199" s="203">
        <f>IF(ISNUMBER(R199),AA199-100,"-")</f>
        <v>290</v>
      </c>
      <c r="AG199" s="203">
        <f>IF(ISNUMBER(S199),AA199-140,"-")</f>
        <v>250</v>
      </c>
      <c r="AH199" s="203">
        <f t="shared" si="112"/>
        <v>190</v>
      </c>
      <c r="AI199" s="204">
        <f t="shared" si="113"/>
        <v>150</v>
      </c>
      <c r="AJ199" s="185"/>
      <c r="AK199" s="205">
        <f t="shared" si="114"/>
        <v>9.99</v>
      </c>
      <c r="AL199" s="206">
        <f t="shared" si="115"/>
        <v>9.99</v>
      </c>
      <c r="AM199" s="206">
        <f t="shared" si="116"/>
        <v>9.99</v>
      </c>
      <c r="AN199" s="206">
        <f t="shared" si="117"/>
        <v>9.99</v>
      </c>
      <c r="AO199" s="207">
        <f t="shared" si="118"/>
        <v>9.99</v>
      </c>
      <c r="AP199" s="104" t="s">
        <v>125</v>
      </c>
      <c r="AQ199" s="227"/>
      <c r="AR199" s="112" t="s">
        <v>136</v>
      </c>
      <c r="AS199" s="103"/>
    </row>
    <row r="200" spans="1:45" s="49" customFormat="1">
      <c r="A200" s="110"/>
      <c r="B200" s="124" t="s">
        <v>38</v>
      </c>
      <c r="C200" s="47" t="s">
        <v>2705</v>
      </c>
      <c r="D200" s="71" t="s">
        <v>85</v>
      </c>
      <c r="E200" s="112"/>
      <c r="F200" s="51" t="s">
        <v>61</v>
      </c>
      <c r="G200" s="14">
        <v>160</v>
      </c>
      <c r="H200" s="14">
        <v>100</v>
      </c>
      <c r="I200" s="14">
        <v>150</v>
      </c>
      <c r="J200" s="14" t="s">
        <v>76</v>
      </c>
      <c r="K200" s="114" t="s">
        <v>61</v>
      </c>
      <c r="L200" s="115">
        <v>59.99</v>
      </c>
      <c r="M200" s="175">
        <f t="shared" si="107"/>
        <v>50.411764705882355</v>
      </c>
      <c r="N200" s="115"/>
      <c r="O200" s="116"/>
      <c r="P200" s="177">
        <f t="shared" si="124"/>
        <v>59.99</v>
      </c>
      <c r="Q200" s="16">
        <f>P200-2</f>
        <v>57.99</v>
      </c>
      <c r="R200" s="16">
        <f>P200-5</f>
        <v>54.99</v>
      </c>
      <c r="S200" s="16">
        <f>P200-7</f>
        <v>52.99</v>
      </c>
      <c r="T200" s="16">
        <f>P200-10</f>
        <v>49.99</v>
      </c>
      <c r="U200" s="72">
        <f>P200-12</f>
        <v>47.99</v>
      </c>
      <c r="V200" s="252">
        <v>39.99</v>
      </c>
      <c r="W200" s="212"/>
      <c r="X200" s="119" t="s">
        <v>41</v>
      </c>
      <c r="Y200" s="67">
        <v>350</v>
      </c>
      <c r="Z200" s="114"/>
      <c r="AA200" s="182">
        <f t="shared" si="108"/>
        <v>350</v>
      </c>
      <c r="AB200" s="183">
        <f t="shared" si="109"/>
        <v>-368.9</v>
      </c>
      <c r="AC200" s="184">
        <f t="shared" si="110"/>
        <v>9.99</v>
      </c>
      <c r="AD200" s="183">
        <f t="shared" si="111"/>
        <v>8.3949579831932777</v>
      </c>
      <c r="AE200" s="202">
        <f>IF(ISNUMBER(Q200),AA200-40,"-")</f>
        <v>310</v>
      </c>
      <c r="AF200" s="203">
        <f>IF(ISNUMBER(R200),AA200-100,"-")</f>
        <v>250</v>
      </c>
      <c r="AG200" s="203">
        <f>IF(ISNUMBER(S200),AA200-140,"-")</f>
        <v>210</v>
      </c>
      <c r="AH200" s="203">
        <f t="shared" si="112"/>
        <v>150</v>
      </c>
      <c r="AI200" s="204">
        <f t="shared" si="113"/>
        <v>110</v>
      </c>
      <c r="AJ200" s="185"/>
      <c r="AK200" s="205">
        <f t="shared" si="114"/>
        <v>9.99</v>
      </c>
      <c r="AL200" s="206">
        <f t="shared" si="115"/>
        <v>9.99</v>
      </c>
      <c r="AM200" s="206">
        <f t="shared" si="116"/>
        <v>9.99</v>
      </c>
      <c r="AN200" s="206">
        <f t="shared" si="117"/>
        <v>9.99</v>
      </c>
      <c r="AO200" s="207">
        <f t="shared" si="118"/>
        <v>9.99</v>
      </c>
      <c r="AP200" s="104" t="s">
        <v>125</v>
      </c>
      <c r="AQ200" s="227"/>
      <c r="AR200" s="112" t="s">
        <v>127</v>
      </c>
      <c r="AS200" s="103"/>
    </row>
    <row r="201" spans="1:45" s="49" customFormat="1">
      <c r="A201" s="110"/>
      <c r="B201" s="124" t="s">
        <v>38</v>
      </c>
      <c r="C201" s="47" t="s">
        <v>2703</v>
      </c>
      <c r="D201" s="71" t="s">
        <v>71</v>
      </c>
      <c r="E201" s="112" t="s">
        <v>2426</v>
      </c>
      <c r="F201" s="51" t="s">
        <v>61</v>
      </c>
      <c r="G201" s="14">
        <v>140</v>
      </c>
      <c r="H201" s="14">
        <v>100</v>
      </c>
      <c r="I201" s="14">
        <v>150</v>
      </c>
      <c r="J201" s="14" t="s">
        <v>76</v>
      </c>
      <c r="K201" s="114" t="s">
        <v>61</v>
      </c>
      <c r="L201" s="115">
        <v>59.99</v>
      </c>
      <c r="M201" s="175">
        <f t="shared" si="107"/>
        <v>50.411764705882355</v>
      </c>
      <c r="N201" s="115"/>
      <c r="O201" s="116"/>
      <c r="P201" s="177">
        <f t="shared" si="124"/>
        <v>59.99</v>
      </c>
      <c r="Q201" s="16">
        <f>P201-2</f>
        <v>57.99</v>
      </c>
      <c r="R201" s="16">
        <f>P201-5</f>
        <v>54.99</v>
      </c>
      <c r="S201" s="16">
        <f>P201-7</f>
        <v>52.99</v>
      </c>
      <c r="T201" s="16">
        <f>P201-10</f>
        <v>49.99</v>
      </c>
      <c r="U201" s="72">
        <f>P201-12</f>
        <v>47.99</v>
      </c>
      <c r="V201" s="252">
        <v>39.99</v>
      </c>
      <c r="W201" s="237" t="s">
        <v>49</v>
      </c>
      <c r="X201" s="120" t="s">
        <v>2742</v>
      </c>
      <c r="Y201" s="67">
        <v>390</v>
      </c>
      <c r="Z201" s="114">
        <v>260</v>
      </c>
      <c r="AA201" s="182">
        <f t="shared" si="108"/>
        <v>650</v>
      </c>
      <c r="AB201" s="183">
        <f t="shared" si="109"/>
        <v>-725.9</v>
      </c>
      <c r="AC201" s="184">
        <f t="shared" si="110"/>
        <v>9.99</v>
      </c>
      <c r="AD201" s="183">
        <f t="shared" si="111"/>
        <v>8.3949579831932777</v>
      </c>
      <c r="AE201" s="202">
        <f>IF(ISNUMBER(Q201),AA201-40,"-")</f>
        <v>610</v>
      </c>
      <c r="AF201" s="203">
        <f>IF(ISNUMBER(R201),AA201-100,"-")</f>
        <v>550</v>
      </c>
      <c r="AG201" s="203">
        <f>IF(ISNUMBER(S201),AA201-140,"-")</f>
        <v>510</v>
      </c>
      <c r="AH201" s="203">
        <f t="shared" si="112"/>
        <v>450</v>
      </c>
      <c r="AI201" s="204">
        <f t="shared" si="113"/>
        <v>410</v>
      </c>
      <c r="AJ201" s="185"/>
      <c r="AK201" s="205">
        <f t="shared" si="114"/>
        <v>9.99</v>
      </c>
      <c r="AL201" s="206">
        <f t="shared" si="115"/>
        <v>9.99</v>
      </c>
      <c r="AM201" s="206">
        <f t="shared" si="116"/>
        <v>9.99</v>
      </c>
      <c r="AN201" s="206">
        <f t="shared" si="117"/>
        <v>9.99</v>
      </c>
      <c r="AO201" s="207">
        <f t="shared" si="118"/>
        <v>9.99</v>
      </c>
      <c r="AP201" s="104" t="s">
        <v>125</v>
      </c>
      <c r="AQ201" s="227">
        <v>46265</v>
      </c>
      <c r="AR201" s="112" t="s">
        <v>136</v>
      </c>
      <c r="AS201" s="103"/>
    </row>
    <row r="202" spans="1:45" s="49" customFormat="1">
      <c r="A202" s="110"/>
      <c r="B202" s="124" t="s">
        <v>38</v>
      </c>
      <c r="C202" s="47" t="s">
        <v>2705</v>
      </c>
      <c r="D202" s="71" t="s">
        <v>85</v>
      </c>
      <c r="E202" s="112" t="s">
        <v>2426</v>
      </c>
      <c r="F202" s="51" t="s">
        <v>61</v>
      </c>
      <c r="G202" s="14">
        <v>160</v>
      </c>
      <c r="H202" s="14">
        <v>100</v>
      </c>
      <c r="I202" s="14">
        <v>150</v>
      </c>
      <c r="J202" s="14" t="s">
        <v>76</v>
      </c>
      <c r="K202" s="114" t="s">
        <v>61</v>
      </c>
      <c r="L202" s="115">
        <v>59.99</v>
      </c>
      <c r="M202" s="175">
        <f t="shared" si="107"/>
        <v>50.411764705882355</v>
      </c>
      <c r="N202" s="115"/>
      <c r="O202" s="116"/>
      <c r="P202" s="177">
        <f t="shared" si="124"/>
        <v>59.99</v>
      </c>
      <c r="Q202" s="16">
        <f>P202-2</f>
        <v>57.99</v>
      </c>
      <c r="R202" s="16">
        <f>P202-5</f>
        <v>54.99</v>
      </c>
      <c r="S202" s="16">
        <f>P202-7</f>
        <v>52.99</v>
      </c>
      <c r="T202" s="16">
        <f>P202-10</f>
        <v>49.99</v>
      </c>
      <c r="U202" s="72">
        <f>P202-12</f>
        <v>47.99</v>
      </c>
      <c r="V202" s="252">
        <v>39.99</v>
      </c>
      <c r="W202" s="237" t="s">
        <v>49</v>
      </c>
      <c r="X202" s="120" t="s">
        <v>2746</v>
      </c>
      <c r="Y202" s="67">
        <v>350</v>
      </c>
      <c r="Z202" s="114">
        <v>280</v>
      </c>
      <c r="AA202" s="182">
        <f t="shared" si="108"/>
        <v>630</v>
      </c>
      <c r="AB202" s="183">
        <f t="shared" si="109"/>
        <v>-702.1</v>
      </c>
      <c r="AC202" s="184">
        <f t="shared" si="110"/>
        <v>9.99</v>
      </c>
      <c r="AD202" s="183">
        <f t="shared" si="111"/>
        <v>8.3949579831932777</v>
      </c>
      <c r="AE202" s="202">
        <f>IF(ISNUMBER(Q202),AA202-40,"-")</f>
        <v>590</v>
      </c>
      <c r="AF202" s="203">
        <f>IF(ISNUMBER(R202),AA202-100,"-")</f>
        <v>530</v>
      </c>
      <c r="AG202" s="203">
        <f>IF(ISNUMBER(S202),AA202-140,"-")</f>
        <v>490</v>
      </c>
      <c r="AH202" s="203">
        <f t="shared" si="112"/>
        <v>430</v>
      </c>
      <c r="AI202" s="204">
        <f t="shared" si="113"/>
        <v>390</v>
      </c>
      <c r="AJ202" s="185"/>
      <c r="AK202" s="205">
        <f t="shared" si="114"/>
        <v>9.99</v>
      </c>
      <c r="AL202" s="206">
        <f t="shared" si="115"/>
        <v>9.99</v>
      </c>
      <c r="AM202" s="206">
        <f t="shared" si="116"/>
        <v>9.99</v>
      </c>
      <c r="AN202" s="206">
        <f t="shared" si="117"/>
        <v>9.99</v>
      </c>
      <c r="AO202" s="207">
        <f t="shared" si="118"/>
        <v>9.99</v>
      </c>
      <c r="AP202" s="104" t="s">
        <v>125</v>
      </c>
      <c r="AQ202" s="227">
        <v>46265</v>
      </c>
      <c r="AR202" s="112" t="s">
        <v>127</v>
      </c>
      <c r="AS202" s="103"/>
    </row>
    <row r="203" spans="1:45" s="49" customFormat="1">
      <c r="A203" s="110"/>
      <c r="B203" s="124" t="s">
        <v>38</v>
      </c>
      <c r="C203" s="47" t="s">
        <v>142</v>
      </c>
      <c r="D203" s="71" t="s">
        <v>71</v>
      </c>
      <c r="E203" s="112" t="s">
        <v>2426</v>
      </c>
      <c r="F203" s="51" t="s">
        <v>61</v>
      </c>
      <c r="G203" s="14">
        <v>100</v>
      </c>
      <c r="H203" s="14">
        <v>300</v>
      </c>
      <c r="I203" s="14" t="s">
        <v>41</v>
      </c>
      <c r="J203" s="14" t="s">
        <v>76</v>
      </c>
      <c r="K203" s="71" t="s">
        <v>61</v>
      </c>
      <c r="L203" s="115">
        <v>69.95</v>
      </c>
      <c r="M203" s="175">
        <f t="shared" si="107"/>
        <v>58.781512605042025</v>
      </c>
      <c r="N203" s="115">
        <f>(L203-10)*0.9+10</f>
        <v>63.955000000000005</v>
      </c>
      <c r="O203" s="118">
        <f>N203/1.19</f>
        <v>53.743697478991606</v>
      </c>
      <c r="P203" s="177">
        <f>N203</f>
        <v>63.955000000000005</v>
      </c>
      <c r="Q203" s="16">
        <f>P203-2</f>
        <v>61.955000000000005</v>
      </c>
      <c r="R203" s="16">
        <f>P203-5</f>
        <v>58.955000000000005</v>
      </c>
      <c r="S203" s="16">
        <f>P203-7</f>
        <v>56.955000000000005</v>
      </c>
      <c r="T203" s="16">
        <f>P203-10</f>
        <v>53.955000000000005</v>
      </c>
      <c r="U203" s="71" t="s">
        <v>41</v>
      </c>
      <c r="V203" s="256">
        <v>0</v>
      </c>
      <c r="W203" s="237" t="s">
        <v>2307</v>
      </c>
      <c r="X203" s="120" t="s">
        <v>2313</v>
      </c>
      <c r="Y203" s="67">
        <v>390</v>
      </c>
      <c r="Z203" s="114">
        <v>125</v>
      </c>
      <c r="AA203" s="182">
        <f t="shared" si="108"/>
        <v>515</v>
      </c>
      <c r="AB203" s="183">
        <f t="shared" si="109"/>
        <v>-565.25</v>
      </c>
      <c r="AC203" s="184">
        <f t="shared" si="110"/>
        <v>9.99</v>
      </c>
      <c r="AD203" s="183">
        <f t="shared" si="111"/>
        <v>8.3949579831932777</v>
      </c>
      <c r="AE203" s="202">
        <f>IF(ISNUMBER(Q203),AA203-40,"-")</f>
        <v>475</v>
      </c>
      <c r="AF203" s="203">
        <f>IF(ISNUMBER(R203),AA203-100,"-")</f>
        <v>415</v>
      </c>
      <c r="AG203" s="203">
        <f>IF(ISNUMBER(S203),AA203-140,"-")</f>
        <v>375</v>
      </c>
      <c r="AH203" s="203">
        <f t="shared" si="112"/>
        <v>315</v>
      </c>
      <c r="AI203" s="204" t="str">
        <f t="shared" si="113"/>
        <v>-</v>
      </c>
      <c r="AJ203" s="185"/>
      <c r="AK203" s="205">
        <f t="shared" si="114"/>
        <v>9.99</v>
      </c>
      <c r="AL203" s="206">
        <f t="shared" si="115"/>
        <v>9.99</v>
      </c>
      <c r="AM203" s="206">
        <f t="shared" si="116"/>
        <v>9.99</v>
      </c>
      <c r="AN203" s="206">
        <f t="shared" si="117"/>
        <v>9.99</v>
      </c>
      <c r="AO203" s="207" t="str">
        <f t="shared" si="118"/>
        <v>-</v>
      </c>
      <c r="AP203" s="103" t="s">
        <v>2509</v>
      </c>
      <c r="AQ203" s="227">
        <v>46265</v>
      </c>
      <c r="AR203" s="112" t="s">
        <v>136</v>
      </c>
      <c r="AS203" s="103"/>
    </row>
    <row r="204" spans="1:45">
      <c r="A204" s="110"/>
      <c r="B204" s="124" t="s">
        <v>38</v>
      </c>
      <c r="C204" s="47" t="s">
        <v>2706</v>
      </c>
      <c r="D204" s="71" t="s">
        <v>71</v>
      </c>
      <c r="E204" s="112"/>
      <c r="F204" s="51" t="s">
        <v>61</v>
      </c>
      <c r="G204" s="14">
        <v>160</v>
      </c>
      <c r="H204" s="14">
        <v>100</v>
      </c>
      <c r="I204" s="14">
        <v>150</v>
      </c>
      <c r="J204" s="14" t="s">
        <v>76</v>
      </c>
      <c r="K204" s="114" t="s">
        <v>61</v>
      </c>
      <c r="L204" s="115">
        <v>64.989999999999995</v>
      </c>
      <c r="M204" s="175">
        <f t="shared" ref="M204:M213" si="125">L204/1.19</f>
        <v>54.613445378151262</v>
      </c>
      <c r="N204" s="115"/>
      <c r="O204" s="116"/>
      <c r="P204" s="177">
        <f t="shared" ref="P204:P208" si="126">L204</f>
        <v>64.989999999999995</v>
      </c>
      <c r="Q204" s="16">
        <f>P204-2</f>
        <v>62.989999999999995</v>
      </c>
      <c r="R204" s="16">
        <f>P204-5</f>
        <v>59.989999999999995</v>
      </c>
      <c r="S204" s="16">
        <f>P204-7</f>
        <v>57.989999999999995</v>
      </c>
      <c r="T204" s="16">
        <f>P204-10</f>
        <v>54.989999999999995</v>
      </c>
      <c r="U204" s="72">
        <f>P204-12</f>
        <v>52.989999999999995</v>
      </c>
      <c r="V204" s="252">
        <v>39.99</v>
      </c>
      <c r="W204" s="212"/>
      <c r="X204" s="119" t="s">
        <v>41</v>
      </c>
      <c r="Y204" s="67">
        <v>430</v>
      </c>
      <c r="Z204" s="114"/>
      <c r="AA204" s="182">
        <f t="shared" ref="AA204:AA213" si="127">SUM(Y204:Z204)</f>
        <v>430</v>
      </c>
      <c r="AB204" s="183">
        <f t="shared" ref="AB204:AB213" si="128">((($AA$2+$AA$3)-AA204))*1.19</f>
        <v>-464.09999999999997</v>
      </c>
      <c r="AC204" s="184">
        <f t="shared" ref="AC204:AC213" si="129">IF(AB204&lt;1,9.99,ROUNDDOWN(AB204/10,0)*10+9.99)</f>
        <v>9.99</v>
      </c>
      <c r="AD204" s="183">
        <f t="shared" ref="AD204:AD213" si="130">AC204/1.19</f>
        <v>8.3949579831932777</v>
      </c>
      <c r="AE204" s="202">
        <f>IF(ISNUMBER(Q204),AA204-40,"-")</f>
        <v>390</v>
      </c>
      <c r="AF204" s="203">
        <f>IF(ISNUMBER(R204),AA204-100,"-")</f>
        <v>330</v>
      </c>
      <c r="AG204" s="203">
        <f>IF(ISNUMBER(S204),AA204-140,"-")</f>
        <v>290</v>
      </c>
      <c r="AH204" s="203">
        <f t="shared" ref="AH204:AH213" si="131">IF(ISNUMBER(T204),AA204-200,"-")</f>
        <v>230</v>
      </c>
      <c r="AI204" s="204">
        <f t="shared" ref="AI204:AI213" si="132">IF(ISNUMBER(U204),AA204-240,"-")</f>
        <v>190</v>
      </c>
      <c r="AJ204" s="185"/>
      <c r="AK204" s="205">
        <f t="shared" ref="AK204:AK213" si="133">IF(ISNUMBER(AE204),IF((AB204+47.6)&lt;1,9.99,ROUNDDOWN((AB204+47.6)/10,0)*10+9.99),"-")</f>
        <v>9.99</v>
      </c>
      <c r="AL204" s="206">
        <f t="shared" ref="AL204:AL213" si="134">IF(ISNUMBER(AF204),IF((AB204+119)&lt;1,9.99,ROUNDDOWN((AB204+119)/10,0)*10+9.99),"-")</f>
        <v>9.99</v>
      </c>
      <c r="AM204" s="206">
        <f t="shared" ref="AM204:AM213" si="135">IF(ISNUMBER(AG204),IF((AB204+166.6)&lt;1,9.99,ROUNDDOWN((AB204+166.6)/10,0)*10+9.99),"-")</f>
        <v>9.99</v>
      </c>
      <c r="AN204" s="206">
        <f t="shared" ref="AN204:AN213" si="136">IF(ISNUMBER(AH204),IF((AB204+238)&lt;1,9.99,ROUNDDOWN((AB204+238)/10,0)*10+9.99),"-")</f>
        <v>9.99</v>
      </c>
      <c r="AO204" s="207">
        <f t="shared" ref="AO204:AO213" si="137">IF(ISNUMBER(AI204),IF((AB204+285.6)&lt;1,9.99,ROUNDDOWN((AB204+285.6)/10,0)*10+9.99),"-")</f>
        <v>9.99</v>
      </c>
      <c r="AP204" s="104" t="s">
        <v>125</v>
      </c>
      <c r="AQ204" s="227"/>
      <c r="AR204" s="112" t="s">
        <v>141</v>
      </c>
      <c r="AS204" s="103"/>
    </row>
    <row r="205" spans="1:45" s="49" customFormat="1">
      <c r="A205" s="110"/>
      <c r="B205" s="124" t="s">
        <v>38</v>
      </c>
      <c r="C205" s="47" t="s">
        <v>2706</v>
      </c>
      <c r="D205" s="71" t="s">
        <v>71</v>
      </c>
      <c r="E205" s="112" t="s">
        <v>2426</v>
      </c>
      <c r="F205" s="51" t="s">
        <v>61</v>
      </c>
      <c r="G205" s="14">
        <v>160</v>
      </c>
      <c r="H205" s="14">
        <v>100</v>
      </c>
      <c r="I205" s="14">
        <v>150</v>
      </c>
      <c r="J205" s="14" t="s">
        <v>76</v>
      </c>
      <c r="K205" s="114" t="s">
        <v>61</v>
      </c>
      <c r="L205" s="115">
        <v>64.989999999999995</v>
      </c>
      <c r="M205" s="175">
        <f t="shared" si="125"/>
        <v>54.613445378151262</v>
      </c>
      <c r="N205" s="115"/>
      <c r="O205" s="116"/>
      <c r="P205" s="177">
        <f t="shared" si="126"/>
        <v>64.989999999999995</v>
      </c>
      <c r="Q205" s="16">
        <f>P205-2</f>
        <v>62.989999999999995</v>
      </c>
      <c r="R205" s="16">
        <f>P205-5</f>
        <v>59.989999999999995</v>
      </c>
      <c r="S205" s="16">
        <f>P205-7</f>
        <v>57.989999999999995</v>
      </c>
      <c r="T205" s="16">
        <f>P205-10</f>
        <v>54.989999999999995</v>
      </c>
      <c r="U205" s="72">
        <f>P205-12</f>
        <v>52.989999999999995</v>
      </c>
      <c r="V205" s="252">
        <v>39.99</v>
      </c>
      <c r="W205" s="237" t="s">
        <v>49</v>
      </c>
      <c r="X205" s="120" t="s">
        <v>2746</v>
      </c>
      <c r="Y205" s="67">
        <v>430</v>
      </c>
      <c r="Z205" s="114">
        <v>280</v>
      </c>
      <c r="AA205" s="182">
        <f t="shared" si="127"/>
        <v>710</v>
      </c>
      <c r="AB205" s="183">
        <f t="shared" si="128"/>
        <v>-797.3</v>
      </c>
      <c r="AC205" s="184">
        <f t="shared" si="129"/>
        <v>9.99</v>
      </c>
      <c r="AD205" s="183">
        <f t="shared" si="130"/>
        <v>8.3949579831932777</v>
      </c>
      <c r="AE205" s="202">
        <f>IF(ISNUMBER(Q205),AA205-40,"-")</f>
        <v>670</v>
      </c>
      <c r="AF205" s="203">
        <f>IF(ISNUMBER(R205),AA205-100,"-")</f>
        <v>610</v>
      </c>
      <c r="AG205" s="203">
        <f>IF(ISNUMBER(S205),AA205-140,"-")</f>
        <v>570</v>
      </c>
      <c r="AH205" s="203">
        <f t="shared" si="131"/>
        <v>510</v>
      </c>
      <c r="AI205" s="204">
        <f t="shared" si="132"/>
        <v>470</v>
      </c>
      <c r="AJ205" s="185"/>
      <c r="AK205" s="205">
        <f t="shared" si="133"/>
        <v>9.99</v>
      </c>
      <c r="AL205" s="206">
        <f t="shared" si="134"/>
        <v>9.99</v>
      </c>
      <c r="AM205" s="206">
        <f t="shared" si="135"/>
        <v>9.99</v>
      </c>
      <c r="AN205" s="206">
        <f t="shared" si="136"/>
        <v>9.99</v>
      </c>
      <c r="AO205" s="207">
        <f t="shared" si="137"/>
        <v>9.99</v>
      </c>
      <c r="AP205" s="104" t="s">
        <v>125</v>
      </c>
      <c r="AQ205" s="227">
        <v>46265</v>
      </c>
      <c r="AR205" s="112" t="s">
        <v>141</v>
      </c>
      <c r="AS205" s="103"/>
    </row>
    <row r="206" spans="1:45" s="49" customFormat="1">
      <c r="A206" s="110"/>
      <c r="B206" s="124" t="s">
        <v>38</v>
      </c>
      <c r="C206" s="47" t="s">
        <v>142</v>
      </c>
      <c r="D206" s="71" t="s">
        <v>71</v>
      </c>
      <c r="E206" s="112"/>
      <c r="F206" s="51" t="s">
        <v>61</v>
      </c>
      <c r="G206" s="14">
        <v>100</v>
      </c>
      <c r="H206" s="14">
        <v>300</v>
      </c>
      <c r="I206" s="14" t="s">
        <v>41</v>
      </c>
      <c r="J206" s="14" t="s">
        <v>76</v>
      </c>
      <c r="K206" s="71" t="s">
        <v>61</v>
      </c>
      <c r="L206" s="115">
        <v>69.95</v>
      </c>
      <c r="M206" s="175">
        <f t="shared" si="125"/>
        <v>58.781512605042025</v>
      </c>
      <c r="N206" s="115"/>
      <c r="O206" s="116"/>
      <c r="P206" s="177">
        <f t="shared" si="126"/>
        <v>69.95</v>
      </c>
      <c r="Q206" s="16">
        <f>P206-2</f>
        <v>67.95</v>
      </c>
      <c r="R206" s="16">
        <f>P206-5</f>
        <v>64.95</v>
      </c>
      <c r="S206" s="16">
        <f>P206-7</f>
        <v>62.95</v>
      </c>
      <c r="T206" s="16">
        <f>P206-10</f>
        <v>59.95</v>
      </c>
      <c r="U206" s="71" t="s">
        <v>41</v>
      </c>
      <c r="V206" s="252">
        <v>39.99</v>
      </c>
      <c r="W206" s="212"/>
      <c r="X206" s="119" t="s">
        <v>41</v>
      </c>
      <c r="Y206" s="67">
        <v>390</v>
      </c>
      <c r="Z206" s="114"/>
      <c r="AA206" s="182">
        <f t="shared" si="127"/>
        <v>390</v>
      </c>
      <c r="AB206" s="183">
        <f t="shared" si="128"/>
        <v>-416.5</v>
      </c>
      <c r="AC206" s="184">
        <f t="shared" si="129"/>
        <v>9.99</v>
      </c>
      <c r="AD206" s="183">
        <f t="shared" si="130"/>
        <v>8.3949579831932777</v>
      </c>
      <c r="AE206" s="202">
        <f>IF(ISNUMBER(Q206),AA206-40,"-")</f>
        <v>350</v>
      </c>
      <c r="AF206" s="203">
        <f>IF(ISNUMBER(R206),AA206-100,"-")</f>
        <v>290</v>
      </c>
      <c r="AG206" s="203">
        <f>IF(ISNUMBER(S206),AA206-140,"-")</f>
        <v>250</v>
      </c>
      <c r="AH206" s="203">
        <f t="shared" si="131"/>
        <v>190</v>
      </c>
      <c r="AI206" s="204" t="str">
        <f t="shared" si="132"/>
        <v>-</v>
      </c>
      <c r="AJ206" s="185"/>
      <c r="AK206" s="205">
        <f t="shared" si="133"/>
        <v>9.99</v>
      </c>
      <c r="AL206" s="206">
        <f t="shared" si="134"/>
        <v>9.99</v>
      </c>
      <c r="AM206" s="206">
        <f t="shared" si="135"/>
        <v>9.99</v>
      </c>
      <c r="AN206" s="206">
        <f t="shared" si="136"/>
        <v>9.99</v>
      </c>
      <c r="AO206" s="207" t="str">
        <f t="shared" si="137"/>
        <v>-</v>
      </c>
      <c r="AP206" s="103" t="s">
        <v>2509</v>
      </c>
      <c r="AQ206" s="227"/>
      <c r="AR206" s="112" t="s">
        <v>136</v>
      </c>
      <c r="AS206" s="103"/>
    </row>
    <row r="207" spans="1:45" s="49" customFormat="1">
      <c r="A207" s="110"/>
      <c r="B207" s="124" t="s">
        <v>38</v>
      </c>
      <c r="C207" s="47" t="s">
        <v>142</v>
      </c>
      <c r="D207" s="71" t="s">
        <v>71</v>
      </c>
      <c r="E207" s="112" t="s">
        <v>2426</v>
      </c>
      <c r="F207" s="51" t="s">
        <v>61</v>
      </c>
      <c r="G207" s="14">
        <v>100</v>
      </c>
      <c r="H207" s="14">
        <v>300</v>
      </c>
      <c r="I207" s="14" t="s">
        <v>41</v>
      </c>
      <c r="J207" s="14" t="s">
        <v>76</v>
      </c>
      <c r="K207" s="71" t="s">
        <v>61</v>
      </c>
      <c r="L207" s="115">
        <v>69.95</v>
      </c>
      <c r="M207" s="175">
        <f t="shared" si="125"/>
        <v>58.781512605042025</v>
      </c>
      <c r="N207" s="115"/>
      <c r="O207" s="116"/>
      <c r="P207" s="177">
        <f t="shared" si="126"/>
        <v>69.95</v>
      </c>
      <c r="Q207" s="16">
        <f>P207-2</f>
        <v>67.95</v>
      </c>
      <c r="R207" s="16">
        <f>P207-5</f>
        <v>64.95</v>
      </c>
      <c r="S207" s="16">
        <f>P207-7</f>
        <v>62.95</v>
      </c>
      <c r="T207" s="16">
        <f>P207-10</f>
        <v>59.95</v>
      </c>
      <c r="U207" s="71" t="s">
        <v>41</v>
      </c>
      <c r="V207" s="252">
        <v>39.99</v>
      </c>
      <c r="W207" s="237" t="s">
        <v>49</v>
      </c>
      <c r="X207" s="120" t="s">
        <v>143</v>
      </c>
      <c r="Y207" s="67">
        <v>390</v>
      </c>
      <c r="Z207" s="114">
        <v>275</v>
      </c>
      <c r="AA207" s="182">
        <f t="shared" si="127"/>
        <v>665</v>
      </c>
      <c r="AB207" s="183">
        <f t="shared" si="128"/>
        <v>-743.75</v>
      </c>
      <c r="AC207" s="184">
        <f t="shared" si="129"/>
        <v>9.99</v>
      </c>
      <c r="AD207" s="183">
        <f t="shared" si="130"/>
        <v>8.3949579831932777</v>
      </c>
      <c r="AE207" s="202">
        <f>IF(ISNUMBER(Q207),AA207-40,"-")</f>
        <v>625</v>
      </c>
      <c r="AF207" s="203">
        <f>IF(ISNUMBER(R207),AA207-100,"-")</f>
        <v>565</v>
      </c>
      <c r="AG207" s="203">
        <f>IF(ISNUMBER(S207),AA207-140,"-")</f>
        <v>525</v>
      </c>
      <c r="AH207" s="203">
        <f t="shared" si="131"/>
        <v>465</v>
      </c>
      <c r="AI207" s="204" t="str">
        <f t="shared" si="132"/>
        <v>-</v>
      </c>
      <c r="AJ207" s="185"/>
      <c r="AK207" s="205">
        <f t="shared" si="133"/>
        <v>9.99</v>
      </c>
      <c r="AL207" s="206">
        <f t="shared" si="134"/>
        <v>9.99</v>
      </c>
      <c r="AM207" s="206">
        <f t="shared" si="135"/>
        <v>9.99</v>
      </c>
      <c r="AN207" s="206">
        <f t="shared" si="136"/>
        <v>9.99</v>
      </c>
      <c r="AO207" s="207" t="str">
        <f t="shared" si="137"/>
        <v>-</v>
      </c>
      <c r="AP207" s="103" t="s">
        <v>2509</v>
      </c>
      <c r="AQ207" s="227">
        <v>46265</v>
      </c>
      <c r="AR207" s="112" t="s">
        <v>136</v>
      </c>
      <c r="AS207" s="103"/>
    </row>
    <row r="208" spans="1:45" s="49" customFormat="1">
      <c r="A208" s="110"/>
      <c r="B208" s="124" t="s">
        <v>38</v>
      </c>
      <c r="C208" s="47" t="s">
        <v>142</v>
      </c>
      <c r="D208" s="71" t="s">
        <v>71</v>
      </c>
      <c r="E208" s="112" t="s">
        <v>2426</v>
      </c>
      <c r="F208" s="51" t="s">
        <v>61</v>
      </c>
      <c r="G208" s="14">
        <v>100</v>
      </c>
      <c r="H208" s="14">
        <v>300</v>
      </c>
      <c r="I208" s="14" t="s">
        <v>41</v>
      </c>
      <c r="J208" s="14" t="s">
        <v>76</v>
      </c>
      <c r="K208" s="71" t="s">
        <v>61</v>
      </c>
      <c r="L208" s="115">
        <v>69.95</v>
      </c>
      <c r="M208" s="175">
        <f t="shared" si="125"/>
        <v>58.781512605042025</v>
      </c>
      <c r="N208" s="115"/>
      <c r="O208" s="116"/>
      <c r="P208" s="177">
        <f t="shared" si="126"/>
        <v>69.95</v>
      </c>
      <c r="Q208" s="16">
        <f>P208-2</f>
        <v>67.95</v>
      </c>
      <c r="R208" s="16">
        <f>P208-5</f>
        <v>64.95</v>
      </c>
      <c r="S208" s="16">
        <f>P208-7</f>
        <v>62.95</v>
      </c>
      <c r="T208" s="16">
        <f>P208-10</f>
        <v>59.95</v>
      </c>
      <c r="U208" s="71" t="s">
        <v>41</v>
      </c>
      <c r="V208" s="252">
        <v>39.99</v>
      </c>
      <c r="W208" s="237" t="s">
        <v>49</v>
      </c>
      <c r="X208" s="120" t="s">
        <v>144</v>
      </c>
      <c r="Y208" s="67">
        <v>390</v>
      </c>
      <c r="Z208" s="114">
        <v>295</v>
      </c>
      <c r="AA208" s="182">
        <f t="shared" si="127"/>
        <v>685</v>
      </c>
      <c r="AB208" s="183">
        <f t="shared" si="128"/>
        <v>-767.55</v>
      </c>
      <c r="AC208" s="184">
        <f t="shared" si="129"/>
        <v>9.99</v>
      </c>
      <c r="AD208" s="183">
        <f t="shared" si="130"/>
        <v>8.3949579831932777</v>
      </c>
      <c r="AE208" s="202">
        <f>IF(ISNUMBER(Q208),AA208-40,"-")</f>
        <v>645</v>
      </c>
      <c r="AF208" s="203">
        <f>IF(ISNUMBER(R208),AA208-100,"-")</f>
        <v>585</v>
      </c>
      <c r="AG208" s="203">
        <f>IF(ISNUMBER(S208),AA208-140,"-")</f>
        <v>545</v>
      </c>
      <c r="AH208" s="203">
        <f t="shared" si="131"/>
        <v>485</v>
      </c>
      <c r="AI208" s="204" t="str">
        <f t="shared" si="132"/>
        <v>-</v>
      </c>
      <c r="AJ208" s="185"/>
      <c r="AK208" s="205">
        <f t="shared" si="133"/>
        <v>9.99</v>
      </c>
      <c r="AL208" s="206">
        <f t="shared" si="134"/>
        <v>9.99</v>
      </c>
      <c r="AM208" s="206">
        <f t="shared" si="135"/>
        <v>9.99</v>
      </c>
      <c r="AN208" s="206">
        <f t="shared" si="136"/>
        <v>9.99</v>
      </c>
      <c r="AO208" s="207" t="str">
        <f t="shared" si="137"/>
        <v>-</v>
      </c>
      <c r="AP208" s="103" t="s">
        <v>2509</v>
      </c>
      <c r="AQ208" s="227">
        <v>46265</v>
      </c>
      <c r="AR208" s="112" t="s">
        <v>136</v>
      </c>
      <c r="AS208" s="201" t="s">
        <v>82</v>
      </c>
    </row>
    <row r="209" spans="1:45">
      <c r="A209" s="110"/>
      <c r="B209" s="124" t="s">
        <v>38</v>
      </c>
      <c r="C209" s="47" t="s">
        <v>145</v>
      </c>
      <c r="D209" s="71" t="s">
        <v>71</v>
      </c>
      <c r="E209" s="112"/>
      <c r="F209" s="51" t="s">
        <v>61</v>
      </c>
      <c r="G209" s="14" t="s">
        <v>61</v>
      </c>
      <c r="H209" s="14">
        <v>300</v>
      </c>
      <c r="I209" s="14" t="s">
        <v>41</v>
      </c>
      <c r="J209" s="14" t="s">
        <v>76</v>
      </c>
      <c r="K209" s="71" t="s">
        <v>61</v>
      </c>
      <c r="L209" s="115">
        <v>84.95</v>
      </c>
      <c r="M209" s="175">
        <f t="shared" si="125"/>
        <v>71.386554621848745</v>
      </c>
      <c r="N209" s="115"/>
      <c r="O209" s="116"/>
      <c r="P209" s="177">
        <f>L209</f>
        <v>84.95</v>
      </c>
      <c r="Q209" s="16">
        <f>P209-2</f>
        <v>82.95</v>
      </c>
      <c r="R209" s="16">
        <f>P209-5</f>
        <v>79.95</v>
      </c>
      <c r="S209" s="16">
        <f>P209-7</f>
        <v>77.95</v>
      </c>
      <c r="T209" s="16">
        <f>P209-10</f>
        <v>74.95</v>
      </c>
      <c r="U209" s="71" t="s">
        <v>41</v>
      </c>
      <c r="V209" s="252">
        <v>39.99</v>
      </c>
      <c r="W209" s="212"/>
      <c r="X209" s="119" t="s">
        <v>41</v>
      </c>
      <c r="Y209" s="67">
        <v>380</v>
      </c>
      <c r="Z209" s="114"/>
      <c r="AA209" s="182">
        <f t="shared" si="127"/>
        <v>380</v>
      </c>
      <c r="AB209" s="183">
        <f t="shared" si="128"/>
        <v>-404.59999999999997</v>
      </c>
      <c r="AC209" s="184">
        <f t="shared" si="129"/>
        <v>9.99</v>
      </c>
      <c r="AD209" s="183">
        <f t="shared" si="130"/>
        <v>8.3949579831932777</v>
      </c>
      <c r="AE209" s="202">
        <f>IF(ISNUMBER(Q209),AA209-40,"-")</f>
        <v>340</v>
      </c>
      <c r="AF209" s="203">
        <f>IF(ISNUMBER(R209),AA209-100,"-")</f>
        <v>280</v>
      </c>
      <c r="AG209" s="203">
        <f>IF(ISNUMBER(S209),AA209-140,"-")</f>
        <v>240</v>
      </c>
      <c r="AH209" s="203">
        <f t="shared" si="131"/>
        <v>180</v>
      </c>
      <c r="AI209" s="204" t="str">
        <f t="shared" si="132"/>
        <v>-</v>
      </c>
      <c r="AJ209" s="185"/>
      <c r="AK209" s="205">
        <f t="shared" si="133"/>
        <v>9.99</v>
      </c>
      <c r="AL209" s="206">
        <f t="shared" si="134"/>
        <v>9.99</v>
      </c>
      <c r="AM209" s="206">
        <f t="shared" si="135"/>
        <v>9.99</v>
      </c>
      <c r="AN209" s="206">
        <f t="shared" si="136"/>
        <v>9.99</v>
      </c>
      <c r="AO209" s="207" t="str">
        <f t="shared" si="137"/>
        <v>-</v>
      </c>
      <c r="AP209" s="103" t="s">
        <v>2502</v>
      </c>
      <c r="AQ209" s="227"/>
      <c r="AR209" s="112" t="s">
        <v>146</v>
      </c>
      <c r="AS209" s="103"/>
    </row>
    <row r="210" spans="1:45" s="49" customFormat="1">
      <c r="A210" s="110"/>
      <c r="B210" s="124" t="s">
        <v>38</v>
      </c>
      <c r="C210" s="47" t="s">
        <v>145</v>
      </c>
      <c r="D210" s="71" t="s">
        <v>71</v>
      </c>
      <c r="E210" s="112" t="s">
        <v>2426</v>
      </c>
      <c r="F210" s="51" t="s">
        <v>61</v>
      </c>
      <c r="G210" s="14" t="s">
        <v>61</v>
      </c>
      <c r="H210" s="14">
        <v>300</v>
      </c>
      <c r="I210" s="14" t="s">
        <v>41</v>
      </c>
      <c r="J210" s="14" t="s">
        <v>76</v>
      </c>
      <c r="K210" s="71" t="s">
        <v>61</v>
      </c>
      <c r="L210" s="115">
        <v>84.95</v>
      </c>
      <c r="M210" s="175">
        <f t="shared" si="125"/>
        <v>71.386554621848745</v>
      </c>
      <c r="N210" s="115"/>
      <c r="O210" s="116"/>
      <c r="P210" s="177">
        <f>L210</f>
        <v>84.95</v>
      </c>
      <c r="Q210" s="16">
        <f>P210-2</f>
        <v>82.95</v>
      </c>
      <c r="R210" s="16">
        <f>P210-5</f>
        <v>79.95</v>
      </c>
      <c r="S210" s="16">
        <f>P210-7</f>
        <v>77.95</v>
      </c>
      <c r="T210" s="16">
        <f>P210-10</f>
        <v>74.95</v>
      </c>
      <c r="U210" s="71" t="s">
        <v>41</v>
      </c>
      <c r="V210" s="252">
        <v>39.99</v>
      </c>
      <c r="W210" s="237" t="s">
        <v>49</v>
      </c>
      <c r="X210" s="120" t="s">
        <v>2125</v>
      </c>
      <c r="Y210" s="67">
        <v>380</v>
      </c>
      <c r="Z210" s="114">
        <v>430</v>
      </c>
      <c r="AA210" s="182">
        <f t="shared" si="127"/>
        <v>810</v>
      </c>
      <c r="AB210" s="183">
        <f t="shared" si="128"/>
        <v>-916.3</v>
      </c>
      <c r="AC210" s="184">
        <f t="shared" si="129"/>
        <v>9.99</v>
      </c>
      <c r="AD210" s="183">
        <f t="shared" si="130"/>
        <v>8.3949579831932777</v>
      </c>
      <c r="AE210" s="202">
        <f>IF(ISNUMBER(Q210),AA210-40,"-")</f>
        <v>770</v>
      </c>
      <c r="AF210" s="203">
        <f>IF(ISNUMBER(R210),AA210-100,"-")</f>
        <v>710</v>
      </c>
      <c r="AG210" s="203">
        <f>IF(ISNUMBER(S210),AA210-140,"-")</f>
        <v>670</v>
      </c>
      <c r="AH210" s="203">
        <f t="shared" si="131"/>
        <v>610</v>
      </c>
      <c r="AI210" s="204" t="str">
        <f t="shared" si="132"/>
        <v>-</v>
      </c>
      <c r="AJ210" s="185"/>
      <c r="AK210" s="205">
        <f t="shared" si="133"/>
        <v>9.99</v>
      </c>
      <c r="AL210" s="206">
        <f t="shared" si="134"/>
        <v>9.99</v>
      </c>
      <c r="AM210" s="206">
        <f t="shared" si="135"/>
        <v>9.99</v>
      </c>
      <c r="AN210" s="206">
        <f t="shared" si="136"/>
        <v>9.99</v>
      </c>
      <c r="AO210" s="207" t="str">
        <f t="shared" si="137"/>
        <v>-</v>
      </c>
      <c r="AP210" s="103" t="s">
        <v>2502</v>
      </c>
      <c r="AQ210" s="227">
        <v>46265</v>
      </c>
      <c r="AR210" s="112" t="s">
        <v>146</v>
      </c>
      <c r="AS210" s="103"/>
    </row>
    <row r="211" spans="1:45" s="49" customFormat="1">
      <c r="A211" s="110"/>
      <c r="B211" s="124" t="s">
        <v>38</v>
      </c>
      <c r="C211" s="47" t="s">
        <v>148</v>
      </c>
      <c r="D211" s="71" t="s">
        <v>71</v>
      </c>
      <c r="E211" s="112" t="s">
        <v>2426</v>
      </c>
      <c r="F211" s="51" t="s">
        <v>61</v>
      </c>
      <c r="G211" s="14" t="s">
        <v>61</v>
      </c>
      <c r="H211" s="14">
        <v>300</v>
      </c>
      <c r="I211" s="14" t="s">
        <v>41</v>
      </c>
      <c r="J211" s="14" t="s">
        <v>76</v>
      </c>
      <c r="K211" s="71" t="s">
        <v>61</v>
      </c>
      <c r="L211" s="115">
        <v>94.95</v>
      </c>
      <c r="M211" s="175">
        <f t="shared" si="125"/>
        <v>79.789915966386559</v>
      </c>
      <c r="N211" s="115">
        <f>(L211-10)*0.9+10</f>
        <v>86.454999999999998</v>
      </c>
      <c r="O211" s="118">
        <f>N211/1.19</f>
        <v>72.651260504201687</v>
      </c>
      <c r="P211" s="177">
        <f>N211</f>
        <v>86.454999999999998</v>
      </c>
      <c r="Q211" s="16">
        <f>P211-2</f>
        <v>84.454999999999998</v>
      </c>
      <c r="R211" s="16">
        <f>P211-5</f>
        <v>81.454999999999998</v>
      </c>
      <c r="S211" s="16">
        <f>P211-7</f>
        <v>79.454999999999998</v>
      </c>
      <c r="T211" s="16">
        <f>P211-10</f>
        <v>76.454999999999998</v>
      </c>
      <c r="U211" s="71" t="s">
        <v>41</v>
      </c>
      <c r="V211" s="256">
        <v>0</v>
      </c>
      <c r="W211" s="237" t="s">
        <v>2307</v>
      </c>
      <c r="X211" s="120" t="s">
        <v>2314</v>
      </c>
      <c r="Y211" s="67">
        <v>430</v>
      </c>
      <c r="Z211" s="114">
        <v>220</v>
      </c>
      <c r="AA211" s="182">
        <f t="shared" si="127"/>
        <v>650</v>
      </c>
      <c r="AB211" s="183">
        <f t="shared" si="128"/>
        <v>-725.9</v>
      </c>
      <c r="AC211" s="184">
        <f t="shared" si="129"/>
        <v>9.99</v>
      </c>
      <c r="AD211" s="183">
        <f t="shared" si="130"/>
        <v>8.3949579831932777</v>
      </c>
      <c r="AE211" s="202">
        <f>IF(ISNUMBER(Q211),AA211-40,"-")</f>
        <v>610</v>
      </c>
      <c r="AF211" s="203">
        <f>IF(ISNUMBER(R211),AA211-100,"-")</f>
        <v>550</v>
      </c>
      <c r="AG211" s="203">
        <f>IF(ISNUMBER(S211),AA211-140,"-")</f>
        <v>510</v>
      </c>
      <c r="AH211" s="203">
        <f t="shared" si="131"/>
        <v>450</v>
      </c>
      <c r="AI211" s="204" t="str">
        <f t="shared" si="132"/>
        <v>-</v>
      </c>
      <c r="AJ211" s="185"/>
      <c r="AK211" s="205">
        <f t="shared" si="133"/>
        <v>9.99</v>
      </c>
      <c r="AL211" s="206">
        <f t="shared" si="134"/>
        <v>9.99</v>
      </c>
      <c r="AM211" s="206">
        <f t="shared" si="135"/>
        <v>9.99</v>
      </c>
      <c r="AN211" s="206">
        <f t="shared" si="136"/>
        <v>9.99</v>
      </c>
      <c r="AO211" s="207" t="str">
        <f t="shared" si="137"/>
        <v>-</v>
      </c>
      <c r="AP211" s="103" t="s">
        <v>2507</v>
      </c>
      <c r="AQ211" s="227">
        <v>46265</v>
      </c>
      <c r="AR211" s="112" t="s">
        <v>141</v>
      </c>
      <c r="AS211" s="103"/>
    </row>
    <row r="212" spans="1:45">
      <c r="A212" s="110"/>
      <c r="B212" s="124" t="s">
        <v>38</v>
      </c>
      <c r="C212" s="47" t="s">
        <v>148</v>
      </c>
      <c r="D212" s="71" t="s">
        <v>71</v>
      </c>
      <c r="E212" s="112"/>
      <c r="F212" s="51" t="s">
        <v>61</v>
      </c>
      <c r="G212" s="14" t="s">
        <v>61</v>
      </c>
      <c r="H212" s="14">
        <v>300</v>
      </c>
      <c r="I212" s="14" t="s">
        <v>41</v>
      </c>
      <c r="J212" s="14" t="s">
        <v>76</v>
      </c>
      <c r="K212" s="71" t="s">
        <v>61</v>
      </c>
      <c r="L212" s="115">
        <v>94.95</v>
      </c>
      <c r="M212" s="175">
        <f t="shared" si="125"/>
        <v>79.789915966386559</v>
      </c>
      <c r="N212" s="115"/>
      <c r="O212" s="116"/>
      <c r="P212" s="177">
        <f t="shared" ref="P212:P213" si="138">L212</f>
        <v>94.95</v>
      </c>
      <c r="Q212" s="16">
        <f>P212-2</f>
        <v>92.95</v>
      </c>
      <c r="R212" s="16">
        <f>P212-5</f>
        <v>89.95</v>
      </c>
      <c r="S212" s="16">
        <f>P212-7</f>
        <v>87.95</v>
      </c>
      <c r="T212" s="16">
        <f>P212-10</f>
        <v>84.95</v>
      </c>
      <c r="U212" s="71" t="s">
        <v>41</v>
      </c>
      <c r="V212" s="252">
        <v>39.99</v>
      </c>
      <c r="W212" s="212"/>
      <c r="X212" s="119" t="s">
        <v>41</v>
      </c>
      <c r="Y212" s="67">
        <v>430</v>
      </c>
      <c r="Z212" s="114"/>
      <c r="AA212" s="182">
        <f t="shared" si="127"/>
        <v>430</v>
      </c>
      <c r="AB212" s="183">
        <f t="shared" si="128"/>
        <v>-464.09999999999997</v>
      </c>
      <c r="AC212" s="184">
        <f t="shared" si="129"/>
        <v>9.99</v>
      </c>
      <c r="AD212" s="183">
        <f t="shared" si="130"/>
        <v>8.3949579831932777</v>
      </c>
      <c r="AE212" s="202">
        <f>IF(ISNUMBER(Q212),AA212-40,"-")</f>
        <v>390</v>
      </c>
      <c r="AF212" s="203">
        <f>IF(ISNUMBER(R212),AA212-100,"-")</f>
        <v>330</v>
      </c>
      <c r="AG212" s="203">
        <f>IF(ISNUMBER(S212),AA212-140,"-")</f>
        <v>290</v>
      </c>
      <c r="AH212" s="203">
        <f t="shared" si="131"/>
        <v>230</v>
      </c>
      <c r="AI212" s="204" t="str">
        <f t="shared" si="132"/>
        <v>-</v>
      </c>
      <c r="AJ212" s="185"/>
      <c r="AK212" s="205">
        <f t="shared" si="133"/>
        <v>9.99</v>
      </c>
      <c r="AL212" s="206">
        <f t="shared" si="134"/>
        <v>9.99</v>
      </c>
      <c r="AM212" s="206">
        <f t="shared" si="135"/>
        <v>9.99</v>
      </c>
      <c r="AN212" s="206">
        <f t="shared" si="136"/>
        <v>9.99</v>
      </c>
      <c r="AO212" s="207" t="str">
        <f t="shared" si="137"/>
        <v>-</v>
      </c>
      <c r="AP212" s="103" t="s">
        <v>2507</v>
      </c>
      <c r="AQ212" s="227"/>
      <c r="AR212" s="112" t="s">
        <v>141</v>
      </c>
      <c r="AS212" s="103"/>
    </row>
    <row r="213" spans="1:45" s="49" customFormat="1">
      <c r="A213" s="110"/>
      <c r="B213" s="124" t="s">
        <v>38</v>
      </c>
      <c r="C213" s="47" t="s">
        <v>148</v>
      </c>
      <c r="D213" s="71" t="s">
        <v>71</v>
      </c>
      <c r="E213" s="112" t="s">
        <v>2426</v>
      </c>
      <c r="F213" s="51" t="s">
        <v>61</v>
      </c>
      <c r="G213" s="14" t="s">
        <v>61</v>
      </c>
      <c r="H213" s="14">
        <v>300</v>
      </c>
      <c r="I213" s="14" t="s">
        <v>41</v>
      </c>
      <c r="J213" s="14" t="s">
        <v>76</v>
      </c>
      <c r="K213" s="71" t="s">
        <v>61</v>
      </c>
      <c r="L213" s="115">
        <v>94.95</v>
      </c>
      <c r="M213" s="175">
        <f t="shared" si="125"/>
        <v>79.789915966386559</v>
      </c>
      <c r="N213" s="115"/>
      <c r="O213" s="116"/>
      <c r="P213" s="177">
        <f t="shared" si="138"/>
        <v>94.95</v>
      </c>
      <c r="Q213" s="16">
        <f>P213-2</f>
        <v>92.95</v>
      </c>
      <c r="R213" s="16">
        <f>P213-5</f>
        <v>89.95</v>
      </c>
      <c r="S213" s="16">
        <f>P213-7</f>
        <v>87.95</v>
      </c>
      <c r="T213" s="16">
        <f>P213-10</f>
        <v>84.95</v>
      </c>
      <c r="U213" s="71" t="s">
        <v>41</v>
      </c>
      <c r="V213" s="252">
        <v>39.99</v>
      </c>
      <c r="W213" s="237" t="s">
        <v>49</v>
      </c>
      <c r="X213" s="120" t="s">
        <v>149</v>
      </c>
      <c r="Y213" s="67">
        <v>430</v>
      </c>
      <c r="Z213" s="114">
        <v>420</v>
      </c>
      <c r="AA213" s="182">
        <f t="shared" si="127"/>
        <v>850</v>
      </c>
      <c r="AB213" s="183">
        <f t="shared" si="128"/>
        <v>-963.9</v>
      </c>
      <c r="AC213" s="184">
        <f t="shared" si="129"/>
        <v>9.99</v>
      </c>
      <c r="AD213" s="183">
        <f t="shared" si="130"/>
        <v>8.3949579831932777</v>
      </c>
      <c r="AE213" s="202">
        <f>IF(ISNUMBER(Q213),AA213-40,"-")</f>
        <v>810</v>
      </c>
      <c r="AF213" s="203">
        <f>IF(ISNUMBER(R213),AA213-100,"-")</f>
        <v>750</v>
      </c>
      <c r="AG213" s="203">
        <f>IF(ISNUMBER(S213),AA213-140,"-")</f>
        <v>710</v>
      </c>
      <c r="AH213" s="203">
        <f t="shared" si="131"/>
        <v>650</v>
      </c>
      <c r="AI213" s="204" t="str">
        <f t="shared" si="132"/>
        <v>-</v>
      </c>
      <c r="AJ213" s="185"/>
      <c r="AK213" s="205">
        <f t="shared" si="133"/>
        <v>9.99</v>
      </c>
      <c r="AL213" s="206">
        <f t="shared" si="134"/>
        <v>9.99</v>
      </c>
      <c r="AM213" s="206">
        <f t="shared" si="135"/>
        <v>9.99</v>
      </c>
      <c r="AN213" s="206">
        <f t="shared" si="136"/>
        <v>9.99</v>
      </c>
      <c r="AO213" s="207" t="str">
        <f t="shared" si="137"/>
        <v>-</v>
      </c>
      <c r="AP213" s="103" t="s">
        <v>2507</v>
      </c>
      <c r="AQ213" s="227">
        <v>46265</v>
      </c>
      <c r="AR213" s="112" t="s">
        <v>141</v>
      </c>
      <c r="AS213" s="103"/>
    </row>
    <row r="214" spans="1:45">
      <c r="A214" s="111" t="s">
        <v>173</v>
      </c>
      <c r="B214" s="127" t="s">
        <v>218</v>
      </c>
      <c r="C214" s="54" t="s">
        <v>219</v>
      </c>
      <c r="D214" s="71" t="s">
        <v>40</v>
      </c>
      <c r="E214" s="112"/>
      <c r="F214" s="51" t="s">
        <v>220</v>
      </c>
      <c r="G214" s="14" t="s">
        <v>41</v>
      </c>
      <c r="H214" s="14">
        <v>2</v>
      </c>
      <c r="I214" s="14" t="s">
        <v>41</v>
      </c>
      <c r="J214" s="14"/>
      <c r="K214" s="71" t="s">
        <v>221</v>
      </c>
      <c r="L214" s="115">
        <v>2.99</v>
      </c>
      <c r="M214" s="175">
        <f t="shared" ref="M214:M233" si="139">L214/1.19</f>
        <v>2.5126050420168071</v>
      </c>
      <c r="N214" s="115"/>
      <c r="O214" s="116"/>
      <c r="P214" s="177">
        <f t="shared" ref="P214:P216" si="140">L214</f>
        <v>2.99</v>
      </c>
      <c r="Q214" s="14" t="s">
        <v>41</v>
      </c>
      <c r="R214" s="14" t="s">
        <v>41</v>
      </c>
      <c r="S214" s="14" t="s">
        <v>41</v>
      </c>
      <c r="T214" s="14" t="s">
        <v>41</v>
      </c>
      <c r="U214" s="71" t="s">
        <v>41</v>
      </c>
      <c r="V214" s="252">
        <v>39.99</v>
      </c>
      <c r="W214" s="212"/>
      <c r="X214" s="119" t="s">
        <v>41</v>
      </c>
      <c r="Y214" s="67">
        <v>10</v>
      </c>
      <c r="Z214" s="114"/>
      <c r="AA214" s="182">
        <f t="shared" ref="AA214:AA233" si="141">SUM(Y214:Z214)</f>
        <v>10</v>
      </c>
      <c r="AB214" s="183">
        <f t="shared" ref="AB214:AB233" si="142">((($AA$2+$AA$3)-AA214))*1.19</f>
        <v>35.699999999999996</v>
      </c>
      <c r="AC214" s="184">
        <f t="shared" ref="AC214:AC233" si="143">IF(AB214&lt;1,9.99,ROUNDDOWN(AB214/10,0)*10+9.99)</f>
        <v>39.99</v>
      </c>
      <c r="AD214" s="183">
        <f t="shared" ref="AD214:AD233" si="144">AC214/1.19</f>
        <v>33.605042016806728</v>
      </c>
      <c r="AE214" s="202" t="str">
        <f>IF(ISNUMBER(Q214),AA214-40,"-")</f>
        <v>-</v>
      </c>
      <c r="AF214" s="203" t="str">
        <f>IF(ISNUMBER(R214),AA214-100,"-")</f>
        <v>-</v>
      </c>
      <c r="AG214" s="203" t="str">
        <f>IF(ISNUMBER(S214),AA214-140,"-")</f>
        <v>-</v>
      </c>
      <c r="AH214" s="203" t="str">
        <f t="shared" ref="AH214:AH234" si="145">IF(ISNUMBER(T214),AA214-200,"-")</f>
        <v>-</v>
      </c>
      <c r="AI214" s="204" t="str">
        <f t="shared" ref="AI214:AI234" si="146">IF(ISNUMBER(U214),AA214-240,"-")</f>
        <v>-</v>
      </c>
      <c r="AJ214" s="185"/>
      <c r="AK214" s="205" t="str">
        <f t="shared" ref="AK214:AK234" si="147">IF(ISNUMBER(AE214),IF((AB214+47.6)&lt;1,9.99,ROUNDDOWN((AB214+47.6)/10,0)*10+9.99),"-")</f>
        <v>-</v>
      </c>
      <c r="AL214" s="206" t="str">
        <f t="shared" ref="AL214:AL234" si="148">IF(ISNUMBER(AF214),IF((AB214+119)&lt;1,9.99,ROUNDDOWN((AB214+119)/10,0)*10+9.99),"-")</f>
        <v>-</v>
      </c>
      <c r="AM214" s="206" t="str">
        <f t="shared" ref="AM214:AM234" si="149">IF(ISNUMBER(AG214),IF((AB214+166.6)&lt;1,9.99,ROUNDDOWN((AB214+166.6)/10,0)*10+9.99),"-")</f>
        <v>-</v>
      </c>
      <c r="AN214" s="206" t="str">
        <f t="shared" ref="AN214:AN234" si="150">IF(ISNUMBER(AH214),IF((AB214+238)&lt;1,9.99,ROUNDDOWN((AB214+238)/10,0)*10+9.99),"-")</f>
        <v>-</v>
      </c>
      <c r="AO214" s="207" t="str">
        <f t="shared" ref="AO214:AO234" si="151">IF(ISNUMBER(AI214),IF((AB214+285.6)&lt;1,9.99,ROUNDDOWN((AB214+285.6)/10,0)*10+9.99),"-")</f>
        <v>-</v>
      </c>
      <c r="AP214" s="103" t="s">
        <v>174</v>
      </c>
      <c r="AQ214" s="227"/>
      <c r="AR214" s="112" t="s">
        <v>180</v>
      </c>
      <c r="AS214" s="103"/>
    </row>
    <row r="215" spans="1:45" s="49" customFormat="1">
      <c r="A215" s="110" t="s">
        <v>53</v>
      </c>
      <c r="B215" s="127" t="s">
        <v>218</v>
      </c>
      <c r="C215" s="54" t="s">
        <v>222</v>
      </c>
      <c r="D215" s="71" t="s">
        <v>40</v>
      </c>
      <c r="E215" s="112"/>
      <c r="F215" s="67" t="s">
        <v>223</v>
      </c>
      <c r="G215" s="14" t="s">
        <v>41</v>
      </c>
      <c r="H215" s="14">
        <v>2</v>
      </c>
      <c r="I215" s="14" t="s">
        <v>41</v>
      </c>
      <c r="J215" s="14"/>
      <c r="K215" s="114" t="s">
        <v>48</v>
      </c>
      <c r="L215" s="115">
        <v>4.99</v>
      </c>
      <c r="M215" s="175">
        <f t="shared" si="139"/>
        <v>4.1932773109243699</v>
      </c>
      <c r="N215" s="115"/>
      <c r="O215" s="116"/>
      <c r="P215" s="177">
        <f t="shared" si="140"/>
        <v>4.99</v>
      </c>
      <c r="Q215" s="14" t="s">
        <v>41</v>
      </c>
      <c r="R215" s="14" t="s">
        <v>41</v>
      </c>
      <c r="S215" s="14" t="s">
        <v>41</v>
      </c>
      <c r="T215" s="14" t="s">
        <v>41</v>
      </c>
      <c r="U215" s="71" t="s">
        <v>41</v>
      </c>
      <c r="V215" s="252">
        <v>39.99</v>
      </c>
      <c r="W215" s="212"/>
      <c r="X215" s="119" t="s">
        <v>41</v>
      </c>
      <c r="Y215" s="67">
        <v>10</v>
      </c>
      <c r="Z215" s="114"/>
      <c r="AA215" s="182">
        <f t="shared" si="141"/>
        <v>10</v>
      </c>
      <c r="AB215" s="183">
        <f t="shared" si="142"/>
        <v>35.699999999999996</v>
      </c>
      <c r="AC215" s="184">
        <f t="shared" si="143"/>
        <v>39.99</v>
      </c>
      <c r="AD215" s="183">
        <f t="shared" si="144"/>
        <v>33.605042016806728</v>
      </c>
      <c r="AE215" s="202" t="str">
        <f>IF(ISNUMBER(Q215),AA215-40,"-")</f>
        <v>-</v>
      </c>
      <c r="AF215" s="203" t="str">
        <f>IF(ISNUMBER(R215),AA215-100,"-")</f>
        <v>-</v>
      </c>
      <c r="AG215" s="203" t="str">
        <f>IF(ISNUMBER(S215),AA215-140,"-")</f>
        <v>-</v>
      </c>
      <c r="AH215" s="203" t="str">
        <f t="shared" si="145"/>
        <v>-</v>
      </c>
      <c r="AI215" s="204" t="str">
        <f t="shared" si="146"/>
        <v>-</v>
      </c>
      <c r="AJ215" s="185"/>
      <c r="AK215" s="205" t="str">
        <f t="shared" si="147"/>
        <v>-</v>
      </c>
      <c r="AL215" s="206" t="str">
        <f t="shared" si="148"/>
        <v>-</v>
      </c>
      <c r="AM215" s="206" t="str">
        <f t="shared" si="149"/>
        <v>-</v>
      </c>
      <c r="AN215" s="206" t="str">
        <f t="shared" si="150"/>
        <v>-</v>
      </c>
      <c r="AO215" s="207" t="str">
        <f t="shared" si="151"/>
        <v>-</v>
      </c>
      <c r="AP215" s="123"/>
      <c r="AQ215" s="227"/>
      <c r="AR215" s="112" t="s">
        <v>180</v>
      </c>
      <c r="AS215" s="103"/>
    </row>
    <row r="216" spans="1:45" s="49" customFormat="1">
      <c r="A216" s="110"/>
      <c r="B216" s="127" t="s">
        <v>218</v>
      </c>
      <c r="C216" s="54" t="s">
        <v>222</v>
      </c>
      <c r="D216" s="71" t="s">
        <v>40</v>
      </c>
      <c r="E216" s="112" t="s">
        <v>2426</v>
      </c>
      <c r="F216" s="67" t="s">
        <v>223</v>
      </c>
      <c r="G216" s="14" t="s">
        <v>41</v>
      </c>
      <c r="H216" s="14">
        <v>2</v>
      </c>
      <c r="I216" s="14" t="s">
        <v>41</v>
      </c>
      <c r="J216" s="14"/>
      <c r="K216" s="114" t="s">
        <v>48</v>
      </c>
      <c r="L216" s="115">
        <v>4.99</v>
      </c>
      <c r="M216" s="175">
        <f t="shared" si="139"/>
        <v>4.1932773109243699</v>
      </c>
      <c r="N216" s="115"/>
      <c r="O216" s="116"/>
      <c r="P216" s="177">
        <f t="shared" si="140"/>
        <v>4.99</v>
      </c>
      <c r="Q216" s="14" t="s">
        <v>41</v>
      </c>
      <c r="R216" s="14" t="s">
        <v>41</v>
      </c>
      <c r="S216" s="14" t="s">
        <v>41</v>
      </c>
      <c r="T216" s="14" t="s">
        <v>41</v>
      </c>
      <c r="U216" s="71" t="s">
        <v>41</v>
      </c>
      <c r="V216" s="252">
        <v>39.99</v>
      </c>
      <c r="W216" s="236" t="s">
        <v>49</v>
      </c>
      <c r="X216" s="223" t="s">
        <v>1960</v>
      </c>
      <c r="Y216" s="67">
        <v>10</v>
      </c>
      <c r="Z216" s="114">
        <v>20</v>
      </c>
      <c r="AA216" s="182">
        <f t="shared" si="141"/>
        <v>30</v>
      </c>
      <c r="AB216" s="183">
        <f t="shared" si="142"/>
        <v>11.899999999999999</v>
      </c>
      <c r="AC216" s="184">
        <f t="shared" si="143"/>
        <v>19.990000000000002</v>
      </c>
      <c r="AD216" s="183">
        <f t="shared" si="144"/>
        <v>16.798319327731093</v>
      </c>
      <c r="AE216" s="202" t="str">
        <f>IF(ISNUMBER(Q216),AA216-40,"-")</f>
        <v>-</v>
      </c>
      <c r="AF216" s="203" t="str">
        <f>IF(ISNUMBER(R216),AA216-100,"-")</f>
        <v>-</v>
      </c>
      <c r="AG216" s="203" t="str">
        <f>IF(ISNUMBER(S216),AA216-140,"-")</f>
        <v>-</v>
      </c>
      <c r="AH216" s="203" t="str">
        <f t="shared" si="145"/>
        <v>-</v>
      </c>
      <c r="AI216" s="204" t="str">
        <f t="shared" si="146"/>
        <v>-</v>
      </c>
      <c r="AJ216" s="185"/>
      <c r="AK216" s="205" t="str">
        <f t="shared" si="147"/>
        <v>-</v>
      </c>
      <c r="AL216" s="206" t="str">
        <f t="shared" si="148"/>
        <v>-</v>
      </c>
      <c r="AM216" s="206" t="str">
        <f t="shared" si="149"/>
        <v>-</v>
      </c>
      <c r="AN216" s="206" t="str">
        <f t="shared" si="150"/>
        <v>-</v>
      </c>
      <c r="AO216" s="207" t="str">
        <f t="shared" si="151"/>
        <v>-</v>
      </c>
      <c r="AP216" s="123"/>
      <c r="AQ216" s="227">
        <v>46265</v>
      </c>
      <c r="AR216" s="112" t="s">
        <v>180</v>
      </c>
      <c r="AS216" s="103"/>
    </row>
    <row r="217" spans="1:45" s="49" customFormat="1">
      <c r="A217" s="110"/>
      <c r="B217" s="127" t="s">
        <v>218</v>
      </c>
      <c r="C217" s="54" t="s">
        <v>231</v>
      </c>
      <c r="D217" s="71" t="s">
        <v>40</v>
      </c>
      <c r="E217" s="112" t="s">
        <v>2426</v>
      </c>
      <c r="F217" s="51" t="s">
        <v>61</v>
      </c>
      <c r="G217" s="14">
        <v>10</v>
      </c>
      <c r="H217" s="14">
        <v>50</v>
      </c>
      <c r="I217" s="14" t="s">
        <v>41</v>
      </c>
      <c r="J217" s="14" t="s">
        <v>76</v>
      </c>
      <c r="K217" s="114" t="s">
        <v>61</v>
      </c>
      <c r="L217" s="115">
        <v>14.99</v>
      </c>
      <c r="M217" s="175">
        <f t="shared" si="139"/>
        <v>12.596638655462186</v>
      </c>
      <c r="N217" s="115">
        <f>L217-10</f>
        <v>4.99</v>
      </c>
      <c r="O217" s="118">
        <f t="shared" ref="O217:O219" si="152">N217/1.19</f>
        <v>4.1932773109243699</v>
      </c>
      <c r="P217" s="177">
        <f t="shared" ref="P217:P219" si="153">N217</f>
        <v>4.99</v>
      </c>
      <c r="Q217" s="14" t="s">
        <v>41</v>
      </c>
      <c r="R217" s="14" t="s">
        <v>41</v>
      </c>
      <c r="S217" s="14" t="s">
        <v>41</v>
      </c>
      <c r="T217" s="14" t="s">
        <v>41</v>
      </c>
      <c r="U217" s="71" t="s">
        <v>41</v>
      </c>
      <c r="V217" s="256">
        <v>0</v>
      </c>
      <c r="W217" s="63" t="s">
        <v>182</v>
      </c>
      <c r="X217" s="120" t="s">
        <v>232</v>
      </c>
      <c r="Y217" s="67">
        <v>10</v>
      </c>
      <c r="Z217" s="114">
        <v>10</v>
      </c>
      <c r="AA217" s="182">
        <f t="shared" si="141"/>
        <v>20</v>
      </c>
      <c r="AB217" s="183">
        <f t="shared" si="142"/>
        <v>23.799999999999997</v>
      </c>
      <c r="AC217" s="184">
        <f t="shared" si="143"/>
        <v>29.990000000000002</v>
      </c>
      <c r="AD217" s="183">
        <f t="shared" si="144"/>
        <v>25.20168067226891</v>
      </c>
      <c r="AE217" s="202" t="str">
        <f>IF(ISNUMBER(Q217),AA217-40,"-")</f>
        <v>-</v>
      </c>
      <c r="AF217" s="203" t="str">
        <f>IF(ISNUMBER(R217),AA217-100,"-")</f>
        <v>-</v>
      </c>
      <c r="AG217" s="203" t="str">
        <f>IF(ISNUMBER(S217),AA217-140,"-")</f>
        <v>-</v>
      </c>
      <c r="AH217" s="203" t="str">
        <f t="shared" si="145"/>
        <v>-</v>
      </c>
      <c r="AI217" s="204" t="str">
        <f t="shared" si="146"/>
        <v>-</v>
      </c>
      <c r="AJ217" s="185"/>
      <c r="AK217" s="205" t="str">
        <f t="shared" si="147"/>
        <v>-</v>
      </c>
      <c r="AL217" s="206" t="str">
        <f t="shared" si="148"/>
        <v>-</v>
      </c>
      <c r="AM217" s="206" t="str">
        <f t="shared" si="149"/>
        <v>-</v>
      </c>
      <c r="AN217" s="206" t="str">
        <f t="shared" si="150"/>
        <v>-</v>
      </c>
      <c r="AO217" s="207" t="str">
        <f t="shared" si="151"/>
        <v>-</v>
      </c>
      <c r="AP217" s="103" t="s">
        <v>2497</v>
      </c>
      <c r="AQ217" s="227">
        <v>46265</v>
      </c>
      <c r="AR217" s="112" t="s">
        <v>180</v>
      </c>
      <c r="AS217" s="103"/>
    </row>
    <row r="218" spans="1:45" s="49" customFormat="1">
      <c r="A218" s="110"/>
      <c r="B218" s="127" t="s">
        <v>218</v>
      </c>
      <c r="C218" s="54" t="s">
        <v>2570</v>
      </c>
      <c r="D218" s="71" t="s">
        <v>40</v>
      </c>
      <c r="E218" s="112" t="s">
        <v>2426</v>
      </c>
      <c r="F218" s="51" t="s">
        <v>61</v>
      </c>
      <c r="G218" s="14">
        <v>20</v>
      </c>
      <c r="H218" s="14">
        <v>50</v>
      </c>
      <c r="I218" s="14" t="s">
        <v>41</v>
      </c>
      <c r="J218" s="14" t="s">
        <v>76</v>
      </c>
      <c r="K218" s="114" t="s">
        <v>61</v>
      </c>
      <c r="L218" s="115">
        <v>16.989999999999998</v>
      </c>
      <c r="M218" s="175">
        <f t="shared" si="139"/>
        <v>14.277310924369747</v>
      </c>
      <c r="N218" s="115">
        <f>L218-10</f>
        <v>6.9899999999999984</v>
      </c>
      <c r="O218" s="116">
        <f t="shared" si="152"/>
        <v>5.8739495798319314</v>
      </c>
      <c r="P218" s="177">
        <f t="shared" si="153"/>
        <v>6.9899999999999984</v>
      </c>
      <c r="Q218" s="14" t="s">
        <v>41</v>
      </c>
      <c r="R218" s="14" t="s">
        <v>41</v>
      </c>
      <c r="S218" s="14" t="s">
        <v>41</v>
      </c>
      <c r="T218" s="14" t="s">
        <v>41</v>
      </c>
      <c r="U218" s="71" t="s">
        <v>41</v>
      </c>
      <c r="V218" s="256">
        <v>0</v>
      </c>
      <c r="W218" s="63" t="s">
        <v>182</v>
      </c>
      <c r="X218" s="120" t="s">
        <v>2571</v>
      </c>
      <c r="Y218" s="67">
        <v>15</v>
      </c>
      <c r="Z218" s="114">
        <v>15</v>
      </c>
      <c r="AA218" s="182">
        <f t="shared" si="141"/>
        <v>30</v>
      </c>
      <c r="AB218" s="183">
        <f t="shared" si="142"/>
        <v>11.899999999999999</v>
      </c>
      <c r="AC218" s="184">
        <f t="shared" si="143"/>
        <v>19.990000000000002</v>
      </c>
      <c r="AD218" s="183">
        <f t="shared" si="144"/>
        <v>16.798319327731093</v>
      </c>
      <c r="AE218" s="202" t="str">
        <f>IF(ISNUMBER(Q218),AA218-40,"-")</f>
        <v>-</v>
      </c>
      <c r="AF218" s="203" t="str">
        <f>IF(ISNUMBER(R218),AA218-100,"-")</f>
        <v>-</v>
      </c>
      <c r="AG218" s="203" t="str">
        <f>IF(ISNUMBER(S218),AA218-140,"-")</f>
        <v>-</v>
      </c>
      <c r="AH218" s="203" t="str">
        <f t="shared" si="145"/>
        <v>-</v>
      </c>
      <c r="AI218" s="204" t="str">
        <f t="shared" si="146"/>
        <v>-</v>
      </c>
      <c r="AJ218" s="185"/>
      <c r="AK218" s="205" t="str">
        <f t="shared" si="147"/>
        <v>-</v>
      </c>
      <c r="AL218" s="206" t="str">
        <f t="shared" si="148"/>
        <v>-</v>
      </c>
      <c r="AM218" s="206" t="str">
        <f t="shared" si="149"/>
        <v>-</v>
      </c>
      <c r="AN218" s="206" t="str">
        <f t="shared" si="150"/>
        <v>-</v>
      </c>
      <c r="AO218" s="207" t="str">
        <f t="shared" si="151"/>
        <v>-</v>
      </c>
      <c r="AP218" s="103" t="s">
        <v>2497</v>
      </c>
      <c r="AQ218" s="227">
        <v>46265</v>
      </c>
      <c r="AR218" s="112" t="s">
        <v>181</v>
      </c>
      <c r="AS218" s="103"/>
    </row>
    <row r="219" spans="1:45" s="49" customFormat="1">
      <c r="A219" s="110"/>
      <c r="B219" s="127" t="s">
        <v>218</v>
      </c>
      <c r="C219" s="54" t="s">
        <v>236</v>
      </c>
      <c r="D219" s="71" t="s">
        <v>40</v>
      </c>
      <c r="E219" s="112" t="s">
        <v>2426</v>
      </c>
      <c r="F219" s="51" t="s">
        <v>61</v>
      </c>
      <c r="G219" s="14">
        <v>30</v>
      </c>
      <c r="H219" s="14">
        <v>50</v>
      </c>
      <c r="I219" s="14" t="s">
        <v>41</v>
      </c>
      <c r="J219" s="14" t="s">
        <v>76</v>
      </c>
      <c r="K219" s="114" t="s">
        <v>61</v>
      </c>
      <c r="L219" s="115">
        <v>29.99</v>
      </c>
      <c r="M219" s="175">
        <f t="shared" si="139"/>
        <v>25.201680672268907</v>
      </c>
      <c r="N219" s="115">
        <f>L219-20</f>
        <v>9.9899999999999984</v>
      </c>
      <c r="O219" s="118">
        <f t="shared" si="152"/>
        <v>8.3949579831932759</v>
      </c>
      <c r="P219" s="177">
        <f t="shared" si="153"/>
        <v>9.9899999999999984</v>
      </c>
      <c r="Q219" s="14" t="s">
        <v>41</v>
      </c>
      <c r="R219" s="14" t="s">
        <v>41</v>
      </c>
      <c r="S219" s="14" t="s">
        <v>41</v>
      </c>
      <c r="T219" s="14" t="s">
        <v>41</v>
      </c>
      <c r="U219" s="71" t="s">
        <v>41</v>
      </c>
      <c r="V219" s="256">
        <v>0</v>
      </c>
      <c r="W219" s="63" t="s">
        <v>194</v>
      </c>
      <c r="X219" s="120" t="s">
        <v>237</v>
      </c>
      <c r="Y219" s="67">
        <v>20</v>
      </c>
      <c r="Z219" s="114">
        <v>20</v>
      </c>
      <c r="AA219" s="182">
        <f t="shared" si="141"/>
        <v>40</v>
      </c>
      <c r="AB219" s="183">
        <f t="shared" si="142"/>
        <v>0</v>
      </c>
      <c r="AC219" s="184">
        <f t="shared" si="143"/>
        <v>9.99</v>
      </c>
      <c r="AD219" s="183">
        <f t="shared" si="144"/>
        <v>8.3949579831932777</v>
      </c>
      <c r="AE219" s="202" t="str">
        <f>IF(ISNUMBER(Q219),AA219-40,"-")</f>
        <v>-</v>
      </c>
      <c r="AF219" s="203" t="str">
        <f>IF(ISNUMBER(R219),AA219-100,"-")</f>
        <v>-</v>
      </c>
      <c r="AG219" s="203" t="str">
        <f>IF(ISNUMBER(S219),AA219-140,"-")</f>
        <v>-</v>
      </c>
      <c r="AH219" s="203" t="str">
        <f t="shared" si="145"/>
        <v>-</v>
      </c>
      <c r="AI219" s="204" t="str">
        <f t="shared" si="146"/>
        <v>-</v>
      </c>
      <c r="AJ219" s="185"/>
      <c r="AK219" s="205" t="str">
        <f t="shared" si="147"/>
        <v>-</v>
      </c>
      <c r="AL219" s="206" t="str">
        <f t="shared" si="148"/>
        <v>-</v>
      </c>
      <c r="AM219" s="206" t="str">
        <f t="shared" si="149"/>
        <v>-</v>
      </c>
      <c r="AN219" s="206" t="str">
        <f t="shared" si="150"/>
        <v>-</v>
      </c>
      <c r="AO219" s="207" t="str">
        <f t="shared" si="151"/>
        <v>-</v>
      </c>
      <c r="AP219" s="103" t="s">
        <v>2497</v>
      </c>
      <c r="AQ219" s="227">
        <v>46265</v>
      </c>
      <c r="AR219" s="112" t="s">
        <v>187</v>
      </c>
      <c r="AS219" s="103"/>
    </row>
    <row r="220" spans="1:45" s="49" customFormat="1">
      <c r="A220" s="110" t="s">
        <v>53</v>
      </c>
      <c r="B220" s="127" t="s">
        <v>218</v>
      </c>
      <c r="C220" s="54" t="s">
        <v>224</v>
      </c>
      <c r="D220" s="71" t="s">
        <v>85</v>
      </c>
      <c r="E220" s="112"/>
      <c r="F220" s="67" t="s">
        <v>223</v>
      </c>
      <c r="G220" s="14" t="s">
        <v>41</v>
      </c>
      <c r="H220" s="14">
        <v>2</v>
      </c>
      <c r="I220" s="14" t="s">
        <v>41</v>
      </c>
      <c r="J220" s="14"/>
      <c r="K220" s="114" t="s">
        <v>48</v>
      </c>
      <c r="L220" s="115">
        <v>9.99</v>
      </c>
      <c r="M220" s="175">
        <f t="shared" si="139"/>
        <v>8.3949579831932777</v>
      </c>
      <c r="N220" s="115"/>
      <c r="O220" s="116"/>
      <c r="P220" s="177">
        <f>L220</f>
        <v>9.99</v>
      </c>
      <c r="Q220" s="14" t="s">
        <v>41</v>
      </c>
      <c r="R220" s="14" t="s">
        <v>41</v>
      </c>
      <c r="S220" s="14" t="s">
        <v>41</v>
      </c>
      <c r="T220" s="14" t="s">
        <v>41</v>
      </c>
      <c r="U220" s="71" t="s">
        <v>41</v>
      </c>
      <c r="V220" s="252">
        <v>39.99</v>
      </c>
      <c r="W220" s="212"/>
      <c r="X220" s="119" t="s">
        <v>41</v>
      </c>
      <c r="Y220" s="67">
        <v>70</v>
      </c>
      <c r="Z220" s="114"/>
      <c r="AA220" s="182">
        <f t="shared" si="141"/>
        <v>70</v>
      </c>
      <c r="AB220" s="183">
        <f t="shared" si="142"/>
        <v>-35.699999999999996</v>
      </c>
      <c r="AC220" s="184">
        <f t="shared" si="143"/>
        <v>9.99</v>
      </c>
      <c r="AD220" s="183">
        <f t="shared" si="144"/>
        <v>8.3949579831932777</v>
      </c>
      <c r="AE220" s="202" t="str">
        <f>IF(ISNUMBER(Q220),AA220-40,"-")</f>
        <v>-</v>
      </c>
      <c r="AF220" s="203" t="str">
        <f>IF(ISNUMBER(R220),AA220-100,"-")</f>
        <v>-</v>
      </c>
      <c r="AG220" s="203" t="str">
        <f>IF(ISNUMBER(S220),AA220-140,"-")</f>
        <v>-</v>
      </c>
      <c r="AH220" s="203" t="str">
        <f t="shared" si="145"/>
        <v>-</v>
      </c>
      <c r="AI220" s="204" t="str">
        <f t="shared" si="146"/>
        <v>-</v>
      </c>
      <c r="AJ220" s="185"/>
      <c r="AK220" s="205" t="str">
        <f t="shared" si="147"/>
        <v>-</v>
      </c>
      <c r="AL220" s="206" t="str">
        <f t="shared" si="148"/>
        <v>-</v>
      </c>
      <c r="AM220" s="206" t="str">
        <f t="shared" si="149"/>
        <v>-</v>
      </c>
      <c r="AN220" s="206" t="str">
        <f t="shared" si="150"/>
        <v>-</v>
      </c>
      <c r="AO220" s="207" t="str">
        <f t="shared" si="151"/>
        <v>-</v>
      </c>
      <c r="AP220" s="123"/>
      <c r="AQ220" s="227"/>
      <c r="AR220" s="112" t="s">
        <v>79</v>
      </c>
      <c r="AS220" s="103"/>
    </row>
    <row r="221" spans="1:45" s="49" customFormat="1">
      <c r="A221" s="110"/>
      <c r="B221" s="127" t="s">
        <v>218</v>
      </c>
      <c r="C221" s="54" t="s">
        <v>224</v>
      </c>
      <c r="D221" s="71" t="s">
        <v>85</v>
      </c>
      <c r="E221" s="112" t="s">
        <v>2426</v>
      </c>
      <c r="F221" s="67" t="s">
        <v>223</v>
      </c>
      <c r="G221" s="14" t="s">
        <v>41</v>
      </c>
      <c r="H221" s="14">
        <v>2</v>
      </c>
      <c r="I221" s="14" t="s">
        <v>41</v>
      </c>
      <c r="J221" s="14"/>
      <c r="K221" s="114" t="s">
        <v>48</v>
      </c>
      <c r="L221" s="115">
        <v>9.99</v>
      </c>
      <c r="M221" s="175">
        <f t="shared" si="139"/>
        <v>8.3949579831932777</v>
      </c>
      <c r="N221" s="115"/>
      <c r="O221" s="116"/>
      <c r="P221" s="177">
        <f>L221</f>
        <v>9.99</v>
      </c>
      <c r="Q221" s="14" t="s">
        <v>41</v>
      </c>
      <c r="R221" s="14" t="s">
        <v>41</v>
      </c>
      <c r="S221" s="14" t="s">
        <v>41</v>
      </c>
      <c r="T221" s="14" t="s">
        <v>41</v>
      </c>
      <c r="U221" s="71" t="s">
        <v>41</v>
      </c>
      <c r="V221" s="252">
        <v>39.99</v>
      </c>
      <c r="W221" s="236" t="s">
        <v>49</v>
      </c>
      <c r="X221" s="223" t="s">
        <v>225</v>
      </c>
      <c r="Y221" s="67">
        <v>70</v>
      </c>
      <c r="Z221" s="114">
        <v>10</v>
      </c>
      <c r="AA221" s="182">
        <f t="shared" si="141"/>
        <v>80</v>
      </c>
      <c r="AB221" s="183">
        <f t="shared" si="142"/>
        <v>-47.599999999999994</v>
      </c>
      <c r="AC221" s="184">
        <f t="shared" si="143"/>
        <v>9.99</v>
      </c>
      <c r="AD221" s="183">
        <f t="shared" si="144"/>
        <v>8.3949579831932777</v>
      </c>
      <c r="AE221" s="202" t="str">
        <f>IF(ISNUMBER(Q221),AA221-40,"-")</f>
        <v>-</v>
      </c>
      <c r="AF221" s="203" t="str">
        <f>IF(ISNUMBER(R221),AA221-100,"-")</f>
        <v>-</v>
      </c>
      <c r="AG221" s="203" t="str">
        <f>IF(ISNUMBER(S221),AA221-140,"-")</f>
        <v>-</v>
      </c>
      <c r="AH221" s="203" t="str">
        <f t="shared" si="145"/>
        <v>-</v>
      </c>
      <c r="AI221" s="204" t="str">
        <f t="shared" si="146"/>
        <v>-</v>
      </c>
      <c r="AJ221" s="185"/>
      <c r="AK221" s="205" t="str">
        <f t="shared" si="147"/>
        <v>-</v>
      </c>
      <c r="AL221" s="206" t="str">
        <f t="shared" si="148"/>
        <v>-</v>
      </c>
      <c r="AM221" s="206" t="str">
        <f t="shared" si="149"/>
        <v>-</v>
      </c>
      <c r="AN221" s="206" t="str">
        <f t="shared" si="150"/>
        <v>-</v>
      </c>
      <c r="AO221" s="207" t="str">
        <f t="shared" si="151"/>
        <v>-</v>
      </c>
      <c r="AP221" s="123"/>
      <c r="AQ221" s="227">
        <v>46265</v>
      </c>
      <c r="AR221" s="112" t="s">
        <v>79</v>
      </c>
      <c r="AS221" s="103"/>
    </row>
    <row r="222" spans="1:45">
      <c r="A222" s="110" t="s">
        <v>53</v>
      </c>
      <c r="B222" s="127" t="s">
        <v>218</v>
      </c>
      <c r="C222" s="54" t="s">
        <v>226</v>
      </c>
      <c r="D222" s="71" t="s">
        <v>40</v>
      </c>
      <c r="E222" s="112"/>
      <c r="F222" s="51" t="s">
        <v>227</v>
      </c>
      <c r="G222" s="14">
        <v>3</v>
      </c>
      <c r="H222" s="14">
        <v>25</v>
      </c>
      <c r="I222" s="14" t="s">
        <v>41</v>
      </c>
      <c r="J222" s="14" t="s">
        <v>42</v>
      </c>
      <c r="K222" s="114" t="s">
        <v>48</v>
      </c>
      <c r="L222" s="115">
        <v>9.99</v>
      </c>
      <c r="M222" s="175">
        <f t="shared" si="139"/>
        <v>8.3949579831932777</v>
      </c>
      <c r="N222" s="115"/>
      <c r="O222" s="116"/>
      <c r="P222" s="177">
        <f>L222</f>
        <v>9.99</v>
      </c>
      <c r="Q222" s="14" t="s">
        <v>41</v>
      </c>
      <c r="R222" s="14" t="s">
        <v>41</v>
      </c>
      <c r="S222" s="14" t="s">
        <v>41</v>
      </c>
      <c r="T222" s="14" t="s">
        <v>41</v>
      </c>
      <c r="U222" s="71" t="s">
        <v>41</v>
      </c>
      <c r="V222" s="252">
        <v>39.99</v>
      </c>
      <c r="W222" s="212"/>
      <c r="X222" s="119" t="s">
        <v>41</v>
      </c>
      <c r="Y222" s="67">
        <v>30</v>
      </c>
      <c r="Z222" s="114"/>
      <c r="AA222" s="182">
        <f t="shared" si="141"/>
        <v>30</v>
      </c>
      <c r="AB222" s="183">
        <f t="shared" si="142"/>
        <v>11.899999999999999</v>
      </c>
      <c r="AC222" s="184">
        <f t="shared" si="143"/>
        <v>19.990000000000002</v>
      </c>
      <c r="AD222" s="183">
        <f t="shared" si="144"/>
        <v>16.798319327731093</v>
      </c>
      <c r="AE222" s="202" t="str">
        <f>IF(ISNUMBER(Q222),AA222-40,"-")</f>
        <v>-</v>
      </c>
      <c r="AF222" s="203" t="str">
        <f>IF(ISNUMBER(R222),AA222-100,"-")</f>
        <v>-</v>
      </c>
      <c r="AG222" s="203" t="str">
        <f>IF(ISNUMBER(S222),AA222-140,"-")</f>
        <v>-</v>
      </c>
      <c r="AH222" s="203" t="str">
        <f t="shared" si="145"/>
        <v>-</v>
      </c>
      <c r="AI222" s="204" t="str">
        <f t="shared" si="146"/>
        <v>-</v>
      </c>
      <c r="AJ222" s="185"/>
      <c r="AK222" s="205" t="str">
        <f t="shared" si="147"/>
        <v>-</v>
      </c>
      <c r="AL222" s="206" t="str">
        <f t="shared" si="148"/>
        <v>-</v>
      </c>
      <c r="AM222" s="206" t="str">
        <f t="shared" si="149"/>
        <v>-</v>
      </c>
      <c r="AN222" s="206" t="str">
        <f t="shared" si="150"/>
        <v>-</v>
      </c>
      <c r="AO222" s="207" t="str">
        <f t="shared" si="151"/>
        <v>-</v>
      </c>
      <c r="AP222" s="103" t="s">
        <v>228</v>
      </c>
      <c r="AQ222" s="227"/>
      <c r="AR222" s="112" t="s">
        <v>74</v>
      </c>
      <c r="AS222" s="103"/>
    </row>
    <row r="223" spans="1:45" s="49" customFormat="1">
      <c r="A223" s="110"/>
      <c r="B223" s="127" t="s">
        <v>218</v>
      </c>
      <c r="C223" s="54" t="s">
        <v>226</v>
      </c>
      <c r="D223" s="71" t="s">
        <v>40</v>
      </c>
      <c r="E223" s="112" t="s">
        <v>2427</v>
      </c>
      <c r="F223" s="51" t="s">
        <v>227</v>
      </c>
      <c r="G223" s="14">
        <v>3</v>
      </c>
      <c r="H223" s="14">
        <v>25</v>
      </c>
      <c r="I223" s="14" t="s">
        <v>41</v>
      </c>
      <c r="J223" s="14" t="s">
        <v>42</v>
      </c>
      <c r="K223" s="114" t="s">
        <v>48</v>
      </c>
      <c r="L223" s="115">
        <v>9.99</v>
      </c>
      <c r="M223" s="175">
        <f t="shared" si="139"/>
        <v>8.3949579831932777</v>
      </c>
      <c r="N223" s="115"/>
      <c r="O223" s="116"/>
      <c r="P223" s="177">
        <f>L223</f>
        <v>9.99</v>
      </c>
      <c r="Q223" s="14" t="s">
        <v>41</v>
      </c>
      <c r="R223" s="14" t="s">
        <v>41</v>
      </c>
      <c r="S223" s="14" t="s">
        <v>41</v>
      </c>
      <c r="T223" s="14" t="s">
        <v>41</v>
      </c>
      <c r="U223" s="71" t="s">
        <v>41</v>
      </c>
      <c r="V223" s="252">
        <v>39.99</v>
      </c>
      <c r="W223" s="236" t="s">
        <v>49</v>
      </c>
      <c r="X223" s="223" t="s">
        <v>229</v>
      </c>
      <c r="Y223" s="67">
        <v>30</v>
      </c>
      <c r="Z223" s="114">
        <v>30</v>
      </c>
      <c r="AA223" s="182">
        <f t="shared" si="141"/>
        <v>60</v>
      </c>
      <c r="AB223" s="183">
        <f t="shared" si="142"/>
        <v>-23.799999999999997</v>
      </c>
      <c r="AC223" s="184">
        <f t="shared" si="143"/>
        <v>9.99</v>
      </c>
      <c r="AD223" s="183">
        <f t="shared" si="144"/>
        <v>8.3949579831932777</v>
      </c>
      <c r="AE223" s="202" t="str">
        <f>IF(ISNUMBER(Q223),AA223-40,"-")</f>
        <v>-</v>
      </c>
      <c r="AF223" s="203" t="str">
        <f>IF(ISNUMBER(R223),AA223-100,"-")</f>
        <v>-</v>
      </c>
      <c r="AG223" s="203" t="str">
        <f>IF(ISNUMBER(S223),AA223-140,"-")</f>
        <v>-</v>
      </c>
      <c r="AH223" s="203" t="str">
        <f t="shared" si="145"/>
        <v>-</v>
      </c>
      <c r="AI223" s="204" t="str">
        <f t="shared" si="146"/>
        <v>-</v>
      </c>
      <c r="AJ223" s="185"/>
      <c r="AK223" s="205" t="str">
        <f t="shared" si="147"/>
        <v>-</v>
      </c>
      <c r="AL223" s="206" t="str">
        <f t="shared" si="148"/>
        <v>-</v>
      </c>
      <c r="AM223" s="206" t="str">
        <f t="shared" si="149"/>
        <v>-</v>
      </c>
      <c r="AN223" s="206" t="str">
        <f t="shared" si="150"/>
        <v>-</v>
      </c>
      <c r="AO223" s="207" t="str">
        <f t="shared" si="151"/>
        <v>-</v>
      </c>
      <c r="AP223" s="103" t="s">
        <v>228</v>
      </c>
      <c r="AQ223" s="227">
        <v>46265</v>
      </c>
      <c r="AR223" s="112" t="s">
        <v>74</v>
      </c>
      <c r="AS223" s="103"/>
    </row>
    <row r="224" spans="1:45" s="49" customFormat="1">
      <c r="A224" s="110"/>
      <c r="B224" s="127" t="s">
        <v>218</v>
      </c>
      <c r="C224" s="54" t="s">
        <v>59</v>
      </c>
      <c r="D224" s="71" t="s">
        <v>40</v>
      </c>
      <c r="E224" s="112"/>
      <c r="F224" s="51" t="s">
        <v>41</v>
      </c>
      <c r="G224" s="14">
        <v>5</v>
      </c>
      <c r="H224" s="14">
        <v>50</v>
      </c>
      <c r="I224" s="14" t="s">
        <v>41</v>
      </c>
      <c r="J224" s="14" t="s">
        <v>42</v>
      </c>
      <c r="K224" s="114">
        <v>0.19</v>
      </c>
      <c r="L224" s="115">
        <v>9.99</v>
      </c>
      <c r="M224" s="175">
        <f t="shared" si="139"/>
        <v>8.3949579831932777</v>
      </c>
      <c r="N224" s="115"/>
      <c r="O224" s="116"/>
      <c r="P224" s="177">
        <f>L224</f>
        <v>9.99</v>
      </c>
      <c r="Q224" s="16">
        <f>P224-2</f>
        <v>7.99</v>
      </c>
      <c r="R224" s="16">
        <f>P224-5</f>
        <v>4.99</v>
      </c>
      <c r="S224" s="14" t="s">
        <v>41</v>
      </c>
      <c r="T224" s="14" t="s">
        <v>41</v>
      </c>
      <c r="U224" s="71" t="s">
        <v>41</v>
      </c>
      <c r="V224" s="252">
        <v>39.99</v>
      </c>
      <c r="W224" s="212"/>
      <c r="X224" s="119" t="s">
        <v>41</v>
      </c>
      <c r="Y224" s="67">
        <v>30</v>
      </c>
      <c r="Z224" s="114"/>
      <c r="AA224" s="182">
        <f t="shared" si="141"/>
        <v>30</v>
      </c>
      <c r="AB224" s="183">
        <f t="shared" si="142"/>
        <v>11.899999999999999</v>
      </c>
      <c r="AC224" s="184">
        <f t="shared" si="143"/>
        <v>19.990000000000002</v>
      </c>
      <c r="AD224" s="183">
        <f t="shared" si="144"/>
        <v>16.798319327731093</v>
      </c>
      <c r="AE224" s="202">
        <f>IF(ISNUMBER(Q224),AA224-40,"-")</f>
        <v>-10</v>
      </c>
      <c r="AF224" s="203">
        <f>IF(ISNUMBER(R224),AA224-100,"-")</f>
        <v>-70</v>
      </c>
      <c r="AG224" s="203" t="str">
        <f>IF(ISNUMBER(S224),AA224-140,"-")</f>
        <v>-</v>
      </c>
      <c r="AH224" s="203" t="str">
        <f t="shared" si="145"/>
        <v>-</v>
      </c>
      <c r="AI224" s="204" t="str">
        <f t="shared" si="146"/>
        <v>-</v>
      </c>
      <c r="AJ224" s="185"/>
      <c r="AK224" s="205">
        <f t="shared" si="147"/>
        <v>59.99</v>
      </c>
      <c r="AL224" s="206">
        <f t="shared" si="148"/>
        <v>139.99</v>
      </c>
      <c r="AM224" s="206" t="str">
        <f t="shared" si="149"/>
        <v>-</v>
      </c>
      <c r="AN224" s="206" t="str">
        <f t="shared" si="150"/>
        <v>-</v>
      </c>
      <c r="AO224" s="207" t="str">
        <f t="shared" si="151"/>
        <v>-</v>
      </c>
      <c r="AP224" s="103"/>
      <c r="AQ224" s="227"/>
      <c r="AR224" s="112" t="s">
        <v>56</v>
      </c>
      <c r="AS224" s="103"/>
    </row>
    <row r="225" spans="1:45" s="49" customFormat="1">
      <c r="A225" s="110"/>
      <c r="B225" s="127" t="s">
        <v>218</v>
      </c>
      <c r="C225" s="54" t="s">
        <v>75</v>
      </c>
      <c r="D225" s="71" t="s">
        <v>40</v>
      </c>
      <c r="E225" s="112" t="s">
        <v>2426</v>
      </c>
      <c r="F225" s="51" t="s">
        <v>61</v>
      </c>
      <c r="G225" s="14">
        <v>5</v>
      </c>
      <c r="H225" s="14">
        <v>50</v>
      </c>
      <c r="I225" s="14" t="s">
        <v>41</v>
      </c>
      <c r="J225" s="14" t="s">
        <v>76</v>
      </c>
      <c r="K225" s="114" t="s">
        <v>61</v>
      </c>
      <c r="L225" s="115">
        <v>19.989999999999998</v>
      </c>
      <c r="M225" s="175">
        <f t="shared" si="139"/>
        <v>16.798319327731093</v>
      </c>
      <c r="N225" s="115">
        <f>L225-5</f>
        <v>14.989999999999998</v>
      </c>
      <c r="O225" s="118">
        <f>N225/1.19</f>
        <v>12.596638655462185</v>
      </c>
      <c r="P225" s="177">
        <f>N225</f>
        <v>14.989999999999998</v>
      </c>
      <c r="Q225" s="16">
        <f>P225-2</f>
        <v>12.989999999999998</v>
      </c>
      <c r="R225" s="16">
        <f>P225-5</f>
        <v>9.9899999999999984</v>
      </c>
      <c r="S225" s="16">
        <f>P225-7</f>
        <v>7.9899999999999984</v>
      </c>
      <c r="T225" s="16">
        <f>P225-10</f>
        <v>4.9899999999999984</v>
      </c>
      <c r="U225" s="71" t="s">
        <v>41</v>
      </c>
      <c r="V225" s="252">
        <v>39.99</v>
      </c>
      <c r="W225" s="237" t="s">
        <v>169</v>
      </c>
      <c r="X225" s="120" t="s">
        <v>1953</v>
      </c>
      <c r="Y225" s="67">
        <v>50</v>
      </c>
      <c r="Z225" s="114">
        <v>-10</v>
      </c>
      <c r="AA225" s="182">
        <f t="shared" si="141"/>
        <v>40</v>
      </c>
      <c r="AB225" s="183">
        <f t="shared" si="142"/>
        <v>0</v>
      </c>
      <c r="AC225" s="184">
        <f t="shared" si="143"/>
        <v>9.99</v>
      </c>
      <c r="AD225" s="183">
        <f t="shared" si="144"/>
        <v>8.3949579831932777</v>
      </c>
      <c r="AE225" s="202">
        <f>IF(ISNUMBER(Q225),AA225-40,"-")</f>
        <v>0</v>
      </c>
      <c r="AF225" s="203">
        <f>IF(ISNUMBER(R225),AA225-100,"-")</f>
        <v>-60</v>
      </c>
      <c r="AG225" s="203">
        <f>IF(ISNUMBER(S225),AA225-140,"-")</f>
        <v>-100</v>
      </c>
      <c r="AH225" s="203">
        <f t="shared" si="145"/>
        <v>-160</v>
      </c>
      <c r="AI225" s="204" t="str">
        <f t="shared" si="146"/>
        <v>-</v>
      </c>
      <c r="AJ225" s="185"/>
      <c r="AK225" s="205">
        <f t="shared" si="147"/>
        <v>49.99</v>
      </c>
      <c r="AL225" s="206">
        <f t="shared" si="148"/>
        <v>119.99</v>
      </c>
      <c r="AM225" s="206">
        <f t="shared" si="149"/>
        <v>169.99</v>
      </c>
      <c r="AN225" s="206">
        <f t="shared" si="150"/>
        <v>239.99</v>
      </c>
      <c r="AO225" s="207" t="str">
        <f t="shared" si="151"/>
        <v>-</v>
      </c>
      <c r="AP225" s="104"/>
      <c r="AQ225" s="227">
        <v>46265</v>
      </c>
      <c r="AR225" s="112" t="s">
        <v>77</v>
      </c>
      <c r="AS225" s="103"/>
    </row>
    <row r="226" spans="1:45" s="49" customFormat="1">
      <c r="A226" s="110" t="s">
        <v>53</v>
      </c>
      <c r="B226" s="127" t="s">
        <v>218</v>
      </c>
      <c r="C226" s="54" t="s">
        <v>230</v>
      </c>
      <c r="D226" s="71" t="s">
        <v>85</v>
      </c>
      <c r="E226" s="112"/>
      <c r="F226" s="51" t="s">
        <v>227</v>
      </c>
      <c r="G226" s="14">
        <v>3</v>
      </c>
      <c r="H226" s="14">
        <v>25</v>
      </c>
      <c r="I226" s="14" t="s">
        <v>41</v>
      </c>
      <c r="J226" s="14" t="s">
        <v>42</v>
      </c>
      <c r="K226" s="114" t="s">
        <v>48</v>
      </c>
      <c r="L226" s="115">
        <v>14.99</v>
      </c>
      <c r="M226" s="175">
        <f t="shared" si="139"/>
        <v>12.596638655462186</v>
      </c>
      <c r="N226" s="115"/>
      <c r="O226" s="116"/>
      <c r="P226" s="177">
        <f>L226</f>
        <v>14.99</v>
      </c>
      <c r="Q226" s="14" t="s">
        <v>41</v>
      </c>
      <c r="R226" s="14" t="s">
        <v>41</v>
      </c>
      <c r="S226" s="14" t="s">
        <v>41</v>
      </c>
      <c r="T226" s="14" t="s">
        <v>41</v>
      </c>
      <c r="U226" s="71" t="s">
        <v>41</v>
      </c>
      <c r="V226" s="252">
        <v>39.99</v>
      </c>
      <c r="W226" s="212"/>
      <c r="X226" s="119" t="s">
        <v>41</v>
      </c>
      <c r="Y226" s="67">
        <v>110</v>
      </c>
      <c r="Z226" s="114"/>
      <c r="AA226" s="182">
        <f t="shared" si="141"/>
        <v>110</v>
      </c>
      <c r="AB226" s="183">
        <f t="shared" si="142"/>
        <v>-83.3</v>
      </c>
      <c r="AC226" s="184">
        <f t="shared" si="143"/>
        <v>9.99</v>
      </c>
      <c r="AD226" s="183">
        <f t="shared" si="144"/>
        <v>8.3949579831932777</v>
      </c>
      <c r="AE226" s="202" t="str">
        <f>IF(ISNUMBER(Q226),AA226-40,"-")</f>
        <v>-</v>
      </c>
      <c r="AF226" s="203" t="str">
        <f>IF(ISNUMBER(R226),AA226-100,"-")</f>
        <v>-</v>
      </c>
      <c r="AG226" s="203" t="str">
        <f>IF(ISNUMBER(S226),AA226-140,"-")</f>
        <v>-</v>
      </c>
      <c r="AH226" s="203" t="str">
        <f t="shared" si="145"/>
        <v>-</v>
      </c>
      <c r="AI226" s="204" t="str">
        <f t="shared" si="146"/>
        <v>-</v>
      </c>
      <c r="AJ226" s="185"/>
      <c r="AK226" s="205" t="str">
        <f t="shared" si="147"/>
        <v>-</v>
      </c>
      <c r="AL226" s="206" t="str">
        <f t="shared" si="148"/>
        <v>-</v>
      </c>
      <c r="AM226" s="206" t="str">
        <f t="shared" si="149"/>
        <v>-</v>
      </c>
      <c r="AN226" s="206" t="str">
        <f t="shared" si="150"/>
        <v>-</v>
      </c>
      <c r="AO226" s="207" t="str">
        <f t="shared" si="151"/>
        <v>-</v>
      </c>
      <c r="AP226" s="103" t="s">
        <v>228</v>
      </c>
      <c r="AQ226" s="227"/>
      <c r="AR226" s="112" t="s">
        <v>103</v>
      </c>
      <c r="AS226" s="103"/>
    </row>
    <row r="227" spans="1:45" s="49" customFormat="1">
      <c r="A227" s="110"/>
      <c r="B227" s="127" t="s">
        <v>218</v>
      </c>
      <c r="C227" s="54" t="s">
        <v>230</v>
      </c>
      <c r="D227" s="71" t="s">
        <v>85</v>
      </c>
      <c r="E227" s="112" t="s">
        <v>2427</v>
      </c>
      <c r="F227" s="51" t="s">
        <v>227</v>
      </c>
      <c r="G227" s="14">
        <v>3</v>
      </c>
      <c r="H227" s="14">
        <v>25</v>
      </c>
      <c r="I227" s="14" t="s">
        <v>41</v>
      </c>
      <c r="J227" s="14" t="s">
        <v>42</v>
      </c>
      <c r="K227" s="114" t="s">
        <v>48</v>
      </c>
      <c r="L227" s="115">
        <v>14.99</v>
      </c>
      <c r="M227" s="175">
        <f t="shared" si="139"/>
        <v>12.596638655462186</v>
      </c>
      <c r="N227" s="115"/>
      <c r="O227" s="116"/>
      <c r="P227" s="177">
        <f>L227</f>
        <v>14.99</v>
      </c>
      <c r="Q227" s="14" t="s">
        <v>41</v>
      </c>
      <c r="R227" s="14" t="s">
        <v>41</v>
      </c>
      <c r="S227" s="14" t="s">
        <v>41</v>
      </c>
      <c r="T227" s="14" t="s">
        <v>41</v>
      </c>
      <c r="U227" s="71" t="s">
        <v>41</v>
      </c>
      <c r="V227" s="252">
        <v>39.99</v>
      </c>
      <c r="W227" s="236" t="s">
        <v>49</v>
      </c>
      <c r="X227" s="223" t="s">
        <v>229</v>
      </c>
      <c r="Y227" s="67">
        <v>110</v>
      </c>
      <c r="Z227" s="114">
        <v>30</v>
      </c>
      <c r="AA227" s="182">
        <f t="shared" si="141"/>
        <v>140</v>
      </c>
      <c r="AB227" s="183">
        <f t="shared" si="142"/>
        <v>-119</v>
      </c>
      <c r="AC227" s="184">
        <f t="shared" si="143"/>
        <v>9.99</v>
      </c>
      <c r="AD227" s="183">
        <f t="shared" si="144"/>
        <v>8.3949579831932777</v>
      </c>
      <c r="AE227" s="202" t="str">
        <f>IF(ISNUMBER(Q227),AA227-40,"-")</f>
        <v>-</v>
      </c>
      <c r="AF227" s="203" t="str">
        <f>IF(ISNUMBER(R227),AA227-100,"-")</f>
        <v>-</v>
      </c>
      <c r="AG227" s="203" t="str">
        <f>IF(ISNUMBER(S227),AA227-140,"-")</f>
        <v>-</v>
      </c>
      <c r="AH227" s="203" t="str">
        <f t="shared" si="145"/>
        <v>-</v>
      </c>
      <c r="AI227" s="204" t="str">
        <f t="shared" si="146"/>
        <v>-</v>
      </c>
      <c r="AJ227" s="185"/>
      <c r="AK227" s="205" t="str">
        <f t="shared" si="147"/>
        <v>-</v>
      </c>
      <c r="AL227" s="206" t="str">
        <f t="shared" si="148"/>
        <v>-</v>
      </c>
      <c r="AM227" s="206" t="str">
        <f t="shared" si="149"/>
        <v>-</v>
      </c>
      <c r="AN227" s="206" t="str">
        <f t="shared" si="150"/>
        <v>-</v>
      </c>
      <c r="AO227" s="207" t="str">
        <f t="shared" si="151"/>
        <v>-</v>
      </c>
      <c r="AP227" s="103" t="s">
        <v>228</v>
      </c>
      <c r="AQ227" s="227">
        <v>46265</v>
      </c>
      <c r="AR227" s="112" t="s">
        <v>103</v>
      </c>
      <c r="AS227" s="103"/>
    </row>
    <row r="228" spans="1:45" s="49" customFormat="1">
      <c r="A228" s="110"/>
      <c r="B228" s="127" t="s">
        <v>218</v>
      </c>
      <c r="C228" s="54" t="s">
        <v>231</v>
      </c>
      <c r="D228" s="71" t="s">
        <v>40</v>
      </c>
      <c r="E228" s="112"/>
      <c r="F228" s="51" t="s">
        <v>61</v>
      </c>
      <c r="G228" s="14">
        <v>10</v>
      </c>
      <c r="H228" s="14">
        <v>50</v>
      </c>
      <c r="I228" s="14" t="s">
        <v>41</v>
      </c>
      <c r="J228" s="14" t="s">
        <v>76</v>
      </c>
      <c r="K228" s="114" t="s">
        <v>61</v>
      </c>
      <c r="L228" s="115">
        <v>14.99</v>
      </c>
      <c r="M228" s="175">
        <f t="shared" si="139"/>
        <v>12.596638655462186</v>
      </c>
      <c r="N228" s="115"/>
      <c r="O228" s="116"/>
      <c r="P228" s="177">
        <f>L228</f>
        <v>14.99</v>
      </c>
      <c r="Q228" s="14" t="s">
        <v>41</v>
      </c>
      <c r="R228" s="14" t="s">
        <v>41</v>
      </c>
      <c r="S228" s="14" t="s">
        <v>41</v>
      </c>
      <c r="T228" s="14" t="s">
        <v>41</v>
      </c>
      <c r="U228" s="71" t="s">
        <v>41</v>
      </c>
      <c r="V228" s="252">
        <v>39.99</v>
      </c>
      <c r="W228" s="212"/>
      <c r="X228" s="119" t="s">
        <v>41</v>
      </c>
      <c r="Y228" s="67">
        <v>10</v>
      </c>
      <c r="Z228" s="114"/>
      <c r="AA228" s="182">
        <f t="shared" si="141"/>
        <v>10</v>
      </c>
      <c r="AB228" s="183">
        <f t="shared" si="142"/>
        <v>35.699999999999996</v>
      </c>
      <c r="AC228" s="184">
        <f t="shared" si="143"/>
        <v>39.99</v>
      </c>
      <c r="AD228" s="183">
        <f t="shared" si="144"/>
        <v>33.605042016806728</v>
      </c>
      <c r="AE228" s="202" t="str">
        <f>IF(ISNUMBER(Q228),AA228-40,"-")</f>
        <v>-</v>
      </c>
      <c r="AF228" s="203" t="str">
        <f>IF(ISNUMBER(R228),AA228-100,"-")</f>
        <v>-</v>
      </c>
      <c r="AG228" s="203" t="str">
        <f>IF(ISNUMBER(S228),AA228-140,"-")</f>
        <v>-</v>
      </c>
      <c r="AH228" s="203" t="str">
        <f t="shared" si="145"/>
        <v>-</v>
      </c>
      <c r="AI228" s="204" t="str">
        <f t="shared" si="146"/>
        <v>-</v>
      </c>
      <c r="AJ228" s="185"/>
      <c r="AK228" s="205" t="str">
        <f t="shared" si="147"/>
        <v>-</v>
      </c>
      <c r="AL228" s="206" t="str">
        <f t="shared" si="148"/>
        <v>-</v>
      </c>
      <c r="AM228" s="206" t="str">
        <f t="shared" si="149"/>
        <v>-</v>
      </c>
      <c r="AN228" s="206" t="str">
        <f t="shared" si="150"/>
        <v>-</v>
      </c>
      <c r="AO228" s="207" t="str">
        <f t="shared" si="151"/>
        <v>-</v>
      </c>
      <c r="AP228" s="103" t="s">
        <v>2497</v>
      </c>
      <c r="AQ228" s="227"/>
      <c r="AR228" s="112" t="s">
        <v>180</v>
      </c>
      <c r="AS228" s="103"/>
    </row>
    <row r="229" spans="1:45" s="49" customFormat="1">
      <c r="A229" s="110"/>
      <c r="B229" s="127" t="s">
        <v>218</v>
      </c>
      <c r="C229" s="54" t="s">
        <v>87</v>
      </c>
      <c r="D229" s="71" t="s">
        <v>40</v>
      </c>
      <c r="E229" s="112" t="s">
        <v>2426</v>
      </c>
      <c r="F229" s="51" t="s">
        <v>61</v>
      </c>
      <c r="G229" s="14">
        <v>12</v>
      </c>
      <c r="H229" s="14">
        <v>50</v>
      </c>
      <c r="I229" s="14" t="s">
        <v>41</v>
      </c>
      <c r="J229" s="14" t="s">
        <v>76</v>
      </c>
      <c r="K229" s="114" t="s">
        <v>61</v>
      </c>
      <c r="L229" s="115">
        <v>24.99</v>
      </c>
      <c r="M229" s="175">
        <f t="shared" si="139"/>
        <v>21</v>
      </c>
      <c r="N229" s="115">
        <f t="shared" ref="N229:N230" si="154">L229-8</f>
        <v>16.989999999999998</v>
      </c>
      <c r="O229" s="118">
        <f t="shared" ref="O229:O230" si="155">N229/1.19</f>
        <v>14.277310924369747</v>
      </c>
      <c r="P229" s="177">
        <f t="shared" ref="P229:P230" si="156">N229</f>
        <v>16.989999999999998</v>
      </c>
      <c r="Q229" s="16">
        <f>P229-2</f>
        <v>14.989999999999998</v>
      </c>
      <c r="R229" s="16">
        <f>P229-5</f>
        <v>11.989999999999998</v>
      </c>
      <c r="S229" s="16">
        <f>P229-7</f>
        <v>9.9899999999999984</v>
      </c>
      <c r="T229" s="16">
        <f>P229-10</f>
        <v>6.9899999999999984</v>
      </c>
      <c r="U229" s="71" t="s">
        <v>41</v>
      </c>
      <c r="V229" s="252">
        <v>39.99</v>
      </c>
      <c r="W229" s="237" t="s">
        <v>132</v>
      </c>
      <c r="X229" s="120" t="s">
        <v>1954</v>
      </c>
      <c r="Y229" s="67">
        <v>90</v>
      </c>
      <c r="Z229" s="114">
        <v>-40</v>
      </c>
      <c r="AA229" s="182">
        <f t="shared" si="141"/>
        <v>50</v>
      </c>
      <c r="AB229" s="183">
        <f t="shared" si="142"/>
        <v>-11.899999999999999</v>
      </c>
      <c r="AC229" s="184">
        <f t="shared" si="143"/>
        <v>9.99</v>
      </c>
      <c r="AD229" s="183">
        <f t="shared" si="144"/>
        <v>8.3949579831932777</v>
      </c>
      <c r="AE229" s="202">
        <f>IF(ISNUMBER(Q229),AA229-40,"-")</f>
        <v>10</v>
      </c>
      <c r="AF229" s="203">
        <f>IF(ISNUMBER(R229),AA229-100,"-")</f>
        <v>-50</v>
      </c>
      <c r="AG229" s="203">
        <f>IF(ISNUMBER(S229),AA229-140,"-")</f>
        <v>-90</v>
      </c>
      <c r="AH229" s="203">
        <f t="shared" si="145"/>
        <v>-150</v>
      </c>
      <c r="AI229" s="204" t="str">
        <f t="shared" si="146"/>
        <v>-</v>
      </c>
      <c r="AJ229" s="185"/>
      <c r="AK229" s="205">
        <f t="shared" si="147"/>
        <v>39.99</v>
      </c>
      <c r="AL229" s="206">
        <f t="shared" si="148"/>
        <v>109.99</v>
      </c>
      <c r="AM229" s="206">
        <f t="shared" si="149"/>
        <v>159.99</v>
      </c>
      <c r="AN229" s="206">
        <f t="shared" si="150"/>
        <v>229.99</v>
      </c>
      <c r="AO229" s="207" t="str">
        <f t="shared" si="151"/>
        <v>-</v>
      </c>
      <c r="AP229" s="104"/>
      <c r="AQ229" s="227">
        <v>46265</v>
      </c>
      <c r="AR229" s="112" t="s">
        <v>89</v>
      </c>
      <c r="AS229" s="103"/>
    </row>
    <row r="230" spans="1:45" s="49" customFormat="1">
      <c r="A230" s="110"/>
      <c r="B230" s="127" t="s">
        <v>218</v>
      </c>
      <c r="C230" s="54" t="s">
        <v>102</v>
      </c>
      <c r="D230" s="71" t="s">
        <v>40</v>
      </c>
      <c r="E230" s="112" t="s">
        <v>2426</v>
      </c>
      <c r="F230" s="51" t="s">
        <v>61</v>
      </c>
      <c r="G230" s="14">
        <v>20</v>
      </c>
      <c r="H230" s="14">
        <v>50</v>
      </c>
      <c r="I230" s="14" t="s">
        <v>41</v>
      </c>
      <c r="J230" s="14" t="s">
        <v>76</v>
      </c>
      <c r="K230" s="114" t="s">
        <v>61</v>
      </c>
      <c r="L230" s="115">
        <v>24.99</v>
      </c>
      <c r="M230" s="175">
        <f t="shared" si="139"/>
        <v>21</v>
      </c>
      <c r="N230" s="115">
        <f t="shared" si="154"/>
        <v>16.989999999999998</v>
      </c>
      <c r="O230" s="118">
        <f t="shared" si="155"/>
        <v>14.277310924369747</v>
      </c>
      <c r="P230" s="177">
        <f t="shared" si="156"/>
        <v>16.989999999999998</v>
      </c>
      <c r="Q230" s="16">
        <f>P230-2</f>
        <v>14.989999999999998</v>
      </c>
      <c r="R230" s="16">
        <f>P230-5</f>
        <v>11.989999999999998</v>
      </c>
      <c r="S230" s="16">
        <f>P230-7</f>
        <v>9.9899999999999984</v>
      </c>
      <c r="T230" s="16">
        <f>P230-10</f>
        <v>6.9899999999999984</v>
      </c>
      <c r="U230" s="72">
        <f>P230-12</f>
        <v>4.9899999999999984</v>
      </c>
      <c r="V230" s="252">
        <v>39.99</v>
      </c>
      <c r="W230" s="237" t="s">
        <v>132</v>
      </c>
      <c r="X230" s="120" t="s">
        <v>1958</v>
      </c>
      <c r="Y230" s="67">
        <v>90</v>
      </c>
      <c r="Z230" s="114">
        <v>-40</v>
      </c>
      <c r="AA230" s="182">
        <f t="shared" si="141"/>
        <v>50</v>
      </c>
      <c r="AB230" s="183">
        <f t="shared" si="142"/>
        <v>-11.899999999999999</v>
      </c>
      <c r="AC230" s="184">
        <f t="shared" si="143"/>
        <v>9.99</v>
      </c>
      <c r="AD230" s="183">
        <f t="shared" si="144"/>
        <v>8.3949579831932777</v>
      </c>
      <c r="AE230" s="202">
        <f>IF(ISNUMBER(Q230),AA230-40,"-")</f>
        <v>10</v>
      </c>
      <c r="AF230" s="203">
        <f>IF(ISNUMBER(R230),AA230-100,"-")</f>
        <v>-50</v>
      </c>
      <c r="AG230" s="203">
        <f>IF(ISNUMBER(S230),AA230-140,"-")</f>
        <v>-90</v>
      </c>
      <c r="AH230" s="203">
        <f t="shared" si="145"/>
        <v>-150</v>
      </c>
      <c r="AI230" s="204">
        <f t="shared" si="146"/>
        <v>-190</v>
      </c>
      <c r="AJ230" s="185"/>
      <c r="AK230" s="205">
        <f t="shared" si="147"/>
        <v>39.99</v>
      </c>
      <c r="AL230" s="206">
        <f t="shared" si="148"/>
        <v>109.99</v>
      </c>
      <c r="AM230" s="206">
        <f t="shared" si="149"/>
        <v>159.99</v>
      </c>
      <c r="AN230" s="206">
        <f t="shared" si="150"/>
        <v>229.99</v>
      </c>
      <c r="AO230" s="207">
        <f t="shared" si="151"/>
        <v>279.99</v>
      </c>
      <c r="AP230" s="104" t="s">
        <v>53</v>
      </c>
      <c r="AQ230" s="227">
        <v>46265</v>
      </c>
      <c r="AR230" s="112" t="s">
        <v>89</v>
      </c>
      <c r="AS230" s="103" t="s">
        <v>53</v>
      </c>
    </row>
    <row r="231" spans="1:45" s="49" customFormat="1">
      <c r="A231" s="110"/>
      <c r="B231" s="127" t="s">
        <v>218</v>
      </c>
      <c r="C231" s="54" t="s">
        <v>2570</v>
      </c>
      <c r="D231" s="71" t="s">
        <v>40</v>
      </c>
      <c r="E231" s="112"/>
      <c r="F231" s="51" t="s">
        <v>61</v>
      </c>
      <c r="G231" s="14">
        <v>20</v>
      </c>
      <c r="H231" s="14">
        <v>50</v>
      </c>
      <c r="I231" s="14" t="s">
        <v>41</v>
      </c>
      <c r="J231" s="14" t="s">
        <v>76</v>
      </c>
      <c r="K231" s="114" t="s">
        <v>61</v>
      </c>
      <c r="L231" s="115">
        <v>16.989999999999998</v>
      </c>
      <c r="M231" s="175">
        <f t="shared" si="139"/>
        <v>14.277310924369747</v>
      </c>
      <c r="N231" s="115"/>
      <c r="O231" s="116"/>
      <c r="P231" s="177">
        <f>L231</f>
        <v>16.989999999999998</v>
      </c>
      <c r="Q231" s="14" t="s">
        <v>41</v>
      </c>
      <c r="R231" s="14" t="s">
        <v>41</v>
      </c>
      <c r="S231" s="14" t="s">
        <v>41</v>
      </c>
      <c r="T231" s="14" t="s">
        <v>41</v>
      </c>
      <c r="U231" s="71" t="s">
        <v>41</v>
      </c>
      <c r="V231" s="252">
        <v>39.99</v>
      </c>
      <c r="W231" s="212"/>
      <c r="X231" s="119" t="s">
        <v>41</v>
      </c>
      <c r="Y231" s="67">
        <v>15</v>
      </c>
      <c r="Z231" s="114"/>
      <c r="AA231" s="182">
        <f t="shared" si="141"/>
        <v>15</v>
      </c>
      <c r="AB231" s="183">
        <f t="shared" si="142"/>
        <v>29.75</v>
      </c>
      <c r="AC231" s="184">
        <f t="shared" si="143"/>
        <v>29.990000000000002</v>
      </c>
      <c r="AD231" s="183">
        <f t="shared" si="144"/>
        <v>25.20168067226891</v>
      </c>
      <c r="AE231" s="202" t="str">
        <f>IF(ISNUMBER(Q231),AA231-40,"-")</f>
        <v>-</v>
      </c>
      <c r="AF231" s="203" t="str">
        <f>IF(ISNUMBER(R231),AA231-100,"-")</f>
        <v>-</v>
      </c>
      <c r="AG231" s="203" t="str">
        <f>IF(ISNUMBER(S231),AA231-140,"-")</f>
        <v>-</v>
      </c>
      <c r="AH231" s="203" t="str">
        <f t="shared" si="145"/>
        <v>-</v>
      </c>
      <c r="AI231" s="204" t="str">
        <f t="shared" si="146"/>
        <v>-</v>
      </c>
      <c r="AJ231" s="185"/>
      <c r="AK231" s="205" t="str">
        <f t="shared" si="147"/>
        <v>-</v>
      </c>
      <c r="AL231" s="206" t="str">
        <f t="shared" si="148"/>
        <v>-</v>
      </c>
      <c r="AM231" s="206" t="str">
        <f t="shared" si="149"/>
        <v>-</v>
      </c>
      <c r="AN231" s="206" t="str">
        <f t="shared" si="150"/>
        <v>-</v>
      </c>
      <c r="AO231" s="207" t="str">
        <f t="shared" si="151"/>
        <v>-</v>
      </c>
      <c r="AP231" s="103" t="s">
        <v>2497</v>
      </c>
      <c r="AQ231" s="227"/>
      <c r="AR231" s="112" t="s">
        <v>181</v>
      </c>
      <c r="AS231" s="103"/>
    </row>
    <row r="232" spans="1:45" s="49" customFormat="1">
      <c r="A232" s="110"/>
      <c r="B232" s="127" t="s">
        <v>218</v>
      </c>
      <c r="C232" s="54" t="s">
        <v>75</v>
      </c>
      <c r="D232" s="71" t="s">
        <v>40</v>
      </c>
      <c r="E232" s="112" t="s">
        <v>2426</v>
      </c>
      <c r="F232" s="51" t="s">
        <v>61</v>
      </c>
      <c r="G232" s="14">
        <v>5</v>
      </c>
      <c r="H232" s="14">
        <v>50</v>
      </c>
      <c r="I232" s="14" t="s">
        <v>41</v>
      </c>
      <c r="J232" s="14" t="s">
        <v>76</v>
      </c>
      <c r="K232" s="114" t="s">
        <v>61</v>
      </c>
      <c r="L232" s="115">
        <v>19.989999999999998</v>
      </c>
      <c r="M232" s="175">
        <f t="shared" si="139"/>
        <v>16.798319327731093</v>
      </c>
      <c r="N232" s="115">
        <f>L232-2</f>
        <v>17.989999999999998</v>
      </c>
      <c r="O232" s="118">
        <f>N232/1.19</f>
        <v>15.117647058823529</v>
      </c>
      <c r="P232" s="177">
        <f>N232</f>
        <v>17.989999999999998</v>
      </c>
      <c r="Q232" s="16">
        <f>P232-2</f>
        <v>15.989999999999998</v>
      </c>
      <c r="R232" s="16">
        <f>P232-5</f>
        <v>12.989999999999998</v>
      </c>
      <c r="S232" s="16">
        <f>P232-7</f>
        <v>10.989999999999998</v>
      </c>
      <c r="T232" s="16">
        <f>P232-10</f>
        <v>7.9899999999999984</v>
      </c>
      <c r="U232" s="71" t="s">
        <v>41</v>
      </c>
      <c r="V232" s="252">
        <v>39.99</v>
      </c>
      <c r="W232" s="237" t="s">
        <v>157</v>
      </c>
      <c r="X232" s="120" t="s">
        <v>234</v>
      </c>
      <c r="Y232" s="67">
        <v>50</v>
      </c>
      <c r="Z232" s="114">
        <v>60</v>
      </c>
      <c r="AA232" s="182">
        <f t="shared" si="141"/>
        <v>110</v>
      </c>
      <c r="AB232" s="183">
        <f t="shared" si="142"/>
        <v>-83.3</v>
      </c>
      <c r="AC232" s="184">
        <f t="shared" si="143"/>
        <v>9.99</v>
      </c>
      <c r="AD232" s="183">
        <f t="shared" si="144"/>
        <v>8.3949579831932777</v>
      </c>
      <c r="AE232" s="202">
        <f>IF(ISNUMBER(Q232),AA232-40,"-")</f>
        <v>70</v>
      </c>
      <c r="AF232" s="203">
        <f>IF(ISNUMBER(R232),AA232-100,"-")</f>
        <v>10</v>
      </c>
      <c r="AG232" s="203">
        <f>IF(ISNUMBER(S232),AA232-140,"-")</f>
        <v>-30</v>
      </c>
      <c r="AH232" s="203">
        <f t="shared" si="145"/>
        <v>-90</v>
      </c>
      <c r="AI232" s="204" t="str">
        <f t="shared" si="146"/>
        <v>-</v>
      </c>
      <c r="AJ232" s="185"/>
      <c r="AK232" s="205">
        <f t="shared" si="147"/>
        <v>9.99</v>
      </c>
      <c r="AL232" s="206">
        <f t="shared" si="148"/>
        <v>39.99</v>
      </c>
      <c r="AM232" s="206">
        <f t="shared" si="149"/>
        <v>89.99</v>
      </c>
      <c r="AN232" s="206">
        <f t="shared" si="150"/>
        <v>159.99</v>
      </c>
      <c r="AO232" s="207" t="str">
        <f t="shared" si="151"/>
        <v>-</v>
      </c>
      <c r="AP232" s="104"/>
      <c r="AQ232" s="227">
        <v>46265</v>
      </c>
      <c r="AR232" s="112" t="s">
        <v>77</v>
      </c>
      <c r="AS232" s="201" t="s">
        <v>82</v>
      </c>
    </row>
    <row r="233" spans="1:45" s="49" customFormat="1">
      <c r="A233" s="110"/>
      <c r="B233" s="127" t="s">
        <v>218</v>
      </c>
      <c r="C233" s="54" t="s">
        <v>75</v>
      </c>
      <c r="D233" s="71" t="s">
        <v>40</v>
      </c>
      <c r="E233" s="112"/>
      <c r="F233" s="51" t="s">
        <v>61</v>
      </c>
      <c r="G233" s="14">
        <v>5</v>
      </c>
      <c r="H233" s="14">
        <v>50</v>
      </c>
      <c r="I233" s="14" t="s">
        <v>41</v>
      </c>
      <c r="J233" s="14" t="s">
        <v>76</v>
      </c>
      <c r="K233" s="114" t="s">
        <v>61</v>
      </c>
      <c r="L233" s="115">
        <v>19.989999999999998</v>
      </c>
      <c r="M233" s="175">
        <f t="shared" si="139"/>
        <v>16.798319327731093</v>
      </c>
      <c r="N233" s="115"/>
      <c r="O233" s="116"/>
      <c r="P233" s="177">
        <f>L233</f>
        <v>19.989999999999998</v>
      </c>
      <c r="Q233" s="16">
        <f>P233-2</f>
        <v>17.989999999999998</v>
      </c>
      <c r="R233" s="16">
        <f>P233-5</f>
        <v>14.989999999999998</v>
      </c>
      <c r="S233" s="16">
        <f>P233-7</f>
        <v>12.989999999999998</v>
      </c>
      <c r="T233" s="16">
        <f>P233-10</f>
        <v>9.9899999999999984</v>
      </c>
      <c r="U233" s="71" t="s">
        <v>41</v>
      </c>
      <c r="V233" s="252">
        <v>39.99</v>
      </c>
      <c r="W233" s="212"/>
      <c r="X233" s="119" t="s">
        <v>41</v>
      </c>
      <c r="Y233" s="67">
        <v>50</v>
      </c>
      <c r="Z233" s="114"/>
      <c r="AA233" s="182">
        <f t="shared" si="141"/>
        <v>50</v>
      </c>
      <c r="AB233" s="183">
        <f t="shared" si="142"/>
        <v>-11.899999999999999</v>
      </c>
      <c r="AC233" s="184">
        <f t="shared" si="143"/>
        <v>9.99</v>
      </c>
      <c r="AD233" s="183">
        <f t="shared" si="144"/>
        <v>8.3949579831932777</v>
      </c>
      <c r="AE233" s="202">
        <f>IF(ISNUMBER(Q233),AA233-40,"-")</f>
        <v>10</v>
      </c>
      <c r="AF233" s="203">
        <f>IF(ISNUMBER(R233),AA233-100,"-")</f>
        <v>-50</v>
      </c>
      <c r="AG233" s="203">
        <f>IF(ISNUMBER(S233),AA233-140,"-")</f>
        <v>-90</v>
      </c>
      <c r="AH233" s="203">
        <f t="shared" si="145"/>
        <v>-150</v>
      </c>
      <c r="AI233" s="204" t="str">
        <f t="shared" si="146"/>
        <v>-</v>
      </c>
      <c r="AJ233" s="185"/>
      <c r="AK233" s="205">
        <f t="shared" si="147"/>
        <v>39.99</v>
      </c>
      <c r="AL233" s="206">
        <f t="shared" si="148"/>
        <v>109.99</v>
      </c>
      <c r="AM233" s="206">
        <f t="shared" si="149"/>
        <v>159.99</v>
      </c>
      <c r="AN233" s="206">
        <f t="shared" si="150"/>
        <v>229.99</v>
      </c>
      <c r="AO233" s="207" t="str">
        <f t="shared" si="151"/>
        <v>-</v>
      </c>
      <c r="AP233" s="104"/>
      <c r="AQ233" s="227"/>
      <c r="AR233" s="112" t="s">
        <v>77</v>
      </c>
      <c r="AS233" s="103"/>
    </row>
    <row r="234" spans="1:45" s="49" customFormat="1">
      <c r="A234" s="110"/>
      <c r="B234" s="127" t="s">
        <v>218</v>
      </c>
      <c r="C234" s="54" t="s">
        <v>75</v>
      </c>
      <c r="D234" s="71" t="s">
        <v>40</v>
      </c>
      <c r="E234" s="112" t="s">
        <v>2426</v>
      </c>
      <c r="F234" s="51" t="s">
        <v>61</v>
      </c>
      <c r="G234" s="14">
        <v>5</v>
      </c>
      <c r="H234" s="14">
        <v>50</v>
      </c>
      <c r="I234" s="14" t="s">
        <v>41</v>
      </c>
      <c r="J234" s="14" t="s">
        <v>76</v>
      </c>
      <c r="K234" s="114" t="s">
        <v>61</v>
      </c>
      <c r="L234" s="115">
        <v>19.989999999999998</v>
      </c>
      <c r="M234" s="175">
        <f t="shared" ref="M234:M256" si="157">L234/1.19</f>
        <v>16.798319327731093</v>
      </c>
      <c r="N234" s="115"/>
      <c r="O234" s="116"/>
      <c r="P234" s="177">
        <f>L234</f>
        <v>19.989999999999998</v>
      </c>
      <c r="Q234" s="16">
        <f>P234-2</f>
        <v>17.989999999999998</v>
      </c>
      <c r="R234" s="16">
        <f>P234-5</f>
        <v>14.989999999999998</v>
      </c>
      <c r="S234" s="16">
        <f>P234-7</f>
        <v>12.989999999999998</v>
      </c>
      <c r="T234" s="16">
        <f>P234-10</f>
        <v>9.9899999999999984</v>
      </c>
      <c r="U234" s="71" t="s">
        <v>41</v>
      </c>
      <c r="V234" s="252">
        <v>39.99</v>
      </c>
      <c r="W234" s="237" t="s">
        <v>49</v>
      </c>
      <c r="X234" s="120" t="s">
        <v>233</v>
      </c>
      <c r="Y234" s="67">
        <v>50</v>
      </c>
      <c r="Z234" s="114">
        <v>70</v>
      </c>
      <c r="AA234" s="182">
        <f t="shared" ref="AA234:AA256" si="158">SUM(Y234:Z234)</f>
        <v>120</v>
      </c>
      <c r="AB234" s="183">
        <f t="shared" ref="AB234:AB256" si="159">((($AA$2+$AA$3)-AA234))*1.19</f>
        <v>-95.199999999999989</v>
      </c>
      <c r="AC234" s="184">
        <f t="shared" ref="AC234:AC256" si="160">IF(AB234&lt;1,9.99,ROUNDDOWN(AB234/10,0)*10+9.99)</f>
        <v>9.99</v>
      </c>
      <c r="AD234" s="183">
        <f t="shared" ref="AD234:AD256" si="161">AC234/1.19</f>
        <v>8.3949579831932777</v>
      </c>
      <c r="AE234" s="202">
        <f>IF(ISNUMBER(Q234),AA234-40,"-")</f>
        <v>80</v>
      </c>
      <c r="AF234" s="203">
        <f>IF(ISNUMBER(R234),AA234-100,"-")</f>
        <v>20</v>
      </c>
      <c r="AG234" s="203">
        <f>IF(ISNUMBER(S234),AA234-140,"-")</f>
        <v>-20</v>
      </c>
      <c r="AH234" s="203">
        <f t="shared" si="145"/>
        <v>-80</v>
      </c>
      <c r="AI234" s="204" t="str">
        <f t="shared" si="146"/>
        <v>-</v>
      </c>
      <c r="AJ234" s="185"/>
      <c r="AK234" s="205">
        <f t="shared" si="147"/>
        <v>9.99</v>
      </c>
      <c r="AL234" s="206">
        <f t="shared" si="148"/>
        <v>29.990000000000002</v>
      </c>
      <c r="AM234" s="206">
        <f t="shared" si="149"/>
        <v>79.989999999999995</v>
      </c>
      <c r="AN234" s="206">
        <f t="shared" si="150"/>
        <v>149.99</v>
      </c>
      <c r="AO234" s="207" t="str">
        <f t="shared" si="151"/>
        <v>-</v>
      </c>
      <c r="AP234" s="104"/>
      <c r="AQ234" s="227">
        <v>46265</v>
      </c>
      <c r="AR234" s="112" t="s">
        <v>77</v>
      </c>
      <c r="AS234" s="103"/>
    </row>
    <row r="235" spans="1:45" s="49" customFormat="1">
      <c r="A235" s="110"/>
      <c r="B235" s="127" t="s">
        <v>218</v>
      </c>
      <c r="C235" s="54" t="s">
        <v>67</v>
      </c>
      <c r="D235" s="71" t="s">
        <v>40</v>
      </c>
      <c r="E235" s="112"/>
      <c r="F235" s="51" t="s">
        <v>41</v>
      </c>
      <c r="G235" s="14">
        <v>10</v>
      </c>
      <c r="H235" s="14">
        <v>150</v>
      </c>
      <c r="I235" s="14" t="s">
        <v>41</v>
      </c>
      <c r="J235" s="14" t="s">
        <v>42</v>
      </c>
      <c r="K235" s="114">
        <v>0.19</v>
      </c>
      <c r="L235" s="115">
        <v>19.989999999999998</v>
      </c>
      <c r="M235" s="175">
        <f t="shared" si="157"/>
        <v>16.798319327731093</v>
      </c>
      <c r="N235" s="115"/>
      <c r="O235" s="116"/>
      <c r="P235" s="177">
        <f>L235</f>
        <v>19.989999999999998</v>
      </c>
      <c r="Q235" s="16">
        <f>P235-2</f>
        <v>17.989999999999998</v>
      </c>
      <c r="R235" s="16">
        <f>P235-5</f>
        <v>14.989999999999998</v>
      </c>
      <c r="S235" s="16">
        <f>P235-7</f>
        <v>12.989999999999998</v>
      </c>
      <c r="T235" s="16">
        <f>P235-10</f>
        <v>9.9899999999999984</v>
      </c>
      <c r="U235" s="71" t="s">
        <v>41</v>
      </c>
      <c r="V235" s="252">
        <v>39.99</v>
      </c>
      <c r="W235" s="212"/>
      <c r="X235" s="119" t="s">
        <v>41</v>
      </c>
      <c r="Y235" s="67">
        <v>70</v>
      </c>
      <c r="Z235" s="114"/>
      <c r="AA235" s="182">
        <f t="shared" si="158"/>
        <v>70</v>
      </c>
      <c r="AB235" s="183">
        <f t="shared" si="159"/>
        <v>-35.699999999999996</v>
      </c>
      <c r="AC235" s="184">
        <f t="shared" si="160"/>
        <v>9.99</v>
      </c>
      <c r="AD235" s="183">
        <f t="shared" si="161"/>
        <v>8.3949579831932777</v>
      </c>
      <c r="AE235" s="202">
        <f>IF(ISNUMBER(Q235),AA235-40,"-")</f>
        <v>30</v>
      </c>
      <c r="AF235" s="203">
        <f>IF(ISNUMBER(R235),AA235-100,"-")</f>
        <v>-30</v>
      </c>
      <c r="AG235" s="203">
        <f>IF(ISNUMBER(S235),AA235-140,"-")</f>
        <v>-70</v>
      </c>
      <c r="AH235" s="203">
        <f t="shared" ref="AH235:AH256" si="162">IF(ISNUMBER(T235),AA235-200,"-")</f>
        <v>-130</v>
      </c>
      <c r="AI235" s="204" t="str">
        <f t="shared" ref="AI235:AI256" si="163">IF(ISNUMBER(U235),AA235-240,"-")</f>
        <v>-</v>
      </c>
      <c r="AJ235" s="185"/>
      <c r="AK235" s="205">
        <f t="shared" ref="AK235:AK256" si="164">IF(ISNUMBER(AE235),IF((AB235+47.6)&lt;1,9.99,ROUNDDOWN((AB235+47.6)/10,0)*10+9.99),"-")</f>
        <v>19.990000000000002</v>
      </c>
      <c r="AL235" s="206">
        <f t="shared" ref="AL235:AL256" si="165">IF(ISNUMBER(AF235),IF((AB235+119)&lt;1,9.99,ROUNDDOWN((AB235+119)/10,0)*10+9.99),"-")</f>
        <v>89.99</v>
      </c>
      <c r="AM235" s="206">
        <f t="shared" ref="AM235:AM256" si="166">IF(ISNUMBER(AG235),IF((AB235+166.6)&lt;1,9.99,ROUNDDOWN((AB235+166.6)/10,0)*10+9.99),"-")</f>
        <v>139.99</v>
      </c>
      <c r="AN235" s="206">
        <f t="shared" ref="AN235:AN256" si="167">IF(ISNUMBER(AH235),IF((AB235+238)&lt;1,9.99,ROUNDDOWN((AB235+238)/10,0)*10+9.99),"-")</f>
        <v>209.99</v>
      </c>
      <c r="AO235" s="207" t="str">
        <f t="shared" ref="AO235:AO256" si="168">IF(ISNUMBER(AI235),IF((AB235+285.6)&lt;1,9.99,ROUNDDOWN((AB235+285.6)/10,0)*10+9.99),"-")</f>
        <v>-</v>
      </c>
      <c r="AP235" s="103"/>
      <c r="AQ235" s="227"/>
      <c r="AR235" s="112" t="s">
        <v>68</v>
      </c>
      <c r="AS235" s="103"/>
    </row>
    <row r="236" spans="1:45" s="49" customFormat="1">
      <c r="A236" s="110"/>
      <c r="B236" s="127" t="s">
        <v>218</v>
      </c>
      <c r="C236" s="54" t="s">
        <v>84</v>
      </c>
      <c r="D236" s="71" t="s">
        <v>85</v>
      </c>
      <c r="E236" s="112" t="s">
        <v>2426</v>
      </c>
      <c r="F236" s="51" t="s">
        <v>61</v>
      </c>
      <c r="G236" s="14">
        <v>5</v>
      </c>
      <c r="H236" s="14">
        <v>50</v>
      </c>
      <c r="I236" s="14" t="s">
        <v>41</v>
      </c>
      <c r="J236" s="14" t="s">
        <v>76</v>
      </c>
      <c r="K236" s="114" t="s">
        <v>61</v>
      </c>
      <c r="L236" s="115">
        <v>24.99</v>
      </c>
      <c r="M236" s="175">
        <f t="shared" si="157"/>
        <v>21</v>
      </c>
      <c r="N236" s="115">
        <f t="shared" ref="N236:N238" si="169">L236-5</f>
        <v>19.989999999999998</v>
      </c>
      <c r="O236" s="118">
        <f t="shared" ref="O236:O242" si="170">N236/1.19</f>
        <v>16.798319327731093</v>
      </c>
      <c r="P236" s="177">
        <f t="shared" ref="P236:P242" si="171">N236</f>
        <v>19.989999999999998</v>
      </c>
      <c r="Q236" s="16">
        <f>P236-2</f>
        <v>17.989999999999998</v>
      </c>
      <c r="R236" s="16">
        <f>P236-5</f>
        <v>14.989999999999998</v>
      </c>
      <c r="S236" s="16">
        <f>P236-7</f>
        <v>12.989999999999998</v>
      </c>
      <c r="T236" s="16">
        <f>P236-10</f>
        <v>9.9899999999999984</v>
      </c>
      <c r="U236" s="71" t="s">
        <v>41</v>
      </c>
      <c r="V236" s="252">
        <v>39.99</v>
      </c>
      <c r="W236" s="237" t="s">
        <v>169</v>
      </c>
      <c r="X236" s="120" t="s">
        <v>1953</v>
      </c>
      <c r="Y236" s="67">
        <v>130</v>
      </c>
      <c r="Z236" s="114">
        <v>-10</v>
      </c>
      <c r="AA236" s="182">
        <f t="shared" si="158"/>
        <v>120</v>
      </c>
      <c r="AB236" s="183">
        <f t="shared" si="159"/>
        <v>-95.199999999999989</v>
      </c>
      <c r="AC236" s="184">
        <f t="shared" si="160"/>
        <v>9.99</v>
      </c>
      <c r="AD236" s="183">
        <f t="shared" si="161"/>
        <v>8.3949579831932777</v>
      </c>
      <c r="AE236" s="202">
        <f>IF(ISNUMBER(Q236),AA236-40,"-")</f>
        <v>80</v>
      </c>
      <c r="AF236" s="203">
        <f>IF(ISNUMBER(R236),AA236-100,"-")</f>
        <v>20</v>
      </c>
      <c r="AG236" s="203">
        <f>IF(ISNUMBER(S236),AA236-140,"-")</f>
        <v>-20</v>
      </c>
      <c r="AH236" s="203">
        <f t="shared" si="162"/>
        <v>-80</v>
      </c>
      <c r="AI236" s="204" t="str">
        <f t="shared" si="163"/>
        <v>-</v>
      </c>
      <c r="AJ236" s="185"/>
      <c r="AK236" s="205">
        <f t="shared" si="164"/>
        <v>9.99</v>
      </c>
      <c r="AL236" s="206">
        <f t="shared" si="165"/>
        <v>29.990000000000002</v>
      </c>
      <c r="AM236" s="206">
        <f t="shared" si="166"/>
        <v>79.989999999999995</v>
      </c>
      <c r="AN236" s="206">
        <f t="shared" si="167"/>
        <v>149.99</v>
      </c>
      <c r="AO236" s="207" t="str">
        <f t="shared" si="168"/>
        <v>-</v>
      </c>
      <c r="AP236" s="104"/>
      <c r="AQ236" s="227">
        <v>46265</v>
      </c>
      <c r="AR236" s="112" t="s">
        <v>86</v>
      </c>
      <c r="AS236" s="103"/>
    </row>
    <row r="237" spans="1:45" s="49" customFormat="1">
      <c r="A237" s="110"/>
      <c r="B237" s="127" t="s">
        <v>218</v>
      </c>
      <c r="C237" s="54" t="s">
        <v>87</v>
      </c>
      <c r="D237" s="71" t="s">
        <v>40</v>
      </c>
      <c r="E237" s="112" t="s">
        <v>2426</v>
      </c>
      <c r="F237" s="51" t="s">
        <v>61</v>
      </c>
      <c r="G237" s="14">
        <v>12</v>
      </c>
      <c r="H237" s="14">
        <v>50</v>
      </c>
      <c r="I237" s="14" t="s">
        <v>41</v>
      </c>
      <c r="J237" s="14" t="s">
        <v>76</v>
      </c>
      <c r="K237" s="114" t="s">
        <v>61</v>
      </c>
      <c r="L237" s="115">
        <v>24.99</v>
      </c>
      <c r="M237" s="175">
        <f t="shared" si="157"/>
        <v>21</v>
      </c>
      <c r="N237" s="115">
        <f t="shared" si="169"/>
        <v>19.989999999999998</v>
      </c>
      <c r="O237" s="118">
        <f t="shared" si="170"/>
        <v>16.798319327731093</v>
      </c>
      <c r="P237" s="177">
        <f t="shared" si="171"/>
        <v>19.989999999999998</v>
      </c>
      <c r="Q237" s="16">
        <f>P237-2</f>
        <v>17.989999999999998</v>
      </c>
      <c r="R237" s="16">
        <f>P237-5</f>
        <v>14.989999999999998</v>
      </c>
      <c r="S237" s="16">
        <f>P237-7</f>
        <v>12.989999999999998</v>
      </c>
      <c r="T237" s="16">
        <f>P237-10</f>
        <v>9.9899999999999984</v>
      </c>
      <c r="U237" s="71" t="s">
        <v>41</v>
      </c>
      <c r="V237" s="252">
        <v>39.99</v>
      </c>
      <c r="W237" s="237" t="s">
        <v>169</v>
      </c>
      <c r="X237" s="120" t="s">
        <v>1955</v>
      </c>
      <c r="Y237" s="67">
        <v>90</v>
      </c>
      <c r="Z237" s="114">
        <v>20</v>
      </c>
      <c r="AA237" s="182">
        <f t="shared" si="158"/>
        <v>110</v>
      </c>
      <c r="AB237" s="183">
        <f t="shared" si="159"/>
        <v>-83.3</v>
      </c>
      <c r="AC237" s="184">
        <f t="shared" si="160"/>
        <v>9.99</v>
      </c>
      <c r="AD237" s="183">
        <f t="shared" si="161"/>
        <v>8.3949579831932777</v>
      </c>
      <c r="AE237" s="202">
        <f>IF(ISNUMBER(Q237),AA237-40,"-")</f>
        <v>70</v>
      </c>
      <c r="AF237" s="203">
        <f>IF(ISNUMBER(R237),AA237-100,"-")</f>
        <v>10</v>
      </c>
      <c r="AG237" s="203">
        <f>IF(ISNUMBER(S237),AA237-140,"-")</f>
        <v>-30</v>
      </c>
      <c r="AH237" s="203">
        <f t="shared" si="162"/>
        <v>-90</v>
      </c>
      <c r="AI237" s="204" t="str">
        <f t="shared" si="163"/>
        <v>-</v>
      </c>
      <c r="AJ237" s="185"/>
      <c r="AK237" s="205">
        <f t="shared" si="164"/>
        <v>9.99</v>
      </c>
      <c r="AL237" s="206">
        <f t="shared" si="165"/>
        <v>39.99</v>
      </c>
      <c r="AM237" s="206">
        <f t="shared" si="166"/>
        <v>89.99</v>
      </c>
      <c r="AN237" s="206">
        <f t="shared" si="167"/>
        <v>159.99</v>
      </c>
      <c r="AO237" s="207" t="str">
        <f t="shared" si="168"/>
        <v>-</v>
      </c>
      <c r="AP237" s="104"/>
      <c r="AQ237" s="227">
        <v>46265</v>
      </c>
      <c r="AR237" s="112" t="s">
        <v>89</v>
      </c>
      <c r="AS237" s="103"/>
    </row>
    <row r="238" spans="1:45" s="49" customFormat="1">
      <c r="A238" s="110"/>
      <c r="B238" s="127" t="s">
        <v>218</v>
      </c>
      <c r="C238" s="54" t="s">
        <v>102</v>
      </c>
      <c r="D238" s="71" t="s">
        <v>40</v>
      </c>
      <c r="E238" s="112" t="s">
        <v>2426</v>
      </c>
      <c r="F238" s="51" t="s">
        <v>61</v>
      </c>
      <c r="G238" s="14">
        <v>20</v>
      </c>
      <c r="H238" s="14">
        <v>50</v>
      </c>
      <c r="I238" s="14" t="s">
        <v>41</v>
      </c>
      <c r="J238" s="14" t="s">
        <v>76</v>
      </c>
      <c r="K238" s="114" t="s">
        <v>61</v>
      </c>
      <c r="L238" s="115">
        <v>24.99</v>
      </c>
      <c r="M238" s="175">
        <f t="shared" si="157"/>
        <v>21</v>
      </c>
      <c r="N238" s="115">
        <f t="shared" si="169"/>
        <v>19.989999999999998</v>
      </c>
      <c r="O238" s="118">
        <f t="shared" si="170"/>
        <v>16.798319327731093</v>
      </c>
      <c r="P238" s="177">
        <f t="shared" si="171"/>
        <v>19.989999999999998</v>
      </c>
      <c r="Q238" s="16">
        <f>P238-2</f>
        <v>17.989999999999998</v>
      </c>
      <c r="R238" s="16">
        <f>P238-5</f>
        <v>14.989999999999998</v>
      </c>
      <c r="S238" s="16">
        <f>P238-7</f>
        <v>12.989999999999998</v>
      </c>
      <c r="T238" s="16">
        <f>P238-10</f>
        <v>9.9899999999999984</v>
      </c>
      <c r="U238" s="72">
        <f>P238-12</f>
        <v>7.9899999999999984</v>
      </c>
      <c r="V238" s="252">
        <v>39.99</v>
      </c>
      <c r="W238" s="237" t="s">
        <v>169</v>
      </c>
      <c r="X238" s="120" t="s">
        <v>1957</v>
      </c>
      <c r="Y238" s="67">
        <v>90</v>
      </c>
      <c r="Z238" s="114">
        <v>20</v>
      </c>
      <c r="AA238" s="182">
        <f t="shared" si="158"/>
        <v>110</v>
      </c>
      <c r="AB238" s="183">
        <f t="shared" si="159"/>
        <v>-83.3</v>
      </c>
      <c r="AC238" s="184">
        <f t="shared" si="160"/>
        <v>9.99</v>
      </c>
      <c r="AD238" s="183">
        <f t="shared" si="161"/>
        <v>8.3949579831932777</v>
      </c>
      <c r="AE238" s="202">
        <f>IF(ISNUMBER(Q238),AA238-40,"-")</f>
        <v>70</v>
      </c>
      <c r="AF238" s="203">
        <f>IF(ISNUMBER(R238),AA238-100,"-")</f>
        <v>10</v>
      </c>
      <c r="AG238" s="203">
        <f>IF(ISNUMBER(S238),AA238-140,"-")</f>
        <v>-30</v>
      </c>
      <c r="AH238" s="203">
        <f t="shared" si="162"/>
        <v>-90</v>
      </c>
      <c r="AI238" s="204">
        <f t="shared" si="163"/>
        <v>-130</v>
      </c>
      <c r="AJ238" s="185"/>
      <c r="AK238" s="205">
        <f t="shared" si="164"/>
        <v>9.99</v>
      </c>
      <c r="AL238" s="206">
        <f t="shared" si="165"/>
        <v>39.99</v>
      </c>
      <c r="AM238" s="206">
        <f t="shared" si="166"/>
        <v>89.99</v>
      </c>
      <c r="AN238" s="206">
        <f t="shared" si="167"/>
        <v>159.99</v>
      </c>
      <c r="AO238" s="207">
        <f t="shared" si="168"/>
        <v>209.99</v>
      </c>
      <c r="AP238" s="104" t="s">
        <v>53</v>
      </c>
      <c r="AQ238" s="227">
        <v>46265</v>
      </c>
      <c r="AR238" s="112" t="s">
        <v>89</v>
      </c>
      <c r="AS238" s="103" t="s">
        <v>53</v>
      </c>
    </row>
    <row r="239" spans="1:45">
      <c r="A239" s="110"/>
      <c r="B239" s="127" t="s">
        <v>218</v>
      </c>
      <c r="C239" s="54" t="s">
        <v>2512</v>
      </c>
      <c r="D239" s="71" t="s">
        <v>40</v>
      </c>
      <c r="E239" s="112" t="s">
        <v>2426</v>
      </c>
      <c r="F239" s="51" t="s">
        <v>61</v>
      </c>
      <c r="G239" s="14">
        <v>40</v>
      </c>
      <c r="H239" s="14">
        <v>50</v>
      </c>
      <c r="I239" s="14" t="s">
        <v>41</v>
      </c>
      <c r="J239" s="14" t="s">
        <v>76</v>
      </c>
      <c r="K239" s="114" t="s">
        <v>61</v>
      </c>
      <c r="L239" s="115">
        <v>29.99</v>
      </c>
      <c r="M239" s="175">
        <f t="shared" si="157"/>
        <v>25.201680672268907</v>
      </c>
      <c r="N239" s="115">
        <f>L239-10</f>
        <v>19.989999999999998</v>
      </c>
      <c r="O239" s="118">
        <f t="shared" si="170"/>
        <v>16.798319327731093</v>
      </c>
      <c r="P239" s="177">
        <f t="shared" si="171"/>
        <v>19.989999999999998</v>
      </c>
      <c r="Q239" s="16">
        <f>P239-2</f>
        <v>17.989999999999998</v>
      </c>
      <c r="R239" s="16">
        <f>P239-5</f>
        <v>14.989999999999998</v>
      </c>
      <c r="S239" s="16">
        <f>P239-7</f>
        <v>12.989999999999998</v>
      </c>
      <c r="T239" s="16">
        <f>P239-10</f>
        <v>9.9899999999999984</v>
      </c>
      <c r="U239" s="72">
        <f>P239-12</f>
        <v>7.9899999999999984</v>
      </c>
      <c r="V239" s="252">
        <v>39.99</v>
      </c>
      <c r="W239" s="237" t="s">
        <v>81</v>
      </c>
      <c r="X239" s="120" t="s">
        <v>2550</v>
      </c>
      <c r="Y239" s="67">
        <v>110</v>
      </c>
      <c r="Z239" s="114">
        <v>-45</v>
      </c>
      <c r="AA239" s="182">
        <f t="shared" si="158"/>
        <v>65</v>
      </c>
      <c r="AB239" s="183">
        <f t="shared" si="159"/>
        <v>-29.75</v>
      </c>
      <c r="AC239" s="184">
        <f t="shared" si="160"/>
        <v>9.99</v>
      </c>
      <c r="AD239" s="183">
        <f t="shared" si="161"/>
        <v>8.3949579831932777</v>
      </c>
      <c r="AE239" s="202">
        <f>IF(ISNUMBER(Q239),AA239-40,"-")</f>
        <v>25</v>
      </c>
      <c r="AF239" s="203">
        <f>IF(ISNUMBER(R239),AA239-100,"-")</f>
        <v>-35</v>
      </c>
      <c r="AG239" s="203">
        <f>IF(ISNUMBER(S239),AA239-140,"-")</f>
        <v>-75</v>
      </c>
      <c r="AH239" s="203">
        <f t="shared" si="162"/>
        <v>-135</v>
      </c>
      <c r="AI239" s="204">
        <f t="shared" si="163"/>
        <v>-175</v>
      </c>
      <c r="AJ239" s="185"/>
      <c r="AK239" s="205">
        <f t="shared" si="164"/>
        <v>19.990000000000002</v>
      </c>
      <c r="AL239" s="206">
        <f t="shared" si="165"/>
        <v>89.99</v>
      </c>
      <c r="AM239" s="206">
        <f t="shared" si="166"/>
        <v>139.99</v>
      </c>
      <c r="AN239" s="206">
        <f t="shared" si="167"/>
        <v>209.99</v>
      </c>
      <c r="AO239" s="207">
        <f t="shared" si="168"/>
        <v>259.99</v>
      </c>
      <c r="AP239" s="104"/>
      <c r="AQ239" s="227">
        <v>46265</v>
      </c>
      <c r="AR239" s="112" t="s">
        <v>103</v>
      </c>
      <c r="AS239" s="201" t="s">
        <v>82</v>
      </c>
    </row>
    <row r="240" spans="1:45" s="49" customFormat="1">
      <c r="A240" s="110"/>
      <c r="B240" s="127" t="s">
        <v>218</v>
      </c>
      <c r="C240" s="54" t="s">
        <v>100</v>
      </c>
      <c r="D240" s="71" t="s">
        <v>85</v>
      </c>
      <c r="E240" s="112" t="s">
        <v>2426</v>
      </c>
      <c r="F240" s="51" t="s">
        <v>61</v>
      </c>
      <c r="G240" s="14">
        <v>12</v>
      </c>
      <c r="H240" s="14">
        <v>50</v>
      </c>
      <c r="I240" s="14" t="s">
        <v>41</v>
      </c>
      <c r="J240" s="14" t="s">
        <v>76</v>
      </c>
      <c r="K240" s="114" t="s">
        <v>61</v>
      </c>
      <c r="L240" s="115">
        <v>29.99</v>
      </c>
      <c r="M240" s="175">
        <f t="shared" si="157"/>
        <v>25.201680672268907</v>
      </c>
      <c r="N240" s="115">
        <f t="shared" ref="N240:N241" si="172">L240-8</f>
        <v>21.99</v>
      </c>
      <c r="O240" s="118">
        <f t="shared" si="170"/>
        <v>18.478991596638654</v>
      </c>
      <c r="P240" s="177">
        <f t="shared" si="171"/>
        <v>21.99</v>
      </c>
      <c r="Q240" s="16">
        <f>P240-2</f>
        <v>19.989999999999998</v>
      </c>
      <c r="R240" s="16">
        <f>P240-5</f>
        <v>16.989999999999998</v>
      </c>
      <c r="S240" s="16">
        <f>P240-7</f>
        <v>14.989999999999998</v>
      </c>
      <c r="T240" s="16">
        <f>P240-10</f>
        <v>11.989999999999998</v>
      </c>
      <c r="U240" s="71" t="s">
        <v>41</v>
      </c>
      <c r="V240" s="252">
        <v>39.99</v>
      </c>
      <c r="W240" s="237" t="s">
        <v>132</v>
      </c>
      <c r="X240" s="120" t="s">
        <v>1954</v>
      </c>
      <c r="Y240" s="67">
        <v>170</v>
      </c>
      <c r="Z240" s="114">
        <v>-40</v>
      </c>
      <c r="AA240" s="182">
        <f t="shared" si="158"/>
        <v>130</v>
      </c>
      <c r="AB240" s="183">
        <f t="shared" si="159"/>
        <v>-107.1</v>
      </c>
      <c r="AC240" s="184">
        <f t="shared" si="160"/>
        <v>9.99</v>
      </c>
      <c r="AD240" s="183">
        <f t="shared" si="161"/>
        <v>8.3949579831932777</v>
      </c>
      <c r="AE240" s="202">
        <f>IF(ISNUMBER(Q240),AA240-40,"-")</f>
        <v>90</v>
      </c>
      <c r="AF240" s="203">
        <f>IF(ISNUMBER(R240),AA240-100,"-")</f>
        <v>30</v>
      </c>
      <c r="AG240" s="203">
        <f>IF(ISNUMBER(S240),AA240-140,"-")</f>
        <v>-10</v>
      </c>
      <c r="AH240" s="203">
        <f t="shared" si="162"/>
        <v>-70</v>
      </c>
      <c r="AI240" s="204" t="str">
        <f t="shared" si="163"/>
        <v>-</v>
      </c>
      <c r="AJ240" s="185"/>
      <c r="AK240" s="205">
        <f t="shared" si="164"/>
        <v>9.99</v>
      </c>
      <c r="AL240" s="206">
        <f t="shared" si="165"/>
        <v>19.990000000000002</v>
      </c>
      <c r="AM240" s="206">
        <f t="shared" si="166"/>
        <v>59.99</v>
      </c>
      <c r="AN240" s="206">
        <f t="shared" si="167"/>
        <v>139.99</v>
      </c>
      <c r="AO240" s="207" t="str">
        <f t="shared" si="168"/>
        <v>-</v>
      </c>
      <c r="AP240" s="104"/>
      <c r="AQ240" s="227">
        <v>46265</v>
      </c>
      <c r="AR240" s="112" t="s">
        <v>101</v>
      </c>
      <c r="AS240" s="103"/>
    </row>
    <row r="241" spans="1:45">
      <c r="A241" s="110"/>
      <c r="B241" s="127" t="s">
        <v>218</v>
      </c>
      <c r="C241" s="54" t="s">
        <v>109</v>
      </c>
      <c r="D241" s="71" t="s">
        <v>85</v>
      </c>
      <c r="E241" s="112" t="s">
        <v>2426</v>
      </c>
      <c r="F241" s="51" t="s">
        <v>61</v>
      </c>
      <c r="G241" s="14">
        <v>20</v>
      </c>
      <c r="H241" s="14">
        <v>50</v>
      </c>
      <c r="I241" s="14" t="s">
        <v>41</v>
      </c>
      <c r="J241" s="14" t="s">
        <v>76</v>
      </c>
      <c r="K241" s="114" t="s">
        <v>61</v>
      </c>
      <c r="L241" s="115">
        <v>29.99</v>
      </c>
      <c r="M241" s="175">
        <f t="shared" si="157"/>
        <v>25.201680672268907</v>
      </c>
      <c r="N241" s="115">
        <f t="shared" si="172"/>
        <v>21.99</v>
      </c>
      <c r="O241" s="118">
        <f t="shared" si="170"/>
        <v>18.478991596638654</v>
      </c>
      <c r="P241" s="177">
        <f t="shared" si="171"/>
        <v>21.99</v>
      </c>
      <c r="Q241" s="16">
        <f>P241-2</f>
        <v>19.989999999999998</v>
      </c>
      <c r="R241" s="16">
        <f>P241-5</f>
        <v>16.989999999999998</v>
      </c>
      <c r="S241" s="16">
        <f>P241-7</f>
        <v>14.989999999999998</v>
      </c>
      <c r="T241" s="16">
        <f>P241-10</f>
        <v>11.989999999999998</v>
      </c>
      <c r="U241" s="72">
        <f>P241-12</f>
        <v>9.9899999999999984</v>
      </c>
      <c r="V241" s="252">
        <v>39.99</v>
      </c>
      <c r="W241" s="237" t="s">
        <v>132</v>
      </c>
      <c r="X241" s="120" t="s">
        <v>1958</v>
      </c>
      <c r="Y241" s="67">
        <v>170</v>
      </c>
      <c r="Z241" s="114">
        <v>-40</v>
      </c>
      <c r="AA241" s="182">
        <f t="shared" si="158"/>
        <v>130</v>
      </c>
      <c r="AB241" s="183">
        <f t="shared" si="159"/>
        <v>-107.1</v>
      </c>
      <c r="AC241" s="184">
        <f t="shared" si="160"/>
        <v>9.99</v>
      </c>
      <c r="AD241" s="183">
        <f t="shared" si="161"/>
        <v>8.3949579831932777</v>
      </c>
      <c r="AE241" s="202">
        <f>IF(ISNUMBER(Q241),AA241-40,"-")</f>
        <v>90</v>
      </c>
      <c r="AF241" s="203">
        <f>IF(ISNUMBER(R241),AA241-100,"-")</f>
        <v>30</v>
      </c>
      <c r="AG241" s="203">
        <f>IF(ISNUMBER(S241),AA241-140,"-")</f>
        <v>-10</v>
      </c>
      <c r="AH241" s="203">
        <f t="shared" si="162"/>
        <v>-70</v>
      </c>
      <c r="AI241" s="204">
        <f t="shared" si="163"/>
        <v>-110</v>
      </c>
      <c r="AJ241" s="185"/>
      <c r="AK241" s="205">
        <f t="shared" si="164"/>
        <v>9.99</v>
      </c>
      <c r="AL241" s="206">
        <f t="shared" si="165"/>
        <v>19.990000000000002</v>
      </c>
      <c r="AM241" s="206">
        <f t="shared" si="166"/>
        <v>59.99</v>
      </c>
      <c r="AN241" s="206">
        <f t="shared" si="167"/>
        <v>139.99</v>
      </c>
      <c r="AO241" s="207">
        <f t="shared" si="168"/>
        <v>179.99</v>
      </c>
      <c r="AP241" s="104" t="s">
        <v>53</v>
      </c>
      <c r="AQ241" s="227">
        <v>46265</v>
      </c>
      <c r="AR241" s="112" t="s">
        <v>101</v>
      </c>
      <c r="AS241" s="103" t="s">
        <v>53</v>
      </c>
    </row>
    <row r="242" spans="1:45" s="49" customFormat="1">
      <c r="A242" s="110"/>
      <c r="B242" s="127" t="s">
        <v>218</v>
      </c>
      <c r="C242" s="54" t="s">
        <v>84</v>
      </c>
      <c r="D242" s="71" t="s">
        <v>85</v>
      </c>
      <c r="E242" s="112" t="s">
        <v>2426</v>
      </c>
      <c r="F242" s="51" t="s">
        <v>61</v>
      </c>
      <c r="G242" s="14">
        <v>5</v>
      </c>
      <c r="H242" s="14">
        <v>50</v>
      </c>
      <c r="I242" s="14" t="s">
        <v>41</v>
      </c>
      <c r="J242" s="14" t="s">
        <v>76</v>
      </c>
      <c r="K242" s="114" t="s">
        <v>61</v>
      </c>
      <c r="L242" s="115">
        <v>24.99</v>
      </c>
      <c r="M242" s="175">
        <f t="shared" si="157"/>
        <v>21</v>
      </c>
      <c r="N242" s="115">
        <f>L242-2</f>
        <v>22.99</v>
      </c>
      <c r="O242" s="118">
        <f t="shared" si="170"/>
        <v>19.319327731092436</v>
      </c>
      <c r="P242" s="177">
        <f t="shared" si="171"/>
        <v>22.99</v>
      </c>
      <c r="Q242" s="16">
        <f>P242-2</f>
        <v>20.99</v>
      </c>
      <c r="R242" s="16">
        <f>P242-5</f>
        <v>17.989999999999998</v>
      </c>
      <c r="S242" s="16">
        <f>P242-7</f>
        <v>15.989999999999998</v>
      </c>
      <c r="T242" s="16">
        <f>P242-10</f>
        <v>12.989999999999998</v>
      </c>
      <c r="U242" s="71" t="s">
        <v>41</v>
      </c>
      <c r="V242" s="252">
        <v>39.99</v>
      </c>
      <c r="W242" s="237" t="s">
        <v>157</v>
      </c>
      <c r="X242" s="120" t="s">
        <v>234</v>
      </c>
      <c r="Y242" s="67">
        <v>130</v>
      </c>
      <c r="Z242" s="114">
        <v>60</v>
      </c>
      <c r="AA242" s="182">
        <f t="shared" si="158"/>
        <v>190</v>
      </c>
      <c r="AB242" s="183">
        <f t="shared" si="159"/>
        <v>-178.5</v>
      </c>
      <c r="AC242" s="184">
        <f t="shared" si="160"/>
        <v>9.99</v>
      </c>
      <c r="AD242" s="183">
        <f t="shared" si="161"/>
        <v>8.3949579831932777</v>
      </c>
      <c r="AE242" s="202">
        <f>IF(ISNUMBER(Q242),AA242-40,"-")</f>
        <v>150</v>
      </c>
      <c r="AF242" s="203">
        <f>IF(ISNUMBER(R242),AA242-100,"-")</f>
        <v>90</v>
      </c>
      <c r="AG242" s="203">
        <f>IF(ISNUMBER(S242),AA242-140,"-")</f>
        <v>50</v>
      </c>
      <c r="AH242" s="203">
        <f t="shared" si="162"/>
        <v>-10</v>
      </c>
      <c r="AI242" s="204" t="str">
        <f t="shared" si="163"/>
        <v>-</v>
      </c>
      <c r="AJ242" s="185"/>
      <c r="AK242" s="205">
        <f t="shared" si="164"/>
        <v>9.99</v>
      </c>
      <c r="AL242" s="206">
        <f t="shared" si="165"/>
        <v>9.99</v>
      </c>
      <c r="AM242" s="206">
        <f t="shared" si="166"/>
        <v>9.99</v>
      </c>
      <c r="AN242" s="206">
        <f t="shared" si="167"/>
        <v>59.99</v>
      </c>
      <c r="AO242" s="207" t="str">
        <f t="shared" si="168"/>
        <v>-</v>
      </c>
      <c r="AP242" s="104"/>
      <c r="AQ242" s="227">
        <v>46265</v>
      </c>
      <c r="AR242" s="112" t="s">
        <v>86</v>
      </c>
      <c r="AS242" s="201" t="s">
        <v>82</v>
      </c>
    </row>
    <row r="243" spans="1:45">
      <c r="A243" s="110"/>
      <c r="B243" s="127" t="s">
        <v>218</v>
      </c>
      <c r="C243" s="54" t="s">
        <v>84</v>
      </c>
      <c r="D243" s="71" t="s">
        <v>85</v>
      </c>
      <c r="E243" s="112"/>
      <c r="F243" s="51" t="s">
        <v>61</v>
      </c>
      <c r="G243" s="14">
        <v>5</v>
      </c>
      <c r="H243" s="14">
        <v>50</v>
      </c>
      <c r="I243" s="14" t="s">
        <v>41</v>
      </c>
      <c r="J243" s="14" t="s">
        <v>76</v>
      </c>
      <c r="K243" s="114" t="s">
        <v>61</v>
      </c>
      <c r="L243" s="115">
        <v>24.99</v>
      </c>
      <c r="M243" s="175">
        <f t="shared" si="157"/>
        <v>21</v>
      </c>
      <c r="N243" s="115"/>
      <c r="O243" s="116"/>
      <c r="P243" s="177">
        <f t="shared" ref="P243:P248" si="173">L243</f>
        <v>24.99</v>
      </c>
      <c r="Q243" s="16">
        <f>P243-2</f>
        <v>22.99</v>
      </c>
      <c r="R243" s="16">
        <f>P243-5</f>
        <v>19.989999999999998</v>
      </c>
      <c r="S243" s="16">
        <f>P243-7</f>
        <v>17.989999999999998</v>
      </c>
      <c r="T243" s="16">
        <f>P243-10</f>
        <v>14.989999999999998</v>
      </c>
      <c r="U243" s="71" t="s">
        <v>41</v>
      </c>
      <c r="V243" s="252">
        <v>39.99</v>
      </c>
      <c r="W243" s="212"/>
      <c r="X243" s="119" t="s">
        <v>41</v>
      </c>
      <c r="Y243" s="67">
        <v>130</v>
      </c>
      <c r="Z243" s="114"/>
      <c r="AA243" s="182">
        <f t="shared" si="158"/>
        <v>130</v>
      </c>
      <c r="AB243" s="183">
        <f t="shared" si="159"/>
        <v>-107.1</v>
      </c>
      <c r="AC243" s="184">
        <f t="shared" si="160"/>
        <v>9.99</v>
      </c>
      <c r="AD243" s="183">
        <f t="shared" si="161"/>
        <v>8.3949579831932777</v>
      </c>
      <c r="AE243" s="202">
        <f>IF(ISNUMBER(Q243),AA243-40,"-")</f>
        <v>90</v>
      </c>
      <c r="AF243" s="203">
        <f>IF(ISNUMBER(R243),AA243-100,"-")</f>
        <v>30</v>
      </c>
      <c r="AG243" s="203">
        <f>IF(ISNUMBER(S243),AA243-140,"-")</f>
        <v>-10</v>
      </c>
      <c r="AH243" s="203">
        <f t="shared" si="162"/>
        <v>-70</v>
      </c>
      <c r="AI243" s="204" t="str">
        <f t="shared" si="163"/>
        <v>-</v>
      </c>
      <c r="AJ243" s="185"/>
      <c r="AK243" s="205">
        <f t="shared" si="164"/>
        <v>9.99</v>
      </c>
      <c r="AL243" s="206">
        <f t="shared" si="165"/>
        <v>19.990000000000002</v>
      </c>
      <c r="AM243" s="206">
        <f t="shared" si="166"/>
        <v>59.99</v>
      </c>
      <c r="AN243" s="206">
        <f t="shared" si="167"/>
        <v>139.99</v>
      </c>
      <c r="AO243" s="207" t="str">
        <f t="shared" si="168"/>
        <v>-</v>
      </c>
      <c r="AP243" s="104"/>
      <c r="AQ243" s="227"/>
      <c r="AR243" s="112" t="s">
        <v>86</v>
      </c>
      <c r="AS243" s="103"/>
    </row>
    <row r="244" spans="1:45">
      <c r="A244" s="110"/>
      <c r="B244" s="127" t="s">
        <v>218</v>
      </c>
      <c r="C244" s="54" t="s">
        <v>84</v>
      </c>
      <c r="D244" s="71" t="s">
        <v>85</v>
      </c>
      <c r="E244" s="112" t="s">
        <v>2426</v>
      </c>
      <c r="F244" s="51" t="s">
        <v>61</v>
      </c>
      <c r="G244" s="14">
        <v>5</v>
      </c>
      <c r="H244" s="14">
        <v>50</v>
      </c>
      <c r="I244" s="14" t="s">
        <v>41</v>
      </c>
      <c r="J244" s="14" t="s">
        <v>76</v>
      </c>
      <c r="K244" s="114" t="s">
        <v>61</v>
      </c>
      <c r="L244" s="115">
        <v>24.99</v>
      </c>
      <c r="M244" s="175">
        <f t="shared" si="157"/>
        <v>21</v>
      </c>
      <c r="N244" s="115"/>
      <c r="O244" s="116"/>
      <c r="P244" s="177">
        <f t="shared" si="173"/>
        <v>24.99</v>
      </c>
      <c r="Q244" s="16">
        <f>P244-2</f>
        <v>22.99</v>
      </c>
      <c r="R244" s="16">
        <f>P244-5</f>
        <v>19.989999999999998</v>
      </c>
      <c r="S244" s="16">
        <f>P244-7</f>
        <v>17.989999999999998</v>
      </c>
      <c r="T244" s="16">
        <f>P244-10</f>
        <v>14.989999999999998</v>
      </c>
      <c r="U244" s="71" t="s">
        <v>41</v>
      </c>
      <c r="V244" s="252">
        <v>39.99</v>
      </c>
      <c r="W244" s="237" t="s">
        <v>49</v>
      </c>
      <c r="X244" s="120" t="s">
        <v>233</v>
      </c>
      <c r="Y244" s="67">
        <v>130</v>
      </c>
      <c r="Z244" s="114">
        <v>70</v>
      </c>
      <c r="AA244" s="182">
        <f t="shared" si="158"/>
        <v>200</v>
      </c>
      <c r="AB244" s="183">
        <f t="shared" si="159"/>
        <v>-190.39999999999998</v>
      </c>
      <c r="AC244" s="184">
        <f t="shared" si="160"/>
        <v>9.99</v>
      </c>
      <c r="AD244" s="183">
        <f t="shared" si="161"/>
        <v>8.3949579831932777</v>
      </c>
      <c r="AE244" s="202">
        <f>IF(ISNUMBER(Q244),AA244-40,"-")</f>
        <v>160</v>
      </c>
      <c r="AF244" s="203">
        <f>IF(ISNUMBER(R244),AA244-100,"-")</f>
        <v>100</v>
      </c>
      <c r="AG244" s="203">
        <f>IF(ISNUMBER(S244),AA244-140,"-")</f>
        <v>60</v>
      </c>
      <c r="AH244" s="203">
        <f t="shared" si="162"/>
        <v>0</v>
      </c>
      <c r="AI244" s="204" t="str">
        <f t="shared" si="163"/>
        <v>-</v>
      </c>
      <c r="AJ244" s="185"/>
      <c r="AK244" s="205">
        <f t="shared" si="164"/>
        <v>9.99</v>
      </c>
      <c r="AL244" s="206">
        <f t="shared" si="165"/>
        <v>9.99</v>
      </c>
      <c r="AM244" s="206">
        <f t="shared" si="166"/>
        <v>9.99</v>
      </c>
      <c r="AN244" s="206">
        <f t="shared" si="167"/>
        <v>49.99</v>
      </c>
      <c r="AO244" s="207" t="str">
        <f t="shared" si="168"/>
        <v>-</v>
      </c>
      <c r="AP244" s="104"/>
      <c r="AQ244" s="227">
        <v>46265</v>
      </c>
      <c r="AR244" s="112" t="s">
        <v>86</v>
      </c>
      <c r="AS244" s="103"/>
    </row>
    <row r="245" spans="1:45" s="49" customFormat="1">
      <c r="A245" s="110"/>
      <c r="B245" s="127" t="s">
        <v>218</v>
      </c>
      <c r="C245" s="54" t="s">
        <v>87</v>
      </c>
      <c r="D245" s="71" t="s">
        <v>40</v>
      </c>
      <c r="E245" s="112"/>
      <c r="F245" s="51" t="s">
        <v>61</v>
      </c>
      <c r="G245" s="14">
        <v>12</v>
      </c>
      <c r="H245" s="14">
        <v>50</v>
      </c>
      <c r="I245" s="14" t="s">
        <v>41</v>
      </c>
      <c r="J245" s="14" t="s">
        <v>76</v>
      </c>
      <c r="K245" s="114" t="s">
        <v>61</v>
      </c>
      <c r="L245" s="115">
        <v>24.99</v>
      </c>
      <c r="M245" s="175">
        <f t="shared" si="157"/>
        <v>21</v>
      </c>
      <c r="N245" s="115"/>
      <c r="O245" s="116"/>
      <c r="P245" s="177">
        <f t="shared" si="173"/>
        <v>24.99</v>
      </c>
      <c r="Q245" s="16">
        <f>P245-2</f>
        <v>22.99</v>
      </c>
      <c r="R245" s="16">
        <f>P245-5</f>
        <v>19.989999999999998</v>
      </c>
      <c r="S245" s="16">
        <f>P245-7</f>
        <v>17.989999999999998</v>
      </c>
      <c r="T245" s="16">
        <f>P245-10</f>
        <v>14.989999999999998</v>
      </c>
      <c r="U245" s="71" t="s">
        <v>41</v>
      </c>
      <c r="V245" s="252">
        <v>39.99</v>
      </c>
      <c r="W245" s="212"/>
      <c r="X245" s="119" t="s">
        <v>41</v>
      </c>
      <c r="Y245" s="67">
        <v>90</v>
      </c>
      <c r="Z245" s="114"/>
      <c r="AA245" s="182">
        <f t="shared" si="158"/>
        <v>90</v>
      </c>
      <c r="AB245" s="183">
        <f t="shared" si="159"/>
        <v>-59.5</v>
      </c>
      <c r="AC245" s="184">
        <f t="shared" si="160"/>
        <v>9.99</v>
      </c>
      <c r="AD245" s="183">
        <f t="shared" si="161"/>
        <v>8.3949579831932777</v>
      </c>
      <c r="AE245" s="202">
        <f>IF(ISNUMBER(Q245),AA245-40,"-")</f>
        <v>50</v>
      </c>
      <c r="AF245" s="203">
        <f>IF(ISNUMBER(R245),AA245-100,"-")</f>
        <v>-10</v>
      </c>
      <c r="AG245" s="203">
        <f>IF(ISNUMBER(S245),AA245-140,"-")</f>
        <v>-50</v>
      </c>
      <c r="AH245" s="203">
        <f t="shared" si="162"/>
        <v>-110</v>
      </c>
      <c r="AI245" s="204" t="str">
        <f t="shared" si="163"/>
        <v>-</v>
      </c>
      <c r="AJ245" s="185"/>
      <c r="AK245" s="205">
        <f t="shared" si="164"/>
        <v>9.99</v>
      </c>
      <c r="AL245" s="206">
        <f t="shared" si="165"/>
        <v>59.99</v>
      </c>
      <c r="AM245" s="206">
        <f t="shared" si="166"/>
        <v>109.99</v>
      </c>
      <c r="AN245" s="206">
        <f t="shared" si="167"/>
        <v>179.99</v>
      </c>
      <c r="AO245" s="207" t="str">
        <f t="shared" si="168"/>
        <v>-</v>
      </c>
      <c r="AP245" s="104"/>
      <c r="AQ245" s="227"/>
      <c r="AR245" s="112" t="s">
        <v>89</v>
      </c>
      <c r="AS245" s="103"/>
    </row>
    <row r="246" spans="1:45" s="49" customFormat="1">
      <c r="A246" s="110"/>
      <c r="B246" s="127" t="s">
        <v>218</v>
      </c>
      <c r="C246" s="54" t="s">
        <v>87</v>
      </c>
      <c r="D246" s="71" t="s">
        <v>40</v>
      </c>
      <c r="E246" s="112" t="s">
        <v>2426</v>
      </c>
      <c r="F246" s="51" t="s">
        <v>61</v>
      </c>
      <c r="G246" s="14">
        <v>12</v>
      </c>
      <c r="H246" s="14">
        <v>50</v>
      </c>
      <c r="I246" s="14" t="s">
        <v>41</v>
      </c>
      <c r="J246" s="14" t="s">
        <v>76</v>
      </c>
      <c r="K246" s="114" t="s">
        <v>61</v>
      </c>
      <c r="L246" s="115">
        <v>24.99</v>
      </c>
      <c r="M246" s="175">
        <f t="shared" si="157"/>
        <v>21</v>
      </c>
      <c r="N246" s="115"/>
      <c r="O246" s="116"/>
      <c r="P246" s="177">
        <f t="shared" si="173"/>
        <v>24.99</v>
      </c>
      <c r="Q246" s="16">
        <f>P246-2</f>
        <v>22.99</v>
      </c>
      <c r="R246" s="16">
        <f>P246-5</f>
        <v>19.989999999999998</v>
      </c>
      <c r="S246" s="16">
        <f>P246-7</f>
        <v>17.989999999999998</v>
      </c>
      <c r="T246" s="16">
        <f>P246-10</f>
        <v>14.989999999999998</v>
      </c>
      <c r="U246" s="71" t="s">
        <v>41</v>
      </c>
      <c r="V246" s="252">
        <v>39.99</v>
      </c>
      <c r="W246" s="237" t="s">
        <v>49</v>
      </c>
      <c r="X246" s="120" t="s">
        <v>235</v>
      </c>
      <c r="Y246" s="67">
        <v>90</v>
      </c>
      <c r="Z246" s="114">
        <v>100</v>
      </c>
      <c r="AA246" s="182">
        <f t="shared" si="158"/>
        <v>190</v>
      </c>
      <c r="AB246" s="183">
        <f t="shared" si="159"/>
        <v>-178.5</v>
      </c>
      <c r="AC246" s="184">
        <f t="shared" si="160"/>
        <v>9.99</v>
      </c>
      <c r="AD246" s="183">
        <f t="shared" si="161"/>
        <v>8.3949579831932777</v>
      </c>
      <c r="AE246" s="202">
        <f>IF(ISNUMBER(Q246),AA246-40,"-")</f>
        <v>150</v>
      </c>
      <c r="AF246" s="203">
        <f>IF(ISNUMBER(R246),AA246-100,"-")</f>
        <v>90</v>
      </c>
      <c r="AG246" s="203">
        <f>IF(ISNUMBER(S246),AA246-140,"-")</f>
        <v>50</v>
      </c>
      <c r="AH246" s="203">
        <f t="shared" si="162"/>
        <v>-10</v>
      </c>
      <c r="AI246" s="204" t="str">
        <f t="shared" si="163"/>
        <v>-</v>
      </c>
      <c r="AJ246" s="185"/>
      <c r="AK246" s="205">
        <f t="shared" si="164"/>
        <v>9.99</v>
      </c>
      <c r="AL246" s="206">
        <f t="shared" si="165"/>
        <v>9.99</v>
      </c>
      <c r="AM246" s="206">
        <f t="shared" si="166"/>
        <v>9.99</v>
      </c>
      <c r="AN246" s="206">
        <f t="shared" si="167"/>
        <v>59.99</v>
      </c>
      <c r="AO246" s="207" t="str">
        <f t="shared" si="168"/>
        <v>-</v>
      </c>
      <c r="AP246" s="104"/>
      <c r="AQ246" s="227">
        <v>46265</v>
      </c>
      <c r="AR246" s="112" t="s">
        <v>89</v>
      </c>
      <c r="AS246" s="103"/>
    </row>
    <row r="247" spans="1:45" s="49" customFormat="1">
      <c r="A247" s="110"/>
      <c r="B247" s="127" t="s">
        <v>218</v>
      </c>
      <c r="C247" s="54" t="s">
        <v>102</v>
      </c>
      <c r="D247" s="71" t="s">
        <v>40</v>
      </c>
      <c r="E247" s="112"/>
      <c r="F247" s="51" t="s">
        <v>61</v>
      </c>
      <c r="G247" s="14">
        <v>20</v>
      </c>
      <c r="H247" s="14">
        <v>50</v>
      </c>
      <c r="I247" s="14" t="s">
        <v>41</v>
      </c>
      <c r="J247" s="14" t="s">
        <v>76</v>
      </c>
      <c r="K247" s="114" t="s">
        <v>61</v>
      </c>
      <c r="L247" s="115">
        <v>24.99</v>
      </c>
      <c r="M247" s="175">
        <f t="shared" si="157"/>
        <v>21</v>
      </c>
      <c r="N247" s="115"/>
      <c r="O247" s="116"/>
      <c r="P247" s="177">
        <f t="shared" si="173"/>
        <v>24.99</v>
      </c>
      <c r="Q247" s="16">
        <f>P247-2</f>
        <v>22.99</v>
      </c>
      <c r="R247" s="16">
        <f>P247-5</f>
        <v>19.989999999999998</v>
      </c>
      <c r="S247" s="16">
        <f>P247-7</f>
        <v>17.989999999999998</v>
      </c>
      <c r="T247" s="16">
        <f>P247-10</f>
        <v>14.989999999999998</v>
      </c>
      <c r="U247" s="72">
        <f>P247-12</f>
        <v>12.989999999999998</v>
      </c>
      <c r="V247" s="252">
        <v>39.99</v>
      </c>
      <c r="W247" s="212"/>
      <c r="X247" s="119" t="s">
        <v>41</v>
      </c>
      <c r="Y247" s="67">
        <v>90</v>
      </c>
      <c r="Z247" s="114"/>
      <c r="AA247" s="182">
        <f t="shared" si="158"/>
        <v>90</v>
      </c>
      <c r="AB247" s="183">
        <f t="shared" si="159"/>
        <v>-59.5</v>
      </c>
      <c r="AC247" s="184">
        <f t="shared" si="160"/>
        <v>9.99</v>
      </c>
      <c r="AD247" s="183">
        <f t="shared" si="161"/>
        <v>8.3949579831932777</v>
      </c>
      <c r="AE247" s="202">
        <f>IF(ISNUMBER(Q247),AA247-40,"-")</f>
        <v>50</v>
      </c>
      <c r="AF247" s="203">
        <f>IF(ISNUMBER(R247),AA247-100,"-")</f>
        <v>-10</v>
      </c>
      <c r="AG247" s="203">
        <f>IF(ISNUMBER(S247),AA247-140,"-")</f>
        <v>-50</v>
      </c>
      <c r="AH247" s="203">
        <f t="shared" si="162"/>
        <v>-110</v>
      </c>
      <c r="AI247" s="204">
        <f t="shared" si="163"/>
        <v>-150</v>
      </c>
      <c r="AJ247" s="185"/>
      <c r="AK247" s="205">
        <f t="shared" si="164"/>
        <v>9.99</v>
      </c>
      <c r="AL247" s="206">
        <f t="shared" si="165"/>
        <v>59.99</v>
      </c>
      <c r="AM247" s="206">
        <f t="shared" si="166"/>
        <v>109.99</v>
      </c>
      <c r="AN247" s="206">
        <f t="shared" si="167"/>
        <v>179.99</v>
      </c>
      <c r="AO247" s="207">
        <f t="shared" si="168"/>
        <v>229.99</v>
      </c>
      <c r="AP247" s="104"/>
      <c r="AQ247" s="227"/>
      <c r="AR247" s="112" t="s">
        <v>89</v>
      </c>
      <c r="AS247" s="103"/>
    </row>
    <row r="248" spans="1:45" s="49" customFormat="1">
      <c r="A248" s="110"/>
      <c r="B248" s="127" t="s">
        <v>218</v>
      </c>
      <c r="C248" s="54" t="s">
        <v>102</v>
      </c>
      <c r="D248" s="71" t="s">
        <v>40</v>
      </c>
      <c r="E248" s="112" t="s">
        <v>2426</v>
      </c>
      <c r="F248" s="51" t="s">
        <v>61</v>
      </c>
      <c r="G248" s="14">
        <v>20</v>
      </c>
      <c r="H248" s="14">
        <v>50</v>
      </c>
      <c r="I248" s="14" t="s">
        <v>41</v>
      </c>
      <c r="J248" s="14" t="s">
        <v>76</v>
      </c>
      <c r="K248" s="114" t="s">
        <v>61</v>
      </c>
      <c r="L248" s="115">
        <v>24.99</v>
      </c>
      <c r="M248" s="175">
        <f t="shared" si="157"/>
        <v>21</v>
      </c>
      <c r="N248" s="115"/>
      <c r="O248" s="116"/>
      <c r="P248" s="177">
        <f t="shared" si="173"/>
        <v>24.99</v>
      </c>
      <c r="Q248" s="16">
        <f>P248-2</f>
        <v>22.99</v>
      </c>
      <c r="R248" s="16">
        <f>P248-5</f>
        <v>19.989999999999998</v>
      </c>
      <c r="S248" s="16">
        <f>P248-7</f>
        <v>17.989999999999998</v>
      </c>
      <c r="T248" s="16">
        <f>P248-10</f>
        <v>14.989999999999998</v>
      </c>
      <c r="U248" s="72">
        <f>P248-12</f>
        <v>12.989999999999998</v>
      </c>
      <c r="V248" s="252">
        <v>39.99</v>
      </c>
      <c r="W248" s="237" t="s">
        <v>49</v>
      </c>
      <c r="X248" s="120" t="s">
        <v>1956</v>
      </c>
      <c r="Y248" s="67">
        <v>90</v>
      </c>
      <c r="Z248" s="114">
        <v>90</v>
      </c>
      <c r="AA248" s="182">
        <f t="shared" si="158"/>
        <v>180</v>
      </c>
      <c r="AB248" s="183">
        <f t="shared" si="159"/>
        <v>-166.6</v>
      </c>
      <c r="AC248" s="184">
        <f t="shared" si="160"/>
        <v>9.99</v>
      </c>
      <c r="AD248" s="183">
        <f t="shared" si="161"/>
        <v>8.3949579831932777</v>
      </c>
      <c r="AE248" s="202">
        <f>IF(ISNUMBER(Q248),AA248-40,"-")</f>
        <v>140</v>
      </c>
      <c r="AF248" s="203">
        <f>IF(ISNUMBER(R248),AA248-100,"-")</f>
        <v>80</v>
      </c>
      <c r="AG248" s="203">
        <f>IF(ISNUMBER(S248),AA248-140,"-")</f>
        <v>40</v>
      </c>
      <c r="AH248" s="203">
        <f t="shared" si="162"/>
        <v>-20</v>
      </c>
      <c r="AI248" s="204">
        <f t="shared" si="163"/>
        <v>-60</v>
      </c>
      <c r="AJ248" s="185"/>
      <c r="AK248" s="205">
        <f t="shared" si="164"/>
        <v>9.99</v>
      </c>
      <c r="AL248" s="206">
        <f t="shared" si="165"/>
        <v>9.99</v>
      </c>
      <c r="AM248" s="206">
        <f t="shared" si="166"/>
        <v>9.99</v>
      </c>
      <c r="AN248" s="206">
        <f t="shared" si="167"/>
        <v>79.989999999999995</v>
      </c>
      <c r="AO248" s="207">
        <f t="shared" si="168"/>
        <v>119.99</v>
      </c>
      <c r="AP248" s="104"/>
      <c r="AQ248" s="227">
        <v>46265</v>
      </c>
      <c r="AR248" s="112" t="s">
        <v>89</v>
      </c>
      <c r="AS248" s="103"/>
    </row>
    <row r="249" spans="1:45" s="49" customFormat="1">
      <c r="A249" s="110"/>
      <c r="B249" s="127" t="s">
        <v>218</v>
      </c>
      <c r="C249" s="54" t="s">
        <v>98</v>
      </c>
      <c r="D249" s="71" t="s">
        <v>71</v>
      </c>
      <c r="E249" s="112" t="s">
        <v>2426</v>
      </c>
      <c r="F249" s="51" t="s">
        <v>61</v>
      </c>
      <c r="G249" s="14">
        <v>5</v>
      </c>
      <c r="H249" s="14">
        <v>50</v>
      </c>
      <c r="I249" s="14" t="s">
        <v>41</v>
      </c>
      <c r="J249" s="14" t="s">
        <v>76</v>
      </c>
      <c r="K249" s="114" t="s">
        <v>61</v>
      </c>
      <c r="L249" s="115">
        <v>29.99</v>
      </c>
      <c r="M249" s="175">
        <f t="shared" si="157"/>
        <v>25.201680672268907</v>
      </c>
      <c r="N249" s="115">
        <f t="shared" ref="N249:N251" si="174">L249-5</f>
        <v>24.99</v>
      </c>
      <c r="O249" s="118">
        <f t="shared" ref="O249:O257" si="175">N249/1.19</f>
        <v>21</v>
      </c>
      <c r="P249" s="177">
        <f t="shared" ref="P249:P257" si="176">N249</f>
        <v>24.99</v>
      </c>
      <c r="Q249" s="16">
        <f>P249-2</f>
        <v>22.99</v>
      </c>
      <c r="R249" s="16">
        <f>P249-5</f>
        <v>19.989999999999998</v>
      </c>
      <c r="S249" s="16">
        <f>P249-7</f>
        <v>17.989999999999998</v>
      </c>
      <c r="T249" s="16">
        <f>P249-10</f>
        <v>14.989999999999998</v>
      </c>
      <c r="U249" s="71" t="s">
        <v>41</v>
      </c>
      <c r="V249" s="252">
        <v>39.99</v>
      </c>
      <c r="W249" s="237" t="s">
        <v>169</v>
      </c>
      <c r="X249" s="120" t="s">
        <v>1953</v>
      </c>
      <c r="Y249" s="67">
        <v>210</v>
      </c>
      <c r="Z249" s="114">
        <v>-10</v>
      </c>
      <c r="AA249" s="182">
        <f t="shared" si="158"/>
        <v>200</v>
      </c>
      <c r="AB249" s="183">
        <f t="shared" si="159"/>
        <v>-190.39999999999998</v>
      </c>
      <c r="AC249" s="184">
        <f t="shared" si="160"/>
        <v>9.99</v>
      </c>
      <c r="AD249" s="183">
        <f t="shared" si="161"/>
        <v>8.3949579831932777</v>
      </c>
      <c r="AE249" s="202">
        <f>IF(ISNUMBER(Q249),AA249-40,"-")</f>
        <v>160</v>
      </c>
      <c r="AF249" s="203">
        <f>IF(ISNUMBER(R249),AA249-100,"-")</f>
        <v>100</v>
      </c>
      <c r="AG249" s="203">
        <f>IF(ISNUMBER(S249),AA249-140,"-")</f>
        <v>60</v>
      </c>
      <c r="AH249" s="203">
        <f t="shared" si="162"/>
        <v>0</v>
      </c>
      <c r="AI249" s="204" t="str">
        <f t="shared" si="163"/>
        <v>-</v>
      </c>
      <c r="AJ249" s="185"/>
      <c r="AK249" s="205">
        <f t="shared" si="164"/>
        <v>9.99</v>
      </c>
      <c r="AL249" s="206">
        <f t="shared" si="165"/>
        <v>9.99</v>
      </c>
      <c r="AM249" s="206">
        <f t="shared" si="166"/>
        <v>9.99</v>
      </c>
      <c r="AN249" s="206">
        <f t="shared" si="167"/>
        <v>49.99</v>
      </c>
      <c r="AO249" s="207" t="str">
        <f t="shared" si="168"/>
        <v>-</v>
      </c>
      <c r="AP249" s="104"/>
      <c r="AQ249" s="227">
        <v>46265</v>
      </c>
      <c r="AR249" s="112" t="s">
        <v>99</v>
      </c>
      <c r="AS249" s="103"/>
    </row>
    <row r="250" spans="1:45" s="49" customFormat="1">
      <c r="A250" s="110"/>
      <c r="B250" s="127" t="s">
        <v>218</v>
      </c>
      <c r="C250" s="54" t="s">
        <v>100</v>
      </c>
      <c r="D250" s="71" t="s">
        <v>85</v>
      </c>
      <c r="E250" s="112" t="s">
        <v>2426</v>
      </c>
      <c r="F250" s="51" t="s">
        <v>61</v>
      </c>
      <c r="G250" s="14">
        <v>12</v>
      </c>
      <c r="H250" s="14">
        <v>50</v>
      </c>
      <c r="I250" s="14" t="s">
        <v>41</v>
      </c>
      <c r="J250" s="14" t="s">
        <v>76</v>
      </c>
      <c r="K250" s="114" t="s">
        <v>61</v>
      </c>
      <c r="L250" s="115">
        <v>29.99</v>
      </c>
      <c r="M250" s="175">
        <f t="shared" si="157"/>
        <v>25.201680672268907</v>
      </c>
      <c r="N250" s="115">
        <f t="shared" si="174"/>
        <v>24.99</v>
      </c>
      <c r="O250" s="118">
        <f t="shared" si="175"/>
        <v>21</v>
      </c>
      <c r="P250" s="177">
        <f t="shared" si="176"/>
        <v>24.99</v>
      </c>
      <c r="Q250" s="16">
        <f>P250-2</f>
        <v>22.99</v>
      </c>
      <c r="R250" s="16">
        <f>P250-5</f>
        <v>19.989999999999998</v>
      </c>
      <c r="S250" s="16">
        <f>P250-7</f>
        <v>17.989999999999998</v>
      </c>
      <c r="T250" s="16">
        <f>P250-10</f>
        <v>14.989999999999998</v>
      </c>
      <c r="U250" s="71" t="s">
        <v>41</v>
      </c>
      <c r="V250" s="252">
        <v>39.99</v>
      </c>
      <c r="W250" s="237" t="s">
        <v>169</v>
      </c>
      <c r="X250" s="120" t="s">
        <v>1955</v>
      </c>
      <c r="Y250" s="67">
        <v>170</v>
      </c>
      <c r="Z250" s="114">
        <v>20</v>
      </c>
      <c r="AA250" s="182">
        <f t="shared" si="158"/>
        <v>190</v>
      </c>
      <c r="AB250" s="183">
        <f t="shared" si="159"/>
        <v>-178.5</v>
      </c>
      <c r="AC250" s="184">
        <f t="shared" si="160"/>
        <v>9.99</v>
      </c>
      <c r="AD250" s="183">
        <f t="shared" si="161"/>
        <v>8.3949579831932777</v>
      </c>
      <c r="AE250" s="202">
        <f>IF(ISNUMBER(Q250),AA250-40,"-")</f>
        <v>150</v>
      </c>
      <c r="AF250" s="203">
        <f>IF(ISNUMBER(R250),AA250-100,"-")</f>
        <v>90</v>
      </c>
      <c r="AG250" s="203">
        <f>IF(ISNUMBER(S250),AA250-140,"-")</f>
        <v>50</v>
      </c>
      <c r="AH250" s="203">
        <f t="shared" si="162"/>
        <v>-10</v>
      </c>
      <c r="AI250" s="204" t="str">
        <f t="shared" si="163"/>
        <v>-</v>
      </c>
      <c r="AJ250" s="185"/>
      <c r="AK250" s="205">
        <f t="shared" si="164"/>
        <v>9.99</v>
      </c>
      <c r="AL250" s="206">
        <f t="shared" si="165"/>
        <v>9.99</v>
      </c>
      <c r="AM250" s="206">
        <f t="shared" si="166"/>
        <v>9.99</v>
      </c>
      <c r="AN250" s="206">
        <f t="shared" si="167"/>
        <v>59.99</v>
      </c>
      <c r="AO250" s="207" t="str">
        <f t="shared" si="168"/>
        <v>-</v>
      </c>
      <c r="AP250" s="104"/>
      <c r="AQ250" s="227">
        <v>46265</v>
      </c>
      <c r="AR250" s="112" t="s">
        <v>101</v>
      </c>
      <c r="AS250" s="103"/>
    </row>
    <row r="251" spans="1:45" s="49" customFormat="1">
      <c r="A251" s="110"/>
      <c r="B251" s="127" t="s">
        <v>218</v>
      </c>
      <c r="C251" s="54" t="s">
        <v>109</v>
      </c>
      <c r="D251" s="71" t="s">
        <v>85</v>
      </c>
      <c r="E251" s="112" t="s">
        <v>2426</v>
      </c>
      <c r="F251" s="51" t="s">
        <v>61</v>
      </c>
      <c r="G251" s="14">
        <v>20</v>
      </c>
      <c r="H251" s="14">
        <v>50</v>
      </c>
      <c r="I251" s="14" t="s">
        <v>41</v>
      </c>
      <c r="J251" s="14" t="s">
        <v>76</v>
      </c>
      <c r="K251" s="114" t="s">
        <v>61</v>
      </c>
      <c r="L251" s="115">
        <v>29.99</v>
      </c>
      <c r="M251" s="175">
        <f t="shared" si="157"/>
        <v>25.201680672268907</v>
      </c>
      <c r="N251" s="115">
        <f t="shared" si="174"/>
        <v>24.99</v>
      </c>
      <c r="O251" s="118">
        <f t="shared" si="175"/>
        <v>21</v>
      </c>
      <c r="P251" s="177">
        <f t="shared" si="176"/>
        <v>24.99</v>
      </c>
      <c r="Q251" s="16">
        <f>P251-2</f>
        <v>22.99</v>
      </c>
      <c r="R251" s="16">
        <f>P251-5</f>
        <v>19.989999999999998</v>
      </c>
      <c r="S251" s="16">
        <f>P251-7</f>
        <v>17.989999999999998</v>
      </c>
      <c r="T251" s="16">
        <f>P251-10</f>
        <v>14.989999999999998</v>
      </c>
      <c r="U251" s="72">
        <f>P251-12</f>
        <v>12.989999999999998</v>
      </c>
      <c r="V251" s="252">
        <v>39.99</v>
      </c>
      <c r="W251" s="237" t="s">
        <v>169</v>
      </c>
      <c r="X251" s="120" t="s">
        <v>1957</v>
      </c>
      <c r="Y251" s="67">
        <v>170</v>
      </c>
      <c r="Z251" s="114">
        <v>20</v>
      </c>
      <c r="AA251" s="182">
        <f t="shared" si="158"/>
        <v>190</v>
      </c>
      <c r="AB251" s="183">
        <f t="shared" si="159"/>
        <v>-178.5</v>
      </c>
      <c r="AC251" s="184">
        <f t="shared" si="160"/>
        <v>9.99</v>
      </c>
      <c r="AD251" s="183">
        <f t="shared" si="161"/>
        <v>8.3949579831932777</v>
      </c>
      <c r="AE251" s="202">
        <f>IF(ISNUMBER(Q251),AA251-40,"-")</f>
        <v>150</v>
      </c>
      <c r="AF251" s="203">
        <f>IF(ISNUMBER(R251),AA251-100,"-")</f>
        <v>90</v>
      </c>
      <c r="AG251" s="203">
        <f>IF(ISNUMBER(S251),AA251-140,"-")</f>
        <v>50</v>
      </c>
      <c r="AH251" s="203">
        <f t="shared" si="162"/>
        <v>-10</v>
      </c>
      <c r="AI251" s="204">
        <f t="shared" si="163"/>
        <v>-50</v>
      </c>
      <c r="AJ251" s="185"/>
      <c r="AK251" s="205">
        <f t="shared" si="164"/>
        <v>9.99</v>
      </c>
      <c r="AL251" s="206">
        <f t="shared" si="165"/>
        <v>9.99</v>
      </c>
      <c r="AM251" s="206">
        <f t="shared" si="166"/>
        <v>9.99</v>
      </c>
      <c r="AN251" s="206">
        <f t="shared" si="167"/>
        <v>59.99</v>
      </c>
      <c r="AO251" s="207">
        <f t="shared" si="168"/>
        <v>109.99</v>
      </c>
      <c r="AP251" s="104" t="s">
        <v>53</v>
      </c>
      <c r="AQ251" s="227">
        <v>46265</v>
      </c>
      <c r="AR251" s="112" t="s">
        <v>101</v>
      </c>
      <c r="AS251" s="103" t="s">
        <v>53</v>
      </c>
    </row>
    <row r="252" spans="1:45" s="49" customFormat="1">
      <c r="A252" s="110"/>
      <c r="B252" s="127" t="s">
        <v>218</v>
      </c>
      <c r="C252" s="54" t="s">
        <v>134</v>
      </c>
      <c r="D252" s="71" t="s">
        <v>40</v>
      </c>
      <c r="E252" s="112" t="s">
        <v>2426</v>
      </c>
      <c r="F252" s="51" t="s">
        <v>61</v>
      </c>
      <c r="G252" s="14">
        <v>100</v>
      </c>
      <c r="H252" s="14">
        <v>50</v>
      </c>
      <c r="I252" s="14" t="s">
        <v>41</v>
      </c>
      <c r="J252" s="14" t="s">
        <v>76</v>
      </c>
      <c r="K252" s="114" t="s">
        <v>61</v>
      </c>
      <c r="L252" s="115">
        <v>44.99</v>
      </c>
      <c r="M252" s="175">
        <f t="shared" si="157"/>
        <v>37.806722689075634</v>
      </c>
      <c r="N252" s="115">
        <f>L252-20</f>
        <v>24.990000000000002</v>
      </c>
      <c r="O252" s="118">
        <f t="shared" si="175"/>
        <v>21.000000000000004</v>
      </c>
      <c r="P252" s="177">
        <f t="shared" si="176"/>
        <v>24.990000000000002</v>
      </c>
      <c r="Q252" s="16">
        <f>P252-2</f>
        <v>22.990000000000002</v>
      </c>
      <c r="R252" s="16">
        <f>P252-5</f>
        <v>19.990000000000002</v>
      </c>
      <c r="S252" s="16">
        <f>P252-7</f>
        <v>17.990000000000002</v>
      </c>
      <c r="T252" s="16">
        <f>P252-10</f>
        <v>14.990000000000002</v>
      </c>
      <c r="U252" s="72">
        <f>P252-12</f>
        <v>12.990000000000002</v>
      </c>
      <c r="V252" s="252">
        <v>39.99</v>
      </c>
      <c r="W252" s="237" t="s">
        <v>105</v>
      </c>
      <c r="X252" s="120" t="s">
        <v>2118</v>
      </c>
      <c r="Y252" s="67">
        <v>170</v>
      </c>
      <c r="Z252" s="114">
        <v>-100</v>
      </c>
      <c r="AA252" s="182">
        <f t="shared" si="158"/>
        <v>70</v>
      </c>
      <c r="AB252" s="183">
        <f t="shared" si="159"/>
        <v>-35.699999999999996</v>
      </c>
      <c r="AC252" s="184">
        <f t="shared" si="160"/>
        <v>9.99</v>
      </c>
      <c r="AD252" s="183">
        <f t="shared" si="161"/>
        <v>8.3949579831932777</v>
      </c>
      <c r="AE252" s="202">
        <f>IF(ISNUMBER(Q252),AA252-40,"-")</f>
        <v>30</v>
      </c>
      <c r="AF252" s="203">
        <f>IF(ISNUMBER(R252),AA252-100,"-")</f>
        <v>-30</v>
      </c>
      <c r="AG252" s="203">
        <f>IF(ISNUMBER(S252),AA252-140,"-")</f>
        <v>-70</v>
      </c>
      <c r="AH252" s="203">
        <f t="shared" si="162"/>
        <v>-130</v>
      </c>
      <c r="AI252" s="204">
        <f t="shared" si="163"/>
        <v>-170</v>
      </c>
      <c r="AJ252" s="185"/>
      <c r="AK252" s="205">
        <f t="shared" si="164"/>
        <v>19.990000000000002</v>
      </c>
      <c r="AL252" s="206">
        <f t="shared" si="165"/>
        <v>89.99</v>
      </c>
      <c r="AM252" s="206">
        <f t="shared" si="166"/>
        <v>139.99</v>
      </c>
      <c r="AN252" s="206">
        <f t="shared" si="167"/>
        <v>209.99</v>
      </c>
      <c r="AO252" s="207">
        <f t="shared" si="168"/>
        <v>249.99</v>
      </c>
      <c r="AP252" s="104"/>
      <c r="AQ252" s="227">
        <v>46265</v>
      </c>
      <c r="AR252" s="112" t="s">
        <v>101</v>
      </c>
      <c r="AS252" s="201" t="s">
        <v>82</v>
      </c>
    </row>
    <row r="253" spans="1:45" s="49" customFormat="1">
      <c r="A253" s="110"/>
      <c r="B253" s="127" t="s">
        <v>218</v>
      </c>
      <c r="C253" s="54" t="s">
        <v>2513</v>
      </c>
      <c r="D253" s="71" t="s">
        <v>85</v>
      </c>
      <c r="E253" s="112" t="s">
        <v>2426</v>
      </c>
      <c r="F253" s="51" t="s">
        <v>61</v>
      </c>
      <c r="G253" s="14">
        <v>40</v>
      </c>
      <c r="H253" s="14">
        <v>50</v>
      </c>
      <c r="I253" s="14" t="s">
        <v>41</v>
      </c>
      <c r="J253" s="14" t="s">
        <v>76</v>
      </c>
      <c r="K253" s="114" t="s">
        <v>61</v>
      </c>
      <c r="L253" s="115">
        <v>34.99</v>
      </c>
      <c r="M253" s="175">
        <f t="shared" si="157"/>
        <v>29.403361344537817</v>
      </c>
      <c r="N253" s="115">
        <f>L253-10</f>
        <v>24.990000000000002</v>
      </c>
      <c r="O253" s="118">
        <f t="shared" si="175"/>
        <v>21.000000000000004</v>
      </c>
      <c r="P253" s="177">
        <f t="shared" si="176"/>
        <v>24.990000000000002</v>
      </c>
      <c r="Q253" s="16">
        <f>P253-2</f>
        <v>22.990000000000002</v>
      </c>
      <c r="R253" s="16">
        <f>P253-5</f>
        <v>19.990000000000002</v>
      </c>
      <c r="S253" s="16">
        <f>P253-7</f>
        <v>17.990000000000002</v>
      </c>
      <c r="T253" s="16">
        <f>P253-10</f>
        <v>14.990000000000002</v>
      </c>
      <c r="U253" s="72">
        <f>P253-12</f>
        <v>12.990000000000002</v>
      </c>
      <c r="V253" s="252">
        <v>39.99</v>
      </c>
      <c r="W253" s="237" t="s">
        <v>81</v>
      </c>
      <c r="X253" s="120" t="s">
        <v>2550</v>
      </c>
      <c r="Y253" s="67">
        <v>190</v>
      </c>
      <c r="Z253" s="114">
        <v>-45</v>
      </c>
      <c r="AA253" s="182">
        <f t="shared" si="158"/>
        <v>145</v>
      </c>
      <c r="AB253" s="183">
        <f t="shared" si="159"/>
        <v>-124.94999999999999</v>
      </c>
      <c r="AC253" s="184">
        <f t="shared" si="160"/>
        <v>9.99</v>
      </c>
      <c r="AD253" s="183">
        <f t="shared" si="161"/>
        <v>8.3949579831932777</v>
      </c>
      <c r="AE253" s="202">
        <f>IF(ISNUMBER(Q253),AA253-40,"-")</f>
        <v>105</v>
      </c>
      <c r="AF253" s="203">
        <f>IF(ISNUMBER(R253),AA253-100,"-")</f>
        <v>45</v>
      </c>
      <c r="AG253" s="203">
        <f>IF(ISNUMBER(S253),AA253-140,"-")</f>
        <v>5</v>
      </c>
      <c r="AH253" s="203">
        <f t="shared" si="162"/>
        <v>-55</v>
      </c>
      <c r="AI253" s="204">
        <f t="shared" si="163"/>
        <v>-95</v>
      </c>
      <c r="AJ253" s="185"/>
      <c r="AK253" s="205">
        <f t="shared" si="164"/>
        <v>9.99</v>
      </c>
      <c r="AL253" s="206">
        <f t="shared" si="165"/>
        <v>9.99</v>
      </c>
      <c r="AM253" s="206">
        <f t="shared" si="166"/>
        <v>49.99</v>
      </c>
      <c r="AN253" s="206">
        <f t="shared" si="167"/>
        <v>119.99</v>
      </c>
      <c r="AO253" s="207">
        <f t="shared" si="168"/>
        <v>169.99</v>
      </c>
      <c r="AP253" s="104"/>
      <c r="AQ253" s="227">
        <v>46265</v>
      </c>
      <c r="AR253" s="112" t="s">
        <v>110</v>
      </c>
      <c r="AS253" s="201" t="s">
        <v>82</v>
      </c>
    </row>
    <row r="254" spans="1:45" s="49" customFormat="1">
      <c r="A254" s="110"/>
      <c r="B254" s="127" t="s">
        <v>218</v>
      </c>
      <c r="C254" s="54" t="s">
        <v>2707</v>
      </c>
      <c r="D254" s="71" t="s">
        <v>40</v>
      </c>
      <c r="E254" s="112" t="s">
        <v>2426</v>
      </c>
      <c r="F254" s="51" t="s">
        <v>61</v>
      </c>
      <c r="G254" s="14" t="s">
        <v>61</v>
      </c>
      <c r="H254" s="14">
        <v>50</v>
      </c>
      <c r="I254" s="14" t="s">
        <v>41</v>
      </c>
      <c r="J254" s="14" t="s">
        <v>76</v>
      </c>
      <c r="K254" s="114" t="s">
        <v>61</v>
      </c>
      <c r="L254" s="115">
        <v>54.99</v>
      </c>
      <c r="M254" s="175">
        <f t="shared" si="157"/>
        <v>46.210084033613448</v>
      </c>
      <c r="N254" s="115">
        <f>L254-30</f>
        <v>24.990000000000002</v>
      </c>
      <c r="O254" s="116">
        <f t="shared" si="175"/>
        <v>21.000000000000004</v>
      </c>
      <c r="P254" s="177">
        <f t="shared" si="176"/>
        <v>24.990000000000002</v>
      </c>
      <c r="Q254" s="16">
        <f>P254-2</f>
        <v>22.990000000000002</v>
      </c>
      <c r="R254" s="16">
        <f>P254-5</f>
        <v>19.990000000000002</v>
      </c>
      <c r="S254" s="16">
        <f>P254-7</f>
        <v>17.990000000000002</v>
      </c>
      <c r="T254" s="16">
        <f>P254-10</f>
        <v>14.990000000000002</v>
      </c>
      <c r="U254" s="72">
        <f>P254-12</f>
        <v>12.990000000000002</v>
      </c>
      <c r="V254" s="256">
        <v>0</v>
      </c>
      <c r="W254" s="237" t="s">
        <v>2569</v>
      </c>
      <c r="X254" s="120" t="s">
        <v>2711</v>
      </c>
      <c r="Y254" s="67">
        <v>270</v>
      </c>
      <c r="Z254" s="114">
        <v>-250</v>
      </c>
      <c r="AA254" s="182">
        <f t="shared" si="158"/>
        <v>20</v>
      </c>
      <c r="AB254" s="183">
        <f t="shared" si="159"/>
        <v>23.799999999999997</v>
      </c>
      <c r="AC254" s="184">
        <f t="shared" si="160"/>
        <v>29.990000000000002</v>
      </c>
      <c r="AD254" s="183">
        <f t="shared" si="161"/>
        <v>25.20168067226891</v>
      </c>
      <c r="AE254" s="202">
        <f>IF(ISNUMBER(Q254),AA254-40,"-")</f>
        <v>-20</v>
      </c>
      <c r="AF254" s="203">
        <f>IF(ISNUMBER(R254),AA254-100,"-")</f>
        <v>-80</v>
      </c>
      <c r="AG254" s="203">
        <f>IF(ISNUMBER(S254),AA254-140,"-")</f>
        <v>-120</v>
      </c>
      <c r="AH254" s="203">
        <f t="shared" si="162"/>
        <v>-180</v>
      </c>
      <c r="AI254" s="204">
        <f t="shared" si="163"/>
        <v>-220</v>
      </c>
      <c r="AJ254" s="185"/>
      <c r="AK254" s="205">
        <f t="shared" si="164"/>
        <v>79.989999999999995</v>
      </c>
      <c r="AL254" s="206">
        <f t="shared" si="165"/>
        <v>149.99</v>
      </c>
      <c r="AM254" s="206">
        <f t="shared" si="166"/>
        <v>199.99</v>
      </c>
      <c r="AN254" s="206">
        <f t="shared" si="167"/>
        <v>269.99</v>
      </c>
      <c r="AO254" s="207">
        <f t="shared" si="168"/>
        <v>309.99</v>
      </c>
      <c r="AP254" s="104" t="s">
        <v>2710</v>
      </c>
      <c r="AQ254" s="227">
        <v>46265</v>
      </c>
      <c r="AR254" s="112" t="s">
        <v>113</v>
      </c>
      <c r="AS254" s="103"/>
    </row>
    <row r="255" spans="1:45">
      <c r="A255" s="110"/>
      <c r="B255" s="127" t="s">
        <v>218</v>
      </c>
      <c r="C255" s="54" t="s">
        <v>107</v>
      </c>
      <c r="D255" s="71" t="s">
        <v>71</v>
      </c>
      <c r="E255" s="112" t="s">
        <v>2426</v>
      </c>
      <c r="F255" s="51" t="s">
        <v>61</v>
      </c>
      <c r="G255" s="14">
        <v>12</v>
      </c>
      <c r="H255" s="14">
        <v>50</v>
      </c>
      <c r="I255" s="14" t="s">
        <v>41</v>
      </c>
      <c r="J255" s="14" t="s">
        <v>76</v>
      </c>
      <c r="K255" s="114" t="s">
        <v>61</v>
      </c>
      <c r="L255" s="115">
        <v>34.99</v>
      </c>
      <c r="M255" s="175">
        <f t="shared" si="157"/>
        <v>29.403361344537817</v>
      </c>
      <c r="N255" s="115">
        <f>L255-8</f>
        <v>26.990000000000002</v>
      </c>
      <c r="O255" s="118">
        <f t="shared" si="175"/>
        <v>22.680672268907564</v>
      </c>
      <c r="P255" s="177">
        <f t="shared" si="176"/>
        <v>26.990000000000002</v>
      </c>
      <c r="Q255" s="16">
        <f>P255-2</f>
        <v>24.990000000000002</v>
      </c>
      <c r="R255" s="16">
        <f>P255-5</f>
        <v>21.990000000000002</v>
      </c>
      <c r="S255" s="16">
        <f>P255-7</f>
        <v>19.990000000000002</v>
      </c>
      <c r="T255" s="16">
        <f>P255-10</f>
        <v>16.990000000000002</v>
      </c>
      <c r="U255" s="71" t="s">
        <v>41</v>
      </c>
      <c r="V255" s="252">
        <v>39.99</v>
      </c>
      <c r="W255" s="237" t="s">
        <v>132</v>
      </c>
      <c r="X255" s="120" t="s">
        <v>1954</v>
      </c>
      <c r="Y255" s="67">
        <v>250</v>
      </c>
      <c r="Z255" s="114">
        <v>-40</v>
      </c>
      <c r="AA255" s="182">
        <f t="shared" si="158"/>
        <v>210</v>
      </c>
      <c r="AB255" s="183">
        <f t="shared" si="159"/>
        <v>-202.29999999999998</v>
      </c>
      <c r="AC255" s="184">
        <f t="shared" si="160"/>
        <v>9.99</v>
      </c>
      <c r="AD255" s="183">
        <f t="shared" si="161"/>
        <v>8.3949579831932777</v>
      </c>
      <c r="AE255" s="202">
        <f>IF(ISNUMBER(Q255),AA255-40,"-")</f>
        <v>170</v>
      </c>
      <c r="AF255" s="203">
        <f>IF(ISNUMBER(R255),AA255-100,"-")</f>
        <v>110</v>
      </c>
      <c r="AG255" s="203">
        <f>IF(ISNUMBER(S255),AA255-140,"-")</f>
        <v>70</v>
      </c>
      <c r="AH255" s="203">
        <f t="shared" si="162"/>
        <v>10</v>
      </c>
      <c r="AI255" s="204" t="str">
        <f t="shared" si="163"/>
        <v>-</v>
      </c>
      <c r="AJ255" s="185"/>
      <c r="AK255" s="205">
        <f t="shared" si="164"/>
        <v>9.99</v>
      </c>
      <c r="AL255" s="206">
        <f t="shared" si="165"/>
        <v>9.99</v>
      </c>
      <c r="AM255" s="206">
        <f t="shared" si="166"/>
        <v>9.99</v>
      </c>
      <c r="AN255" s="206">
        <f t="shared" si="167"/>
        <v>39.99</v>
      </c>
      <c r="AO255" s="207" t="str">
        <f t="shared" si="168"/>
        <v>-</v>
      </c>
      <c r="AP255" s="104"/>
      <c r="AQ255" s="227">
        <v>46265</v>
      </c>
      <c r="AR255" s="112" t="s">
        <v>108</v>
      </c>
      <c r="AS255" s="103"/>
    </row>
    <row r="256" spans="1:45">
      <c r="A256" s="110"/>
      <c r="B256" s="127" t="s">
        <v>218</v>
      </c>
      <c r="C256" s="54" t="s">
        <v>121</v>
      </c>
      <c r="D256" s="71" t="s">
        <v>71</v>
      </c>
      <c r="E256" s="112" t="s">
        <v>2426</v>
      </c>
      <c r="F256" s="51" t="s">
        <v>61</v>
      </c>
      <c r="G256" s="14">
        <v>20</v>
      </c>
      <c r="H256" s="14">
        <v>50</v>
      </c>
      <c r="I256" s="14" t="s">
        <v>41</v>
      </c>
      <c r="J256" s="14" t="s">
        <v>76</v>
      </c>
      <c r="K256" s="114" t="s">
        <v>61</v>
      </c>
      <c r="L256" s="115">
        <v>34.99</v>
      </c>
      <c r="M256" s="175">
        <f t="shared" si="157"/>
        <v>29.403361344537817</v>
      </c>
      <c r="N256" s="115">
        <f>L256-8</f>
        <v>26.990000000000002</v>
      </c>
      <c r="O256" s="118">
        <f t="shared" si="175"/>
        <v>22.680672268907564</v>
      </c>
      <c r="P256" s="177">
        <f t="shared" si="176"/>
        <v>26.990000000000002</v>
      </c>
      <c r="Q256" s="16">
        <f>P256-2</f>
        <v>24.990000000000002</v>
      </c>
      <c r="R256" s="16">
        <f>P256-5</f>
        <v>21.990000000000002</v>
      </c>
      <c r="S256" s="16">
        <f>P256-7</f>
        <v>19.990000000000002</v>
      </c>
      <c r="T256" s="16">
        <f>P256-10</f>
        <v>16.990000000000002</v>
      </c>
      <c r="U256" s="72">
        <f>P256-12</f>
        <v>14.990000000000002</v>
      </c>
      <c r="V256" s="252">
        <v>39.99</v>
      </c>
      <c r="W256" s="237" t="s">
        <v>132</v>
      </c>
      <c r="X256" s="120" t="s">
        <v>1958</v>
      </c>
      <c r="Y256" s="67">
        <v>250</v>
      </c>
      <c r="Z256" s="114">
        <v>-40</v>
      </c>
      <c r="AA256" s="182">
        <f t="shared" si="158"/>
        <v>210</v>
      </c>
      <c r="AB256" s="183">
        <f t="shared" si="159"/>
        <v>-202.29999999999998</v>
      </c>
      <c r="AC256" s="184">
        <f t="shared" si="160"/>
        <v>9.99</v>
      </c>
      <c r="AD256" s="183">
        <f t="shared" si="161"/>
        <v>8.3949579831932777</v>
      </c>
      <c r="AE256" s="202">
        <f>IF(ISNUMBER(Q256),AA256-40,"-")</f>
        <v>170</v>
      </c>
      <c r="AF256" s="203">
        <f>IF(ISNUMBER(R256),AA256-100,"-")</f>
        <v>110</v>
      </c>
      <c r="AG256" s="203">
        <f>IF(ISNUMBER(S256),AA256-140,"-")</f>
        <v>70</v>
      </c>
      <c r="AH256" s="203">
        <f t="shared" si="162"/>
        <v>10</v>
      </c>
      <c r="AI256" s="204">
        <f t="shared" si="163"/>
        <v>-30</v>
      </c>
      <c r="AJ256" s="185"/>
      <c r="AK256" s="205">
        <f t="shared" si="164"/>
        <v>9.99</v>
      </c>
      <c r="AL256" s="206">
        <f t="shared" si="165"/>
        <v>9.99</v>
      </c>
      <c r="AM256" s="206">
        <f t="shared" si="166"/>
        <v>9.99</v>
      </c>
      <c r="AN256" s="206">
        <f t="shared" si="167"/>
        <v>39.99</v>
      </c>
      <c r="AO256" s="207">
        <f t="shared" si="168"/>
        <v>89.99</v>
      </c>
      <c r="AP256" s="104" t="s">
        <v>53</v>
      </c>
      <c r="AQ256" s="227">
        <v>46265</v>
      </c>
      <c r="AR256" s="112" t="s">
        <v>108</v>
      </c>
      <c r="AS256" s="103" t="s">
        <v>53</v>
      </c>
    </row>
    <row r="257" spans="1:45">
      <c r="A257" s="110"/>
      <c r="B257" s="127" t="s">
        <v>218</v>
      </c>
      <c r="C257" s="54" t="s">
        <v>98</v>
      </c>
      <c r="D257" s="71" t="s">
        <v>71</v>
      </c>
      <c r="E257" s="112" t="s">
        <v>2426</v>
      </c>
      <c r="F257" s="51" t="s">
        <v>61</v>
      </c>
      <c r="G257" s="14">
        <v>5</v>
      </c>
      <c r="H257" s="14">
        <v>50</v>
      </c>
      <c r="I257" s="14" t="s">
        <v>41</v>
      </c>
      <c r="J257" s="14" t="s">
        <v>76</v>
      </c>
      <c r="K257" s="114" t="s">
        <v>61</v>
      </c>
      <c r="L257" s="115">
        <v>29.99</v>
      </c>
      <c r="M257" s="175">
        <f t="shared" ref="M257:M282" si="177">L257/1.19</f>
        <v>25.201680672268907</v>
      </c>
      <c r="N257" s="115">
        <f>L257-2</f>
        <v>27.99</v>
      </c>
      <c r="O257" s="118">
        <f t="shared" si="175"/>
        <v>23.521008403361343</v>
      </c>
      <c r="P257" s="177">
        <f t="shared" si="176"/>
        <v>27.99</v>
      </c>
      <c r="Q257" s="16">
        <f>P257-2</f>
        <v>25.99</v>
      </c>
      <c r="R257" s="16">
        <f>P257-5</f>
        <v>22.99</v>
      </c>
      <c r="S257" s="16">
        <f>P257-7</f>
        <v>20.99</v>
      </c>
      <c r="T257" s="16">
        <f>P257-10</f>
        <v>17.989999999999998</v>
      </c>
      <c r="U257" s="71" t="s">
        <v>41</v>
      </c>
      <c r="V257" s="252">
        <v>39.99</v>
      </c>
      <c r="W257" s="237" t="s">
        <v>157</v>
      </c>
      <c r="X257" s="120" t="s">
        <v>234</v>
      </c>
      <c r="Y257" s="67">
        <v>210</v>
      </c>
      <c r="Z257" s="114">
        <v>60</v>
      </c>
      <c r="AA257" s="182">
        <f t="shared" ref="AA257:AA282" si="178">SUM(Y257:Z257)</f>
        <v>270</v>
      </c>
      <c r="AB257" s="183">
        <f t="shared" ref="AB257:AB282" si="179">((($AA$2+$AA$3)-AA257))*1.19</f>
        <v>-273.7</v>
      </c>
      <c r="AC257" s="184">
        <f t="shared" ref="AC257:AC282" si="180">IF(AB257&lt;1,9.99,ROUNDDOWN(AB257/10,0)*10+9.99)</f>
        <v>9.99</v>
      </c>
      <c r="AD257" s="183">
        <f t="shared" ref="AD257:AD282" si="181">AC257/1.19</f>
        <v>8.3949579831932777</v>
      </c>
      <c r="AE257" s="202">
        <f>IF(ISNUMBER(Q257),AA257-40,"-")</f>
        <v>230</v>
      </c>
      <c r="AF257" s="203">
        <f>IF(ISNUMBER(R257),AA257-100,"-")</f>
        <v>170</v>
      </c>
      <c r="AG257" s="203">
        <f>IF(ISNUMBER(S257),AA257-140,"-")</f>
        <v>130</v>
      </c>
      <c r="AH257" s="203">
        <f t="shared" ref="AH257:AH283" si="182">IF(ISNUMBER(T257),AA257-200,"-")</f>
        <v>70</v>
      </c>
      <c r="AI257" s="204" t="str">
        <f t="shared" ref="AI257:AI283" si="183">IF(ISNUMBER(U257),AA257-240,"-")</f>
        <v>-</v>
      </c>
      <c r="AJ257" s="185"/>
      <c r="AK257" s="205">
        <f t="shared" ref="AK257:AK283" si="184">IF(ISNUMBER(AE257),IF((AB257+47.6)&lt;1,9.99,ROUNDDOWN((AB257+47.6)/10,0)*10+9.99),"-")</f>
        <v>9.99</v>
      </c>
      <c r="AL257" s="206">
        <f t="shared" ref="AL257:AL283" si="185">IF(ISNUMBER(AF257),IF((AB257+119)&lt;1,9.99,ROUNDDOWN((AB257+119)/10,0)*10+9.99),"-")</f>
        <v>9.99</v>
      </c>
      <c r="AM257" s="206">
        <f t="shared" ref="AM257:AM283" si="186">IF(ISNUMBER(AG257),IF((AB257+166.6)&lt;1,9.99,ROUNDDOWN((AB257+166.6)/10,0)*10+9.99),"-")</f>
        <v>9.99</v>
      </c>
      <c r="AN257" s="206">
        <f t="shared" ref="AN257:AN283" si="187">IF(ISNUMBER(AH257),IF((AB257+238)&lt;1,9.99,ROUNDDOWN((AB257+238)/10,0)*10+9.99),"-")</f>
        <v>9.99</v>
      </c>
      <c r="AO257" s="207" t="str">
        <f t="shared" ref="AO257:AO283" si="188">IF(ISNUMBER(AI257),IF((AB257+285.6)&lt;1,9.99,ROUNDDOWN((AB257+285.6)/10,0)*10+9.99),"-")</f>
        <v>-</v>
      </c>
      <c r="AP257" s="104"/>
      <c r="AQ257" s="227">
        <v>46265</v>
      </c>
      <c r="AR257" s="112" t="s">
        <v>99</v>
      </c>
      <c r="AS257" s="201" t="s">
        <v>82</v>
      </c>
    </row>
    <row r="258" spans="1:45" s="49" customFormat="1">
      <c r="A258" s="110"/>
      <c r="B258" s="127" t="s">
        <v>218</v>
      </c>
      <c r="C258" s="54" t="s">
        <v>98</v>
      </c>
      <c r="D258" s="71" t="s">
        <v>71</v>
      </c>
      <c r="E258" s="112"/>
      <c r="F258" s="51" t="s">
        <v>61</v>
      </c>
      <c r="G258" s="14">
        <v>5</v>
      </c>
      <c r="H258" s="14">
        <v>50</v>
      </c>
      <c r="I258" s="14" t="s">
        <v>41</v>
      </c>
      <c r="J258" s="14" t="s">
        <v>76</v>
      </c>
      <c r="K258" s="114" t="s">
        <v>61</v>
      </c>
      <c r="L258" s="115">
        <v>29.99</v>
      </c>
      <c r="M258" s="175">
        <f t="shared" si="177"/>
        <v>25.201680672268907</v>
      </c>
      <c r="N258" s="115"/>
      <c r="O258" s="116"/>
      <c r="P258" s="177">
        <f t="shared" ref="P258:P269" si="189">L258</f>
        <v>29.99</v>
      </c>
      <c r="Q258" s="16">
        <f>P258-2</f>
        <v>27.99</v>
      </c>
      <c r="R258" s="16">
        <f>P258-5</f>
        <v>24.99</v>
      </c>
      <c r="S258" s="16">
        <f>P258-7</f>
        <v>22.99</v>
      </c>
      <c r="T258" s="16">
        <f>P258-10</f>
        <v>19.989999999999998</v>
      </c>
      <c r="U258" s="71" t="s">
        <v>41</v>
      </c>
      <c r="V258" s="252">
        <v>39.99</v>
      </c>
      <c r="W258" s="212"/>
      <c r="X258" s="119" t="s">
        <v>41</v>
      </c>
      <c r="Y258" s="67">
        <v>210</v>
      </c>
      <c r="Z258" s="114"/>
      <c r="AA258" s="182">
        <f t="shared" si="178"/>
        <v>210</v>
      </c>
      <c r="AB258" s="183">
        <f t="shared" si="179"/>
        <v>-202.29999999999998</v>
      </c>
      <c r="AC258" s="184">
        <f t="shared" si="180"/>
        <v>9.99</v>
      </c>
      <c r="AD258" s="183">
        <f t="shared" si="181"/>
        <v>8.3949579831932777</v>
      </c>
      <c r="AE258" s="202">
        <f>IF(ISNUMBER(Q258),AA258-40,"-")</f>
        <v>170</v>
      </c>
      <c r="AF258" s="203">
        <f>IF(ISNUMBER(R258),AA258-100,"-")</f>
        <v>110</v>
      </c>
      <c r="AG258" s="203">
        <f>IF(ISNUMBER(S258),AA258-140,"-")</f>
        <v>70</v>
      </c>
      <c r="AH258" s="203">
        <f t="shared" si="182"/>
        <v>10</v>
      </c>
      <c r="AI258" s="204" t="str">
        <f t="shared" si="183"/>
        <v>-</v>
      </c>
      <c r="AJ258" s="185"/>
      <c r="AK258" s="205">
        <f t="shared" si="184"/>
        <v>9.99</v>
      </c>
      <c r="AL258" s="206">
        <f t="shared" si="185"/>
        <v>9.99</v>
      </c>
      <c r="AM258" s="206">
        <f t="shared" si="186"/>
        <v>9.99</v>
      </c>
      <c r="AN258" s="206">
        <f t="shared" si="187"/>
        <v>39.99</v>
      </c>
      <c r="AO258" s="207" t="str">
        <f t="shared" si="188"/>
        <v>-</v>
      </c>
      <c r="AP258" s="104"/>
      <c r="AQ258" s="227"/>
      <c r="AR258" s="112" t="s">
        <v>99</v>
      </c>
      <c r="AS258" s="103"/>
    </row>
    <row r="259" spans="1:45" s="49" customFormat="1">
      <c r="A259" s="110"/>
      <c r="B259" s="127" t="s">
        <v>218</v>
      </c>
      <c r="C259" s="54" t="s">
        <v>236</v>
      </c>
      <c r="D259" s="71" t="s">
        <v>40</v>
      </c>
      <c r="E259" s="112"/>
      <c r="F259" s="51" t="s">
        <v>61</v>
      </c>
      <c r="G259" s="14">
        <v>30</v>
      </c>
      <c r="H259" s="14">
        <v>50</v>
      </c>
      <c r="I259" s="14" t="s">
        <v>41</v>
      </c>
      <c r="J259" s="14" t="s">
        <v>76</v>
      </c>
      <c r="K259" s="114" t="s">
        <v>61</v>
      </c>
      <c r="L259" s="115">
        <v>29.99</v>
      </c>
      <c r="M259" s="175">
        <f t="shared" si="177"/>
        <v>25.201680672268907</v>
      </c>
      <c r="N259" s="115"/>
      <c r="O259" s="116"/>
      <c r="P259" s="177">
        <f t="shared" si="189"/>
        <v>29.99</v>
      </c>
      <c r="Q259" s="14" t="s">
        <v>41</v>
      </c>
      <c r="R259" s="14" t="s">
        <v>41</v>
      </c>
      <c r="S259" s="14" t="s">
        <v>41</v>
      </c>
      <c r="T259" s="14" t="s">
        <v>41</v>
      </c>
      <c r="U259" s="71" t="s">
        <v>41</v>
      </c>
      <c r="V259" s="252">
        <v>39.99</v>
      </c>
      <c r="W259" s="212"/>
      <c r="X259" s="119" t="s">
        <v>41</v>
      </c>
      <c r="Y259" s="67">
        <v>20</v>
      </c>
      <c r="Z259" s="114"/>
      <c r="AA259" s="182">
        <f t="shared" si="178"/>
        <v>20</v>
      </c>
      <c r="AB259" s="183">
        <f t="shared" si="179"/>
        <v>23.799999999999997</v>
      </c>
      <c r="AC259" s="184">
        <f t="shared" si="180"/>
        <v>29.990000000000002</v>
      </c>
      <c r="AD259" s="183">
        <f t="shared" si="181"/>
        <v>25.20168067226891</v>
      </c>
      <c r="AE259" s="202" t="str">
        <f>IF(ISNUMBER(Q259),AA259-40,"-")</f>
        <v>-</v>
      </c>
      <c r="AF259" s="203" t="str">
        <f>IF(ISNUMBER(R259),AA259-100,"-")</f>
        <v>-</v>
      </c>
      <c r="AG259" s="203" t="str">
        <f>IF(ISNUMBER(S259),AA259-140,"-")</f>
        <v>-</v>
      </c>
      <c r="AH259" s="203" t="str">
        <f t="shared" si="182"/>
        <v>-</v>
      </c>
      <c r="AI259" s="204" t="str">
        <f t="shared" si="183"/>
        <v>-</v>
      </c>
      <c r="AJ259" s="185"/>
      <c r="AK259" s="205" t="str">
        <f t="shared" si="184"/>
        <v>-</v>
      </c>
      <c r="AL259" s="206" t="str">
        <f t="shared" si="185"/>
        <v>-</v>
      </c>
      <c r="AM259" s="206" t="str">
        <f t="shared" si="186"/>
        <v>-</v>
      </c>
      <c r="AN259" s="206" t="str">
        <f t="shared" si="187"/>
        <v>-</v>
      </c>
      <c r="AO259" s="207" t="str">
        <f t="shared" si="188"/>
        <v>-</v>
      </c>
      <c r="AP259" s="103" t="s">
        <v>2497</v>
      </c>
      <c r="AQ259" s="227"/>
      <c r="AR259" s="112" t="s">
        <v>187</v>
      </c>
      <c r="AS259" s="103"/>
    </row>
    <row r="260" spans="1:45" s="49" customFormat="1">
      <c r="A260" s="110"/>
      <c r="B260" s="127" t="s">
        <v>218</v>
      </c>
      <c r="C260" s="54" t="s">
        <v>98</v>
      </c>
      <c r="D260" s="71" t="s">
        <v>71</v>
      </c>
      <c r="E260" s="112" t="s">
        <v>2426</v>
      </c>
      <c r="F260" s="51" t="s">
        <v>61</v>
      </c>
      <c r="G260" s="14">
        <v>5</v>
      </c>
      <c r="H260" s="14">
        <v>50</v>
      </c>
      <c r="I260" s="14" t="s">
        <v>41</v>
      </c>
      <c r="J260" s="14" t="s">
        <v>76</v>
      </c>
      <c r="K260" s="114" t="s">
        <v>61</v>
      </c>
      <c r="L260" s="115">
        <v>29.99</v>
      </c>
      <c r="M260" s="175">
        <f t="shared" si="177"/>
        <v>25.201680672268907</v>
      </c>
      <c r="N260" s="115"/>
      <c r="O260" s="116"/>
      <c r="P260" s="177">
        <f t="shared" si="189"/>
        <v>29.99</v>
      </c>
      <c r="Q260" s="16">
        <f>P260-2</f>
        <v>27.99</v>
      </c>
      <c r="R260" s="16">
        <f>P260-5</f>
        <v>24.99</v>
      </c>
      <c r="S260" s="16">
        <f>P260-7</f>
        <v>22.99</v>
      </c>
      <c r="T260" s="16">
        <f>P260-10</f>
        <v>19.989999999999998</v>
      </c>
      <c r="U260" s="71" t="s">
        <v>41</v>
      </c>
      <c r="V260" s="252">
        <v>39.99</v>
      </c>
      <c r="W260" s="237" t="s">
        <v>49</v>
      </c>
      <c r="X260" s="120" t="s">
        <v>233</v>
      </c>
      <c r="Y260" s="67">
        <v>210</v>
      </c>
      <c r="Z260" s="114">
        <v>70</v>
      </c>
      <c r="AA260" s="182">
        <f t="shared" si="178"/>
        <v>280</v>
      </c>
      <c r="AB260" s="183">
        <f t="shared" si="179"/>
        <v>-285.59999999999997</v>
      </c>
      <c r="AC260" s="184">
        <f t="shared" si="180"/>
        <v>9.99</v>
      </c>
      <c r="AD260" s="183">
        <f t="shared" si="181"/>
        <v>8.3949579831932777</v>
      </c>
      <c r="AE260" s="202">
        <f>IF(ISNUMBER(Q260),AA260-40,"-")</f>
        <v>240</v>
      </c>
      <c r="AF260" s="203">
        <f>IF(ISNUMBER(R260),AA260-100,"-")</f>
        <v>180</v>
      </c>
      <c r="AG260" s="203">
        <f>IF(ISNUMBER(S260),AA260-140,"-")</f>
        <v>140</v>
      </c>
      <c r="AH260" s="203">
        <f t="shared" si="182"/>
        <v>80</v>
      </c>
      <c r="AI260" s="204" t="str">
        <f t="shared" si="183"/>
        <v>-</v>
      </c>
      <c r="AJ260" s="185"/>
      <c r="AK260" s="205">
        <f t="shared" si="184"/>
        <v>9.99</v>
      </c>
      <c r="AL260" s="206">
        <f t="shared" si="185"/>
        <v>9.99</v>
      </c>
      <c r="AM260" s="206">
        <f t="shared" si="186"/>
        <v>9.99</v>
      </c>
      <c r="AN260" s="206">
        <f t="shared" si="187"/>
        <v>9.99</v>
      </c>
      <c r="AO260" s="207" t="str">
        <f t="shared" si="188"/>
        <v>-</v>
      </c>
      <c r="AP260" s="104"/>
      <c r="AQ260" s="227">
        <v>46265</v>
      </c>
      <c r="AR260" s="112" t="s">
        <v>99</v>
      </c>
      <c r="AS260" s="103"/>
    </row>
    <row r="261" spans="1:45" s="49" customFormat="1">
      <c r="A261" s="110"/>
      <c r="B261" s="127" t="s">
        <v>218</v>
      </c>
      <c r="C261" s="54" t="s">
        <v>95</v>
      </c>
      <c r="D261" s="71" t="s">
        <v>40</v>
      </c>
      <c r="E261" s="112"/>
      <c r="F261" s="51" t="s">
        <v>41</v>
      </c>
      <c r="G261" s="14">
        <v>25</v>
      </c>
      <c r="H261" s="14">
        <v>300</v>
      </c>
      <c r="I261" s="14" t="s">
        <v>41</v>
      </c>
      <c r="J261" s="14" t="s">
        <v>42</v>
      </c>
      <c r="K261" s="114">
        <v>0.19</v>
      </c>
      <c r="L261" s="115">
        <v>29.99</v>
      </c>
      <c r="M261" s="175">
        <f t="shared" si="177"/>
        <v>25.201680672268907</v>
      </c>
      <c r="N261" s="115"/>
      <c r="O261" s="116"/>
      <c r="P261" s="177">
        <f t="shared" si="189"/>
        <v>29.99</v>
      </c>
      <c r="Q261" s="16">
        <f>P261-2</f>
        <v>27.99</v>
      </c>
      <c r="R261" s="16">
        <f>P261-5</f>
        <v>24.99</v>
      </c>
      <c r="S261" s="16">
        <f>P261-7</f>
        <v>22.99</v>
      </c>
      <c r="T261" s="16">
        <f>P261-10</f>
        <v>19.989999999999998</v>
      </c>
      <c r="U261" s="71" t="s">
        <v>41</v>
      </c>
      <c r="V261" s="252">
        <v>39.99</v>
      </c>
      <c r="W261" s="212"/>
      <c r="X261" s="119" t="s">
        <v>41</v>
      </c>
      <c r="Y261" s="67">
        <v>110</v>
      </c>
      <c r="Z261" s="114"/>
      <c r="AA261" s="182">
        <f t="shared" si="178"/>
        <v>110</v>
      </c>
      <c r="AB261" s="183">
        <f t="shared" si="179"/>
        <v>-83.3</v>
      </c>
      <c r="AC261" s="184">
        <f t="shared" si="180"/>
        <v>9.99</v>
      </c>
      <c r="AD261" s="183">
        <f t="shared" si="181"/>
        <v>8.3949579831932777</v>
      </c>
      <c r="AE261" s="202">
        <f>IF(ISNUMBER(Q261),AA261-40,"-")</f>
        <v>70</v>
      </c>
      <c r="AF261" s="203">
        <f>IF(ISNUMBER(R261),AA261-100,"-")</f>
        <v>10</v>
      </c>
      <c r="AG261" s="203">
        <f>IF(ISNUMBER(S261),AA261-140,"-")</f>
        <v>-30</v>
      </c>
      <c r="AH261" s="203">
        <f t="shared" si="182"/>
        <v>-90</v>
      </c>
      <c r="AI261" s="204" t="str">
        <f t="shared" si="183"/>
        <v>-</v>
      </c>
      <c r="AJ261" s="185"/>
      <c r="AK261" s="205">
        <f t="shared" si="184"/>
        <v>9.99</v>
      </c>
      <c r="AL261" s="206">
        <f t="shared" si="185"/>
        <v>39.99</v>
      </c>
      <c r="AM261" s="206">
        <f t="shared" si="186"/>
        <v>89.99</v>
      </c>
      <c r="AN261" s="206">
        <f t="shared" si="187"/>
        <v>159.99</v>
      </c>
      <c r="AO261" s="207" t="str">
        <f t="shared" si="188"/>
        <v>-</v>
      </c>
      <c r="AP261" s="103"/>
      <c r="AQ261" s="227"/>
      <c r="AR261" s="112" t="s">
        <v>96</v>
      </c>
      <c r="AS261" s="103"/>
    </row>
    <row r="262" spans="1:45" s="49" customFormat="1">
      <c r="A262" s="110"/>
      <c r="B262" s="127" t="s">
        <v>218</v>
      </c>
      <c r="C262" s="54" t="s">
        <v>93</v>
      </c>
      <c r="D262" s="71" t="s">
        <v>71</v>
      </c>
      <c r="E262" s="112"/>
      <c r="F262" s="51" t="s">
        <v>41</v>
      </c>
      <c r="G262" s="14">
        <v>10</v>
      </c>
      <c r="H262" s="14">
        <v>150</v>
      </c>
      <c r="I262" s="14" t="s">
        <v>41</v>
      </c>
      <c r="J262" s="14" t="s">
        <v>42</v>
      </c>
      <c r="K262" s="114">
        <v>0.19</v>
      </c>
      <c r="L262" s="115">
        <v>29.99</v>
      </c>
      <c r="M262" s="175">
        <f t="shared" si="177"/>
        <v>25.201680672268907</v>
      </c>
      <c r="N262" s="115"/>
      <c r="O262" s="116"/>
      <c r="P262" s="177">
        <f t="shared" si="189"/>
        <v>29.99</v>
      </c>
      <c r="Q262" s="16">
        <f>P262-2</f>
        <v>27.99</v>
      </c>
      <c r="R262" s="16">
        <f>P262-5</f>
        <v>24.99</v>
      </c>
      <c r="S262" s="16">
        <f>P262-7</f>
        <v>22.99</v>
      </c>
      <c r="T262" s="16">
        <f>P262-10</f>
        <v>19.989999999999998</v>
      </c>
      <c r="U262" s="71" t="s">
        <v>41</v>
      </c>
      <c r="V262" s="252">
        <v>39.99</v>
      </c>
      <c r="W262" s="212"/>
      <c r="X262" s="119" t="s">
        <v>41</v>
      </c>
      <c r="Y262" s="67">
        <v>230</v>
      </c>
      <c r="Z262" s="114"/>
      <c r="AA262" s="182">
        <f t="shared" si="178"/>
        <v>230</v>
      </c>
      <c r="AB262" s="183">
        <f t="shared" si="179"/>
        <v>-226.1</v>
      </c>
      <c r="AC262" s="184">
        <f t="shared" si="180"/>
        <v>9.99</v>
      </c>
      <c r="AD262" s="183">
        <f t="shared" si="181"/>
        <v>8.3949579831932777</v>
      </c>
      <c r="AE262" s="202">
        <f>IF(ISNUMBER(Q262),AA262-40,"-")</f>
        <v>190</v>
      </c>
      <c r="AF262" s="203">
        <f>IF(ISNUMBER(R262),AA262-100,"-")</f>
        <v>130</v>
      </c>
      <c r="AG262" s="203">
        <f>IF(ISNUMBER(S262),AA262-140,"-")</f>
        <v>90</v>
      </c>
      <c r="AH262" s="203">
        <f t="shared" si="182"/>
        <v>30</v>
      </c>
      <c r="AI262" s="204" t="str">
        <f t="shared" si="183"/>
        <v>-</v>
      </c>
      <c r="AJ262" s="185"/>
      <c r="AK262" s="205">
        <f t="shared" si="184"/>
        <v>9.99</v>
      </c>
      <c r="AL262" s="206">
        <f t="shared" si="185"/>
        <v>9.99</v>
      </c>
      <c r="AM262" s="206">
        <f t="shared" si="186"/>
        <v>9.99</v>
      </c>
      <c r="AN262" s="206">
        <f t="shared" si="187"/>
        <v>19.990000000000002</v>
      </c>
      <c r="AO262" s="207" t="str">
        <f t="shared" si="188"/>
        <v>-</v>
      </c>
      <c r="AP262" s="103"/>
      <c r="AQ262" s="227"/>
      <c r="AR262" s="112" t="s">
        <v>94</v>
      </c>
      <c r="AS262" s="103"/>
    </row>
    <row r="263" spans="1:45" s="49" customFormat="1">
      <c r="A263" s="110"/>
      <c r="B263" s="127" t="s">
        <v>218</v>
      </c>
      <c r="C263" s="54" t="s">
        <v>100</v>
      </c>
      <c r="D263" s="71" t="s">
        <v>85</v>
      </c>
      <c r="E263" s="112"/>
      <c r="F263" s="51" t="s">
        <v>61</v>
      </c>
      <c r="G263" s="14">
        <v>12</v>
      </c>
      <c r="H263" s="14">
        <v>50</v>
      </c>
      <c r="I263" s="14" t="s">
        <v>41</v>
      </c>
      <c r="J263" s="14" t="s">
        <v>76</v>
      </c>
      <c r="K263" s="114" t="s">
        <v>61</v>
      </c>
      <c r="L263" s="115">
        <v>29.99</v>
      </c>
      <c r="M263" s="175">
        <f t="shared" si="177"/>
        <v>25.201680672268907</v>
      </c>
      <c r="N263" s="115"/>
      <c r="O263" s="116"/>
      <c r="P263" s="177">
        <f t="shared" si="189"/>
        <v>29.99</v>
      </c>
      <c r="Q263" s="16">
        <f>P263-2</f>
        <v>27.99</v>
      </c>
      <c r="R263" s="16">
        <f>P263-5</f>
        <v>24.99</v>
      </c>
      <c r="S263" s="16">
        <f>P263-7</f>
        <v>22.99</v>
      </c>
      <c r="T263" s="16">
        <f>P263-10</f>
        <v>19.989999999999998</v>
      </c>
      <c r="U263" s="71" t="s">
        <v>41</v>
      </c>
      <c r="V263" s="252">
        <v>39.99</v>
      </c>
      <c r="W263" s="212"/>
      <c r="X263" s="119" t="s">
        <v>41</v>
      </c>
      <c r="Y263" s="67">
        <v>170</v>
      </c>
      <c r="Z263" s="114"/>
      <c r="AA263" s="182">
        <f t="shared" si="178"/>
        <v>170</v>
      </c>
      <c r="AB263" s="183">
        <f t="shared" si="179"/>
        <v>-154.69999999999999</v>
      </c>
      <c r="AC263" s="184">
        <f t="shared" si="180"/>
        <v>9.99</v>
      </c>
      <c r="AD263" s="183">
        <f t="shared" si="181"/>
        <v>8.3949579831932777</v>
      </c>
      <c r="AE263" s="202">
        <f>IF(ISNUMBER(Q263),AA263-40,"-")</f>
        <v>130</v>
      </c>
      <c r="AF263" s="203">
        <f>IF(ISNUMBER(R263),AA263-100,"-")</f>
        <v>70</v>
      </c>
      <c r="AG263" s="203">
        <f>IF(ISNUMBER(S263),AA263-140,"-")</f>
        <v>30</v>
      </c>
      <c r="AH263" s="203">
        <f t="shared" si="182"/>
        <v>-30</v>
      </c>
      <c r="AI263" s="204" t="str">
        <f t="shared" si="183"/>
        <v>-</v>
      </c>
      <c r="AJ263" s="185"/>
      <c r="AK263" s="205">
        <f t="shared" si="184"/>
        <v>9.99</v>
      </c>
      <c r="AL263" s="206">
        <f t="shared" si="185"/>
        <v>9.99</v>
      </c>
      <c r="AM263" s="206">
        <f t="shared" si="186"/>
        <v>19.990000000000002</v>
      </c>
      <c r="AN263" s="206">
        <f t="shared" si="187"/>
        <v>89.99</v>
      </c>
      <c r="AO263" s="207" t="str">
        <f t="shared" si="188"/>
        <v>-</v>
      </c>
      <c r="AP263" s="104"/>
      <c r="AQ263" s="227"/>
      <c r="AR263" s="112" t="s">
        <v>101</v>
      </c>
      <c r="AS263" s="103"/>
    </row>
    <row r="264" spans="1:45" s="49" customFormat="1">
      <c r="A264" s="110"/>
      <c r="B264" s="127" t="s">
        <v>218</v>
      </c>
      <c r="C264" s="54" t="s">
        <v>100</v>
      </c>
      <c r="D264" s="71" t="s">
        <v>85</v>
      </c>
      <c r="E264" s="112" t="s">
        <v>2426</v>
      </c>
      <c r="F264" s="51" t="s">
        <v>61</v>
      </c>
      <c r="G264" s="14">
        <v>12</v>
      </c>
      <c r="H264" s="14">
        <v>50</v>
      </c>
      <c r="I264" s="14" t="s">
        <v>41</v>
      </c>
      <c r="J264" s="14" t="s">
        <v>76</v>
      </c>
      <c r="K264" s="114" t="s">
        <v>61</v>
      </c>
      <c r="L264" s="115">
        <v>29.99</v>
      </c>
      <c r="M264" s="175">
        <f t="shared" si="177"/>
        <v>25.201680672268907</v>
      </c>
      <c r="N264" s="115"/>
      <c r="O264" s="116"/>
      <c r="P264" s="177">
        <f t="shared" si="189"/>
        <v>29.99</v>
      </c>
      <c r="Q264" s="16">
        <f>P264-2</f>
        <v>27.99</v>
      </c>
      <c r="R264" s="16">
        <f>P264-5</f>
        <v>24.99</v>
      </c>
      <c r="S264" s="16">
        <f>P264-7</f>
        <v>22.99</v>
      </c>
      <c r="T264" s="16">
        <f>P264-10</f>
        <v>19.989999999999998</v>
      </c>
      <c r="U264" s="71" t="s">
        <v>41</v>
      </c>
      <c r="V264" s="252">
        <v>39.99</v>
      </c>
      <c r="W264" s="237" t="s">
        <v>49</v>
      </c>
      <c r="X264" s="120" t="s">
        <v>235</v>
      </c>
      <c r="Y264" s="67">
        <v>170</v>
      </c>
      <c r="Z264" s="114">
        <v>100</v>
      </c>
      <c r="AA264" s="182">
        <f t="shared" si="178"/>
        <v>270</v>
      </c>
      <c r="AB264" s="183">
        <f t="shared" si="179"/>
        <v>-273.7</v>
      </c>
      <c r="AC264" s="184">
        <f t="shared" si="180"/>
        <v>9.99</v>
      </c>
      <c r="AD264" s="183">
        <f t="shared" si="181"/>
        <v>8.3949579831932777</v>
      </c>
      <c r="AE264" s="202">
        <f>IF(ISNUMBER(Q264),AA264-40,"-")</f>
        <v>230</v>
      </c>
      <c r="AF264" s="203">
        <f>IF(ISNUMBER(R264),AA264-100,"-")</f>
        <v>170</v>
      </c>
      <c r="AG264" s="203">
        <f>IF(ISNUMBER(S264),AA264-140,"-")</f>
        <v>130</v>
      </c>
      <c r="AH264" s="203">
        <f t="shared" si="182"/>
        <v>70</v>
      </c>
      <c r="AI264" s="204" t="str">
        <f t="shared" si="183"/>
        <v>-</v>
      </c>
      <c r="AJ264" s="185"/>
      <c r="AK264" s="205">
        <f t="shared" si="184"/>
        <v>9.99</v>
      </c>
      <c r="AL264" s="206">
        <f t="shared" si="185"/>
        <v>9.99</v>
      </c>
      <c r="AM264" s="206">
        <f t="shared" si="186"/>
        <v>9.99</v>
      </c>
      <c r="AN264" s="206">
        <f t="shared" si="187"/>
        <v>9.99</v>
      </c>
      <c r="AO264" s="207" t="str">
        <f t="shared" si="188"/>
        <v>-</v>
      </c>
      <c r="AP264" s="104"/>
      <c r="AQ264" s="227">
        <v>46265</v>
      </c>
      <c r="AR264" s="112" t="s">
        <v>101</v>
      </c>
      <c r="AS264" s="103"/>
    </row>
    <row r="265" spans="1:45" s="49" customFormat="1">
      <c r="A265" s="110"/>
      <c r="B265" s="127" t="s">
        <v>218</v>
      </c>
      <c r="C265" s="54" t="s">
        <v>109</v>
      </c>
      <c r="D265" s="71" t="s">
        <v>85</v>
      </c>
      <c r="E265" s="112"/>
      <c r="F265" s="51" t="s">
        <v>61</v>
      </c>
      <c r="G265" s="14">
        <v>20</v>
      </c>
      <c r="H265" s="14">
        <v>50</v>
      </c>
      <c r="I265" s="14" t="s">
        <v>41</v>
      </c>
      <c r="J265" s="14" t="s">
        <v>76</v>
      </c>
      <c r="K265" s="114" t="s">
        <v>61</v>
      </c>
      <c r="L265" s="115">
        <v>29.99</v>
      </c>
      <c r="M265" s="175">
        <f t="shared" si="177"/>
        <v>25.201680672268907</v>
      </c>
      <c r="N265" s="115"/>
      <c r="O265" s="116"/>
      <c r="P265" s="177">
        <f t="shared" si="189"/>
        <v>29.99</v>
      </c>
      <c r="Q265" s="16">
        <f>P265-2</f>
        <v>27.99</v>
      </c>
      <c r="R265" s="16">
        <f>P265-5</f>
        <v>24.99</v>
      </c>
      <c r="S265" s="16">
        <f>P265-7</f>
        <v>22.99</v>
      </c>
      <c r="T265" s="16">
        <f>P265-10</f>
        <v>19.989999999999998</v>
      </c>
      <c r="U265" s="72">
        <f>P265-12</f>
        <v>17.989999999999998</v>
      </c>
      <c r="V265" s="252">
        <v>39.99</v>
      </c>
      <c r="W265" s="212"/>
      <c r="X265" s="119" t="s">
        <v>41</v>
      </c>
      <c r="Y265" s="67">
        <v>170</v>
      </c>
      <c r="Z265" s="114"/>
      <c r="AA265" s="182">
        <f t="shared" si="178"/>
        <v>170</v>
      </c>
      <c r="AB265" s="183">
        <f t="shared" si="179"/>
        <v>-154.69999999999999</v>
      </c>
      <c r="AC265" s="184">
        <f t="shared" si="180"/>
        <v>9.99</v>
      </c>
      <c r="AD265" s="183">
        <f t="shared" si="181"/>
        <v>8.3949579831932777</v>
      </c>
      <c r="AE265" s="202">
        <f>IF(ISNUMBER(Q265),AA265-40,"-")</f>
        <v>130</v>
      </c>
      <c r="AF265" s="203">
        <f>IF(ISNUMBER(R265),AA265-100,"-")</f>
        <v>70</v>
      </c>
      <c r="AG265" s="203">
        <f>IF(ISNUMBER(S265),AA265-140,"-")</f>
        <v>30</v>
      </c>
      <c r="AH265" s="203">
        <f t="shared" si="182"/>
        <v>-30</v>
      </c>
      <c r="AI265" s="204">
        <f t="shared" si="183"/>
        <v>-70</v>
      </c>
      <c r="AJ265" s="185"/>
      <c r="AK265" s="205">
        <f t="shared" si="184"/>
        <v>9.99</v>
      </c>
      <c r="AL265" s="206">
        <f t="shared" si="185"/>
        <v>9.99</v>
      </c>
      <c r="AM265" s="206">
        <f t="shared" si="186"/>
        <v>19.990000000000002</v>
      </c>
      <c r="AN265" s="206">
        <f t="shared" si="187"/>
        <v>89.99</v>
      </c>
      <c r="AO265" s="207">
        <f t="shared" si="188"/>
        <v>139.99</v>
      </c>
      <c r="AP265" s="104"/>
      <c r="AQ265" s="227"/>
      <c r="AR265" s="112" t="s">
        <v>101</v>
      </c>
      <c r="AS265" s="103"/>
    </row>
    <row r="266" spans="1:45" s="49" customFormat="1">
      <c r="A266" s="110"/>
      <c r="B266" s="127" t="s">
        <v>218</v>
      </c>
      <c r="C266" s="54" t="s">
        <v>109</v>
      </c>
      <c r="D266" s="71" t="s">
        <v>85</v>
      </c>
      <c r="E266" s="112" t="s">
        <v>2426</v>
      </c>
      <c r="F266" s="51" t="s">
        <v>61</v>
      </c>
      <c r="G266" s="14">
        <v>20</v>
      </c>
      <c r="H266" s="14">
        <v>50</v>
      </c>
      <c r="I266" s="14" t="s">
        <v>41</v>
      </c>
      <c r="J266" s="14" t="s">
        <v>76</v>
      </c>
      <c r="K266" s="114" t="s">
        <v>61</v>
      </c>
      <c r="L266" s="115">
        <v>29.99</v>
      </c>
      <c r="M266" s="175">
        <f t="shared" si="177"/>
        <v>25.201680672268907</v>
      </c>
      <c r="N266" s="115"/>
      <c r="O266" s="116"/>
      <c r="P266" s="177">
        <f t="shared" si="189"/>
        <v>29.99</v>
      </c>
      <c r="Q266" s="16">
        <f>P266-2</f>
        <v>27.99</v>
      </c>
      <c r="R266" s="16">
        <f>P266-5</f>
        <v>24.99</v>
      </c>
      <c r="S266" s="16">
        <f>P266-7</f>
        <v>22.99</v>
      </c>
      <c r="T266" s="16">
        <f>P266-10</f>
        <v>19.989999999999998</v>
      </c>
      <c r="U266" s="72">
        <f>P266-12</f>
        <v>17.989999999999998</v>
      </c>
      <c r="V266" s="252">
        <v>39.99</v>
      </c>
      <c r="W266" s="237" t="s">
        <v>49</v>
      </c>
      <c r="X266" s="120" t="s">
        <v>1956</v>
      </c>
      <c r="Y266" s="67">
        <v>170</v>
      </c>
      <c r="Z266" s="114">
        <v>90</v>
      </c>
      <c r="AA266" s="182">
        <f t="shared" si="178"/>
        <v>260</v>
      </c>
      <c r="AB266" s="183">
        <f t="shared" si="179"/>
        <v>-261.8</v>
      </c>
      <c r="AC266" s="184">
        <f t="shared" si="180"/>
        <v>9.99</v>
      </c>
      <c r="AD266" s="183">
        <f t="shared" si="181"/>
        <v>8.3949579831932777</v>
      </c>
      <c r="AE266" s="202">
        <f>IF(ISNUMBER(Q266),AA266-40,"-")</f>
        <v>220</v>
      </c>
      <c r="AF266" s="203">
        <f>IF(ISNUMBER(R266),AA266-100,"-")</f>
        <v>160</v>
      </c>
      <c r="AG266" s="203">
        <f>IF(ISNUMBER(S266),AA266-140,"-")</f>
        <v>120</v>
      </c>
      <c r="AH266" s="203">
        <f t="shared" si="182"/>
        <v>60</v>
      </c>
      <c r="AI266" s="204">
        <f t="shared" si="183"/>
        <v>20</v>
      </c>
      <c r="AJ266" s="185"/>
      <c r="AK266" s="205">
        <f t="shared" si="184"/>
        <v>9.99</v>
      </c>
      <c r="AL266" s="206">
        <f t="shared" si="185"/>
        <v>9.99</v>
      </c>
      <c r="AM266" s="206">
        <f t="shared" si="186"/>
        <v>9.99</v>
      </c>
      <c r="AN266" s="206">
        <f t="shared" si="187"/>
        <v>9.99</v>
      </c>
      <c r="AO266" s="207">
        <f t="shared" si="188"/>
        <v>29.990000000000002</v>
      </c>
      <c r="AP266" s="104"/>
      <c r="AQ266" s="227">
        <v>46265</v>
      </c>
      <c r="AR266" s="112" t="s">
        <v>101</v>
      </c>
      <c r="AS266" s="103"/>
    </row>
    <row r="267" spans="1:45" s="49" customFormat="1">
      <c r="A267" s="110"/>
      <c r="B267" s="127" t="s">
        <v>218</v>
      </c>
      <c r="C267" s="54" t="s">
        <v>2512</v>
      </c>
      <c r="D267" s="71" t="s">
        <v>40</v>
      </c>
      <c r="E267" s="112"/>
      <c r="F267" s="51" t="s">
        <v>61</v>
      </c>
      <c r="G267" s="14">
        <v>40</v>
      </c>
      <c r="H267" s="14">
        <v>50</v>
      </c>
      <c r="I267" s="14" t="s">
        <v>41</v>
      </c>
      <c r="J267" s="14" t="s">
        <v>76</v>
      </c>
      <c r="K267" s="114" t="s">
        <v>61</v>
      </c>
      <c r="L267" s="115">
        <v>29.99</v>
      </c>
      <c r="M267" s="175">
        <f t="shared" si="177"/>
        <v>25.201680672268907</v>
      </c>
      <c r="N267" s="115"/>
      <c r="O267" s="116"/>
      <c r="P267" s="177">
        <f t="shared" si="189"/>
        <v>29.99</v>
      </c>
      <c r="Q267" s="16">
        <f>P267-2</f>
        <v>27.99</v>
      </c>
      <c r="R267" s="16">
        <f>P267-5</f>
        <v>24.99</v>
      </c>
      <c r="S267" s="16">
        <f>P267-7</f>
        <v>22.99</v>
      </c>
      <c r="T267" s="16">
        <f>P267-10</f>
        <v>19.989999999999998</v>
      </c>
      <c r="U267" s="72">
        <f>P267-12</f>
        <v>17.989999999999998</v>
      </c>
      <c r="V267" s="252">
        <v>39.99</v>
      </c>
      <c r="W267" s="212"/>
      <c r="X267" s="119" t="s">
        <v>41</v>
      </c>
      <c r="Y267" s="67">
        <v>110</v>
      </c>
      <c r="Z267" s="114"/>
      <c r="AA267" s="182">
        <f t="shared" si="178"/>
        <v>110</v>
      </c>
      <c r="AB267" s="183">
        <f t="shared" si="179"/>
        <v>-83.3</v>
      </c>
      <c r="AC267" s="184">
        <f t="shared" si="180"/>
        <v>9.99</v>
      </c>
      <c r="AD267" s="183">
        <f t="shared" si="181"/>
        <v>8.3949579831932777</v>
      </c>
      <c r="AE267" s="202">
        <f>IF(ISNUMBER(Q267),AA267-40,"-")</f>
        <v>70</v>
      </c>
      <c r="AF267" s="203">
        <f>IF(ISNUMBER(R267),AA267-100,"-")</f>
        <v>10</v>
      </c>
      <c r="AG267" s="203">
        <f>IF(ISNUMBER(S267),AA267-140,"-")</f>
        <v>-30</v>
      </c>
      <c r="AH267" s="203">
        <f t="shared" si="182"/>
        <v>-90</v>
      </c>
      <c r="AI267" s="204">
        <f t="shared" si="183"/>
        <v>-130</v>
      </c>
      <c r="AJ267" s="185"/>
      <c r="AK267" s="205">
        <f t="shared" si="184"/>
        <v>9.99</v>
      </c>
      <c r="AL267" s="206">
        <f t="shared" si="185"/>
        <v>39.99</v>
      </c>
      <c r="AM267" s="206">
        <f t="shared" si="186"/>
        <v>89.99</v>
      </c>
      <c r="AN267" s="206">
        <f t="shared" si="187"/>
        <v>159.99</v>
      </c>
      <c r="AO267" s="207">
        <f t="shared" si="188"/>
        <v>209.99</v>
      </c>
      <c r="AP267" s="104"/>
      <c r="AQ267" s="227"/>
      <c r="AR267" s="112" t="s">
        <v>103</v>
      </c>
      <c r="AS267" s="103"/>
    </row>
    <row r="268" spans="1:45" s="49" customFormat="1">
      <c r="A268" s="110"/>
      <c r="B268" s="127" t="s">
        <v>218</v>
      </c>
      <c r="C268" s="54" t="s">
        <v>2512</v>
      </c>
      <c r="D268" s="71" t="s">
        <v>40</v>
      </c>
      <c r="E268" s="112" t="s">
        <v>2426</v>
      </c>
      <c r="F268" s="51" t="s">
        <v>61</v>
      </c>
      <c r="G268" s="14">
        <v>40</v>
      </c>
      <c r="H268" s="14">
        <v>50</v>
      </c>
      <c r="I268" s="14" t="s">
        <v>41</v>
      </c>
      <c r="J268" s="14" t="s">
        <v>76</v>
      </c>
      <c r="K268" s="114" t="s">
        <v>61</v>
      </c>
      <c r="L268" s="115">
        <v>29.99</v>
      </c>
      <c r="M268" s="175">
        <f t="shared" si="177"/>
        <v>25.201680672268907</v>
      </c>
      <c r="N268" s="115"/>
      <c r="O268" s="116"/>
      <c r="P268" s="177">
        <f t="shared" si="189"/>
        <v>29.99</v>
      </c>
      <c r="Q268" s="16">
        <f>P268-2</f>
        <v>27.99</v>
      </c>
      <c r="R268" s="16">
        <f>P268-5</f>
        <v>24.99</v>
      </c>
      <c r="S268" s="16">
        <f>P268-7</f>
        <v>22.99</v>
      </c>
      <c r="T268" s="16">
        <f>P268-10</f>
        <v>19.989999999999998</v>
      </c>
      <c r="U268" s="72">
        <f>P268-12</f>
        <v>17.989999999999998</v>
      </c>
      <c r="V268" s="252">
        <v>39.99</v>
      </c>
      <c r="W268" s="237" t="s">
        <v>49</v>
      </c>
      <c r="X268" s="120" t="s">
        <v>2549</v>
      </c>
      <c r="Y268" s="67">
        <v>110</v>
      </c>
      <c r="Z268" s="114">
        <v>130</v>
      </c>
      <c r="AA268" s="182">
        <f t="shared" si="178"/>
        <v>240</v>
      </c>
      <c r="AB268" s="183">
        <f t="shared" si="179"/>
        <v>-238</v>
      </c>
      <c r="AC268" s="184">
        <f t="shared" si="180"/>
        <v>9.99</v>
      </c>
      <c r="AD268" s="183">
        <f t="shared" si="181"/>
        <v>8.3949579831932777</v>
      </c>
      <c r="AE268" s="202">
        <f>IF(ISNUMBER(Q268),AA268-40,"-")</f>
        <v>200</v>
      </c>
      <c r="AF268" s="203">
        <f>IF(ISNUMBER(R268),AA268-100,"-")</f>
        <v>140</v>
      </c>
      <c r="AG268" s="203">
        <f>IF(ISNUMBER(S268),AA268-140,"-")</f>
        <v>100</v>
      </c>
      <c r="AH268" s="203">
        <f t="shared" si="182"/>
        <v>40</v>
      </c>
      <c r="AI268" s="204">
        <f t="shared" si="183"/>
        <v>0</v>
      </c>
      <c r="AJ268" s="185"/>
      <c r="AK268" s="205">
        <f t="shared" si="184"/>
        <v>9.99</v>
      </c>
      <c r="AL268" s="206">
        <f t="shared" si="185"/>
        <v>9.99</v>
      </c>
      <c r="AM268" s="206">
        <f t="shared" si="186"/>
        <v>9.99</v>
      </c>
      <c r="AN268" s="206">
        <f t="shared" si="187"/>
        <v>9.99</v>
      </c>
      <c r="AO268" s="207">
        <f t="shared" si="188"/>
        <v>49.99</v>
      </c>
      <c r="AP268" s="104"/>
      <c r="AQ268" s="227">
        <v>46265</v>
      </c>
      <c r="AR268" s="112" t="s">
        <v>103</v>
      </c>
      <c r="AS268" s="103"/>
    </row>
    <row r="269" spans="1:45" s="49" customFormat="1">
      <c r="A269" s="110"/>
      <c r="B269" s="127" t="s">
        <v>218</v>
      </c>
      <c r="C269" s="54" t="s">
        <v>2512</v>
      </c>
      <c r="D269" s="71" t="s">
        <v>40</v>
      </c>
      <c r="E269" s="112" t="s">
        <v>2426</v>
      </c>
      <c r="F269" s="51" t="s">
        <v>61</v>
      </c>
      <c r="G269" s="14">
        <v>40</v>
      </c>
      <c r="H269" s="14">
        <v>50</v>
      </c>
      <c r="I269" s="14" t="s">
        <v>41</v>
      </c>
      <c r="J269" s="14" t="s">
        <v>76</v>
      </c>
      <c r="K269" s="114" t="s">
        <v>61</v>
      </c>
      <c r="L269" s="115">
        <v>29.99</v>
      </c>
      <c r="M269" s="175">
        <f t="shared" si="177"/>
        <v>25.201680672268907</v>
      </c>
      <c r="N269" s="115"/>
      <c r="O269" s="116"/>
      <c r="P269" s="177">
        <f t="shared" si="189"/>
        <v>29.99</v>
      </c>
      <c r="Q269" s="16">
        <f>P269-2</f>
        <v>27.99</v>
      </c>
      <c r="R269" s="16">
        <f>P269-5</f>
        <v>24.99</v>
      </c>
      <c r="S269" s="16">
        <f>P269-7</f>
        <v>22.99</v>
      </c>
      <c r="T269" s="16">
        <f>P269-10</f>
        <v>19.989999999999998</v>
      </c>
      <c r="U269" s="72">
        <f>P269-12</f>
        <v>17.989999999999998</v>
      </c>
      <c r="V269" s="252">
        <v>39.99</v>
      </c>
      <c r="W269" s="237" t="s">
        <v>49</v>
      </c>
      <c r="X269" s="120" t="s">
        <v>2751</v>
      </c>
      <c r="Y269" s="67">
        <v>110</v>
      </c>
      <c r="Z269" s="114">
        <v>165</v>
      </c>
      <c r="AA269" s="182">
        <f t="shared" si="178"/>
        <v>275</v>
      </c>
      <c r="AB269" s="183">
        <f t="shared" si="179"/>
        <v>-279.64999999999998</v>
      </c>
      <c r="AC269" s="184">
        <f t="shared" si="180"/>
        <v>9.99</v>
      </c>
      <c r="AD269" s="183">
        <f t="shared" si="181"/>
        <v>8.3949579831932777</v>
      </c>
      <c r="AE269" s="202">
        <f>IF(ISNUMBER(Q269),AA269-40,"-")</f>
        <v>235</v>
      </c>
      <c r="AF269" s="203">
        <f>IF(ISNUMBER(R269),AA269-100,"-")</f>
        <v>175</v>
      </c>
      <c r="AG269" s="203">
        <f>IF(ISNUMBER(S269),AA269-140,"-")</f>
        <v>135</v>
      </c>
      <c r="AH269" s="203">
        <f t="shared" si="182"/>
        <v>75</v>
      </c>
      <c r="AI269" s="204">
        <f t="shared" si="183"/>
        <v>35</v>
      </c>
      <c r="AJ269" s="185"/>
      <c r="AK269" s="205">
        <f t="shared" si="184"/>
        <v>9.99</v>
      </c>
      <c r="AL269" s="206">
        <f t="shared" si="185"/>
        <v>9.99</v>
      </c>
      <c r="AM269" s="206">
        <f t="shared" si="186"/>
        <v>9.99</v>
      </c>
      <c r="AN269" s="206">
        <f t="shared" si="187"/>
        <v>9.99</v>
      </c>
      <c r="AO269" s="207">
        <f t="shared" si="188"/>
        <v>9.99</v>
      </c>
      <c r="AP269" s="104"/>
      <c r="AQ269" s="227">
        <v>46265</v>
      </c>
      <c r="AR269" s="112" t="s">
        <v>103</v>
      </c>
      <c r="AS269" s="201" t="s">
        <v>82</v>
      </c>
    </row>
    <row r="270" spans="1:45" s="49" customFormat="1">
      <c r="A270" s="110"/>
      <c r="B270" s="127" t="s">
        <v>218</v>
      </c>
      <c r="C270" s="54" t="s">
        <v>107</v>
      </c>
      <c r="D270" s="71" t="s">
        <v>71</v>
      </c>
      <c r="E270" s="112" t="s">
        <v>2426</v>
      </c>
      <c r="F270" s="51" t="s">
        <v>61</v>
      </c>
      <c r="G270" s="14">
        <v>12</v>
      </c>
      <c r="H270" s="14">
        <v>50</v>
      </c>
      <c r="I270" s="14" t="s">
        <v>41</v>
      </c>
      <c r="J270" s="14" t="s">
        <v>76</v>
      </c>
      <c r="K270" s="114" t="s">
        <v>61</v>
      </c>
      <c r="L270" s="115">
        <v>34.99</v>
      </c>
      <c r="M270" s="175">
        <f t="shared" si="177"/>
        <v>29.403361344537817</v>
      </c>
      <c r="N270" s="115">
        <f>L270-5</f>
        <v>29.990000000000002</v>
      </c>
      <c r="O270" s="118">
        <f t="shared" ref="O270:O277" si="190">N270/1.19</f>
        <v>25.20168067226891</v>
      </c>
      <c r="P270" s="177">
        <f t="shared" ref="P270:P277" si="191">N270</f>
        <v>29.990000000000002</v>
      </c>
      <c r="Q270" s="16">
        <f>P270-2</f>
        <v>27.990000000000002</v>
      </c>
      <c r="R270" s="16">
        <f>P270-5</f>
        <v>24.990000000000002</v>
      </c>
      <c r="S270" s="16">
        <f>P270-7</f>
        <v>22.990000000000002</v>
      </c>
      <c r="T270" s="16">
        <f>P270-10</f>
        <v>19.990000000000002</v>
      </c>
      <c r="U270" s="71" t="s">
        <v>41</v>
      </c>
      <c r="V270" s="252">
        <v>39.99</v>
      </c>
      <c r="W270" s="237" t="s">
        <v>169</v>
      </c>
      <c r="X270" s="120" t="s">
        <v>1955</v>
      </c>
      <c r="Y270" s="67">
        <v>250</v>
      </c>
      <c r="Z270" s="114">
        <v>20</v>
      </c>
      <c r="AA270" s="182">
        <f t="shared" si="178"/>
        <v>270</v>
      </c>
      <c r="AB270" s="183">
        <f t="shared" si="179"/>
        <v>-273.7</v>
      </c>
      <c r="AC270" s="184">
        <f t="shared" si="180"/>
        <v>9.99</v>
      </c>
      <c r="AD270" s="183">
        <f t="shared" si="181"/>
        <v>8.3949579831932777</v>
      </c>
      <c r="AE270" s="202">
        <f>IF(ISNUMBER(Q270),AA270-40,"-")</f>
        <v>230</v>
      </c>
      <c r="AF270" s="203">
        <f>IF(ISNUMBER(R270),AA270-100,"-")</f>
        <v>170</v>
      </c>
      <c r="AG270" s="203">
        <f>IF(ISNUMBER(S270),AA270-140,"-")</f>
        <v>130</v>
      </c>
      <c r="AH270" s="203">
        <f t="shared" si="182"/>
        <v>70</v>
      </c>
      <c r="AI270" s="204" t="str">
        <f t="shared" si="183"/>
        <v>-</v>
      </c>
      <c r="AJ270" s="185"/>
      <c r="AK270" s="205">
        <f t="shared" si="184"/>
        <v>9.99</v>
      </c>
      <c r="AL270" s="206">
        <f t="shared" si="185"/>
        <v>9.99</v>
      </c>
      <c r="AM270" s="206">
        <f t="shared" si="186"/>
        <v>9.99</v>
      </c>
      <c r="AN270" s="206">
        <f t="shared" si="187"/>
        <v>9.99</v>
      </c>
      <c r="AO270" s="207" t="str">
        <f t="shared" si="188"/>
        <v>-</v>
      </c>
      <c r="AP270" s="104"/>
      <c r="AQ270" s="227">
        <v>46265</v>
      </c>
      <c r="AR270" s="112" t="s">
        <v>108</v>
      </c>
      <c r="AS270" s="103"/>
    </row>
    <row r="271" spans="1:45" s="49" customFormat="1">
      <c r="A271" s="110"/>
      <c r="B271" s="127" t="s">
        <v>218</v>
      </c>
      <c r="C271" s="54" t="s">
        <v>121</v>
      </c>
      <c r="D271" s="71" t="s">
        <v>71</v>
      </c>
      <c r="E271" s="112" t="s">
        <v>2426</v>
      </c>
      <c r="F271" s="51" t="s">
        <v>61</v>
      </c>
      <c r="G271" s="14">
        <v>20</v>
      </c>
      <c r="H271" s="14">
        <v>50</v>
      </c>
      <c r="I271" s="14" t="s">
        <v>41</v>
      </c>
      <c r="J271" s="14" t="s">
        <v>76</v>
      </c>
      <c r="K271" s="114" t="s">
        <v>61</v>
      </c>
      <c r="L271" s="115">
        <v>34.99</v>
      </c>
      <c r="M271" s="175">
        <f t="shared" si="177"/>
        <v>29.403361344537817</v>
      </c>
      <c r="N271" s="115">
        <f>L271-5</f>
        <v>29.990000000000002</v>
      </c>
      <c r="O271" s="118">
        <f t="shared" si="190"/>
        <v>25.20168067226891</v>
      </c>
      <c r="P271" s="177">
        <f t="shared" si="191"/>
        <v>29.990000000000002</v>
      </c>
      <c r="Q271" s="16">
        <f>P271-2</f>
        <v>27.990000000000002</v>
      </c>
      <c r="R271" s="16">
        <f>P271-5</f>
        <v>24.990000000000002</v>
      </c>
      <c r="S271" s="16">
        <f>P271-7</f>
        <v>22.990000000000002</v>
      </c>
      <c r="T271" s="16">
        <f>P271-10</f>
        <v>19.990000000000002</v>
      </c>
      <c r="U271" s="72">
        <f>P271-12</f>
        <v>17.990000000000002</v>
      </c>
      <c r="V271" s="252">
        <v>39.99</v>
      </c>
      <c r="W271" s="237" t="s">
        <v>169</v>
      </c>
      <c r="X271" s="120" t="s">
        <v>1957</v>
      </c>
      <c r="Y271" s="67">
        <v>250</v>
      </c>
      <c r="Z271" s="114">
        <v>20</v>
      </c>
      <c r="AA271" s="182">
        <f t="shared" si="178"/>
        <v>270</v>
      </c>
      <c r="AB271" s="183">
        <f t="shared" si="179"/>
        <v>-273.7</v>
      </c>
      <c r="AC271" s="184">
        <f t="shared" si="180"/>
        <v>9.99</v>
      </c>
      <c r="AD271" s="183">
        <f t="shared" si="181"/>
        <v>8.3949579831932777</v>
      </c>
      <c r="AE271" s="202">
        <f>IF(ISNUMBER(Q271),AA271-40,"-")</f>
        <v>230</v>
      </c>
      <c r="AF271" s="203">
        <f>IF(ISNUMBER(R271),AA271-100,"-")</f>
        <v>170</v>
      </c>
      <c r="AG271" s="203">
        <f>IF(ISNUMBER(S271),AA271-140,"-")</f>
        <v>130</v>
      </c>
      <c r="AH271" s="203">
        <f t="shared" si="182"/>
        <v>70</v>
      </c>
      <c r="AI271" s="204">
        <f t="shared" si="183"/>
        <v>30</v>
      </c>
      <c r="AJ271" s="185"/>
      <c r="AK271" s="205">
        <f t="shared" si="184"/>
        <v>9.99</v>
      </c>
      <c r="AL271" s="206">
        <f t="shared" si="185"/>
        <v>9.99</v>
      </c>
      <c r="AM271" s="206">
        <f t="shared" si="186"/>
        <v>9.99</v>
      </c>
      <c r="AN271" s="206">
        <f t="shared" si="187"/>
        <v>9.99</v>
      </c>
      <c r="AO271" s="207">
        <f t="shared" si="188"/>
        <v>19.990000000000002</v>
      </c>
      <c r="AP271" s="104" t="s">
        <v>53</v>
      </c>
      <c r="AQ271" s="227">
        <v>46265</v>
      </c>
      <c r="AR271" s="112" t="s">
        <v>108</v>
      </c>
      <c r="AS271" s="103" t="s">
        <v>53</v>
      </c>
    </row>
    <row r="272" spans="1:45" s="49" customFormat="1">
      <c r="A272" s="111"/>
      <c r="B272" s="127" t="s">
        <v>218</v>
      </c>
      <c r="C272" s="54" t="s">
        <v>248</v>
      </c>
      <c r="D272" s="71" t="s">
        <v>71</v>
      </c>
      <c r="E272" s="112" t="s">
        <v>2426</v>
      </c>
      <c r="F272" s="51" t="s">
        <v>61</v>
      </c>
      <c r="G272" s="14">
        <v>25</v>
      </c>
      <c r="H272" s="14">
        <v>300</v>
      </c>
      <c r="I272" s="14" t="s">
        <v>41</v>
      </c>
      <c r="J272" s="14" t="s">
        <v>76</v>
      </c>
      <c r="K272" s="71" t="s">
        <v>61</v>
      </c>
      <c r="L272" s="115">
        <v>49.99</v>
      </c>
      <c r="M272" s="175">
        <f t="shared" si="177"/>
        <v>42.008403361344541</v>
      </c>
      <c r="N272" s="115">
        <f>L272-20</f>
        <v>29.990000000000002</v>
      </c>
      <c r="O272" s="118">
        <f t="shared" si="190"/>
        <v>25.20168067226891</v>
      </c>
      <c r="P272" s="177">
        <f t="shared" si="191"/>
        <v>29.990000000000002</v>
      </c>
      <c r="Q272" s="16">
        <f>P272-2</f>
        <v>27.990000000000002</v>
      </c>
      <c r="R272" s="16">
        <f>P272-5</f>
        <v>24.990000000000002</v>
      </c>
      <c r="S272" s="16">
        <f>P272-7</f>
        <v>22.990000000000002</v>
      </c>
      <c r="T272" s="16">
        <f>P272-10</f>
        <v>19.990000000000002</v>
      </c>
      <c r="U272" s="72">
        <f>P272-12</f>
        <v>17.990000000000002</v>
      </c>
      <c r="V272" s="252">
        <v>39.99</v>
      </c>
      <c r="W272" s="236" t="s">
        <v>118</v>
      </c>
      <c r="X272" s="223" t="s">
        <v>250</v>
      </c>
      <c r="Y272" s="115">
        <v>270</v>
      </c>
      <c r="Z272" s="114">
        <v>-220</v>
      </c>
      <c r="AA272" s="182">
        <f t="shared" si="178"/>
        <v>50</v>
      </c>
      <c r="AB272" s="183">
        <f t="shared" si="179"/>
        <v>-11.899999999999999</v>
      </c>
      <c r="AC272" s="184">
        <f t="shared" si="180"/>
        <v>9.99</v>
      </c>
      <c r="AD272" s="183">
        <f t="shared" si="181"/>
        <v>8.3949579831932777</v>
      </c>
      <c r="AE272" s="202">
        <f>IF(ISNUMBER(Q272),AA272-40,"-")</f>
        <v>10</v>
      </c>
      <c r="AF272" s="203">
        <f>IF(ISNUMBER(R272),AA272-100,"-")</f>
        <v>-50</v>
      </c>
      <c r="AG272" s="203">
        <f>IF(ISNUMBER(S272),AA272-140,"-")</f>
        <v>-90</v>
      </c>
      <c r="AH272" s="203">
        <f t="shared" si="182"/>
        <v>-150</v>
      </c>
      <c r="AI272" s="204">
        <f t="shared" si="183"/>
        <v>-190</v>
      </c>
      <c r="AJ272" s="185"/>
      <c r="AK272" s="205">
        <f t="shared" si="184"/>
        <v>39.99</v>
      </c>
      <c r="AL272" s="206">
        <f t="shared" si="185"/>
        <v>109.99</v>
      </c>
      <c r="AM272" s="206">
        <f t="shared" si="186"/>
        <v>159.99</v>
      </c>
      <c r="AN272" s="206">
        <f t="shared" si="187"/>
        <v>229.99</v>
      </c>
      <c r="AO272" s="207">
        <f t="shared" si="188"/>
        <v>279.99</v>
      </c>
      <c r="AP272" s="123"/>
      <c r="AQ272" s="227">
        <v>46265</v>
      </c>
      <c r="AR272" s="112" t="s">
        <v>113</v>
      </c>
      <c r="AS272" s="103"/>
    </row>
    <row r="273" spans="1:45" s="49" customFormat="1">
      <c r="A273" s="110"/>
      <c r="B273" s="127" t="s">
        <v>218</v>
      </c>
      <c r="C273" s="54" t="s">
        <v>139</v>
      </c>
      <c r="D273" s="71" t="s">
        <v>85</v>
      </c>
      <c r="E273" s="112" t="s">
        <v>2426</v>
      </c>
      <c r="F273" s="51" t="s">
        <v>61</v>
      </c>
      <c r="G273" s="14">
        <v>100</v>
      </c>
      <c r="H273" s="14">
        <v>50</v>
      </c>
      <c r="I273" s="14" t="s">
        <v>41</v>
      </c>
      <c r="J273" s="14" t="s">
        <v>76</v>
      </c>
      <c r="K273" s="114" t="s">
        <v>61</v>
      </c>
      <c r="L273" s="115">
        <v>49.99</v>
      </c>
      <c r="M273" s="175">
        <f t="shared" si="177"/>
        <v>42.008403361344541</v>
      </c>
      <c r="N273" s="115">
        <f>L273-20</f>
        <v>29.990000000000002</v>
      </c>
      <c r="O273" s="118">
        <f t="shared" si="190"/>
        <v>25.20168067226891</v>
      </c>
      <c r="P273" s="177">
        <f t="shared" si="191"/>
        <v>29.990000000000002</v>
      </c>
      <c r="Q273" s="16">
        <f>P273-2</f>
        <v>27.990000000000002</v>
      </c>
      <c r="R273" s="16">
        <f>P273-5</f>
        <v>24.990000000000002</v>
      </c>
      <c r="S273" s="16">
        <f>P273-7</f>
        <v>22.990000000000002</v>
      </c>
      <c r="T273" s="16">
        <f>P273-10</f>
        <v>19.990000000000002</v>
      </c>
      <c r="U273" s="72">
        <f>P273-12</f>
        <v>17.990000000000002</v>
      </c>
      <c r="V273" s="252">
        <v>39.99</v>
      </c>
      <c r="W273" s="237" t="s">
        <v>105</v>
      </c>
      <c r="X273" s="120" t="s">
        <v>2118</v>
      </c>
      <c r="Y273" s="67">
        <v>250</v>
      </c>
      <c r="Z273" s="114">
        <v>-100</v>
      </c>
      <c r="AA273" s="182">
        <f t="shared" si="178"/>
        <v>150</v>
      </c>
      <c r="AB273" s="183">
        <f t="shared" si="179"/>
        <v>-130.9</v>
      </c>
      <c r="AC273" s="184">
        <f t="shared" si="180"/>
        <v>9.99</v>
      </c>
      <c r="AD273" s="183">
        <f t="shared" si="181"/>
        <v>8.3949579831932777</v>
      </c>
      <c r="AE273" s="202">
        <f>IF(ISNUMBER(Q273),AA273-40,"-")</f>
        <v>110</v>
      </c>
      <c r="AF273" s="203">
        <f>IF(ISNUMBER(R273),AA273-100,"-")</f>
        <v>50</v>
      </c>
      <c r="AG273" s="203">
        <f>IF(ISNUMBER(S273),AA273-140,"-")</f>
        <v>10</v>
      </c>
      <c r="AH273" s="203">
        <f t="shared" si="182"/>
        <v>-50</v>
      </c>
      <c r="AI273" s="204">
        <f t="shared" si="183"/>
        <v>-90</v>
      </c>
      <c r="AJ273" s="185"/>
      <c r="AK273" s="205">
        <f t="shared" si="184"/>
        <v>9.99</v>
      </c>
      <c r="AL273" s="206">
        <f t="shared" si="185"/>
        <v>9.99</v>
      </c>
      <c r="AM273" s="206">
        <f t="shared" si="186"/>
        <v>39.99</v>
      </c>
      <c r="AN273" s="206">
        <f t="shared" si="187"/>
        <v>109.99</v>
      </c>
      <c r="AO273" s="207">
        <f t="shared" si="188"/>
        <v>159.99</v>
      </c>
      <c r="AP273" s="104"/>
      <c r="AQ273" s="227">
        <v>46265</v>
      </c>
      <c r="AR273" s="112" t="s">
        <v>108</v>
      </c>
      <c r="AS273" s="201" t="s">
        <v>82</v>
      </c>
    </row>
    <row r="274" spans="1:45" s="49" customFormat="1">
      <c r="A274" s="110"/>
      <c r="B274" s="127" t="s">
        <v>218</v>
      </c>
      <c r="C274" s="54" t="s">
        <v>2514</v>
      </c>
      <c r="D274" s="71" t="s">
        <v>71</v>
      </c>
      <c r="E274" s="112" t="s">
        <v>2426</v>
      </c>
      <c r="F274" s="51" t="s">
        <v>61</v>
      </c>
      <c r="G274" s="14">
        <v>40</v>
      </c>
      <c r="H274" s="14">
        <v>50</v>
      </c>
      <c r="I274" s="14" t="s">
        <v>41</v>
      </c>
      <c r="J274" s="14" t="s">
        <v>76</v>
      </c>
      <c r="K274" s="114" t="s">
        <v>61</v>
      </c>
      <c r="L274" s="115">
        <v>39.99</v>
      </c>
      <c r="M274" s="175">
        <f t="shared" si="177"/>
        <v>33.605042016806728</v>
      </c>
      <c r="N274" s="115">
        <f>L274-10</f>
        <v>29.990000000000002</v>
      </c>
      <c r="O274" s="118">
        <f t="shared" si="190"/>
        <v>25.20168067226891</v>
      </c>
      <c r="P274" s="177">
        <f t="shared" si="191"/>
        <v>29.990000000000002</v>
      </c>
      <c r="Q274" s="16">
        <f>P274-2</f>
        <v>27.990000000000002</v>
      </c>
      <c r="R274" s="16">
        <f>P274-5</f>
        <v>24.990000000000002</v>
      </c>
      <c r="S274" s="16">
        <f>P274-7</f>
        <v>22.990000000000002</v>
      </c>
      <c r="T274" s="16">
        <f>P274-10</f>
        <v>19.990000000000002</v>
      </c>
      <c r="U274" s="72">
        <f>P274-12</f>
        <v>17.990000000000002</v>
      </c>
      <c r="V274" s="252">
        <v>39.99</v>
      </c>
      <c r="W274" s="237" t="s">
        <v>81</v>
      </c>
      <c r="X274" s="120" t="s">
        <v>2550</v>
      </c>
      <c r="Y274" s="67">
        <v>270</v>
      </c>
      <c r="Z274" s="114">
        <v>-45</v>
      </c>
      <c r="AA274" s="182">
        <f t="shared" si="178"/>
        <v>225</v>
      </c>
      <c r="AB274" s="183">
        <f t="shared" si="179"/>
        <v>-220.14999999999998</v>
      </c>
      <c r="AC274" s="184">
        <f t="shared" si="180"/>
        <v>9.99</v>
      </c>
      <c r="AD274" s="183">
        <f t="shared" si="181"/>
        <v>8.3949579831932777</v>
      </c>
      <c r="AE274" s="202">
        <f>IF(ISNUMBER(Q274),AA274-40,"-")</f>
        <v>185</v>
      </c>
      <c r="AF274" s="203">
        <f>IF(ISNUMBER(R274),AA274-100,"-")</f>
        <v>125</v>
      </c>
      <c r="AG274" s="203">
        <f>IF(ISNUMBER(S274),AA274-140,"-")</f>
        <v>85</v>
      </c>
      <c r="AH274" s="203">
        <f t="shared" si="182"/>
        <v>25</v>
      </c>
      <c r="AI274" s="204">
        <f t="shared" si="183"/>
        <v>-15</v>
      </c>
      <c r="AJ274" s="185"/>
      <c r="AK274" s="205">
        <f t="shared" si="184"/>
        <v>9.99</v>
      </c>
      <c r="AL274" s="206">
        <f t="shared" si="185"/>
        <v>9.99</v>
      </c>
      <c r="AM274" s="206">
        <f t="shared" si="186"/>
        <v>9.99</v>
      </c>
      <c r="AN274" s="206">
        <f t="shared" si="187"/>
        <v>19.990000000000002</v>
      </c>
      <c r="AO274" s="207">
        <f t="shared" si="188"/>
        <v>69.989999999999995</v>
      </c>
      <c r="AP274" s="104"/>
      <c r="AQ274" s="227">
        <v>46265</v>
      </c>
      <c r="AR274" s="112" t="s">
        <v>113</v>
      </c>
      <c r="AS274" s="201" t="s">
        <v>82</v>
      </c>
    </row>
    <row r="275" spans="1:45" s="49" customFormat="1">
      <c r="A275" s="110"/>
      <c r="B275" s="127" t="s">
        <v>218</v>
      </c>
      <c r="C275" s="54" t="s">
        <v>2708</v>
      </c>
      <c r="D275" s="71" t="s">
        <v>85</v>
      </c>
      <c r="E275" s="112" t="s">
        <v>2426</v>
      </c>
      <c r="F275" s="51" t="s">
        <v>61</v>
      </c>
      <c r="G275" s="14" t="s">
        <v>61</v>
      </c>
      <c r="H275" s="14">
        <v>50</v>
      </c>
      <c r="I275" s="14" t="s">
        <v>41</v>
      </c>
      <c r="J275" s="14" t="s">
        <v>76</v>
      </c>
      <c r="K275" s="114" t="s">
        <v>61</v>
      </c>
      <c r="L275" s="115">
        <v>59.99</v>
      </c>
      <c r="M275" s="175">
        <f t="shared" si="177"/>
        <v>50.411764705882355</v>
      </c>
      <c r="N275" s="115">
        <f>L275-30</f>
        <v>29.990000000000002</v>
      </c>
      <c r="O275" s="116">
        <f t="shared" si="190"/>
        <v>25.20168067226891</v>
      </c>
      <c r="P275" s="177">
        <f t="shared" si="191"/>
        <v>29.990000000000002</v>
      </c>
      <c r="Q275" s="16">
        <f>P275-2</f>
        <v>27.990000000000002</v>
      </c>
      <c r="R275" s="16">
        <f>P275-5</f>
        <v>24.990000000000002</v>
      </c>
      <c r="S275" s="16">
        <f>P275-7</f>
        <v>22.990000000000002</v>
      </c>
      <c r="T275" s="16">
        <f>P275-10</f>
        <v>19.990000000000002</v>
      </c>
      <c r="U275" s="72">
        <f>P275-12</f>
        <v>17.990000000000002</v>
      </c>
      <c r="V275" s="256">
        <v>0</v>
      </c>
      <c r="W275" s="237" t="s">
        <v>2569</v>
      </c>
      <c r="X275" s="120" t="s">
        <v>2711</v>
      </c>
      <c r="Y275" s="67">
        <v>350</v>
      </c>
      <c r="Z275" s="114">
        <v>-250</v>
      </c>
      <c r="AA275" s="182">
        <f t="shared" si="178"/>
        <v>100</v>
      </c>
      <c r="AB275" s="183">
        <f t="shared" si="179"/>
        <v>-71.399999999999991</v>
      </c>
      <c r="AC275" s="184">
        <f t="shared" si="180"/>
        <v>9.99</v>
      </c>
      <c r="AD275" s="183">
        <f t="shared" si="181"/>
        <v>8.3949579831932777</v>
      </c>
      <c r="AE275" s="202">
        <f>IF(ISNUMBER(Q275),AA275-40,"-")</f>
        <v>60</v>
      </c>
      <c r="AF275" s="203">
        <f>IF(ISNUMBER(R275),AA275-100,"-")</f>
        <v>0</v>
      </c>
      <c r="AG275" s="203">
        <f>IF(ISNUMBER(S275),AA275-140,"-")</f>
        <v>-40</v>
      </c>
      <c r="AH275" s="203">
        <f t="shared" si="182"/>
        <v>-100</v>
      </c>
      <c r="AI275" s="204">
        <f t="shared" si="183"/>
        <v>-140</v>
      </c>
      <c r="AJ275" s="185"/>
      <c r="AK275" s="205">
        <f t="shared" si="184"/>
        <v>9.99</v>
      </c>
      <c r="AL275" s="206">
        <f t="shared" si="185"/>
        <v>49.99</v>
      </c>
      <c r="AM275" s="206">
        <f t="shared" si="186"/>
        <v>99.99</v>
      </c>
      <c r="AN275" s="206">
        <f t="shared" si="187"/>
        <v>169.99</v>
      </c>
      <c r="AO275" s="207">
        <f t="shared" si="188"/>
        <v>219.99</v>
      </c>
      <c r="AP275" s="104" t="s">
        <v>2710</v>
      </c>
      <c r="AQ275" s="227">
        <v>46265</v>
      </c>
      <c r="AR275" s="112" t="s">
        <v>127</v>
      </c>
      <c r="AS275" s="103"/>
    </row>
    <row r="276" spans="1:45" s="49" customFormat="1">
      <c r="A276" s="110"/>
      <c r="B276" s="127" t="s">
        <v>218</v>
      </c>
      <c r="C276" s="54" t="s">
        <v>204</v>
      </c>
      <c r="D276" s="71" t="s">
        <v>40</v>
      </c>
      <c r="E276" s="112" t="s">
        <v>2426</v>
      </c>
      <c r="F276" s="51" t="s">
        <v>61</v>
      </c>
      <c r="G276" s="14">
        <v>75</v>
      </c>
      <c r="H276" s="14">
        <v>50</v>
      </c>
      <c r="I276" s="14" t="s">
        <v>41</v>
      </c>
      <c r="J276" s="14" t="s">
        <v>76</v>
      </c>
      <c r="K276" s="114" t="s">
        <v>61</v>
      </c>
      <c r="L276" s="115">
        <v>34.99</v>
      </c>
      <c r="M276" s="175">
        <f t="shared" si="177"/>
        <v>29.403361344537817</v>
      </c>
      <c r="N276" s="115">
        <f>L276-5</f>
        <v>29.990000000000002</v>
      </c>
      <c r="O276" s="116">
        <f t="shared" si="190"/>
        <v>25.20168067226891</v>
      </c>
      <c r="P276" s="177">
        <f t="shared" si="191"/>
        <v>29.990000000000002</v>
      </c>
      <c r="Q276" s="16">
        <f>P276-2</f>
        <v>27.990000000000002</v>
      </c>
      <c r="R276" s="16">
        <f>P276-5</f>
        <v>24.990000000000002</v>
      </c>
      <c r="S276" s="16">
        <f>P276-7</f>
        <v>22.990000000000002</v>
      </c>
      <c r="T276" s="16">
        <f>P276-10</f>
        <v>19.990000000000002</v>
      </c>
      <c r="U276" s="72">
        <f>P276-12</f>
        <v>17.990000000000002</v>
      </c>
      <c r="V276" s="252">
        <v>39.99</v>
      </c>
      <c r="W276" s="237" t="s">
        <v>169</v>
      </c>
      <c r="X276" s="120" t="s">
        <v>2750</v>
      </c>
      <c r="Y276" s="67">
        <v>110</v>
      </c>
      <c r="Z276" s="114">
        <v>145</v>
      </c>
      <c r="AA276" s="182">
        <f t="shared" si="178"/>
        <v>255</v>
      </c>
      <c r="AB276" s="183">
        <f t="shared" si="179"/>
        <v>-255.85</v>
      </c>
      <c r="AC276" s="184">
        <f t="shared" si="180"/>
        <v>9.99</v>
      </c>
      <c r="AD276" s="183">
        <f t="shared" si="181"/>
        <v>8.3949579831932777</v>
      </c>
      <c r="AE276" s="202">
        <f>IF(ISNUMBER(Q276),AA276-40,"-")</f>
        <v>215</v>
      </c>
      <c r="AF276" s="203">
        <f>IF(ISNUMBER(R276),AA276-100,"-")</f>
        <v>155</v>
      </c>
      <c r="AG276" s="203">
        <f>IF(ISNUMBER(S276),AA276-140,"-")</f>
        <v>115</v>
      </c>
      <c r="AH276" s="203">
        <f t="shared" si="182"/>
        <v>55</v>
      </c>
      <c r="AI276" s="204">
        <f t="shared" si="183"/>
        <v>15</v>
      </c>
      <c r="AJ276" s="185"/>
      <c r="AK276" s="205">
        <f t="shared" si="184"/>
        <v>9.99</v>
      </c>
      <c r="AL276" s="206">
        <f t="shared" si="185"/>
        <v>9.99</v>
      </c>
      <c r="AM276" s="206">
        <f t="shared" si="186"/>
        <v>9.99</v>
      </c>
      <c r="AN276" s="206">
        <f t="shared" si="187"/>
        <v>9.99</v>
      </c>
      <c r="AO276" s="207">
        <f t="shared" si="188"/>
        <v>29.990000000000002</v>
      </c>
      <c r="AP276" s="104"/>
      <c r="AQ276" s="227">
        <v>46265</v>
      </c>
      <c r="AR276" s="112" t="s">
        <v>103</v>
      </c>
      <c r="AS276" s="201" t="s">
        <v>82</v>
      </c>
    </row>
    <row r="277" spans="1:45" s="49" customFormat="1">
      <c r="A277" s="110"/>
      <c r="B277" s="127" t="s">
        <v>218</v>
      </c>
      <c r="C277" s="54" t="s">
        <v>2709</v>
      </c>
      <c r="D277" s="71" t="s">
        <v>71</v>
      </c>
      <c r="E277" s="112" t="s">
        <v>2426</v>
      </c>
      <c r="F277" s="51" t="s">
        <v>61</v>
      </c>
      <c r="G277" s="14" t="s">
        <v>61</v>
      </c>
      <c r="H277" s="14">
        <v>50</v>
      </c>
      <c r="I277" s="14" t="s">
        <v>41</v>
      </c>
      <c r="J277" s="14" t="s">
        <v>76</v>
      </c>
      <c r="K277" s="114" t="s">
        <v>61</v>
      </c>
      <c r="L277" s="115">
        <v>64.989999999999995</v>
      </c>
      <c r="M277" s="175">
        <f t="shared" si="177"/>
        <v>54.613445378151262</v>
      </c>
      <c r="N277" s="115">
        <f>L277-30</f>
        <v>34.989999999999995</v>
      </c>
      <c r="O277" s="116">
        <f t="shared" si="190"/>
        <v>29.403361344537814</v>
      </c>
      <c r="P277" s="177">
        <f t="shared" si="191"/>
        <v>34.989999999999995</v>
      </c>
      <c r="Q277" s="16">
        <f>P277-2</f>
        <v>32.989999999999995</v>
      </c>
      <c r="R277" s="16">
        <f>P277-5</f>
        <v>29.989999999999995</v>
      </c>
      <c r="S277" s="16">
        <f>P277-7</f>
        <v>27.989999999999995</v>
      </c>
      <c r="T277" s="16">
        <f>P277-10</f>
        <v>24.989999999999995</v>
      </c>
      <c r="U277" s="72">
        <f>P277-12</f>
        <v>22.989999999999995</v>
      </c>
      <c r="V277" s="256">
        <v>0</v>
      </c>
      <c r="W277" s="237" t="s">
        <v>2569</v>
      </c>
      <c r="X277" s="120" t="s">
        <v>2711</v>
      </c>
      <c r="Y277" s="67">
        <v>430</v>
      </c>
      <c r="Z277" s="114">
        <v>-250</v>
      </c>
      <c r="AA277" s="182">
        <f t="shared" si="178"/>
        <v>180</v>
      </c>
      <c r="AB277" s="183">
        <f t="shared" si="179"/>
        <v>-166.6</v>
      </c>
      <c r="AC277" s="184">
        <f t="shared" si="180"/>
        <v>9.99</v>
      </c>
      <c r="AD277" s="183">
        <f t="shared" si="181"/>
        <v>8.3949579831932777</v>
      </c>
      <c r="AE277" s="202">
        <f>IF(ISNUMBER(Q277),AA277-40,"-")</f>
        <v>140</v>
      </c>
      <c r="AF277" s="203">
        <f>IF(ISNUMBER(R277),AA277-100,"-")</f>
        <v>80</v>
      </c>
      <c r="AG277" s="203">
        <f>IF(ISNUMBER(S277),AA277-140,"-")</f>
        <v>40</v>
      </c>
      <c r="AH277" s="203">
        <f t="shared" si="182"/>
        <v>-20</v>
      </c>
      <c r="AI277" s="204">
        <f t="shared" si="183"/>
        <v>-60</v>
      </c>
      <c r="AJ277" s="185"/>
      <c r="AK277" s="205">
        <f t="shared" si="184"/>
        <v>9.99</v>
      </c>
      <c r="AL277" s="206">
        <f t="shared" si="185"/>
        <v>9.99</v>
      </c>
      <c r="AM277" s="206">
        <f t="shared" si="186"/>
        <v>9.99</v>
      </c>
      <c r="AN277" s="206">
        <f t="shared" si="187"/>
        <v>79.989999999999995</v>
      </c>
      <c r="AO277" s="207">
        <f t="shared" si="188"/>
        <v>119.99</v>
      </c>
      <c r="AP277" s="104" t="s">
        <v>2710</v>
      </c>
      <c r="AQ277" s="227">
        <v>46265</v>
      </c>
      <c r="AR277" s="112" t="s">
        <v>141</v>
      </c>
      <c r="AS277" s="103"/>
    </row>
    <row r="278" spans="1:45">
      <c r="A278" s="111"/>
      <c r="B278" s="127" t="s">
        <v>218</v>
      </c>
      <c r="C278" s="54" t="s">
        <v>238</v>
      </c>
      <c r="D278" s="71" t="s">
        <v>71</v>
      </c>
      <c r="E278" s="112"/>
      <c r="F278" s="51" t="s">
        <v>61</v>
      </c>
      <c r="G278" s="14">
        <v>12</v>
      </c>
      <c r="H278" s="14">
        <v>300</v>
      </c>
      <c r="I278" s="14" t="s">
        <v>41</v>
      </c>
      <c r="J278" s="14" t="s">
        <v>76</v>
      </c>
      <c r="K278" s="71" t="s">
        <v>61</v>
      </c>
      <c r="L278" s="115">
        <v>34.99</v>
      </c>
      <c r="M278" s="175">
        <f t="shared" si="177"/>
        <v>29.403361344537817</v>
      </c>
      <c r="N278" s="51"/>
      <c r="O278" s="71"/>
      <c r="P278" s="177">
        <f t="shared" ref="P278:P283" si="192">L278</f>
        <v>34.99</v>
      </c>
      <c r="Q278" s="16">
        <f>P278-2</f>
        <v>32.99</v>
      </c>
      <c r="R278" s="16">
        <f>P278-5</f>
        <v>29.990000000000002</v>
      </c>
      <c r="S278" s="16">
        <f>P278-7</f>
        <v>27.990000000000002</v>
      </c>
      <c r="T278" s="16">
        <f>P278-10</f>
        <v>24.990000000000002</v>
      </c>
      <c r="U278" s="71" t="s">
        <v>41</v>
      </c>
      <c r="V278" s="252">
        <v>39.99</v>
      </c>
      <c r="W278" s="212"/>
      <c r="X278" s="119" t="s">
        <v>41</v>
      </c>
      <c r="Y278" s="115">
        <v>150</v>
      </c>
      <c r="Z278" s="114"/>
      <c r="AA278" s="182">
        <f t="shared" si="178"/>
        <v>150</v>
      </c>
      <c r="AB278" s="183">
        <f t="shared" si="179"/>
        <v>-130.9</v>
      </c>
      <c r="AC278" s="184">
        <f t="shared" si="180"/>
        <v>9.99</v>
      </c>
      <c r="AD278" s="183">
        <f t="shared" si="181"/>
        <v>8.3949579831932777</v>
      </c>
      <c r="AE278" s="202">
        <f>IF(ISNUMBER(Q278),AA278-40,"-")</f>
        <v>110</v>
      </c>
      <c r="AF278" s="203">
        <f>IF(ISNUMBER(R278),AA278-100,"-")</f>
        <v>50</v>
      </c>
      <c r="AG278" s="203">
        <f>IF(ISNUMBER(S278),AA278-140,"-")</f>
        <v>10</v>
      </c>
      <c r="AH278" s="203">
        <f t="shared" si="182"/>
        <v>-50</v>
      </c>
      <c r="AI278" s="204" t="str">
        <f t="shared" si="183"/>
        <v>-</v>
      </c>
      <c r="AJ278" s="185"/>
      <c r="AK278" s="205">
        <f t="shared" si="184"/>
        <v>9.99</v>
      </c>
      <c r="AL278" s="206">
        <f t="shared" si="185"/>
        <v>9.99</v>
      </c>
      <c r="AM278" s="206">
        <f t="shared" si="186"/>
        <v>39.99</v>
      </c>
      <c r="AN278" s="206">
        <f t="shared" si="187"/>
        <v>109.99</v>
      </c>
      <c r="AO278" s="207" t="str">
        <f t="shared" si="188"/>
        <v>-</v>
      </c>
      <c r="AP278" s="123"/>
      <c r="AQ278" s="227"/>
      <c r="AR278" s="112" t="s">
        <v>90</v>
      </c>
      <c r="AS278" s="103"/>
    </row>
    <row r="279" spans="1:45" s="49" customFormat="1">
      <c r="A279" s="111"/>
      <c r="B279" s="127" t="s">
        <v>218</v>
      </c>
      <c r="C279" s="54" t="s">
        <v>238</v>
      </c>
      <c r="D279" s="71" t="s">
        <v>71</v>
      </c>
      <c r="E279" s="112" t="s">
        <v>2426</v>
      </c>
      <c r="F279" s="51" t="s">
        <v>61</v>
      </c>
      <c r="G279" s="14">
        <v>12</v>
      </c>
      <c r="H279" s="14">
        <v>300</v>
      </c>
      <c r="I279" s="14" t="s">
        <v>41</v>
      </c>
      <c r="J279" s="14" t="s">
        <v>76</v>
      </c>
      <c r="K279" s="71" t="s">
        <v>61</v>
      </c>
      <c r="L279" s="115">
        <v>34.99</v>
      </c>
      <c r="M279" s="175">
        <f t="shared" si="177"/>
        <v>29.403361344537817</v>
      </c>
      <c r="N279" s="51"/>
      <c r="O279" s="71"/>
      <c r="P279" s="177">
        <f t="shared" si="192"/>
        <v>34.99</v>
      </c>
      <c r="Q279" s="16">
        <f>P279-2</f>
        <v>32.99</v>
      </c>
      <c r="R279" s="16">
        <f>P279-5</f>
        <v>29.990000000000002</v>
      </c>
      <c r="S279" s="16">
        <f>P279-7</f>
        <v>27.990000000000002</v>
      </c>
      <c r="T279" s="16">
        <f>P279-10</f>
        <v>24.990000000000002</v>
      </c>
      <c r="U279" s="71" t="s">
        <v>41</v>
      </c>
      <c r="V279" s="252">
        <v>39.99</v>
      </c>
      <c r="W279" s="236" t="s">
        <v>49</v>
      </c>
      <c r="X279" s="223" t="s">
        <v>239</v>
      </c>
      <c r="Y279" s="115">
        <v>150</v>
      </c>
      <c r="Z279" s="114">
        <v>120</v>
      </c>
      <c r="AA279" s="182">
        <f t="shared" si="178"/>
        <v>270</v>
      </c>
      <c r="AB279" s="183">
        <f t="shared" si="179"/>
        <v>-273.7</v>
      </c>
      <c r="AC279" s="184">
        <f t="shared" si="180"/>
        <v>9.99</v>
      </c>
      <c r="AD279" s="183">
        <f t="shared" si="181"/>
        <v>8.3949579831932777</v>
      </c>
      <c r="AE279" s="202">
        <f>IF(ISNUMBER(Q279),AA279-40,"-")</f>
        <v>230</v>
      </c>
      <c r="AF279" s="203">
        <f>IF(ISNUMBER(R279),AA279-100,"-")</f>
        <v>170</v>
      </c>
      <c r="AG279" s="203">
        <f>IF(ISNUMBER(S279),AA279-140,"-")</f>
        <v>130</v>
      </c>
      <c r="AH279" s="203">
        <f t="shared" si="182"/>
        <v>70</v>
      </c>
      <c r="AI279" s="204" t="str">
        <f t="shared" si="183"/>
        <v>-</v>
      </c>
      <c r="AJ279" s="185"/>
      <c r="AK279" s="205">
        <f t="shared" si="184"/>
        <v>9.99</v>
      </c>
      <c r="AL279" s="206">
        <f t="shared" si="185"/>
        <v>9.99</v>
      </c>
      <c r="AM279" s="206">
        <f t="shared" si="186"/>
        <v>9.99</v>
      </c>
      <c r="AN279" s="206">
        <f t="shared" si="187"/>
        <v>9.99</v>
      </c>
      <c r="AO279" s="207" t="str">
        <f t="shared" si="188"/>
        <v>-</v>
      </c>
      <c r="AP279" s="123"/>
      <c r="AQ279" s="227">
        <v>46265</v>
      </c>
      <c r="AR279" s="112" t="s">
        <v>90</v>
      </c>
      <c r="AS279" s="103"/>
    </row>
    <row r="280" spans="1:45">
      <c r="A280" s="110"/>
      <c r="B280" s="127" t="s">
        <v>218</v>
      </c>
      <c r="C280" s="54" t="s">
        <v>107</v>
      </c>
      <c r="D280" s="71" t="s">
        <v>71</v>
      </c>
      <c r="E280" s="112"/>
      <c r="F280" s="51" t="s">
        <v>61</v>
      </c>
      <c r="G280" s="14">
        <v>12</v>
      </c>
      <c r="H280" s="14">
        <v>50</v>
      </c>
      <c r="I280" s="14" t="s">
        <v>41</v>
      </c>
      <c r="J280" s="14" t="s">
        <v>76</v>
      </c>
      <c r="K280" s="114" t="s">
        <v>61</v>
      </c>
      <c r="L280" s="115">
        <v>34.99</v>
      </c>
      <c r="M280" s="175">
        <f t="shared" si="177"/>
        <v>29.403361344537817</v>
      </c>
      <c r="N280" s="115"/>
      <c r="O280" s="116"/>
      <c r="P280" s="177">
        <f t="shared" si="192"/>
        <v>34.99</v>
      </c>
      <c r="Q280" s="16">
        <f>P280-2</f>
        <v>32.99</v>
      </c>
      <c r="R280" s="16">
        <f>P280-5</f>
        <v>29.990000000000002</v>
      </c>
      <c r="S280" s="16">
        <f>P280-7</f>
        <v>27.990000000000002</v>
      </c>
      <c r="T280" s="16">
        <f>P280-10</f>
        <v>24.990000000000002</v>
      </c>
      <c r="U280" s="71" t="s">
        <v>41</v>
      </c>
      <c r="V280" s="252">
        <v>39.99</v>
      </c>
      <c r="W280" s="212"/>
      <c r="X280" s="119" t="s">
        <v>41</v>
      </c>
      <c r="Y280" s="67">
        <v>250</v>
      </c>
      <c r="Z280" s="114"/>
      <c r="AA280" s="182">
        <f t="shared" si="178"/>
        <v>250</v>
      </c>
      <c r="AB280" s="183">
        <f t="shared" si="179"/>
        <v>-249.89999999999998</v>
      </c>
      <c r="AC280" s="184">
        <f t="shared" si="180"/>
        <v>9.99</v>
      </c>
      <c r="AD280" s="183">
        <f t="shared" si="181"/>
        <v>8.3949579831932777</v>
      </c>
      <c r="AE280" s="202">
        <f>IF(ISNUMBER(Q280),AA280-40,"-")</f>
        <v>210</v>
      </c>
      <c r="AF280" s="203">
        <f>IF(ISNUMBER(R280),AA280-100,"-")</f>
        <v>150</v>
      </c>
      <c r="AG280" s="203">
        <f>IF(ISNUMBER(S280),AA280-140,"-")</f>
        <v>110</v>
      </c>
      <c r="AH280" s="203">
        <f t="shared" si="182"/>
        <v>50</v>
      </c>
      <c r="AI280" s="204" t="str">
        <f t="shared" si="183"/>
        <v>-</v>
      </c>
      <c r="AJ280" s="185"/>
      <c r="AK280" s="205">
        <f t="shared" si="184"/>
        <v>9.99</v>
      </c>
      <c r="AL280" s="206">
        <f t="shared" si="185"/>
        <v>9.99</v>
      </c>
      <c r="AM280" s="206">
        <f t="shared" si="186"/>
        <v>9.99</v>
      </c>
      <c r="AN280" s="206">
        <f t="shared" si="187"/>
        <v>9.99</v>
      </c>
      <c r="AO280" s="207" t="str">
        <f t="shared" si="188"/>
        <v>-</v>
      </c>
      <c r="AP280" s="104"/>
      <c r="AQ280" s="227"/>
      <c r="AR280" s="112" t="s">
        <v>108</v>
      </c>
      <c r="AS280" s="103"/>
    </row>
    <row r="281" spans="1:45" s="49" customFormat="1">
      <c r="A281" s="110"/>
      <c r="B281" s="127" t="s">
        <v>218</v>
      </c>
      <c r="C281" s="54" t="s">
        <v>107</v>
      </c>
      <c r="D281" s="71" t="s">
        <v>71</v>
      </c>
      <c r="E281" s="112" t="s">
        <v>2426</v>
      </c>
      <c r="F281" s="51" t="s">
        <v>61</v>
      </c>
      <c r="G281" s="14">
        <v>12</v>
      </c>
      <c r="H281" s="14">
        <v>50</v>
      </c>
      <c r="I281" s="14" t="s">
        <v>41</v>
      </c>
      <c r="J281" s="14" t="s">
        <v>76</v>
      </c>
      <c r="K281" s="114" t="s">
        <v>61</v>
      </c>
      <c r="L281" s="115">
        <v>34.99</v>
      </c>
      <c r="M281" s="175">
        <f t="shared" si="177"/>
        <v>29.403361344537817</v>
      </c>
      <c r="N281" s="115"/>
      <c r="O281" s="116"/>
      <c r="P281" s="177">
        <f t="shared" si="192"/>
        <v>34.99</v>
      </c>
      <c r="Q281" s="16">
        <f>P281-2</f>
        <v>32.99</v>
      </c>
      <c r="R281" s="16">
        <f>P281-5</f>
        <v>29.990000000000002</v>
      </c>
      <c r="S281" s="16">
        <f>P281-7</f>
        <v>27.990000000000002</v>
      </c>
      <c r="T281" s="16">
        <f>P281-10</f>
        <v>24.990000000000002</v>
      </c>
      <c r="U281" s="71" t="s">
        <v>41</v>
      </c>
      <c r="V281" s="252">
        <v>39.99</v>
      </c>
      <c r="W281" s="237" t="s">
        <v>49</v>
      </c>
      <c r="X281" s="120" t="s">
        <v>235</v>
      </c>
      <c r="Y281" s="67">
        <v>250</v>
      </c>
      <c r="Z281" s="114">
        <v>100</v>
      </c>
      <c r="AA281" s="182">
        <f t="shared" si="178"/>
        <v>350</v>
      </c>
      <c r="AB281" s="183">
        <f t="shared" si="179"/>
        <v>-368.9</v>
      </c>
      <c r="AC281" s="184">
        <f t="shared" si="180"/>
        <v>9.99</v>
      </c>
      <c r="AD281" s="183">
        <f t="shared" si="181"/>
        <v>8.3949579831932777</v>
      </c>
      <c r="AE281" s="202">
        <f>IF(ISNUMBER(Q281),AA281-40,"-")</f>
        <v>310</v>
      </c>
      <c r="AF281" s="203">
        <f>IF(ISNUMBER(R281),AA281-100,"-")</f>
        <v>250</v>
      </c>
      <c r="AG281" s="203">
        <f>IF(ISNUMBER(S281),AA281-140,"-")</f>
        <v>210</v>
      </c>
      <c r="AH281" s="203">
        <f t="shared" si="182"/>
        <v>150</v>
      </c>
      <c r="AI281" s="204" t="str">
        <f t="shared" si="183"/>
        <v>-</v>
      </c>
      <c r="AJ281" s="185"/>
      <c r="AK281" s="205">
        <f t="shared" si="184"/>
        <v>9.99</v>
      </c>
      <c r="AL281" s="206">
        <f t="shared" si="185"/>
        <v>9.99</v>
      </c>
      <c r="AM281" s="206">
        <f t="shared" si="186"/>
        <v>9.99</v>
      </c>
      <c r="AN281" s="206">
        <f t="shared" si="187"/>
        <v>9.99</v>
      </c>
      <c r="AO281" s="207" t="str">
        <f t="shared" si="188"/>
        <v>-</v>
      </c>
      <c r="AP281" s="104"/>
      <c r="AQ281" s="227">
        <v>46265</v>
      </c>
      <c r="AR281" s="112" t="s">
        <v>108</v>
      </c>
      <c r="AS281" s="103"/>
    </row>
    <row r="282" spans="1:45" s="49" customFormat="1">
      <c r="A282" s="110"/>
      <c r="B282" s="127" t="s">
        <v>218</v>
      </c>
      <c r="C282" s="54" t="s">
        <v>121</v>
      </c>
      <c r="D282" s="71" t="s">
        <v>71</v>
      </c>
      <c r="E282" s="112"/>
      <c r="F282" s="51" t="s">
        <v>61</v>
      </c>
      <c r="G282" s="14">
        <v>20</v>
      </c>
      <c r="H282" s="14">
        <v>50</v>
      </c>
      <c r="I282" s="14" t="s">
        <v>41</v>
      </c>
      <c r="J282" s="14" t="s">
        <v>76</v>
      </c>
      <c r="K282" s="114" t="s">
        <v>61</v>
      </c>
      <c r="L282" s="115">
        <v>34.99</v>
      </c>
      <c r="M282" s="175">
        <f t="shared" si="177"/>
        <v>29.403361344537817</v>
      </c>
      <c r="N282" s="115"/>
      <c r="O282" s="116"/>
      <c r="P282" s="177">
        <f t="shared" si="192"/>
        <v>34.99</v>
      </c>
      <c r="Q282" s="16">
        <f>P282-2</f>
        <v>32.99</v>
      </c>
      <c r="R282" s="16">
        <f>P282-5</f>
        <v>29.990000000000002</v>
      </c>
      <c r="S282" s="16">
        <f>P282-7</f>
        <v>27.990000000000002</v>
      </c>
      <c r="T282" s="16">
        <f>P282-10</f>
        <v>24.990000000000002</v>
      </c>
      <c r="U282" s="72">
        <f>P282-12</f>
        <v>22.990000000000002</v>
      </c>
      <c r="V282" s="252">
        <v>39.99</v>
      </c>
      <c r="W282" s="212"/>
      <c r="X282" s="119" t="s">
        <v>41</v>
      </c>
      <c r="Y282" s="67">
        <v>250</v>
      </c>
      <c r="Z282" s="114"/>
      <c r="AA282" s="182">
        <f t="shared" si="178"/>
        <v>250</v>
      </c>
      <c r="AB282" s="183">
        <f t="shared" si="179"/>
        <v>-249.89999999999998</v>
      </c>
      <c r="AC282" s="184">
        <f t="shared" si="180"/>
        <v>9.99</v>
      </c>
      <c r="AD282" s="183">
        <f t="shared" si="181"/>
        <v>8.3949579831932777</v>
      </c>
      <c r="AE282" s="202">
        <f>IF(ISNUMBER(Q282),AA282-40,"-")</f>
        <v>210</v>
      </c>
      <c r="AF282" s="203">
        <f>IF(ISNUMBER(R282),AA282-100,"-")</f>
        <v>150</v>
      </c>
      <c r="AG282" s="203">
        <f>IF(ISNUMBER(S282),AA282-140,"-")</f>
        <v>110</v>
      </c>
      <c r="AH282" s="203">
        <f t="shared" si="182"/>
        <v>50</v>
      </c>
      <c r="AI282" s="204">
        <f t="shared" si="183"/>
        <v>10</v>
      </c>
      <c r="AJ282" s="185"/>
      <c r="AK282" s="205">
        <f t="shared" si="184"/>
        <v>9.99</v>
      </c>
      <c r="AL282" s="206">
        <f t="shared" si="185"/>
        <v>9.99</v>
      </c>
      <c r="AM282" s="206">
        <f t="shared" si="186"/>
        <v>9.99</v>
      </c>
      <c r="AN282" s="206">
        <f t="shared" si="187"/>
        <v>9.99</v>
      </c>
      <c r="AO282" s="207">
        <f t="shared" si="188"/>
        <v>39.99</v>
      </c>
      <c r="AP282" s="104"/>
      <c r="AQ282" s="227"/>
      <c r="AR282" s="112" t="s">
        <v>108</v>
      </c>
      <c r="AS282" s="103"/>
    </row>
    <row r="283" spans="1:45" s="49" customFormat="1">
      <c r="A283" s="110"/>
      <c r="B283" s="127" t="s">
        <v>218</v>
      </c>
      <c r="C283" s="54" t="s">
        <v>121</v>
      </c>
      <c r="D283" s="71" t="s">
        <v>71</v>
      </c>
      <c r="E283" s="112" t="s">
        <v>2426</v>
      </c>
      <c r="F283" s="51" t="s">
        <v>61</v>
      </c>
      <c r="G283" s="14">
        <v>20</v>
      </c>
      <c r="H283" s="14">
        <v>50</v>
      </c>
      <c r="I283" s="14" t="s">
        <v>41</v>
      </c>
      <c r="J283" s="14" t="s">
        <v>76</v>
      </c>
      <c r="K283" s="114" t="s">
        <v>61</v>
      </c>
      <c r="L283" s="115">
        <v>34.99</v>
      </c>
      <c r="M283" s="175">
        <f t="shared" ref="M283:M305" si="193">L283/1.19</f>
        <v>29.403361344537817</v>
      </c>
      <c r="N283" s="115"/>
      <c r="O283" s="116"/>
      <c r="P283" s="177">
        <f t="shared" si="192"/>
        <v>34.99</v>
      </c>
      <c r="Q283" s="16">
        <f>P283-2</f>
        <v>32.99</v>
      </c>
      <c r="R283" s="16">
        <f>P283-5</f>
        <v>29.990000000000002</v>
      </c>
      <c r="S283" s="16">
        <f>P283-7</f>
        <v>27.990000000000002</v>
      </c>
      <c r="T283" s="16">
        <f>P283-10</f>
        <v>24.990000000000002</v>
      </c>
      <c r="U283" s="72">
        <f>P283-12</f>
        <v>22.990000000000002</v>
      </c>
      <c r="V283" s="252">
        <v>39.99</v>
      </c>
      <c r="W283" s="237" t="s">
        <v>49</v>
      </c>
      <c r="X283" s="120" t="s">
        <v>1956</v>
      </c>
      <c r="Y283" s="67">
        <v>250</v>
      </c>
      <c r="Z283" s="114">
        <v>90</v>
      </c>
      <c r="AA283" s="182">
        <f t="shared" ref="AA283:AA305" si="194">SUM(Y283:Z283)</f>
        <v>340</v>
      </c>
      <c r="AB283" s="183">
        <f t="shared" ref="AB283:AB305" si="195">((($AA$2+$AA$3)-AA283))*1.19</f>
        <v>-357</v>
      </c>
      <c r="AC283" s="184">
        <f t="shared" ref="AC283:AC305" si="196">IF(AB283&lt;1,9.99,ROUNDDOWN(AB283/10,0)*10+9.99)</f>
        <v>9.99</v>
      </c>
      <c r="AD283" s="183">
        <f t="shared" ref="AD283:AD305" si="197">AC283/1.19</f>
        <v>8.3949579831932777</v>
      </c>
      <c r="AE283" s="202">
        <f>IF(ISNUMBER(Q283),AA283-40,"-")</f>
        <v>300</v>
      </c>
      <c r="AF283" s="203">
        <f>IF(ISNUMBER(R283),AA283-100,"-")</f>
        <v>240</v>
      </c>
      <c r="AG283" s="203">
        <f>IF(ISNUMBER(S283),AA283-140,"-")</f>
        <v>200</v>
      </c>
      <c r="AH283" s="203">
        <f t="shared" si="182"/>
        <v>140</v>
      </c>
      <c r="AI283" s="204">
        <f t="shared" si="183"/>
        <v>100</v>
      </c>
      <c r="AJ283" s="185"/>
      <c r="AK283" s="205">
        <f t="shared" si="184"/>
        <v>9.99</v>
      </c>
      <c r="AL283" s="206">
        <f t="shared" si="185"/>
        <v>9.99</v>
      </c>
      <c r="AM283" s="206">
        <f t="shared" si="186"/>
        <v>9.99</v>
      </c>
      <c r="AN283" s="206">
        <f t="shared" si="187"/>
        <v>9.99</v>
      </c>
      <c r="AO283" s="207">
        <f t="shared" si="188"/>
        <v>9.99</v>
      </c>
      <c r="AP283" s="104"/>
      <c r="AQ283" s="227">
        <v>46265</v>
      </c>
      <c r="AR283" s="112" t="s">
        <v>108</v>
      </c>
      <c r="AS283" s="103"/>
    </row>
    <row r="284" spans="1:45" s="49" customFormat="1">
      <c r="A284" s="110"/>
      <c r="B284" s="127" t="s">
        <v>218</v>
      </c>
      <c r="C284" s="54" t="s">
        <v>140</v>
      </c>
      <c r="D284" s="71" t="s">
        <v>71</v>
      </c>
      <c r="E284" s="112" t="s">
        <v>2426</v>
      </c>
      <c r="F284" s="51" t="s">
        <v>61</v>
      </c>
      <c r="G284" s="14">
        <v>100</v>
      </c>
      <c r="H284" s="14">
        <v>50</v>
      </c>
      <c r="I284" s="14" t="s">
        <v>41</v>
      </c>
      <c r="J284" s="14" t="s">
        <v>76</v>
      </c>
      <c r="K284" s="114" t="s">
        <v>61</v>
      </c>
      <c r="L284" s="115">
        <v>54.99</v>
      </c>
      <c r="M284" s="175">
        <f t="shared" si="193"/>
        <v>46.210084033613448</v>
      </c>
      <c r="N284" s="115">
        <f>L284-20</f>
        <v>34.99</v>
      </c>
      <c r="O284" s="118">
        <f>N284/1.19</f>
        <v>29.403361344537817</v>
      </c>
      <c r="P284" s="177">
        <f>N284</f>
        <v>34.99</v>
      </c>
      <c r="Q284" s="16">
        <f>P284-2</f>
        <v>32.99</v>
      </c>
      <c r="R284" s="16">
        <f>P284-5</f>
        <v>29.990000000000002</v>
      </c>
      <c r="S284" s="16">
        <f>P284-7</f>
        <v>27.990000000000002</v>
      </c>
      <c r="T284" s="16">
        <f>P284-10</f>
        <v>24.990000000000002</v>
      </c>
      <c r="U284" s="72">
        <f>P284-12</f>
        <v>22.990000000000002</v>
      </c>
      <c r="V284" s="252">
        <v>39.99</v>
      </c>
      <c r="W284" s="237" t="s">
        <v>105</v>
      </c>
      <c r="X284" s="120" t="s">
        <v>2118</v>
      </c>
      <c r="Y284" s="67">
        <v>330</v>
      </c>
      <c r="Z284" s="114">
        <v>-100</v>
      </c>
      <c r="AA284" s="182">
        <f t="shared" si="194"/>
        <v>230</v>
      </c>
      <c r="AB284" s="183">
        <f t="shared" si="195"/>
        <v>-226.1</v>
      </c>
      <c r="AC284" s="184">
        <f t="shared" si="196"/>
        <v>9.99</v>
      </c>
      <c r="AD284" s="183">
        <f t="shared" si="197"/>
        <v>8.3949579831932777</v>
      </c>
      <c r="AE284" s="202">
        <f>IF(ISNUMBER(Q284),AA284-40,"-")</f>
        <v>190</v>
      </c>
      <c r="AF284" s="203">
        <f>IF(ISNUMBER(R284),AA284-100,"-")</f>
        <v>130</v>
      </c>
      <c r="AG284" s="203">
        <f>IF(ISNUMBER(S284),AA284-140,"-")</f>
        <v>90</v>
      </c>
      <c r="AH284" s="203">
        <f t="shared" ref="AH284:AH306" si="198">IF(ISNUMBER(T284),AA284-200,"-")</f>
        <v>30</v>
      </c>
      <c r="AI284" s="204">
        <f t="shared" ref="AI284:AI306" si="199">IF(ISNUMBER(U284),AA284-240,"-")</f>
        <v>-10</v>
      </c>
      <c r="AJ284" s="185"/>
      <c r="AK284" s="205">
        <f t="shared" ref="AK284:AK306" si="200">IF(ISNUMBER(AE284),IF((AB284+47.6)&lt;1,9.99,ROUNDDOWN((AB284+47.6)/10,0)*10+9.99),"-")</f>
        <v>9.99</v>
      </c>
      <c r="AL284" s="206">
        <f t="shared" ref="AL284:AL306" si="201">IF(ISNUMBER(AF284),IF((AB284+119)&lt;1,9.99,ROUNDDOWN((AB284+119)/10,0)*10+9.99),"-")</f>
        <v>9.99</v>
      </c>
      <c r="AM284" s="206">
        <f t="shared" ref="AM284:AM306" si="202">IF(ISNUMBER(AG284),IF((AB284+166.6)&lt;1,9.99,ROUNDDOWN((AB284+166.6)/10,0)*10+9.99),"-")</f>
        <v>9.99</v>
      </c>
      <c r="AN284" s="206">
        <f t="shared" ref="AN284:AN306" si="203">IF(ISNUMBER(AH284),IF((AB284+238)&lt;1,9.99,ROUNDDOWN((AB284+238)/10,0)*10+9.99),"-")</f>
        <v>19.990000000000002</v>
      </c>
      <c r="AO284" s="207">
        <f t="shared" ref="AO284:AO306" si="204">IF(ISNUMBER(AI284),IF((AB284+285.6)&lt;1,9.99,ROUNDDOWN((AB284+285.6)/10,0)*10+9.99),"-")</f>
        <v>59.99</v>
      </c>
      <c r="AP284" s="104"/>
      <c r="AQ284" s="227">
        <v>46265</v>
      </c>
      <c r="AR284" s="112" t="s">
        <v>133</v>
      </c>
      <c r="AS284" s="201" t="s">
        <v>82</v>
      </c>
    </row>
    <row r="285" spans="1:45" s="49" customFormat="1">
      <c r="A285" s="110"/>
      <c r="B285" s="127" t="s">
        <v>218</v>
      </c>
      <c r="C285" s="54" t="s">
        <v>2513</v>
      </c>
      <c r="D285" s="71" t="s">
        <v>85</v>
      </c>
      <c r="E285" s="112"/>
      <c r="F285" s="51" t="s">
        <v>61</v>
      </c>
      <c r="G285" s="14">
        <v>40</v>
      </c>
      <c r="H285" s="14">
        <v>50</v>
      </c>
      <c r="I285" s="14" t="s">
        <v>41</v>
      </c>
      <c r="J285" s="14" t="s">
        <v>76</v>
      </c>
      <c r="K285" s="114" t="s">
        <v>61</v>
      </c>
      <c r="L285" s="115">
        <v>34.99</v>
      </c>
      <c r="M285" s="175">
        <f t="shared" si="193"/>
        <v>29.403361344537817</v>
      </c>
      <c r="N285" s="115"/>
      <c r="O285" s="116"/>
      <c r="P285" s="177">
        <f t="shared" ref="P285:P290" si="205">L285</f>
        <v>34.99</v>
      </c>
      <c r="Q285" s="16">
        <f>P285-2</f>
        <v>32.99</v>
      </c>
      <c r="R285" s="16">
        <f>P285-5</f>
        <v>29.990000000000002</v>
      </c>
      <c r="S285" s="16">
        <f>P285-7</f>
        <v>27.990000000000002</v>
      </c>
      <c r="T285" s="16">
        <f>P285-10</f>
        <v>24.990000000000002</v>
      </c>
      <c r="U285" s="72">
        <f>P285-12</f>
        <v>22.990000000000002</v>
      </c>
      <c r="V285" s="252">
        <v>39.99</v>
      </c>
      <c r="W285" s="212"/>
      <c r="X285" s="119" t="s">
        <v>41</v>
      </c>
      <c r="Y285" s="67">
        <v>190</v>
      </c>
      <c r="Z285" s="114"/>
      <c r="AA285" s="182">
        <f t="shared" si="194"/>
        <v>190</v>
      </c>
      <c r="AB285" s="183">
        <f t="shared" si="195"/>
        <v>-178.5</v>
      </c>
      <c r="AC285" s="184">
        <f t="shared" si="196"/>
        <v>9.99</v>
      </c>
      <c r="AD285" s="183">
        <f t="shared" si="197"/>
        <v>8.3949579831932777</v>
      </c>
      <c r="AE285" s="202">
        <f>IF(ISNUMBER(Q285),AA285-40,"-")</f>
        <v>150</v>
      </c>
      <c r="AF285" s="203">
        <f>IF(ISNUMBER(R285),AA285-100,"-")</f>
        <v>90</v>
      </c>
      <c r="AG285" s="203">
        <f>IF(ISNUMBER(S285),AA285-140,"-")</f>
        <v>50</v>
      </c>
      <c r="AH285" s="203">
        <f t="shared" si="198"/>
        <v>-10</v>
      </c>
      <c r="AI285" s="204">
        <f t="shared" si="199"/>
        <v>-50</v>
      </c>
      <c r="AJ285" s="185"/>
      <c r="AK285" s="205">
        <f t="shared" si="200"/>
        <v>9.99</v>
      </c>
      <c r="AL285" s="206">
        <f t="shared" si="201"/>
        <v>9.99</v>
      </c>
      <c r="AM285" s="206">
        <f t="shared" si="202"/>
        <v>9.99</v>
      </c>
      <c r="AN285" s="206">
        <f t="shared" si="203"/>
        <v>59.99</v>
      </c>
      <c r="AO285" s="207">
        <f t="shared" si="204"/>
        <v>109.99</v>
      </c>
      <c r="AP285" s="104"/>
      <c r="AQ285" s="227"/>
      <c r="AR285" s="112" t="s">
        <v>110</v>
      </c>
      <c r="AS285" s="103"/>
    </row>
    <row r="286" spans="1:45" s="49" customFormat="1">
      <c r="A286" s="110"/>
      <c r="B286" s="127" t="s">
        <v>218</v>
      </c>
      <c r="C286" s="54" t="s">
        <v>204</v>
      </c>
      <c r="D286" s="71" t="s">
        <v>40</v>
      </c>
      <c r="E286" s="112"/>
      <c r="F286" s="51" t="s">
        <v>61</v>
      </c>
      <c r="G286" s="14">
        <v>75</v>
      </c>
      <c r="H286" s="14">
        <v>50</v>
      </c>
      <c r="I286" s="14" t="s">
        <v>41</v>
      </c>
      <c r="J286" s="14" t="s">
        <v>76</v>
      </c>
      <c r="K286" s="114" t="s">
        <v>61</v>
      </c>
      <c r="L286" s="115">
        <v>34.99</v>
      </c>
      <c r="M286" s="175">
        <f t="shared" si="193"/>
        <v>29.403361344537817</v>
      </c>
      <c r="N286" s="115"/>
      <c r="O286" s="116"/>
      <c r="P286" s="177">
        <f t="shared" si="205"/>
        <v>34.99</v>
      </c>
      <c r="Q286" s="16">
        <f>P286-2</f>
        <v>32.99</v>
      </c>
      <c r="R286" s="16">
        <f>P286-5</f>
        <v>29.990000000000002</v>
      </c>
      <c r="S286" s="16">
        <f>P286-7</f>
        <v>27.990000000000002</v>
      </c>
      <c r="T286" s="16">
        <f>P286-10</f>
        <v>24.990000000000002</v>
      </c>
      <c r="U286" s="72">
        <f>P286-12</f>
        <v>22.990000000000002</v>
      </c>
      <c r="V286" s="252">
        <v>39.99</v>
      </c>
      <c r="W286" s="212"/>
      <c r="X286" s="119" t="s">
        <v>41</v>
      </c>
      <c r="Y286" s="67">
        <v>110</v>
      </c>
      <c r="Z286" s="114"/>
      <c r="AA286" s="182">
        <f t="shared" si="194"/>
        <v>110</v>
      </c>
      <c r="AB286" s="183">
        <f t="shared" si="195"/>
        <v>-83.3</v>
      </c>
      <c r="AC286" s="184">
        <f t="shared" si="196"/>
        <v>9.99</v>
      </c>
      <c r="AD286" s="183">
        <f t="shared" si="197"/>
        <v>8.3949579831932777</v>
      </c>
      <c r="AE286" s="202">
        <f>IF(ISNUMBER(Q286),AA286-40,"-")</f>
        <v>70</v>
      </c>
      <c r="AF286" s="203">
        <f>IF(ISNUMBER(R286),AA286-100,"-")</f>
        <v>10</v>
      </c>
      <c r="AG286" s="203">
        <f>IF(ISNUMBER(S286),AA286-140,"-")</f>
        <v>-30</v>
      </c>
      <c r="AH286" s="203">
        <f t="shared" si="198"/>
        <v>-90</v>
      </c>
      <c r="AI286" s="204">
        <f t="shared" si="199"/>
        <v>-130</v>
      </c>
      <c r="AJ286" s="185"/>
      <c r="AK286" s="205">
        <f t="shared" si="200"/>
        <v>9.99</v>
      </c>
      <c r="AL286" s="206">
        <f t="shared" si="201"/>
        <v>39.99</v>
      </c>
      <c r="AM286" s="206">
        <f t="shared" si="202"/>
        <v>89.99</v>
      </c>
      <c r="AN286" s="206">
        <f t="shared" si="203"/>
        <v>159.99</v>
      </c>
      <c r="AO286" s="207">
        <f t="shared" si="204"/>
        <v>209.99</v>
      </c>
      <c r="AP286" s="104"/>
      <c r="AQ286" s="227"/>
      <c r="AR286" s="112" t="s">
        <v>103</v>
      </c>
      <c r="AS286" s="103"/>
    </row>
    <row r="287" spans="1:45">
      <c r="A287" s="110"/>
      <c r="B287" s="127" t="s">
        <v>218</v>
      </c>
      <c r="C287" s="54" t="s">
        <v>2513</v>
      </c>
      <c r="D287" s="71" t="s">
        <v>85</v>
      </c>
      <c r="E287" s="112" t="s">
        <v>2426</v>
      </c>
      <c r="F287" s="51" t="s">
        <v>61</v>
      </c>
      <c r="G287" s="14">
        <v>40</v>
      </c>
      <c r="H287" s="14">
        <v>50</v>
      </c>
      <c r="I287" s="14" t="s">
        <v>41</v>
      </c>
      <c r="J287" s="14" t="s">
        <v>76</v>
      </c>
      <c r="K287" s="114" t="s">
        <v>61</v>
      </c>
      <c r="L287" s="115">
        <v>34.99</v>
      </c>
      <c r="M287" s="175">
        <f t="shared" si="193"/>
        <v>29.403361344537817</v>
      </c>
      <c r="N287" s="115"/>
      <c r="O287" s="116"/>
      <c r="P287" s="177">
        <f t="shared" si="205"/>
        <v>34.99</v>
      </c>
      <c r="Q287" s="16">
        <f>P287-2</f>
        <v>32.99</v>
      </c>
      <c r="R287" s="16">
        <f>P287-5</f>
        <v>29.990000000000002</v>
      </c>
      <c r="S287" s="16">
        <f>P287-7</f>
        <v>27.990000000000002</v>
      </c>
      <c r="T287" s="16">
        <f>P287-10</f>
        <v>24.990000000000002</v>
      </c>
      <c r="U287" s="72">
        <f>P287-12</f>
        <v>22.990000000000002</v>
      </c>
      <c r="V287" s="252">
        <v>39.99</v>
      </c>
      <c r="W287" s="237" t="s">
        <v>49</v>
      </c>
      <c r="X287" s="120" t="s">
        <v>2549</v>
      </c>
      <c r="Y287" s="67">
        <v>190</v>
      </c>
      <c r="Z287" s="114">
        <v>130</v>
      </c>
      <c r="AA287" s="182">
        <f t="shared" si="194"/>
        <v>320</v>
      </c>
      <c r="AB287" s="183">
        <f t="shared" si="195"/>
        <v>-333.2</v>
      </c>
      <c r="AC287" s="184">
        <f t="shared" si="196"/>
        <v>9.99</v>
      </c>
      <c r="AD287" s="183">
        <f t="shared" si="197"/>
        <v>8.3949579831932777</v>
      </c>
      <c r="AE287" s="202">
        <f>IF(ISNUMBER(Q287),AA287-40,"-")</f>
        <v>280</v>
      </c>
      <c r="AF287" s="203">
        <f>IF(ISNUMBER(R287),AA287-100,"-")</f>
        <v>220</v>
      </c>
      <c r="AG287" s="203">
        <f>IF(ISNUMBER(S287),AA287-140,"-")</f>
        <v>180</v>
      </c>
      <c r="AH287" s="203">
        <f t="shared" si="198"/>
        <v>120</v>
      </c>
      <c r="AI287" s="204">
        <f t="shared" si="199"/>
        <v>80</v>
      </c>
      <c r="AJ287" s="185"/>
      <c r="AK287" s="205">
        <f t="shared" si="200"/>
        <v>9.99</v>
      </c>
      <c r="AL287" s="206">
        <f t="shared" si="201"/>
        <v>9.99</v>
      </c>
      <c r="AM287" s="206">
        <f t="shared" si="202"/>
        <v>9.99</v>
      </c>
      <c r="AN287" s="206">
        <f t="shared" si="203"/>
        <v>9.99</v>
      </c>
      <c r="AO287" s="207">
        <f t="shared" si="204"/>
        <v>9.99</v>
      </c>
      <c r="AP287" s="104"/>
      <c r="AQ287" s="227">
        <v>46265</v>
      </c>
      <c r="AR287" s="112" t="s">
        <v>110</v>
      </c>
      <c r="AS287" s="103"/>
    </row>
    <row r="288" spans="1:45" s="49" customFormat="1">
      <c r="A288" s="110"/>
      <c r="B288" s="127" t="s">
        <v>218</v>
      </c>
      <c r="C288" s="54" t="s">
        <v>2513</v>
      </c>
      <c r="D288" s="71" t="s">
        <v>85</v>
      </c>
      <c r="E288" s="112" t="s">
        <v>2426</v>
      </c>
      <c r="F288" s="51" t="s">
        <v>61</v>
      </c>
      <c r="G288" s="14">
        <v>40</v>
      </c>
      <c r="H288" s="14">
        <v>50</v>
      </c>
      <c r="I288" s="14" t="s">
        <v>41</v>
      </c>
      <c r="J288" s="14" t="s">
        <v>76</v>
      </c>
      <c r="K288" s="114" t="s">
        <v>61</v>
      </c>
      <c r="L288" s="115">
        <v>34.99</v>
      </c>
      <c r="M288" s="175">
        <f t="shared" si="193"/>
        <v>29.403361344537817</v>
      </c>
      <c r="N288" s="115"/>
      <c r="O288" s="116"/>
      <c r="P288" s="177">
        <f t="shared" si="205"/>
        <v>34.99</v>
      </c>
      <c r="Q288" s="16">
        <f>P288-2</f>
        <v>32.99</v>
      </c>
      <c r="R288" s="16">
        <f>P288-5</f>
        <v>29.990000000000002</v>
      </c>
      <c r="S288" s="16">
        <f>P288-7</f>
        <v>27.990000000000002</v>
      </c>
      <c r="T288" s="16">
        <f>P288-10</f>
        <v>24.990000000000002</v>
      </c>
      <c r="U288" s="72">
        <f>P288-12</f>
        <v>22.990000000000002</v>
      </c>
      <c r="V288" s="252">
        <v>39.99</v>
      </c>
      <c r="W288" s="237" t="s">
        <v>49</v>
      </c>
      <c r="X288" s="120" t="s">
        <v>2751</v>
      </c>
      <c r="Y288" s="67">
        <v>190</v>
      </c>
      <c r="Z288" s="114">
        <v>165</v>
      </c>
      <c r="AA288" s="182">
        <f t="shared" si="194"/>
        <v>355</v>
      </c>
      <c r="AB288" s="183">
        <f t="shared" si="195"/>
        <v>-374.84999999999997</v>
      </c>
      <c r="AC288" s="184">
        <f t="shared" si="196"/>
        <v>9.99</v>
      </c>
      <c r="AD288" s="183">
        <f t="shared" si="197"/>
        <v>8.3949579831932777</v>
      </c>
      <c r="AE288" s="202">
        <f>IF(ISNUMBER(Q288),AA288-40,"-")</f>
        <v>315</v>
      </c>
      <c r="AF288" s="203">
        <f>IF(ISNUMBER(R288),AA288-100,"-")</f>
        <v>255</v>
      </c>
      <c r="AG288" s="203">
        <f>IF(ISNUMBER(S288),AA288-140,"-")</f>
        <v>215</v>
      </c>
      <c r="AH288" s="203">
        <f t="shared" si="198"/>
        <v>155</v>
      </c>
      <c r="AI288" s="204">
        <f t="shared" si="199"/>
        <v>115</v>
      </c>
      <c r="AJ288" s="185"/>
      <c r="AK288" s="205">
        <f t="shared" si="200"/>
        <v>9.99</v>
      </c>
      <c r="AL288" s="206">
        <f t="shared" si="201"/>
        <v>9.99</v>
      </c>
      <c r="AM288" s="206">
        <f t="shared" si="202"/>
        <v>9.99</v>
      </c>
      <c r="AN288" s="206">
        <f t="shared" si="203"/>
        <v>9.99</v>
      </c>
      <c r="AO288" s="207">
        <f t="shared" si="204"/>
        <v>9.99</v>
      </c>
      <c r="AP288" s="104"/>
      <c r="AQ288" s="227">
        <v>46265</v>
      </c>
      <c r="AR288" s="112" t="s">
        <v>110</v>
      </c>
      <c r="AS288" s="201" t="s">
        <v>82</v>
      </c>
    </row>
    <row r="289" spans="1:45" s="49" customFormat="1">
      <c r="A289" s="110"/>
      <c r="B289" s="127" t="s">
        <v>218</v>
      </c>
      <c r="C289" s="54" t="s">
        <v>204</v>
      </c>
      <c r="D289" s="71" t="s">
        <v>40</v>
      </c>
      <c r="E289" s="112" t="s">
        <v>2426</v>
      </c>
      <c r="F289" s="51" t="s">
        <v>61</v>
      </c>
      <c r="G289" s="14">
        <v>75</v>
      </c>
      <c r="H289" s="14">
        <v>50</v>
      </c>
      <c r="I289" s="14" t="s">
        <v>41</v>
      </c>
      <c r="J289" s="14" t="s">
        <v>76</v>
      </c>
      <c r="K289" s="114" t="s">
        <v>61</v>
      </c>
      <c r="L289" s="115">
        <v>34.99</v>
      </c>
      <c r="M289" s="175">
        <f t="shared" si="193"/>
        <v>29.403361344537817</v>
      </c>
      <c r="N289" s="115"/>
      <c r="O289" s="116"/>
      <c r="P289" s="177">
        <f t="shared" si="205"/>
        <v>34.99</v>
      </c>
      <c r="Q289" s="16">
        <f>P289-2</f>
        <v>32.99</v>
      </c>
      <c r="R289" s="16">
        <f>P289-5</f>
        <v>29.990000000000002</v>
      </c>
      <c r="S289" s="16">
        <f>P289-7</f>
        <v>27.990000000000002</v>
      </c>
      <c r="T289" s="16">
        <f>P289-10</f>
        <v>24.990000000000002</v>
      </c>
      <c r="U289" s="72">
        <f>P289-12</f>
        <v>22.990000000000002</v>
      </c>
      <c r="V289" s="252">
        <v>39.99</v>
      </c>
      <c r="W289" s="237" t="s">
        <v>49</v>
      </c>
      <c r="X289" s="120" t="s">
        <v>2551</v>
      </c>
      <c r="Y289" s="67">
        <v>110</v>
      </c>
      <c r="Z289" s="114">
        <v>210</v>
      </c>
      <c r="AA289" s="182">
        <f t="shared" si="194"/>
        <v>320</v>
      </c>
      <c r="AB289" s="183">
        <f t="shared" si="195"/>
        <v>-333.2</v>
      </c>
      <c r="AC289" s="184">
        <f t="shared" si="196"/>
        <v>9.99</v>
      </c>
      <c r="AD289" s="183">
        <f t="shared" si="197"/>
        <v>8.3949579831932777</v>
      </c>
      <c r="AE289" s="202">
        <f>IF(ISNUMBER(Q289),AA289-40,"-")</f>
        <v>280</v>
      </c>
      <c r="AF289" s="203">
        <f>IF(ISNUMBER(R289),AA289-100,"-")</f>
        <v>220</v>
      </c>
      <c r="AG289" s="203">
        <f>IF(ISNUMBER(S289),AA289-140,"-")</f>
        <v>180</v>
      </c>
      <c r="AH289" s="203">
        <f t="shared" si="198"/>
        <v>120</v>
      </c>
      <c r="AI289" s="204">
        <f t="shared" si="199"/>
        <v>80</v>
      </c>
      <c r="AJ289" s="185"/>
      <c r="AK289" s="205">
        <f t="shared" si="200"/>
        <v>9.99</v>
      </c>
      <c r="AL289" s="206">
        <f t="shared" si="201"/>
        <v>9.99</v>
      </c>
      <c r="AM289" s="206">
        <f t="shared" si="202"/>
        <v>9.99</v>
      </c>
      <c r="AN289" s="206">
        <f t="shared" si="203"/>
        <v>9.99</v>
      </c>
      <c r="AO289" s="207">
        <f t="shared" si="204"/>
        <v>9.99</v>
      </c>
      <c r="AP289" s="104"/>
      <c r="AQ289" s="227">
        <v>46265</v>
      </c>
      <c r="AR289" s="112" t="s">
        <v>103</v>
      </c>
      <c r="AS289" s="103"/>
    </row>
    <row r="290" spans="1:45" s="49" customFormat="1">
      <c r="A290" s="110"/>
      <c r="B290" s="127" t="s">
        <v>218</v>
      </c>
      <c r="C290" s="54" t="s">
        <v>204</v>
      </c>
      <c r="D290" s="71" t="s">
        <v>40</v>
      </c>
      <c r="E290" s="112" t="s">
        <v>2426</v>
      </c>
      <c r="F290" s="51" t="s">
        <v>61</v>
      </c>
      <c r="G290" s="14">
        <v>75</v>
      </c>
      <c r="H290" s="14">
        <v>50</v>
      </c>
      <c r="I290" s="14" t="s">
        <v>41</v>
      </c>
      <c r="J290" s="14" t="s">
        <v>76</v>
      </c>
      <c r="K290" s="114" t="s">
        <v>61</v>
      </c>
      <c r="L290" s="115">
        <v>34.99</v>
      </c>
      <c r="M290" s="175">
        <f t="shared" si="193"/>
        <v>29.403361344537817</v>
      </c>
      <c r="N290" s="115"/>
      <c r="O290" s="116"/>
      <c r="P290" s="177">
        <f t="shared" si="205"/>
        <v>34.99</v>
      </c>
      <c r="Q290" s="16">
        <f>P290-2</f>
        <v>32.99</v>
      </c>
      <c r="R290" s="16">
        <f>P290-5</f>
        <v>29.990000000000002</v>
      </c>
      <c r="S290" s="16">
        <f>P290-7</f>
        <v>27.990000000000002</v>
      </c>
      <c r="T290" s="16">
        <f>P290-10</f>
        <v>24.990000000000002</v>
      </c>
      <c r="U290" s="72">
        <f>P290-12</f>
        <v>22.990000000000002</v>
      </c>
      <c r="V290" s="252">
        <v>39.99</v>
      </c>
      <c r="W290" s="237" t="s">
        <v>49</v>
      </c>
      <c r="X290" s="120" t="s">
        <v>2749</v>
      </c>
      <c r="Y290" s="67">
        <v>110</v>
      </c>
      <c r="Z290" s="114">
        <v>245</v>
      </c>
      <c r="AA290" s="182">
        <f t="shared" si="194"/>
        <v>355</v>
      </c>
      <c r="AB290" s="183">
        <f t="shared" si="195"/>
        <v>-374.84999999999997</v>
      </c>
      <c r="AC290" s="184">
        <f t="shared" si="196"/>
        <v>9.99</v>
      </c>
      <c r="AD290" s="183">
        <f t="shared" si="197"/>
        <v>8.3949579831932777</v>
      </c>
      <c r="AE290" s="202">
        <f>IF(ISNUMBER(Q290),AA290-40,"-")</f>
        <v>315</v>
      </c>
      <c r="AF290" s="203">
        <f>IF(ISNUMBER(R290),AA290-100,"-")</f>
        <v>255</v>
      </c>
      <c r="AG290" s="203">
        <f>IF(ISNUMBER(S290),AA290-140,"-")</f>
        <v>215</v>
      </c>
      <c r="AH290" s="203">
        <f t="shared" si="198"/>
        <v>155</v>
      </c>
      <c r="AI290" s="204">
        <f t="shared" si="199"/>
        <v>115</v>
      </c>
      <c r="AJ290" s="185"/>
      <c r="AK290" s="205">
        <f t="shared" si="200"/>
        <v>9.99</v>
      </c>
      <c r="AL290" s="206">
        <f t="shared" si="201"/>
        <v>9.99</v>
      </c>
      <c r="AM290" s="206">
        <f t="shared" si="202"/>
        <v>9.99</v>
      </c>
      <c r="AN290" s="206">
        <f t="shared" si="203"/>
        <v>9.99</v>
      </c>
      <c r="AO290" s="207">
        <f t="shared" si="204"/>
        <v>9.99</v>
      </c>
      <c r="AP290" s="104"/>
      <c r="AQ290" s="227">
        <v>46265</v>
      </c>
      <c r="AR290" s="112" t="s">
        <v>103</v>
      </c>
      <c r="AS290" s="201" t="s">
        <v>82</v>
      </c>
    </row>
    <row r="291" spans="1:45" s="49" customFormat="1">
      <c r="A291" s="110"/>
      <c r="B291" s="127" t="s">
        <v>218</v>
      </c>
      <c r="C291" s="54" t="s">
        <v>2143</v>
      </c>
      <c r="D291" s="71" t="s">
        <v>85</v>
      </c>
      <c r="E291" s="112" t="s">
        <v>2426</v>
      </c>
      <c r="F291" s="51" t="s">
        <v>61</v>
      </c>
      <c r="G291" s="14">
        <v>75</v>
      </c>
      <c r="H291" s="14">
        <v>50</v>
      </c>
      <c r="I291" s="14" t="s">
        <v>41</v>
      </c>
      <c r="J291" s="14" t="s">
        <v>76</v>
      </c>
      <c r="K291" s="114" t="s">
        <v>61</v>
      </c>
      <c r="L291" s="115">
        <v>39.99</v>
      </c>
      <c r="M291" s="175">
        <f t="shared" si="193"/>
        <v>33.605042016806728</v>
      </c>
      <c r="N291" s="115">
        <f>L291-5</f>
        <v>34.99</v>
      </c>
      <c r="O291" s="116">
        <f>N291/1.19</f>
        <v>29.403361344537817</v>
      </c>
      <c r="P291" s="177">
        <f>N291</f>
        <v>34.99</v>
      </c>
      <c r="Q291" s="16">
        <f>P291-2</f>
        <v>32.99</v>
      </c>
      <c r="R291" s="16">
        <f>P291-5</f>
        <v>29.990000000000002</v>
      </c>
      <c r="S291" s="16">
        <f>P291-7</f>
        <v>27.990000000000002</v>
      </c>
      <c r="T291" s="16">
        <f>P291-10</f>
        <v>24.990000000000002</v>
      </c>
      <c r="U291" s="72">
        <f>P291-12</f>
        <v>22.990000000000002</v>
      </c>
      <c r="V291" s="252">
        <v>39.99</v>
      </c>
      <c r="W291" s="237" t="s">
        <v>169</v>
      </c>
      <c r="X291" s="120" t="s">
        <v>2750</v>
      </c>
      <c r="Y291" s="67">
        <v>190</v>
      </c>
      <c r="Z291" s="114">
        <v>145</v>
      </c>
      <c r="AA291" s="182">
        <f t="shared" si="194"/>
        <v>335</v>
      </c>
      <c r="AB291" s="183">
        <f t="shared" si="195"/>
        <v>-351.05</v>
      </c>
      <c r="AC291" s="184">
        <f t="shared" si="196"/>
        <v>9.99</v>
      </c>
      <c r="AD291" s="183">
        <f t="shared" si="197"/>
        <v>8.3949579831932777</v>
      </c>
      <c r="AE291" s="202">
        <f>IF(ISNUMBER(Q291),AA291-40,"-")</f>
        <v>295</v>
      </c>
      <c r="AF291" s="203">
        <f>IF(ISNUMBER(R291),AA291-100,"-")</f>
        <v>235</v>
      </c>
      <c r="AG291" s="203">
        <f>IF(ISNUMBER(S291),AA291-140,"-")</f>
        <v>195</v>
      </c>
      <c r="AH291" s="203">
        <f t="shared" si="198"/>
        <v>135</v>
      </c>
      <c r="AI291" s="204">
        <f t="shared" si="199"/>
        <v>95</v>
      </c>
      <c r="AJ291" s="185"/>
      <c r="AK291" s="205">
        <f t="shared" si="200"/>
        <v>9.99</v>
      </c>
      <c r="AL291" s="206">
        <f t="shared" si="201"/>
        <v>9.99</v>
      </c>
      <c r="AM291" s="206">
        <f t="shared" si="202"/>
        <v>9.99</v>
      </c>
      <c r="AN291" s="206">
        <f t="shared" si="203"/>
        <v>9.99</v>
      </c>
      <c r="AO291" s="207">
        <f t="shared" si="204"/>
        <v>9.99</v>
      </c>
      <c r="AP291" s="104"/>
      <c r="AQ291" s="227">
        <v>46265</v>
      </c>
      <c r="AR291" s="112" t="s">
        <v>110</v>
      </c>
      <c r="AS291" s="201" t="s">
        <v>82</v>
      </c>
    </row>
    <row r="292" spans="1:45">
      <c r="A292" s="111"/>
      <c r="B292" s="127" t="s">
        <v>218</v>
      </c>
      <c r="C292" s="54" t="s">
        <v>240</v>
      </c>
      <c r="D292" s="71" t="s">
        <v>71</v>
      </c>
      <c r="E292" s="112"/>
      <c r="F292" s="51" t="s">
        <v>61</v>
      </c>
      <c r="G292" s="14">
        <v>7</v>
      </c>
      <c r="H292" s="14">
        <v>300</v>
      </c>
      <c r="I292" s="14" t="s">
        <v>41</v>
      </c>
      <c r="J292" s="14" t="s">
        <v>76</v>
      </c>
      <c r="K292" s="71" t="s">
        <v>61</v>
      </c>
      <c r="L292" s="115">
        <v>39.99</v>
      </c>
      <c r="M292" s="175">
        <f t="shared" si="193"/>
        <v>33.605042016806728</v>
      </c>
      <c r="N292" s="115"/>
      <c r="O292" s="116"/>
      <c r="P292" s="177">
        <f t="shared" ref="P292:P302" si="206">L292</f>
        <v>39.99</v>
      </c>
      <c r="Q292" s="16">
        <f>P292-2</f>
        <v>37.99</v>
      </c>
      <c r="R292" s="16">
        <f>P292-5</f>
        <v>34.99</v>
      </c>
      <c r="S292" s="16">
        <f>P292-7</f>
        <v>32.99</v>
      </c>
      <c r="T292" s="16">
        <f>P292-10</f>
        <v>29.990000000000002</v>
      </c>
      <c r="U292" s="72">
        <f>P292-12</f>
        <v>27.990000000000002</v>
      </c>
      <c r="V292" s="252">
        <v>39.99</v>
      </c>
      <c r="W292" s="212"/>
      <c r="X292" s="119" t="s">
        <v>41</v>
      </c>
      <c r="Y292" s="115">
        <v>230</v>
      </c>
      <c r="Z292" s="114"/>
      <c r="AA292" s="182">
        <f t="shared" si="194"/>
        <v>230</v>
      </c>
      <c r="AB292" s="183">
        <f t="shared" si="195"/>
        <v>-226.1</v>
      </c>
      <c r="AC292" s="184">
        <f t="shared" si="196"/>
        <v>9.99</v>
      </c>
      <c r="AD292" s="183">
        <f t="shared" si="197"/>
        <v>8.3949579831932777</v>
      </c>
      <c r="AE292" s="202">
        <f>IF(ISNUMBER(Q292),AA292-40,"-")</f>
        <v>190</v>
      </c>
      <c r="AF292" s="203">
        <f>IF(ISNUMBER(R292),AA292-100,"-")</f>
        <v>130</v>
      </c>
      <c r="AG292" s="203">
        <f>IF(ISNUMBER(S292),AA292-140,"-")</f>
        <v>90</v>
      </c>
      <c r="AH292" s="203">
        <f t="shared" si="198"/>
        <v>30</v>
      </c>
      <c r="AI292" s="204">
        <f t="shared" si="199"/>
        <v>-10</v>
      </c>
      <c r="AJ292" s="185"/>
      <c r="AK292" s="205">
        <f t="shared" si="200"/>
        <v>9.99</v>
      </c>
      <c r="AL292" s="206">
        <f t="shared" si="201"/>
        <v>9.99</v>
      </c>
      <c r="AM292" s="206">
        <f t="shared" si="202"/>
        <v>9.99</v>
      </c>
      <c r="AN292" s="206">
        <f t="shared" si="203"/>
        <v>19.990000000000002</v>
      </c>
      <c r="AO292" s="207">
        <f t="shared" si="204"/>
        <v>59.99</v>
      </c>
      <c r="AP292" s="123"/>
      <c r="AQ292" s="227"/>
      <c r="AR292" s="112" t="s">
        <v>106</v>
      </c>
      <c r="AS292" s="103"/>
    </row>
    <row r="293" spans="1:45" s="49" customFormat="1">
      <c r="A293" s="111"/>
      <c r="B293" s="127" t="s">
        <v>218</v>
      </c>
      <c r="C293" s="54" t="s">
        <v>240</v>
      </c>
      <c r="D293" s="71" t="s">
        <v>71</v>
      </c>
      <c r="E293" s="112" t="s">
        <v>2426</v>
      </c>
      <c r="F293" s="51" t="s">
        <v>61</v>
      </c>
      <c r="G293" s="14">
        <v>7</v>
      </c>
      <c r="H293" s="14">
        <v>300</v>
      </c>
      <c r="I293" s="14" t="s">
        <v>41</v>
      </c>
      <c r="J293" s="14" t="s">
        <v>76</v>
      </c>
      <c r="K293" s="71" t="s">
        <v>61</v>
      </c>
      <c r="L293" s="115">
        <v>39.99</v>
      </c>
      <c r="M293" s="175">
        <f t="shared" si="193"/>
        <v>33.605042016806728</v>
      </c>
      <c r="N293" s="115"/>
      <c r="O293" s="116"/>
      <c r="P293" s="177">
        <f t="shared" si="206"/>
        <v>39.99</v>
      </c>
      <c r="Q293" s="16">
        <f>P293-2</f>
        <v>37.99</v>
      </c>
      <c r="R293" s="16">
        <f>P293-5</f>
        <v>34.99</v>
      </c>
      <c r="S293" s="16">
        <f>P293-7</f>
        <v>32.99</v>
      </c>
      <c r="T293" s="16">
        <f>P293-10</f>
        <v>29.990000000000002</v>
      </c>
      <c r="U293" s="72">
        <f>P293-12</f>
        <v>27.990000000000002</v>
      </c>
      <c r="V293" s="252">
        <v>39.99</v>
      </c>
      <c r="W293" s="236" t="s">
        <v>49</v>
      </c>
      <c r="X293" s="223" t="s">
        <v>241</v>
      </c>
      <c r="Y293" s="115">
        <v>230</v>
      </c>
      <c r="Z293" s="114">
        <v>120</v>
      </c>
      <c r="AA293" s="182">
        <f t="shared" si="194"/>
        <v>350</v>
      </c>
      <c r="AB293" s="183">
        <f t="shared" si="195"/>
        <v>-368.9</v>
      </c>
      <c r="AC293" s="184">
        <f t="shared" si="196"/>
        <v>9.99</v>
      </c>
      <c r="AD293" s="183">
        <f t="shared" si="197"/>
        <v>8.3949579831932777</v>
      </c>
      <c r="AE293" s="202">
        <f>IF(ISNUMBER(Q293),AA293-40,"-")</f>
        <v>310</v>
      </c>
      <c r="AF293" s="203">
        <f>IF(ISNUMBER(R293),AA293-100,"-")</f>
        <v>250</v>
      </c>
      <c r="AG293" s="203">
        <f>IF(ISNUMBER(S293),AA293-140,"-")</f>
        <v>210</v>
      </c>
      <c r="AH293" s="203">
        <f t="shared" si="198"/>
        <v>150</v>
      </c>
      <c r="AI293" s="204">
        <f t="shared" si="199"/>
        <v>110</v>
      </c>
      <c r="AJ293" s="185"/>
      <c r="AK293" s="205">
        <f t="shared" si="200"/>
        <v>9.99</v>
      </c>
      <c r="AL293" s="206">
        <f t="shared" si="201"/>
        <v>9.99</v>
      </c>
      <c r="AM293" s="206">
        <f t="shared" si="202"/>
        <v>9.99</v>
      </c>
      <c r="AN293" s="206">
        <f t="shared" si="203"/>
        <v>9.99</v>
      </c>
      <c r="AO293" s="207">
        <f t="shared" si="204"/>
        <v>9.99</v>
      </c>
      <c r="AP293" s="123"/>
      <c r="AQ293" s="227">
        <v>46265</v>
      </c>
      <c r="AR293" s="112" t="s">
        <v>106</v>
      </c>
      <c r="AS293" s="103"/>
    </row>
    <row r="294" spans="1:45">
      <c r="A294" s="111"/>
      <c r="B294" s="127" t="s">
        <v>218</v>
      </c>
      <c r="C294" s="54" t="s">
        <v>242</v>
      </c>
      <c r="D294" s="71" t="s">
        <v>71</v>
      </c>
      <c r="E294" s="112"/>
      <c r="F294" s="51" t="s">
        <v>61</v>
      </c>
      <c r="G294" s="14">
        <v>25</v>
      </c>
      <c r="H294" s="14">
        <v>300</v>
      </c>
      <c r="I294" s="14" t="s">
        <v>41</v>
      </c>
      <c r="J294" s="14" t="s">
        <v>76</v>
      </c>
      <c r="K294" s="71" t="s">
        <v>61</v>
      </c>
      <c r="L294" s="115">
        <v>39.99</v>
      </c>
      <c r="M294" s="175">
        <f t="shared" si="193"/>
        <v>33.605042016806728</v>
      </c>
      <c r="N294" s="51"/>
      <c r="O294" s="71"/>
      <c r="P294" s="177">
        <f t="shared" si="206"/>
        <v>39.99</v>
      </c>
      <c r="Q294" s="16">
        <f>P294-2</f>
        <v>37.99</v>
      </c>
      <c r="R294" s="16">
        <f>P294-5</f>
        <v>34.99</v>
      </c>
      <c r="S294" s="16">
        <f>P294-7</f>
        <v>32.99</v>
      </c>
      <c r="T294" s="16">
        <f>P294-10</f>
        <v>29.990000000000002</v>
      </c>
      <c r="U294" s="71" t="s">
        <v>41</v>
      </c>
      <c r="V294" s="252">
        <v>39.99</v>
      </c>
      <c r="W294" s="212"/>
      <c r="X294" s="119" t="s">
        <v>41</v>
      </c>
      <c r="Y294" s="115">
        <v>180</v>
      </c>
      <c r="Z294" s="114"/>
      <c r="AA294" s="182">
        <f t="shared" si="194"/>
        <v>180</v>
      </c>
      <c r="AB294" s="183">
        <f t="shared" si="195"/>
        <v>-166.6</v>
      </c>
      <c r="AC294" s="184">
        <f t="shared" si="196"/>
        <v>9.99</v>
      </c>
      <c r="AD294" s="183">
        <f t="shared" si="197"/>
        <v>8.3949579831932777</v>
      </c>
      <c r="AE294" s="202">
        <f>IF(ISNUMBER(Q294),AA294-40,"-")</f>
        <v>140</v>
      </c>
      <c r="AF294" s="203">
        <f>IF(ISNUMBER(R294),AA294-100,"-")</f>
        <v>80</v>
      </c>
      <c r="AG294" s="203">
        <f>IF(ISNUMBER(S294),AA294-140,"-")</f>
        <v>40</v>
      </c>
      <c r="AH294" s="203">
        <f t="shared" si="198"/>
        <v>-20</v>
      </c>
      <c r="AI294" s="204" t="str">
        <f t="shared" si="199"/>
        <v>-</v>
      </c>
      <c r="AJ294" s="185"/>
      <c r="AK294" s="205">
        <f t="shared" si="200"/>
        <v>9.99</v>
      </c>
      <c r="AL294" s="206">
        <f t="shared" si="201"/>
        <v>9.99</v>
      </c>
      <c r="AM294" s="206">
        <f t="shared" si="202"/>
        <v>9.99</v>
      </c>
      <c r="AN294" s="206">
        <f t="shared" si="203"/>
        <v>79.989999999999995</v>
      </c>
      <c r="AO294" s="207" t="str">
        <f t="shared" si="204"/>
        <v>-</v>
      </c>
      <c r="AP294" s="123"/>
      <c r="AQ294" s="227"/>
      <c r="AR294" s="112" t="s">
        <v>193</v>
      </c>
      <c r="AS294" s="103"/>
    </row>
    <row r="295" spans="1:45" s="49" customFormat="1">
      <c r="A295" s="111"/>
      <c r="B295" s="127" t="s">
        <v>218</v>
      </c>
      <c r="C295" s="54" t="s">
        <v>242</v>
      </c>
      <c r="D295" s="71" t="s">
        <v>71</v>
      </c>
      <c r="E295" s="112" t="s">
        <v>2426</v>
      </c>
      <c r="F295" s="51" t="s">
        <v>61</v>
      </c>
      <c r="G295" s="14">
        <v>25</v>
      </c>
      <c r="H295" s="14">
        <v>300</v>
      </c>
      <c r="I295" s="14" t="s">
        <v>41</v>
      </c>
      <c r="J295" s="14" t="s">
        <v>76</v>
      </c>
      <c r="K295" s="71" t="s">
        <v>61</v>
      </c>
      <c r="L295" s="115">
        <v>39.99</v>
      </c>
      <c r="M295" s="175">
        <f t="shared" si="193"/>
        <v>33.605042016806728</v>
      </c>
      <c r="N295" s="51"/>
      <c r="O295" s="71"/>
      <c r="P295" s="177">
        <f t="shared" si="206"/>
        <v>39.99</v>
      </c>
      <c r="Q295" s="16">
        <f>P295-2</f>
        <v>37.99</v>
      </c>
      <c r="R295" s="16">
        <f>P295-5</f>
        <v>34.99</v>
      </c>
      <c r="S295" s="16">
        <f>P295-7</f>
        <v>32.99</v>
      </c>
      <c r="T295" s="16">
        <f>P295-10</f>
        <v>29.990000000000002</v>
      </c>
      <c r="U295" s="71" t="s">
        <v>41</v>
      </c>
      <c r="V295" s="252">
        <v>39.99</v>
      </c>
      <c r="W295" s="236" t="s">
        <v>49</v>
      </c>
      <c r="X295" s="223" t="s">
        <v>243</v>
      </c>
      <c r="Y295" s="115">
        <v>180</v>
      </c>
      <c r="Z295" s="114">
        <v>150</v>
      </c>
      <c r="AA295" s="182">
        <f t="shared" si="194"/>
        <v>330</v>
      </c>
      <c r="AB295" s="183">
        <f t="shared" si="195"/>
        <v>-345.09999999999997</v>
      </c>
      <c r="AC295" s="184">
        <f t="shared" si="196"/>
        <v>9.99</v>
      </c>
      <c r="AD295" s="183">
        <f t="shared" si="197"/>
        <v>8.3949579831932777</v>
      </c>
      <c r="AE295" s="202">
        <f>IF(ISNUMBER(Q295),AA295-40,"-")</f>
        <v>290</v>
      </c>
      <c r="AF295" s="203">
        <f>IF(ISNUMBER(R295),AA295-100,"-")</f>
        <v>230</v>
      </c>
      <c r="AG295" s="203">
        <f>IF(ISNUMBER(S295),AA295-140,"-")</f>
        <v>190</v>
      </c>
      <c r="AH295" s="203">
        <f t="shared" si="198"/>
        <v>130</v>
      </c>
      <c r="AI295" s="204" t="str">
        <f t="shared" si="199"/>
        <v>-</v>
      </c>
      <c r="AJ295" s="185"/>
      <c r="AK295" s="205">
        <f t="shared" si="200"/>
        <v>9.99</v>
      </c>
      <c r="AL295" s="206">
        <f t="shared" si="201"/>
        <v>9.99</v>
      </c>
      <c r="AM295" s="206">
        <f t="shared" si="202"/>
        <v>9.99</v>
      </c>
      <c r="AN295" s="206">
        <f t="shared" si="203"/>
        <v>9.99</v>
      </c>
      <c r="AO295" s="207" t="str">
        <f t="shared" si="204"/>
        <v>-</v>
      </c>
      <c r="AP295" s="123"/>
      <c r="AQ295" s="227">
        <v>46265</v>
      </c>
      <c r="AR295" s="112" t="s">
        <v>193</v>
      </c>
      <c r="AS295" s="103"/>
    </row>
    <row r="296" spans="1:45" s="49" customFormat="1">
      <c r="A296" s="110"/>
      <c r="B296" s="127" t="s">
        <v>218</v>
      </c>
      <c r="C296" s="54" t="s">
        <v>119</v>
      </c>
      <c r="D296" s="71" t="s">
        <v>71</v>
      </c>
      <c r="E296" s="112"/>
      <c r="F296" s="51" t="s">
        <v>41</v>
      </c>
      <c r="G296" s="14">
        <v>25</v>
      </c>
      <c r="H296" s="14">
        <v>300</v>
      </c>
      <c r="I296" s="14" t="s">
        <v>41</v>
      </c>
      <c r="J296" s="14" t="s">
        <v>42</v>
      </c>
      <c r="K296" s="114">
        <v>0.19</v>
      </c>
      <c r="L296" s="115">
        <v>39.99</v>
      </c>
      <c r="M296" s="175">
        <f t="shared" si="193"/>
        <v>33.605042016806728</v>
      </c>
      <c r="N296" s="115"/>
      <c r="O296" s="116"/>
      <c r="P296" s="177">
        <f t="shared" si="206"/>
        <v>39.99</v>
      </c>
      <c r="Q296" s="16">
        <f>P296-2</f>
        <v>37.99</v>
      </c>
      <c r="R296" s="16">
        <f>P296-5</f>
        <v>34.99</v>
      </c>
      <c r="S296" s="16">
        <f>P296-7</f>
        <v>32.99</v>
      </c>
      <c r="T296" s="16">
        <f>P296-10</f>
        <v>29.990000000000002</v>
      </c>
      <c r="U296" s="71" t="s">
        <v>41</v>
      </c>
      <c r="V296" s="252">
        <v>39.99</v>
      </c>
      <c r="W296" s="212"/>
      <c r="X296" s="119" t="s">
        <v>41</v>
      </c>
      <c r="Y296" s="67">
        <v>270</v>
      </c>
      <c r="Z296" s="114"/>
      <c r="AA296" s="182">
        <f t="shared" si="194"/>
        <v>270</v>
      </c>
      <c r="AB296" s="183">
        <f t="shared" si="195"/>
        <v>-273.7</v>
      </c>
      <c r="AC296" s="184">
        <f t="shared" si="196"/>
        <v>9.99</v>
      </c>
      <c r="AD296" s="183">
        <f t="shared" si="197"/>
        <v>8.3949579831932777</v>
      </c>
      <c r="AE296" s="202">
        <f>IF(ISNUMBER(Q296),AA296-40,"-")</f>
        <v>230</v>
      </c>
      <c r="AF296" s="203">
        <f>IF(ISNUMBER(R296),AA296-100,"-")</f>
        <v>170</v>
      </c>
      <c r="AG296" s="203">
        <f>IF(ISNUMBER(S296),AA296-140,"-")</f>
        <v>130</v>
      </c>
      <c r="AH296" s="203">
        <f t="shared" si="198"/>
        <v>70</v>
      </c>
      <c r="AI296" s="204" t="str">
        <f t="shared" si="199"/>
        <v>-</v>
      </c>
      <c r="AJ296" s="185"/>
      <c r="AK296" s="205">
        <f t="shared" si="200"/>
        <v>9.99</v>
      </c>
      <c r="AL296" s="206">
        <f t="shared" si="201"/>
        <v>9.99</v>
      </c>
      <c r="AM296" s="206">
        <f t="shared" si="202"/>
        <v>9.99</v>
      </c>
      <c r="AN296" s="206">
        <f t="shared" si="203"/>
        <v>9.99</v>
      </c>
      <c r="AO296" s="207" t="str">
        <f t="shared" si="204"/>
        <v>-</v>
      </c>
      <c r="AP296" s="103"/>
      <c r="AQ296" s="227"/>
      <c r="AR296" s="112" t="s">
        <v>120</v>
      </c>
      <c r="AS296" s="103"/>
    </row>
    <row r="297" spans="1:45" s="49" customFormat="1">
      <c r="A297" s="110"/>
      <c r="B297" s="127" t="s">
        <v>218</v>
      </c>
      <c r="C297" s="54" t="s">
        <v>2514</v>
      </c>
      <c r="D297" s="71" t="s">
        <v>71</v>
      </c>
      <c r="E297" s="112"/>
      <c r="F297" s="51" t="s">
        <v>61</v>
      </c>
      <c r="G297" s="14">
        <v>40</v>
      </c>
      <c r="H297" s="14">
        <v>50</v>
      </c>
      <c r="I297" s="14" t="s">
        <v>41</v>
      </c>
      <c r="J297" s="14" t="s">
        <v>76</v>
      </c>
      <c r="K297" s="114" t="s">
        <v>61</v>
      </c>
      <c r="L297" s="115">
        <v>39.99</v>
      </c>
      <c r="M297" s="175">
        <f t="shared" si="193"/>
        <v>33.605042016806728</v>
      </c>
      <c r="N297" s="115"/>
      <c r="O297" s="116"/>
      <c r="P297" s="177">
        <f t="shared" si="206"/>
        <v>39.99</v>
      </c>
      <c r="Q297" s="16">
        <f>P297-2</f>
        <v>37.99</v>
      </c>
      <c r="R297" s="16">
        <f>P297-5</f>
        <v>34.99</v>
      </c>
      <c r="S297" s="16">
        <f>P297-7</f>
        <v>32.99</v>
      </c>
      <c r="T297" s="16">
        <f>P297-10</f>
        <v>29.990000000000002</v>
      </c>
      <c r="U297" s="72">
        <f>P297-12</f>
        <v>27.990000000000002</v>
      </c>
      <c r="V297" s="252">
        <v>39.99</v>
      </c>
      <c r="W297" s="212"/>
      <c r="X297" s="119" t="s">
        <v>41</v>
      </c>
      <c r="Y297" s="67">
        <v>270</v>
      </c>
      <c r="Z297" s="114"/>
      <c r="AA297" s="182">
        <f t="shared" si="194"/>
        <v>270</v>
      </c>
      <c r="AB297" s="183">
        <f t="shared" si="195"/>
        <v>-273.7</v>
      </c>
      <c r="AC297" s="184">
        <f t="shared" si="196"/>
        <v>9.99</v>
      </c>
      <c r="AD297" s="183">
        <f t="shared" si="197"/>
        <v>8.3949579831932777</v>
      </c>
      <c r="AE297" s="202">
        <f>IF(ISNUMBER(Q297),AA297-40,"-")</f>
        <v>230</v>
      </c>
      <c r="AF297" s="203">
        <f>IF(ISNUMBER(R297),AA297-100,"-")</f>
        <v>170</v>
      </c>
      <c r="AG297" s="203">
        <f>IF(ISNUMBER(S297),AA297-140,"-")</f>
        <v>130</v>
      </c>
      <c r="AH297" s="203">
        <f t="shared" si="198"/>
        <v>70</v>
      </c>
      <c r="AI297" s="204">
        <f t="shared" si="199"/>
        <v>30</v>
      </c>
      <c r="AJ297" s="185"/>
      <c r="AK297" s="205">
        <f t="shared" si="200"/>
        <v>9.99</v>
      </c>
      <c r="AL297" s="206">
        <f t="shared" si="201"/>
        <v>9.99</v>
      </c>
      <c r="AM297" s="206">
        <f t="shared" si="202"/>
        <v>9.99</v>
      </c>
      <c r="AN297" s="206">
        <f t="shared" si="203"/>
        <v>9.99</v>
      </c>
      <c r="AO297" s="207">
        <f t="shared" si="204"/>
        <v>19.990000000000002</v>
      </c>
      <c r="AP297" s="104"/>
      <c r="AQ297" s="227"/>
      <c r="AR297" s="112" t="s">
        <v>113</v>
      </c>
      <c r="AS297" s="103"/>
    </row>
    <row r="298" spans="1:45" s="49" customFormat="1">
      <c r="A298" s="110"/>
      <c r="B298" s="127" t="s">
        <v>218</v>
      </c>
      <c r="C298" s="54" t="s">
        <v>2143</v>
      </c>
      <c r="D298" s="71" t="s">
        <v>85</v>
      </c>
      <c r="E298" s="112"/>
      <c r="F298" s="51" t="s">
        <v>61</v>
      </c>
      <c r="G298" s="14">
        <v>75</v>
      </c>
      <c r="H298" s="14">
        <v>50</v>
      </c>
      <c r="I298" s="14" t="s">
        <v>41</v>
      </c>
      <c r="J298" s="14" t="s">
        <v>76</v>
      </c>
      <c r="K298" s="114" t="s">
        <v>61</v>
      </c>
      <c r="L298" s="115">
        <v>39.99</v>
      </c>
      <c r="M298" s="175">
        <f t="shared" si="193"/>
        <v>33.605042016806728</v>
      </c>
      <c r="N298" s="115"/>
      <c r="O298" s="116"/>
      <c r="P298" s="177">
        <f t="shared" si="206"/>
        <v>39.99</v>
      </c>
      <c r="Q298" s="16">
        <f>P298-2</f>
        <v>37.99</v>
      </c>
      <c r="R298" s="16">
        <f>P298-5</f>
        <v>34.99</v>
      </c>
      <c r="S298" s="16">
        <f>P298-7</f>
        <v>32.99</v>
      </c>
      <c r="T298" s="16">
        <f>P298-10</f>
        <v>29.990000000000002</v>
      </c>
      <c r="U298" s="72">
        <f>P298-12</f>
        <v>27.990000000000002</v>
      </c>
      <c r="V298" s="252">
        <v>39.99</v>
      </c>
      <c r="W298" s="212"/>
      <c r="X298" s="119" t="s">
        <v>41</v>
      </c>
      <c r="Y298" s="67">
        <v>190</v>
      </c>
      <c r="Z298" s="114"/>
      <c r="AA298" s="182">
        <f t="shared" si="194"/>
        <v>190</v>
      </c>
      <c r="AB298" s="183">
        <f t="shared" si="195"/>
        <v>-178.5</v>
      </c>
      <c r="AC298" s="184">
        <f t="shared" si="196"/>
        <v>9.99</v>
      </c>
      <c r="AD298" s="183">
        <f t="shared" si="197"/>
        <v>8.3949579831932777</v>
      </c>
      <c r="AE298" s="202">
        <f>IF(ISNUMBER(Q298),AA298-40,"-")</f>
        <v>150</v>
      </c>
      <c r="AF298" s="203">
        <f>IF(ISNUMBER(R298),AA298-100,"-")</f>
        <v>90</v>
      </c>
      <c r="AG298" s="203">
        <f>IF(ISNUMBER(S298),AA298-140,"-")</f>
        <v>50</v>
      </c>
      <c r="AH298" s="203">
        <f t="shared" si="198"/>
        <v>-10</v>
      </c>
      <c r="AI298" s="204">
        <f t="shared" si="199"/>
        <v>-50</v>
      </c>
      <c r="AJ298" s="185"/>
      <c r="AK298" s="205">
        <f t="shared" si="200"/>
        <v>9.99</v>
      </c>
      <c r="AL298" s="206">
        <f t="shared" si="201"/>
        <v>9.99</v>
      </c>
      <c r="AM298" s="206">
        <f t="shared" si="202"/>
        <v>9.99</v>
      </c>
      <c r="AN298" s="206">
        <f t="shared" si="203"/>
        <v>59.99</v>
      </c>
      <c r="AO298" s="207">
        <f t="shared" si="204"/>
        <v>109.99</v>
      </c>
      <c r="AP298" s="104"/>
      <c r="AQ298" s="227"/>
      <c r="AR298" s="112" t="s">
        <v>110</v>
      </c>
      <c r="AS298" s="103"/>
    </row>
    <row r="299" spans="1:45" s="49" customFormat="1">
      <c r="A299" s="110"/>
      <c r="B299" s="127" t="s">
        <v>218</v>
      </c>
      <c r="C299" s="54" t="s">
        <v>2514</v>
      </c>
      <c r="D299" s="71" t="s">
        <v>71</v>
      </c>
      <c r="E299" s="112" t="s">
        <v>2426</v>
      </c>
      <c r="F299" s="51" t="s">
        <v>61</v>
      </c>
      <c r="G299" s="14">
        <v>40</v>
      </c>
      <c r="H299" s="14">
        <v>50</v>
      </c>
      <c r="I299" s="14" t="s">
        <v>41</v>
      </c>
      <c r="J299" s="14" t="s">
        <v>76</v>
      </c>
      <c r="K299" s="114" t="s">
        <v>61</v>
      </c>
      <c r="L299" s="115">
        <v>39.99</v>
      </c>
      <c r="M299" s="175">
        <f t="shared" si="193"/>
        <v>33.605042016806728</v>
      </c>
      <c r="N299" s="115"/>
      <c r="O299" s="116"/>
      <c r="P299" s="177">
        <f t="shared" si="206"/>
        <v>39.99</v>
      </c>
      <c r="Q299" s="16">
        <f>P299-2</f>
        <v>37.99</v>
      </c>
      <c r="R299" s="16">
        <f>P299-5</f>
        <v>34.99</v>
      </c>
      <c r="S299" s="16">
        <f>P299-7</f>
        <v>32.99</v>
      </c>
      <c r="T299" s="16">
        <f>P299-10</f>
        <v>29.990000000000002</v>
      </c>
      <c r="U299" s="72">
        <f>P299-12</f>
        <v>27.990000000000002</v>
      </c>
      <c r="V299" s="252">
        <v>39.99</v>
      </c>
      <c r="W299" s="237" t="s">
        <v>49</v>
      </c>
      <c r="X299" s="120" t="s">
        <v>2549</v>
      </c>
      <c r="Y299" s="67">
        <v>270</v>
      </c>
      <c r="Z299" s="114">
        <v>130</v>
      </c>
      <c r="AA299" s="182">
        <f t="shared" si="194"/>
        <v>400</v>
      </c>
      <c r="AB299" s="183">
        <f t="shared" si="195"/>
        <v>-428.4</v>
      </c>
      <c r="AC299" s="184">
        <f t="shared" si="196"/>
        <v>9.99</v>
      </c>
      <c r="AD299" s="183">
        <f t="shared" si="197"/>
        <v>8.3949579831932777</v>
      </c>
      <c r="AE299" s="202">
        <f>IF(ISNUMBER(Q299),AA299-40,"-")</f>
        <v>360</v>
      </c>
      <c r="AF299" s="203">
        <f>IF(ISNUMBER(R299),AA299-100,"-")</f>
        <v>300</v>
      </c>
      <c r="AG299" s="203">
        <f>IF(ISNUMBER(S299),AA299-140,"-")</f>
        <v>260</v>
      </c>
      <c r="AH299" s="203">
        <f t="shared" si="198"/>
        <v>200</v>
      </c>
      <c r="AI299" s="204">
        <f t="shared" si="199"/>
        <v>160</v>
      </c>
      <c r="AJ299" s="185"/>
      <c r="AK299" s="205">
        <f t="shared" si="200"/>
        <v>9.99</v>
      </c>
      <c r="AL299" s="206">
        <f t="shared" si="201"/>
        <v>9.99</v>
      </c>
      <c r="AM299" s="206">
        <f t="shared" si="202"/>
        <v>9.99</v>
      </c>
      <c r="AN299" s="206">
        <f t="shared" si="203"/>
        <v>9.99</v>
      </c>
      <c r="AO299" s="207">
        <f t="shared" si="204"/>
        <v>9.99</v>
      </c>
      <c r="AP299" s="104"/>
      <c r="AQ299" s="227">
        <v>46265</v>
      </c>
      <c r="AR299" s="112" t="s">
        <v>113</v>
      </c>
      <c r="AS299" s="103"/>
    </row>
    <row r="300" spans="1:45" s="49" customFormat="1">
      <c r="A300" s="110"/>
      <c r="B300" s="127" t="s">
        <v>218</v>
      </c>
      <c r="C300" s="54" t="s">
        <v>2514</v>
      </c>
      <c r="D300" s="71" t="s">
        <v>71</v>
      </c>
      <c r="E300" s="112" t="s">
        <v>2426</v>
      </c>
      <c r="F300" s="51" t="s">
        <v>61</v>
      </c>
      <c r="G300" s="14">
        <v>40</v>
      </c>
      <c r="H300" s="14">
        <v>50</v>
      </c>
      <c r="I300" s="14" t="s">
        <v>41</v>
      </c>
      <c r="J300" s="14" t="s">
        <v>76</v>
      </c>
      <c r="K300" s="114" t="s">
        <v>61</v>
      </c>
      <c r="L300" s="115">
        <v>39.99</v>
      </c>
      <c r="M300" s="175">
        <f t="shared" si="193"/>
        <v>33.605042016806728</v>
      </c>
      <c r="N300" s="115"/>
      <c r="O300" s="116"/>
      <c r="P300" s="177">
        <f t="shared" si="206"/>
        <v>39.99</v>
      </c>
      <c r="Q300" s="16">
        <f>P300-2</f>
        <v>37.99</v>
      </c>
      <c r="R300" s="16">
        <f>P300-5</f>
        <v>34.99</v>
      </c>
      <c r="S300" s="16">
        <f>P300-7</f>
        <v>32.99</v>
      </c>
      <c r="T300" s="16">
        <f>P300-10</f>
        <v>29.990000000000002</v>
      </c>
      <c r="U300" s="72">
        <f>P300-12</f>
        <v>27.990000000000002</v>
      </c>
      <c r="V300" s="252">
        <v>39.99</v>
      </c>
      <c r="W300" s="237" t="s">
        <v>49</v>
      </c>
      <c r="X300" s="120" t="s">
        <v>2751</v>
      </c>
      <c r="Y300" s="67">
        <v>270</v>
      </c>
      <c r="Z300" s="114">
        <v>165</v>
      </c>
      <c r="AA300" s="182">
        <f t="shared" si="194"/>
        <v>435</v>
      </c>
      <c r="AB300" s="183">
        <f t="shared" si="195"/>
        <v>-470.04999999999995</v>
      </c>
      <c r="AC300" s="184">
        <f t="shared" si="196"/>
        <v>9.99</v>
      </c>
      <c r="AD300" s="183">
        <f t="shared" si="197"/>
        <v>8.3949579831932777</v>
      </c>
      <c r="AE300" s="202">
        <f>IF(ISNUMBER(Q300),AA300-40,"-")</f>
        <v>395</v>
      </c>
      <c r="AF300" s="203">
        <f>IF(ISNUMBER(R300),AA300-100,"-")</f>
        <v>335</v>
      </c>
      <c r="AG300" s="203">
        <f>IF(ISNUMBER(S300),AA300-140,"-")</f>
        <v>295</v>
      </c>
      <c r="AH300" s="203">
        <f t="shared" si="198"/>
        <v>235</v>
      </c>
      <c r="AI300" s="204">
        <f t="shared" si="199"/>
        <v>195</v>
      </c>
      <c r="AJ300" s="185"/>
      <c r="AK300" s="205">
        <f t="shared" si="200"/>
        <v>9.99</v>
      </c>
      <c r="AL300" s="206">
        <f t="shared" si="201"/>
        <v>9.99</v>
      </c>
      <c r="AM300" s="206">
        <f t="shared" si="202"/>
        <v>9.99</v>
      </c>
      <c r="AN300" s="206">
        <f t="shared" si="203"/>
        <v>9.99</v>
      </c>
      <c r="AO300" s="207">
        <f t="shared" si="204"/>
        <v>9.99</v>
      </c>
      <c r="AP300" s="104"/>
      <c r="AQ300" s="227">
        <v>46265</v>
      </c>
      <c r="AR300" s="112" t="s">
        <v>113</v>
      </c>
      <c r="AS300" s="201" t="s">
        <v>82</v>
      </c>
    </row>
    <row r="301" spans="1:45" s="49" customFormat="1">
      <c r="A301" s="110"/>
      <c r="B301" s="127" t="s">
        <v>218</v>
      </c>
      <c r="C301" s="54" t="s">
        <v>2143</v>
      </c>
      <c r="D301" s="71" t="s">
        <v>85</v>
      </c>
      <c r="E301" s="112" t="s">
        <v>2426</v>
      </c>
      <c r="F301" s="51" t="s">
        <v>61</v>
      </c>
      <c r="G301" s="14">
        <v>75</v>
      </c>
      <c r="H301" s="14">
        <v>50</v>
      </c>
      <c r="I301" s="14" t="s">
        <v>41</v>
      </c>
      <c r="J301" s="14" t="s">
        <v>76</v>
      </c>
      <c r="K301" s="114" t="s">
        <v>61</v>
      </c>
      <c r="L301" s="115">
        <v>39.99</v>
      </c>
      <c r="M301" s="175">
        <f t="shared" si="193"/>
        <v>33.605042016806728</v>
      </c>
      <c r="N301" s="115"/>
      <c r="O301" s="116"/>
      <c r="P301" s="177">
        <f t="shared" si="206"/>
        <v>39.99</v>
      </c>
      <c r="Q301" s="16">
        <f>P301-2</f>
        <v>37.99</v>
      </c>
      <c r="R301" s="16">
        <f>P301-5</f>
        <v>34.99</v>
      </c>
      <c r="S301" s="16">
        <f>P301-7</f>
        <v>32.99</v>
      </c>
      <c r="T301" s="16">
        <f>P301-10</f>
        <v>29.990000000000002</v>
      </c>
      <c r="U301" s="72">
        <f>P301-12</f>
        <v>27.990000000000002</v>
      </c>
      <c r="V301" s="252">
        <v>39.99</v>
      </c>
      <c r="W301" s="237" t="s">
        <v>49</v>
      </c>
      <c r="X301" s="120" t="s">
        <v>2551</v>
      </c>
      <c r="Y301" s="67">
        <v>190</v>
      </c>
      <c r="Z301" s="114">
        <v>210</v>
      </c>
      <c r="AA301" s="182">
        <f t="shared" si="194"/>
        <v>400</v>
      </c>
      <c r="AB301" s="183">
        <f t="shared" si="195"/>
        <v>-428.4</v>
      </c>
      <c r="AC301" s="184">
        <f t="shared" si="196"/>
        <v>9.99</v>
      </c>
      <c r="AD301" s="183">
        <f t="shared" si="197"/>
        <v>8.3949579831932777</v>
      </c>
      <c r="AE301" s="202">
        <f>IF(ISNUMBER(Q301),AA301-40,"-")</f>
        <v>360</v>
      </c>
      <c r="AF301" s="203">
        <f>IF(ISNUMBER(R301),AA301-100,"-")</f>
        <v>300</v>
      </c>
      <c r="AG301" s="203">
        <f>IF(ISNUMBER(S301),AA301-140,"-")</f>
        <v>260</v>
      </c>
      <c r="AH301" s="203">
        <f t="shared" si="198"/>
        <v>200</v>
      </c>
      <c r="AI301" s="204">
        <f t="shared" si="199"/>
        <v>160</v>
      </c>
      <c r="AJ301" s="185"/>
      <c r="AK301" s="205">
        <f t="shared" si="200"/>
        <v>9.99</v>
      </c>
      <c r="AL301" s="206">
        <f t="shared" si="201"/>
        <v>9.99</v>
      </c>
      <c r="AM301" s="206">
        <f t="shared" si="202"/>
        <v>9.99</v>
      </c>
      <c r="AN301" s="206">
        <f t="shared" si="203"/>
        <v>9.99</v>
      </c>
      <c r="AO301" s="207">
        <f t="shared" si="204"/>
        <v>9.99</v>
      </c>
      <c r="AP301" s="104"/>
      <c r="AQ301" s="227">
        <v>46265</v>
      </c>
      <c r="AR301" s="112" t="s">
        <v>110</v>
      </c>
      <c r="AS301" s="103"/>
    </row>
    <row r="302" spans="1:45" s="49" customFormat="1">
      <c r="A302" s="110"/>
      <c r="B302" s="127" t="s">
        <v>218</v>
      </c>
      <c r="C302" s="54" t="s">
        <v>2143</v>
      </c>
      <c r="D302" s="71" t="s">
        <v>85</v>
      </c>
      <c r="E302" s="112" t="s">
        <v>2426</v>
      </c>
      <c r="F302" s="51" t="s">
        <v>61</v>
      </c>
      <c r="G302" s="14">
        <v>75</v>
      </c>
      <c r="H302" s="14">
        <v>50</v>
      </c>
      <c r="I302" s="14" t="s">
        <v>41</v>
      </c>
      <c r="J302" s="14" t="s">
        <v>76</v>
      </c>
      <c r="K302" s="114" t="s">
        <v>61</v>
      </c>
      <c r="L302" s="115">
        <v>39.99</v>
      </c>
      <c r="M302" s="175">
        <f t="shared" si="193"/>
        <v>33.605042016806728</v>
      </c>
      <c r="N302" s="115"/>
      <c r="O302" s="116"/>
      <c r="P302" s="177">
        <f t="shared" si="206"/>
        <v>39.99</v>
      </c>
      <c r="Q302" s="16">
        <f>P302-2</f>
        <v>37.99</v>
      </c>
      <c r="R302" s="16">
        <f>P302-5</f>
        <v>34.99</v>
      </c>
      <c r="S302" s="16">
        <f>P302-7</f>
        <v>32.99</v>
      </c>
      <c r="T302" s="16">
        <f>P302-10</f>
        <v>29.990000000000002</v>
      </c>
      <c r="U302" s="72">
        <f>P302-12</f>
        <v>27.990000000000002</v>
      </c>
      <c r="V302" s="252">
        <v>39.99</v>
      </c>
      <c r="W302" s="237" t="s">
        <v>49</v>
      </c>
      <c r="X302" s="120" t="s">
        <v>2749</v>
      </c>
      <c r="Y302" s="67">
        <v>190</v>
      </c>
      <c r="Z302" s="114">
        <v>245</v>
      </c>
      <c r="AA302" s="182">
        <f t="shared" si="194"/>
        <v>435</v>
      </c>
      <c r="AB302" s="183">
        <f t="shared" si="195"/>
        <v>-470.04999999999995</v>
      </c>
      <c r="AC302" s="184">
        <f t="shared" si="196"/>
        <v>9.99</v>
      </c>
      <c r="AD302" s="183">
        <f t="shared" si="197"/>
        <v>8.3949579831932777</v>
      </c>
      <c r="AE302" s="202">
        <f>IF(ISNUMBER(Q302),AA302-40,"-")</f>
        <v>395</v>
      </c>
      <c r="AF302" s="203">
        <f>IF(ISNUMBER(R302),AA302-100,"-")</f>
        <v>335</v>
      </c>
      <c r="AG302" s="203">
        <f>IF(ISNUMBER(S302),AA302-140,"-")</f>
        <v>295</v>
      </c>
      <c r="AH302" s="203">
        <f t="shared" si="198"/>
        <v>235</v>
      </c>
      <c r="AI302" s="204">
        <f t="shared" si="199"/>
        <v>195</v>
      </c>
      <c r="AJ302" s="185"/>
      <c r="AK302" s="205">
        <f t="shared" si="200"/>
        <v>9.99</v>
      </c>
      <c r="AL302" s="206">
        <f t="shared" si="201"/>
        <v>9.99</v>
      </c>
      <c r="AM302" s="206">
        <f t="shared" si="202"/>
        <v>9.99</v>
      </c>
      <c r="AN302" s="206">
        <f t="shared" si="203"/>
        <v>9.99</v>
      </c>
      <c r="AO302" s="207">
        <f t="shared" si="204"/>
        <v>9.99</v>
      </c>
      <c r="AP302" s="104"/>
      <c r="AQ302" s="227">
        <v>46265</v>
      </c>
      <c r="AR302" s="112" t="s">
        <v>110</v>
      </c>
      <c r="AS302" s="201" t="s">
        <v>82</v>
      </c>
    </row>
    <row r="303" spans="1:45" s="49" customFormat="1">
      <c r="A303" s="110"/>
      <c r="B303" s="127" t="s">
        <v>218</v>
      </c>
      <c r="C303" s="54" t="s">
        <v>2144</v>
      </c>
      <c r="D303" s="71" t="s">
        <v>71</v>
      </c>
      <c r="E303" s="112" t="s">
        <v>2426</v>
      </c>
      <c r="F303" s="51" t="s">
        <v>61</v>
      </c>
      <c r="G303" s="14">
        <v>75</v>
      </c>
      <c r="H303" s="14">
        <v>50</v>
      </c>
      <c r="I303" s="14" t="s">
        <v>41</v>
      </c>
      <c r="J303" s="14" t="s">
        <v>76</v>
      </c>
      <c r="K303" s="114" t="s">
        <v>61</v>
      </c>
      <c r="L303" s="115">
        <v>44.99</v>
      </c>
      <c r="M303" s="175">
        <f t="shared" si="193"/>
        <v>37.806722689075634</v>
      </c>
      <c r="N303" s="115">
        <f>L303-5</f>
        <v>39.99</v>
      </c>
      <c r="O303" s="116">
        <f>N303/1.19</f>
        <v>33.605042016806728</v>
      </c>
      <c r="P303" s="177">
        <f>N303</f>
        <v>39.99</v>
      </c>
      <c r="Q303" s="16">
        <f>P303-2</f>
        <v>37.99</v>
      </c>
      <c r="R303" s="16">
        <f>P303-5</f>
        <v>34.99</v>
      </c>
      <c r="S303" s="16">
        <f>P303-7</f>
        <v>32.99</v>
      </c>
      <c r="T303" s="16">
        <f>P303-10</f>
        <v>29.990000000000002</v>
      </c>
      <c r="U303" s="72">
        <f>P303-12</f>
        <v>27.990000000000002</v>
      </c>
      <c r="V303" s="252">
        <v>39.99</v>
      </c>
      <c r="W303" s="237" t="s">
        <v>169</v>
      </c>
      <c r="X303" s="120" t="s">
        <v>2750</v>
      </c>
      <c r="Y303" s="67">
        <v>270</v>
      </c>
      <c r="Z303" s="114">
        <v>145</v>
      </c>
      <c r="AA303" s="182">
        <f t="shared" si="194"/>
        <v>415</v>
      </c>
      <c r="AB303" s="183">
        <f t="shared" si="195"/>
        <v>-446.25</v>
      </c>
      <c r="AC303" s="184">
        <f t="shared" si="196"/>
        <v>9.99</v>
      </c>
      <c r="AD303" s="183">
        <f t="shared" si="197"/>
        <v>8.3949579831932777</v>
      </c>
      <c r="AE303" s="202">
        <f>IF(ISNUMBER(Q303),AA303-40,"-")</f>
        <v>375</v>
      </c>
      <c r="AF303" s="203">
        <f>IF(ISNUMBER(R303),AA303-100,"-")</f>
        <v>315</v>
      </c>
      <c r="AG303" s="203">
        <f>IF(ISNUMBER(S303),AA303-140,"-")</f>
        <v>275</v>
      </c>
      <c r="AH303" s="203">
        <f t="shared" si="198"/>
        <v>215</v>
      </c>
      <c r="AI303" s="204">
        <f t="shared" si="199"/>
        <v>175</v>
      </c>
      <c r="AJ303" s="185"/>
      <c r="AK303" s="205">
        <f t="shared" si="200"/>
        <v>9.99</v>
      </c>
      <c r="AL303" s="206">
        <f t="shared" si="201"/>
        <v>9.99</v>
      </c>
      <c r="AM303" s="206">
        <f t="shared" si="202"/>
        <v>9.99</v>
      </c>
      <c r="AN303" s="206">
        <f t="shared" si="203"/>
        <v>9.99</v>
      </c>
      <c r="AO303" s="207">
        <f t="shared" si="204"/>
        <v>9.99</v>
      </c>
      <c r="AP303" s="104"/>
      <c r="AQ303" s="227">
        <v>46265</v>
      </c>
      <c r="AR303" s="112" t="s">
        <v>113</v>
      </c>
      <c r="AS303" s="201" t="s">
        <v>82</v>
      </c>
    </row>
    <row r="304" spans="1:45" s="49" customFormat="1">
      <c r="A304" s="110"/>
      <c r="B304" s="127" t="s">
        <v>218</v>
      </c>
      <c r="C304" s="54" t="s">
        <v>134</v>
      </c>
      <c r="D304" s="71" t="s">
        <v>40</v>
      </c>
      <c r="E304" s="112"/>
      <c r="F304" s="51" t="s">
        <v>61</v>
      </c>
      <c r="G304" s="14">
        <v>100</v>
      </c>
      <c r="H304" s="14">
        <v>50</v>
      </c>
      <c r="I304" s="14" t="s">
        <v>41</v>
      </c>
      <c r="J304" s="14" t="s">
        <v>76</v>
      </c>
      <c r="K304" s="114" t="s">
        <v>61</v>
      </c>
      <c r="L304" s="115">
        <v>44.99</v>
      </c>
      <c r="M304" s="175">
        <f t="shared" si="193"/>
        <v>37.806722689075634</v>
      </c>
      <c r="N304" s="115"/>
      <c r="O304" s="116"/>
      <c r="P304" s="177">
        <f t="shared" ref="P304:P308" si="207">L304</f>
        <v>44.99</v>
      </c>
      <c r="Q304" s="16">
        <f>P304-2</f>
        <v>42.99</v>
      </c>
      <c r="R304" s="16">
        <f>P304-5</f>
        <v>39.99</v>
      </c>
      <c r="S304" s="16">
        <f>P304-7</f>
        <v>37.99</v>
      </c>
      <c r="T304" s="16">
        <f>P304-10</f>
        <v>34.99</v>
      </c>
      <c r="U304" s="72">
        <f>P304-12</f>
        <v>32.99</v>
      </c>
      <c r="V304" s="252">
        <v>39.99</v>
      </c>
      <c r="W304" s="212"/>
      <c r="X304" s="119" t="s">
        <v>41</v>
      </c>
      <c r="Y304" s="67">
        <v>170</v>
      </c>
      <c r="Z304" s="114"/>
      <c r="AA304" s="182">
        <f t="shared" si="194"/>
        <v>170</v>
      </c>
      <c r="AB304" s="183">
        <f t="shared" si="195"/>
        <v>-154.69999999999999</v>
      </c>
      <c r="AC304" s="184">
        <f t="shared" si="196"/>
        <v>9.99</v>
      </c>
      <c r="AD304" s="183">
        <f t="shared" si="197"/>
        <v>8.3949579831932777</v>
      </c>
      <c r="AE304" s="202">
        <f>IF(ISNUMBER(Q304),AA304-40,"-")</f>
        <v>130</v>
      </c>
      <c r="AF304" s="203">
        <f>IF(ISNUMBER(R304),AA304-100,"-")</f>
        <v>70</v>
      </c>
      <c r="AG304" s="203">
        <f>IF(ISNUMBER(S304),AA304-140,"-")</f>
        <v>30</v>
      </c>
      <c r="AH304" s="203">
        <f t="shared" si="198"/>
        <v>-30</v>
      </c>
      <c r="AI304" s="204">
        <f t="shared" si="199"/>
        <v>-70</v>
      </c>
      <c r="AJ304" s="185"/>
      <c r="AK304" s="205">
        <f t="shared" si="200"/>
        <v>9.99</v>
      </c>
      <c r="AL304" s="206">
        <f t="shared" si="201"/>
        <v>9.99</v>
      </c>
      <c r="AM304" s="206">
        <f t="shared" si="202"/>
        <v>19.990000000000002</v>
      </c>
      <c r="AN304" s="206">
        <f t="shared" si="203"/>
        <v>89.99</v>
      </c>
      <c r="AO304" s="207">
        <f t="shared" si="204"/>
        <v>139.99</v>
      </c>
      <c r="AP304" s="104"/>
      <c r="AQ304" s="227"/>
      <c r="AR304" s="112" t="s">
        <v>101</v>
      </c>
      <c r="AS304" s="103"/>
    </row>
    <row r="305" spans="1:45" s="49" customFormat="1">
      <c r="A305" s="110"/>
      <c r="B305" s="127" t="s">
        <v>218</v>
      </c>
      <c r="C305" s="54" t="s">
        <v>134</v>
      </c>
      <c r="D305" s="71" t="s">
        <v>40</v>
      </c>
      <c r="E305" s="112" t="s">
        <v>2426</v>
      </c>
      <c r="F305" s="51" t="s">
        <v>61</v>
      </c>
      <c r="G305" s="14">
        <v>100</v>
      </c>
      <c r="H305" s="14">
        <v>50</v>
      </c>
      <c r="I305" s="14" t="s">
        <v>41</v>
      </c>
      <c r="J305" s="14" t="s">
        <v>76</v>
      </c>
      <c r="K305" s="114" t="s">
        <v>61</v>
      </c>
      <c r="L305" s="115">
        <v>44.99</v>
      </c>
      <c r="M305" s="175">
        <f t="shared" si="193"/>
        <v>37.806722689075634</v>
      </c>
      <c r="N305" s="115"/>
      <c r="O305" s="116"/>
      <c r="P305" s="177">
        <f t="shared" si="207"/>
        <v>44.99</v>
      </c>
      <c r="Q305" s="16">
        <f>P305-2</f>
        <v>42.99</v>
      </c>
      <c r="R305" s="16">
        <f>P305-5</f>
        <v>39.99</v>
      </c>
      <c r="S305" s="16">
        <f>P305-7</f>
        <v>37.99</v>
      </c>
      <c r="T305" s="16">
        <f>P305-10</f>
        <v>34.99</v>
      </c>
      <c r="U305" s="72">
        <f>P305-12</f>
        <v>32.99</v>
      </c>
      <c r="V305" s="252">
        <v>39.99</v>
      </c>
      <c r="W305" s="237" t="s">
        <v>49</v>
      </c>
      <c r="X305" s="120" t="s">
        <v>1959</v>
      </c>
      <c r="Y305" s="67">
        <v>170</v>
      </c>
      <c r="Z305" s="114">
        <v>270</v>
      </c>
      <c r="AA305" s="182">
        <f t="shared" si="194"/>
        <v>440</v>
      </c>
      <c r="AB305" s="183">
        <f t="shared" si="195"/>
        <v>-476</v>
      </c>
      <c r="AC305" s="184">
        <f t="shared" si="196"/>
        <v>9.99</v>
      </c>
      <c r="AD305" s="183">
        <f t="shared" si="197"/>
        <v>8.3949579831932777</v>
      </c>
      <c r="AE305" s="202">
        <f>IF(ISNUMBER(Q305),AA305-40,"-")</f>
        <v>400</v>
      </c>
      <c r="AF305" s="203">
        <f>IF(ISNUMBER(R305),AA305-100,"-")</f>
        <v>340</v>
      </c>
      <c r="AG305" s="203">
        <f>IF(ISNUMBER(S305),AA305-140,"-")</f>
        <v>300</v>
      </c>
      <c r="AH305" s="203">
        <f t="shared" si="198"/>
        <v>240</v>
      </c>
      <c r="AI305" s="204">
        <f t="shared" si="199"/>
        <v>200</v>
      </c>
      <c r="AJ305" s="185"/>
      <c r="AK305" s="205">
        <f t="shared" si="200"/>
        <v>9.99</v>
      </c>
      <c r="AL305" s="206">
        <f t="shared" si="201"/>
        <v>9.99</v>
      </c>
      <c r="AM305" s="206">
        <f t="shared" si="202"/>
        <v>9.99</v>
      </c>
      <c r="AN305" s="206">
        <f t="shared" si="203"/>
        <v>9.99</v>
      </c>
      <c r="AO305" s="207">
        <f t="shared" si="204"/>
        <v>9.99</v>
      </c>
      <c r="AP305" s="104"/>
      <c r="AQ305" s="227">
        <v>46265</v>
      </c>
      <c r="AR305" s="112" t="s">
        <v>101</v>
      </c>
      <c r="AS305" s="103"/>
    </row>
    <row r="306" spans="1:45" s="49" customFormat="1">
      <c r="A306" s="110"/>
      <c r="B306" s="127" t="s">
        <v>218</v>
      </c>
      <c r="C306" s="54" t="s">
        <v>2144</v>
      </c>
      <c r="D306" s="71" t="s">
        <v>71</v>
      </c>
      <c r="E306" s="112"/>
      <c r="F306" s="51" t="s">
        <v>61</v>
      </c>
      <c r="G306" s="14">
        <v>75</v>
      </c>
      <c r="H306" s="14">
        <v>50</v>
      </c>
      <c r="I306" s="14" t="s">
        <v>41</v>
      </c>
      <c r="J306" s="14" t="s">
        <v>76</v>
      </c>
      <c r="K306" s="114" t="s">
        <v>61</v>
      </c>
      <c r="L306" s="115">
        <v>44.99</v>
      </c>
      <c r="M306" s="175">
        <f t="shared" ref="M306:M330" si="208">L306/1.19</f>
        <v>37.806722689075634</v>
      </c>
      <c r="N306" s="115"/>
      <c r="O306" s="116"/>
      <c r="P306" s="177">
        <f t="shared" si="207"/>
        <v>44.99</v>
      </c>
      <c r="Q306" s="16">
        <f>P306-2</f>
        <v>42.99</v>
      </c>
      <c r="R306" s="16">
        <f>P306-5</f>
        <v>39.99</v>
      </c>
      <c r="S306" s="16">
        <f>P306-7</f>
        <v>37.99</v>
      </c>
      <c r="T306" s="16">
        <f>P306-10</f>
        <v>34.99</v>
      </c>
      <c r="U306" s="72">
        <f>P306-12</f>
        <v>32.99</v>
      </c>
      <c r="V306" s="252">
        <v>39.99</v>
      </c>
      <c r="W306" s="212"/>
      <c r="X306" s="119" t="s">
        <v>41</v>
      </c>
      <c r="Y306" s="67">
        <v>270</v>
      </c>
      <c r="Z306" s="114"/>
      <c r="AA306" s="182">
        <f t="shared" ref="AA306:AA330" si="209">SUM(Y306:Z306)</f>
        <v>270</v>
      </c>
      <c r="AB306" s="183">
        <f t="shared" ref="AB306:AB330" si="210">((($AA$2+$AA$3)-AA306))*1.19</f>
        <v>-273.7</v>
      </c>
      <c r="AC306" s="184">
        <f t="shared" ref="AC306:AC330" si="211">IF(AB306&lt;1,9.99,ROUNDDOWN(AB306/10,0)*10+9.99)</f>
        <v>9.99</v>
      </c>
      <c r="AD306" s="183">
        <f t="shared" ref="AD306:AD330" si="212">AC306/1.19</f>
        <v>8.3949579831932777</v>
      </c>
      <c r="AE306" s="202">
        <f>IF(ISNUMBER(Q306),AA306-40,"-")</f>
        <v>230</v>
      </c>
      <c r="AF306" s="203">
        <f>IF(ISNUMBER(R306),AA306-100,"-")</f>
        <v>170</v>
      </c>
      <c r="AG306" s="203">
        <f>IF(ISNUMBER(S306),AA306-140,"-")</f>
        <v>130</v>
      </c>
      <c r="AH306" s="203">
        <f t="shared" si="198"/>
        <v>70</v>
      </c>
      <c r="AI306" s="204">
        <f t="shared" si="199"/>
        <v>30</v>
      </c>
      <c r="AJ306" s="185"/>
      <c r="AK306" s="205">
        <f t="shared" si="200"/>
        <v>9.99</v>
      </c>
      <c r="AL306" s="206">
        <f t="shared" si="201"/>
        <v>9.99</v>
      </c>
      <c r="AM306" s="206">
        <f t="shared" si="202"/>
        <v>9.99</v>
      </c>
      <c r="AN306" s="206">
        <f t="shared" si="203"/>
        <v>9.99</v>
      </c>
      <c r="AO306" s="207">
        <f t="shared" si="204"/>
        <v>19.990000000000002</v>
      </c>
      <c r="AP306" s="104"/>
      <c r="AQ306" s="227"/>
      <c r="AR306" s="112" t="s">
        <v>113</v>
      </c>
      <c r="AS306" s="103"/>
    </row>
    <row r="307" spans="1:45" s="49" customFormat="1">
      <c r="A307" s="110"/>
      <c r="B307" s="127" t="s">
        <v>218</v>
      </c>
      <c r="C307" s="54" t="s">
        <v>2144</v>
      </c>
      <c r="D307" s="71" t="s">
        <v>71</v>
      </c>
      <c r="E307" s="112" t="s">
        <v>2426</v>
      </c>
      <c r="F307" s="51" t="s">
        <v>61</v>
      </c>
      <c r="G307" s="14">
        <v>75</v>
      </c>
      <c r="H307" s="14">
        <v>50</v>
      </c>
      <c r="I307" s="14" t="s">
        <v>41</v>
      </c>
      <c r="J307" s="14" t="s">
        <v>76</v>
      </c>
      <c r="K307" s="114" t="s">
        <v>61</v>
      </c>
      <c r="L307" s="115">
        <v>44.99</v>
      </c>
      <c r="M307" s="175">
        <f t="shared" si="208"/>
        <v>37.806722689075634</v>
      </c>
      <c r="N307" s="115"/>
      <c r="O307" s="116"/>
      <c r="P307" s="177">
        <f t="shared" si="207"/>
        <v>44.99</v>
      </c>
      <c r="Q307" s="16">
        <f>P307-2</f>
        <v>42.99</v>
      </c>
      <c r="R307" s="16">
        <f>P307-5</f>
        <v>39.99</v>
      </c>
      <c r="S307" s="16">
        <f>P307-7</f>
        <v>37.99</v>
      </c>
      <c r="T307" s="16">
        <f>P307-10</f>
        <v>34.99</v>
      </c>
      <c r="U307" s="72">
        <f>P307-12</f>
        <v>32.99</v>
      </c>
      <c r="V307" s="252">
        <v>39.99</v>
      </c>
      <c r="W307" s="237" t="s">
        <v>49</v>
      </c>
      <c r="X307" s="120" t="s">
        <v>2551</v>
      </c>
      <c r="Y307" s="67">
        <v>270</v>
      </c>
      <c r="Z307" s="114">
        <v>210</v>
      </c>
      <c r="AA307" s="182">
        <f t="shared" si="209"/>
        <v>480</v>
      </c>
      <c r="AB307" s="183">
        <f t="shared" si="210"/>
        <v>-523.6</v>
      </c>
      <c r="AC307" s="184">
        <f t="shared" si="211"/>
        <v>9.99</v>
      </c>
      <c r="AD307" s="183">
        <f t="shared" si="212"/>
        <v>8.3949579831932777</v>
      </c>
      <c r="AE307" s="202">
        <f>IF(ISNUMBER(Q307),AA307-40,"-")</f>
        <v>440</v>
      </c>
      <c r="AF307" s="203">
        <f>IF(ISNUMBER(R307),AA307-100,"-")</f>
        <v>380</v>
      </c>
      <c r="AG307" s="203">
        <f>IF(ISNUMBER(S307),AA307-140,"-")</f>
        <v>340</v>
      </c>
      <c r="AH307" s="203">
        <f t="shared" ref="AH307:AH330" si="213">IF(ISNUMBER(T307),AA307-200,"-")</f>
        <v>280</v>
      </c>
      <c r="AI307" s="204">
        <f t="shared" ref="AI307:AI330" si="214">IF(ISNUMBER(U307),AA307-240,"-")</f>
        <v>240</v>
      </c>
      <c r="AJ307" s="185"/>
      <c r="AK307" s="205">
        <f t="shared" ref="AK307:AK330" si="215">IF(ISNUMBER(AE307),IF((AB307+47.6)&lt;1,9.99,ROUNDDOWN((AB307+47.6)/10,0)*10+9.99),"-")</f>
        <v>9.99</v>
      </c>
      <c r="AL307" s="206">
        <f t="shared" ref="AL307:AL330" si="216">IF(ISNUMBER(AF307),IF((AB307+119)&lt;1,9.99,ROUNDDOWN((AB307+119)/10,0)*10+9.99),"-")</f>
        <v>9.99</v>
      </c>
      <c r="AM307" s="206">
        <f t="shared" ref="AM307:AM330" si="217">IF(ISNUMBER(AG307),IF((AB307+166.6)&lt;1,9.99,ROUNDDOWN((AB307+166.6)/10,0)*10+9.99),"-")</f>
        <v>9.99</v>
      </c>
      <c r="AN307" s="206">
        <f t="shared" ref="AN307:AN330" si="218">IF(ISNUMBER(AH307),IF((AB307+238)&lt;1,9.99,ROUNDDOWN((AB307+238)/10,0)*10+9.99),"-")</f>
        <v>9.99</v>
      </c>
      <c r="AO307" s="207">
        <f t="shared" ref="AO307:AO330" si="219">IF(ISNUMBER(AI307),IF((AB307+285.6)&lt;1,9.99,ROUNDDOWN((AB307+285.6)/10,0)*10+9.99),"-")</f>
        <v>9.99</v>
      </c>
      <c r="AP307" s="104"/>
      <c r="AQ307" s="227">
        <v>46265</v>
      </c>
      <c r="AR307" s="112" t="s">
        <v>113</v>
      </c>
      <c r="AS307" s="103"/>
    </row>
    <row r="308" spans="1:45">
      <c r="A308" s="110"/>
      <c r="B308" s="127" t="s">
        <v>218</v>
      </c>
      <c r="C308" s="54" t="s">
        <v>2144</v>
      </c>
      <c r="D308" s="71" t="s">
        <v>71</v>
      </c>
      <c r="E308" s="112" t="s">
        <v>2426</v>
      </c>
      <c r="F308" s="51" t="s">
        <v>61</v>
      </c>
      <c r="G308" s="14">
        <v>75</v>
      </c>
      <c r="H308" s="14">
        <v>50</v>
      </c>
      <c r="I308" s="14" t="s">
        <v>41</v>
      </c>
      <c r="J308" s="14" t="s">
        <v>76</v>
      </c>
      <c r="K308" s="114" t="s">
        <v>61</v>
      </c>
      <c r="L308" s="115">
        <v>44.99</v>
      </c>
      <c r="M308" s="175">
        <f t="shared" si="208"/>
        <v>37.806722689075634</v>
      </c>
      <c r="N308" s="115"/>
      <c r="O308" s="116"/>
      <c r="P308" s="177">
        <f t="shared" si="207"/>
        <v>44.99</v>
      </c>
      <c r="Q308" s="16">
        <f>P308-2</f>
        <v>42.99</v>
      </c>
      <c r="R308" s="16">
        <f>P308-5</f>
        <v>39.99</v>
      </c>
      <c r="S308" s="16">
        <f>P308-7</f>
        <v>37.99</v>
      </c>
      <c r="T308" s="16">
        <f>P308-10</f>
        <v>34.99</v>
      </c>
      <c r="U308" s="72">
        <f>P308-12</f>
        <v>32.99</v>
      </c>
      <c r="V308" s="252">
        <v>39.99</v>
      </c>
      <c r="W308" s="237" t="s">
        <v>49</v>
      </c>
      <c r="X308" s="120" t="s">
        <v>2749</v>
      </c>
      <c r="Y308" s="67">
        <v>270</v>
      </c>
      <c r="Z308" s="114">
        <v>245</v>
      </c>
      <c r="AA308" s="182">
        <f t="shared" si="209"/>
        <v>515</v>
      </c>
      <c r="AB308" s="183">
        <f t="shared" si="210"/>
        <v>-565.25</v>
      </c>
      <c r="AC308" s="184">
        <f t="shared" si="211"/>
        <v>9.99</v>
      </c>
      <c r="AD308" s="183">
        <f t="shared" si="212"/>
        <v>8.3949579831932777</v>
      </c>
      <c r="AE308" s="202">
        <f>IF(ISNUMBER(Q308),AA308-40,"-")</f>
        <v>475</v>
      </c>
      <c r="AF308" s="203">
        <f>IF(ISNUMBER(R308),AA308-100,"-")</f>
        <v>415</v>
      </c>
      <c r="AG308" s="203">
        <f>IF(ISNUMBER(S308),AA308-140,"-")</f>
        <v>375</v>
      </c>
      <c r="AH308" s="203">
        <f t="shared" si="213"/>
        <v>315</v>
      </c>
      <c r="AI308" s="204">
        <f t="shared" si="214"/>
        <v>275</v>
      </c>
      <c r="AJ308" s="185"/>
      <c r="AK308" s="205">
        <f t="shared" si="215"/>
        <v>9.99</v>
      </c>
      <c r="AL308" s="206">
        <f t="shared" si="216"/>
        <v>9.99</v>
      </c>
      <c r="AM308" s="206">
        <f t="shared" si="217"/>
        <v>9.99</v>
      </c>
      <c r="AN308" s="206">
        <f t="shared" si="218"/>
        <v>9.99</v>
      </c>
      <c r="AO308" s="207">
        <f t="shared" si="219"/>
        <v>9.99</v>
      </c>
      <c r="AP308" s="104"/>
      <c r="AQ308" s="227">
        <v>46265</v>
      </c>
      <c r="AR308" s="112" t="s">
        <v>113</v>
      </c>
      <c r="AS308" s="201" t="s">
        <v>82</v>
      </c>
    </row>
    <row r="309" spans="1:45" s="49" customFormat="1">
      <c r="A309" s="111"/>
      <c r="B309" s="127" t="s">
        <v>218</v>
      </c>
      <c r="C309" s="54" t="s">
        <v>246</v>
      </c>
      <c r="D309" s="71" t="s">
        <v>71</v>
      </c>
      <c r="E309" s="112"/>
      <c r="F309" s="51" t="s">
        <v>61</v>
      </c>
      <c r="G309" s="14">
        <v>50</v>
      </c>
      <c r="H309" s="14">
        <v>300</v>
      </c>
      <c r="I309" s="14" t="s">
        <v>41</v>
      </c>
      <c r="J309" s="14" t="s">
        <v>76</v>
      </c>
      <c r="K309" s="71" t="s">
        <v>61</v>
      </c>
      <c r="L309" s="115">
        <v>47.99</v>
      </c>
      <c r="M309" s="175">
        <f t="shared" si="208"/>
        <v>40.327731092436977</v>
      </c>
      <c r="N309" s="115"/>
      <c r="O309" s="116"/>
      <c r="P309" s="177">
        <f>L309</f>
        <v>47.99</v>
      </c>
      <c r="Q309" s="16">
        <f>P309-2</f>
        <v>45.99</v>
      </c>
      <c r="R309" s="16">
        <f>P309-5</f>
        <v>42.99</v>
      </c>
      <c r="S309" s="16">
        <f>P309-7</f>
        <v>40.99</v>
      </c>
      <c r="T309" s="16">
        <f>P309-10</f>
        <v>37.99</v>
      </c>
      <c r="U309" s="71" t="s">
        <v>41</v>
      </c>
      <c r="V309" s="252">
        <v>39.99</v>
      </c>
      <c r="W309" s="212"/>
      <c r="X309" s="119" t="s">
        <v>41</v>
      </c>
      <c r="Y309" s="115">
        <v>230</v>
      </c>
      <c r="Z309" s="114"/>
      <c r="AA309" s="182">
        <f t="shared" si="209"/>
        <v>230</v>
      </c>
      <c r="AB309" s="183">
        <f t="shared" si="210"/>
        <v>-226.1</v>
      </c>
      <c r="AC309" s="184">
        <f t="shared" si="211"/>
        <v>9.99</v>
      </c>
      <c r="AD309" s="183">
        <f t="shared" si="212"/>
        <v>8.3949579831932777</v>
      </c>
      <c r="AE309" s="202">
        <f>IF(ISNUMBER(Q309),AA309-40,"-")</f>
        <v>190</v>
      </c>
      <c r="AF309" s="203">
        <f>IF(ISNUMBER(R309),AA309-100,"-")</f>
        <v>130</v>
      </c>
      <c r="AG309" s="203">
        <f>IF(ISNUMBER(S309),AA309-140,"-")</f>
        <v>90</v>
      </c>
      <c r="AH309" s="203">
        <f t="shared" si="213"/>
        <v>30</v>
      </c>
      <c r="AI309" s="204" t="str">
        <f t="shared" si="214"/>
        <v>-</v>
      </c>
      <c r="AJ309" s="185"/>
      <c r="AK309" s="205">
        <f t="shared" si="215"/>
        <v>9.99</v>
      </c>
      <c r="AL309" s="206">
        <f t="shared" si="216"/>
        <v>9.99</v>
      </c>
      <c r="AM309" s="206">
        <f t="shared" si="217"/>
        <v>9.99</v>
      </c>
      <c r="AN309" s="206">
        <f t="shared" si="218"/>
        <v>19.990000000000002</v>
      </c>
      <c r="AO309" s="207" t="str">
        <f t="shared" si="219"/>
        <v>-</v>
      </c>
      <c r="AP309" s="123"/>
      <c r="AQ309" s="227"/>
      <c r="AR309" s="112" t="s">
        <v>106</v>
      </c>
      <c r="AS309" s="103"/>
    </row>
    <row r="310" spans="1:45" s="49" customFormat="1">
      <c r="A310" s="111"/>
      <c r="B310" s="127" t="s">
        <v>218</v>
      </c>
      <c r="C310" s="54" t="s">
        <v>246</v>
      </c>
      <c r="D310" s="71" t="s">
        <v>71</v>
      </c>
      <c r="E310" s="112" t="s">
        <v>2426</v>
      </c>
      <c r="F310" s="51" t="s">
        <v>61</v>
      </c>
      <c r="G310" s="14">
        <v>50</v>
      </c>
      <c r="H310" s="14">
        <v>300</v>
      </c>
      <c r="I310" s="14" t="s">
        <v>41</v>
      </c>
      <c r="J310" s="14" t="s">
        <v>76</v>
      </c>
      <c r="K310" s="71" t="s">
        <v>61</v>
      </c>
      <c r="L310" s="115">
        <v>47.99</v>
      </c>
      <c r="M310" s="175">
        <f t="shared" si="208"/>
        <v>40.327731092436977</v>
      </c>
      <c r="N310" s="115"/>
      <c r="O310" s="116"/>
      <c r="P310" s="177">
        <f>L310</f>
        <v>47.99</v>
      </c>
      <c r="Q310" s="16">
        <f>P310-2</f>
        <v>45.99</v>
      </c>
      <c r="R310" s="16">
        <f>P310-5</f>
        <v>42.99</v>
      </c>
      <c r="S310" s="16">
        <f>P310-7</f>
        <v>40.99</v>
      </c>
      <c r="T310" s="16">
        <f>P310-10</f>
        <v>37.99</v>
      </c>
      <c r="U310" s="71" t="s">
        <v>41</v>
      </c>
      <c r="V310" s="252">
        <v>39.99</v>
      </c>
      <c r="W310" s="236" t="s">
        <v>49</v>
      </c>
      <c r="X310" s="223" t="s">
        <v>247</v>
      </c>
      <c r="Y310" s="115">
        <v>230</v>
      </c>
      <c r="Z310" s="114">
        <v>190</v>
      </c>
      <c r="AA310" s="182">
        <f t="shared" si="209"/>
        <v>420</v>
      </c>
      <c r="AB310" s="183">
        <f t="shared" si="210"/>
        <v>-452.2</v>
      </c>
      <c r="AC310" s="184">
        <f t="shared" si="211"/>
        <v>9.99</v>
      </c>
      <c r="AD310" s="183">
        <f t="shared" si="212"/>
        <v>8.3949579831932777</v>
      </c>
      <c r="AE310" s="202">
        <f>IF(ISNUMBER(Q310),AA310-40,"-")</f>
        <v>380</v>
      </c>
      <c r="AF310" s="203">
        <f>IF(ISNUMBER(R310),AA310-100,"-")</f>
        <v>320</v>
      </c>
      <c r="AG310" s="203">
        <f>IF(ISNUMBER(S310),AA310-140,"-")</f>
        <v>280</v>
      </c>
      <c r="AH310" s="203">
        <f t="shared" si="213"/>
        <v>220</v>
      </c>
      <c r="AI310" s="204" t="str">
        <f t="shared" si="214"/>
        <v>-</v>
      </c>
      <c r="AJ310" s="185"/>
      <c r="AK310" s="205">
        <f t="shared" si="215"/>
        <v>9.99</v>
      </c>
      <c r="AL310" s="206">
        <f t="shared" si="216"/>
        <v>9.99</v>
      </c>
      <c r="AM310" s="206">
        <f t="shared" si="217"/>
        <v>9.99</v>
      </c>
      <c r="AN310" s="206">
        <f t="shared" si="218"/>
        <v>9.99</v>
      </c>
      <c r="AO310" s="207" t="str">
        <f t="shared" si="219"/>
        <v>-</v>
      </c>
      <c r="AP310" s="123"/>
      <c r="AQ310" s="227">
        <v>46265</v>
      </c>
      <c r="AR310" s="112" t="s">
        <v>106</v>
      </c>
      <c r="AS310" s="103"/>
    </row>
    <row r="311" spans="1:45" s="49" customFormat="1">
      <c r="A311" s="111"/>
      <c r="B311" s="127" t="s">
        <v>218</v>
      </c>
      <c r="C311" s="54" t="s">
        <v>248</v>
      </c>
      <c r="D311" s="71" t="s">
        <v>71</v>
      </c>
      <c r="E311" s="112"/>
      <c r="F311" s="51" t="s">
        <v>61</v>
      </c>
      <c r="G311" s="14">
        <v>25</v>
      </c>
      <c r="H311" s="14">
        <v>300</v>
      </c>
      <c r="I311" s="14" t="s">
        <v>41</v>
      </c>
      <c r="J311" s="14" t="s">
        <v>76</v>
      </c>
      <c r="K311" s="71" t="s">
        <v>61</v>
      </c>
      <c r="L311" s="115">
        <v>49.99</v>
      </c>
      <c r="M311" s="175">
        <f t="shared" si="208"/>
        <v>42.008403361344541</v>
      </c>
      <c r="N311" s="115"/>
      <c r="O311" s="116"/>
      <c r="P311" s="177">
        <f t="shared" ref="P311:P316" si="220">L311</f>
        <v>49.99</v>
      </c>
      <c r="Q311" s="16">
        <f>P311-2</f>
        <v>47.99</v>
      </c>
      <c r="R311" s="16">
        <f>P311-5</f>
        <v>44.99</v>
      </c>
      <c r="S311" s="16">
        <f>P311-7</f>
        <v>42.99</v>
      </c>
      <c r="T311" s="16">
        <f>P311-10</f>
        <v>39.99</v>
      </c>
      <c r="U311" s="72">
        <f>P311-12</f>
        <v>37.99</v>
      </c>
      <c r="V311" s="252">
        <v>39.99</v>
      </c>
      <c r="W311" s="212"/>
      <c r="X311" s="119" t="s">
        <v>41</v>
      </c>
      <c r="Y311" s="115">
        <v>270</v>
      </c>
      <c r="Z311" s="114"/>
      <c r="AA311" s="182">
        <f t="shared" si="209"/>
        <v>270</v>
      </c>
      <c r="AB311" s="183">
        <f t="shared" si="210"/>
        <v>-273.7</v>
      </c>
      <c r="AC311" s="184">
        <f t="shared" si="211"/>
        <v>9.99</v>
      </c>
      <c r="AD311" s="183">
        <f t="shared" si="212"/>
        <v>8.3949579831932777</v>
      </c>
      <c r="AE311" s="202">
        <f>IF(ISNUMBER(Q311),AA311-40,"-")</f>
        <v>230</v>
      </c>
      <c r="AF311" s="203">
        <f>IF(ISNUMBER(R311),AA311-100,"-")</f>
        <v>170</v>
      </c>
      <c r="AG311" s="203">
        <f>IF(ISNUMBER(S311),AA311-140,"-")</f>
        <v>130</v>
      </c>
      <c r="AH311" s="203">
        <f t="shared" si="213"/>
        <v>70</v>
      </c>
      <c r="AI311" s="204">
        <f t="shared" si="214"/>
        <v>30</v>
      </c>
      <c r="AJ311" s="185"/>
      <c r="AK311" s="205">
        <f t="shared" si="215"/>
        <v>9.99</v>
      </c>
      <c r="AL311" s="206">
        <f t="shared" si="216"/>
        <v>9.99</v>
      </c>
      <c r="AM311" s="206">
        <f t="shared" si="217"/>
        <v>9.99</v>
      </c>
      <c r="AN311" s="206">
        <f t="shared" si="218"/>
        <v>9.99</v>
      </c>
      <c r="AO311" s="207">
        <f t="shared" si="219"/>
        <v>19.990000000000002</v>
      </c>
      <c r="AP311" s="123"/>
      <c r="AQ311" s="227"/>
      <c r="AR311" s="112" t="s">
        <v>113</v>
      </c>
      <c r="AS311" s="103"/>
    </row>
    <row r="312" spans="1:45" s="49" customFormat="1">
      <c r="A312" s="111"/>
      <c r="B312" s="127" t="s">
        <v>218</v>
      </c>
      <c r="C312" s="54" t="s">
        <v>248</v>
      </c>
      <c r="D312" s="71" t="s">
        <v>71</v>
      </c>
      <c r="E312" s="112" t="s">
        <v>2426</v>
      </c>
      <c r="F312" s="51" t="s">
        <v>61</v>
      </c>
      <c r="G312" s="14">
        <v>25</v>
      </c>
      <c r="H312" s="14">
        <v>300</v>
      </c>
      <c r="I312" s="14" t="s">
        <v>41</v>
      </c>
      <c r="J312" s="14" t="s">
        <v>76</v>
      </c>
      <c r="K312" s="71" t="s">
        <v>61</v>
      </c>
      <c r="L312" s="115">
        <v>49.99</v>
      </c>
      <c r="M312" s="175">
        <f t="shared" si="208"/>
        <v>42.008403361344541</v>
      </c>
      <c r="N312" s="115"/>
      <c r="O312" s="116"/>
      <c r="P312" s="177">
        <f t="shared" si="220"/>
        <v>49.99</v>
      </c>
      <c r="Q312" s="16">
        <f>P312-2</f>
        <v>47.99</v>
      </c>
      <c r="R312" s="16">
        <f>P312-5</f>
        <v>44.99</v>
      </c>
      <c r="S312" s="16">
        <f>P312-7</f>
        <v>42.99</v>
      </c>
      <c r="T312" s="16">
        <f>P312-10</f>
        <v>39.99</v>
      </c>
      <c r="U312" s="72">
        <f>P312-12</f>
        <v>37.99</v>
      </c>
      <c r="V312" s="252">
        <v>39.99</v>
      </c>
      <c r="W312" s="236" t="s">
        <v>49</v>
      </c>
      <c r="X312" s="223" t="s">
        <v>249</v>
      </c>
      <c r="Y312" s="115">
        <v>270</v>
      </c>
      <c r="Z312" s="114">
        <v>180</v>
      </c>
      <c r="AA312" s="182">
        <f t="shared" si="209"/>
        <v>450</v>
      </c>
      <c r="AB312" s="183">
        <f t="shared" si="210"/>
        <v>-487.9</v>
      </c>
      <c r="AC312" s="184">
        <f t="shared" si="211"/>
        <v>9.99</v>
      </c>
      <c r="AD312" s="183">
        <f t="shared" si="212"/>
        <v>8.3949579831932777</v>
      </c>
      <c r="AE312" s="202">
        <f>IF(ISNUMBER(Q312),AA312-40,"-")</f>
        <v>410</v>
      </c>
      <c r="AF312" s="203">
        <f>IF(ISNUMBER(R312),AA312-100,"-")</f>
        <v>350</v>
      </c>
      <c r="AG312" s="203">
        <f>IF(ISNUMBER(S312),AA312-140,"-")</f>
        <v>310</v>
      </c>
      <c r="AH312" s="203">
        <f t="shared" si="213"/>
        <v>250</v>
      </c>
      <c r="AI312" s="204">
        <f t="shared" si="214"/>
        <v>210</v>
      </c>
      <c r="AJ312" s="185"/>
      <c r="AK312" s="205">
        <f t="shared" si="215"/>
        <v>9.99</v>
      </c>
      <c r="AL312" s="206">
        <f t="shared" si="216"/>
        <v>9.99</v>
      </c>
      <c r="AM312" s="206">
        <f t="shared" si="217"/>
        <v>9.99</v>
      </c>
      <c r="AN312" s="206">
        <f t="shared" si="218"/>
        <v>9.99</v>
      </c>
      <c r="AO312" s="207">
        <f t="shared" si="219"/>
        <v>9.99</v>
      </c>
      <c r="AP312" s="123"/>
      <c r="AQ312" s="227">
        <v>46265</v>
      </c>
      <c r="AR312" s="112" t="s">
        <v>113</v>
      </c>
      <c r="AS312" s="103"/>
    </row>
    <row r="313" spans="1:45" s="49" customFormat="1">
      <c r="A313" s="110"/>
      <c r="B313" s="127" t="s">
        <v>218</v>
      </c>
      <c r="C313" s="54" t="s">
        <v>139</v>
      </c>
      <c r="D313" s="71" t="s">
        <v>85</v>
      </c>
      <c r="E313" s="112"/>
      <c r="F313" s="51" t="s">
        <v>61</v>
      </c>
      <c r="G313" s="14">
        <v>100</v>
      </c>
      <c r="H313" s="14">
        <v>50</v>
      </c>
      <c r="I313" s="14" t="s">
        <v>41</v>
      </c>
      <c r="J313" s="14" t="s">
        <v>76</v>
      </c>
      <c r="K313" s="114" t="s">
        <v>61</v>
      </c>
      <c r="L313" s="115">
        <v>49.99</v>
      </c>
      <c r="M313" s="175">
        <f t="shared" si="208"/>
        <v>42.008403361344541</v>
      </c>
      <c r="N313" s="115"/>
      <c r="O313" s="116"/>
      <c r="P313" s="177">
        <f t="shared" si="220"/>
        <v>49.99</v>
      </c>
      <c r="Q313" s="16">
        <f>P313-2</f>
        <v>47.99</v>
      </c>
      <c r="R313" s="16">
        <f>P313-5</f>
        <v>44.99</v>
      </c>
      <c r="S313" s="16">
        <f>P313-7</f>
        <v>42.99</v>
      </c>
      <c r="T313" s="16">
        <f>P313-10</f>
        <v>39.99</v>
      </c>
      <c r="U313" s="72">
        <f>P313-12</f>
        <v>37.99</v>
      </c>
      <c r="V313" s="252">
        <v>39.99</v>
      </c>
      <c r="W313" s="212"/>
      <c r="X313" s="119" t="s">
        <v>41</v>
      </c>
      <c r="Y313" s="67">
        <v>250</v>
      </c>
      <c r="Z313" s="114"/>
      <c r="AA313" s="182">
        <f t="shared" si="209"/>
        <v>250</v>
      </c>
      <c r="AB313" s="183">
        <f t="shared" si="210"/>
        <v>-249.89999999999998</v>
      </c>
      <c r="AC313" s="184">
        <f t="shared" si="211"/>
        <v>9.99</v>
      </c>
      <c r="AD313" s="183">
        <f t="shared" si="212"/>
        <v>8.3949579831932777</v>
      </c>
      <c r="AE313" s="202">
        <f>IF(ISNUMBER(Q313),AA313-40,"-")</f>
        <v>210</v>
      </c>
      <c r="AF313" s="203">
        <f>IF(ISNUMBER(R313),AA313-100,"-")</f>
        <v>150</v>
      </c>
      <c r="AG313" s="203">
        <f>IF(ISNUMBER(S313),AA313-140,"-")</f>
        <v>110</v>
      </c>
      <c r="AH313" s="203">
        <f t="shared" si="213"/>
        <v>50</v>
      </c>
      <c r="AI313" s="204">
        <f t="shared" si="214"/>
        <v>10</v>
      </c>
      <c r="AJ313" s="185"/>
      <c r="AK313" s="205">
        <f t="shared" si="215"/>
        <v>9.99</v>
      </c>
      <c r="AL313" s="206">
        <f t="shared" si="216"/>
        <v>9.99</v>
      </c>
      <c r="AM313" s="206">
        <f t="shared" si="217"/>
        <v>9.99</v>
      </c>
      <c r="AN313" s="206">
        <f t="shared" si="218"/>
        <v>9.99</v>
      </c>
      <c r="AO313" s="207">
        <f t="shared" si="219"/>
        <v>39.99</v>
      </c>
      <c r="AP313" s="104"/>
      <c r="AQ313" s="227"/>
      <c r="AR313" s="112" t="s">
        <v>108</v>
      </c>
      <c r="AS313" s="103"/>
    </row>
    <row r="314" spans="1:45" s="49" customFormat="1">
      <c r="A314" s="110"/>
      <c r="B314" s="127" t="s">
        <v>218</v>
      </c>
      <c r="C314" s="54" t="s">
        <v>139</v>
      </c>
      <c r="D314" s="71" t="s">
        <v>85</v>
      </c>
      <c r="E314" s="112" t="s">
        <v>2426</v>
      </c>
      <c r="F314" s="51" t="s">
        <v>61</v>
      </c>
      <c r="G314" s="14">
        <v>100</v>
      </c>
      <c r="H314" s="14">
        <v>50</v>
      </c>
      <c r="I314" s="14" t="s">
        <v>41</v>
      </c>
      <c r="J314" s="14" t="s">
        <v>76</v>
      </c>
      <c r="K314" s="114" t="s">
        <v>61</v>
      </c>
      <c r="L314" s="115">
        <v>49.99</v>
      </c>
      <c r="M314" s="175">
        <f t="shared" si="208"/>
        <v>42.008403361344541</v>
      </c>
      <c r="N314" s="115"/>
      <c r="O314" s="116"/>
      <c r="P314" s="177">
        <f t="shared" si="220"/>
        <v>49.99</v>
      </c>
      <c r="Q314" s="16">
        <f>P314-2</f>
        <v>47.99</v>
      </c>
      <c r="R314" s="16">
        <f>P314-5</f>
        <v>44.99</v>
      </c>
      <c r="S314" s="16">
        <f>P314-7</f>
        <v>42.99</v>
      </c>
      <c r="T314" s="16">
        <f>P314-10</f>
        <v>39.99</v>
      </c>
      <c r="U314" s="72">
        <f>P314-12</f>
        <v>37.99</v>
      </c>
      <c r="V314" s="252">
        <v>39.99</v>
      </c>
      <c r="W314" s="237" t="s">
        <v>49</v>
      </c>
      <c r="X314" s="120" t="s">
        <v>1959</v>
      </c>
      <c r="Y314" s="67">
        <v>250</v>
      </c>
      <c r="Z314" s="114">
        <v>270</v>
      </c>
      <c r="AA314" s="182">
        <f t="shared" si="209"/>
        <v>520</v>
      </c>
      <c r="AB314" s="183">
        <f t="shared" si="210"/>
        <v>-571.19999999999993</v>
      </c>
      <c r="AC314" s="184">
        <f t="shared" si="211"/>
        <v>9.99</v>
      </c>
      <c r="AD314" s="183">
        <f t="shared" si="212"/>
        <v>8.3949579831932777</v>
      </c>
      <c r="AE314" s="202">
        <f>IF(ISNUMBER(Q314),AA314-40,"-")</f>
        <v>480</v>
      </c>
      <c r="AF314" s="203">
        <f>IF(ISNUMBER(R314),AA314-100,"-")</f>
        <v>420</v>
      </c>
      <c r="AG314" s="203">
        <f>IF(ISNUMBER(S314),AA314-140,"-")</f>
        <v>380</v>
      </c>
      <c r="AH314" s="203">
        <f t="shared" si="213"/>
        <v>320</v>
      </c>
      <c r="AI314" s="204">
        <f t="shared" si="214"/>
        <v>280</v>
      </c>
      <c r="AJ314" s="185"/>
      <c r="AK314" s="205">
        <f t="shared" si="215"/>
        <v>9.99</v>
      </c>
      <c r="AL314" s="206">
        <f t="shared" si="216"/>
        <v>9.99</v>
      </c>
      <c r="AM314" s="206">
        <f t="shared" si="217"/>
        <v>9.99</v>
      </c>
      <c r="AN314" s="206">
        <f t="shared" si="218"/>
        <v>9.99</v>
      </c>
      <c r="AO314" s="207">
        <f t="shared" si="219"/>
        <v>9.99</v>
      </c>
      <c r="AP314" s="104"/>
      <c r="AQ314" s="227">
        <v>46265</v>
      </c>
      <c r="AR314" s="112" t="s">
        <v>108</v>
      </c>
      <c r="AS314" s="103"/>
    </row>
    <row r="315" spans="1:45" s="49" customFormat="1">
      <c r="A315" s="110"/>
      <c r="B315" s="127" t="s">
        <v>218</v>
      </c>
      <c r="C315" s="54" t="s">
        <v>2515</v>
      </c>
      <c r="D315" s="71" t="s">
        <v>40</v>
      </c>
      <c r="E315" s="112"/>
      <c r="F315" s="51" t="s">
        <v>61</v>
      </c>
      <c r="G315" s="14">
        <v>150</v>
      </c>
      <c r="H315" s="14">
        <v>50</v>
      </c>
      <c r="I315" s="14" t="s">
        <v>41</v>
      </c>
      <c r="J315" s="14" t="s">
        <v>76</v>
      </c>
      <c r="K315" s="114" t="s">
        <v>61</v>
      </c>
      <c r="L315" s="115">
        <v>49.99</v>
      </c>
      <c r="M315" s="175">
        <f t="shared" si="208"/>
        <v>42.008403361344541</v>
      </c>
      <c r="N315" s="115"/>
      <c r="O315" s="116"/>
      <c r="P315" s="177">
        <f t="shared" si="220"/>
        <v>49.99</v>
      </c>
      <c r="Q315" s="16">
        <f>P315-2</f>
        <v>47.99</v>
      </c>
      <c r="R315" s="16">
        <f>P315-5</f>
        <v>44.99</v>
      </c>
      <c r="S315" s="16">
        <f>P315-7</f>
        <v>42.99</v>
      </c>
      <c r="T315" s="16">
        <f>P315-10</f>
        <v>39.99</v>
      </c>
      <c r="U315" s="72">
        <f>P315-12</f>
        <v>37.99</v>
      </c>
      <c r="V315" s="252">
        <v>39.99</v>
      </c>
      <c r="W315" s="212"/>
      <c r="X315" s="119" t="s">
        <v>41</v>
      </c>
      <c r="Y315" s="67">
        <v>220</v>
      </c>
      <c r="Z315" s="114"/>
      <c r="AA315" s="182">
        <f t="shared" si="209"/>
        <v>220</v>
      </c>
      <c r="AB315" s="183">
        <f t="shared" si="210"/>
        <v>-214.2</v>
      </c>
      <c r="AC315" s="184">
        <f t="shared" si="211"/>
        <v>9.99</v>
      </c>
      <c r="AD315" s="183">
        <f t="shared" si="212"/>
        <v>8.3949579831932777</v>
      </c>
      <c r="AE315" s="202">
        <f>IF(ISNUMBER(Q315),AA315-40,"-")</f>
        <v>180</v>
      </c>
      <c r="AF315" s="203">
        <f>IF(ISNUMBER(R315),AA315-100,"-")</f>
        <v>120</v>
      </c>
      <c r="AG315" s="203">
        <f>IF(ISNUMBER(S315),AA315-140,"-")</f>
        <v>80</v>
      </c>
      <c r="AH315" s="203">
        <f t="shared" si="213"/>
        <v>20</v>
      </c>
      <c r="AI315" s="204">
        <f t="shared" si="214"/>
        <v>-20</v>
      </c>
      <c r="AJ315" s="185"/>
      <c r="AK315" s="205">
        <f t="shared" si="215"/>
        <v>9.99</v>
      </c>
      <c r="AL315" s="206">
        <f t="shared" si="216"/>
        <v>9.99</v>
      </c>
      <c r="AM315" s="206">
        <f t="shared" si="217"/>
        <v>9.99</v>
      </c>
      <c r="AN315" s="206">
        <f t="shared" si="218"/>
        <v>29.990000000000002</v>
      </c>
      <c r="AO315" s="207">
        <f t="shared" si="219"/>
        <v>79.989999999999995</v>
      </c>
      <c r="AP315" s="104"/>
      <c r="AQ315" s="227"/>
      <c r="AR315" s="112" t="s">
        <v>195</v>
      </c>
      <c r="AS315" s="103"/>
    </row>
    <row r="316" spans="1:45" s="49" customFormat="1">
      <c r="A316" s="110"/>
      <c r="B316" s="127" t="s">
        <v>218</v>
      </c>
      <c r="C316" s="54" t="s">
        <v>2515</v>
      </c>
      <c r="D316" s="71" t="s">
        <v>40</v>
      </c>
      <c r="E316" s="112" t="s">
        <v>2426</v>
      </c>
      <c r="F316" s="51" t="s">
        <v>61</v>
      </c>
      <c r="G316" s="14">
        <v>150</v>
      </c>
      <c r="H316" s="14">
        <v>50</v>
      </c>
      <c r="I316" s="14" t="s">
        <v>41</v>
      </c>
      <c r="J316" s="14" t="s">
        <v>76</v>
      </c>
      <c r="K316" s="114" t="s">
        <v>61</v>
      </c>
      <c r="L316" s="115">
        <v>49.99</v>
      </c>
      <c r="M316" s="175">
        <f t="shared" si="208"/>
        <v>42.008403361344541</v>
      </c>
      <c r="N316" s="115"/>
      <c r="O316" s="116"/>
      <c r="P316" s="177">
        <f t="shared" si="220"/>
        <v>49.99</v>
      </c>
      <c r="Q316" s="16">
        <f>P316-2</f>
        <v>47.99</v>
      </c>
      <c r="R316" s="16">
        <f>P316-5</f>
        <v>44.99</v>
      </c>
      <c r="S316" s="16">
        <f>P316-7</f>
        <v>42.99</v>
      </c>
      <c r="T316" s="16">
        <f>P316-10</f>
        <v>39.99</v>
      </c>
      <c r="U316" s="72">
        <f>P316-12</f>
        <v>37.99</v>
      </c>
      <c r="V316" s="252">
        <v>39.99</v>
      </c>
      <c r="W316" s="237" t="s">
        <v>49</v>
      </c>
      <c r="X316" s="120" t="s">
        <v>2552</v>
      </c>
      <c r="Y316" s="67">
        <v>220</v>
      </c>
      <c r="Z316" s="114">
        <v>320</v>
      </c>
      <c r="AA316" s="182">
        <f t="shared" si="209"/>
        <v>540</v>
      </c>
      <c r="AB316" s="183">
        <f t="shared" si="210"/>
        <v>-595</v>
      </c>
      <c r="AC316" s="184">
        <f t="shared" si="211"/>
        <v>9.99</v>
      </c>
      <c r="AD316" s="183">
        <f t="shared" si="212"/>
        <v>8.3949579831932777</v>
      </c>
      <c r="AE316" s="202">
        <f>IF(ISNUMBER(Q316),AA316-40,"-")</f>
        <v>500</v>
      </c>
      <c r="AF316" s="203">
        <f>IF(ISNUMBER(R316),AA316-100,"-")</f>
        <v>440</v>
      </c>
      <c r="AG316" s="203">
        <f>IF(ISNUMBER(S316),AA316-140,"-")</f>
        <v>400</v>
      </c>
      <c r="AH316" s="203">
        <f t="shared" si="213"/>
        <v>340</v>
      </c>
      <c r="AI316" s="204">
        <f t="shared" si="214"/>
        <v>300</v>
      </c>
      <c r="AJ316" s="185"/>
      <c r="AK316" s="205">
        <f t="shared" si="215"/>
        <v>9.99</v>
      </c>
      <c r="AL316" s="206">
        <f t="shared" si="216"/>
        <v>9.99</v>
      </c>
      <c r="AM316" s="206">
        <f t="shared" si="217"/>
        <v>9.99</v>
      </c>
      <c r="AN316" s="206">
        <f t="shared" si="218"/>
        <v>9.99</v>
      </c>
      <c r="AO316" s="207">
        <f t="shared" si="219"/>
        <v>9.99</v>
      </c>
      <c r="AP316" s="104"/>
      <c r="AQ316" s="227">
        <v>46265</v>
      </c>
      <c r="AR316" s="112" t="s">
        <v>195</v>
      </c>
      <c r="AS316" s="103"/>
    </row>
    <row r="317" spans="1:45" s="49" customFormat="1">
      <c r="A317" s="110"/>
      <c r="B317" s="127" t="s">
        <v>218</v>
      </c>
      <c r="C317" s="54" t="s">
        <v>140</v>
      </c>
      <c r="D317" s="71" t="s">
        <v>71</v>
      </c>
      <c r="E317" s="112"/>
      <c r="F317" s="51" t="s">
        <v>61</v>
      </c>
      <c r="G317" s="14">
        <v>100</v>
      </c>
      <c r="H317" s="14">
        <v>50</v>
      </c>
      <c r="I317" s="14" t="s">
        <v>41</v>
      </c>
      <c r="J317" s="14" t="s">
        <v>76</v>
      </c>
      <c r="K317" s="114" t="s">
        <v>61</v>
      </c>
      <c r="L317" s="115">
        <v>54.99</v>
      </c>
      <c r="M317" s="175">
        <f t="shared" si="208"/>
        <v>46.210084033613448</v>
      </c>
      <c r="N317" s="115"/>
      <c r="O317" s="116"/>
      <c r="P317" s="177">
        <f t="shared" ref="P317:P323" si="221">L317</f>
        <v>54.99</v>
      </c>
      <c r="Q317" s="16">
        <f>P317-2</f>
        <v>52.99</v>
      </c>
      <c r="R317" s="16">
        <f>P317-5</f>
        <v>49.99</v>
      </c>
      <c r="S317" s="16">
        <f>P317-7</f>
        <v>47.99</v>
      </c>
      <c r="T317" s="16">
        <f>P317-10</f>
        <v>44.99</v>
      </c>
      <c r="U317" s="72">
        <f>P317-12</f>
        <v>42.99</v>
      </c>
      <c r="V317" s="252">
        <v>39.99</v>
      </c>
      <c r="W317" s="212"/>
      <c r="X317" s="119" t="s">
        <v>41</v>
      </c>
      <c r="Y317" s="67">
        <v>330</v>
      </c>
      <c r="Z317" s="114"/>
      <c r="AA317" s="182">
        <f t="shared" si="209"/>
        <v>330</v>
      </c>
      <c r="AB317" s="183">
        <f t="shared" si="210"/>
        <v>-345.09999999999997</v>
      </c>
      <c r="AC317" s="184">
        <f t="shared" si="211"/>
        <v>9.99</v>
      </c>
      <c r="AD317" s="183">
        <f t="shared" si="212"/>
        <v>8.3949579831932777</v>
      </c>
      <c r="AE317" s="202">
        <f>IF(ISNUMBER(Q317),AA317-40,"-")</f>
        <v>290</v>
      </c>
      <c r="AF317" s="203">
        <f>IF(ISNUMBER(R317),AA317-100,"-")</f>
        <v>230</v>
      </c>
      <c r="AG317" s="203">
        <f>IF(ISNUMBER(S317),AA317-140,"-")</f>
        <v>190</v>
      </c>
      <c r="AH317" s="203">
        <f t="shared" si="213"/>
        <v>130</v>
      </c>
      <c r="AI317" s="204">
        <f t="shared" si="214"/>
        <v>90</v>
      </c>
      <c r="AJ317" s="185"/>
      <c r="AK317" s="205">
        <f t="shared" si="215"/>
        <v>9.99</v>
      </c>
      <c r="AL317" s="206">
        <f t="shared" si="216"/>
        <v>9.99</v>
      </c>
      <c r="AM317" s="206">
        <f t="shared" si="217"/>
        <v>9.99</v>
      </c>
      <c r="AN317" s="206">
        <f t="shared" si="218"/>
        <v>9.99</v>
      </c>
      <c r="AO317" s="207">
        <f t="shared" si="219"/>
        <v>9.99</v>
      </c>
      <c r="AP317" s="104"/>
      <c r="AQ317" s="227"/>
      <c r="AR317" s="112" t="s">
        <v>133</v>
      </c>
      <c r="AS317" s="103"/>
    </row>
    <row r="318" spans="1:45" s="49" customFormat="1">
      <c r="A318" s="110"/>
      <c r="B318" s="127" t="s">
        <v>218</v>
      </c>
      <c r="C318" s="54" t="s">
        <v>140</v>
      </c>
      <c r="D318" s="71" t="s">
        <v>71</v>
      </c>
      <c r="E318" s="112" t="s">
        <v>2426</v>
      </c>
      <c r="F318" s="51" t="s">
        <v>61</v>
      </c>
      <c r="G318" s="14">
        <v>100</v>
      </c>
      <c r="H318" s="14">
        <v>50</v>
      </c>
      <c r="I318" s="14" t="s">
        <v>41</v>
      </c>
      <c r="J318" s="14" t="s">
        <v>76</v>
      </c>
      <c r="K318" s="114" t="s">
        <v>61</v>
      </c>
      <c r="L318" s="115">
        <v>54.99</v>
      </c>
      <c r="M318" s="175">
        <f t="shared" si="208"/>
        <v>46.210084033613448</v>
      </c>
      <c r="N318" s="115"/>
      <c r="O318" s="116"/>
      <c r="P318" s="177">
        <f t="shared" si="221"/>
        <v>54.99</v>
      </c>
      <c r="Q318" s="16">
        <f>P318-2</f>
        <v>52.99</v>
      </c>
      <c r="R318" s="16">
        <f>P318-5</f>
        <v>49.99</v>
      </c>
      <c r="S318" s="16">
        <f>P318-7</f>
        <v>47.99</v>
      </c>
      <c r="T318" s="16">
        <f>P318-10</f>
        <v>44.99</v>
      </c>
      <c r="U318" s="72">
        <f>P318-12</f>
        <v>42.99</v>
      </c>
      <c r="V318" s="252">
        <v>39.99</v>
      </c>
      <c r="W318" s="237" t="s">
        <v>49</v>
      </c>
      <c r="X318" s="120" t="s">
        <v>1959</v>
      </c>
      <c r="Y318" s="67">
        <v>330</v>
      </c>
      <c r="Z318" s="114">
        <v>270</v>
      </c>
      <c r="AA318" s="182">
        <f t="shared" si="209"/>
        <v>600</v>
      </c>
      <c r="AB318" s="183">
        <f t="shared" si="210"/>
        <v>-666.4</v>
      </c>
      <c r="AC318" s="184">
        <f t="shared" si="211"/>
        <v>9.99</v>
      </c>
      <c r="AD318" s="183">
        <f t="shared" si="212"/>
        <v>8.3949579831932777</v>
      </c>
      <c r="AE318" s="202">
        <f>IF(ISNUMBER(Q318),AA318-40,"-")</f>
        <v>560</v>
      </c>
      <c r="AF318" s="203">
        <f>IF(ISNUMBER(R318),AA318-100,"-")</f>
        <v>500</v>
      </c>
      <c r="AG318" s="203">
        <f>IF(ISNUMBER(S318),AA318-140,"-")</f>
        <v>460</v>
      </c>
      <c r="AH318" s="203">
        <f t="shared" si="213"/>
        <v>400</v>
      </c>
      <c r="AI318" s="204">
        <f t="shared" si="214"/>
        <v>360</v>
      </c>
      <c r="AJ318" s="185"/>
      <c r="AK318" s="205">
        <f t="shared" si="215"/>
        <v>9.99</v>
      </c>
      <c r="AL318" s="206">
        <f t="shared" si="216"/>
        <v>9.99</v>
      </c>
      <c r="AM318" s="206">
        <f t="shared" si="217"/>
        <v>9.99</v>
      </c>
      <c r="AN318" s="206">
        <f t="shared" si="218"/>
        <v>9.99</v>
      </c>
      <c r="AO318" s="207">
        <f t="shared" si="219"/>
        <v>9.99</v>
      </c>
      <c r="AP318" s="104"/>
      <c r="AQ318" s="227">
        <v>46265</v>
      </c>
      <c r="AR318" s="112" t="s">
        <v>133</v>
      </c>
      <c r="AS318" s="103"/>
    </row>
    <row r="319" spans="1:45" s="49" customFormat="1">
      <c r="A319" s="110"/>
      <c r="B319" s="127" t="s">
        <v>218</v>
      </c>
      <c r="C319" s="54" t="s">
        <v>2516</v>
      </c>
      <c r="D319" s="71" t="s">
        <v>85</v>
      </c>
      <c r="E319" s="112"/>
      <c r="F319" s="51" t="s">
        <v>61</v>
      </c>
      <c r="G319" s="14">
        <v>150</v>
      </c>
      <c r="H319" s="14">
        <v>50</v>
      </c>
      <c r="I319" s="14" t="s">
        <v>41</v>
      </c>
      <c r="J319" s="14" t="s">
        <v>76</v>
      </c>
      <c r="K319" s="114" t="s">
        <v>61</v>
      </c>
      <c r="L319" s="115">
        <v>54.99</v>
      </c>
      <c r="M319" s="175">
        <f t="shared" si="208"/>
        <v>46.210084033613448</v>
      </c>
      <c r="N319" s="115"/>
      <c r="O319" s="116"/>
      <c r="P319" s="177">
        <f t="shared" si="221"/>
        <v>54.99</v>
      </c>
      <c r="Q319" s="16">
        <f>P319-2</f>
        <v>52.99</v>
      </c>
      <c r="R319" s="16">
        <f>P319-5</f>
        <v>49.99</v>
      </c>
      <c r="S319" s="16">
        <f>P319-7</f>
        <v>47.99</v>
      </c>
      <c r="T319" s="16">
        <f>P319-10</f>
        <v>44.99</v>
      </c>
      <c r="U319" s="72">
        <f>P319-12</f>
        <v>42.99</v>
      </c>
      <c r="V319" s="252">
        <v>39.99</v>
      </c>
      <c r="W319" s="212"/>
      <c r="X319" s="119" t="s">
        <v>41</v>
      </c>
      <c r="Y319" s="67">
        <v>300</v>
      </c>
      <c r="Z319" s="114"/>
      <c r="AA319" s="182">
        <f t="shared" si="209"/>
        <v>300</v>
      </c>
      <c r="AB319" s="183">
        <f t="shared" si="210"/>
        <v>-309.39999999999998</v>
      </c>
      <c r="AC319" s="184">
        <f t="shared" si="211"/>
        <v>9.99</v>
      </c>
      <c r="AD319" s="183">
        <f t="shared" si="212"/>
        <v>8.3949579831932777</v>
      </c>
      <c r="AE319" s="202">
        <f>IF(ISNUMBER(Q319),AA319-40,"-")</f>
        <v>260</v>
      </c>
      <c r="AF319" s="203">
        <f>IF(ISNUMBER(R319),AA319-100,"-")</f>
        <v>200</v>
      </c>
      <c r="AG319" s="203">
        <f>IF(ISNUMBER(S319),AA319-140,"-")</f>
        <v>160</v>
      </c>
      <c r="AH319" s="203">
        <f t="shared" si="213"/>
        <v>100</v>
      </c>
      <c r="AI319" s="204">
        <f t="shared" si="214"/>
        <v>60</v>
      </c>
      <c r="AJ319" s="185"/>
      <c r="AK319" s="205">
        <f t="shared" si="215"/>
        <v>9.99</v>
      </c>
      <c r="AL319" s="206">
        <f t="shared" si="216"/>
        <v>9.99</v>
      </c>
      <c r="AM319" s="206">
        <f t="shared" si="217"/>
        <v>9.99</v>
      </c>
      <c r="AN319" s="206">
        <f t="shared" si="218"/>
        <v>9.99</v>
      </c>
      <c r="AO319" s="207">
        <f t="shared" si="219"/>
        <v>9.99</v>
      </c>
      <c r="AP319" s="104"/>
      <c r="AQ319" s="227"/>
      <c r="AR319" s="112" t="s">
        <v>216</v>
      </c>
      <c r="AS319" s="103"/>
    </row>
    <row r="320" spans="1:45" s="49" customFormat="1">
      <c r="A320" s="110"/>
      <c r="B320" s="127" t="s">
        <v>218</v>
      </c>
      <c r="C320" s="54" t="s">
        <v>2518</v>
      </c>
      <c r="D320" s="71" t="s">
        <v>40</v>
      </c>
      <c r="E320" s="112"/>
      <c r="F320" s="51" t="s">
        <v>61</v>
      </c>
      <c r="G320" s="14">
        <v>200</v>
      </c>
      <c r="H320" s="14">
        <v>100</v>
      </c>
      <c r="I320" s="14" t="s">
        <v>41</v>
      </c>
      <c r="J320" s="14" t="s">
        <v>76</v>
      </c>
      <c r="K320" s="114" t="s">
        <v>61</v>
      </c>
      <c r="L320" s="115">
        <v>54.99</v>
      </c>
      <c r="M320" s="175">
        <f t="shared" si="208"/>
        <v>46.210084033613448</v>
      </c>
      <c r="N320" s="115"/>
      <c r="O320" s="116"/>
      <c r="P320" s="177">
        <f t="shared" si="221"/>
        <v>54.99</v>
      </c>
      <c r="Q320" s="16">
        <f>P320-2</f>
        <v>52.99</v>
      </c>
      <c r="R320" s="16">
        <f>P320-5</f>
        <v>49.99</v>
      </c>
      <c r="S320" s="16">
        <f>P320-7</f>
        <v>47.99</v>
      </c>
      <c r="T320" s="16">
        <f>P320-10</f>
        <v>44.99</v>
      </c>
      <c r="U320" s="72">
        <f>P320-12</f>
        <v>42.99</v>
      </c>
      <c r="V320" s="252">
        <v>39.99</v>
      </c>
      <c r="W320" s="212"/>
      <c r="X320" s="119" t="s">
        <v>41</v>
      </c>
      <c r="Y320" s="67">
        <v>270</v>
      </c>
      <c r="Z320" s="114"/>
      <c r="AA320" s="182">
        <f t="shared" si="209"/>
        <v>270</v>
      </c>
      <c r="AB320" s="183">
        <f t="shared" si="210"/>
        <v>-273.7</v>
      </c>
      <c r="AC320" s="184">
        <f t="shared" si="211"/>
        <v>9.99</v>
      </c>
      <c r="AD320" s="183">
        <f t="shared" si="212"/>
        <v>8.3949579831932777</v>
      </c>
      <c r="AE320" s="202">
        <f>IF(ISNUMBER(Q320),AA320-40,"-")</f>
        <v>230</v>
      </c>
      <c r="AF320" s="203">
        <f>IF(ISNUMBER(R320),AA320-100,"-")</f>
        <v>170</v>
      </c>
      <c r="AG320" s="203">
        <f>IF(ISNUMBER(S320),AA320-140,"-")</f>
        <v>130</v>
      </c>
      <c r="AH320" s="203">
        <f t="shared" si="213"/>
        <v>70</v>
      </c>
      <c r="AI320" s="204">
        <f t="shared" si="214"/>
        <v>30</v>
      </c>
      <c r="AJ320" s="185"/>
      <c r="AK320" s="205">
        <f t="shared" si="215"/>
        <v>9.99</v>
      </c>
      <c r="AL320" s="206">
        <f t="shared" si="216"/>
        <v>9.99</v>
      </c>
      <c r="AM320" s="206">
        <f t="shared" si="217"/>
        <v>9.99</v>
      </c>
      <c r="AN320" s="206">
        <f t="shared" si="218"/>
        <v>9.99</v>
      </c>
      <c r="AO320" s="207">
        <f t="shared" si="219"/>
        <v>19.990000000000002</v>
      </c>
      <c r="AP320" s="104"/>
      <c r="AQ320" s="227"/>
      <c r="AR320" s="112" t="s">
        <v>113</v>
      </c>
      <c r="AS320" s="103"/>
    </row>
    <row r="321" spans="1:45" s="49" customFormat="1">
      <c r="A321" s="110"/>
      <c r="B321" s="127" t="s">
        <v>218</v>
      </c>
      <c r="C321" s="54" t="s">
        <v>2516</v>
      </c>
      <c r="D321" s="71" t="s">
        <v>85</v>
      </c>
      <c r="E321" s="112" t="s">
        <v>2426</v>
      </c>
      <c r="F321" s="51" t="s">
        <v>61</v>
      </c>
      <c r="G321" s="14">
        <v>150</v>
      </c>
      <c r="H321" s="14">
        <v>50</v>
      </c>
      <c r="I321" s="14" t="s">
        <v>41</v>
      </c>
      <c r="J321" s="14" t="s">
        <v>76</v>
      </c>
      <c r="K321" s="114" t="s">
        <v>61</v>
      </c>
      <c r="L321" s="115">
        <v>54.99</v>
      </c>
      <c r="M321" s="175">
        <f t="shared" si="208"/>
        <v>46.210084033613448</v>
      </c>
      <c r="N321" s="115"/>
      <c r="O321" s="116"/>
      <c r="P321" s="177">
        <f t="shared" si="221"/>
        <v>54.99</v>
      </c>
      <c r="Q321" s="16">
        <f>P321-2</f>
        <v>52.99</v>
      </c>
      <c r="R321" s="16">
        <f>P321-5</f>
        <v>49.99</v>
      </c>
      <c r="S321" s="16">
        <f>P321-7</f>
        <v>47.99</v>
      </c>
      <c r="T321" s="16">
        <f>P321-10</f>
        <v>44.99</v>
      </c>
      <c r="U321" s="72">
        <f>P321-12</f>
        <v>42.99</v>
      </c>
      <c r="V321" s="252">
        <v>39.99</v>
      </c>
      <c r="W321" s="237" t="s">
        <v>49</v>
      </c>
      <c r="X321" s="120" t="s">
        <v>2552</v>
      </c>
      <c r="Y321" s="67">
        <v>300</v>
      </c>
      <c r="Z321" s="114">
        <v>320</v>
      </c>
      <c r="AA321" s="182">
        <f t="shared" si="209"/>
        <v>620</v>
      </c>
      <c r="AB321" s="183">
        <f t="shared" si="210"/>
        <v>-690.19999999999993</v>
      </c>
      <c r="AC321" s="184">
        <f t="shared" si="211"/>
        <v>9.99</v>
      </c>
      <c r="AD321" s="183">
        <f t="shared" si="212"/>
        <v>8.3949579831932777</v>
      </c>
      <c r="AE321" s="202">
        <f>IF(ISNUMBER(Q321),AA321-40,"-")</f>
        <v>580</v>
      </c>
      <c r="AF321" s="203">
        <f>IF(ISNUMBER(R321),AA321-100,"-")</f>
        <v>520</v>
      </c>
      <c r="AG321" s="203">
        <f>IF(ISNUMBER(S321),AA321-140,"-")</f>
        <v>480</v>
      </c>
      <c r="AH321" s="203">
        <f t="shared" si="213"/>
        <v>420</v>
      </c>
      <c r="AI321" s="204">
        <f t="shared" si="214"/>
        <v>380</v>
      </c>
      <c r="AJ321" s="185"/>
      <c r="AK321" s="205">
        <f t="shared" si="215"/>
        <v>9.99</v>
      </c>
      <c r="AL321" s="206">
        <f t="shared" si="216"/>
        <v>9.99</v>
      </c>
      <c r="AM321" s="206">
        <f t="shared" si="217"/>
        <v>9.99</v>
      </c>
      <c r="AN321" s="206">
        <f t="shared" si="218"/>
        <v>9.99</v>
      </c>
      <c r="AO321" s="207">
        <f t="shared" si="219"/>
        <v>9.99</v>
      </c>
      <c r="AP321" s="104"/>
      <c r="AQ321" s="227">
        <v>46265</v>
      </c>
      <c r="AR321" s="112" t="s">
        <v>216</v>
      </c>
      <c r="AS321" s="103"/>
    </row>
    <row r="322" spans="1:45" s="49" customFormat="1">
      <c r="A322" s="110"/>
      <c r="B322" s="127" t="s">
        <v>218</v>
      </c>
      <c r="C322" s="54" t="s">
        <v>2518</v>
      </c>
      <c r="D322" s="71" t="s">
        <v>40</v>
      </c>
      <c r="E322" s="112" t="s">
        <v>2426</v>
      </c>
      <c r="F322" s="51" t="s">
        <v>61</v>
      </c>
      <c r="G322" s="14">
        <v>200</v>
      </c>
      <c r="H322" s="14">
        <v>100</v>
      </c>
      <c r="I322" s="14" t="s">
        <v>41</v>
      </c>
      <c r="J322" s="14" t="s">
        <v>76</v>
      </c>
      <c r="K322" s="114" t="s">
        <v>61</v>
      </c>
      <c r="L322" s="115">
        <v>54.99</v>
      </c>
      <c r="M322" s="175">
        <f t="shared" si="208"/>
        <v>46.210084033613448</v>
      </c>
      <c r="N322" s="115"/>
      <c r="O322" s="116"/>
      <c r="P322" s="177">
        <f t="shared" si="221"/>
        <v>54.99</v>
      </c>
      <c r="Q322" s="16">
        <f>P322-2</f>
        <v>52.99</v>
      </c>
      <c r="R322" s="16">
        <f>P322-5</f>
        <v>49.99</v>
      </c>
      <c r="S322" s="16">
        <f>P322-7</f>
        <v>47.99</v>
      </c>
      <c r="T322" s="16">
        <f>P322-10</f>
        <v>44.99</v>
      </c>
      <c r="U322" s="72">
        <f>P322-12</f>
        <v>42.99</v>
      </c>
      <c r="V322" s="252">
        <v>39.99</v>
      </c>
      <c r="W322" s="237" t="s">
        <v>49</v>
      </c>
      <c r="X322" s="120" t="s">
        <v>2553</v>
      </c>
      <c r="Y322" s="67">
        <v>270</v>
      </c>
      <c r="Z322" s="114">
        <v>360</v>
      </c>
      <c r="AA322" s="182">
        <f t="shared" si="209"/>
        <v>630</v>
      </c>
      <c r="AB322" s="183">
        <f t="shared" si="210"/>
        <v>-702.1</v>
      </c>
      <c r="AC322" s="184">
        <f t="shared" si="211"/>
        <v>9.99</v>
      </c>
      <c r="AD322" s="183">
        <f t="shared" si="212"/>
        <v>8.3949579831932777</v>
      </c>
      <c r="AE322" s="202">
        <f>IF(ISNUMBER(Q322),AA322-40,"-")</f>
        <v>590</v>
      </c>
      <c r="AF322" s="203">
        <f>IF(ISNUMBER(R322),AA322-100,"-")</f>
        <v>530</v>
      </c>
      <c r="AG322" s="203">
        <f>IF(ISNUMBER(S322),AA322-140,"-")</f>
        <v>490</v>
      </c>
      <c r="AH322" s="203">
        <f t="shared" si="213"/>
        <v>430</v>
      </c>
      <c r="AI322" s="204">
        <f t="shared" si="214"/>
        <v>390</v>
      </c>
      <c r="AJ322" s="185"/>
      <c r="AK322" s="205">
        <f t="shared" si="215"/>
        <v>9.99</v>
      </c>
      <c r="AL322" s="206">
        <f t="shared" si="216"/>
        <v>9.99</v>
      </c>
      <c r="AM322" s="206">
        <f t="shared" si="217"/>
        <v>9.99</v>
      </c>
      <c r="AN322" s="206">
        <f t="shared" si="218"/>
        <v>9.99</v>
      </c>
      <c r="AO322" s="207">
        <f t="shared" si="219"/>
        <v>9.99</v>
      </c>
      <c r="AP322" s="104"/>
      <c r="AQ322" s="227">
        <v>46265</v>
      </c>
      <c r="AR322" s="112" t="s">
        <v>113</v>
      </c>
      <c r="AS322" s="103"/>
    </row>
    <row r="323" spans="1:45" s="49" customFormat="1">
      <c r="A323" s="110"/>
      <c r="B323" s="127" t="s">
        <v>218</v>
      </c>
      <c r="C323" s="54" t="s">
        <v>2707</v>
      </c>
      <c r="D323" s="71" t="s">
        <v>40</v>
      </c>
      <c r="E323" s="112"/>
      <c r="F323" s="51" t="s">
        <v>61</v>
      </c>
      <c r="G323" s="14" t="s">
        <v>61</v>
      </c>
      <c r="H323" s="14">
        <v>50</v>
      </c>
      <c r="I323" s="14" t="s">
        <v>41</v>
      </c>
      <c r="J323" s="14" t="s">
        <v>76</v>
      </c>
      <c r="K323" s="114" t="s">
        <v>61</v>
      </c>
      <c r="L323" s="115">
        <v>54.99</v>
      </c>
      <c r="M323" s="175">
        <f t="shared" si="208"/>
        <v>46.210084033613448</v>
      </c>
      <c r="N323" s="115"/>
      <c r="O323" s="116"/>
      <c r="P323" s="177">
        <f t="shared" si="221"/>
        <v>54.99</v>
      </c>
      <c r="Q323" s="16">
        <f>P323-2</f>
        <v>52.99</v>
      </c>
      <c r="R323" s="16">
        <f>P323-5</f>
        <v>49.99</v>
      </c>
      <c r="S323" s="16">
        <f>P323-7</f>
        <v>47.99</v>
      </c>
      <c r="T323" s="16">
        <f>P323-10</f>
        <v>44.99</v>
      </c>
      <c r="U323" s="72">
        <f>P323-12</f>
        <v>42.99</v>
      </c>
      <c r="V323" s="252">
        <v>39.99</v>
      </c>
      <c r="W323" s="212"/>
      <c r="X323" s="119" t="s">
        <v>41</v>
      </c>
      <c r="Y323" s="67">
        <v>270</v>
      </c>
      <c r="Z323" s="114"/>
      <c r="AA323" s="182">
        <f t="shared" si="209"/>
        <v>270</v>
      </c>
      <c r="AB323" s="183">
        <f t="shared" si="210"/>
        <v>-273.7</v>
      </c>
      <c r="AC323" s="184">
        <f t="shared" si="211"/>
        <v>9.99</v>
      </c>
      <c r="AD323" s="183">
        <f t="shared" si="212"/>
        <v>8.3949579831932777</v>
      </c>
      <c r="AE323" s="202">
        <f>IF(ISNUMBER(Q323),AA323-40,"-")</f>
        <v>230</v>
      </c>
      <c r="AF323" s="203">
        <f>IF(ISNUMBER(R323),AA323-100,"-")</f>
        <v>170</v>
      </c>
      <c r="AG323" s="203">
        <f>IF(ISNUMBER(S323),AA323-140,"-")</f>
        <v>130</v>
      </c>
      <c r="AH323" s="203">
        <f t="shared" si="213"/>
        <v>70</v>
      </c>
      <c r="AI323" s="204">
        <f t="shared" si="214"/>
        <v>30</v>
      </c>
      <c r="AJ323" s="185"/>
      <c r="AK323" s="205">
        <f t="shared" si="215"/>
        <v>9.99</v>
      </c>
      <c r="AL323" s="206">
        <f t="shared" si="216"/>
        <v>9.99</v>
      </c>
      <c r="AM323" s="206">
        <f t="shared" si="217"/>
        <v>9.99</v>
      </c>
      <c r="AN323" s="206">
        <f t="shared" si="218"/>
        <v>9.99</v>
      </c>
      <c r="AO323" s="207">
        <f t="shared" si="219"/>
        <v>19.990000000000002</v>
      </c>
      <c r="AP323" s="104" t="s">
        <v>2710</v>
      </c>
      <c r="AQ323" s="227"/>
      <c r="AR323" s="112" t="s">
        <v>113</v>
      </c>
      <c r="AS323" s="103"/>
    </row>
    <row r="324" spans="1:45" s="49" customFormat="1">
      <c r="A324" s="111"/>
      <c r="B324" s="127" t="s">
        <v>218</v>
      </c>
      <c r="C324" s="54" t="s">
        <v>252</v>
      </c>
      <c r="D324" s="71" t="s">
        <v>71</v>
      </c>
      <c r="E324" s="112"/>
      <c r="F324" s="51" t="s">
        <v>61</v>
      </c>
      <c r="G324" s="14">
        <v>50</v>
      </c>
      <c r="H324" s="14">
        <v>300</v>
      </c>
      <c r="I324" s="14" t="s">
        <v>41</v>
      </c>
      <c r="J324" s="14" t="s">
        <v>76</v>
      </c>
      <c r="K324" s="71" t="s">
        <v>61</v>
      </c>
      <c r="L324" s="115">
        <v>59.99</v>
      </c>
      <c r="M324" s="175">
        <f t="shared" si="208"/>
        <v>50.411764705882355</v>
      </c>
      <c r="N324" s="115"/>
      <c r="O324" s="116"/>
      <c r="P324" s="177">
        <f t="shared" ref="P324:P332" si="222">L324</f>
        <v>59.99</v>
      </c>
      <c r="Q324" s="16">
        <f>P324-2</f>
        <v>57.99</v>
      </c>
      <c r="R324" s="16">
        <f>P324-5</f>
        <v>54.99</v>
      </c>
      <c r="S324" s="16">
        <f>P324-7</f>
        <v>52.99</v>
      </c>
      <c r="T324" s="16">
        <f>P324-10</f>
        <v>49.99</v>
      </c>
      <c r="U324" s="72">
        <f>P324-12</f>
        <v>47.99</v>
      </c>
      <c r="V324" s="252">
        <v>39.99</v>
      </c>
      <c r="W324" s="212"/>
      <c r="X324" s="119" t="s">
        <v>41</v>
      </c>
      <c r="Y324" s="115">
        <v>310</v>
      </c>
      <c r="Z324" s="114"/>
      <c r="AA324" s="182">
        <f t="shared" si="209"/>
        <v>310</v>
      </c>
      <c r="AB324" s="183">
        <f t="shared" si="210"/>
        <v>-321.3</v>
      </c>
      <c r="AC324" s="184">
        <f t="shared" si="211"/>
        <v>9.99</v>
      </c>
      <c r="AD324" s="183">
        <f t="shared" si="212"/>
        <v>8.3949579831932777</v>
      </c>
      <c r="AE324" s="202">
        <f>IF(ISNUMBER(Q324),AA324-40,"-")</f>
        <v>270</v>
      </c>
      <c r="AF324" s="203">
        <f>IF(ISNUMBER(R324),AA324-100,"-")</f>
        <v>210</v>
      </c>
      <c r="AG324" s="203">
        <f>IF(ISNUMBER(S324),AA324-140,"-")</f>
        <v>170</v>
      </c>
      <c r="AH324" s="203">
        <f t="shared" si="213"/>
        <v>110</v>
      </c>
      <c r="AI324" s="204">
        <f t="shared" si="214"/>
        <v>70</v>
      </c>
      <c r="AJ324" s="185"/>
      <c r="AK324" s="205">
        <f t="shared" si="215"/>
        <v>9.99</v>
      </c>
      <c r="AL324" s="206">
        <f t="shared" si="216"/>
        <v>9.99</v>
      </c>
      <c r="AM324" s="206">
        <f t="shared" si="217"/>
        <v>9.99</v>
      </c>
      <c r="AN324" s="206">
        <f t="shared" si="218"/>
        <v>9.99</v>
      </c>
      <c r="AO324" s="207">
        <f t="shared" si="219"/>
        <v>9.99</v>
      </c>
      <c r="AP324" s="123"/>
      <c r="AQ324" s="227"/>
      <c r="AR324" s="112" t="s">
        <v>115</v>
      </c>
      <c r="AS324" s="103"/>
    </row>
    <row r="325" spans="1:45" s="49" customFormat="1">
      <c r="A325" s="111"/>
      <c r="B325" s="127" t="s">
        <v>218</v>
      </c>
      <c r="C325" s="54" t="s">
        <v>252</v>
      </c>
      <c r="D325" s="71" t="s">
        <v>71</v>
      </c>
      <c r="E325" s="112" t="s">
        <v>2426</v>
      </c>
      <c r="F325" s="51" t="s">
        <v>61</v>
      </c>
      <c r="G325" s="14">
        <v>50</v>
      </c>
      <c r="H325" s="14">
        <v>300</v>
      </c>
      <c r="I325" s="14" t="s">
        <v>41</v>
      </c>
      <c r="J325" s="14" t="s">
        <v>76</v>
      </c>
      <c r="K325" s="71" t="s">
        <v>61</v>
      </c>
      <c r="L325" s="115">
        <v>59.99</v>
      </c>
      <c r="M325" s="175">
        <f t="shared" si="208"/>
        <v>50.411764705882355</v>
      </c>
      <c r="N325" s="115"/>
      <c r="O325" s="116"/>
      <c r="P325" s="177">
        <f t="shared" si="222"/>
        <v>59.99</v>
      </c>
      <c r="Q325" s="16">
        <f>P325-2</f>
        <v>57.99</v>
      </c>
      <c r="R325" s="16">
        <f>P325-5</f>
        <v>54.99</v>
      </c>
      <c r="S325" s="16">
        <f>P325-7</f>
        <v>52.99</v>
      </c>
      <c r="T325" s="16">
        <f>P325-10</f>
        <v>49.99</v>
      </c>
      <c r="U325" s="72">
        <f>P325-12</f>
        <v>47.99</v>
      </c>
      <c r="V325" s="252">
        <v>39.99</v>
      </c>
      <c r="W325" s="236" t="s">
        <v>49</v>
      </c>
      <c r="X325" s="223" t="s">
        <v>253</v>
      </c>
      <c r="Y325" s="115">
        <v>310</v>
      </c>
      <c r="Z325" s="114">
        <v>250</v>
      </c>
      <c r="AA325" s="182">
        <f t="shared" si="209"/>
        <v>560</v>
      </c>
      <c r="AB325" s="183">
        <f t="shared" si="210"/>
        <v>-618.79999999999995</v>
      </c>
      <c r="AC325" s="184">
        <f t="shared" si="211"/>
        <v>9.99</v>
      </c>
      <c r="AD325" s="183">
        <f t="shared" si="212"/>
        <v>8.3949579831932777</v>
      </c>
      <c r="AE325" s="202">
        <f>IF(ISNUMBER(Q325),AA325-40,"-")</f>
        <v>520</v>
      </c>
      <c r="AF325" s="203">
        <f>IF(ISNUMBER(R325),AA325-100,"-")</f>
        <v>460</v>
      </c>
      <c r="AG325" s="203">
        <f>IF(ISNUMBER(S325),AA325-140,"-")</f>
        <v>420</v>
      </c>
      <c r="AH325" s="203">
        <f t="shared" si="213"/>
        <v>360</v>
      </c>
      <c r="AI325" s="204">
        <f t="shared" si="214"/>
        <v>320</v>
      </c>
      <c r="AJ325" s="185"/>
      <c r="AK325" s="205">
        <f t="shared" si="215"/>
        <v>9.99</v>
      </c>
      <c r="AL325" s="206">
        <f t="shared" si="216"/>
        <v>9.99</v>
      </c>
      <c r="AM325" s="206">
        <f t="shared" si="217"/>
        <v>9.99</v>
      </c>
      <c r="AN325" s="206">
        <f t="shared" si="218"/>
        <v>9.99</v>
      </c>
      <c r="AO325" s="207">
        <f t="shared" si="219"/>
        <v>9.99</v>
      </c>
      <c r="AP325" s="123"/>
      <c r="AQ325" s="227">
        <v>46265</v>
      </c>
      <c r="AR325" s="112" t="s">
        <v>115</v>
      </c>
      <c r="AS325" s="103"/>
    </row>
    <row r="326" spans="1:45" s="49" customFormat="1">
      <c r="A326" s="110"/>
      <c r="B326" s="127" t="s">
        <v>218</v>
      </c>
      <c r="C326" s="54" t="s">
        <v>2517</v>
      </c>
      <c r="D326" s="71" t="s">
        <v>71</v>
      </c>
      <c r="E326" s="112"/>
      <c r="F326" s="51" t="s">
        <v>61</v>
      </c>
      <c r="G326" s="14">
        <v>150</v>
      </c>
      <c r="H326" s="14">
        <v>50</v>
      </c>
      <c r="I326" s="14" t="s">
        <v>41</v>
      </c>
      <c r="J326" s="14" t="s">
        <v>76</v>
      </c>
      <c r="K326" s="114" t="s">
        <v>61</v>
      </c>
      <c r="L326" s="115">
        <v>59.99</v>
      </c>
      <c r="M326" s="175">
        <f t="shared" si="208"/>
        <v>50.411764705882355</v>
      </c>
      <c r="N326" s="115"/>
      <c r="O326" s="116"/>
      <c r="P326" s="177">
        <f t="shared" si="222"/>
        <v>59.99</v>
      </c>
      <c r="Q326" s="16">
        <f>P326-2</f>
        <v>57.99</v>
      </c>
      <c r="R326" s="16">
        <f>P326-5</f>
        <v>54.99</v>
      </c>
      <c r="S326" s="16">
        <f>P326-7</f>
        <v>52.99</v>
      </c>
      <c r="T326" s="16">
        <f>P326-10</f>
        <v>49.99</v>
      </c>
      <c r="U326" s="72">
        <f>P326-12</f>
        <v>47.99</v>
      </c>
      <c r="V326" s="252">
        <v>39.99</v>
      </c>
      <c r="W326" s="212"/>
      <c r="X326" s="119" t="s">
        <v>41</v>
      </c>
      <c r="Y326" s="67">
        <v>380</v>
      </c>
      <c r="Z326" s="114"/>
      <c r="AA326" s="182">
        <f t="shared" si="209"/>
        <v>380</v>
      </c>
      <c r="AB326" s="183">
        <f t="shared" si="210"/>
        <v>-404.59999999999997</v>
      </c>
      <c r="AC326" s="184">
        <f t="shared" si="211"/>
        <v>9.99</v>
      </c>
      <c r="AD326" s="183">
        <f t="shared" si="212"/>
        <v>8.3949579831932777</v>
      </c>
      <c r="AE326" s="202">
        <f>IF(ISNUMBER(Q326),AA326-40,"-")</f>
        <v>340</v>
      </c>
      <c r="AF326" s="203">
        <f>IF(ISNUMBER(R326),AA326-100,"-")</f>
        <v>280</v>
      </c>
      <c r="AG326" s="203">
        <f>IF(ISNUMBER(S326),AA326-140,"-")</f>
        <v>240</v>
      </c>
      <c r="AH326" s="203">
        <f t="shared" si="213"/>
        <v>180</v>
      </c>
      <c r="AI326" s="204">
        <f t="shared" si="214"/>
        <v>140</v>
      </c>
      <c r="AJ326" s="185"/>
      <c r="AK326" s="205">
        <f t="shared" si="215"/>
        <v>9.99</v>
      </c>
      <c r="AL326" s="206">
        <f t="shared" si="216"/>
        <v>9.99</v>
      </c>
      <c r="AM326" s="206">
        <f t="shared" si="217"/>
        <v>9.99</v>
      </c>
      <c r="AN326" s="206">
        <f t="shared" si="218"/>
        <v>9.99</v>
      </c>
      <c r="AO326" s="207">
        <f t="shared" si="219"/>
        <v>9.99</v>
      </c>
      <c r="AP326" s="104"/>
      <c r="AQ326" s="227"/>
      <c r="AR326" s="112" t="s">
        <v>146</v>
      </c>
      <c r="AS326" s="103"/>
    </row>
    <row r="327" spans="1:45" s="49" customFormat="1">
      <c r="A327" s="110"/>
      <c r="B327" s="127" t="s">
        <v>218</v>
      </c>
      <c r="C327" s="54" t="s">
        <v>2519</v>
      </c>
      <c r="D327" s="71" t="s">
        <v>85</v>
      </c>
      <c r="E327" s="112"/>
      <c r="F327" s="51" t="s">
        <v>61</v>
      </c>
      <c r="G327" s="14">
        <v>200</v>
      </c>
      <c r="H327" s="14">
        <v>100</v>
      </c>
      <c r="I327" s="14" t="s">
        <v>41</v>
      </c>
      <c r="J327" s="14" t="s">
        <v>76</v>
      </c>
      <c r="K327" s="114" t="s">
        <v>61</v>
      </c>
      <c r="L327" s="115">
        <v>59.99</v>
      </c>
      <c r="M327" s="175">
        <f t="shared" si="208"/>
        <v>50.411764705882355</v>
      </c>
      <c r="N327" s="115"/>
      <c r="O327" s="116"/>
      <c r="P327" s="177">
        <f t="shared" si="222"/>
        <v>59.99</v>
      </c>
      <c r="Q327" s="16">
        <f>P327-2</f>
        <v>57.99</v>
      </c>
      <c r="R327" s="16">
        <f>P327-5</f>
        <v>54.99</v>
      </c>
      <c r="S327" s="16">
        <f>P327-7</f>
        <v>52.99</v>
      </c>
      <c r="T327" s="16">
        <f>P327-10</f>
        <v>49.99</v>
      </c>
      <c r="U327" s="72">
        <f>P327-12</f>
        <v>47.99</v>
      </c>
      <c r="V327" s="252">
        <v>39.99</v>
      </c>
      <c r="W327" s="212"/>
      <c r="X327" s="119" t="s">
        <v>41</v>
      </c>
      <c r="Y327" s="67">
        <v>350</v>
      </c>
      <c r="Z327" s="114"/>
      <c r="AA327" s="182">
        <f t="shared" si="209"/>
        <v>350</v>
      </c>
      <c r="AB327" s="183">
        <f t="shared" si="210"/>
        <v>-368.9</v>
      </c>
      <c r="AC327" s="184">
        <f t="shared" si="211"/>
        <v>9.99</v>
      </c>
      <c r="AD327" s="183">
        <f t="shared" si="212"/>
        <v>8.3949579831932777</v>
      </c>
      <c r="AE327" s="202">
        <f>IF(ISNUMBER(Q327),AA327-40,"-")</f>
        <v>310</v>
      </c>
      <c r="AF327" s="203">
        <f>IF(ISNUMBER(R327),AA327-100,"-")</f>
        <v>250</v>
      </c>
      <c r="AG327" s="203">
        <f>IF(ISNUMBER(S327),AA327-140,"-")</f>
        <v>210</v>
      </c>
      <c r="AH327" s="203">
        <f t="shared" si="213"/>
        <v>150</v>
      </c>
      <c r="AI327" s="204">
        <f t="shared" si="214"/>
        <v>110</v>
      </c>
      <c r="AJ327" s="185"/>
      <c r="AK327" s="205">
        <f t="shared" si="215"/>
        <v>9.99</v>
      </c>
      <c r="AL327" s="206">
        <f t="shared" si="216"/>
        <v>9.99</v>
      </c>
      <c r="AM327" s="206">
        <f t="shared" si="217"/>
        <v>9.99</v>
      </c>
      <c r="AN327" s="206">
        <f t="shared" si="218"/>
        <v>9.99</v>
      </c>
      <c r="AO327" s="207">
        <f t="shared" si="219"/>
        <v>9.99</v>
      </c>
      <c r="AP327" s="104"/>
      <c r="AQ327" s="227"/>
      <c r="AR327" s="112" t="s">
        <v>127</v>
      </c>
      <c r="AS327" s="103"/>
    </row>
    <row r="328" spans="1:45" s="49" customFormat="1">
      <c r="A328" s="110"/>
      <c r="B328" s="127" t="s">
        <v>218</v>
      </c>
      <c r="C328" s="54" t="s">
        <v>2281</v>
      </c>
      <c r="D328" s="71" t="s">
        <v>40</v>
      </c>
      <c r="E328" s="112"/>
      <c r="F328" s="51" t="s">
        <v>61</v>
      </c>
      <c r="G328" s="14">
        <v>300</v>
      </c>
      <c r="H328" s="14">
        <v>150</v>
      </c>
      <c r="I328" s="14" t="s">
        <v>41</v>
      </c>
      <c r="J328" s="14" t="s">
        <v>76</v>
      </c>
      <c r="K328" s="114" t="s">
        <v>61</v>
      </c>
      <c r="L328" s="115">
        <v>59.99</v>
      </c>
      <c r="M328" s="175">
        <f t="shared" si="208"/>
        <v>50.411764705882355</v>
      </c>
      <c r="N328" s="115"/>
      <c r="O328" s="116"/>
      <c r="P328" s="177">
        <f t="shared" si="222"/>
        <v>59.99</v>
      </c>
      <c r="Q328" s="16">
        <f>P328-2</f>
        <v>57.99</v>
      </c>
      <c r="R328" s="16">
        <f>P328-5</f>
        <v>54.99</v>
      </c>
      <c r="S328" s="16">
        <f>P328-7</f>
        <v>52.99</v>
      </c>
      <c r="T328" s="16">
        <f>P328-10</f>
        <v>49.99</v>
      </c>
      <c r="U328" s="72">
        <f>P328-12</f>
        <v>47.99</v>
      </c>
      <c r="V328" s="252">
        <v>39.99</v>
      </c>
      <c r="W328" s="212"/>
      <c r="X328" s="119" t="s">
        <v>41</v>
      </c>
      <c r="Y328" s="67">
        <v>310</v>
      </c>
      <c r="Z328" s="114"/>
      <c r="AA328" s="182">
        <f t="shared" si="209"/>
        <v>310</v>
      </c>
      <c r="AB328" s="183">
        <f t="shared" si="210"/>
        <v>-321.3</v>
      </c>
      <c r="AC328" s="184">
        <f t="shared" si="211"/>
        <v>9.99</v>
      </c>
      <c r="AD328" s="183">
        <f t="shared" si="212"/>
        <v>8.3949579831932777</v>
      </c>
      <c r="AE328" s="202">
        <f>IF(ISNUMBER(Q328),AA328-40,"-")</f>
        <v>270</v>
      </c>
      <c r="AF328" s="203">
        <f>IF(ISNUMBER(R328),AA328-100,"-")</f>
        <v>210</v>
      </c>
      <c r="AG328" s="203">
        <f>IF(ISNUMBER(S328),AA328-140,"-")</f>
        <v>170</v>
      </c>
      <c r="AH328" s="203">
        <f t="shared" si="213"/>
        <v>110</v>
      </c>
      <c r="AI328" s="204">
        <f t="shared" si="214"/>
        <v>70</v>
      </c>
      <c r="AJ328" s="185"/>
      <c r="AK328" s="205">
        <f t="shared" si="215"/>
        <v>9.99</v>
      </c>
      <c r="AL328" s="206">
        <f t="shared" si="216"/>
        <v>9.99</v>
      </c>
      <c r="AM328" s="206">
        <f t="shared" si="217"/>
        <v>9.99</v>
      </c>
      <c r="AN328" s="206">
        <f t="shared" si="218"/>
        <v>9.99</v>
      </c>
      <c r="AO328" s="207">
        <f t="shared" si="219"/>
        <v>9.99</v>
      </c>
      <c r="AP328" s="104"/>
      <c r="AQ328" s="227"/>
      <c r="AR328" s="112" t="s">
        <v>115</v>
      </c>
      <c r="AS328" s="103"/>
    </row>
    <row r="329" spans="1:45" s="49" customFormat="1">
      <c r="A329" s="110"/>
      <c r="B329" s="127" t="s">
        <v>218</v>
      </c>
      <c r="C329" s="54" t="s">
        <v>2517</v>
      </c>
      <c r="D329" s="71" t="s">
        <v>71</v>
      </c>
      <c r="E329" s="112" t="s">
        <v>2426</v>
      </c>
      <c r="F329" s="51" t="s">
        <v>61</v>
      </c>
      <c r="G329" s="14">
        <v>150</v>
      </c>
      <c r="H329" s="14">
        <v>50</v>
      </c>
      <c r="I329" s="14" t="s">
        <v>41</v>
      </c>
      <c r="J329" s="14" t="s">
        <v>76</v>
      </c>
      <c r="K329" s="114" t="s">
        <v>61</v>
      </c>
      <c r="L329" s="115">
        <v>59.99</v>
      </c>
      <c r="M329" s="175">
        <f t="shared" si="208"/>
        <v>50.411764705882355</v>
      </c>
      <c r="N329" s="115"/>
      <c r="O329" s="116"/>
      <c r="P329" s="177">
        <f t="shared" si="222"/>
        <v>59.99</v>
      </c>
      <c r="Q329" s="16">
        <f>P329-2</f>
        <v>57.99</v>
      </c>
      <c r="R329" s="16">
        <f>P329-5</f>
        <v>54.99</v>
      </c>
      <c r="S329" s="16">
        <f>P329-7</f>
        <v>52.99</v>
      </c>
      <c r="T329" s="16">
        <f>P329-10</f>
        <v>49.99</v>
      </c>
      <c r="U329" s="72">
        <f>P329-12</f>
        <v>47.99</v>
      </c>
      <c r="V329" s="252">
        <v>39.99</v>
      </c>
      <c r="W329" s="237" t="s">
        <v>49</v>
      </c>
      <c r="X329" s="120" t="s">
        <v>2552</v>
      </c>
      <c r="Y329" s="67">
        <v>380</v>
      </c>
      <c r="Z329" s="114">
        <v>320</v>
      </c>
      <c r="AA329" s="182">
        <f t="shared" si="209"/>
        <v>700</v>
      </c>
      <c r="AB329" s="183">
        <f t="shared" si="210"/>
        <v>-785.4</v>
      </c>
      <c r="AC329" s="184">
        <f t="shared" si="211"/>
        <v>9.99</v>
      </c>
      <c r="AD329" s="183">
        <f t="shared" si="212"/>
        <v>8.3949579831932777</v>
      </c>
      <c r="AE329" s="202">
        <f>IF(ISNUMBER(Q329),AA329-40,"-")</f>
        <v>660</v>
      </c>
      <c r="AF329" s="203">
        <f>IF(ISNUMBER(R329),AA329-100,"-")</f>
        <v>600</v>
      </c>
      <c r="AG329" s="203">
        <f>IF(ISNUMBER(S329),AA329-140,"-")</f>
        <v>560</v>
      </c>
      <c r="AH329" s="203">
        <f t="shared" si="213"/>
        <v>500</v>
      </c>
      <c r="AI329" s="204">
        <f t="shared" si="214"/>
        <v>460</v>
      </c>
      <c r="AJ329" s="185"/>
      <c r="AK329" s="205">
        <f t="shared" si="215"/>
        <v>9.99</v>
      </c>
      <c r="AL329" s="206">
        <f t="shared" si="216"/>
        <v>9.99</v>
      </c>
      <c r="AM329" s="206">
        <f t="shared" si="217"/>
        <v>9.99</v>
      </c>
      <c r="AN329" s="206">
        <f t="shared" si="218"/>
        <v>9.99</v>
      </c>
      <c r="AO329" s="207">
        <f t="shared" si="219"/>
        <v>9.99</v>
      </c>
      <c r="AP329" s="104"/>
      <c r="AQ329" s="227">
        <v>46265</v>
      </c>
      <c r="AR329" s="112" t="s">
        <v>146</v>
      </c>
      <c r="AS329" s="103"/>
    </row>
    <row r="330" spans="1:45" s="49" customFormat="1">
      <c r="A330" s="110"/>
      <c r="B330" s="127" t="s">
        <v>218</v>
      </c>
      <c r="C330" s="54" t="s">
        <v>2519</v>
      </c>
      <c r="D330" s="71" t="s">
        <v>85</v>
      </c>
      <c r="E330" s="112" t="s">
        <v>2426</v>
      </c>
      <c r="F330" s="51" t="s">
        <v>61</v>
      </c>
      <c r="G330" s="14">
        <v>200</v>
      </c>
      <c r="H330" s="14">
        <v>100</v>
      </c>
      <c r="I330" s="14" t="s">
        <v>41</v>
      </c>
      <c r="J330" s="14" t="s">
        <v>76</v>
      </c>
      <c r="K330" s="114" t="s">
        <v>61</v>
      </c>
      <c r="L330" s="115">
        <v>59.99</v>
      </c>
      <c r="M330" s="175">
        <f t="shared" si="208"/>
        <v>50.411764705882355</v>
      </c>
      <c r="N330" s="115"/>
      <c r="O330" s="116"/>
      <c r="P330" s="177">
        <f t="shared" si="222"/>
        <v>59.99</v>
      </c>
      <c r="Q330" s="16">
        <f>P330-2</f>
        <v>57.99</v>
      </c>
      <c r="R330" s="16">
        <f>P330-5</f>
        <v>54.99</v>
      </c>
      <c r="S330" s="16">
        <f>P330-7</f>
        <v>52.99</v>
      </c>
      <c r="T330" s="16">
        <f>P330-10</f>
        <v>49.99</v>
      </c>
      <c r="U330" s="72">
        <f>P330-12</f>
        <v>47.99</v>
      </c>
      <c r="V330" s="252">
        <v>39.99</v>
      </c>
      <c r="W330" s="237" t="s">
        <v>49</v>
      </c>
      <c r="X330" s="120" t="s">
        <v>2553</v>
      </c>
      <c r="Y330" s="67">
        <v>350</v>
      </c>
      <c r="Z330" s="114">
        <v>360</v>
      </c>
      <c r="AA330" s="182">
        <f t="shared" si="209"/>
        <v>710</v>
      </c>
      <c r="AB330" s="183">
        <f t="shared" si="210"/>
        <v>-797.3</v>
      </c>
      <c r="AC330" s="184">
        <f t="shared" si="211"/>
        <v>9.99</v>
      </c>
      <c r="AD330" s="183">
        <f t="shared" si="212"/>
        <v>8.3949579831932777</v>
      </c>
      <c r="AE330" s="202">
        <f>IF(ISNUMBER(Q330),AA330-40,"-")</f>
        <v>670</v>
      </c>
      <c r="AF330" s="203">
        <f>IF(ISNUMBER(R330),AA330-100,"-")</f>
        <v>610</v>
      </c>
      <c r="AG330" s="203">
        <f>IF(ISNUMBER(S330),AA330-140,"-")</f>
        <v>570</v>
      </c>
      <c r="AH330" s="203">
        <f t="shared" si="213"/>
        <v>510</v>
      </c>
      <c r="AI330" s="204">
        <f t="shared" si="214"/>
        <v>470</v>
      </c>
      <c r="AJ330" s="185"/>
      <c r="AK330" s="205">
        <f t="shared" si="215"/>
        <v>9.99</v>
      </c>
      <c r="AL330" s="206">
        <f t="shared" si="216"/>
        <v>9.99</v>
      </c>
      <c r="AM330" s="206">
        <f t="shared" si="217"/>
        <v>9.99</v>
      </c>
      <c r="AN330" s="206">
        <f t="shared" si="218"/>
        <v>9.99</v>
      </c>
      <c r="AO330" s="207">
        <f t="shared" si="219"/>
        <v>9.99</v>
      </c>
      <c r="AP330" s="104"/>
      <c r="AQ330" s="227">
        <v>46265</v>
      </c>
      <c r="AR330" s="112" t="s">
        <v>127</v>
      </c>
      <c r="AS330" s="103"/>
    </row>
    <row r="331" spans="1:45">
      <c r="A331" s="110"/>
      <c r="B331" s="127" t="s">
        <v>218</v>
      </c>
      <c r="C331" s="54" t="s">
        <v>2281</v>
      </c>
      <c r="D331" s="71" t="s">
        <v>40</v>
      </c>
      <c r="E331" s="112" t="s">
        <v>2426</v>
      </c>
      <c r="F331" s="51" t="s">
        <v>61</v>
      </c>
      <c r="G331" s="14">
        <v>300</v>
      </c>
      <c r="H331" s="14">
        <v>150</v>
      </c>
      <c r="I331" s="14" t="s">
        <v>41</v>
      </c>
      <c r="J331" s="14" t="s">
        <v>76</v>
      </c>
      <c r="K331" s="114" t="s">
        <v>61</v>
      </c>
      <c r="L331" s="115">
        <v>59.99</v>
      </c>
      <c r="M331" s="175">
        <f t="shared" ref="M331:M345" si="223">L331/1.19</f>
        <v>50.411764705882355</v>
      </c>
      <c r="N331" s="115"/>
      <c r="O331" s="116"/>
      <c r="P331" s="177">
        <f t="shared" si="222"/>
        <v>59.99</v>
      </c>
      <c r="Q331" s="16">
        <f>P331-2</f>
        <v>57.99</v>
      </c>
      <c r="R331" s="16">
        <f>P331-5</f>
        <v>54.99</v>
      </c>
      <c r="S331" s="16">
        <f>P331-7</f>
        <v>52.99</v>
      </c>
      <c r="T331" s="16">
        <f>P331-10</f>
        <v>49.99</v>
      </c>
      <c r="U331" s="72">
        <f>P331-12</f>
        <v>47.99</v>
      </c>
      <c r="V331" s="252">
        <v>39.99</v>
      </c>
      <c r="W331" s="237" t="s">
        <v>49</v>
      </c>
      <c r="X331" s="120" t="s">
        <v>2554</v>
      </c>
      <c r="Y331" s="67">
        <v>310</v>
      </c>
      <c r="Z331" s="114">
        <v>360</v>
      </c>
      <c r="AA331" s="182">
        <f t="shared" ref="AA331:AA345" si="224">SUM(Y331:Z331)</f>
        <v>670</v>
      </c>
      <c r="AB331" s="183">
        <f t="shared" ref="AB331:AB345" si="225">((($AA$2+$AA$3)-AA331))*1.19</f>
        <v>-749.69999999999993</v>
      </c>
      <c r="AC331" s="184">
        <f t="shared" ref="AC331:AC345" si="226">IF(AB331&lt;1,9.99,ROUNDDOWN(AB331/10,0)*10+9.99)</f>
        <v>9.99</v>
      </c>
      <c r="AD331" s="183">
        <f t="shared" ref="AD331:AD345" si="227">AC331/1.19</f>
        <v>8.3949579831932777</v>
      </c>
      <c r="AE331" s="202">
        <f>IF(ISNUMBER(Q331),AA331-40,"-")</f>
        <v>630</v>
      </c>
      <c r="AF331" s="203">
        <f>IF(ISNUMBER(R331),AA331-100,"-")</f>
        <v>570</v>
      </c>
      <c r="AG331" s="203">
        <f>IF(ISNUMBER(S331),AA331-140,"-")</f>
        <v>530</v>
      </c>
      <c r="AH331" s="203">
        <f t="shared" ref="AH331:AH345" si="228">IF(ISNUMBER(T331),AA331-200,"-")</f>
        <v>470</v>
      </c>
      <c r="AI331" s="204">
        <f t="shared" ref="AI331:AI345" si="229">IF(ISNUMBER(U331),AA331-240,"-")</f>
        <v>430</v>
      </c>
      <c r="AJ331" s="185"/>
      <c r="AK331" s="205">
        <f t="shared" ref="AK331:AK345" si="230">IF(ISNUMBER(AE331),IF((AB331+47.6)&lt;1,9.99,ROUNDDOWN((AB331+47.6)/10,0)*10+9.99),"-")</f>
        <v>9.99</v>
      </c>
      <c r="AL331" s="206">
        <f t="shared" ref="AL331:AL345" si="231">IF(ISNUMBER(AF331),IF((AB331+119)&lt;1,9.99,ROUNDDOWN((AB331+119)/10,0)*10+9.99),"-")</f>
        <v>9.99</v>
      </c>
      <c r="AM331" s="206">
        <f t="shared" ref="AM331:AM345" si="232">IF(ISNUMBER(AG331),IF((AB331+166.6)&lt;1,9.99,ROUNDDOWN((AB331+166.6)/10,0)*10+9.99),"-")</f>
        <v>9.99</v>
      </c>
      <c r="AN331" s="206">
        <f t="shared" ref="AN331:AN345" si="233">IF(ISNUMBER(AH331),IF((AB331+238)&lt;1,9.99,ROUNDDOWN((AB331+238)/10,0)*10+9.99),"-")</f>
        <v>9.99</v>
      </c>
      <c r="AO331" s="207">
        <f t="shared" ref="AO331:AO345" si="234">IF(ISNUMBER(AI331),IF((AB331+285.6)&lt;1,9.99,ROUNDDOWN((AB331+285.6)/10,0)*10+9.99),"-")</f>
        <v>9.99</v>
      </c>
      <c r="AP331" s="104"/>
      <c r="AQ331" s="227">
        <v>46265</v>
      </c>
      <c r="AR331" s="112" t="s">
        <v>115</v>
      </c>
      <c r="AS331" s="103"/>
    </row>
    <row r="332" spans="1:45">
      <c r="A332" s="110"/>
      <c r="B332" s="127" t="s">
        <v>218</v>
      </c>
      <c r="C332" s="54" t="s">
        <v>2708</v>
      </c>
      <c r="D332" s="71" t="s">
        <v>85</v>
      </c>
      <c r="E332" s="112"/>
      <c r="F332" s="51" t="s">
        <v>61</v>
      </c>
      <c r="G332" s="14" t="s">
        <v>61</v>
      </c>
      <c r="H332" s="14">
        <v>50</v>
      </c>
      <c r="I332" s="14" t="s">
        <v>41</v>
      </c>
      <c r="J332" s="14" t="s">
        <v>76</v>
      </c>
      <c r="K332" s="114" t="s">
        <v>61</v>
      </c>
      <c r="L332" s="115">
        <v>59.99</v>
      </c>
      <c r="M332" s="175">
        <f t="shared" si="223"/>
        <v>50.411764705882355</v>
      </c>
      <c r="N332" s="115"/>
      <c r="O332" s="116"/>
      <c r="P332" s="177">
        <f t="shared" si="222"/>
        <v>59.99</v>
      </c>
      <c r="Q332" s="16">
        <f>P332-2</f>
        <v>57.99</v>
      </c>
      <c r="R332" s="16">
        <f>P332-5</f>
        <v>54.99</v>
      </c>
      <c r="S332" s="16">
        <f>P332-7</f>
        <v>52.99</v>
      </c>
      <c r="T332" s="16">
        <f>P332-10</f>
        <v>49.99</v>
      </c>
      <c r="U332" s="72">
        <f>P332-12</f>
        <v>47.99</v>
      </c>
      <c r="V332" s="252">
        <v>39.99</v>
      </c>
      <c r="W332" s="212"/>
      <c r="X332" s="119" t="s">
        <v>41</v>
      </c>
      <c r="Y332" s="67">
        <v>350</v>
      </c>
      <c r="Z332" s="114"/>
      <c r="AA332" s="182">
        <f t="shared" si="224"/>
        <v>350</v>
      </c>
      <c r="AB332" s="183">
        <f t="shared" si="225"/>
        <v>-368.9</v>
      </c>
      <c r="AC332" s="184">
        <f t="shared" si="226"/>
        <v>9.99</v>
      </c>
      <c r="AD332" s="183">
        <f t="shared" si="227"/>
        <v>8.3949579831932777</v>
      </c>
      <c r="AE332" s="202">
        <f>IF(ISNUMBER(Q332),AA332-40,"-")</f>
        <v>310</v>
      </c>
      <c r="AF332" s="203">
        <f>IF(ISNUMBER(R332),AA332-100,"-")</f>
        <v>250</v>
      </c>
      <c r="AG332" s="203">
        <f>IF(ISNUMBER(S332),AA332-140,"-")</f>
        <v>210</v>
      </c>
      <c r="AH332" s="203">
        <f t="shared" si="228"/>
        <v>150</v>
      </c>
      <c r="AI332" s="204">
        <f t="shared" si="229"/>
        <v>110</v>
      </c>
      <c r="AJ332" s="185"/>
      <c r="AK332" s="205">
        <f t="shared" si="230"/>
        <v>9.99</v>
      </c>
      <c r="AL332" s="206">
        <f t="shared" si="231"/>
        <v>9.99</v>
      </c>
      <c r="AM332" s="206">
        <f t="shared" si="232"/>
        <v>9.99</v>
      </c>
      <c r="AN332" s="206">
        <f t="shared" si="233"/>
        <v>9.99</v>
      </c>
      <c r="AO332" s="207">
        <f t="shared" si="234"/>
        <v>9.99</v>
      </c>
      <c r="AP332" s="104" t="s">
        <v>2710</v>
      </c>
      <c r="AQ332" s="227"/>
      <c r="AR332" s="112" t="s">
        <v>127</v>
      </c>
      <c r="AS332" s="103"/>
    </row>
    <row r="333" spans="1:45" s="49" customFormat="1">
      <c r="A333" s="110"/>
      <c r="B333" s="127" t="s">
        <v>218</v>
      </c>
      <c r="C333" s="54" t="s">
        <v>2520</v>
      </c>
      <c r="D333" s="71" t="s">
        <v>71</v>
      </c>
      <c r="E333" s="112"/>
      <c r="F333" s="51" t="s">
        <v>61</v>
      </c>
      <c r="G333" s="14">
        <v>200</v>
      </c>
      <c r="H333" s="14">
        <v>100</v>
      </c>
      <c r="I333" s="14" t="s">
        <v>41</v>
      </c>
      <c r="J333" s="14" t="s">
        <v>76</v>
      </c>
      <c r="K333" s="114" t="s">
        <v>61</v>
      </c>
      <c r="L333" s="115">
        <v>64.989999999999995</v>
      </c>
      <c r="M333" s="175">
        <f t="shared" si="223"/>
        <v>54.613445378151262</v>
      </c>
      <c r="N333" s="115"/>
      <c r="O333" s="116"/>
      <c r="P333" s="177">
        <f t="shared" ref="P333:P341" si="235">L333</f>
        <v>64.989999999999995</v>
      </c>
      <c r="Q333" s="16">
        <f>P333-2</f>
        <v>62.989999999999995</v>
      </c>
      <c r="R333" s="16">
        <f>P333-5</f>
        <v>59.989999999999995</v>
      </c>
      <c r="S333" s="16">
        <f>P333-7</f>
        <v>57.989999999999995</v>
      </c>
      <c r="T333" s="16">
        <f>P333-10</f>
        <v>54.989999999999995</v>
      </c>
      <c r="U333" s="72">
        <f>P333-12</f>
        <v>52.989999999999995</v>
      </c>
      <c r="V333" s="252">
        <v>39.99</v>
      </c>
      <c r="W333" s="212"/>
      <c r="X333" s="119" t="s">
        <v>41</v>
      </c>
      <c r="Y333" s="67">
        <v>430</v>
      </c>
      <c r="Z333" s="114"/>
      <c r="AA333" s="182">
        <f t="shared" si="224"/>
        <v>430</v>
      </c>
      <c r="AB333" s="183">
        <f t="shared" si="225"/>
        <v>-464.09999999999997</v>
      </c>
      <c r="AC333" s="184">
        <f t="shared" si="226"/>
        <v>9.99</v>
      </c>
      <c r="AD333" s="183">
        <f t="shared" si="227"/>
        <v>8.3949579831932777</v>
      </c>
      <c r="AE333" s="202">
        <f>IF(ISNUMBER(Q333),AA333-40,"-")</f>
        <v>390</v>
      </c>
      <c r="AF333" s="203">
        <f>IF(ISNUMBER(R333),AA333-100,"-")</f>
        <v>330</v>
      </c>
      <c r="AG333" s="203">
        <f>IF(ISNUMBER(S333),AA333-140,"-")</f>
        <v>290</v>
      </c>
      <c r="AH333" s="203">
        <f t="shared" si="228"/>
        <v>230</v>
      </c>
      <c r="AI333" s="204">
        <f t="shared" si="229"/>
        <v>190</v>
      </c>
      <c r="AJ333" s="185"/>
      <c r="AK333" s="205">
        <f t="shared" si="230"/>
        <v>9.99</v>
      </c>
      <c r="AL333" s="206">
        <f t="shared" si="231"/>
        <v>9.99</v>
      </c>
      <c r="AM333" s="206">
        <f t="shared" si="232"/>
        <v>9.99</v>
      </c>
      <c r="AN333" s="206">
        <f t="shared" si="233"/>
        <v>9.99</v>
      </c>
      <c r="AO333" s="207">
        <f t="shared" si="234"/>
        <v>9.99</v>
      </c>
      <c r="AP333" s="104"/>
      <c r="AQ333" s="227"/>
      <c r="AR333" s="112" t="s">
        <v>141</v>
      </c>
      <c r="AS333" s="103"/>
    </row>
    <row r="334" spans="1:45" s="49" customFormat="1">
      <c r="A334" s="110"/>
      <c r="B334" s="127" t="s">
        <v>218</v>
      </c>
      <c r="C334" s="54" t="s">
        <v>2521</v>
      </c>
      <c r="D334" s="71" t="s">
        <v>85</v>
      </c>
      <c r="E334" s="112"/>
      <c r="F334" s="51" t="s">
        <v>61</v>
      </c>
      <c r="G334" s="14">
        <v>300</v>
      </c>
      <c r="H334" s="14">
        <v>150</v>
      </c>
      <c r="I334" s="14" t="s">
        <v>41</v>
      </c>
      <c r="J334" s="14" t="s">
        <v>76</v>
      </c>
      <c r="K334" s="114" t="s">
        <v>61</v>
      </c>
      <c r="L334" s="115">
        <v>64.989999999999995</v>
      </c>
      <c r="M334" s="175">
        <f t="shared" si="223"/>
        <v>54.613445378151262</v>
      </c>
      <c r="N334" s="115"/>
      <c r="O334" s="116"/>
      <c r="P334" s="177">
        <f t="shared" si="235"/>
        <v>64.989999999999995</v>
      </c>
      <c r="Q334" s="16">
        <f>P334-2</f>
        <v>62.989999999999995</v>
      </c>
      <c r="R334" s="16">
        <f>P334-5</f>
        <v>59.989999999999995</v>
      </c>
      <c r="S334" s="16">
        <f>P334-7</f>
        <v>57.989999999999995</v>
      </c>
      <c r="T334" s="16">
        <f>P334-10</f>
        <v>54.989999999999995</v>
      </c>
      <c r="U334" s="72">
        <f>P334-12</f>
        <v>52.989999999999995</v>
      </c>
      <c r="V334" s="252">
        <v>39.99</v>
      </c>
      <c r="W334" s="212"/>
      <c r="X334" s="119" t="s">
        <v>41</v>
      </c>
      <c r="Y334" s="67">
        <v>390</v>
      </c>
      <c r="Z334" s="114"/>
      <c r="AA334" s="182">
        <f t="shared" si="224"/>
        <v>390</v>
      </c>
      <c r="AB334" s="183">
        <f t="shared" si="225"/>
        <v>-416.5</v>
      </c>
      <c r="AC334" s="184">
        <f t="shared" si="226"/>
        <v>9.99</v>
      </c>
      <c r="AD334" s="183">
        <f t="shared" si="227"/>
        <v>8.3949579831932777</v>
      </c>
      <c r="AE334" s="202">
        <f>IF(ISNUMBER(Q334),AA334-40,"-")</f>
        <v>350</v>
      </c>
      <c r="AF334" s="203">
        <f>IF(ISNUMBER(R334),AA334-100,"-")</f>
        <v>290</v>
      </c>
      <c r="AG334" s="203">
        <f>IF(ISNUMBER(S334),AA334-140,"-")</f>
        <v>250</v>
      </c>
      <c r="AH334" s="203">
        <f t="shared" si="228"/>
        <v>190</v>
      </c>
      <c r="AI334" s="204">
        <f t="shared" si="229"/>
        <v>150</v>
      </c>
      <c r="AJ334" s="185"/>
      <c r="AK334" s="205">
        <f t="shared" si="230"/>
        <v>9.99</v>
      </c>
      <c r="AL334" s="206">
        <f t="shared" si="231"/>
        <v>9.99</v>
      </c>
      <c r="AM334" s="206">
        <f t="shared" si="232"/>
        <v>9.99</v>
      </c>
      <c r="AN334" s="206">
        <f t="shared" si="233"/>
        <v>9.99</v>
      </c>
      <c r="AO334" s="207">
        <f t="shared" si="234"/>
        <v>9.99</v>
      </c>
      <c r="AP334" s="104"/>
      <c r="AQ334" s="227"/>
      <c r="AR334" s="112" t="s">
        <v>136</v>
      </c>
      <c r="AS334" s="103"/>
    </row>
    <row r="335" spans="1:45">
      <c r="A335" s="110"/>
      <c r="B335" s="127" t="s">
        <v>218</v>
      </c>
      <c r="C335" s="54" t="s">
        <v>2520</v>
      </c>
      <c r="D335" s="71" t="s">
        <v>71</v>
      </c>
      <c r="E335" s="112" t="s">
        <v>2426</v>
      </c>
      <c r="F335" s="51" t="s">
        <v>61</v>
      </c>
      <c r="G335" s="14">
        <v>200</v>
      </c>
      <c r="H335" s="14">
        <v>100</v>
      </c>
      <c r="I335" s="14" t="s">
        <v>41</v>
      </c>
      <c r="J335" s="14" t="s">
        <v>76</v>
      </c>
      <c r="K335" s="114" t="s">
        <v>61</v>
      </c>
      <c r="L335" s="115">
        <v>64.989999999999995</v>
      </c>
      <c r="M335" s="175">
        <f t="shared" si="223"/>
        <v>54.613445378151262</v>
      </c>
      <c r="N335" s="115"/>
      <c r="O335" s="116"/>
      <c r="P335" s="177">
        <f t="shared" si="235"/>
        <v>64.989999999999995</v>
      </c>
      <c r="Q335" s="16">
        <f>P335-2</f>
        <v>62.989999999999995</v>
      </c>
      <c r="R335" s="16">
        <f>P335-5</f>
        <v>59.989999999999995</v>
      </c>
      <c r="S335" s="16">
        <f>P335-7</f>
        <v>57.989999999999995</v>
      </c>
      <c r="T335" s="16">
        <f>P335-10</f>
        <v>54.989999999999995</v>
      </c>
      <c r="U335" s="72">
        <f>P335-12</f>
        <v>52.989999999999995</v>
      </c>
      <c r="V335" s="252">
        <v>39.99</v>
      </c>
      <c r="W335" s="237" t="s">
        <v>49</v>
      </c>
      <c r="X335" s="120" t="s">
        <v>2553</v>
      </c>
      <c r="Y335" s="67">
        <v>430</v>
      </c>
      <c r="Z335" s="114">
        <v>360</v>
      </c>
      <c r="AA335" s="182">
        <f t="shared" si="224"/>
        <v>790</v>
      </c>
      <c r="AB335" s="183">
        <f t="shared" si="225"/>
        <v>-892.5</v>
      </c>
      <c r="AC335" s="184">
        <f t="shared" si="226"/>
        <v>9.99</v>
      </c>
      <c r="AD335" s="183">
        <f t="shared" si="227"/>
        <v>8.3949579831932777</v>
      </c>
      <c r="AE335" s="202">
        <f>IF(ISNUMBER(Q335),AA335-40,"-")</f>
        <v>750</v>
      </c>
      <c r="AF335" s="203">
        <f>IF(ISNUMBER(R335),AA335-100,"-")</f>
        <v>690</v>
      </c>
      <c r="AG335" s="203">
        <f>IF(ISNUMBER(S335),AA335-140,"-")</f>
        <v>650</v>
      </c>
      <c r="AH335" s="203">
        <f t="shared" si="228"/>
        <v>590</v>
      </c>
      <c r="AI335" s="204">
        <f t="shared" si="229"/>
        <v>550</v>
      </c>
      <c r="AJ335" s="185"/>
      <c r="AK335" s="205">
        <f t="shared" si="230"/>
        <v>9.99</v>
      </c>
      <c r="AL335" s="206">
        <f t="shared" si="231"/>
        <v>9.99</v>
      </c>
      <c r="AM335" s="206">
        <f t="shared" si="232"/>
        <v>9.99</v>
      </c>
      <c r="AN335" s="206">
        <f t="shared" si="233"/>
        <v>9.99</v>
      </c>
      <c r="AO335" s="207">
        <f t="shared" si="234"/>
        <v>9.99</v>
      </c>
      <c r="AP335" s="104"/>
      <c r="AQ335" s="227">
        <v>46265</v>
      </c>
      <c r="AR335" s="112" t="s">
        <v>141</v>
      </c>
      <c r="AS335" s="103"/>
    </row>
    <row r="336" spans="1:45">
      <c r="A336" s="110"/>
      <c r="B336" s="127" t="s">
        <v>218</v>
      </c>
      <c r="C336" s="54" t="s">
        <v>2521</v>
      </c>
      <c r="D336" s="71" t="s">
        <v>85</v>
      </c>
      <c r="E336" s="112" t="s">
        <v>2426</v>
      </c>
      <c r="F336" s="51" t="s">
        <v>61</v>
      </c>
      <c r="G336" s="14">
        <v>300</v>
      </c>
      <c r="H336" s="14">
        <v>150</v>
      </c>
      <c r="I336" s="14" t="s">
        <v>41</v>
      </c>
      <c r="J336" s="14" t="s">
        <v>76</v>
      </c>
      <c r="K336" s="114" t="s">
        <v>61</v>
      </c>
      <c r="L336" s="115">
        <v>64.989999999999995</v>
      </c>
      <c r="M336" s="175">
        <f t="shared" si="223"/>
        <v>54.613445378151262</v>
      </c>
      <c r="N336" s="115"/>
      <c r="O336" s="116"/>
      <c r="P336" s="177">
        <f t="shared" si="235"/>
        <v>64.989999999999995</v>
      </c>
      <c r="Q336" s="16">
        <f>P336-2</f>
        <v>62.989999999999995</v>
      </c>
      <c r="R336" s="16">
        <f>P336-5</f>
        <v>59.989999999999995</v>
      </c>
      <c r="S336" s="16">
        <f>P336-7</f>
        <v>57.989999999999995</v>
      </c>
      <c r="T336" s="16">
        <f>P336-10</f>
        <v>54.989999999999995</v>
      </c>
      <c r="U336" s="72">
        <f>P336-12</f>
        <v>52.989999999999995</v>
      </c>
      <c r="V336" s="252">
        <v>39.99</v>
      </c>
      <c r="W336" s="237" t="s">
        <v>49</v>
      </c>
      <c r="X336" s="120" t="s">
        <v>2554</v>
      </c>
      <c r="Y336" s="67">
        <v>390</v>
      </c>
      <c r="Z336" s="114">
        <v>360</v>
      </c>
      <c r="AA336" s="182">
        <f t="shared" si="224"/>
        <v>750</v>
      </c>
      <c r="AB336" s="183">
        <f t="shared" si="225"/>
        <v>-844.9</v>
      </c>
      <c r="AC336" s="184">
        <f t="shared" si="226"/>
        <v>9.99</v>
      </c>
      <c r="AD336" s="183">
        <f t="shared" si="227"/>
        <v>8.3949579831932777</v>
      </c>
      <c r="AE336" s="202">
        <f>IF(ISNUMBER(Q336),AA336-40,"-")</f>
        <v>710</v>
      </c>
      <c r="AF336" s="203">
        <f>IF(ISNUMBER(R336),AA336-100,"-")</f>
        <v>650</v>
      </c>
      <c r="AG336" s="203">
        <f>IF(ISNUMBER(S336),AA336-140,"-")</f>
        <v>610</v>
      </c>
      <c r="AH336" s="203">
        <f t="shared" si="228"/>
        <v>550</v>
      </c>
      <c r="AI336" s="204">
        <f t="shared" si="229"/>
        <v>510</v>
      </c>
      <c r="AJ336" s="185"/>
      <c r="AK336" s="205">
        <f t="shared" si="230"/>
        <v>9.99</v>
      </c>
      <c r="AL336" s="206">
        <f t="shared" si="231"/>
        <v>9.99</v>
      </c>
      <c r="AM336" s="206">
        <f t="shared" si="232"/>
        <v>9.99</v>
      </c>
      <c r="AN336" s="206">
        <f t="shared" si="233"/>
        <v>9.99</v>
      </c>
      <c r="AO336" s="207">
        <f t="shared" si="234"/>
        <v>9.99</v>
      </c>
      <c r="AP336" s="104"/>
      <c r="AQ336" s="227">
        <v>46265</v>
      </c>
      <c r="AR336" s="112" t="s">
        <v>136</v>
      </c>
      <c r="AS336" s="103"/>
    </row>
    <row r="337" spans="1:45">
      <c r="A337" s="110"/>
      <c r="B337" s="127" t="s">
        <v>218</v>
      </c>
      <c r="C337" s="54" t="s">
        <v>2709</v>
      </c>
      <c r="D337" s="71" t="s">
        <v>71</v>
      </c>
      <c r="E337" s="112"/>
      <c r="F337" s="51" t="s">
        <v>61</v>
      </c>
      <c r="G337" s="14" t="s">
        <v>61</v>
      </c>
      <c r="H337" s="14">
        <v>50</v>
      </c>
      <c r="I337" s="14" t="s">
        <v>41</v>
      </c>
      <c r="J337" s="14" t="s">
        <v>76</v>
      </c>
      <c r="K337" s="114" t="s">
        <v>61</v>
      </c>
      <c r="L337" s="115">
        <v>64.989999999999995</v>
      </c>
      <c r="M337" s="175">
        <f t="shared" si="223"/>
        <v>54.613445378151262</v>
      </c>
      <c r="N337" s="115"/>
      <c r="O337" s="116"/>
      <c r="P337" s="177">
        <f t="shared" si="235"/>
        <v>64.989999999999995</v>
      </c>
      <c r="Q337" s="16">
        <f>P337-2</f>
        <v>62.989999999999995</v>
      </c>
      <c r="R337" s="16">
        <f>P337-5</f>
        <v>59.989999999999995</v>
      </c>
      <c r="S337" s="16">
        <f>P337-7</f>
        <v>57.989999999999995</v>
      </c>
      <c r="T337" s="16">
        <f>P337-10</f>
        <v>54.989999999999995</v>
      </c>
      <c r="U337" s="72">
        <f>P337-12</f>
        <v>52.989999999999995</v>
      </c>
      <c r="V337" s="252">
        <v>39.99</v>
      </c>
      <c r="W337" s="212"/>
      <c r="X337" s="119" t="s">
        <v>41</v>
      </c>
      <c r="Y337" s="67">
        <v>430</v>
      </c>
      <c r="Z337" s="114"/>
      <c r="AA337" s="182">
        <f t="shared" si="224"/>
        <v>430</v>
      </c>
      <c r="AB337" s="183">
        <f t="shared" si="225"/>
        <v>-464.09999999999997</v>
      </c>
      <c r="AC337" s="184">
        <f t="shared" si="226"/>
        <v>9.99</v>
      </c>
      <c r="AD337" s="183">
        <f t="shared" si="227"/>
        <v>8.3949579831932777</v>
      </c>
      <c r="AE337" s="202">
        <f>IF(ISNUMBER(Q337),AA337-40,"-")</f>
        <v>390</v>
      </c>
      <c r="AF337" s="203">
        <f>IF(ISNUMBER(R337),AA337-100,"-")</f>
        <v>330</v>
      </c>
      <c r="AG337" s="203">
        <f>IF(ISNUMBER(S337),AA337-140,"-")</f>
        <v>290</v>
      </c>
      <c r="AH337" s="203">
        <f t="shared" si="228"/>
        <v>230</v>
      </c>
      <c r="AI337" s="204">
        <f t="shared" si="229"/>
        <v>190</v>
      </c>
      <c r="AJ337" s="185"/>
      <c r="AK337" s="205">
        <f t="shared" si="230"/>
        <v>9.99</v>
      </c>
      <c r="AL337" s="206">
        <f t="shared" si="231"/>
        <v>9.99</v>
      </c>
      <c r="AM337" s="206">
        <f t="shared" si="232"/>
        <v>9.99</v>
      </c>
      <c r="AN337" s="206">
        <f t="shared" si="233"/>
        <v>9.99</v>
      </c>
      <c r="AO337" s="207">
        <f t="shared" si="234"/>
        <v>9.99</v>
      </c>
      <c r="AP337" s="104" t="s">
        <v>2710</v>
      </c>
      <c r="AQ337" s="227"/>
      <c r="AR337" s="112" t="s">
        <v>141</v>
      </c>
      <c r="AS337" s="103"/>
    </row>
    <row r="338" spans="1:45" s="49" customFormat="1">
      <c r="A338" s="111"/>
      <c r="B338" s="127" t="s">
        <v>218</v>
      </c>
      <c r="C338" s="54" t="s">
        <v>254</v>
      </c>
      <c r="D338" s="71" t="s">
        <v>71</v>
      </c>
      <c r="E338" s="112"/>
      <c r="F338" s="51" t="s">
        <v>61</v>
      </c>
      <c r="G338" s="14">
        <v>280</v>
      </c>
      <c r="H338" s="14">
        <v>300</v>
      </c>
      <c r="I338" s="14" t="s">
        <v>41</v>
      </c>
      <c r="J338" s="14" t="s">
        <v>76</v>
      </c>
      <c r="K338" s="71" t="s">
        <v>61</v>
      </c>
      <c r="L338" s="115">
        <v>69.989999999999995</v>
      </c>
      <c r="M338" s="175">
        <f t="shared" si="223"/>
        <v>58.815126050420169</v>
      </c>
      <c r="N338" s="115"/>
      <c r="O338" s="116"/>
      <c r="P338" s="177">
        <f t="shared" si="235"/>
        <v>69.989999999999995</v>
      </c>
      <c r="Q338" s="16">
        <f>P338-2</f>
        <v>67.989999999999995</v>
      </c>
      <c r="R338" s="16">
        <f>P338-5</f>
        <v>64.989999999999995</v>
      </c>
      <c r="S338" s="16">
        <f>P338-7</f>
        <v>62.989999999999995</v>
      </c>
      <c r="T338" s="16">
        <f>P338-10</f>
        <v>59.989999999999995</v>
      </c>
      <c r="U338" s="72">
        <f>P338-12</f>
        <v>57.989999999999995</v>
      </c>
      <c r="V338" s="252">
        <v>39.99</v>
      </c>
      <c r="W338" s="212"/>
      <c r="X338" s="119" t="s">
        <v>41</v>
      </c>
      <c r="Y338" s="115">
        <v>350</v>
      </c>
      <c r="Z338" s="114"/>
      <c r="AA338" s="182">
        <f t="shared" si="224"/>
        <v>350</v>
      </c>
      <c r="AB338" s="183">
        <f t="shared" si="225"/>
        <v>-368.9</v>
      </c>
      <c r="AC338" s="184">
        <f t="shared" si="226"/>
        <v>9.99</v>
      </c>
      <c r="AD338" s="183">
        <f t="shared" si="227"/>
        <v>8.3949579831932777</v>
      </c>
      <c r="AE338" s="202">
        <f>IF(ISNUMBER(Q338),AA338-40,"-")</f>
        <v>310</v>
      </c>
      <c r="AF338" s="203">
        <f>IF(ISNUMBER(R338),AA338-100,"-")</f>
        <v>250</v>
      </c>
      <c r="AG338" s="203">
        <f>IF(ISNUMBER(S338),AA338-140,"-")</f>
        <v>210</v>
      </c>
      <c r="AH338" s="203">
        <f t="shared" si="228"/>
        <v>150</v>
      </c>
      <c r="AI338" s="204">
        <f t="shared" si="229"/>
        <v>110</v>
      </c>
      <c r="AJ338" s="185"/>
      <c r="AK338" s="205">
        <f t="shared" si="230"/>
        <v>9.99</v>
      </c>
      <c r="AL338" s="206">
        <f t="shared" si="231"/>
        <v>9.99</v>
      </c>
      <c r="AM338" s="206">
        <f t="shared" si="232"/>
        <v>9.99</v>
      </c>
      <c r="AN338" s="206">
        <f t="shared" si="233"/>
        <v>9.99</v>
      </c>
      <c r="AO338" s="207">
        <f t="shared" si="234"/>
        <v>9.99</v>
      </c>
      <c r="AP338" s="123"/>
      <c r="AQ338" s="227"/>
      <c r="AR338" s="112" t="s">
        <v>127</v>
      </c>
      <c r="AS338" s="103"/>
    </row>
    <row r="339" spans="1:45" s="49" customFormat="1">
      <c r="A339" s="111"/>
      <c r="B339" s="127" t="s">
        <v>218</v>
      </c>
      <c r="C339" s="54" t="s">
        <v>254</v>
      </c>
      <c r="D339" s="71" t="s">
        <v>71</v>
      </c>
      <c r="E339" s="112" t="s">
        <v>2426</v>
      </c>
      <c r="F339" s="51" t="s">
        <v>61</v>
      </c>
      <c r="G339" s="14">
        <v>280</v>
      </c>
      <c r="H339" s="14">
        <v>300</v>
      </c>
      <c r="I339" s="14" t="s">
        <v>41</v>
      </c>
      <c r="J339" s="14" t="s">
        <v>76</v>
      </c>
      <c r="K339" s="71" t="s">
        <v>61</v>
      </c>
      <c r="L339" s="115">
        <v>69.989999999999995</v>
      </c>
      <c r="M339" s="175">
        <f t="shared" si="223"/>
        <v>58.815126050420169</v>
      </c>
      <c r="N339" s="115"/>
      <c r="O339" s="116"/>
      <c r="P339" s="177">
        <f t="shared" si="235"/>
        <v>69.989999999999995</v>
      </c>
      <c r="Q339" s="16">
        <f>P339-2</f>
        <v>67.989999999999995</v>
      </c>
      <c r="R339" s="16">
        <f>P339-5</f>
        <v>64.989999999999995</v>
      </c>
      <c r="S339" s="16">
        <f>P339-7</f>
        <v>62.989999999999995</v>
      </c>
      <c r="T339" s="16">
        <f>P339-10</f>
        <v>59.989999999999995</v>
      </c>
      <c r="U339" s="72">
        <f>P339-12</f>
        <v>57.989999999999995</v>
      </c>
      <c r="V339" s="252">
        <v>39.99</v>
      </c>
      <c r="W339" s="236" t="s">
        <v>49</v>
      </c>
      <c r="X339" s="223" t="s">
        <v>255</v>
      </c>
      <c r="Y339" s="115">
        <v>350</v>
      </c>
      <c r="Z339" s="114">
        <v>290</v>
      </c>
      <c r="AA339" s="182">
        <f t="shared" si="224"/>
        <v>640</v>
      </c>
      <c r="AB339" s="183">
        <f t="shared" si="225"/>
        <v>-714</v>
      </c>
      <c r="AC339" s="184">
        <f t="shared" si="226"/>
        <v>9.99</v>
      </c>
      <c r="AD339" s="183">
        <f t="shared" si="227"/>
        <v>8.3949579831932777</v>
      </c>
      <c r="AE339" s="202">
        <f>IF(ISNUMBER(Q339),AA339-40,"-")</f>
        <v>600</v>
      </c>
      <c r="AF339" s="203">
        <f>IF(ISNUMBER(R339),AA339-100,"-")</f>
        <v>540</v>
      </c>
      <c r="AG339" s="203">
        <f>IF(ISNUMBER(S339),AA339-140,"-")</f>
        <v>500</v>
      </c>
      <c r="AH339" s="203">
        <f t="shared" si="228"/>
        <v>440</v>
      </c>
      <c r="AI339" s="204">
        <f t="shared" si="229"/>
        <v>400</v>
      </c>
      <c r="AJ339" s="185"/>
      <c r="AK339" s="205">
        <f t="shared" si="230"/>
        <v>9.99</v>
      </c>
      <c r="AL339" s="206">
        <f t="shared" si="231"/>
        <v>9.99</v>
      </c>
      <c r="AM339" s="206">
        <f t="shared" si="232"/>
        <v>9.99</v>
      </c>
      <c r="AN339" s="206">
        <f t="shared" si="233"/>
        <v>9.99</v>
      </c>
      <c r="AO339" s="207">
        <f t="shared" si="234"/>
        <v>9.99</v>
      </c>
      <c r="AP339" s="123"/>
      <c r="AQ339" s="227">
        <v>46265</v>
      </c>
      <c r="AR339" s="112" t="s">
        <v>127</v>
      </c>
      <c r="AS339" s="103"/>
    </row>
    <row r="340" spans="1:45">
      <c r="A340" s="110"/>
      <c r="B340" s="127" t="s">
        <v>218</v>
      </c>
      <c r="C340" s="54" t="s">
        <v>2522</v>
      </c>
      <c r="D340" s="71" t="s">
        <v>71</v>
      </c>
      <c r="E340" s="112"/>
      <c r="F340" s="51" t="s">
        <v>61</v>
      </c>
      <c r="G340" s="14">
        <v>300</v>
      </c>
      <c r="H340" s="14">
        <v>150</v>
      </c>
      <c r="I340" s="14" t="s">
        <v>41</v>
      </c>
      <c r="J340" s="14" t="s">
        <v>76</v>
      </c>
      <c r="K340" s="114" t="s">
        <v>61</v>
      </c>
      <c r="L340" s="115">
        <v>69.989999999999995</v>
      </c>
      <c r="M340" s="175">
        <f t="shared" si="223"/>
        <v>58.815126050420169</v>
      </c>
      <c r="N340" s="115"/>
      <c r="O340" s="116"/>
      <c r="P340" s="177">
        <f t="shared" si="235"/>
        <v>69.989999999999995</v>
      </c>
      <c r="Q340" s="16">
        <f>P340-2</f>
        <v>67.989999999999995</v>
      </c>
      <c r="R340" s="16">
        <f>P340-5</f>
        <v>64.989999999999995</v>
      </c>
      <c r="S340" s="16">
        <f>P340-7</f>
        <v>62.989999999999995</v>
      </c>
      <c r="T340" s="16">
        <f>P340-10</f>
        <v>59.989999999999995</v>
      </c>
      <c r="U340" s="72">
        <f>P340-12</f>
        <v>57.989999999999995</v>
      </c>
      <c r="V340" s="252">
        <v>39.99</v>
      </c>
      <c r="W340" s="212"/>
      <c r="X340" s="119" t="s">
        <v>41</v>
      </c>
      <c r="Y340" s="67">
        <v>470</v>
      </c>
      <c r="Z340" s="114"/>
      <c r="AA340" s="182">
        <f t="shared" si="224"/>
        <v>470</v>
      </c>
      <c r="AB340" s="183">
        <f t="shared" si="225"/>
        <v>-511.7</v>
      </c>
      <c r="AC340" s="184">
        <f t="shared" si="226"/>
        <v>9.99</v>
      </c>
      <c r="AD340" s="183">
        <f t="shared" si="227"/>
        <v>8.3949579831932777</v>
      </c>
      <c r="AE340" s="202">
        <f>IF(ISNUMBER(Q340),AA340-40,"-")</f>
        <v>430</v>
      </c>
      <c r="AF340" s="203">
        <f>IF(ISNUMBER(R340),AA340-100,"-")</f>
        <v>370</v>
      </c>
      <c r="AG340" s="203">
        <f>IF(ISNUMBER(S340),AA340-140,"-")</f>
        <v>330</v>
      </c>
      <c r="AH340" s="203">
        <f t="shared" si="228"/>
        <v>270</v>
      </c>
      <c r="AI340" s="204">
        <f t="shared" si="229"/>
        <v>230</v>
      </c>
      <c r="AJ340" s="185"/>
      <c r="AK340" s="205">
        <f t="shared" si="230"/>
        <v>9.99</v>
      </c>
      <c r="AL340" s="206">
        <f t="shared" si="231"/>
        <v>9.99</v>
      </c>
      <c r="AM340" s="206">
        <f t="shared" si="232"/>
        <v>9.99</v>
      </c>
      <c r="AN340" s="206">
        <f t="shared" si="233"/>
        <v>9.99</v>
      </c>
      <c r="AO340" s="207">
        <f t="shared" si="234"/>
        <v>9.99</v>
      </c>
      <c r="AP340" s="104"/>
      <c r="AQ340" s="227"/>
      <c r="AR340" s="112" t="s">
        <v>256</v>
      </c>
      <c r="AS340" s="103"/>
    </row>
    <row r="341" spans="1:45" s="49" customFormat="1">
      <c r="A341" s="110"/>
      <c r="B341" s="127" t="s">
        <v>218</v>
      </c>
      <c r="C341" s="54" t="s">
        <v>2522</v>
      </c>
      <c r="D341" s="71" t="s">
        <v>71</v>
      </c>
      <c r="E341" s="112" t="s">
        <v>2426</v>
      </c>
      <c r="F341" s="51" t="s">
        <v>61</v>
      </c>
      <c r="G341" s="14">
        <v>300</v>
      </c>
      <c r="H341" s="14">
        <v>150</v>
      </c>
      <c r="I341" s="14" t="s">
        <v>41</v>
      </c>
      <c r="J341" s="14" t="s">
        <v>76</v>
      </c>
      <c r="K341" s="114" t="s">
        <v>61</v>
      </c>
      <c r="L341" s="115">
        <v>69.989999999999995</v>
      </c>
      <c r="M341" s="175">
        <f t="shared" si="223"/>
        <v>58.815126050420169</v>
      </c>
      <c r="N341" s="115"/>
      <c r="O341" s="116"/>
      <c r="P341" s="177">
        <f t="shared" si="235"/>
        <v>69.989999999999995</v>
      </c>
      <c r="Q341" s="16">
        <f>P341-2</f>
        <v>67.989999999999995</v>
      </c>
      <c r="R341" s="16">
        <f>P341-5</f>
        <v>64.989999999999995</v>
      </c>
      <c r="S341" s="16">
        <f>P341-7</f>
        <v>62.989999999999995</v>
      </c>
      <c r="T341" s="16">
        <f>P341-10</f>
        <v>59.989999999999995</v>
      </c>
      <c r="U341" s="72">
        <f>P341-12</f>
        <v>57.989999999999995</v>
      </c>
      <c r="V341" s="252">
        <v>39.99</v>
      </c>
      <c r="W341" s="237" t="s">
        <v>49</v>
      </c>
      <c r="X341" s="120" t="s">
        <v>2554</v>
      </c>
      <c r="Y341" s="67">
        <v>470</v>
      </c>
      <c r="Z341" s="114">
        <v>360</v>
      </c>
      <c r="AA341" s="182">
        <f t="shared" si="224"/>
        <v>830</v>
      </c>
      <c r="AB341" s="183">
        <f t="shared" si="225"/>
        <v>-940.09999999999991</v>
      </c>
      <c r="AC341" s="184">
        <f t="shared" si="226"/>
        <v>9.99</v>
      </c>
      <c r="AD341" s="183">
        <f t="shared" si="227"/>
        <v>8.3949579831932777</v>
      </c>
      <c r="AE341" s="202">
        <f>IF(ISNUMBER(Q341),AA341-40,"-")</f>
        <v>790</v>
      </c>
      <c r="AF341" s="203">
        <f>IF(ISNUMBER(R341),AA341-100,"-")</f>
        <v>730</v>
      </c>
      <c r="AG341" s="203">
        <f>IF(ISNUMBER(S341),AA341-140,"-")</f>
        <v>690</v>
      </c>
      <c r="AH341" s="203">
        <f t="shared" si="228"/>
        <v>630</v>
      </c>
      <c r="AI341" s="204">
        <f t="shared" si="229"/>
        <v>590</v>
      </c>
      <c r="AJ341" s="185"/>
      <c r="AK341" s="205">
        <f t="shared" si="230"/>
        <v>9.99</v>
      </c>
      <c r="AL341" s="206">
        <f t="shared" si="231"/>
        <v>9.99</v>
      </c>
      <c r="AM341" s="206">
        <f t="shared" si="232"/>
        <v>9.99</v>
      </c>
      <c r="AN341" s="206">
        <f t="shared" si="233"/>
        <v>9.99</v>
      </c>
      <c r="AO341" s="207">
        <f t="shared" si="234"/>
        <v>9.99</v>
      </c>
      <c r="AP341" s="104"/>
      <c r="AQ341" s="227">
        <v>46265</v>
      </c>
      <c r="AR341" s="112" t="s">
        <v>256</v>
      </c>
      <c r="AS341" s="103"/>
    </row>
    <row r="342" spans="1:45" s="49" customFormat="1">
      <c r="A342" s="111"/>
      <c r="B342" s="127" t="s">
        <v>218</v>
      </c>
      <c r="C342" s="54" t="s">
        <v>257</v>
      </c>
      <c r="D342" s="71" t="s">
        <v>71</v>
      </c>
      <c r="E342" s="112"/>
      <c r="F342" s="51" t="s">
        <v>61</v>
      </c>
      <c r="G342" s="14" t="s">
        <v>61</v>
      </c>
      <c r="H342" s="14">
        <v>300</v>
      </c>
      <c r="I342" s="14" t="s">
        <v>41</v>
      </c>
      <c r="J342" s="14" t="s">
        <v>76</v>
      </c>
      <c r="K342" s="71" t="s">
        <v>61</v>
      </c>
      <c r="L342" s="115">
        <v>79.989999999999995</v>
      </c>
      <c r="M342" s="175">
        <f t="shared" si="223"/>
        <v>67.218487394957975</v>
      </c>
      <c r="N342" s="115"/>
      <c r="O342" s="116"/>
      <c r="P342" s="177">
        <f>L342</f>
        <v>79.989999999999995</v>
      </c>
      <c r="Q342" s="16">
        <f>P342-2</f>
        <v>77.989999999999995</v>
      </c>
      <c r="R342" s="16">
        <f>P342-5</f>
        <v>74.989999999999995</v>
      </c>
      <c r="S342" s="16">
        <f>P342-7</f>
        <v>72.989999999999995</v>
      </c>
      <c r="T342" s="16">
        <f>P342-10</f>
        <v>69.989999999999995</v>
      </c>
      <c r="U342" s="71" t="s">
        <v>41</v>
      </c>
      <c r="V342" s="252">
        <v>39.99</v>
      </c>
      <c r="W342" s="212"/>
      <c r="X342" s="119" t="s">
        <v>41</v>
      </c>
      <c r="Y342" s="115">
        <v>310</v>
      </c>
      <c r="Z342" s="114"/>
      <c r="AA342" s="182">
        <f t="shared" si="224"/>
        <v>310</v>
      </c>
      <c r="AB342" s="183">
        <f t="shared" si="225"/>
        <v>-321.3</v>
      </c>
      <c r="AC342" s="184">
        <f t="shared" si="226"/>
        <v>9.99</v>
      </c>
      <c r="AD342" s="183">
        <f t="shared" si="227"/>
        <v>8.3949579831932777</v>
      </c>
      <c r="AE342" s="202">
        <f>IF(ISNUMBER(Q342),AA342-40,"-")</f>
        <v>270</v>
      </c>
      <c r="AF342" s="203">
        <f>IF(ISNUMBER(R342),AA342-100,"-")</f>
        <v>210</v>
      </c>
      <c r="AG342" s="203">
        <f>IF(ISNUMBER(S342),AA342-140,"-")</f>
        <v>170</v>
      </c>
      <c r="AH342" s="203">
        <f t="shared" si="228"/>
        <v>110</v>
      </c>
      <c r="AI342" s="204" t="str">
        <f t="shared" si="229"/>
        <v>-</v>
      </c>
      <c r="AJ342" s="185"/>
      <c r="AK342" s="205">
        <f t="shared" si="230"/>
        <v>9.99</v>
      </c>
      <c r="AL342" s="206">
        <f t="shared" si="231"/>
        <v>9.99</v>
      </c>
      <c r="AM342" s="206">
        <f t="shared" si="232"/>
        <v>9.99</v>
      </c>
      <c r="AN342" s="206">
        <f t="shared" si="233"/>
        <v>9.99</v>
      </c>
      <c r="AO342" s="207" t="str">
        <f t="shared" si="234"/>
        <v>-</v>
      </c>
      <c r="AP342" s="123"/>
      <c r="AQ342" s="227"/>
      <c r="AR342" s="112" t="s">
        <v>115</v>
      </c>
      <c r="AS342" s="103"/>
    </row>
    <row r="343" spans="1:45" s="49" customFormat="1">
      <c r="A343" s="111"/>
      <c r="B343" s="127" t="s">
        <v>218</v>
      </c>
      <c r="C343" s="54" t="s">
        <v>257</v>
      </c>
      <c r="D343" s="71" t="s">
        <v>71</v>
      </c>
      <c r="E343" s="112" t="s">
        <v>2426</v>
      </c>
      <c r="F343" s="51" t="s">
        <v>61</v>
      </c>
      <c r="G343" s="14" t="s">
        <v>61</v>
      </c>
      <c r="H343" s="14">
        <v>300</v>
      </c>
      <c r="I343" s="14" t="s">
        <v>41</v>
      </c>
      <c r="J343" s="14" t="s">
        <v>76</v>
      </c>
      <c r="K343" s="71" t="s">
        <v>61</v>
      </c>
      <c r="L343" s="115">
        <v>79.989999999999995</v>
      </c>
      <c r="M343" s="175">
        <f t="shared" si="223"/>
        <v>67.218487394957975</v>
      </c>
      <c r="N343" s="115"/>
      <c r="O343" s="116"/>
      <c r="P343" s="177">
        <f>L343</f>
        <v>79.989999999999995</v>
      </c>
      <c r="Q343" s="16">
        <f>P343-2</f>
        <v>77.989999999999995</v>
      </c>
      <c r="R343" s="16">
        <f>P343-5</f>
        <v>74.989999999999995</v>
      </c>
      <c r="S343" s="16">
        <f>P343-7</f>
        <v>72.989999999999995</v>
      </c>
      <c r="T343" s="16">
        <f>P343-10</f>
        <v>69.989999999999995</v>
      </c>
      <c r="U343" s="71" t="s">
        <v>41</v>
      </c>
      <c r="V343" s="252">
        <v>39.99</v>
      </c>
      <c r="W343" s="236" t="s">
        <v>49</v>
      </c>
      <c r="X343" s="223" t="s">
        <v>258</v>
      </c>
      <c r="Y343" s="115">
        <v>310</v>
      </c>
      <c r="Z343" s="114">
        <v>240</v>
      </c>
      <c r="AA343" s="182">
        <f t="shared" si="224"/>
        <v>550</v>
      </c>
      <c r="AB343" s="183">
        <f t="shared" si="225"/>
        <v>-606.9</v>
      </c>
      <c r="AC343" s="184">
        <f t="shared" si="226"/>
        <v>9.99</v>
      </c>
      <c r="AD343" s="183">
        <f t="shared" si="227"/>
        <v>8.3949579831932777</v>
      </c>
      <c r="AE343" s="202">
        <f>IF(ISNUMBER(Q343),AA343-40,"-")</f>
        <v>510</v>
      </c>
      <c r="AF343" s="203">
        <f>IF(ISNUMBER(R343),AA343-100,"-")</f>
        <v>450</v>
      </c>
      <c r="AG343" s="203">
        <f>IF(ISNUMBER(S343),AA343-140,"-")</f>
        <v>410</v>
      </c>
      <c r="AH343" s="203">
        <f t="shared" si="228"/>
        <v>350</v>
      </c>
      <c r="AI343" s="204" t="str">
        <f t="shared" si="229"/>
        <v>-</v>
      </c>
      <c r="AJ343" s="185"/>
      <c r="AK343" s="205">
        <f t="shared" si="230"/>
        <v>9.99</v>
      </c>
      <c r="AL343" s="206">
        <f t="shared" si="231"/>
        <v>9.99</v>
      </c>
      <c r="AM343" s="206">
        <f t="shared" si="232"/>
        <v>9.99</v>
      </c>
      <c r="AN343" s="206">
        <f t="shared" si="233"/>
        <v>9.99</v>
      </c>
      <c r="AO343" s="207" t="str">
        <f t="shared" si="234"/>
        <v>-</v>
      </c>
      <c r="AP343" s="123"/>
      <c r="AQ343" s="227">
        <v>46265</v>
      </c>
      <c r="AR343" s="112" t="s">
        <v>115</v>
      </c>
      <c r="AS343" s="103"/>
    </row>
    <row r="344" spans="1:45" s="49" customFormat="1">
      <c r="A344" s="111"/>
      <c r="B344" s="127" t="s">
        <v>218</v>
      </c>
      <c r="C344" s="54" t="s">
        <v>259</v>
      </c>
      <c r="D344" s="71" t="s">
        <v>71</v>
      </c>
      <c r="E344" s="112"/>
      <c r="F344" s="51" t="s">
        <v>61</v>
      </c>
      <c r="G344" s="14" t="s">
        <v>61</v>
      </c>
      <c r="H344" s="14">
        <v>300</v>
      </c>
      <c r="I344" s="14" t="s">
        <v>41</v>
      </c>
      <c r="J344" s="14" t="s">
        <v>76</v>
      </c>
      <c r="K344" s="71" t="s">
        <v>61</v>
      </c>
      <c r="L344" s="115">
        <v>89.99</v>
      </c>
      <c r="M344" s="175">
        <f t="shared" si="223"/>
        <v>75.621848739495803</v>
      </c>
      <c r="N344" s="115"/>
      <c r="O344" s="116"/>
      <c r="P344" s="177">
        <f>L344</f>
        <v>89.99</v>
      </c>
      <c r="Q344" s="16">
        <f>P344-2</f>
        <v>87.99</v>
      </c>
      <c r="R344" s="16">
        <f>P344-5</f>
        <v>84.99</v>
      </c>
      <c r="S344" s="16">
        <f>P344-7</f>
        <v>82.99</v>
      </c>
      <c r="T344" s="16">
        <f>P344-10</f>
        <v>79.989999999999995</v>
      </c>
      <c r="U344" s="72">
        <f>P344-12</f>
        <v>77.989999999999995</v>
      </c>
      <c r="V344" s="252">
        <v>39.99</v>
      </c>
      <c r="W344" s="212"/>
      <c r="X344" s="119" t="s">
        <v>41</v>
      </c>
      <c r="Y344" s="115">
        <v>410</v>
      </c>
      <c r="Z344" s="114"/>
      <c r="AA344" s="182">
        <f t="shared" si="224"/>
        <v>410</v>
      </c>
      <c r="AB344" s="183">
        <f t="shared" si="225"/>
        <v>-440.29999999999995</v>
      </c>
      <c r="AC344" s="184">
        <f t="shared" si="226"/>
        <v>9.99</v>
      </c>
      <c r="AD344" s="183">
        <f t="shared" si="227"/>
        <v>8.3949579831932777</v>
      </c>
      <c r="AE344" s="202">
        <f>IF(ISNUMBER(Q344),AA344-40,"-")</f>
        <v>370</v>
      </c>
      <c r="AF344" s="203">
        <f>IF(ISNUMBER(R344),AA344-100,"-")</f>
        <v>310</v>
      </c>
      <c r="AG344" s="203">
        <f>IF(ISNUMBER(S344),AA344-140,"-")</f>
        <v>270</v>
      </c>
      <c r="AH344" s="203">
        <f t="shared" si="228"/>
        <v>210</v>
      </c>
      <c r="AI344" s="204">
        <f t="shared" si="229"/>
        <v>170</v>
      </c>
      <c r="AJ344" s="185"/>
      <c r="AK344" s="205">
        <f t="shared" si="230"/>
        <v>9.99</v>
      </c>
      <c r="AL344" s="206">
        <f t="shared" si="231"/>
        <v>9.99</v>
      </c>
      <c r="AM344" s="206">
        <f t="shared" si="232"/>
        <v>9.99</v>
      </c>
      <c r="AN344" s="206">
        <f t="shared" si="233"/>
        <v>9.99</v>
      </c>
      <c r="AO344" s="207">
        <f t="shared" si="234"/>
        <v>9.99</v>
      </c>
      <c r="AP344" s="123"/>
      <c r="AQ344" s="227"/>
      <c r="AR344" s="112" t="s">
        <v>260</v>
      </c>
      <c r="AS344" s="103"/>
    </row>
    <row r="345" spans="1:45" s="49" customFormat="1">
      <c r="A345" s="111"/>
      <c r="B345" s="127" t="s">
        <v>218</v>
      </c>
      <c r="C345" s="54" t="s">
        <v>259</v>
      </c>
      <c r="D345" s="71" t="s">
        <v>71</v>
      </c>
      <c r="E345" s="112" t="s">
        <v>2426</v>
      </c>
      <c r="F345" s="51" t="s">
        <v>61</v>
      </c>
      <c r="G345" s="14" t="s">
        <v>61</v>
      </c>
      <c r="H345" s="14">
        <v>300</v>
      </c>
      <c r="I345" s="14" t="s">
        <v>41</v>
      </c>
      <c r="J345" s="14" t="s">
        <v>76</v>
      </c>
      <c r="K345" s="71" t="s">
        <v>61</v>
      </c>
      <c r="L345" s="115">
        <v>89.99</v>
      </c>
      <c r="M345" s="175">
        <f t="shared" si="223"/>
        <v>75.621848739495803</v>
      </c>
      <c r="N345" s="115"/>
      <c r="O345" s="116"/>
      <c r="P345" s="177">
        <f>L345</f>
        <v>89.99</v>
      </c>
      <c r="Q345" s="16">
        <f>P345-2</f>
        <v>87.99</v>
      </c>
      <c r="R345" s="16">
        <f>P345-5</f>
        <v>84.99</v>
      </c>
      <c r="S345" s="16">
        <f>P345-7</f>
        <v>82.99</v>
      </c>
      <c r="T345" s="16">
        <f>P345-10</f>
        <v>79.989999999999995</v>
      </c>
      <c r="U345" s="72">
        <f>P345-12</f>
        <v>77.989999999999995</v>
      </c>
      <c r="V345" s="252">
        <v>39.99</v>
      </c>
      <c r="W345" s="236" t="s">
        <v>49</v>
      </c>
      <c r="X345" s="223" t="s">
        <v>261</v>
      </c>
      <c r="Y345" s="115">
        <v>410</v>
      </c>
      <c r="Z345" s="114">
        <v>250</v>
      </c>
      <c r="AA345" s="182">
        <f t="shared" si="224"/>
        <v>660</v>
      </c>
      <c r="AB345" s="183">
        <f t="shared" si="225"/>
        <v>-737.8</v>
      </c>
      <c r="AC345" s="184">
        <f t="shared" si="226"/>
        <v>9.99</v>
      </c>
      <c r="AD345" s="183">
        <f t="shared" si="227"/>
        <v>8.3949579831932777</v>
      </c>
      <c r="AE345" s="202">
        <f>IF(ISNUMBER(Q345),AA345-40,"-")</f>
        <v>620</v>
      </c>
      <c r="AF345" s="203">
        <f>IF(ISNUMBER(R345),AA345-100,"-")</f>
        <v>560</v>
      </c>
      <c r="AG345" s="203">
        <f>IF(ISNUMBER(S345),AA345-140,"-")</f>
        <v>520</v>
      </c>
      <c r="AH345" s="203">
        <f t="shared" si="228"/>
        <v>460</v>
      </c>
      <c r="AI345" s="204">
        <f t="shared" si="229"/>
        <v>420</v>
      </c>
      <c r="AJ345" s="185"/>
      <c r="AK345" s="205">
        <f t="shared" si="230"/>
        <v>9.99</v>
      </c>
      <c r="AL345" s="206">
        <f t="shared" si="231"/>
        <v>9.99</v>
      </c>
      <c r="AM345" s="206">
        <f t="shared" si="232"/>
        <v>9.99</v>
      </c>
      <c r="AN345" s="206">
        <f t="shared" si="233"/>
        <v>9.99</v>
      </c>
      <c r="AO345" s="207">
        <f t="shared" si="234"/>
        <v>9.99</v>
      </c>
      <c r="AP345" s="123"/>
      <c r="AQ345" s="227">
        <v>46265</v>
      </c>
      <c r="AR345" s="112" t="s">
        <v>260</v>
      </c>
      <c r="AS345" s="103"/>
    </row>
    <row r="346" spans="1:45">
      <c r="A346" s="110"/>
      <c r="B346" s="126" t="s">
        <v>176</v>
      </c>
      <c r="C346" s="53" t="s">
        <v>179</v>
      </c>
      <c r="D346" s="71" t="s">
        <v>40</v>
      </c>
      <c r="E346" s="112" t="s">
        <v>2426</v>
      </c>
      <c r="F346" s="51" t="s">
        <v>61</v>
      </c>
      <c r="G346" s="14">
        <v>15</v>
      </c>
      <c r="H346" s="14">
        <v>50</v>
      </c>
      <c r="I346" s="14" t="s">
        <v>41</v>
      </c>
      <c r="J346" s="14" t="s">
        <v>76</v>
      </c>
      <c r="K346" s="72" t="s">
        <v>61</v>
      </c>
      <c r="L346" s="115">
        <v>14.99</v>
      </c>
      <c r="M346" s="175">
        <f t="shared" ref="M346:M379" si="236">L346/1.19</f>
        <v>12.596638655462186</v>
      </c>
      <c r="N346" s="115">
        <f>L346-10</f>
        <v>4.99</v>
      </c>
      <c r="O346" s="118">
        <f>N346/1.19</f>
        <v>4.1932773109243699</v>
      </c>
      <c r="P346" s="177">
        <f>N346</f>
        <v>4.99</v>
      </c>
      <c r="Q346" s="14" t="s">
        <v>41</v>
      </c>
      <c r="R346" s="14" t="s">
        <v>41</v>
      </c>
      <c r="S346" s="14" t="s">
        <v>41</v>
      </c>
      <c r="T346" s="14" t="s">
        <v>41</v>
      </c>
      <c r="U346" s="71" t="s">
        <v>41</v>
      </c>
      <c r="V346" s="256">
        <v>0</v>
      </c>
      <c r="W346" s="63" t="s">
        <v>182</v>
      </c>
      <c r="X346" s="120" t="s">
        <v>2170</v>
      </c>
      <c r="Y346" s="67">
        <v>10</v>
      </c>
      <c r="Z346" s="114">
        <v>10</v>
      </c>
      <c r="AA346" s="182">
        <f t="shared" ref="AA346:AA379" si="237">SUM(Y346:Z346)</f>
        <v>20</v>
      </c>
      <c r="AB346" s="183">
        <f t="shared" ref="AB346:AB379" si="238">((($AA$2+$AA$3)-AA346))*1.19</f>
        <v>23.799999999999997</v>
      </c>
      <c r="AC346" s="184">
        <f t="shared" ref="AC346:AC379" si="239">IF(AB346&lt;1,9.99,ROUNDDOWN(AB346/10,0)*10+9.99)</f>
        <v>29.990000000000002</v>
      </c>
      <c r="AD346" s="183">
        <f t="shared" ref="AD346:AD379" si="240">AC346/1.19</f>
        <v>25.20168067226891</v>
      </c>
      <c r="AE346" s="202" t="str">
        <f>IF(ISNUMBER(Q346),AA346-40,"-")</f>
        <v>-</v>
      </c>
      <c r="AF346" s="203" t="str">
        <f>IF(ISNUMBER(R346),AA346-100,"-")</f>
        <v>-</v>
      </c>
      <c r="AG346" s="203" t="str">
        <f>IF(ISNUMBER(S346),AA346-140,"-")</f>
        <v>-</v>
      </c>
      <c r="AH346" s="203" t="str">
        <f t="shared" ref="AH346:AH380" si="241">IF(ISNUMBER(T346),AA346-200,"-")</f>
        <v>-</v>
      </c>
      <c r="AI346" s="204" t="str">
        <f t="shared" ref="AI346:AI380" si="242">IF(ISNUMBER(U346),AA346-240,"-")</f>
        <v>-</v>
      </c>
      <c r="AJ346" s="185"/>
      <c r="AK346" s="205" t="str">
        <f t="shared" ref="AK346:AK380" si="243">IF(ISNUMBER(AE346),IF((AB346+47.6)&lt;1,9.99,ROUNDDOWN((AB346+47.6)/10,0)*10+9.99),"-")</f>
        <v>-</v>
      </c>
      <c r="AL346" s="206" t="str">
        <f t="shared" ref="AL346:AL380" si="244">IF(ISNUMBER(AF346),IF((AB346+119)&lt;1,9.99,ROUNDDOWN((AB346+119)/10,0)*10+9.99),"-")</f>
        <v>-</v>
      </c>
      <c r="AM346" s="206" t="str">
        <f t="shared" ref="AM346:AM380" si="245">IF(ISNUMBER(AG346),IF((AB346+166.6)&lt;1,9.99,ROUNDDOWN((AB346+166.6)/10,0)*10+9.99),"-")</f>
        <v>-</v>
      </c>
      <c r="AN346" s="206" t="str">
        <f t="shared" ref="AN346:AN380" si="246">IF(ISNUMBER(AH346),IF((AB346+238)&lt;1,9.99,ROUNDDOWN((AB346+238)/10,0)*10+9.99),"-")</f>
        <v>-</v>
      </c>
      <c r="AO346" s="207" t="str">
        <f t="shared" ref="AO346:AO380" si="247">IF(ISNUMBER(AI346),IF((AB346+285.6)&lt;1,9.99,ROUNDDOWN((AB346+285.6)/10,0)*10+9.99),"-")</f>
        <v>-</v>
      </c>
      <c r="AP346" s="103" t="s">
        <v>2497</v>
      </c>
      <c r="AQ346" s="227">
        <v>46265</v>
      </c>
      <c r="AR346" s="112" t="s">
        <v>180</v>
      </c>
      <c r="AS346" s="103"/>
    </row>
    <row r="347" spans="1:45" s="49" customFormat="1">
      <c r="A347" s="110"/>
      <c r="B347" s="126" t="s">
        <v>176</v>
      </c>
      <c r="C347" s="53" t="s">
        <v>2572</v>
      </c>
      <c r="D347" s="71" t="s">
        <v>40</v>
      </c>
      <c r="E347" s="112" t="s">
        <v>2426</v>
      </c>
      <c r="F347" s="51" t="s">
        <v>61</v>
      </c>
      <c r="G347" s="14">
        <v>25</v>
      </c>
      <c r="H347" s="14">
        <v>50</v>
      </c>
      <c r="I347" s="14" t="s">
        <v>41</v>
      </c>
      <c r="J347" s="14" t="s">
        <v>76</v>
      </c>
      <c r="K347" s="72" t="s">
        <v>61</v>
      </c>
      <c r="L347" s="115">
        <v>16.989999999999998</v>
      </c>
      <c r="M347" s="175">
        <f t="shared" si="236"/>
        <v>14.277310924369747</v>
      </c>
      <c r="N347" s="115">
        <f>L347-10</f>
        <v>6.9899999999999984</v>
      </c>
      <c r="O347" s="116">
        <f>N347/1.19</f>
        <v>5.8739495798319314</v>
      </c>
      <c r="P347" s="177">
        <f>N347</f>
        <v>6.9899999999999984</v>
      </c>
      <c r="Q347" s="14" t="s">
        <v>41</v>
      </c>
      <c r="R347" s="14" t="s">
        <v>41</v>
      </c>
      <c r="S347" s="14" t="s">
        <v>41</v>
      </c>
      <c r="T347" s="14" t="s">
        <v>41</v>
      </c>
      <c r="U347" s="71" t="s">
        <v>41</v>
      </c>
      <c r="V347" s="256">
        <v>0</v>
      </c>
      <c r="W347" s="63" t="s">
        <v>182</v>
      </c>
      <c r="X347" s="120" t="s">
        <v>2573</v>
      </c>
      <c r="Y347" s="67">
        <v>15</v>
      </c>
      <c r="Z347" s="114">
        <v>15</v>
      </c>
      <c r="AA347" s="182">
        <f t="shared" si="237"/>
        <v>30</v>
      </c>
      <c r="AB347" s="183">
        <f t="shared" si="238"/>
        <v>11.899999999999999</v>
      </c>
      <c r="AC347" s="184">
        <f t="shared" si="239"/>
        <v>19.990000000000002</v>
      </c>
      <c r="AD347" s="183">
        <f t="shared" si="240"/>
        <v>16.798319327731093</v>
      </c>
      <c r="AE347" s="202" t="str">
        <f>IF(ISNUMBER(Q347),AA347-40,"-")</f>
        <v>-</v>
      </c>
      <c r="AF347" s="203" t="str">
        <f>IF(ISNUMBER(R347),AA347-100,"-")</f>
        <v>-</v>
      </c>
      <c r="AG347" s="203" t="str">
        <f>IF(ISNUMBER(S347),AA347-140,"-")</f>
        <v>-</v>
      </c>
      <c r="AH347" s="203" t="str">
        <f t="shared" si="241"/>
        <v>-</v>
      </c>
      <c r="AI347" s="204" t="str">
        <f t="shared" si="242"/>
        <v>-</v>
      </c>
      <c r="AJ347" s="185"/>
      <c r="AK347" s="205" t="str">
        <f t="shared" si="243"/>
        <v>-</v>
      </c>
      <c r="AL347" s="206" t="str">
        <f t="shared" si="244"/>
        <v>-</v>
      </c>
      <c r="AM347" s="206" t="str">
        <f t="shared" si="245"/>
        <v>-</v>
      </c>
      <c r="AN347" s="206" t="str">
        <f t="shared" si="246"/>
        <v>-</v>
      </c>
      <c r="AO347" s="207" t="str">
        <f t="shared" si="247"/>
        <v>-</v>
      </c>
      <c r="AP347" s="103" t="s">
        <v>2497</v>
      </c>
      <c r="AQ347" s="227">
        <v>46265</v>
      </c>
      <c r="AR347" s="112" t="s">
        <v>181</v>
      </c>
      <c r="AS347" s="103"/>
    </row>
    <row r="348" spans="1:45" s="49" customFormat="1">
      <c r="A348" s="110"/>
      <c r="B348" s="126" t="s">
        <v>176</v>
      </c>
      <c r="C348" s="53" t="s">
        <v>2127</v>
      </c>
      <c r="D348" s="71" t="s">
        <v>40</v>
      </c>
      <c r="E348" s="112" t="s">
        <v>2426</v>
      </c>
      <c r="F348" s="51" t="s">
        <v>61</v>
      </c>
      <c r="G348" s="14">
        <v>10</v>
      </c>
      <c r="H348" s="14">
        <v>50</v>
      </c>
      <c r="I348" s="14" t="s">
        <v>41</v>
      </c>
      <c r="J348" s="14" t="s">
        <v>76</v>
      </c>
      <c r="K348" s="72" t="s">
        <v>61</v>
      </c>
      <c r="L348" s="115">
        <v>14.99</v>
      </c>
      <c r="M348" s="175">
        <f t="shared" si="236"/>
        <v>12.596638655462186</v>
      </c>
      <c r="N348" s="115">
        <f>L348-6</f>
        <v>8.99</v>
      </c>
      <c r="O348" s="118">
        <f>N348/1.19</f>
        <v>7.5546218487394965</v>
      </c>
      <c r="P348" s="177">
        <f>N348</f>
        <v>8.99</v>
      </c>
      <c r="Q348" s="16">
        <f>P348-2</f>
        <v>6.99</v>
      </c>
      <c r="R348" s="16">
        <f>P348-5</f>
        <v>3.99</v>
      </c>
      <c r="S348" s="14" t="s">
        <v>41</v>
      </c>
      <c r="T348" s="14" t="s">
        <v>41</v>
      </c>
      <c r="U348" s="71" t="s">
        <v>41</v>
      </c>
      <c r="V348" s="252">
        <v>39.99</v>
      </c>
      <c r="W348" s="237" t="s">
        <v>184</v>
      </c>
      <c r="X348" s="120" t="s">
        <v>2157</v>
      </c>
      <c r="Y348" s="67">
        <v>70</v>
      </c>
      <c r="Z348" s="114">
        <v>0</v>
      </c>
      <c r="AA348" s="182">
        <f t="shared" si="237"/>
        <v>70</v>
      </c>
      <c r="AB348" s="183">
        <f t="shared" si="238"/>
        <v>-35.699999999999996</v>
      </c>
      <c r="AC348" s="184">
        <f t="shared" si="239"/>
        <v>9.99</v>
      </c>
      <c r="AD348" s="183">
        <f t="shared" si="240"/>
        <v>8.3949579831932777</v>
      </c>
      <c r="AE348" s="202">
        <f>IF(ISNUMBER(Q348),AA348-40,"-")</f>
        <v>30</v>
      </c>
      <c r="AF348" s="203">
        <f>IF(ISNUMBER(R348),AA348-100,"-")</f>
        <v>-30</v>
      </c>
      <c r="AG348" s="203" t="str">
        <f>IF(ISNUMBER(S348),AA348-140,"-")</f>
        <v>-</v>
      </c>
      <c r="AH348" s="203" t="str">
        <f t="shared" si="241"/>
        <v>-</v>
      </c>
      <c r="AI348" s="204" t="str">
        <f t="shared" si="242"/>
        <v>-</v>
      </c>
      <c r="AJ348" s="185"/>
      <c r="AK348" s="205">
        <f t="shared" si="243"/>
        <v>19.990000000000002</v>
      </c>
      <c r="AL348" s="206">
        <f t="shared" si="244"/>
        <v>89.99</v>
      </c>
      <c r="AM348" s="206" t="str">
        <f t="shared" si="245"/>
        <v>-</v>
      </c>
      <c r="AN348" s="206" t="str">
        <f t="shared" si="246"/>
        <v>-</v>
      </c>
      <c r="AO348" s="207" t="str">
        <f t="shared" si="247"/>
        <v>-</v>
      </c>
      <c r="AP348" s="104"/>
      <c r="AQ348" s="227">
        <v>46265</v>
      </c>
      <c r="AR348" s="112" t="s">
        <v>79</v>
      </c>
      <c r="AS348" s="103"/>
    </row>
    <row r="349" spans="1:45" s="49" customFormat="1">
      <c r="A349" s="110"/>
      <c r="B349" s="126" t="s">
        <v>176</v>
      </c>
      <c r="C349" s="53" t="s">
        <v>2145</v>
      </c>
      <c r="D349" s="71" t="s">
        <v>40</v>
      </c>
      <c r="E349" s="112" t="s">
        <v>2426</v>
      </c>
      <c r="F349" s="51" t="s">
        <v>61</v>
      </c>
      <c r="G349" s="14">
        <v>35</v>
      </c>
      <c r="H349" s="14">
        <v>50</v>
      </c>
      <c r="I349" s="14" t="s">
        <v>41</v>
      </c>
      <c r="J349" s="14" t="s">
        <v>76</v>
      </c>
      <c r="K349" s="72" t="s">
        <v>61</v>
      </c>
      <c r="L349" s="115">
        <v>29.99</v>
      </c>
      <c r="M349" s="175">
        <f t="shared" si="236"/>
        <v>25.201680672268907</v>
      </c>
      <c r="N349" s="115">
        <f>L349-20</f>
        <v>9.9899999999999984</v>
      </c>
      <c r="O349" s="118">
        <f>N349/1.19</f>
        <v>8.3949579831932759</v>
      </c>
      <c r="P349" s="177">
        <f>N349</f>
        <v>9.9899999999999984</v>
      </c>
      <c r="Q349" s="14" t="s">
        <v>41</v>
      </c>
      <c r="R349" s="14" t="s">
        <v>41</v>
      </c>
      <c r="S349" s="14" t="s">
        <v>41</v>
      </c>
      <c r="T349" s="14" t="s">
        <v>41</v>
      </c>
      <c r="U349" s="71" t="s">
        <v>41</v>
      </c>
      <c r="V349" s="256">
        <v>0</v>
      </c>
      <c r="W349" s="63" t="s">
        <v>194</v>
      </c>
      <c r="X349" s="120" t="s">
        <v>2171</v>
      </c>
      <c r="Y349" s="67">
        <v>20</v>
      </c>
      <c r="Z349" s="114">
        <v>20</v>
      </c>
      <c r="AA349" s="182">
        <f t="shared" si="237"/>
        <v>40</v>
      </c>
      <c r="AB349" s="183">
        <f t="shared" si="238"/>
        <v>0</v>
      </c>
      <c r="AC349" s="184">
        <f t="shared" si="239"/>
        <v>9.99</v>
      </c>
      <c r="AD349" s="183">
        <f t="shared" si="240"/>
        <v>8.3949579831932777</v>
      </c>
      <c r="AE349" s="202" t="str">
        <f>IF(ISNUMBER(Q349),AA349-40,"-")</f>
        <v>-</v>
      </c>
      <c r="AF349" s="203" t="str">
        <f>IF(ISNUMBER(R349),AA349-100,"-")</f>
        <v>-</v>
      </c>
      <c r="AG349" s="203" t="str">
        <f>IF(ISNUMBER(S349),AA349-140,"-")</f>
        <v>-</v>
      </c>
      <c r="AH349" s="203" t="str">
        <f t="shared" si="241"/>
        <v>-</v>
      </c>
      <c r="AI349" s="204" t="str">
        <f t="shared" si="242"/>
        <v>-</v>
      </c>
      <c r="AJ349" s="185"/>
      <c r="AK349" s="205" t="str">
        <f t="shared" si="243"/>
        <v>-</v>
      </c>
      <c r="AL349" s="206" t="str">
        <f t="shared" si="244"/>
        <v>-</v>
      </c>
      <c r="AM349" s="206" t="str">
        <f t="shared" si="245"/>
        <v>-</v>
      </c>
      <c r="AN349" s="206" t="str">
        <f t="shared" si="246"/>
        <v>-</v>
      </c>
      <c r="AO349" s="207" t="str">
        <f t="shared" si="247"/>
        <v>-</v>
      </c>
      <c r="AP349" s="103" t="s">
        <v>2497</v>
      </c>
      <c r="AQ349" s="227">
        <v>46265</v>
      </c>
      <c r="AR349" s="112" t="s">
        <v>187</v>
      </c>
      <c r="AS349" s="103"/>
    </row>
    <row r="350" spans="1:45" s="49" customFormat="1">
      <c r="A350" s="110"/>
      <c r="B350" s="126" t="s">
        <v>176</v>
      </c>
      <c r="C350" s="53" t="s">
        <v>177</v>
      </c>
      <c r="D350" s="71" t="s">
        <v>40</v>
      </c>
      <c r="E350" s="112"/>
      <c r="F350" s="51" t="s">
        <v>43</v>
      </c>
      <c r="G350" s="14">
        <v>5</v>
      </c>
      <c r="H350" s="14">
        <v>300</v>
      </c>
      <c r="I350" s="14" t="s">
        <v>41</v>
      </c>
      <c r="J350" s="14" t="s">
        <v>76</v>
      </c>
      <c r="K350" s="72">
        <v>0.19</v>
      </c>
      <c r="L350" s="115">
        <v>9.99</v>
      </c>
      <c r="M350" s="175">
        <f t="shared" si="236"/>
        <v>8.3949579831932777</v>
      </c>
      <c r="N350" s="115"/>
      <c r="O350" s="116"/>
      <c r="P350" s="177">
        <f>L350</f>
        <v>9.99</v>
      </c>
      <c r="Q350" s="16">
        <f>P350-2</f>
        <v>7.99</v>
      </c>
      <c r="R350" s="16">
        <f>P350-5</f>
        <v>4.99</v>
      </c>
      <c r="S350" s="16">
        <f>P350-7</f>
        <v>2.99</v>
      </c>
      <c r="T350" s="14" t="s">
        <v>41</v>
      </c>
      <c r="U350" s="71" t="s">
        <v>41</v>
      </c>
      <c r="V350" s="252">
        <v>39.99</v>
      </c>
      <c r="W350" s="212"/>
      <c r="X350" s="119" t="s">
        <v>41</v>
      </c>
      <c r="Y350" s="67">
        <v>30</v>
      </c>
      <c r="Z350" s="114"/>
      <c r="AA350" s="182">
        <f t="shared" si="237"/>
        <v>30</v>
      </c>
      <c r="AB350" s="183">
        <f t="shared" si="238"/>
        <v>11.899999999999999</v>
      </c>
      <c r="AC350" s="184">
        <f t="shared" si="239"/>
        <v>19.990000000000002</v>
      </c>
      <c r="AD350" s="183">
        <f t="shared" si="240"/>
        <v>16.798319327731093</v>
      </c>
      <c r="AE350" s="202">
        <f>IF(ISNUMBER(Q350),AA350-40,"-")</f>
        <v>-10</v>
      </c>
      <c r="AF350" s="203">
        <f>IF(ISNUMBER(R350),AA350-100,"-")</f>
        <v>-70</v>
      </c>
      <c r="AG350" s="203">
        <f>IF(ISNUMBER(S350),AA350-140,"-")</f>
        <v>-110</v>
      </c>
      <c r="AH350" s="203" t="str">
        <f t="shared" si="241"/>
        <v>-</v>
      </c>
      <c r="AI350" s="204" t="str">
        <f t="shared" si="242"/>
        <v>-</v>
      </c>
      <c r="AJ350" s="185"/>
      <c r="AK350" s="205">
        <f t="shared" si="243"/>
        <v>59.99</v>
      </c>
      <c r="AL350" s="206">
        <f t="shared" si="244"/>
        <v>139.99</v>
      </c>
      <c r="AM350" s="206">
        <f t="shared" si="245"/>
        <v>179.99</v>
      </c>
      <c r="AN350" s="206" t="str">
        <f t="shared" si="246"/>
        <v>-</v>
      </c>
      <c r="AO350" s="207" t="str">
        <f t="shared" si="247"/>
        <v>-</v>
      </c>
      <c r="AP350" s="103"/>
      <c r="AQ350" s="227"/>
      <c r="AR350" s="112" t="s">
        <v>56</v>
      </c>
      <c r="AS350" s="103"/>
    </row>
    <row r="351" spans="1:45">
      <c r="A351" s="110"/>
      <c r="B351" s="126" t="s">
        <v>176</v>
      </c>
      <c r="C351" s="53" t="s">
        <v>177</v>
      </c>
      <c r="D351" s="71" t="s">
        <v>40</v>
      </c>
      <c r="E351" s="112" t="s">
        <v>2427</v>
      </c>
      <c r="F351" s="51" t="s">
        <v>43</v>
      </c>
      <c r="G351" s="14">
        <v>5</v>
      </c>
      <c r="H351" s="14">
        <v>300</v>
      </c>
      <c r="I351" s="14" t="s">
        <v>41</v>
      </c>
      <c r="J351" s="14" t="s">
        <v>76</v>
      </c>
      <c r="K351" s="72">
        <v>0.19</v>
      </c>
      <c r="L351" s="115">
        <v>9.99</v>
      </c>
      <c r="M351" s="175">
        <f t="shared" si="236"/>
        <v>8.3949579831932777</v>
      </c>
      <c r="N351" s="115"/>
      <c r="O351" s="116"/>
      <c r="P351" s="177">
        <f>L351</f>
        <v>9.99</v>
      </c>
      <c r="Q351" s="16">
        <f>P351-2</f>
        <v>7.99</v>
      </c>
      <c r="R351" s="16">
        <f>P351-5</f>
        <v>4.99</v>
      </c>
      <c r="S351" s="16">
        <f>P351-7</f>
        <v>2.99</v>
      </c>
      <c r="T351" s="14" t="s">
        <v>41</v>
      </c>
      <c r="U351" s="71" t="s">
        <v>41</v>
      </c>
      <c r="V351" s="252">
        <v>39.99</v>
      </c>
      <c r="W351" s="237" t="s">
        <v>49</v>
      </c>
      <c r="X351" s="120" t="s">
        <v>178</v>
      </c>
      <c r="Y351" s="67">
        <v>30</v>
      </c>
      <c r="Z351" s="114">
        <v>30</v>
      </c>
      <c r="AA351" s="182">
        <f t="shared" si="237"/>
        <v>60</v>
      </c>
      <c r="AB351" s="183">
        <f t="shared" si="238"/>
        <v>-23.799999999999997</v>
      </c>
      <c r="AC351" s="184">
        <f t="shared" si="239"/>
        <v>9.99</v>
      </c>
      <c r="AD351" s="183">
        <f t="shared" si="240"/>
        <v>8.3949579831932777</v>
      </c>
      <c r="AE351" s="202">
        <f>IF(ISNUMBER(Q351),AA351-40,"-")</f>
        <v>20</v>
      </c>
      <c r="AF351" s="203">
        <f>IF(ISNUMBER(R351),AA351-100,"-")</f>
        <v>-40</v>
      </c>
      <c r="AG351" s="203">
        <f>IF(ISNUMBER(S351),AA351-140,"-")</f>
        <v>-80</v>
      </c>
      <c r="AH351" s="203" t="str">
        <f t="shared" si="241"/>
        <v>-</v>
      </c>
      <c r="AI351" s="204" t="str">
        <f t="shared" si="242"/>
        <v>-</v>
      </c>
      <c r="AJ351" s="185"/>
      <c r="AK351" s="205">
        <f t="shared" si="243"/>
        <v>29.990000000000002</v>
      </c>
      <c r="AL351" s="206">
        <f t="shared" si="244"/>
        <v>99.99</v>
      </c>
      <c r="AM351" s="206">
        <f t="shared" si="245"/>
        <v>149.99</v>
      </c>
      <c r="AN351" s="206" t="str">
        <f t="shared" si="246"/>
        <v>-</v>
      </c>
      <c r="AO351" s="207" t="str">
        <f t="shared" si="247"/>
        <v>-</v>
      </c>
      <c r="AP351" s="103"/>
      <c r="AQ351" s="227">
        <v>46265</v>
      </c>
      <c r="AR351" s="112" t="s">
        <v>56</v>
      </c>
      <c r="AS351" s="103"/>
    </row>
    <row r="352" spans="1:45" s="49" customFormat="1">
      <c r="A352" s="110"/>
      <c r="B352" s="126" t="s">
        <v>176</v>
      </c>
      <c r="C352" s="53" t="s">
        <v>2127</v>
      </c>
      <c r="D352" s="71" t="s">
        <v>40</v>
      </c>
      <c r="E352" s="112" t="s">
        <v>2426</v>
      </c>
      <c r="F352" s="51" t="s">
        <v>61</v>
      </c>
      <c r="G352" s="14">
        <v>10</v>
      </c>
      <c r="H352" s="14">
        <v>50</v>
      </c>
      <c r="I352" s="14" t="s">
        <v>41</v>
      </c>
      <c r="J352" s="14" t="s">
        <v>76</v>
      </c>
      <c r="K352" s="72" t="s">
        <v>61</v>
      </c>
      <c r="L352" s="115">
        <v>14.99</v>
      </c>
      <c r="M352" s="175">
        <f t="shared" si="236"/>
        <v>12.596638655462186</v>
      </c>
      <c r="N352" s="115">
        <f>L352-5</f>
        <v>9.99</v>
      </c>
      <c r="O352" s="118">
        <f t="shared" ref="O352:O356" si="248">N352/1.19</f>
        <v>8.3949579831932777</v>
      </c>
      <c r="P352" s="177">
        <f t="shared" ref="P352:P356" si="249">N352</f>
        <v>9.99</v>
      </c>
      <c r="Q352" s="16">
        <f>P352-2</f>
        <v>7.99</v>
      </c>
      <c r="R352" s="16">
        <f>P352-5</f>
        <v>4.99</v>
      </c>
      <c r="S352" s="14" t="s">
        <v>41</v>
      </c>
      <c r="T352" s="14" t="s">
        <v>41</v>
      </c>
      <c r="U352" s="71" t="s">
        <v>41</v>
      </c>
      <c r="V352" s="252">
        <v>39.99</v>
      </c>
      <c r="W352" s="237" t="s">
        <v>183</v>
      </c>
      <c r="X352" s="120" t="s">
        <v>2156</v>
      </c>
      <c r="Y352" s="67">
        <v>70</v>
      </c>
      <c r="Z352" s="114">
        <v>20</v>
      </c>
      <c r="AA352" s="182">
        <f t="shared" si="237"/>
        <v>90</v>
      </c>
      <c r="AB352" s="183">
        <f t="shared" si="238"/>
        <v>-59.5</v>
      </c>
      <c r="AC352" s="184">
        <f t="shared" si="239"/>
        <v>9.99</v>
      </c>
      <c r="AD352" s="183">
        <f t="shared" si="240"/>
        <v>8.3949579831932777</v>
      </c>
      <c r="AE352" s="202">
        <f>IF(ISNUMBER(Q352),AA352-40,"-")</f>
        <v>50</v>
      </c>
      <c r="AF352" s="203">
        <f>IF(ISNUMBER(R352),AA352-100,"-")</f>
        <v>-10</v>
      </c>
      <c r="AG352" s="203" t="str">
        <f>IF(ISNUMBER(S352),AA352-140,"-")</f>
        <v>-</v>
      </c>
      <c r="AH352" s="203" t="str">
        <f t="shared" si="241"/>
        <v>-</v>
      </c>
      <c r="AI352" s="204" t="str">
        <f t="shared" si="242"/>
        <v>-</v>
      </c>
      <c r="AJ352" s="185"/>
      <c r="AK352" s="205">
        <f t="shared" si="243"/>
        <v>9.99</v>
      </c>
      <c r="AL352" s="206">
        <f t="shared" si="244"/>
        <v>59.99</v>
      </c>
      <c r="AM352" s="206" t="str">
        <f t="shared" si="245"/>
        <v>-</v>
      </c>
      <c r="AN352" s="206" t="str">
        <f t="shared" si="246"/>
        <v>-</v>
      </c>
      <c r="AO352" s="207" t="str">
        <f t="shared" si="247"/>
        <v>-</v>
      </c>
      <c r="AP352" s="104"/>
      <c r="AQ352" s="227">
        <v>46265</v>
      </c>
      <c r="AR352" s="112" t="s">
        <v>79</v>
      </c>
      <c r="AS352" s="103"/>
    </row>
    <row r="353" spans="1:45" s="49" customFormat="1">
      <c r="A353" s="110"/>
      <c r="B353" s="126" t="s">
        <v>176</v>
      </c>
      <c r="C353" s="53" t="s">
        <v>2127</v>
      </c>
      <c r="D353" s="71" t="s">
        <v>40</v>
      </c>
      <c r="E353" s="112" t="s">
        <v>2426</v>
      </c>
      <c r="F353" s="51" t="s">
        <v>61</v>
      </c>
      <c r="G353" s="14">
        <v>10</v>
      </c>
      <c r="H353" s="14">
        <v>50</v>
      </c>
      <c r="I353" s="14" t="s">
        <v>41</v>
      </c>
      <c r="J353" s="14" t="s">
        <v>76</v>
      </c>
      <c r="K353" s="72" t="s">
        <v>61</v>
      </c>
      <c r="L353" s="115">
        <v>14.99</v>
      </c>
      <c r="M353" s="175">
        <f t="shared" si="236"/>
        <v>12.596638655462186</v>
      </c>
      <c r="N353" s="117">
        <f>(L353*0.8)</f>
        <v>11.992000000000001</v>
      </c>
      <c r="O353" s="118">
        <f t="shared" si="248"/>
        <v>10.077310924369749</v>
      </c>
      <c r="P353" s="177">
        <f t="shared" si="249"/>
        <v>11.992000000000001</v>
      </c>
      <c r="Q353" s="16">
        <f>P353-2</f>
        <v>9.9920000000000009</v>
      </c>
      <c r="R353" s="16">
        <f>P353-5</f>
        <v>6.9920000000000009</v>
      </c>
      <c r="S353" s="14" t="s">
        <v>41</v>
      </c>
      <c r="T353" s="14" t="s">
        <v>41</v>
      </c>
      <c r="U353" s="71" t="s">
        <v>41</v>
      </c>
      <c r="V353" s="256">
        <v>0</v>
      </c>
      <c r="W353" s="237" t="s">
        <v>186</v>
      </c>
      <c r="X353" s="120" t="s">
        <v>2159</v>
      </c>
      <c r="Y353" s="67">
        <v>70</v>
      </c>
      <c r="Z353" s="114">
        <v>10</v>
      </c>
      <c r="AA353" s="182">
        <f t="shared" si="237"/>
        <v>80</v>
      </c>
      <c r="AB353" s="183">
        <f t="shared" si="238"/>
        <v>-47.599999999999994</v>
      </c>
      <c r="AC353" s="184">
        <f t="shared" si="239"/>
        <v>9.99</v>
      </c>
      <c r="AD353" s="183">
        <f t="shared" si="240"/>
        <v>8.3949579831932777</v>
      </c>
      <c r="AE353" s="202">
        <f>IF(ISNUMBER(Q353),AA353-40,"-")</f>
        <v>40</v>
      </c>
      <c r="AF353" s="203">
        <f>IF(ISNUMBER(R353),AA353-100,"-")</f>
        <v>-20</v>
      </c>
      <c r="AG353" s="203" t="str">
        <f>IF(ISNUMBER(S353),AA353-140,"-")</f>
        <v>-</v>
      </c>
      <c r="AH353" s="203" t="str">
        <f t="shared" si="241"/>
        <v>-</v>
      </c>
      <c r="AI353" s="204" t="str">
        <f t="shared" si="242"/>
        <v>-</v>
      </c>
      <c r="AJ353" s="185"/>
      <c r="AK353" s="205">
        <f t="shared" si="243"/>
        <v>9.99</v>
      </c>
      <c r="AL353" s="206">
        <f t="shared" si="244"/>
        <v>79.989999999999995</v>
      </c>
      <c r="AM353" s="206" t="str">
        <f t="shared" si="245"/>
        <v>-</v>
      </c>
      <c r="AN353" s="206" t="str">
        <f t="shared" si="246"/>
        <v>-</v>
      </c>
      <c r="AO353" s="207" t="str">
        <f t="shared" si="247"/>
        <v>-</v>
      </c>
      <c r="AP353" s="104"/>
      <c r="AQ353" s="227">
        <v>46265</v>
      </c>
      <c r="AR353" s="112" t="s">
        <v>79</v>
      </c>
      <c r="AS353" s="103"/>
    </row>
    <row r="354" spans="1:45">
      <c r="A354" s="110"/>
      <c r="B354" s="126" t="s">
        <v>176</v>
      </c>
      <c r="C354" s="53" t="s">
        <v>2127</v>
      </c>
      <c r="D354" s="71" t="s">
        <v>40</v>
      </c>
      <c r="E354" s="112" t="s">
        <v>2426</v>
      </c>
      <c r="F354" s="51" t="s">
        <v>61</v>
      </c>
      <c r="G354" s="14">
        <v>10</v>
      </c>
      <c r="H354" s="14">
        <v>50</v>
      </c>
      <c r="I354" s="14" t="s">
        <v>41</v>
      </c>
      <c r="J354" s="14" t="s">
        <v>76</v>
      </c>
      <c r="K354" s="72" t="s">
        <v>61</v>
      </c>
      <c r="L354" s="115">
        <v>14.99</v>
      </c>
      <c r="M354" s="175">
        <f t="shared" si="236"/>
        <v>12.596638655462186</v>
      </c>
      <c r="N354" s="117">
        <f>(L354*0.9)</f>
        <v>13.491</v>
      </c>
      <c r="O354" s="118">
        <f t="shared" si="248"/>
        <v>11.336974789915967</v>
      </c>
      <c r="P354" s="177">
        <f t="shared" si="249"/>
        <v>13.491</v>
      </c>
      <c r="Q354" s="16">
        <f>P354-2</f>
        <v>11.491</v>
      </c>
      <c r="R354" s="16">
        <f>P354-5</f>
        <v>8.4909999999999997</v>
      </c>
      <c r="S354" s="14" t="s">
        <v>41</v>
      </c>
      <c r="T354" s="14" t="s">
        <v>41</v>
      </c>
      <c r="U354" s="71" t="s">
        <v>41</v>
      </c>
      <c r="V354" s="256">
        <v>0</v>
      </c>
      <c r="W354" s="237" t="s">
        <v>185</v>
      </c>
      <c r="X354" s="120" t="s">
        <v>2158</v>
      </c>
      <c r="Y354" s="67">
        <v>70</v>
      </c>
      <c r="Z354" s="114">
        <v>40</v>
      </c>
      <c r="AA354" s="182">
        <f t="shared" si="237"/>
        <v>110</v>
      </c>
      <c r="AB354" s="183">
        <f t="shared" si="238"/>
        <v>-83.3</v>
      </c>
      <c r="AC354" s="184">
        <f t="shared" si="239"/>
        <v>9.99</v>
      </c>
      <c r="AD354" s="183">
        <f t="shared" si="240"/>
        <v>8.3949579831932777</v>
      </c>
      <c r="AE354" s="202">
        <f>IF(ISNUMBER(Q354),AA354-40,"-")</f>
        <v>70</v>
      </c>
      <c r="AF354" s="203">
        <f>IF(ISNUMBER(R354),AA354-100,"-")</f>
        <v>10</v>
      </c>
      <c r="AG354" s="203" t="str">
        <f>IF(ISNUMBER(S354),AA354-140,"-")</f>
        <v>-</v>
      </c>
      <c r="AH354" s="203" t="str">
        <f t="shared" si="241"/>
        <v>-</v>
      </c>
      <c r="AI354" s="204" t="str">
        <f t="shared" si="242"/>
        <v>-</v>
      </c>
      <c r="AJ354" s="185"/>
      <c r="AK354" s="205">
        <f t="shared" si="243"/>
        <v>9.99</v>
      </c>
      <c r="AL354" s="206">
        <f t="shared" si="244"/>
        <v>39.99</v>
      </c>
      <c r="AM354" s="206" t="str">
        <f t="shared" si="245"/>
        <v>-</v>
      </c>
      <c r="AN354" s="206" t="str">
        <f t="shared" si="246"/>
        <v>-</v>
      </c>
      <c r="AO354" s="207" t="str">
        <f t="shared" si="247"/>
        <v>-</v>
      </c>
      <c r="AP354" s="104"/>
      <c r="AQ354" s="227">
        <v>46265</v>
      </c>
      <c r="AR354" s="112" t="s">
        <v>79</v>
      </c>
      <c r="AS354" s="103"/>
    </row>
    <row r="355" spans="1:45" s="49" customFormat="1">
      <c r="A355" s="110"/>
      <c r="B355" s="126" t="s">
        <v>176</v>
      </c>
      <c r="C355" s="53" t="s">
        <v>2128</v>
      </c>
      <c r="D355" s="71" t="s">
        <v>85</v>
      </c>
      <c r="E355" s="112" t="s">
        <v>2426</v>
      </c>
      <c r="F355" s="51" t="s">
        <v>61</v>
      </c>
      <c r="G355" s="14">
        <v>10</v>
      </c>
      <c r="H355" s="14">
        <v>50</v>
      </c>
      <c r="I355" s="14" t="s">
        <v>41</v>
      </c>
      <c r="J355" s="14" t="s">
        <v>76</v>
      </c>
      <c r="K355" s="72" t="s">
        <v>61</v>
      </c>
      <c r="L355" s="115">
        <v>19.989999999999998</v>
      </c>
      <c r="M355" s="175">
        <f t="shared" si="236"/>
        <v>16.798319327731093</v>
      </c>
      <c r="N355" s="115">
        <f>L355-6</f>
        <v>13.989999999999998</v>
      </c>
      <c r="O355" s="118">
        <f t="shared" si="248"/>
        <v>11.756302521008402</v>
      </c>
      <c r="P355" s="177">
        <f t="shared" si="249"/>
        <v>13.989999999999998</v>
      </c>
      <c r="Q355" s="16">
        <f>P355-2</f>
        <v>11.989999999999998</v>
      </c>
      <c r="R355" s="16">
        <f>P355-5</f>
        <v>8.9899999999999984</v>
      </c>
      <c r="S355" s="14" t="s">
        <v>41</v>
      </c>
      <c r="T355" s="14" t="s">
        <v>41</v>
      </c>
      <c r="U355" s="71" t="s">
        <v>41</v>
      </c>
      <c r="V355" s="252">
        <v>39.99</v>
      </c>
      <c r="W355" s="237" t="s">
        <v>184</v>
      </c>
      <c r="X355" s="120" t="s">
        <v>2157</v>
      </c>
      <c r="Y355" s="67">
        <v>150</v>
      </c>
      <c r="Z355" s="114">
        <v>0</v>
      </c>
      <c r="AA355" s="182">
        <f t="shared" si="237"/>
        <v>150</v>
      </c>
      <c r="AB355" s="183">
        <f t="shared" si="238"/>
        <v>-130.9</v>
      </c>
      <c r="AC355" s="184">
        <f t="shared" si="239"/>
        <v>9.99</v>
      </c>
      <c r="AD355" s="183">
        <f t="shared" si="240"/>
        <v>8.3949579831932777</v>
      </c>
      <c r="AE355" s="202">
        <f>IF(ISNUMBER(Q355),AA355-40,"-")</f>
        <v>110</v>
      </c>
      <c r="AF355" s="203">
        <f>IF(ISNUMBER(R355),AA355-100,"-")</f>
        <v>50</v>
      </c>
      <c r="AG355" s="203" t="str">
        <f>IF(ISNUMBER(S355),AA355-140,"-")</f>
        <v>-</v>
      </c>
      <c r="AH355" s="203" t="str">
        <f t="shared" si="241"/>
        <v>-</v>
      </c>
      <c r="AI355" s="204" t="str">
        <f t="shared" si="242"/>
        <v>-</v>
      </c>
      <c r="AJ355" s="185"/>
      <c r="AK355" s="205">
        <f t="shared" si="243"/>
        <v>9.99</v>
      </c>
      <c r="AL355" s="206">
        <f t="shared" si="244"/>
        <v>9.99</v>
      </c>
      <c r="AM355" s="206" t="str">
        <f t="shared" si="245"/>
        <v>-</v>
      </c>
      <c r="AN355" s="206" t="str">
        <f t="shared" si="246"/>
        <v>-</v>
      </c>
      <c r="AO355" s="207" t="str">
        <f t="shared" si="247"/>
        <v>-</v>
      </c>
      <c r="AP355" s="104"/>
      <c r="AQ355" s="227">
        <v>46265</v>
      </c>
      <c r="AR355" s="112" t="s">
        <v>90</v>
      </c>
      <c r="AS355" s="103"/>
    </row>
    <row r="356" spans="1:45">
      <c r="A356" s="110"/>
      <c r="B356" s="126" t="s">
        <v>176</v>
      </c>
      <c r="C356" s="53" t="s">
        <v>2128</v>
      </c>
      <c r="D356" s="71" t="s">
        <v>85</v>
      </c>
      <c r="E356" s="112" t="s">
        <v>2426</v>
      </c>
      <c r="F356" s="51" t="s">
        <v>61</v>
      </c>
      <c r="G356" s="14">
        <v>10</v>
      </c>
      <c r="H356" s="14">
        <v>50</v>
      </c>
      <c r="I356" s="14" t="s">
        <v>41</v>
      </c>
      <c r="J356" s="14" t="s">
        <v>76</v>
      </c>
      <c r="K356" s="72" t="s">
        <v>61</v>
      </c>
      <c r="L356" s="115">
        <v>19.989999999999998</v>
      </c>
      <c r="M356" s="175">
        <f t="shared" si="236"/>
        <v>16.798319327731093</v>
      </c>
      <c r="N356" s="115">
        <f>L356-5</f>
        <v>14.989999999999998</v>
      </c>
      <c r="O356" s="118">
        <f t="shared" si="248"/>
        <v>12.596638655462185</v>
      </c>
      <c r="P356" s="177">
        <f t="shared" si="249"/>
        <v>14.989999999999998</v>
      </c>
      <c r="Q356" s="16">
        <f>P356-2</f>
        <v>12.989999999999998</v>
      </c>
      <c r="R356" s="16">
        <f>P356-5</f>
        <v>9.9899999999999984</v>
      </c>
      <c r="S356" s="14" t="s">
        <v>41</v>
      </c>
      <c r="T356" s="14" t="s">
        <v>41</v>
      </c>
      <c r="U356" s="71" t="s">
        <v>41</v>
      </c>
      <c r="V356" s="252">
        <v>39.99</v>
      </c>
      <c r="W356" s="237" t="s">
        <v>183</v>
      </c>
      <c r="X356" s="120" t="s">
        <v>2156</v>
      </c>
      <c r="Y356" s="67">
        <v>150</v>
      </c>
      <c r="Z356" s="114">
        <v>20</v>
      </c>
      <c r="AA356" s="182">
        <f t="shared" si="237"/>
        <v>170</v>
      </c>
      <c r="AB356" s="183">
        <f t="shared" si="238"/>
        <v>-154.69999999999999</v>
      </c>
      <c r="AC356" s="184">
        <f t="shared" si="239"/>
        <v>9.99</v>
      </c>
      <c r="AD356" s="183">
        <f t="shared" si="240"/>
        <v>8.3949579831932777</v>
      </c>
      <c r="AE356" s="202">
        <f>IF(ISNUMBER(Q356),AA356-40,"-")</f>
        <v>130</v>
      </c>
      <c r="AF356" s="203">
        <f>IF(ISNUMBER(R356),AA356-100,"-")</f>
        <v>70</v>
      </c>
      <c r="AG356" s="203" t="str">
        <f>IF(ISNUMBER(S356),AA356-140,"-")</f>
        <v>-</v>
      </c>
      <c r="AH356" s="203" t="str">
        <f t="shared" si="241"/>
        <v>-</v>
      </c>
      <c r="AI356" s="204" t="str">
        <f t="shared" si="242"/>
        <v>-</v>
      </c>
      <c r="AJ356" s="185"/>
      <c r="AK356" s="205">
        <f t="shared" si="243"/>
        <v>9.99</v>
      </c>
      <c r="AL356" s="206">
        <f t="shared" si="244"/>
        <v>9.99</v>
      </c>
      <c r="AM356" s="206" t="str">
        <f t="shared" si="245"/>
        <v>-</v>
      </c>
      <c r="AN356" s="206" t="str">
        <f t="shared" si="246"/>
        <v>-</v>
      </c>
      <c r="AO356" s="207" t="str">
        <f t="shared" si="247"/>
        <v>-</v>
      </c>
      <c r="AP356" s="104"/>
      <c r="AQ356" s="227">
        <v>46265</v>
      </c>
      <c r="AR356" s="112" t="s">
        <v>90</v>
      </c>
      <c r="AS356" s="103"/>
    </row>
    <row r="357" spans="1:45" s="49" customFormat="1">
      <c r="A357" s="110"/>
      <c r="B357" s="126" t="s">
        <v>176</v>
      </c>
      <c r="C357" s="53" t="s">
        <v>179</v>
      </c>
      <c r="D357" s="71" t="s">
        <v>40</v>
      </c>
      <c r="E357" s="112"/>
      <c r="F357" s="51" t="s">
        <v>61</v>
      </c>
      <c r="G357" s="14">
        <v>15</v>
      </c>
      <c r="H357" s="14">
        <v>50</v>
      </c>
      <c r="I357" s="14" t="s">
        <v>41</v>
      </c>
      <c r="J357" s="14" t="s">
        <v>76</v>
      </c>
      <c r="K357" s="72" t="s">
        <v>61</v>
      </c>
      <c r="L357" s="115">
        <v>14.99</v>
      </c>
      <c r="M357" s="175">
        <f t="shared" si="236"/>
        <v>12.596638655462186</v>
      </c>
      <c r="N357" s="115"/>
      <c r="O357" s="116"/>
      <c r="P357" s="177">
        <f t="shared" ref="P357:P361" si="250">L357</f>
        <v>14.99</v>
      </c>
      <c r="Q357" s="14" t="s">
        <v>41</v>
      </c>
      <c r="R357" s="14" t="s">
        <v>41</v>
      </c>
      <c r="S357" s="14" t="s">
        <v>41</v>
      </c>
      <c r="T357" s="14" t="s">
        <v>41</v>
      </c>
      <c r="U357" s="71" t="s">
        <v>41</v>
      </c>
      <c r="V357" s="252">
        <v>39.99</v>
      </c>
      <c r="W357" s="48"/>
      <c r="X357" s="119" t="s">
        <v>41</v>
      </c>
      <c r="Y357" s="67">
        <v>10</v>
      </c>
      <c r="Z357" s="114"/>
      <c r="AA357" s="182">
        <f t="shared" si="237"/>
        <v>10</v>
      </c>
      <c r="AB357" s="183">
        <f t="shared" si="238"/>
        <v>35.699999999999996</v>
      </c>
      <c r="AC357" s="184">
        <f t="shared" si="239"/>
        <v>39.99</v>
      </c>
      <c r="AD357" s="183">
        <f t="shared" si="240"/>
        <v>33.605042016806728</v>
      </c>
      <c r="AE357" s="202" t="str">
        <f>IF(ISNUMBER(Q357),AA357-40,"-")</f>
        <v>-</v>
      </c>
      <c r="AF357" s="203" t="str">
        <f>IF(ISNUMBER(R357),AA357-100,"-")</f>
        <v>-</v>
      </c>
      <c r="AG357" s="203" t="str">
        <f>IF(ISNUMBER(S357),AA357-140,"-")</f>
        <v>-</v>
      </c>
      <c r="AH357" s="203" t="str">
        <f t="shared" si="241"/>
        <v>-</v>
      </c>
      <c r="AI357" s="204" t="str">
        <f t="shared" si="242"/>
        <v>-</v>
      </c>
      <c r="AJ357" s="185"/>
      <c r="AK357" s="205" t="str">
        <f t="shared" si="243"/>
        <v>-</v>
      </c>
      <c r="AL357" s="206" t="str">
        <f t="shared" si="244"/>
        <v>-</v>
      </c>
      <c r="AM357" s="206" t="str">
        <f t="shared" si="245"/>
        <v>-</v>
      </c>
      <c r="AN357" s="206" t="str">
        <f t="shared" si="246"/>
        <v>-</v>
      </c>
      <c r="AO357" s="207" t="str">
        <f t="shared" si="247"/>
        <v>-</v>
      </c>
      <c r="AP357" s="103" t="s">
        <v>2497</v>
      </c>
      <c r="AQ357" s="227"/>
      <c r="AR357" s="112" t="s">
        <v>180</v>
      </c>
      <c r="AS357" s="103"/>
    </row>
    <row r="358" spans="1:45">
      <c r="A358" s="110"/>
      <c r="B358" s="126" t="s">
        <v>176</v>
      </c>
      <c r="C358" s="53" t="s">
        <v>2127</v>
      </c>
      <c r="D358" s="71" t="s">
        <v>40</v>
      </c>
      <c r="E358" s="112"/>
      <c r="F358" s="51" t="s">
        <v>61</v>
      </c>
      <c r="G358" s="14">
        <v>10</v>
      </c>
      <c r="H358" s="14">
        <v>50</v>
      </c>
      <c r="I358" s="14" t="s">
        <v>41</v>
      </c>
      <c r="J358" s="14" t="s">
        <v>76</v>
      </c>
      <c r="K358" s="72" t="s">
        <v>61</v>
      </c>
      <c r="L358" s="115">
        <v>14.99</v>
      </c>
      <c r="M358" s="175">
        <f t="shared" si="236"/>
        <v>12.596638655462186</v>
      </c>
      <c r="N358" s="115"/>
      <c r="O358" s="116"/>
      <c r="P358" s="177">
        <f t="shared" si="250"/>
        <v>14.99</v>
      </c>
      <c r="Q358" s="16">
        <f>P358-2</f>
        <v>12.99</v>
      </c>
      <c r="R358" s="16">
        <f>P358-5</f>
        <v>9.99</v>
      </c>
      <c r="S358" s="14" t="s">
        <v>41</v>
      </c>
      <c r="T358" s="14" t="s">
        <v>41</v>
      </c>
      <c r="U358" s="71" t="s">
        <v>41</v>
      </c>
      <c r="V358" s="252">
        <v>39.99</v>
      </c>
      <c r="W358" s="212"/>
      <c r="X358" s="119" t="s">
        <v>41</v>
      </c>
      <c r="Y358" s="67">
        <v>70</v>
      </c>
      <c r="Z358" s="114"/>
      <c r="AA358" s="182">
        <f t="shared" si="237"/>
        <v>70</v>
      </c>
      <c r="AB358" s="183">
        <f t="shared" si="238"/>
        <v>-35.699999999999996</v>
      </c>
      <c r="AC358" s="184">
        <f t="shared" si="239"/>
        <v>9.99</v>
      </c>
      <c r="AD358" s="183">
        <f t="shared" si="240"/>
        <v>8.3949579831932777</v>
      </c>
      <c r="AE358" s="202">
        <f>IF(ISNUMBER(Q358),AA358-40,"-")</f>
        <v>30</v>
      </c>
      <c r="AF358" s="203">
        <f>IF(ISNUMBER(R358),AA358-100,"-")</f>
        <v>-30</v>
      </c>
      <c r="AG358" s="203" t="str">
        <f>IF(ISNUMBER(S358),AA358-140,"-")</f>
        <v>-</v>
      </c>
      <c r="AH358" s="203" t="str">
        <f t="shared" si="241"/>
        <v>-</v>
      </c>
      <c r="AI358" s="204" t="str">
        <f t="shared" si="242"/>
        <v>-</v>
      </c>
      <c r="AJ358" s="185"/>
      <c r="AK358" s="205">
        <f t="shared" si="243"/>
        <v>19.990000000000002</v>
      </c>
      <c r="AL358" s="206">
        <f t="shared" si="244"/>
        <v>89.99</v>
      </c>
      <c r="AM358" s="206" t="str">
        <f t="shared" si="245"/>
        <v>-</v>
      </c>
      <c r="AN358" s="206" t="str">
        <f t="shared" si="246"/>
        <v>-</v>
      </c>
      <c r="AO358" s="207" t="str">
        <f t="shared" si="247"/>
        <v>-</v>
      </c>
      <c r="AP358" s="104"/>
      <c r="AQ358" s="227"/>
      <c r="AR358" s="112" t="s">
        <v>79</v>
      </c>
      <c r="AS358" s="103"/>
    </row>
    <row r="359" spans="1:45" s="49" customFormat="1">
      <c r="A359" s="111" t="s">
        <v>173</v>
      </c>
      <c r="B359" s="126" t="s">
        <v>176</v>
      </c>
      <c r="C359" s="53" t="s">
        <v>2130</v>
      </c>
      <c r="D359" s="71" t="s">
        <v>40</v>
      </c>
      <c r="E359" s="112"/>
      <c r="F359" s="51" t="s">
        <v>61</v>
      </c>
      <c r="G359" s="14">
        <v>10</v>
      </c>
      <c r="H359" s="14">
        <v>50</v>
      </c>
      <c r="I359" s="14" t="s">
        <v>41</v>
      </c>
      <c r="J359" s="14" t="s">
        <v>76</v>
      </c>
      <c r="K359" s="72" t="s">
        <v>61</v>
      </c>
      <c r="L359" s="115">
        <v>14.99</v>
      </c>
      <c r="M359" s="175">
        <f t="shared" si="236"/>
        <v>12.596638655462186</v>
      </c>
      <c r="N359" s="115"/>
      <c r="O359" s="116"/>
      <c r="P359" s="177">
        <f t="shared" si="250"/>
        <v>14.99</v>
      </c>
      <c r="Q359" s="14" t="s">
        <v>41</v>
      </c>
      <c r="R359" s="14" t="s">
        <v>41</v>
      </c>
      <c r="S359" s="14" t="s">
        <v>41</v>
      </c>
      <c r="T359" s="14" t="s">
        <v>41</v>
      </c>
      <c r="U359" s="71" t="s">
        <v>41</v>
      </c>
      <c r="V359" s="252">
        <v>39.99</v>
      </c>
      <c r="W359" s="48"/>
      <c r="X359" s="119" t="s">
        <v>41</v>
      </c>
      <c r="Y359" s="67">
        <v>15</v>
      </c>
      <c r="Z359" s="114"/>
      <c r="AA359" s="182">
        <f t="shared" si="237"/>
        <v>15</v>
      </c>
      <c r="AB359" s="183">
        <f t="shared" si="238"/>
        <v>29.75</v>
      </c>
      <c r="AC359" s="184">
        <f t="shared" si="239"/>
        <v>29.990000000000002</v>
      </c>
      <c r="AD359" s="183">
        <f t="shared" si="240"/>
        <v>25.20168067226891</v>
      </c>
      <c r="AE359" s="202" t="str">
        <f>IF(ISNUMBER(Q359),AA359-40,"-")</f>
        <v>-</v>
      </c>
      <c r="AF359" s="203" t="str">
        <f>IF(ISNUMBER(R359),AA359-100,"-")</f>
        <v>-</v>
      </c>
      <c r="AG359" s="203" t="str">
        <f>IF(ISNUMBER(S359),AA359-140,"-")</f>
        <v>-</v>
      </c>
      <c r="AH359" s="203" t="str">
        <f t="shared" si="241"/>
        <v>-</v>
      </c>
      <c r="AI359" s="204" t="str">
        <f t="shared" si="242"/>
        <v>-</v>
      </c>
      <c r="AJ359" s="185"/>
      <c r="AK359" s="205" t="str">
        <f t="shared" si="243"/>
        <v>-</v>
      </c>
      <c r="AL359" s="206" t="str">
        <f t="shared" si="244"/>
        <v>-</v>
      </c>
      <c r="AM359" s="206" t="str">
        <f t="shared" si="245"/>
        <v>-</v>
      </c>
      <c r="AN359" s="206" t="str">
        <f t="shared" si="246"/>
        <v>-</v>
      </c>
      <c r="AO359" s="207" t="str">
        <f t="shared" si="247"/>
        <v>-</v>
      </c>
      <c r="AP359" s="103" t="s">
        <v>2283</v>
      </c>
      <c r="AQ359" s="227"/>
      <c r="AR359" s="112" t="s">
        <v>181</v>
      </c>
      <c r="AS359" s="103"/>
    </row>
    <row r="360" spans="1:45" s="49" customFormat="1">
      <c r="A360" s="110"/>
      <c r="B360" s="126" t="s">
        <v>176</v>
      </c>
      <c r="C360" s="53" t="s">
        <v>2127</v>
      </c>
      <c r="D360" s="71" t="s">
        <v>40</v>
      </c>
      <c r="E360" s="112" t="s">
        <v>2426</v>
      </c>
      <c r="F360" s="51" t="s">
        <v>61</v>
      </c>
      <c r="G360" s="14">
        <v>10</v>
      </c>
      <c r="H360" s="14">
        <v>50</v>
      </c>
      <c r="I360" s="14" t="s">
        <v>41</v>
      </c>
      <c r="J360" s="14" t="s">
        <v>76</v>
      </c>
      <c r="K360" s="72" t="s">
        <v>61</v>
      </c>
      <c r="L360" s="115">
        <v>14.99</v>
      </c>
      <c r="M360" s="175">
        <f t="shared" si="236"/>
        <v>12.596638655462186</v>
      </c>
      <c r="N360" s="115"/>
      <c r="O360" s="116"/>
      <c r="P360" s="177">
        <f t="shared" si="250"/>
        <v>14.99</v>
      </c>
      <c r="Q360" s="16">
        <f>P360-2</f>
        <v>12.99</v>
      </c>
      <c r="R360" s="16">
        <f>P360-5</f>
        <v>9.99</v>
      </c>
      <c r="S360" s="14" t="s">
        <v>41</v>
      </c>
      <c r="T360" s="14" t="s">
        <v>41</v>
      </c>
      <c r="U360" s="71" t="s">
        <v>41</v>
      </c>
      <c r="V360" s="252">
        <v>39.99</v>
      </c>
      <c r="W360" s="237" t="s">
        <v>49</v>
      </c>
      <c r="X360" s="120" t="s">
        <v>2155</v>
      </c>
      <c r="Y360" s="67">
        <v>70</v>
      </c>
      <c r="Z360" s="114">
        <v>100</v>
      </c>
      <c r="AA360" s="182">
        <f t="shared" si="237"/>
        <v>170</v>
      </c>
      <c r="AB360" s="183">
        <f t="shared" si="238"/>
        <v>-154.69999999999999</v>
      </c>
      <c r="AC360" s="184">
        <f t="shared" si="239"/>
        <v>9.99</v>
      </c>
      <c r="AD360" s="183">
        <f t="shared" si="240"/>
        <v>8.3949579831932777</v>
      </c>
      <c r="AE360" s="202">
        <f>IF(ISNUMBER(Q360),AA360-40,"-")</f>
        <v>130</v>
      </c>
      <c r="AF360" s="203">
        <f>IF(ISNUMBER(R360),AA360-100,"-")</f>
        <v>70</v>
      </c>
      <c r="AG360" s="203" t="str">
        <f>IF(ISNUMBER(S360),AA360-140,"-")</f>
        <v>-</v>
      </c>
      <c r="AH360" s="203" t="str">
        <f t="shared" si="241"/>
        <v>-</v>
      </c>
      <c r="AI360" s="204" t="str">
        <f t="shared" si="242"/>
        <v>-</v>
      </c>
      <c r="AJ360" s="185"/>
      <c r="AK360" s="205">
        <f t="shared" si="243"/>
        <v>9.99</v>
      </c>
      <c r="AL360" s="206">
        <f t="shared" si="244"/>
        <v>9.99</v>
      </c>
      <c r="AM360" s="206" t="str">
        <f t="shared" si="245"/>
        <v>-</v>
      </c>
      <c r="AN360" s="206" t="str">
        <f t="shared" si="246"/>
        <v>-</v>
      </c>
      <c r="AO360" s="207" t="str">
        <f t="shared" si="247"/>
        <v>-</v>
      </c>
      <c r="AP360" s="104"/>
      <c r="AQ360" s="227">
        <v>46265</v>
      </c>
      <c r="AR360" s="112" t="s">
        <v>79</v>
      </c>
      <c r="AS360" s="103"/>
    </row>
    <row r="361" spans="1:45">
      <c r="A361" s="110"/>
      <c r="B361" s="126" t="s">
        <v>176</v>
      </c>
      <c r="C361" s="53" t="s">
        <v>2127</v>
      </c>
      <c r="D361" s="71" t="s">
        <v>40</v>
      </c>
      <c r="E361" s="112" t="s">
        <v>2426</v>
      </c>
      <c r="F361" s="51" t="s">
        <v>61</v>
      </c>
      <c r="G361" s="14">
        <v>10</v>
      </c>
      <c r="H361" s="14">
        <v>50</v>
      </c>
      <c r="I361" s="14" t="s">
        <v>41</v>
      </c>
      <c r="J361" s="14" t="s">
        <v>76</v>
      </c>
      <c r="K361" s="72" t="s">
        <v>61</v>
      </c>
      <c r="L361" s="115">
        <v>14.99</v>
      </c>
      <c r="M361" s="175">
        <f t="shared" si="236"/>
        <v>12.596638655462186</v>
      </c>
      <c r="N361" s="115"/>
      <c r="O361" s="116"/>
      <c r="P361" s="177">
        <f t="shared" si="250"/>
        <v>14.99</v>
      </c>
      <c r="Q361" s="16">
        <f>P361-2</f>
        <v>12.99</v>
      </c>
      <c r="R361" s="16">
        <f>P361-5</f>
        <v>9.99</v>
      </c>
      <c r="S361" s="14" t="s">
        <v>41</v>
      </c>
      <c r="T361" s="14" t="s">
        <v>41</v>
      </c>
      <c r="U361" s="71" t="s">
        <v>41</v>
      </c>
      <c r="V361" s="252">
        <v>39.99</v>
      </c>
      <c r="W361" s="237" t="s">
        <v>49</v>
      </c>
      <c r="X361" s="120" t="s">
        <v>2172</v>
      </c>
      <c r="Y361" s="67">
        <v>70</v>
      </c>
      <c r="Z361" s="114">
        <v>120</v>
      </c>
      <c r="AA361" s="182">
        <f t="shared" si="237"/>
        <v>190</v>
      </c>
      <c r="AB361" s="183">
        <f t="shared" si="238"/>
        <v>-178.5</v>
      </c>
      <c r="AC361" s="184">
        <f t="shared" si="239"/>
        <v>9.99</v>
      </c>
      <c r="AD361" s="183">
        <f t="shared" si="240"/>
        <v>8.3949579831932777</v>
      </c>
      <c r="AE361" s="202">
        <f>IF(ISNUMBER(Q361),AA361-40,"-")</f>
        <v>150</v>
      </c>
      <c r="AF361" s="203">
        <f>IF(ISNUMBER(R361),AA361-100,"-")</f>
        <v>90</v>
      </c>
      <c r="AG361" s="203" t="str">
        <f>IF(ISNUMBER(S361),AA361-140,"-")</f>
        <v>-</v>
      </c>
      <c r="AH361" s="203" t="str">
        <f t="shared" si="241"/>
        <v>-</v>
      </c>
      <c r="AI361" s="204" t="str">
        <f t="shared" si="242"/>
        <v>-</v>
      </c>
      <c r="AJ361" s="185"/>
      <c r="AK361" s="205">
        <f t="shared" si="243"/>
        <v>9.99</v>
      </c>
      <c r="AL361" s="206">
        <f t="shared" si="244"/>
        <v>9.99</v>
      </c>
      <c r="AM361" s="206" t="str">
        <f t="shared" si="245"/>
        <v>-</v>
      </c>
      <c r="AN361" s="206" t="str">
        <f t="shared" si="246"/>
        <v>-</v>
      </c>
      <c r="AO361" s="207" t="str">
        <f t="shared" si="247"/>
        <v>-</v>
      </c>
      <c r="AP361" s="104"/>
      <c r="AQ361" s="227">
        <v>46265</v>
      </c>
      <c r="AR361" s="112" t="s">
        <v>79</v>
      </c>
      <c r="AS361" s="201" t="s">
        <v>82</v>
      </c>
    </row>
    <row r="362" spans="1:45" s="49" customFormat="1">
      <c r="A362" s="110"/>
      <c r="B362" s="126" t="s">
        <v>176</v>
      </c>
      <c r="C362" s="53" t="s">
        <v>2131</v>
      </c>
      <c r="D362" s="71" t="s">
        <v>40</v>
      </c>
      <c r="E362" s="112" t="s">
        <v>2426</v>
      </c>
      <c r="F362" s="51" t="s">
        <v>61</v>
      </c>
      <c r="G362" s="14">
        <v>15</v>
      </c>
      <c r="H362" s="14">
        <v>50</v>
      </c>
      <c r="I362" s="14" t="s">
        <v>41</v>
      </c>
      <c r="J362" s="14" t="s">
        <v>76</v>
      </c>
      <c r="K362" s="72" t="s">
        <v>61</v>
      </c>
      <c r="L362" s="115">
        <v>19.989999999999998</v>
      </c>
      <c r="M362" s="175">
        <f t="shared" si="236"/>
        <v>16.798319327731093</v>
      </c>
      <c r="N362" s="117">
        <f>(L362*0.8)</f>
        <v>15.991999999999999</v>
      </c>
      <c r="O362" s="118">
        <f>N362/1.19</f>
        <v>13.438655462184874</v>
      </c>
      <c r="P362" s="177">
        <f>N362</f>
        <v>15.991999999999999</v>
      </c>
      <c r="Q362" s="16">
        <f>P362-2</f>
        <v>13.991999999999999</v>
      </c>
      <c r="R362" s="16">
        <f>P362-5</f>
        <v>10.991999999999999</v>
      </c>
      <c r="S362" s="14" t="s">
        <v>41</v>
      </c>
      <c r="T362" s="14" t="s">
        <v>41</v>
      </c>
      <c r="U362" s="71" t="s">
        <v>41</v>
      </c>
      <c r="V362" s="256">
        <v>0</v>
      </c>
      <c r="W362" s="237" t="s">
        <v>186</v>
      </c>
      <c r="X362" s="120" t="s">
        <v>2162</v>
      </c>
      <c r="Y362" s="67">
        <v>90</v>
      </c>
      <c r="Z362" s="114">
        <v>-10</v>
      </c>
      <c r="AA362" s="182">
        <f t="shared" si="237"/>
        <v>80</v>
      </c>
      <c r="AB362" s="183">
        <f t="shared" si="238"/>
        <v>-47.599999999999994</v>
      </c>
      <c r="AC362" s="184">
        <f t="shared" si="239"/>
        <v>9.99</v>
      </c>
      <c r="AD362" s="183">
        <f t="shared" si="240"/>
        <v>8.3949579831932777</v>
      </c>
      <c r="AE362" s="202">
        <f>IF(ISNUMBER(Q362),AA362-40,"-")</f>
        <v>40</v>
      </c>
      <c r="AF362" s="203">
        <f>IF(ISNUMBER(R362),AA362-100,"-")</f>
        <v>-20</v>
      </c>
      <c r="AG362" s="203" t="str">
        <f>IF(ISNUMBER(S362),AA362-140,"-")</f>
        <v>-</v>
      </c>
      <c r="AH362" s="203" t="str">
        <f t="shared" si="241"/>
        <v>-</v>
      </c>
      <c r="AI362" s="204" t="str">
        <f t="shared" si="242"/>
        <v>-</v>
      </c>
      <c r="AJ362" s="185"/>
      <c r="AK362" s="205">
        <f t="shared" si="243"/>
        <v>9.99</v>
      </c>
      <c r="AL362" s="206">
        <f t="shared" si="244"/>
        <v>79.989999999999995</v>
      </c>
      <c r="AM362" s="206" t="str">
        <f t="shared" si="245"/>
        <v>-</v>
      </c>
      <c r="AN362" s="206" t="str">
        <f t="shared" si="246"/>
        <v>-</v>
      </c>
      <c r="AO362" s="207" t="str">
        <f t="shared" si="247"/>
        <v>-</v>
      </c>
      <c r="AP362" s="103"/>
      <c r="AQ362" s="227">
        <v>46265</v>
      </c>
      <c r="AR362" s="112" t="s">
        <v>89</v>
      </c>
      <c r="AS362" s="103"/>
    </row>
    <row r="363" spans="1:45">
      <c r="A363" s="110"/>
      <c r="B363" s="126" t="s">
        <v>176</v>
      </c>
      <c r="C363" s="53" t="s">
        <v>2572</v>
      </c>
      <c r="D363" s="71" t="s">
        <v>40</v>
      </c>
      <c r="E363" s="112"/>
      <c r="F363" s="51" t="s">
        <v>61</v>
      </c>
      <c r="G363" s="14">
        <v>25</v>
      </c>
      <c r="H363" s="14">
        <v>50</v>
      </c>
      <c r="I363" s="14" t="s">
        <v>41</v>
      </c>
      <c r="J363" s="14" t="s">
        <v>76</v>
      </c>
      <c r="K363" s="72" t="s">
        <v>61</v>
      </c>
      <c r="L363" s="115">
        <v>16.989999999999998</v>
      </c>
      <c r="M363" s="175">
        <f t="shared" si="236"/>
        <v>14.277310924369747</v>
      </c>
      <c r="N363" s="115"/>
      <c r="O363" s="116"/>
      <c r="P363" s="177">
        <f>L363</f>
        <v>16.989999999999998</v>
      </c>
      <c r="Q363" s="14" t="s">
        <v>41</v>
      </c>
      <c r="R363" s="14" t="s">
        <v>41</v>
      </c>
      <c r="S363" s="14" t="s">
        <v>41</v>
      </c>
      <c r="T363" s="14" t="s">
        <v>41</v>
      </c>
      <c r="U363" s="71" t="s">
        <v>41</v>
      </c>
      <c r="V363" s="252">
        <v>39.99</v>
      </c>
      <c r="W363" s="48"/>
      <c r="X363" s="119" t="s">
        <v>41</v>
      </c>
      <c r="Y363" s="67">
        <v>15</v>
      </c>
      <c r="Z363" s="114"/>
      <c r="AA363" s="182">
        <f t="shared" si="237"/>
        <v>15</v>
      </c>
      <c r="AB363" s="183">
        <f t="shared" si="238"/>
        <v>29.75</v>
      </c>
      <c r="AC363" s="184">
        <f t="shared" si="239"/>
        <v>29.990000000000002</v>
      </c>
      <c r="AD363" s="183">
        <f t="shared" si="240"/>
        <v>25.20168067226891</v>
      </c>
      <c r="AE363" s="202" t="str">
        <f>IF(ISNUMBER(Q363),AA363-40,"-")</f>
        <v>-</v>
      </c>
      <c r="AF363" s="203" t="str">
        <f>IF(ISNUMBER(R363),AA363-100,"-")</f>
        <v>-</v>
      </c>
      <c r="AG363" s="203" t="str">
        <f>IF(ISNUMBER(S363),AA363-140,"-")</f>
        <v>-</v>
      </c>
      <c r="AH363" s="203" t="str">
        <f t="shared" si="241"/>
        <v>-</v>
      </c>
      <c r="AI363" s="204" t="str">
        <f t="shared" si="242"/>
        <v>-</v>
      </c>
      <c r="AJ363" s="185"/>
      <c r="AK363" s="205" t="str">
        <f t="shared" si="243"/>
        <v>-</v>
      </c>
      <c r="AL363" s="206" t="str">
        <f t="shared" si="244"/>
        <v>-</v>
      </c>
      <c r="AM363" s="206" t="str">
        <f t="shared" si="245"/>
        <v>-</v>
      </c>
      <c r="AN363" s="206" t="str">
        <f t="shared" si="246"/>
        <v>-</v>
      </c>
      <c r="AO363" s="207" t="str">
        <f t="shared" si="247"/>
        <v>-</v>
      </c>
      <c r="AP363" s="103" t="s">
        <v>2497</v>
      </c>
      <c r="AQ363" s="227"/>
      <c r="AR363" s="112" t="s">
        <v>181</v>
      </c>
      <c r="AS363" s="103"/>
    </row>
    <row r="364" spans="1:45" s="49" customFormat="1">
      <c r="A364" s="110"/>
      <c r="B364" s="126" t="s">
        <v>176</v>
      </c>
      <c r="C364" s="53" t="s">
        <v>2128</v>
      </c>
      <c r="D364" s="71" t="s">
        <v>85</v>
      </c>
      <c r="E364" s="112" t="s">
        <v>2426</v>
      </c>
      <c r="F364" s="51" t="s">
        <v>61</v>
      </c>
      <c r="G364" s="14">
        <v>10</v>
      </c>
      <c r="H364" s="14">
        <v>50</v>
      </c>
      <c r="I364" s="14" t="s">
        <v>41</v>
      </c>
      <c r="J364" s="14" t="s">
        <v>76</v>
      </c>
      <c r="K364" s="72" t="s">
        <v>61</v>
      </c>
      <c r="L364" s="115">
        <v>19.989999999999998</v>
      </c>
      <c r="M364" s="175">
        <f t="shared" si="236"/>
        <v>16.798319327731093</v>
      </c>
      <c r="N364" s="115">
        <f>(L364-5)*0.8+5</f>
        <v>16.991999999999997</v>
      </c>
      <c r="O364" s="118">
        <f>N364/1.19</f>
        <v>14.278991596638654</v>
      </c>
      <c r="P364" s="177">
        <f>N364</f>
        <v>16.991999999999997</v>
      </c>
      <c r="Q364" s="16">
        <f>P364-2</f>
        <v>14.991999999999997</v>
      </c>
      <c r="R364" s="16">
        <f>P364-5</f>
        <v>11.991999999999997</v>
      </c>
      <c r="S364" s="14" t="s">
        <v>41</v>
      </c>
      <c r="T364" s="14" t="s">
        <v>41</v>
      </c>
      <c r="U364" s="71" t="s">
        <v>41</v>
      </c>
      <c r="V364" s="256">
        <v>0</v>
      </c>
      <c r="W364" s="237" t="s">
        <v>186</v>
      </c>
      <c r="X364" s="120" t="s">
        <v>2159</v>
      </c>
      <c r="Y364" s="67">
        <v>150</v>
      </c>
      <c r="Z364" s="114">
        <v>10</v>
      </c>
      <c r="AA364" s="182">
        <f t="shared" si="237"/>
        <v>160</v>
      </c>
      <c r="AB364" s="183">
        <f t="shared" si="238"/>
        <v>-142.79999999999998</v>
      </c>
      <c r="AC364" s="184">
        <f t="shared" si="239"/>
        <v>9.99</v>
      </c>
      <c r="AD364" s="183">
        <f t="shared" si="240"/>
        <v>8.3949579831932777</v>
      </c>
      <c r="AE364" s="202">
        <f>IF(ISNUMBER(Q364),AA364-40,"-")</f>
        <v>120</v>
      </c>
      <c r="AF364" s="203">
        <f>IF(ISNUMBER(R364),AA364-100,"-")</f>
        <v>60</v>
      </c>
      <c r="AG364" s="203" t="str">
        <f>IF(ISNUMBER(S364),AA364-140,"-")</f>
        <v>-</v>
      </c>
      <c r="AH364" s="203" t="str">
        <f t="shared" si="241"/>
        <v>-</v>
      </c>
      <c r="AI364" s="204" t="str">
        <f t="shared" si="242"/>
        <v>-</v>
      </c>
      <c r="AJ364" s="185"/>
      <c r="AK364" s="205">
        <f t="shared" si="243"/>
        <v>9.99</v>
      </c>
      <c r="AL364" s="206">
        <f t="shared" si="244"/>
        <v>9.99</v>
      </c>
      <c r="AM364" s="206" t="str">
        <f t="shared" si="245"/>
        <v>-</v>
      </c>
      <c r="AN364" s="206" t="str">
        <f t="shared" si="246"/>
        <v>-</v>
      </c>
      <c r="AO364" s="207" t="str">
        <f t="shared" si="247"/>
        <v>-</v>
      </c>
      <c r="AP364" s="104"/>
      <c r="AQ364" s="227">
        <v>46265</v>
      </c>
      <c r="AR364" s="112" t="s">
        <v>90</v>
      </c>
      <c r="AS364" s="103"/>
    </row>
    <row r="365" spans="1:45" s="49" customFormat="1">
      <c r="A365" s="110"/>
      <c r="B365" s="126" t="s">
        <v>176</v>
      </c>
      <c r="C365" s="53" t="s">
        <v>2131</v>
      </c>
      <c r="D365" s="71" t="s">
        <v>40</v>
      </c>
      <c r="E365" s="112" t="s">
        <v>2426</v>
      </c>
      <c r="F365" s="51" t="s">
        <v>61</v>
      </c>
      <c r="G365" s="14">
        <v>15</v>
      </c>
      <c r="H365" s="14">
        <v>50</v>
      </c>
      <c r="I365" s="14" t="s">
        <v>41</v>
      </c>
      <c r="J365" s="14" t="s">
        <v>76</v>
      </c>
      <c r="K365" s="72" t="s">
        <v>61</v>
      </c>
      <c r="L365" s="115">
        <v>19.989999999999998</v>
      </c>
      <c r="M365" s="175">
        <f t="shared" si="236"/>
        <v>16.798319327731093</v>
      </c>
      <c r="N365" s="117">
        <f>(L365*0.9)</f>
        <v>17.991</v>
      </c>
      <c r="O365" s="118">
        <f>N365/1.19</f>
        <v>15.118487394957983</v>
      </c>
      <c r="P365" s="177">
        <f>N365</f>
        <v>17.991</v>
      </c>
      <c r="Q365" s="16">
        <f>P365-2</f>
        <v>15.991</v>
      </c>
      <c r="R365" s="16">
        <f>P365-5</f>
        <v>12.991</v>
      </c>
      <c r="S365" s="14" t="s">
        <v>41</v>
      </c>
      <c r="T365" s="14" t="s">
        <v>41</v>
      </c>
      <c r="U365" s="71" t="s">
        <v>41</v>
      </c>
      <c r="V365" s="256">
        <v>0</v>
      </c>
      <c r="W365" s="237" t="s">
        <v>185</v>
      </c>
      <c r="X365" s="120" t="s">
        <v>2161</v>
      </c>
      <c r="Y365" s="67">
        <v>90</v>
      </c>
      <c r="Z365" s="114">
        <v>30</v>
      </c>
      <c r="AA365" s="182">
        <f t="shared" si="237"/>
        <v>120</v>
      </c>
      <c r="AB365" s="183">
        <f t="shared" si="238"/>
        <v>-95.199999999999989</v>
      </c>
      <c r="AC365" s="184">
        <f t="shared" si="239"/>
        <v>9.99</v>
      </c>
      <c r="AD365" s="183">
        <f t="shared" si="240"/>
        <v>8.3949579831932777</v>
      </c>
      <c r="AE365" s="202">
        <f>IF(ISNUMBER(Q365),AA365-40,"-")</f>
        <v>80</v>
      </c>
      <c r="AF365" s="203">
        <f>IF(ISNUMBER(R365),AA365-100,"-")</f>
        <v>20</v>
      </c>
      <c r="AG365" s="203" t="str">
        <f>IF(ISNUMBER(S365),AA365-140,"-")</f>
        <v>-</v>
      </c>
      <c r="AH365" s="203" t="str">
        <f t="shared" si="241"/>
        <v>-</v>
      </c>
      <c r="AI365" s="204" t="str">
        <f t="shared" si="242"/>
        <v>-</v>
      </c>
      <c r="AJ365" s="185"/>
      <c r="AK365" s="205">
        <f t="shared" si="243"/>
        <v>9.99</v>
      </c>
      <c r="AL365" s="206">
        <f t="shared" si="244"/>
        <v>29.990000000000002</v>
      </c>
      <c r="AM365" s="206" t="str">
        <f t="shared" si="245"/>
        <v>-</v>
      </c>
      <c r="AN365" s="206" t="str">
        <f t="shared" si="246"/>
        <v>-</v>
      </c>
      <c r="AO365" s="207" t="str">
        <f t="shared" si="247"/>
        <v>-</v>
      </c>
      <c r="AP365" s="103"/>
      <c r="AQ365" s="227">
        <v>46265</v>
      </c>
      <c r="AR365" s="112" t="s">
        <v>89</v>
      </c>
      <c r="AS365" s="103"/>
    </row>
    <row r="366" spans="1:45">
      <c r="A366" s="110"/>
      <c r="B366" s="126" t="s">
        <v>176</v>
      </c>
      <c r="C366" s="53" t="s">
        <v>2128</v>
      </c>
      <c r="D366" s="71" t="s">
        <v>85</v>
      </c>
      <c r="E366" s="112" t="s">
        <v>2426</v>
      </c>
      <c r="F366" s="51" t="s">
        <v>61</v>
      </c>
      <c r="G366" s="14">
        <v>10</v>
      </c>
      <c r="H366" s="14">
        <v>50</v>
      </c>
      <c r="I366" s="14" t="s">
        <v>41</v>
      </c>
      <c r="J366" s="14" t="s">
        <v>76</v>
      </c>
      <c r="K366" s="72" t="s">
        <v>61</v>
      </c>
      <c r="L366" s="115">
        <v>19.989999999999998</v>
      </c>
      <c r="M366" s="175">
        <f t="shared" si="236"/>
        <v>16.798319327731093</v>
      </c>
      <c r="N366" s="115">
        <f>(L366-5)*0.9+5</f>
        <v>18.491</v>
      </c>
      <c r="O366" s="118">
        <f>N366/1.19</f>
        <v>15.538655462184874</v>
      </c>
      <c r="P366" s="177">
        <f>N366</f>
        <v>18.491</v>
      </c>
      <c r="Q366" s="16">
        <f>P366-2</f>
        <v>16.491</v>
      </c>
      <c r="R366" s="16">
        <f>P366-5</f>
        <v>13.491</v>
      </c>
      <c r="S366" s="14" t="s">
        <v>41</v>
      </c>
      <c r="T366" s="14" t="s">
        <v>41</v>
      </c>
      <c r="U366" s="71" t="s">
        <v>41</v>
      </c>
      <c r="V366" s="256">
        <v>0</v>
      </c>
      <c r="W366" s="237" t="s">
        <v>185</v>
      </c>
      <c r="X366" s="120" t="s">
        <v>2158</v>
      </c>
      <c r="Y366" s="67">
        <v>150</v>
      </c>
      <c r="Z366" s="114">
        <v>40</v>
      </c>
      <c r="AA366" s="182">
        <f t="shared" si="237"/>
        <v>190</v>
      </c>
      <c r="AB366" s="183">
        <f t="shared" si="238"/>
        <v>-178.5</v>
      </c>
      <c r="AC366" s="184">
        <f t="shared" si="239"/>
        <v>9.99</v>
      </c>
      <c r="AD366" s="183">
        <f t="shared" si="240"/>
        <v>8.3949579831932777</v>
      </c>
      <c r="AE366" s="202">
        <f>IF(ISNUMBER(Q366),AA366-40,"-")</f>
        <v>150</v>
      </c>
      <c r="AF366" s="203">
        <f>IF(ISNUMBER(R366),AA366-100,"-")</f>
        <v>90</v>
      </c>
      <c r="AG366" s="203" t="str">
        <f>IF(ISNUMBER(S366),AA366-140,"-")</f>
        <v>-</v>
      </c>
      <c r="AH366" s="203" t="str">
        <f t="shared" si="241"/>
        <v>-</v>
      </c>
      <c r="AI366" s="204" t="str">
        <f t="shared" si="242"/>
        <v>-</v>
      </c>
      <c r="AJ366" s="185"/>
      <c r="AK366" s="205">
        <f t="shared" si="243"/>
        <v>9.99</v>
      </c>
      <c r="AL366" s="206">
        <f t="shared" si="244"/>
        <v>9.99</v>
      </c>
      <c r="AM366" s="206" t="str">
        <f t="shared" si="245"/>
        <v>-</v>
      </c>
      <c r="AN366" s="206" t="str">
        <f t="shared" si="246"/>
        <v>-</v>
      </c>
      <c r="AO366" s="207" t="str">
        <f t="shared" si="247"/>
        <v>-</v>
      </c>
      <c r="AP366" s="104"/>
      <c r="AQ366" s="227">
        <v>46265</v>
      </c>
      <c r="AR366" s="112" t="s">
        <v>90</v>
      </c>
      <c r="AS366" s="103"/>
    </row>
    <row r="367" spans="1:45" s="49" customFormat="1">
      <c r="A367" s="110"/>
      <c r="B367" s="126" t="s">
        <v>176</v>
      </c>
      <c r="C367" s="53" t="s">
        <v>2129</v>
      </c>
      <c r="D367" s="71" t="s">
        <v>71</v>
      </c>
      <c r="E367" s="112" t="s">
        <v>2426</v>
      </c>
      <c r="F367" s="51" t="s">
        <v>61</v>
      </c>
      <c r="G367" s="14">
        <v>10</v>
      </c>
      <c r="H367" s="14">
        <v>50</v>
      </c>
      <c r="I367" s="14" t="s">
        <v>41</v>
      </c>
      <c r="J367" s="14" t="s">
        <v>76</v>
      </c>
      <c r="K367" s="72" t="s">
        <v>61</v>
      </c>
      <c r="L367" s="115">
        <v>24.99</v>
      </c>
      <c r="M367" s="175">
        <f t="shared" si="236"/>
        <v>21</v>
      </c>
      <c r="N367" s="115">
        <f>L367-6</f>
        <v>18.989999999999998</v>
      </c>
      <c r="O367" s="118">
        <f>N367/1.19</f>
        <v>15.957983193277311</v>
      </c>
      <c r="P367" s="177">
        <f>N367</f>
        <v>18.989999999999998</v>
      </c>
      <c r="Q367" s="16">
        <f>P367-2</f>
        <v>16.989999999999998</v>
      </c>
      <c r="R367" s="16">
        <f>P367-5</f>
        <v>13.989999999999998</v>
      </c>
      <c r="S367" s="14" t="s">
        <v>41</v>
      </c>
      <c r="T367" s="14" t="s">
        <v>41</v>
      </c>
      <c r="U367" s="71" t="s">
        <v>41</v>
      </c>
      <c r="V367" s="252">
        <v>39.99</v>
      </c>
      <c r="W367" s="237" t="s">
        <v>184</v>
      </c>
      <c r="X367" s="120" t="s">
        <v>2157</v>
      </c>
      <c r="Y367" s="67">
        <v>230</v>
      </c>
      <c r="Z367" s="114">
        <v>0</v>
      </c>
      <c r="AA367" s="182">
        <f t="shared" si="237"/>
        <v>230</v>
      </c>
      <c r="AB367" s="183">
        <f t="shared" si="238"/>
        <v>-226.1</v>
      </c>
      <c r="AC367" s="184">
        <f t="shared" si="239"/>
        <v>9.99</v>
      </c>
      <c r="AD367" s="183">
        <f t="shared" si="240"/>
        <v>8.3949579831932777</v>
      </c>
      <c r="AE367" s="202">
        <f>IF(ISNUMBER(Q367),AA367-40,"-")</f>
        <v>190</v>
      </c>
      <c r="AF367" s="203">
        <f>IF(ISNUMBER(R367),AA367-100,"-")</f>
        <v>130</v>
      </c>
      <c r="AG367" s="203" t="str">
        <f>IF(ISNUMBER(S367),AA367-140,"-")</f>
        <v>-</v>
      </c>
      <c r="AH367" s="203" t="str">
        <f t="shared" si="241"/>
        <v>-</v>
      </c>
      <c r="AI367" s="204" t="str">
        <f t="shared" si="242"/>
        <v>-</v>
      </c>
      <c r="AJ367" s="185"/>
      <c r="AK367" s="205">
        <f t="shared" si="243"/>
        <v>9.99</v>
      </c>
      <c r="AL367" s="206">
        <f t="shared" si="244"/>
        <v>9.99</v>
      </c>
      <c r="AM367" s="206" t="str">
        <f t="shared" si="245"/>
        <v>-</v>
      </c>
      <c r="AN367" s="206" t="str">
        <f t="shared" si="246"/>
        <v>-</v>
      </c>
      <c r="AO367" s="207" t="str">
        <f t="shared" si="247"/>
        <v>-</v>
      </c>
      <c r="AP367" s="104"/>
      <c r="AQ367" s="227">
        <v>46265</v>
      </c>
      <c r="AR367" s="112" t="s">
        <v>106</v>
      </c>
      <c r="AS367" s="103"/>
    </row>
    <row r="368" spans="1:45">
      <c r="A368" s="110"/>
      <c r="B368" s="126" t="s">
        <v>176</v>
      </c>
      <c r="C368" s="53" t="s">
        <v>189</v>
      </c>
      <c r="D368" s="71" t="s">
        <v>40</v>
      </c>
      <c r="E368" s="112"/>
      <c r="F368" s="51" t="s">
        <v>43</v>
      </c>
      <c r="G368" s="14">
        <v>50</v>
      </c>
      <c r="H368" s="14">
        <v>300</v>
      </c>
      <c r="I368" s="14" t="s">
        <v>41</v>
      </c>
      <c r="J368" s="14" t="s">
        <v>76</v>
      </c>
      <c r="K368" s="72">
        <v>0.19</v>
      </c>
      <c r="L368" s="115">
        <v>19.989999999999998</v>
      </c>
      <c r="M368" s="175">
        <f t="shared" si="236"/>
        <v>16.798319327731093</v>
      </c>
      <c r="N368" s="115"/>
      <c r="O368" s="116"/>
      <c r="P368" s="177">
        <f t="shared" ref="P368:P375" si="251">L368</f>
        <v>19.989999999999998</v>
      </c>
      <c r="Q368" s="16">
        <f>P368-2</f>
        <v>17.989999999999998</v>
      </c>
      <c r="R368" s="16">
        <f>P368-5</f>
        <v>14.989999999999998</v>
      </c>
      <c r="S368" s="16">
        <f>P368-7</f>
        <v>12.989999999999998</v>
      </c>
      <c r="T368" s="16">
        <f>P368-10</f>
        <v>9.9899999999999984</v>
      </c>
      <c r="U368" s="71" t="s">
        <v>41</v>
      </c>
      <c r="V368" s="252">
        <v>39.99</v>
      </c>
      <c r="W368" s="212"/>
      <c r="X368" s="119" t="s">
        <v>41</v>
      </c>
      <c r="Y368" s="67">
        <v>70</v>
      </c>
      <c r="Z368" s="114"/>
      <c r="AA368" s="182">
        <f t="shared" si="237"/>
        <v>70</v>
      </c>
      <c r="AB368" s="183">
        <f t="shared" si="238"/>
        <v>-35.699999999999996</v>
      </c>
      <c r="AC368" s="184">
        <f t="shared" si="239"/>
        <v>9.99</v>
      </c>
      <c r="AD368" s="183">
        <f t="shared" si="240"/>
        <v>8.3949579831932777</v>
      </c>
      <c r="AE368" s="202">
        <f>IF(ISNUMBER(Q368),AA368-40,"-")</f>
        <v>30</v>
      </c>
      <c r="AF368" s="203">
        <f>IF(ISNUMBER(R368),AA368-100,"-")</f>
        <v>-30</v>
      </c>
      <c r="AG368" s="203">
        <f>IF(ISNUMBER(S368),AA368-140,"-")</f>
        <v>-70</v>
      </c>
      <c r="AH368" s="203">
        <f t="shared" si="241"/>
        <v>-130</v>
      </c>
      <c r="AI368" s="204" t="str">
        <f t="shared" si="242"/>
        <v>-</v>
      </c>
      <c r="AJ368" s="185"/>
      <c r="AK368" s="205">
        <f t="shared" si="243"/>
        <v>19.990000000000002</v>
      </c>
      <c r="AL368" s="206">
        <f t="shared" si="244"/>
        <v>89.99</v>
      </c>
      <c r="AM368" s="206">
        <f t="shared" si="245"/>
        <v>139.99</v>
      </c>
      <c r="AN368" s="206">
        <f t="shared" si="246"/>
        <v>209.99</v>
      </c>
      <c r="AO368" s="207" t="str">
        <f t="shared" si="247"/>
        <v>-</v>
      </c>
      <c r="AP368" s="103"/>
      <c r="AQ368" s="227"/>
      <c r="AR368" s="112" t="s">
        <v>68</v>
      </c>
      <c r="AS368" s="103"/>
    </row>
    <row r="369" spans="1:45" s="49" customFormat="1">
      <c r="A369" s="110"/>
      <c r="B369" s="126" t="s">
        <v>176</v>
      </c>
      <c r="C369" s="53" t="s">
        <v>189</v>
      </c>
      <c r="D369" s="71" t="s">
        <v>40</v>
      </c>
      <c r="E369" s="112" t="s">
        <v>2427</v>
      </c>
      <c r="F369" s="51" t="s">
        <v>43</v>
      </c>
      <c r="G369" s="14">
        <v>50</v>
      </c>
      <c r="H369" s="14">
        <v>300</v>
      </c>
      <c r="I369" s="14" t="s">
        <v>41</v>
      </c>
      <c r="J369" s="14" t="s">
        <v>76</v>
      </c>
      <c r="K369" s="72">
        <v>0.19</v>
      </c>
      <c r="L369" s="115">
        <v>19.989999999999998</v>
      </c>
      <c r="M369" s="175">
        <f t="shared" si="236"/>
        <v>16.798319327731093</v>
      </c>
      <c r="N369" s="115"/>
      <c r="O369" s="116"/>
      <c r="P369" s="177">
        <f t="shared" si="251"/>
        <v>19.989999999999998</v>
      </c>
      <c r="Q369" s="16">
        <f>P369-2</f>
        <v>17.989999999999998</v>
      </c>
      <c r="R369" s="16">
        <f>P369-5</f>
        <v>14.989999999999998</v>
      </c>
      <c r="S369" s="16">
        <f>P369-7</f>
        <v>12.989999999999998</v>
      </c>
      <c r="T369" s="16">
        <f>P369-10</f>
        <v>9.9899999999999984</v>
      </c>
      <c r="U369" s="71" t="s">
        <v>41</v>
      </c>
      <c r="V369" s="252">
        <v>39.99</v>
      </c>
      <c r="W369" s="237" t="s">
        <v>49</v>
      </c>
      <c r="X369" s="120" t="s">
        <v>190</v>
      </c>
      <c r="Y369" s="67">
        <v>70</v>
      </c>
      <c r="Z369" s="114">
        <v>80</v>
      </c>
      <c r="AA369" s="182">
        <f t="shared" si="237"/>
        <v>150</v>
      </c>
      <c r="AB369" s="183">
        <f t="shared" si="238"/>
        <v>-130.9</v>
      </c>
      <c r="AC369" s="184">
        <f t="shared" si="239"/>
        <v>9.99</v>
      </c>
      <c r="AD369" s="183">
        <f t="shared" si="240"/>
        <v>8.3949579831932777</v>
      </c>
      <c r="AE369" s="202">
        <f>IF(ISNUMBER(Q369),AA369-40,"-")</f>
        <v>110</v>
      </c>
      <c r="AF369" s="203">
        <f>IF(ISNUMBER(R369),AA369-100,"-")</f>
        <v>50</v>
      </c>
      <c r="AG369" s="203">
        <f>IF(ISNUMBER(S369),AA369-140,"-")</f>
        <v>10</v>
      </c>
      <c r="AH369" s="203">
        <f t="shared" si="241"/>
        <v>-50</v>
      </c>
      <c r="AI369" s="204" t="str">
        <f t="shared" si="242"/>
        <v>-</v>
      </c>
      <c r="AJ369" s="185"/>
      <c r="AK369" s="205">
        <f t="shared" si="243"/>
        <v>9.99</v>
      </c>
      <c r="AL369" s="206">
        <f t="shared" si="244"/>
        <v>9.99</v>
      </c>
      <c r="AM369" s="206">
        <f t="shared" si="245"/>
        <v>39.99</v>
      </c>
      <c r="AN369" s="206">
        <f t="shared" si="246"/>
        <v>109.99</v>
      </c>
      <c r="AO369" s="207" t="str">
        <f t="shared" si="247"/>
        <v>-</v>
      </c>
      <c r="AP369" s="103"/>
      <c r="AQ369" s="227">
        <v>46265</v>
      </c>
      <c r="AR369" s="112" t="s">
        <v>68</v>
      </c>
      <c r="AS369" s="103"/>
    </row>
    <row r="370" spans="1:45" s="49" customFormat="1">
      <c r="A370" s="110"/>
      <c r="B370" s="126" t="s">
        <v>176</v>
      </c>
      <c r="C370" s="53" t="s">
        <v>2128</v>
      </c>
      <c r="D370" s="71" t="s">
        <v>85</v>
      </c>
      <c r="E370" s="112"/>
      <c r="F370" s="51" t="s">
        <v>61</v>
      </c>
      <c r="G370" s="14">
        <v>10</v>
      </c>
      <c r="H370" s="14">
        <v>50</v>
      </c>
      <c r="I370" s="14" t="s">
        <v>41</v>
      </c>
      <c r="J370" s="14" t="s">
        <v>76</v>
      </c>
      <c r="K370" s="72" t="s">
        <v>61</v>
      </c>
      <c r="L370" s="115">
        <v>19.989999999999998</v>
      </c>
      <c r="M370" s="175">
        <f t="shared" si="236"/>
        <v>16.798319327731093</v>
      </c>
      <c r="N370" s="115"/>
      <c r="O370" s="116"/>
      <c r="P370" s="177">
        <f t="shared" si="251"/>
        <v>19.989999999999998</v>
      </c>
      <c r="Q370" s="16">
        <f>P370-2</f>
        <v>17.989999999999998</v>
      </c>
      <c r="R370" s="16">
        <f>P370-5</f>
        <v>14.989999999999998</v>
      </c>
      <c r="S370" s="14" t="s">
        <v>41</v>
      </c>
      <c r="T370" s="14" t="s">
        <v>41</v>
      </c>
      <c r="U370" s="71" t="s">
        <v>41</v>
      </c>
      <c r="V370" s="252">
        <v>39.99</v>
      </c>
      <c r="W370" s="212"/>
      <c r="X370" s="119" t="s">
        <v>41</v>
      </c>
      <c r="Y370" s="67">
        <v>150</v>
      </c>
      <c r="Z370" s="114"/>
      <c r="AA370" s="182">
        <f t="shared" si="237"/>
        <v>150</v>
      </c>
      <c r="AB370" s="183">
        <f t="shared" si="238"/>
        <v>-130.9</v>
      </c>
      <c r="AC370" s="184">
        <f t="shared" si="239"/>
        <v>9.99</v>
      </c>
      <c r="AD370" s="183">
        <f t="shared" si="240"/>
        <v>8.3949579831932777</v>
      </c>
      <c r="AE370" s="202">
        <f>IF(ISNUMBER(Q370),AA370-40,"-")</f>
        <v>110</v>
      </c>
      <c r="AF370" s="203">
        <f>IF(ISNUMBER(R370),AA370-100,"-")</f>
        <v>50</v>
      </c>
      <c r="AG370" s="203" t="str">
        <f>IF(ISNUMBER(S370),AA370-140,"-")</f>
        <v>-</v>
      </c>
      <c r="AH370" s="203" t="str">
        <f t="shared" si="241"/>
        <v>-</v>
      </c>
      <c r="AI370" s="204" t="str">
        <f t="shared" si="242"/>
        <v>-</v>
      </c>
      <c r="AJ370" s="185"/>
      <c r="AK370" s="205">
        <f t="shared" si="243"/>
        <v>9.99</v>
      </c>
      <c r="AL370" s="206">
        <f t="shared" si="244"/>
        <v>9.99</v>
      </c>
      <c r="AM370" s="206" t="str">
        <f t="shared" si="245"/>
        <v>-</v>
      </c>
      <c r="AN370" s="206" t="str">
        <f t="shared" si="246"/>
        <v>-</v>
      </c>
      <c r="AO370" s="207" t="str">
        <f t="shared" si="247"/>
        <v>-</v>
      </c>
      <c r="AP370" s="104"/>
      <c r="AQ370" s="227"/>
      <c r="AR370" s="112" t="s">
        <v>90</v>
      </c>
      <c r="AS370" s="103"/>
    </row>
    <row r="371" spans="1:45">
      <c r="A371" s="110"/>
      <c r="B371" s="126" t="s">
        <v>176</v>
      </c>
      <c r="C371" s="53" t="s">
        <v>2131</v>
      </c>
      <c r="D371" s="71" t="s">
        <v>40</v>
      </c>
      <c r="E371" s="112"/>
      <c r="F371" s="51" t="s">
        <v>61</v>
      </c>
      <c r="G371" s="14">
        <v>15</v>
      </c>
      <c r="H371" s="14">
        <v>50</v>
      </c>
      <c r="I371" s="14" t="s">
        <v>41</v>
      </c>
      <c r="J371" s="14" t="s">
        <v>76</v>
      </c>
      <c r="K371" s="72" t="s">
        <v>61</v>
      </c>
      <c r="L371" s="115">
        <v>19.989999999999998</v>
      </c>
      <c r="M371" s="175">
        <f t="shared" si="236"/>
        <v>16.798319327731093</v>
      </c>
      <c r="N371" s="115"/>
      <c r="O371" s="116"/>
      <c r="P371" s="177">
        <f t="shared" si="251"/>
        <v>19.989999999999998</v>
      </c>
      <c r="Q371" s="16">
        <f>P371-2</f>
        <v>17.989999999999998</v>
      </c>
      <c r="R371" s="16">
        <f>P371-5</f>
        <v>14.989999999999998</v>
      </c>
      <c r="S371" s="14" t="s">
        <v>41</v>
      </c>
      <c r="T371" s="14" t="s">
        <v>41</v>
      </c>
      <c r="U371" s="71" t="s">
        <v>41</v>
      </c>
      <c r="V371" s="252">
        <v>39.99</v>
      </c>
      <c r="W371" s="212"/>
      <c r="X371" s="119" t="s">
        <v>41</v>
      </c>
      <c r="Y371" s="67">
        <v>90</v>
      </c>
      <c r="Z371" s="114"/>
      <c r="AA371" s="182">
        <f t="shared" si="237"/>
        <v>90</v>
      </c>
      <c r="AB371" s="183">
        <f t="shared" si="238"/>
        <v>-59.5</v>
      </c>
      <c r="AC371" s="184">
        <f t="shared" si="239"/>
        <v>9.99</v>
      </c>
      <c r="AD371" s="183">
        <f t="shared" si="240"/>
        <v>8.3949579831932777</v>
      </c>
      <c r="AE371" s="202">
        <f>IF(ISNUMBER(Q371),AA371-40,"-")</f>
        <v>50</v>
      </c>
      <c r="AF371" s="203">
        <f>IF(ISNUMBER(R371),AA371-100,"-")</f>
        <v>-10</v>
      </c>
      <c r="AG371" s="203" t="str">
        <f>IF(ISNUMBER(S371),AA371-140,"-")</f>
        <v>-</v>
      </c>
      <c r="AH371" s="203" t="str">
        <f t="shared" si="241"/>
        <v>-</v>
      </c>
      <c r="AI371" s="204" t="str">
        <f t="shared" si="242"/>
        <v>-</v>
      </c>
      <c r="AJ371" s="185"/>
      <c r="AK371" s="205">
        <f t="shared" si="243"/>
        <v>9.99</v>
      </c>
      <c r="AL371" s="206">
        <f t="shared" si="244"/>
        <v>59.99</v>
      </c>
      <c r="AM371" s="206" t="str">
        <f t="shared" si="245"/>
        <v>-</v>
      </c>
      <c r="AN371" s="206" t="str">
        <f t="shared" si="246"/>
        <v>-</v>
      </c>
      <c r="AO371" s="207" t="str">
        <f t="shared" si="247"/>
        <v>-</v>
      </c>
      <c r="AP371" s="103"/>
      <c r="AQ371" s="227"/>
      <c r="AR371" s="112" t="s">
        <v>89</v>
      </c>
      <c r="AS371" s="103"/>
    </row>
    <row r="372" spans="1:45" s="49" customFormat="1">
      <c r="A372" s="111" t="s">
        <v>173</v>
      </c>
      <c r="B372" s="126" t="s">
        <v>176</v>
      </c>
      <c r="C372" s="53" t="s">
        <v>2132</v>
      </c>
      <c r="D372" s="71" t="s">
        <v>40</v>
      </c>
      <c r="E372" s="112"/>
      <c r="F372" s="51" t="s">
        <v>61</v>
      </c>
      <c r="G372" s="14">
        <v>15</v>
      </c>
      <c r="H372" s="14">
        <v>50</v>
      </c>
      <c r="I372" s="14" t="s">
        <v>41</v>
      </c>
      <c r="J372" s="14" t="s">
        <v>76</v>
      </c>
      <c r="K372" s="72" t="s">
        <v>61</v>
      </c>
      <c r="L372" s="115">
        <v>19.989999999999998</v>
      </c>
      <c r="M372" s="175">
        <f t="shared" si="236"/>
        <v>16.798319327731093</v>
      </c>
      <c r="N372" s="115"/>
      <c r="O372" s="116"/>
      <c r="P372" s="177">
        <f t="shared" si="251"/>
        <v>19.989999999999998</v>
      </c>
      <c r="Q372" s="14" t="s">
        <v>41</v>
      </c>
      <c r="R372" s="14" t="s">
        <v>41</v>
      </c>
      <c r="S372" s="14" t="s">
        <v>41</v>
      </c>
      <c r="T372" s="14" t="s">
        <v>41</v>
      </c>
      <c r="U372" s="71" t="s">
        <v>41</v>
      </c>
      <c r="V372" s="252">
        <v>39.99</v>
      </c>
      <c r="W372" s="48"/>
      <c r="X372" s="119" t="s">
        <v>41</v>
      </c>
      <c r="Y372" s="67">
        <v>20</v>
      </c>
      <c r="Z372" s="114"/>
      <c r="AA372" s="182">
        <f t="shared" si="237"/>
        <v>20</v>
      </c>
      <c r="AB372" s="183">
        <f t="shared" si="238"/>
        <v>23.799999999999997</v>
      </c>
      <c r="AC372" s="184">
        <f t="shared" si="239"/>
        <v>29.990000000000002</v>
      </c>
      <c r="AD372" s="183">
        <f t="shared" si="240"/>
        <v>25.20168067226891</v>
      </c>
      <c r="AE372" s="202" t="str">
        <f>IF(ISNUMBER(Q372),AA372-40,"-")</f>
        <v>-</v>
      </c>
      <c r="AF372" s="203" t="str">
        <f>IF(ISNUMBER(R372),AA372-100,"-")</f>
        <v>-</v>
      </c>
      <c r="AG372" s="203" t="str">
        <f>IF(ISNUMBER(S372),AA372-140,"-")</f>
        <v>-</v>
      </c>
      <c r="AH372" s="203" t="str">
        <f t="shared" si="241"/>
        <v>-</v>
      </c>
      <c r="AI372" s="204" t="str">
        <f t="shared" si="242"/>
        <v>-</v>
      </c>
      <c r="AJ372" s="185"/>
      <c r="AK372" s="205" t="str">
        <f t="shared" si="243"/>
        <v>-</v>
      </c>
      <c r="AL372" s="206" t="str">
        <f t="shared" si="244"/>
        <v>-</v>
      </c>
      <c r="AM372" s="206" t="str">
        <f t="shared" si="245"/>
        <v>-</v>
      </c>
      <c r="AN372" s="206" t="str">
        <f t="shared" si="246"/>
        <v>-</v>
      </c>
      <c r="AO372" s="207" t="str">
        <f t="shared" si="247"/>
        <v>-</v>
      </c>
      <c r="AP372" s="103" t="s">
        <v>2283</v>
      </c>
      <c r="AQ372" s="227"/>
      <c r="AR372" s="112" t="s">
        <v>187</v>
      </c>
      <c r="AS372" s="103"/>
    </row>
    <row r="373" spans="1:45" s="49" customFormat="1">
      <c r="A373" s="110"/>
      <c r="B373" s="126" t="s">
        <v>176</v>
      </c>
      <c r="C373" s="53" t="s">
        <v>2128</v>
      </c>
      <c r="D373" s="71" t="s">
        <v>85</v>
      </c>
      <c r="E373" s="112" t="s">
        <v>2426</v>
      </c>
      <c r="F373" s="51" t="s">
        <v>61</v>
      </c>
      <c r="G373" s="14">
        <v>10</v>
      </c>
      <c r="H373" s="14">
        <v>50</v>
      </c>
      <c r="I373" s="14" t="s">
        <v>41</v>
      </c>
      <c r="J373" s="14" t="s">
        <v>76</v>
      </c>
      <c r="K373" s="72" t="s">
        <v>61</v>
      </c>
      <c r="L373" s="115">
        <v>19.989999999999998</v>
      </c>
      <c r="M373" s="175">
        <f t="shared" si="236"/>
        <v>16.798319327731093</v>
      </c>
      <c r="N373" s="115"/>
      <c r="O373" s="116"/>
      <c r="P373" s="177">
        <f t="shared" si="251"/>
        <v>19.989999999999998</v>
      </c>
      <c r="Q373" s="16">
        <f>P373-2</f>
        <v>17.989999999999998</v>
      </c>
      <c r="R373" s="16">
        <f>P373-5</f>
        <v>14.989999999999998</v>
      </c>
      <c r="S373" s="14" t="s">
        <v>41</v>
      </c>
      <c r="T373" s="14" t="s">
        <v>41</v>
      </c>
      <c r="U373" s="71" t="s">
        <v>41</v>
      </c>
      <c r="V373" s="252">
        <v>39.99</v>
      </c>
      <c r="W373" s="237" t="s">
        <v>49</v>
      </c>
      <c r="X373" s="120" t="s">
        <v>2155</v>
      </c>
      <c r="Y373" s="67">
        <v>150</v>
      </c>
      <c r="Z373" s="114">
        <v>100</v>
      </c>
      <c r="AA373" s="182">
        <f t="shared" si="237"/>
        <v>250</v>
      </c>
      <c r="AB373" s="183">
        <f t="shared" si="238"/>
        <v>-249.89999999999998</v>
      </c>
      <c r="AC373" s="184">
        <f t="shared" si="239"/>
        <v>9.99</v>
      </c>
      <c r="AD373" s="183">
        <f t="shared" si="240"/>
        <v>8.3949579831932777</v>
      </c>
      <c r="AE373" s="202">
        <f>IF(ISNUMBER(Q373),AA373-40,"-")</f>
        <v>210</v>
      </c>
      <c r="AF373" s="203">
        <f>IF(ISNUMBER(R373),AA373-100,"-")</f>
        <v>150</v>
      </c>
      <c r="AG373" s="203" t="str">
        <f>IF(ISNUMBER(S373),AA373-140,"-")</f>
        <v>-</v>
      </c>
      <c r="AH373" s="203" t="str">
        <f t="shared" si="241"/>
        <v>-</v>
      </c>
      <c r="AI373" s="204" t="str">
        <f t="shared" si="242"/>
        <v>-</v>
      </c>
      <c r="AJ373" s="185"/>
      <c r="AK373" s="205">
        <f t="shared" si="243"/>
        <v>9.99</v>
      </c>
      <c r="AL373" s="206">
        <f t="shared" si="244"/>
        <v>9.99</v>
      </c>
      <c r="AM373" s="206" t="str">
        <f t="shared" si="245"/>
        <v>-</v>
      </c>
      <c r="AN373" s="206" t="str">
        <f t="shared" si="246"/>
        <v>-</v>
      </c>
      <c r="AO373" s="207" t="str">
        <f t="shared" si="247"/>
        <v>-</v>
      </c>
      <c r="AP373" s="104"/>
      <c r="AQ373" s="227">
        <v>46265</v>
      </c>
      <c r="AR373" s="112" t="s">
        <v>90</v>
      </c>
      <c r="AS373" s="103"/>
    </row>
    <row r="374" spans="1:45">
      <c r="A374" s="110"/>
      <c r="B374" s="126" t="s">
        <v>176</v>
      </c>
      <c r="C374" s="53" t="s">
        <v>2131</v>
      </c>
      <c r="D374" s="71" t="s">
        <v>40</v>
      </c>
      <c r="E374" s="112" t="s">
        <v>2426</v>
      </c>
      <c r="F374" s="51" t="s">
        <v>61</v>
      </c>
      <c r="G374" s="14">
        <v>15</v>
      </c>
      <c r="H374" s="14">
        <v>50</v>
      </c>
      <c r="I374" s="14" t="s">
        <v>41</v>
      </c>
      <c r="J374" s="14" t="s">
        <v>76</v>
      </c>
      <c r="K374" s="72" t="s">
        <v>61</v>
      </c>
      <c r="L374" s="115">
        <v>19.989999999999998</v>
      </c>
      <c r="M374" s="175">
        <f t="shared" si="236"/>
        <v>16.798319327731093</v>
      </c>
      <c r="N374" s="115"/>
      <c r="O374" s="116"/>
      <c r="P374" s="177">
        <f t="shared" si="251"/>
        <v>19.989999999999998</v>
      </c>
      <c r="Q374" s="16">
        <f>P374-2</f>
        <v>17.989999999999998</v>
      </c>
      <c r="R374" s="16">
        <f>P374-5</f>
        <v>14.989999999999998</v>
      </c>
      <c r="S374" s="14" t="s">
        <v>41</v>
      </c>
      <c r="T374" s="14" t="s">
        <v>41</v>
      </c>
      <c r="U374" s="71" t="s">
        <v>41</v>
      </c>
      <c r="V374" s="252">
        <v>39.99</v>
      </c>
      <c r="W374" s="237" t="s">
        <v>49</v>
      </c>
      <c r="X374" s="120" t="s">
        <v>2160</v>
      </c>
      <c r="Y374" s="67">
        <v>90</v>
      </c>
      <c r="Z374" s="114">
        <v>100</v>
      </c>
      <c r="AA374" s="182">
        <f t="shared" si="237"/>
        <v>190</v>
      </c>
      <c r="AB374" s="183">
        <f t="shared" si="238"/>
        <v>-178.5</v>
      </c>
      <c r="AC374" s="184">
        <f t="shared" si="239"/>
        <v>9.99</v>
      </c>
      <c r="AD374" s="183">
        <f t="shared" si="240"/>
        <v>8.3949579831932777</v>
      </c>
      <c r="AE374" s="202">
        <f>IF(ISNUMBER(Q374),AA374-40,"-")</f>
        <v>150</v>
      </c>
      <c r="AF374" s="203">
        <f>IF(ISNUMBER(R374),AA374-100,"-")</f>
        <v>90</v>
      </c>
      <c r="AG374" s="203" t="str">
        <f>IF(ISNUMBER(S374),AA374-140,"-")</f>
        <v>-</v>
      </c>
      <c r="AH374" s="203" t="str">
        <f t="shared" si="241"/>
        <v>-</v>
      </c>
      <c r="AI374" s="204" t="str">
        <f t="shared" si="242"/>
        <v>-</v>
      </c>
      <c r="AJ374" s="185"/>
      <c r="AK374" s="205">
        <f t="shared" si="243"/>
        <v>9.99</v>
      </c>
      <c r="AL374" s="206">
        <f t="shared" si="244"/>
        <v>9.99</v>
      </c>
      <c r="AM374" s="206" t="str">
        <f t="shared" si="245"/>
        <v>-</v>
      </c>
      <c r="AN374" s="206" t="str">
        <f t="shared" si="246"/>
        <v>-</v>
      </c>
      <c r="AO374" s="207" t="str">
        <f t="shared" si="247"/>
        <v>-</v>
      </c>
      <c r="AP374" s="103"/>
      <c r="AQ374" s="227">
        <v>46265</v>
      </c>
      <c r="AR374" s="112" t="s">
        <v>89</v>
      </c>
      <c r="AS374" s="103"/>
    </row>
    <row r="375" spans="1:45" s="49" customFormat="1">
      <c r="A375" s="110"/>
      <c r="B375" s="126" t="s">
        <v>176</v>
      </c>
      <c r="C375" s="53" t="s">
        <v>2128</v>
      </c>
      <c r="D375" s="71" t="s">
        <v>85</v>
      </c>
      <c r="E375" s="112" t="s">
        <v>2426</v>
      </c>
      <c r="F375" s="51" t="s">
        <v>61</v>
      </c>
      <c r="G375" s="14">
        <v>10</v>
      </c>
      <c r="H375" s="14">
        <v>50</v>
      </c>
      <c r="I375" s="14" t="s">
        <v>41</v>
      </c>
      <c r="J375" s="14" t="s">
        <v>76</v>
      </c>
      <c r="K375" s="72" t="s">
        <v>61</v>
      </c>
      <c r="L375" s="115">
        <v>19.989999999999998</v>
      </c>
      <c r="M375" s="175">
        <f t="shared" si="236"/>
        <v>16.798319327731093</v>
      </c>
      <c r="N375" s="115"/>
      <c r="O375" s="116"/>
      <c r="P375" s="177">
        <f t="shared" si="251"/>
        <v>19.989999999999998</v>
      </c>
      <c r="Q375" s="16">
        <f>P375-2</f>
        <v>17.989999999999998</v>
      </c>
      <c r="R375" s="16">
        <f>P375-5</f>
        <v>14.989999999999998</v>
      </c>
      <c r="S375" s="14" t="s">
        <v>41</v>
      </c>
      <c r="T375" s="14" t="s">
        <v>41</v>
      </c>
      <c r="U375" s="71" t="s">
        <v>41</v>
      </c>
      <c r="V375" s="252">
        <v>39.99</v>
      </c>
      <c r="W375" s="237" t="s">
        <v>49</v>
      </c>
      <c r="X375" s="120" t="s">
        <v>2172</v>
      </c>
      <c r="Y375" s="67">
        <v>150</v>
      </c>
      <c r="Z375" s="114">
        <v>120</v>
      </c>
      <c r="AA375" s="182">
        <f t="shared" si="237"/>
        <v>270</v>
      </c>
      <c r="AB375" s="183">
        <f t="shared" si="238"/>
        <v>-273.7</v>
      </c>
      <c r="AC375" s="184">
        <f t="shared" si="239"/>
        <v>9.99</v>
      </c>
      <c r="AD375" s="183">
        <f t="shared" si="240"/>
        <v>8.3949579831932777</v>
      </c>
      <c r="AE375" s="202">
        <f>IF(ISNUMBER(Q375),AA375-40,"-")</f>
        <v>230</v>
      </c>
      <c r="AF375" s="203">
        <f>IF(ISNUMBER(R375),AA375-100,"-")</f>
        <v>170</v>
      </c>
      <c r="AG375" s="203" t="str">
        <f>IF(ISNUMBER(S375),AA375-140,"-")</f>
        <v>-</v>
      </c>
      <c r="AH375" s="203" t="str">
        <f t="shared" si="241"/>
        <v>-</v>
      </c>
      <c r="AI375" s="204" t="str">
        <f t="shared" si="242"/>
        <v>-</v>
      </c>
      <c r="AJ375" s="185"/>
      <c r="AK375" s="205">
        <f t="shared" si="243"/>
        <v>9.99</v>
      </c>
      <c r="AL375" s="206">
        <f t="shared" si="244"/>
        <v>9.99</v>
      </c>
      <c r="AM375" s="206" t="str">
        <f t="shared" si="245"/>
        <v>-</v>
      </c>
      <c r="AN375" s="206" t="str">
        <f t="shared" si="246"/>
        <v>-</v>
      </c>
      <c r="AO375" s="207" t="str">
        <f t="shared" si="247"/>
        <v>-</v>
      </c>
      <c r="AP375" s="104"/>
      <c r="AQ375" s="227">
        <v>46265</v>
      </c>
      <c r="AR375" s="112" t="s">
        <v>90</v>
      </c>
      <c r="AS375" s="201" t="s">
        <v>82</v>
      </c>
    </row>
    <row r="376" spans="1:45">
      <c r="A376" s="110"/>
      <c r="B376" s="126" t="s">
        <v>176</v>
      </c>
      <c r="C376" s="53" t="s">
        <v>2129</v>
      </c>
      <c r="D376" s="71" t="s">
        <v>71</v>
      </c>
      <c r="E376" s="112" t="s">
        <v>2426</v>
      </c>
      <c r="F376" s="51" t="s">
        <v>61</v>
      </c>
      <c r="G376" s="14">
        <v>10</v>
      </c>
      <c r="H376" s="14">
        <v>50</v>
      </c>
      <c r="I376" s="14" t="s">
        <v>41</v>
      </c>
      <c r="J376" s="14" t="s">
        <v>76</v>
      </c>
      <c r="K376" s="72" t="s">
        <v>61</v>
      </c>
      <c r="L376" s="115">
        <v>24.99</v>
      </c>
      <c r="M376" s="175">
        <f t="shared" si="236"/>
        <v>21</v>
      </c>
      <c r="N376" s="115">
        <f>L376-5</f>
        <v>19.989999999999998</v>
      </c>
      <c r="O376" s="118">
        <f>N376/1.19</f>
        <v>16.798319327731093</v>
      </c>
      <c r="P376" s="177">
        <f>N376</f>
        <v>19.989999999999998</v>
      </c>
      <c r="Q376" s="16">
        <f>P376-2</f>
        <v>17.989999999999998</v>
      </c>
      <c r="R376" s="16">
        <f>P376-5</f>
        <v>14.989999999999998</v>
      </c>
      <c r="S376" s="14" t="s">
        <v>41</v>
      </c>
      <c r="T376" s="14" t="s">
        <v>41</v>
      </c>
      <c r="U376" s="71" t="s">
        <v>41</v>
      </c>
      <c r="V376" s="252">
        <v>39.99</v>
      </c>
      <c r="W376" s="237" t="s">
        <v>183</v>
      </c>
      <c r="X376" s="120" t="s">
        <v>2156</v>
      </c>
      <c r="Y376" s="67">
        <v>230</v>
      </c>
      <c r="Z376" s="114">
        <v>20</v>
      </c>
      <c r="AA376" s="182">
        <f t="shared" si="237"/>
        <v>250</v>
      </c>
      <c r="AB376" s="183">
        <f t="shared" si="238"/>
        <v>-249.89999999999998</v>
      </c>
      <c r="AC376" s="184">
        <f t="shared" si="239"/>
        <v>9.99</v>
      </c>
      <c r="AD376" s="183">
        <f t="shared" si="240"/>
        <v>8.3949579831932777</v>
      </c>
      <c r="AE376" s="202">
        <f>IF(ISNUMBER(Q376),AA376-40,"-")</f>
        <v>210</v>
      </c>
      <c r="AF376" s="203">
        <f>IF(ISNUMBER(R376),AA376-100,"-")</f>
        <v>150</v>
      </c>
      <c r="AG376" s="203" t="str">
        <f>IF(ISNUMBER(S376),AA376-140,"-")</f>
        <v>-</v>
      </c>
      <c r="AH376" s="203" t="str">
        <f t="shared" si="241"/>
        <v>-</v>
      </c>
      <c r="AI376" s="204" t="str">
        <f t="shared" si="242"/>
        <v>-</v>
      </c>
      <c r="AJ376" s="185"/>
      <c r="AK376" s="205">
        <f t="shared" si="243"/>
        <v>9.99</v>
      </c>
      <c r="AL376" s="206">
        <f t="shared" si="244"/>
        <v>9.99</v>
      </c>
      <c r="AM376" s="206" t="str">
        <f t="shared" si="245"/>
        <v>-</v>
      </c>
      <c r="AN376" s="206" t="str">
        <f t="shared" si="246"/>
        <v>-</v>
      </c>
      <c r="AO376" s="207" t="str">
        <f t="shared" si="247"/>
        <v>-</v>
      </c>
      <c r="AP376" s="104"/>
      <c r="AQ376" s="227">
        <v>46265</v>
      </c>
      <c r="AR376" s="112" t="s">
        <v>106</v>
      </c>
      <c r="AS376" s="103"/>
    </row>
    <row r="377" spans="1:45">
      <c r="A377" s="110"/>
      <c r="B377" s="126" t="s">
        <v>176</v>
      </c>
      <c r="C377" s="53" t="s">
        <v>2607</v>
      </c>
      <c r="D377" s="71" t="s">
        <v>40</v>
      </c>
      <c r="E377" s="112"/>
      <c r="F377" s="51" t="s">
        <v>61</v>
      </c>
      <c r="G377" s="14">
        <v>15</v>
      </c>
      <c r="H377" s="14">
        <v>300</v>
      </c>
      <c r="I377" s="14" t="s">
        <v>41</v>
      </c>
      <c r="J377" s="14" t="s">
        <v>76</v>
      </c>
      <c r="K377" s="72" t="s">
        <v>61</v>
      </c>
      <c r="L377" s="115">
        <v>19.989999999999998</v>
      </c>
      <c r="M377" s="175">
        <f t="shared" si="236"/>
        <v>16.798319327731093</v>
      </c>
      <c r="N377" s="115"/>
      <c r="O377" s="116"/>
      <c r="P377" s="177">
        <f>L377</f>
        <v>19.989999999999998</v>
      </c>
      <c r="Q377" s="16">
        <f>P377-2</f>
        <v>17.989999999999998</v>
      </c>
      <c r="R377" s="16">
        <f>P377-5</f>
        <v>14.989999999999998</v>
      </c>
      <c r="S377" s="14" t="s">
        <v>41</v>
      </c>
      <c r="T377" s="14" t="s">
        <v>41</v>
      </c>
      <c r="U377" s="71" t="s">
        <v>41</v>
      </c>
      <c r="V377" s="252">
        <v>39.99</v>
      </c>
      <c r="W377" s="212"/>
      <c r="X377" s="119" t="s">
        <v>41</v>
      </c>
      <c r="Y377" s="67">
        <v>60</v>
      </c>
      <c r="Z377" s="114"/>
      <c r="AA377" s="182">
        <f t="shared" si="237"/>
        <v>60</v>
      </c>
      <c r="AB377" s="183">
        <f t="shared" si="238"/>
        <v>-23.799999999999997</v>
      </c>
      <c r="AC377" s="184">
        <f t="shared" si="239"/>
        <v>9.99</v>
      </c>
      <c r="AD377" s="183">
        <f t="shared" si="240"/>
        <v>8.3949579831932777</v>
      </c>
      <c r="AE377" s="202">
        <f>IF(ISNUMBER(Q377),AA377-40,"-")</f>
        <v>20</v>
      </c>
      <c r="AF377" s="203">
        <f>IF(ISNUMBER(R377),AA377-100,"-")</f>
        <v>-40</v>
      </c>
      <c r="AG377" s="203" t="str">
        <f>IF(ISNUMBER(S377),AA377-140,"-")</f>
        <v>-</v>
      </c>
      <c r="AH377" s="203" t="str">
        <f t="shared" si="241"/>
        <v>-</v>
      </c>
      <c r="AI377" s="204" t="str">
        <f t="shared" si="242"/>
        <v>-</v>
      </c>
      <c r="AJ377" s="185"/>
      <c r="AK377" s="205">
        <f t="shared" si="243"/>
        <v>29.990000000000002</v>
      </c>
      <c r="AL377" s="206">
        <f t="shared" si="244"/>
        <v>99.99</v>
      </c>
      <c r="AM377" s="206" t="str">
        <f t="shared" si="245"/>
        <v>-</v>
      </c>
      <c r="AN377" s="206" t="str">
        <f t="shared" si="246"/>
        <v>-</v>
      </c>
      <c r="AO377" s="207" t="str">
        <f t="shared" si="247"/>
        <v>-</v>
      </c>
      <c r="AP377" s="103" t="s">
        <v>2756</v>
      </c>
      <c r="AQ377" s="227"/>
      <c r="AR377" s="112" t="s">
        <v>188</v>
      </c>
      <c r="AS377" s="103"/>
    </row>
    <row r="378" spans="1:45" s="49" customFormat="1">
      <c r="A378" s="110"/>
      <c r="B378" s="126" t="s">
        <v>176</v>
      </c>
      <c r="C378" s="53" t="s">
        <v>2607</v>
      </c>
      <c r="D378" s="71" t="s">
        <v>40</v>
      </c>
      <c r="E378" s="112" t="s">
        <v>2426</v>
      </c>
      <c r="F378" s="51" t="s">
        <v>61</v>
      </c>
      <c r="G378" s="14">
        <v>15</v>
      </c>
      <c r="H378" s="14">
        <v>300</v>
      </c>
      <c r="I378" s="14" t="s">
        <v>41</v>
      </c>
      <c r="J378" s="14" t="s">
        <v>76</v>
      </c>
      <c r="K378" s="72" t="s">
        <v>61</v>
      </c>
      <c r="L378" s="115">
        <v>19.989999999999998</v>
      </c>
      <c r="M378" s="175">
        <f t="shared" si="236"/>
        <v>16.798319327731093</v>
      </c>
      <c r="N378" s="115"/>
      <c r="O378" s="116"/>
      <c r="P378" s="177">
        <f>L378</f>
        <v>19.989999999999998</v>
      </c>
      <c r="Q378" s="16">
        <f>P378-2</f>
        <v>17.989999999999998</v>
      </c>
      <c r="R378" s="16">
        <f>P378-5</f>
        <v>14.989999999999998</v>
      </c>
      <c r="S378" s="14" t="s">
        <v>41</v>
      </c>
      <c r="T378" s="14" t="s">
        <v>41</v>
      </c>
      <c r="U378" s="71" t="s">
        <v>41</v>
      </c>
      <c r="V378" s="252">
        <v>39.99</v>
      </c>
      <c r="W378" s="237" t="s">
        <v>49</v>
      </c>
      <c r="X378" s="120" t="s">
        <v>2624</v>
      </c>
      <c r="Y378" s="67">
        <v>60</v>
      </c>
      <c r="Z378" s="114">
        <v>100</v>
      </c>
      <c r="AA378" s="182">
        <f t="shared" si="237"/>
        <v>160</v>
      </c>
      <c r="AB378" s="183">
        <f t="shared" si="238"/>
        <v>-142.79999999999998</v>
      </c>
      <c r="AC378" s="184">
        <f t="shared" si="239"/>
        <v>9.99</v>
      </c>
      <c r="AD378" s="183">
        <f t="shared" si="240"/>
        <v>8.3949579831932777</v>
      </c>
      <c r="AE378" s="202">
        <f>IF(ISNUMBER(Q378),AA378-40,"-")</f>
        <v>120</v>
      </c>
      <c r="AF378" s="203">
        <f>IF(ISNUMBER(R378),AA378-100,"-")</f>
        <v>60</v>
      </c>
      <c r="AG378" s="203" t="str">
        <f>IF(ISNUMBER(S378),AA378-140,"-")</f>
        <v>-</v>
      </c>
      <c r="AH378" s="203" t="str">
        <f t="shared" si="241"/>
        <v>-</v>
      </c>
      <c r="AI378" s="204" t="str">
        <f t="shared" si="242"/>
        <v>-</v>
      </c>
      <c r="AJ378" s="185"/>
      <c r="AK378" s="205">
        <f t="shared" si="243"/>
        <v>9.99</v>
      </c>
      <c r="AL378" s="206">
        <f t="shared" si="244"/>
        <v>9.99</v>
      </c>
      <c r="AM378" s="206" t="str">
        <f t="shared" si="245"/>
        <v>-</v>
      </c>
      <c r="AN378" s="206" t="str">
        <f t="shared" si="246"/>
        <v>-</v>
      </c>
      <c r="AO378" s="207" t="str">
        <f t="shared" si="247"/>
        <v>-</v>
      </c>
      <c r="AP378" s="103" t="s">
        <v>2756</v>
      </c>
      <c r="AQ378" s="227">
        <v>46265</v>
      </c>
      <c r="AR378" s="112" t="s">
        <v>188</v>
      </c>
      <c r="AS378" s="103"/>
    </row>
    <row r="379" spans="1:45" s="49" customFormat="1">
      <c r="A379" s="110"/>
      <c r="B379" s="126" t="s">
        <v>176</v>
      </c>
      <c r="C379" s="53" t="s">
        <v>163</v>
      </c>
      <c r="D379" s="71" t="s">
        <v>40</v>
      </c>
      <c r="E379" s="112" t="s">
        <v>2426</v>
      </c>
      <c r="F379" s="51" t="s">
        <v>61</v>
      </c>
      <c r="G379" s="14">
        <v>25</v>
      </c>
      <c r="H379" s="14">
        <v>50</v>
      </c>
      <c r="I379" s="14" t="s">
        <v>41</v>
      </c>
      <c r="J379" s="14" t="s">
        <v>76</v>
      </c>
      <c r="K379" s="72" t="s">
        <v>61</v>
      </c>
      <c r="L379" s="115">
        <v>24.99</v>
      </c>
      <c r="M379" s="175">
        <f t="shared" si="236"/>
        <v>21</v>
      </c>
      <c r="N379" s="117">
        <f>(L379*0.8)</f>
        <v>19.992000000000001</v>
      </c>
      <c r="O379" s="118">
        <f t="shared" ref="O379:O384" si="252">N379/1.19</f>
        <v>16.8</v>
      </c>
      <c r="P379" s="177">
        <f t="shared" ref="P379:P384" si="253">N379</f>
        <v>19.992000000000001</v>
      </c>
      <c r="Q379" s="16">
        <f>P379-2</f>
        <v>17.992000000000001</v>
      </c>
      <c r="R379" s="16">
        <f>P379-5</f>
        <v>14.992000000000001</v>
      </c>
      <c r="S379" s="16">
        <f>P379-7</f>
        <v>12.992000000000001</v>
      </c>
      <c r="T379" s="16">
        <f>P379-10</f>
        <v>9.9920000000000009</v>
      </c>
      <c r="U379" s="71" t="s">
        <v>41</v>
      </c>
      <c r="V379" s="256">
        <v>0</v>
      </c>
      <c r="W379" s="237" t="s">
        <v>186</v>
      </c>
      <c r="X379" s="120" t="s">
        <v>2165</v>
      </c>
      <c r="Y379" s="67">
        <v>100</v>
      </c>
      <c r="Z379" s="114">
        <v>10</v>
      </c>
      <c r="AA379" s="182">
        <f t="shared" si="237"/>
        <v>110</v>
      </c>
      <c r="AB379" s="183">
        <f t="shared" si="238"/>
        <v>-83.3</v>
      </c>
      <c r="AC379" s="184">
        <f t="shared" si="239"/>
        <v>9.99</v>
      </c>
      <c r="AD379" s="183">
        <f t="shared" si="240"/>
        <v>8.3949579831932777</v>
      </c>
      <c r="AE379" s="202">
        <f>IF(ISNUMBER(Q379),AA379-40,"-")</f>
        <v>70</v>
      </c>
      <c r="AF379" s="203">
        <f>IF(ISNUMBER(R379),AA379-100,"-")</f>
        <v>10</v>
      </c>
      <c r="AG379" s="203">
        <f>IF(ISNUMBER(S379),AA379-140,"-")</f>
        <v>-30</v>
      </c>
      <c r="AH379" s="203">
        <f t="shared" si="241"/>
        <v>-90</v>
      </c>
      <c r="AI379" s="204" t="str">
        <f t="shared" si="242"/>
        <v>-</v>
      </c>
      <c r="AJ379" s="185"/>
      <c r="AK379" s="205">
        <f t="shared" si="243"/>
        <v>9.99</v>
      </c>
      <c r="AL379" s="206">
        <f t="shared" si="244"/>
        <v>39.99</v>
      </c>
      <c r="AM379" s="206">
        <f t="shared" si="245"/>
        <v>89.99</v>
      </c>
      <c r="AN379" s="206">
        <f t="shared" si="246"/>
        <v>159.99</v>
      </c>
      <c r="AO379" s="207" t="str">
        <f t="shared" si="247"/>
        <v>-</v>
      </c>
      <c r="AP379" s="103"/>
      <c r="AQ379" s="227">
        <v>46265</v>
      </c>
      <c r="AR379" s="112" t="s">
        <v>191</v>
      </c>
      <c r="AS379" s="103"/>
    </row>
    <row r="380" spans="1:45">
      <c r="A380" s="110"/>
      <c r="B380" s="126" t="s">
        <v>176</v>
      </c>
      <c r="C380" s="53" t="s">
        <v>2133</v>
      </c>
      <c r="D380" s="71" t="s">
        <v>85</v>
      </c>
      <c r="E380" s="112" t="s">
        <v>2426</v>
      </c>
      <c r="F380" s="51" t="s">
        <v>61</v>
      </c>
      <c r="G380" s="14">
        <v>15</v>
      </c>
      <c r="H380" s="14">
        <v>50</v>
      </c>
      <c r="I380" s="14" t="s">
        <v>41</v>
      </c>
      <c r="J380" s="14" t="s">
        <v>76</v>
      </c>
      <c r="K380" s="72" t="s">
        <v>61</v>
      </c>
      <c r="L380" s="115">
        <v>24.99</v>
      </c>
      <c r="M380" s="175">
        <f t="shared" ref="M380:M440" si="254">L380/1.19</f>
        <v>21</v>
      </c>
      <c r="N380" s="115">
        <f>(L380-5)*0.8+5</f>
        <v>20.991999999999997</v>
      </c>
      <c r="O380" s="118">
        <f t="shared" si="252"/>
        <v>17.640336134453779</v>
      </c>
      <c r="P380" s="177">
        <f t="shared" si="253"/>
        <v>20.991999999999997</v>
      </c>
      <c r="Q380" s="16">
        <f>P380-2</f>
        <v>18.991999999999997</v>
      </c>
      <c r="R380" s="16">
        <f>P380-5</f>
        <v>15.991999999999997</v>
      </c>
      <c r="S380" s="14" t="s">
        <v>41</v>
      </c>
      <c r="T380" s="14" t="s">
        <v>41</v>
      </c>
      <c r="U380" s="71" t="s">
        <v>41</v>
      </c>
      <c r="V380" s="256">
        <v>0</v>
      </c>
      <c r="W380" s="237" t="s">
        <v>186</v>
      </c>
      <c r="X380" s="120" t="s">
        <v>2162</v>
      </c>
      <c r="Y380" s="67">
        <v>170</v>
      </c>
      <c r="Z380" s="114">
        <v>-10</v>
      </c>
      <c r="AA380" s="182">
        <f t="shared" ref="AA380:AA440" si="255">SUM(Y380:Z380)</f>
        <v>160</v>
      </c>
      <c r="AB380" s="183">
        <f t="shared" ref="AB380:AB440" si="256">((($AA$2+$AA$3)-AA380))*1.19</f>
        <v>-142.79999999999998</v>
      </c>
      <c r="AC380" s="184">
        <f t="shared" ref="AC380:AC440" si="257">IF(AB380&lt;1,9.99,ROUNDDOWN(AB380/10,0)*10+9.99)</f>
        <v>9.99</v>
      </c>
      <c r="AD380" s="183">
        <f t="shared" ref="AD380:AD440" si="258">AC380/1.19</f>
        <v>8.3949579831932777</v>
      </c>
      <c r="AE380" s="202">
        <f>IF(ISNUMBER(Q380),AA380-40,"-")</f>
        <v>120</v>
      </c>
      <c r="AF380" s="203">
        <f>IF(ISNUMBER(R380),AA380-100,"-")</f>
        <v>60</v>
      </c>
      <c r="AG380" s="203" t="str">
        <f>IF(ISNUMBER(S380),AA380-140,"-")</f>
        <v>-</v>
      </c>
      <c r="AH380" s="203" t="str">
        <f t="shared" si="241"/>
        <v>-</v>
      </c>
      <c r="AI380" s="204" t="str">
        <f t="shared" si="242"/>
        <v>-</v>
      </c>
      <c r="AJ380" s="185"/>
      <c r="AK380" s="205">
        <f t="shared" si="243"/>
        <v>9.99</v>
      </c>
      <c r="AL380" s="206">
        <f t="shared" si="244"/>
        <v>9.99</v>
      </c>
      <c r="AM380" s="206" t="str">
        <f t="shared" si="245"/>
        <v>-</v>
      </c>
      <c r="AN380" s="206" t="str">
        <f t="shared" si="246"/>
        <v>-</v>
      </c>
      <c r="AO380" s="207" t="str">
        <f t="shared" si="247"/>
        <v>-</v>
      </c>
      <c r="AP380" s="103"/>
      <c r="AQ380" s="227">
        <v>46265</v>
      </c>
      <c r="AR380" s="112" t="s">
        <v>101</v>
      </c>
      <c r="AS380" s="103"/>
    </row>
    <row r="381" spans="1:45" s="49" customFormat="1">
      <c r="A381" s="110"/>
      <c r="B381" s="126" t="s">
        <v>176</v>
      </c>
      <c r="C381" s="53" t="s">
        <v>2129</v>
      </c>
      <c r="D381" s="71" t="s">
        <v>71</v>
      </c>
      <c r="E381" s="112" t="s">
        <v>2426</v>
      </c>
      <c r="F381" s="51" t="s">
        <v>61</v>
      </c>
      <c r="G381" s="14">
        <v>10</v>
      </c>
      <c r="H381" s="14">
        <v>50</v>
      </c>
      <c r="I381" s="14" t="s">
        <v>41</v>
      </c>
      <c r="J381" s="14" t="s">
        <v>76</v>
      </c>
      <c r="K381" s="72" t="s">
        <v>61</v>
      </c>
      <c r="L381" s="115">
        <v>24.99</v>
      </c>
      <c r="M381" s="175">
        <f t="shared" si="254"/>
        <v>21</v>
      </c>
      <c r="N381" s="117">
        <f>(L381-10)*0.8+10</f>
        <v>21.991999999999997</v>
      </c>
      <c r="O381" s="118">
        <f t="shared" si="252"/>
        <v>18.480672268907561</v>
      </c>
      <c r="P381" s="177">
        <f t="shared" si="253"/>
        <v>21.991999999999997</v>
      </c>
      <c r="Q381" s="16">
        <f>P381-2</f>
        <v>19.991999999999997</v>
      </c>
      <c r="R381" s="16">
        <f>P381-5</f>
        <v>16.991999999999997</v>
      </c>
      <c r="S381" s="14" t="s">
        <v>41</v>
      </c>
      <c r="T381" s="14" t="s">
        <v>41</v>
      </c>
      <c r="U381" s="71" t="s">
        <v>41</v>
      </c>
      <c r="V381" s="256">
        <v>0</v>
      </c>
      <c r="W381" s="237" t="s">
        <v>186</v>
      </c>
      <c r="X381" s="120" t="s">
        <v>2159</v>
      </c>
      <c r="Y381" s="67">
        <v>230</v>
      </c>
      <c r="Z381" s="114">
        <v>10</v>
      </c>
      <c r="AA381" s="182">
        <f t="shared" si="255"/>
        <v>240</v>
      </c>
      <c r="AB381" s="183">
        <f t="shared" si="256"/>
        <v>-238</v>
      </c>
      <c r="AC381" s="184">
        <f t="shared" si="257"/>
        <v>9.99</v>
      </c>
      <c r="AD381" s="183">
        <f t="shared" si="258"/>
        <v>8.3949579831932777</v>
      </c>
      <c r="AE381" s="202">
        <f>IF(ISNUMBER(Q381),AA381-40,"-")</f>
        <v>200</v>
      </c>
      <c r="AF381" s="203">
        <f>IF(ISNUMBER(R381),AA381-100,"-")</f>
        <v>140</v>
      </c>
      <c r="AG381" s="203" t="str">
        <f>IF(ISNUMBER(S381),AA381-140,"-")</f>
        <v>-</v>
      </c>
      <c r="AH381" s="203" t="str">
        <f t="shared" ref="AH381:AH441" si="259">IF(ISNUMBER(T381),AA381-200,"-")</f>
        <v>-</v>
      </c>
      <c r="AI381" s="204" t="str">
        <f t="shared" ref="AI381:AI441" si="260">IF(ISNUMBER(U381),AA381-240,"-")</f>
        <v>-</v>
      </c>
      <c r="AJ381" s="185"/>
      <c r="AK381" s="205">
        <f t="shared" ref="AK381:AK441" si="261">IF(ISNUMBER(AE381),IF((AB381+47.6)&lt;1,9.99,ROUNDDOWN((AB381+47.6)/10,0)*10+9.99),"-")</f>
        <v>9.99</v>
      </c>
      <c r="AL381" s="206">
        <f t="shared" ref="AL381:AL441" si="262">IF(ISNUMBER(AF381),IF((AB381+119)&lt;1,9.99,ROUNDDOWN((AB381+119)/10,0)*10+9.99),"-")</f>
        <v>9.99</v>
      </c>
      <c r="AM381" s="206" t="str">
        <f t="shared" ref="AM381:AM441" si="263">IF(ISNUMBER(AG381),IF((AB381+166.6)&lt;1,9.99,ROUNDDOWN((AB381+166.6)/10,0)*10+9.99),"-")</f>
        <v>-</v>
      </c>
      <c r="AN381" s="206" t="str">
        <f t="shared" ref="AN381:AN441" si="264">IF(ISNUMBER(AH381),IF((AB381+238)&lt;1,9.99,ROUNDDOWN((AB381+238)/10,0)*10+9.99),"-")</f>
        <v>-</v>
      </c>
      <c r="AO381" s="207" t="str">
        <f t="shared" ref="AO381:AO441" si="265">IF(ISNUMBER(AI381),IF((AB381+285.6)&lt;1,9.99,ROUNDDOWN((AB381+285.6)/10,0)*10+9.99),"-")</f>
        <v>-</v>
      </c>
      <c r="AP381" s="104"/>
      <c r="AQ381" s="227">
        <v>46265</v>
      </c>
      <c r="AR381" s="112" t="s">
        <v>106</v>
      </c>
      <c r="AS381" s="103"/>
    </row>
    <row r="382" spans="1:45" s="49" customFormat="1">
      <c r="A382" s="110"/>
      <c r="B382" s="126" t="s">
        <v>176</v>
      </c>
      <c r="C382" s="53" t="s">
        <v>163</v>
      </c>
      <c r="D382" s="71" t="s">
        <v>40</v>
      </c>
      <c r="E382" s="112" t="s">
        <v>2426</v>
      </c>
      <c r="F382" s="51" t="s">
        <v>61</v>
      </c>
      <c r="G382" s="14">
        <v>25</v>
      </c>
      <c r="H382" s="14">
        <v>50</v>
      </c>
      <c r="I382" s="14" t="s">
        <v>41</v>
      </c>
      <c r="J382" s="14" t="s">
        <v>76</v>
      </c>
      <c r="K382" s="72" t="s">
        <v>61</v>
      </c>
      <c r="L382" s="115">
        <v>24.99</v>
      </c>
      <c r="M382" s="175">
        <f t="shared" si="254"/>
        <v>21</v>
      </c>
      <c r="N382" s="117">
        <f>(L382*0.9)</f>
        <v>22.491</v>
      </c>
      <c r="O382" s="118">
        <f t="shared" si="252"/>
        <v>18.900000000000002</v>
      </c>
      <c r="P382" s="177">
        <f t="shared" si="253"/>
        <v>22.491</v>
      </c>
      <c r="Q382" s="16">
        <f>P382-2</f>
        <v>20.491</v>
      </c>
      <c r="R382" s="16">
        <f>P382-5</f>
        <v>17.491</v>
      </c>
      <c r="S382" s="16">
        <f>P382-7</f>
        <v>15.491</v>
      </c>
      <c r="T382" s="16">
        <f>P382-10</f>
        <v>12.491</v>
      </c>
      <c r="U382" s="71" t="s">
        <v>41</v>
      </c>
      <c r="V382" s="256">
        <v>0</v>
      </c>
      <c r="W382" s="237" t="s">
        <v>185</v>
      </c>
      <c r="X382" s="120" t="s">
        <v>2164</v>
      </c>
      <c r="Y382" s="67">
        <v>100</v>
      </c>
      <c r="Z382" s="114">
        <v>60</v>
      </c>
      <c r="AA382" s="182">
        <f t="shared" si="255"/>
        <v>160</v>
      </c>
      <c r="AB382" s="183">
        <f t="shared" si="256"/>
        <v>-142.79999999999998</v>
      </c>
      <c r="AC382" s="184">
        <f t="shared" si="257"/>
        <v>9.99</v>
      </c>
      <c r="AD382" s="183">
        <f t="shared" si="258"/>
        <v>8.3949579831932777</v>
      </c>
      <c r="AE382" s="202">
        <f>IF(ISNUMBER(Q382),AA382-40,"-")</f>
        <v>120</v>
      </c>
      <c r="AF382" s="203">
        <f>IF(ISNUMBER(R382),AA382-100,"-")</f>
        <v>60</v>
      </c>
      <c r="AG382" s="203">
        <f>IF(ISNUMBER(S382),AA382-140,"-")</f>
        <v>20</v>
      </c>
      <c r="AH382" s="203">
        <f t="shared" si="259"/>
        <v>-40</v>
      </c>
      <c r="AI382" s="204" t="str">
        <f t="shared" si="260"/>
        <v>-</v>
      </c>
      <c r="AJ382" s="185"/>
      <c r="AK382" s="205">
        <f t="shared" si="261"/>
        <v>9.99</v>
      </c>
      <c r="AL382" s="206">
        <f t="shared" si="262"/>
        <v>9.99</v>
      </c>
      <c r="AM382" s="206">
        <f t="shared" si="263"/>
        <v>29.990000000000002</v>
      </c>
      <c r="AN382" s="206">
        <f t="shared" si="264"/>
        <v>99.99</v>
      </c>
      <c r="AO382" s="207" t="str">
        <f t="shared" si="265"/>
        <v>-</v>
      </c>
      <c r="AP382" s="103"/>
      <c r="AQ382" s="227">
        <v>46265</v>
      </c>
      <c r="AR382" s="112" t="s">
        <v>191</v>
      </c>
      <c r="AS382" s="103"/>
    </row>
    <row r="383" spans="1:45">
      <c r="A383" s="110"/>
      <c r="B383" s="126" t="s">
        <v>176</v>
      </c>
      <c r="C383" s="53" t="s">
        <v>2133</v>
      </c>
      <c r="D383" s="71" t="s">
        <v>85</v>
      </c>
      <c r="E383" s="112" t="s">
        <v>2426</v>
      </c>
      <c r="F383" s="51" t="s">
        <v>61</v>
      </c>
      <c r="G383" s="14">
        <v>15</v>
      </c>
      <c r="H383" s="14">
        <v>50</v>
      </c>
      <c r="I383" s="14" t="s">
        <v>41</v>
      </c>
      <c r="J383" s="14" t="s">
        <v>76</v>
      </c>
      <c r="K383" s="72" t="s">
        <v>61</v>
      </c>
      <c r="L383" s="115">
        <v>24.99</v>
      </c>
      <c r="M383" s="175">
        <f t="shared" si="254"/>
        <v>21</v>
      </c>
      <c r="N383" s="115">
        <f>(L383-5)*0.9+5</f>
        <v>22.991</v>
      </c>
      <c r="O383" s="118">
        <f t="shared" si="252"/>
        <v>19.320168067226891</v>
      </c>
      <c r="P383" s="177">
        <f t="shared" si="253"/>
        <v>22.991</v>
      </c>
      <c r="Q383" s="16">
        <f>P383-2</f>
        <v>20.991</v>
      </c>
      <c r="R383" s="16">
        <f>P383-5</f>
        <v>17.991</v>
      </c>
      <c r="S383" s="14" t="s">
        <v>41</v>
      </c>
      <c r="T383" s="14" t="s">
        <v>41</v>
      </c>
      <c r="U383" s="71" t="s">
        <v>41</v>
      </c>
      <c r="V383" s="256">
        <v>0</v>
      </c>
      <c r="W383" s="237" t="s">
        <v>185</v>
      </c>
      <c r="X383" s="120" t="s">
        <v>2161</v>
      </c>
      <c r="Y383" s="67">
        <v>170</v>
      </c>
      <c r="Z383" s="114">
        <v>30</v>
      </c>
      <c r="AA383" s="182">
        <f t="shared" si="255"/>
        <v>200</v>
      </c>
      <c r="AB383" s="183">
        <f t="shared" si="256"/>
        <v>-190.39999999999998</v>
      </c>
      <c r="AC383" s="184">
        <f t="shared" si="257"/>
        <v>9.99</v>
      </c>
      <c r="AD383" s="183">
        <f t="shared" si="258"/>
        <v>8.3949579831932777</v>
      </c>
      <c r="AE383" s="202">
        <f>IF(ISNUMBER(Q383),AA383-40,"-")</f>
        <v>160</v>
      </c>
      <c r="AF383" s="203">
        <f>IF(ISNUMBER(R383),AA383-100,"-")</f>
        <v>100</v>
      </c>
      <c r="AG383" s="203" t="str">
        <f>IF(ISNUMBER(S383),AA383-140,"-")</f>
        <v>-</v>
      </c>
      <c r="AH383" s="203" t="str">
        <f t="shared" si="259"/>
        <v>-</v>
      </c>
      <c r="AI383" s="204" t="str">
        <f t="shared" si="260"/>
        <v>-</v>
      </c>
      <c r="AJ383" s="185"/>
      <c r="AK383" s="205">
        <f t="shared" si="261"/>
        <v>9.99</v>
      </c>
      <c r="AL383" s="206">
        <f t="shared" si="262"/>
        <v>9.99</v>
      </c>
      <c r="AM383" s="206" t="str">
        <f t="shared" si="263"/>
        <v>-</v>
      </c>
      <c r="AN383" s="206" t="str">
        <f t="shared" si="264"/>
        <v>-</v>
      </c>
      <c r="AO383" s="207" t="str">
        <f t="shared" si="265"/>
        <v>-</v>
      </c>
      <c r="AP383" s="103"/>
      <c r="AQ383" s="227">
        <v>46265</v>
      </c>
      <c r="AR383" s="112" t="s">
        <v>101</v>
      </c>
      <c r="AS383" s="103"/>
    </row>
    <row r="384" spans="1:45" s="49" customFormat="1">
      <c r="A384" s="110"/>
      <c r="B384" s="126" t="s">
        <v>176</v>
      </c>
      <c r="C384" s="53" t="s">
        <v>2129</v>
      </c>
      <c r="D384" s="71" t="s">
        <v>71</v>
      </c>
      <c r="E384" s="112" t="s">
        <v>2426</v>
      </c>
      <c r="F384" s="51" t="s">
        <v>61</v>
      </c>
      <c r="G384" s="14">
        <v>10</v>
      </c>
      <c r="H384" s="14">
        <v>50</v>
      </c>
      <c r="I384" s="14" t="s">
        <v>41</v>
      </c>
      <c r="J384" s="14" t="s">
        <v>76</v>
      </c>
      <c r="K384" s="72" t="s">
        <v>61</v>
      </c>
      <c r="L384" s="115">
        <v>24.99</v>
      </c>
      <c r="M384" s="175">
        <f t="shared" si="254"/>
        <v>21</v>
      </c>
      <c r="N384" s="115">
        <f>(L384-10)*0.9+10</f>
        <v>23.491</v>
      </c>
      <c r="O384" s="118">
        <f t="shared" si="252"/>
        <v>19.740336134453781</v>
      </c>
      <c r="P384" s="177">
        <f t="shared" si="253"/>
        <v>23.491</v>
      </c>
      <c r="Q384" s="16">
        <f>P384-2</f>
        <v>21.491</v>
      </c>
      <c r="R384" s="16">
        <f>P384-5</f>
        <v>18.491</v>
      </c>
      <c r="S384" s="14" t="s">
        <v>41</v>
      </c>
      <c r="T384" s="14" t="s">
        <v>41</v>
      </c>
      <c r="U384" s="71" t="s">
        <v>41</v>
      </c>
      <c r="V384" s="256">
        <v>0</v>
      </c>
      <c r="W384" s="237" t="s">
        <v>185</v>
      </c>
      <c r="X384" s="120" t="s">
        <v>2158</v>
      </c>
      <c r="Y384" s="67">
        <v>230</v>
      </c>
      <c r="Z384" s="114">
        <v>40</v>
      </c>
      <c r="AA384" s="182">
        <f t="shared" si="255"/>
        <v>270</v>
      </c>
      <c r="AB384" s="183">
        <f t="shared" si="256"/>
        <v>-273.7</v>
      </c>
      <c r="AC384" s="184">
        <f t="shared" si="257"/>
        <v>9.99</v>
      </c>
      <c r="AD384" s="183">
        <f t="shared" si="258"/>
        <v>8.3949579831932777</v>
      </c>
      <c r="AE384" s="202">
        <f>IF(ISNUMBER(Q384),AA384-40,"-")</f>
        <v>230</v>
      </c>
      <c r="AF384" s="203">
        <f>IF(ISNUMBER(R384),AA384-100,"-")</f>
        <v>170</v>
      </c>
      <c r="AG384" s="203" t="str">
        <f>IF(ISNUMBER(S384),AA384-140,"-")</f>
        <v>-</v>
      </c>
      <c r="AH384" s="203" t="str">
        <f t="shared" si="259"/>
        <v>-</v>
      </c>
      <c r="AI384" s="204" t="str">
        <f t="shared" si="260"/>
        <v>-</v>
      </c>
      <c r="AJ384" s="185"/>
      <c r="AK384" s="205">
        <f t="shared" si="261"/>
        <v>9.99</v>
      </c>
      <c r="AL384" s="206">
        <f t="shared" si="262"/>
        <v>9.99</v>
      </c>
      <c r="AM384" s="206" t="str">
        <f t="shared" si="263"/>
        <v>-</v>
      </c>
      <c r="AN384" s="206" t="str">
        <f t="shared" si="264"/>
        <v>-</v>
      </c>
      <c r="AO384" s="207" t="str">
        <f t="shared" si="265"/>
        <v>-</v>
      </c>
      <c r="AP384" s="104"/>
      <c r="AQ384" s="227">
        <v>46265</v>
      </c>
      <c r="AR384" s="112" t="s">
        <v>106</v>
      </c>
      <c r="AS384" s="103"/>
    </row>
    <row r="385" spans="1:45" s="49" customFormat="1">
      <c r="A385" s="110"/>
      <c r="B385" s="126" t="s">
        <v>176</v>
      </c>
      <c r="C385" s="53" t="s">
        <v>2129</v>
      </c>
      <c r="D385" s="71" t="s">
        <v>71</v>
      </c>
      <c r="E385" s="112"/>
      <c r="F385" s="51" t="s">
        <v>61</v>
      </c>
      <c r="G385" s="14">
        <v>10</v>
      </c>
      <c r="H385" s="14">
        <v>50</v>
      </c>
      <c r="I385" s="14" t="s">
        <v>41</v>
      </c>
      <c r="J385" s="14" t="s">
        <v>76</v>
      </c>
      <c r="K385" s="72" t="s">
        <v>61</v>
      </c>
      <c r="L385" s="115">
        <v>24.99</v>
      </c>
      <c r="M385" s="175">
        <f t="shared" si="254"/>
        <v>21</v>
      </c>
      <c r="N385" s="115"/>
      <c r="O385" s="116"/>
      <c r="P385" s="177">
        <f t="shared" ref="P385:P394" si="266">L385</f>
        <v>24.99</v>
      </c>
      <c r="Q385" s="16">
        <f>P385-2</f>
        <v>22.99</v>
      </c>
      <c r="R385" s="16">
        <f>P385-5</f>
        <v>19.989999999999998</v>
      </c>
      <c r="S385" s="14" t="s">
        <v>41</v>
      </c>
      <c r="T385" s="14" t="s">
        <v>41</v>
      </c>
      <c r="U385" s="71" t="s">
        <v>41</v>
      </c>
      <c r="V385" s="252">
        <v>39.99</v>
      </c>
      <c r="W385" s="212"/>
      <c r="X385" s="119" t="s">
        <v>41</v>
      </c>
      <c r="Y385" s="67">
        <v>230</v>
      </c>
      <c r="Z385" s="114"/>
      <c r="AA385" s="182">
        <f t="shared" si="255"/>
        <v>230</v>
      </c>
      <c r="AB385" s="183">
        <f t="shared" si="256"/>
        <v>-226.1</v>
      </c>
      <c r="AC385" s="184">
        <f t="shared" si="257"/>
        <v>9.99</v>
      </c>
      <c r="AD385" s="183">
        <f t="shared" si="258"/>
        <v>8.3949579831932777</v>
      </c>
      <c r="AE385" s="202">
        <f>IF(ISNUMBER(Q385),AA385-40,"-")</f>
        <v>190</v>
      </c>
      <c r="AF385" s="203">
        <f>IF(ISNUMBER(R385),AA385-100,"-")</f>
        <v>130</v>
      </c>
      <c r="AG385" s="203" t="str">
        <f>IF(ISNUMBER(S385),AA385-140,"-")</f>
        <v>-</v>
      </c>
      <c r="AH385" s="203" t="str">
        <f t="shared" si="259"/>
        <v>-</v>
      </c>
      <c r="AI385" s="204" t="str">
        <f t="shared" si="260"/>
        <v>-</v>
      </c>
      <c r="AJ385" s="185"/>
      <c r="AK385" s="205">
        <f t="shared" si="261"/>
        <v>9.99</v>
      </c>
      <c r="AL385" s="206">
        <f t="shared" si="262"/>
        <v>9.99</v>
      </c>
      <c r="AM385" s="206" t="str">
        <f t="shared" si="263"/>
        <v>-</v>
      </c>
      <c r="AN385" s="206" t="str">
        <f t="shared" si="264"/>
        <v>-</v>
      </c>
      <c r="AO385" s="207" t="str">
        <f t="shared" si="265"/>
        <v>-</v>
      </c>
      <c r="AP385" s="104"/>
      <c r="AQ385" s="227"/>
      <c r="AR385" s="112" t="s">
        <v>106</v>
      </c>
      <c r="AS385" s="103"/>
    </row>
    <row r="386" spans="1:45">
      <c r="A386" s="110"/>
      <c r="B386" s="126" t="s">
        <v>176</v>
      </c>
      <c r="C386" s="53" t="s">
        <v>2133</v>
      </c>
      <c r="D386" s="71" t="s">
        <v>85</v>
      </c>
      <c r="E386" s="112"/>
      <c r="F386" s="51" t="s">
        <v>61</v>
      </c>
      <c r="G386" s="14">
        <v>15</v>
      </c>
      <c r="H386" s="14">
        <v>50</v>
      </c>
      <c r="I386" s="14" t="s">
        <v>41</v>
      </c>
      <c r="J386" s="14" t="s">
        <v>76</v>
      </c>
      <c r="K386" s="72" t="s">
        <v>61</v>
      </c>
      <c r="L386" s="115">
        <v>24.99</v>
      </c>
      <c r="M386" s="175">
        <f t="shared" si="254"/>
        <v>21</v>
      </c>
      <c r="N386" s="115"/>
      <c r="O386" s="116"/>
      <c r="P386" s="177">
        <f t="shared" si="266"/>
        <v>24.99</v>
      </c>
      <c r="Q386" s="16">
        <f>P386-2</f>
        <v>22.99</v>
      </c>
      <c r="R386" s="16">
        <f>P386-5</f>
        <v>19.989999999999998</v>
      </c>
      <c r="S386" s="14" t="s">
        <v>41</v>
      </c>
      <c r="T386" s="14" t="s">
        <v>41</v>
      </c>
      <c r="U386" s="71" t="s">
        <v>41</v>
      </c>
      <c r="V386" s="252">
        <v>39.99</v>
      </c>
      <c r="W386" s="212"/>
      <c r="X386" s="119" t="s">
        <v>41</v>
      </c>
      <c r="Y386" s="67">
        <v>170</v>
      </c>
      <c r="Z386" s="114"/>
      <c r="AA386" s="182">
        <f t="shared" si="255"/>
        <v>170</v>
      </c>
      <c r="AB386" s="183">
        <f t="shared" si="256"/>
        <v>-154.69999999999999</v>
      </c>
      <c r="AC386" s="184">
        <f t="shared" si="257"/>
        <v>9.99</v>
      </c>
      <c r="AD386" s="183">
        <f t="shared" si="258"/>
        <v>8.3949579831932777</v>
      </c>
      <c r="AE386" s="202">
        <f>IF(ISNUMBER(Q386),AA386-40,"-")</f>
        <v>130</v>
      </c>
      <c r="AF386" s="203">
        <f>IF(ISNUMBER(R386),AA386-100,"-")</f>
        <v>70</v>
      </c>
      <c r="AG386" s="203" t="str">
        <f>IF(ISNUMBER(S386),AA386-140,"-")</f>
        <v>-</v>
      </c>
      <c r="AH386" s="203" t="str">
        <f t="shared" si="259"/>
        <v>-</v>
      </c>
      <c r="AI386" s="204" t="str">
        <f t="shared" si="260"/>
        <v>-</v>
      </c>
      <c r="AJ386" s="185"/>
      <c r="AK386" s="205">
        <f t="shared" si="261"/>
        <v>9.99</v>
      </c>
      <c r="AL386" s="206">
        <f t="shared" si="262"/>
        <v>9.99</v>
      </c>
      <c r="AM386" s="206" t="str">
        <f t="shared" si="263"/>
        <v>-</v>
      </c>
      <c r="AN386" s="206" t="str">
        <f t="shared" si="264"/>
        <v>-</v>
      </c>
      <c r="AO386" s="207" t="str">
        <f t="shared" si="265"/>
        <v>-</v>
      </c>
      <c r="AP386" s="103"/>
      <c r="AQ386" s="227"/>
      <c r="AR386" s="112" t="s">
        <v>101</v>
      </c>
      <c r="AS386" s="103"/>
    </row>
    <row r="387" spans="1:45" s="49" customFormat="1">
      <c r="A387" s="110"/>
      <c r="B387" s="126" t="s">
        <v>176</v>
      </c>
      <c r="C387" s="53" t="s">
        <v>163</v>
      </c>
      <c r="D387" s="71" t="s">
        <v>40</v>
      </c>
      <c r="E387" s="112"/>
      <c r="F387" s="51" t="s">
        <v>61</v>
      </c>
      <c r="G387" s="14">
        <v>25</v>
      </c>
      <c r="H387" s="14">
        <v>50</v>
      </c>
      <c r="I387" s="14" t="s">
        <v>41</v>
      </c>
      <c r="J387" s="14" t="s">
        <v>76</v>
      </c>
      <c r="K387" s="72" t="s">
        <v>61</v>
      </c>
      <c r="L387" s="115">
        <v>24.99</v>
      </c>
      <c r="M387" s="175">
        <f t="shared" si="254"/>
        <v>21</v>
      </c>
      <c r="N387" s="115"/>
      <c r="O387" s="116"/>
      <c r="P387" s="177">
        <f t="shared" si="266"/>
        <v>24.99</v>
      </c>
      <c r="Q387" s="16">
        <f>P387-2</f>
        <v>22.99</v>
      </c>
      <c r="R387" s="16">
        <f>P387-5</f>
        <v>19.989999999999998</v>
      </c>
      <c r="S387" s="16">
        <f>P387-7</f>
        <v>17.989999999999998</v>
      </c>
      <c r="T387" s="16">
        <f>P387-10</f>
        <v>14.989999999999998</v>
      </c>
      <c r="U387" s="71" t="s">
        <v>41</v>
      </c>
      <c r="V387" s="252">
        <v>39.99</v>
      </c>
      <c r="W387" s="212"/>
      <c r="X387" s="119" t="s">
        <v>41</v>
      </c>
      <c r="Y387" s="67">
        <v>100</v>
      </c>
      <c r="Z387" s="114"/>
      <c r="AA387" s="182">
        <f t="shared" si="255"/>
        <v>100</v>
      </c>
      <c r="AB387" s="183">
        <f t="shared" si="256"/>
        <v>-71.399999999999991</v>
      </c>
      <c r="AC387" s="184">
        <f t="shared" si="257"/>
        <v>9.99</v>
      </c>
      <c r="AD387" s="183">
        <f t="shared" si="258"/>
        <v>8.3949579831932777</v>
      </c>
      <c r="AE387" s="202">
        <f>IF(ISNUMBER(Q387),AA387-40,"-")</f>
        <v>60</v>
      </c>
      <c r="AF387" s="203">
        <f>IF(ISNUMBER(R387),AA387-100,"-")</f>
        <v>0</v>
      </c>
      <c r="AG387" s="203">
        <f>IF(ISNUMBER(S387),AA387-140,"-")</f>
        <v>-40</v>
      </c>
      <c r="AH387" s="203">
        <f t="shared" si="259"/>
        <v>-100</v>
      </c>
      <c r="AI387" s="204" t="str">
        <f t="shared" si="260"/>
        <v>-</v>
      </c>
      <c r="AJ387" s="185"/>
      <c r="AK387" s="205">
        <f t="shared" si="261"/>
        <v>9.99</v>
      </c>
      <c r="AL387" s="206">
        <f t="shared" si="262"/>
        <v>49.99</v>
      </c>
      <c r="AM387" s="206">
        <f t="shared" si="263"/>
        <v>99.99</v>
      </c>
      <c r="AN387" s="206">
        <f t="shared" si="264"/>
        <v>169.99</v>
      </c>
      <c r="AO387" s="207" t="str">
        <f t="shared" si="265"/>
        <v>-</v>
      </c>
      <c r="AP387" s="103"/>
      <c r="AQ387" s="227"/>
      <c r="AR387" s="112" t="s">
        <v>191</v>
      </c>
      <c r="AS387" s="103"/>
    </row>
    <row r="388" spans="1:45" s="49" customFormat="1">
      <c r="A388" s="111" t="s">
        <v>173</v>
      </c>
      <c r="B388" s="126" t="s">
        <v>176</v>
      </c>
      <c r="C388" s="53" t="s">
        <v>2135</v>
      </c>
      <c r="D388" s="71" t="s">
        <v>40</v>
      </c>
      <c r="E388" s="112"/>
      <c r="F388" s="51" t="s">
        <v>61</v>
      </c>
      <c r="G388" s="14">
        <v>25</v>
      </c>
      <c r="H388" s="14">
        <v>50</v>
      </c>
      <c r="I388" s="14" t="s">
        <v>41</v>
      </c>
      <c r="J388" s="14" t="s">
        <v>76</v>
      </c>
      <c r="K388" s="72" t="s">
        <v>61</v>
      </c>
      <c r="L388" s="115">
        <v>24.99</v>
      </c>
      <c r="M388" s="175">
        <f t="shared" si="254"/>
        <v>21</v>
      </c>
      <c r="N388" s="115"/>
      <c r="O388" s="116"/>
      <c r="P388" s="177">
        <f t="shared" si="266"/>
        <v>24.99</v>
      </c>
      <c r="Q388" s="14" t="s">
        <v>41</v>
      </c>
      <c r="R388" s="14" t="s">
        <v>41</v>
      </c>
      <c r="S388" s="14" t="s">
        <v>41</v>
      </c>
      <c r="T388" s="14" t="s">
        <v>41</v>
      </c>
      <c r="U388" s="71" t="s">
        <v>41</v>
      </c>
      <c r="V388" s="252">
        <v>39.99</v>
      </c>
      <c r="W388" s="48"/>
      <c r="X388" s="119" t="s">
        <v>41</v>
      </c>
      <c r="Y388" s="67">
        <v>25</v>
      </c>
      <c r="Z388" s="114"/>
      <c r="AA388" s="182">
        <f t="shared" si="255"/>
        <v>25</v>
      </c>
      <c r="AB388" s="183">
        <f t="shared" si="256"/>
        <v>17.849999999999998</v>
      </c>
      <c r="AC388" s="184">
        <f t="shared" si="257"/>
        <v>19.990000000000002</v>
      </c>
      <c r="AD388" s="183">
        <f t="shared" si="258"/>
        <v>16.798319327731093</v>
      </c>
      <c r="AE388" s="202" t="str">
        <f>IF(ISNUMBER(Q388),AA388-40,"-")</f>
        <v>-</v>
      </c>
      <c r="AF388" s="203" t="str">
        <f>IF(ISNUMBER(R388),AA388-100,"-")</f>
        <v>-</v>
      </c>
      <c r="AG388" s="203" t="str">
        <f>IF(ISNUMBER(S388),AA388-140,"-")</f>
        <v>-</v>
      </c>
      <c r="AH388" s="203" t="str">
        <f t="shared" si="259"/>
        <v>-</v>
      </c>
      <c r="AI388" s="204" t="str">
        <f t="shared" si="260"/>
        <v>-</v>
      </c>
      <c r="AJ388" s="185"/>
      <c r="AK388" s="205" t="str">
        <f t="shared" si="261"/>
        <v>-</v>
      </c>
      <c r="AL388" s="206" t="str">
        <f t="shared" si="262"/>
        <v>-</v>
      </c>
      <c r="AM388" s="206" t="str">
        <f t="shared" si="263"/>
        <v>-</v>
      </c>
      <c r="AN388" s="206" t="str">
        <f t="shared" si="264"/>
        <v>-</v>
      </c>
      <c r="AO388" s="207" t="str">
        <f t="shared" si="265"/>
        <v>-</v>
      </c>
      <c r="AP388" s="103" t="s">
        <v>2283</v>
      </c>
      <c r="AQ388" s="227"/>
      <c r="AR388" s="112" t="s">
        <v>62</v>
      </c>
      <c r="AS388" s="103"/>
    </row>
    <row r="389" spans="1:45">
      <c r="A389" s="110"/>
      <c r="B389" s="126" t="s">
        <v>176</v>
      </c>
      <c r="C389" s="53" t="s">
        <v>2129</v>
      </c>
      <c r="D389" s="71" t="s">
        <v>71</v>
      </c>
      <c r="E389" s="112" t="s">
        <v>2426</v>
      </c>
      <c r="F389" s="51" t="s">
        <v>61</v>
      </c>
      <c r="G389" s="14">
        <v>10</v>
      </c>
      <c r="H389" s="14">
        <v>50</v>
      </c>
      <c r="I389" s="14" t="s">
        <v>41</v>
      </c>
      <c r="J389" s="14" t="s">
        <v>76</v>
      </c>
      <c r="K389" s="72" t="s">
        <v>61</v>
      </c>
      <c r="L389" s="115">
        <v>24.99</v>
      </c>
      <c r="M389" s="175">
        <f t="shared" si="254"/>
        <v>21</v>
      </c>
      <c r="N389" s="115"/>
      <c r="O389" s="116"/>
      <c r="P389" s="177">
        <f t="shared" si="266"/>
        <v>24.99</v>
      </c>
      <c r="Q389" s="16">
        <f>P389-2</f>
        <v>22.99</v>
      </c>
      <c r="R389" s="16">
        <f>P389-5</f>
        <v>19.989999999999998</v>
      </c>
      <c r="S389" s="14" t="s">
        <v>41</v>
      </c>
      <c r="T389" s="14" t="s">
        <v>41</v>
      </c>
      <c r="U389" s="71" t="s">
        <v>41</v>
      </c>
      <c r="V389" s="252">
        <v>39.99</v>
      </c>
      <c r="W389" s="237" t="s">
        <v>49</v>
      </c>
      <c r="X389" s="120" t="s">
        <v>2155</v>
      </c>
      <c r="Y389" s="67">
        <v>230</v>
      </c>
      <c r="Z389" s="114">
        <v>100</v>
      </c>
      <c r="AA389" s="182">
        <f t="shared" si="255"/>
        <v>330</v>
      </c>
      <c r="AB389" s="183">
        <f t="shared" si="256"/>
        <v>-345.09999999999997</v>
      </c>
      <c r="AC389" s="184">
        <f t="shared" si="257"/>
        <v>9.99</v>
      </c>
      <c r="AD389" s="183">
        <f t="shared" si="258"/>
        <v>8.3949579831932777</v>
      </c>
      <c r="AE389" s="202">
        <f>IF(ISNUMBER(Q389),AA389-40,"-")</f>
        <v>290</v>
      </c>
      <c r="AF389" s="203">
        <f>IF(ISNUMBER(R389),AA389-100,"-")</f>
        <v>230</v>
      </c>
      <c r="AG389" s="203" t="str">
        <f>IF(ISNUMBER(S389),AA389-140,"-")</f>
        <v>-</v>
      </c>
      <c r="AH389" s="203" t="str">
        <f t="shared" si="259"/>
        <v>-</v>
      </c>
      <c r="AI389" s="204" t="str">
        <f t="shared" si="260"/>
        <v>-</v>
      </c>
      <c r="AJ389" s="185"/>
      <c r="AK389" s="205">
        <f t="shared" si="261"/>
        <v>9.99</v>
      </c>
      <c r="AL389" s="206">
        <f t="shared" si="262"/>
        <v>9.99</v>
      </c>
      <c r="AM389" s="206" t="str">
        <f t="shared" si="263"/>
        <v>-</v>
      </c>
      <c r="AN389" s="206" t="str">
        <f t="shared" si="264"/>
        <v>-</v>
      </c>
      <c r="AO389" s="207" t="str">
        <f t="shared" si="265"/>
        <v>-</v>
      </c>
      <c r="AP389" s="104"/>
      <c r="AQ389" s="227">
        <v>46265</v>
      </c>
      <c r="AR389" s="112" t="s">
        <v>106</v>
      </c>
      <c r="AS389" s="103"/>
    </row>
    <row r="390" spans="1:45" s="49" customFormat="1">
      <c r="A390" s="110"/>
      <c r="B390" s="126" t="s">
        <v>176</v>
      </c>
      <c r="C390" s="53" t="s">
        <v>2133</v>
      </c>
      <c r="D390" s="71" t="s">
        <v>85</v>
      </c>
      <c r="E390" s="112" t="s">
        <v>2426</v>
      </c>
      <c r="F390" s="51" t="s">
        <v>61</v>
      </c>
      <c r="G390" s="14">
        <v>15</v>
      </c>
      <c r="H390" s="14">
        <v>50</v>
      </c>
      <c r="I390" s="14" t="s">
        <v>41</v>
      </c>
      <c r="J390" s="14" t="s">
        <v>76</v>
      </c>
      <c r="K390" s="72" t="s">
        <v>61</v>
      </c>
      <c r="L390" s="115">
        <v>24.99</v>
      </c>
      <c r="M390" s="175">
        <f t="shared" si="254"/>
        <v>21</v>
      </c>
      <c r="N390" s="115"/>
      <c r="O390" s="116"/>
      <c r="P390" s="177">
        <f t="shared" si="266"/>
        <v>24.99</v>
      </c>
      <c r="Q390" s="16">
        <f>P390-2</f>
        <v>22.99</v>
      </c>
      <c r="R390" s="16">
        <f>P390-5</f>
        <v>19.989999999999998</v>
      </c>
      <c r="S390" s="14" t="s">
        <v>41</v>
      </c>
      <c r="T390" s="14" t="s">
        <v>41</v>
      </c>
      <c r="U390" s="71" t="s">
        <v>41</v>
      </c>
      <c r="V390" s="252">
        <v>39.99</v>
      </c>
      <c r="W390" s="237" t="s">
        <v>49</v>
      </c>
      <c r="X390" s="120" t="s">
        <v>2160</v>
      </c>
      <c r="Y390" s="67">
        <v>170</v>
      </c>
      <c r="Z390" s="114">
        <v>100</v>
      </c>
      <c r="AA390" s="182">
        <f t="shared" si="255"/>
        <v>270</v>
      </c>
      <c r="AB390" s="183">
        <f t="shared" si="256"/>
        <v>-273.7</v>
      </c>
      <c r="AC390" s="184">
        <f t="shared" si="257"/>
        <v>9.99</v>
      </c>
      <c r="AD390" s="183">
        <f t="shared" si="258"/>
        <v>8.3949579831932777</v>
      </c>
      <c r="AE390" s="202">
        <f>IF(ISNUMBER(Q390),AA390-40,"-")</f>
        <v>230</v>
      </c>
      <c r="AF390" s="203">
        <f>IF(ISNUMBER(R390),AA390-100,"-")</f>
        <v>170</v>
      </c>
      <c r="AG390" s="203" t="str">
        <f>IF(ISNUMBER(S390),AA390-140,"-")</f>
        <v>-</v>
      </c>
      <c r="AH390" s="203" t="str">
        <f t="shared" si="259"/>
        <v>-</v>
      </c>
      <c r="AI390" s="204" t="str">
        <f t="shared" si="260"/>
        <v>-</v>
      </c>
      <c r="AJ390" s="185"/>
      <c r="AK390" s="205">
        <f t="shared" si="261"/>
        <v>9.99</v>
      </c>
      <c r="AL390" s="206">
        <f t="shared" si="262"/>
        <v>9.99</v>
      </c>
      <c r="AM390" s="206" t="str">
        <f t="shared" si="263"/>
        <v>-</v>
      </c>
      <c r="AN390" s="206" t="str">
        <f t="shared" si="264"/>
        <v>-</v>
      </c>
      <c r="AO390" s="207" t="str">
        <f t="shared" si="265"/>
        <v>-</v>
      </c>
      <c r="AP390" s="103"/>
      <c r="AQ390" s="227">
        <v>46265</v>
      </c>
      <c r="AR390" s="112" t="s">
        <v>101</v>
      </c>
      <c r="AS390" s="103"/>
    </row>
    <row r="391" spans="1:45" s="49" customFormat="1">
      <c r="A391" s="110"/>
      <c r="B391" s="126" t="s">
        <v>176</v>
      </c>
      <c r="C391" s="53" t="s">
        <v>163</v>
      </c>
      <c r="D391" s="71" t="s">
        <v>40</v>
      </c>
      <c r="E391" s="112" t="s">
        <v>2426</v>
      </c>
      <c r="F391" s="51" t="s">
        <v>61</v>
      </c>
      <c r="G391" s="14">
        <v>25</v>
      </c>
      <c r="H391" s="14">
        <v>50</v>
      </c>
      <c r="I391" s="14" t="s">
        <v>41</v>
      </c>
      <c r="J391" s="14" t="s">
        <v>76</v>
      </c>
      <c r="K391" s="72" t="s">
        <v>61</v>
      </c>
      <c r="L391" s="115">
        <v>24.99</v>
      </c>
      <c r="M391" s="175">
        <f t="shared" si="254"/>
        <v>21</v>
      </c>
      <c r="N391" s="115"/>
      <c r="O391" s="116"/>
      <c r="P391" s="177">
        <f t="shared" si="266"/>
        <v>24.99</v>
      </c>
      <c r="Q391" s="16">
        <f>P391-2</f>
        <v>22.99</v>
      </c>
      <c r="R391" s="16">
        <f>P391-5</f>
        <v>19.989999999999998</v>
      </c>
      <c r="S391" s="16">
        <f>P391-7</f>
        <v>17.989999999999998</v>
      </c>
      <c r="T391" s="16">
        <f>P391-10</f>
        <v>14.989999999999998</v>
      </c>
      <c r="U391" s="71" t="s">
        <v>41</v>
      </c>
      <c r="V391" s="252">
        <v>39.99</v>
      </c>
      <c r="W391" s="237" t="s">
        <v>49</v>
      </c>
      <c r="X391" s="120" t="s">
        <v>2163</v>
      </c>
      <c r="Y391" s="67">
        <v>100</v>
      </c>
      <c r="Z391" s="114">
        <v>140</v>
      </c>
      <c r="AA391" s="182">
        <f t="shared" si="255"/>
        <v>240</v>
      </c>
      <c r="AB391" s="183">
        <f t="shared" si="256"/>
        <v>-238</v>
      </c>
      <c r="AC391" s="184">
        <f t="shared" si="257"/>
        <v>9.99</v>
      </c>
      <c r="AD391" s="183">
        <f t="shared" si="258"/>
        <v>8.3949579831932777</v>
      </c>
      <c r="AE391" s="202">
        <f>IF(ISNUMBER(Q391),AA391-40,"-")</f>
        <v>200</v>
      </c>
      <c r="AF391" s="203">
        <f>IF(ISNUMBER(R391),AA391-100,"-")</f>
        <v>140</v>
      </c>
      <c r="AG391" s="203">
        <f>IF(ISNUMBER(S391),AA391-140,"-")</f>
        <v>100</v>
      </c>
      <c r="AH391" s="203">
        <f t="shared" si="259"/>
        <v>40</v>
      </c>
      <c r="AI391" s="204" t="str">
        <f t="shared" si="260"/>
        <v>-</v>
      </c>
      <c r="AJ391" s="185"/>
      <c r="AK391" s="205">
        <f t="shared" si="261"/>
        <v>9.99</v>
      </c>
      <c r="AL391" s="206">
        <f t="shared" si="262"/>
        <v>9.99</v>
      </c>
      <c r="AM391" s="206">
        <f t="shared" si="263"/>
        <v>9.99</v>
      </c>
      <c r="AN391" s="206">
        <f t="shared" si="264"/>
        <v>9.99</v>
      </c>
      <c r="AO391" s="207" t="str">
        <f t="shared" si="265"/>
        <v>-</v>
      </c>
      <c r="AP391" s="103"/>
      <c r="AQ391" s="227">
        <v>46265</v>
      </c>
      <c r="AR391" s="112" t="s">
        <v>191</v>
      </c>
      <c r="AS391" s="103"/>
    </row>
    <row r="392" spans="1:45">
      <c r="A392" s="110"/>
      <c r="B392" s="126" t="s">
        <v>176</v>
      </c>
      <c r="C392" s="53" t="s">
        <v>2129</v>
      </c>
      <c r="D392" s="71" t="s">
        <v>71</v>
      </c>
      <c r="E392" s="112" t="s">
        <v>2426</v>
      </c>
      <c r="F392" s="51" t="s">
        <v>61</v>
      </c>
      <c r="G392" s="14">
        <v>10</v>
      </c>
      <c r="H392" s="14">
        <v>50</v>
      </c>
      <c r="I392" s="14" t="s">
        <v>41</v>
      </c>
      <c r="J392" s="14" t="s">
        <v>76</v>
      </c>
      <c r="K392" s="72" t="s">
        <v>61</v>
      </c>
      <c r="L392" s="115">
        <v>24.99</v>
      </c>
      <c r="M392" s="175">
        <f t="shared" si="254"/>
        <v>21</v>
      </c>
      <c r="N392" s="115"/>
      <c r="O392" s="116"/>
      <c r="P392" s="177">
        <f t="shared" si="266"/>
        <v>24.99</v>
      </c>
      <c r="Q392" s="16">
        <f>P392-2</f>
        <v>22.99</v>
      </c>
      <c r="R392" s="16">
        <f>P392-5</f>
        <v>19.989999999999998</v>
      </c>
      <c r="S392" s="14" t="s">
        <v>41</v>
      </c>
      <c r="T392" s="14" t="s">
        <v>41</v>
      </c>
      <c r="U392" s="71" t="s">
        <v>41</v>
      </c>
      <c r="V392" s="252">
        <v>39.99</v>
      </c>
      <c r="W392" s="237" t="s">
        <v>49</v>
      </c>
      <c r="X392" s="120" t="s">
        <v>2172</v>
      </c>
      <c r="Y392" s="67">
        <v>230</v>
      </c>
      <c r="Z392" s="114">
        <v>120</v>
      </c>
      <c r="AA392" s="182">
        <f t="shared" si="255"/>
        <v>350</v>
      </c>
      <c r="AB392" s="183">
        <f t="shared" si="256"/>
        <v>-368.9</v>
      </c>
      <c r="AC392" s="184">
        <f t="shared" si="257"/>
        <v>9.99</v>
      </c>
      <c r="AD392" s="183">
        <f t="shared" si="258"/>
        <v>8.3949579831932777</v>
      </c>
      <c r="AE392" s="202">
        <f>IF(ISNUMBER(Q392),AA392-40,"-")</f>
        <v>310</v>
      </c>
      <c r="AF392" s="203">
        <f>IF(ISNUMBER(R392),AA392-100,"-")</f>
        <v>250</v>
      </c>
      <c r="AG392" s="203" t="str">
        <f>IF(ISNUMBER(S392),AA392-140,"-")</f>
        <v>-</v>
      </c>
      <c r="AH392" s="203" t="str">
        <f t="shared" si="259"/>
        <v>-</v>
      </c>
      <c r="AI392" s="204" t="str">
        <f t="shared" si="260"/>
        <v>-</v>
      </c>
      <c r="AJ392" s="185"/>
      <c r="AK392" s="205">
        <f t="shared" si="261"/>
        <v>9.99</v>
      </c>
      <c r="AL392" s="206">
        <f t="shared" si="262"/>
        <v>9.99</v>
      </c>
      <c r="AM392" s="206" t="str">
        <f t="shared" si="263"/>
        <v>-</v>
      </c>
      <c r="AN392" s="206" t="str">
        <f t="shared" si="264"/>
        <v>-</v>
      </c>
      <c r="AO392" s="207" t="str">
        <f t="shared" si="265"/>
        <v>-</v>
      </c>
      <c r="AP392" s="104"/>
      <c r="AQ392" s="227">
        <v>46265</v>
      </c>
      <c r="AR392" s="112" t="s">
        <v>106</v>
      </c>
      <c r="AS392" s="201" t="s">
        <v>82</v>
      </c>
    </row>
    <row r="393" spans="1:45">
      <c r="A393" s="110"/>
      <c r="B393" s="126" t="s">
        <v>176</v>
      </c>
      <c r="C393" s="53" t="s">
        <v>2608</v>
      </c>
      <c r="D393" s="71" t="s">
        <v>85</v>
      </c>
      <c r="E393" s="112"/>
      <c r="F393" s="51" t="s">
        <v>61</v>
      </c>
      <c r="G393" s="14">
        <v>15</v>
      </c>
      <c r="H393" s="14">
        <v>300</v>
      </c>
      <c r="I393" s="14" t="s">
        <v>41</v>
      </c>
      <c r="J393" s="14" t="s">
        <v>76</v>
      </c>
      <c r="K393" s="72" t="s">
        <v>61</v>
      </c>
      <c r="L393" s="115">
        <v>24.99</v>
      </c>
      <c r="M393" s="175">
        <f t="shared" si="254"/>
        <v>21</v>
      </c>
      <c r="N393" s="115"/>
      <c r="O393" s="116"/>
      <c r="P393" s="177">
        <f t="shared" si="266"/>
        <v>24.99</v>
      </c>
      <c r="Q393" s="16">
        <f>P393-2</f>
        <v>22.99</v>
      </c>
      <c r="R393" s="16">
        <f>P393-5</f>
        <v>19.989999999999998</v>
      </c>
      <c r="S393" s="14" t="s">
        <v>41</v>
      </c>
      <c r="T393" s="14" t="s">
        <v>41</v>
      </c>
      <c r="U393" s="71" t="s">
        <v>41</v>
      </c>
      <c r="V393" s="252">
        <v>39.99</v>
      </c>
      <c r="W393" s="212"/>
      <c r="X393" s="119" t="s">
        <v>41</v>
      </c>
      <c r="Y393" s="67">
        <v>140</v>
      </c>
      <c r="Z393" s="114"/>
      <c r="AA393" s="182">
        <f t="shared" si="255"/>
        <v>140</v>
      </c>
      <c r="AB393" s="183">
        <f t="shared" si="256"/>
        <v>-119</v>
      </c>
      <c r="AC393" s="184">
        <f t="shared" si="257"/>
        <v>9.99</v>
      </c>
      <c r="AD393" s="183">
        <f t="shared" si="258"/>
        <v>8.3949579831932777</v>
      </c>
      <c r="AE393" s="202">
        <f>IF(ISNUMBER(Q393),AA393-40,"-")</f>
        <v>100</v>
      </c>
      <c r="AF393" s="203">
        <f>IF(ISNUMBER(R393),AA393-100,"-")</f>
        <v>40</v>
      </c>
      <c r="AG393" s="203" t="str">
        <f>IF(ISNUMBER(S393),AA393-140,"-")</f>
        <v>-</v>
      </c>
      <c r="AH393" s="203" t="str">
        <f t="shared" si="259"/>
        <v>-</v>
      </c>
      <c r="AI393" s="204" t="str">
        <f t="shared" si="260"/>
        <v>-</v>
      </c>
      <c r="AJ393" s="185"/>
      <c r="AK393" s="205">
        <f t="shared" si="261"/>
        <v>9.99</v>
      </c>
      <c r="AL393" s="206">
        <f t="shared" si="262"/>
        <v>9.99</v>
      </c>
      <c r="AM393" s="206" t="str">
        <f t="shared" si="263"/>
        <v>-</v>
      </c>
      <c r="AN393" s="206" t="str">
        <f t="shared" si="264"/>
        <v>-</v>
      </c>
      <c r="AO393" s="207" t="str">
        <f t="shared" si="265"/>
        <v>-</v>
      </c>
      <c r="AP393" s="103" t="s">
        <v>2756</v>
      </c>
      <c r="AQ393" s="227"/>
      <c r="AR393" s="112" t="s">
        <v>192</v>
      </c>
      <c r="AS393" s="103"/>
    </row>
    <row r="394" spans="1:45" s="49" customFormat="1">
      <c r="A394" s="110"/>
      <c r="B394" s="126" t="s">
        <v>176</v>
      </c>
      <c r="C394" s="53" t="s">
        <v>2608</v>
      </c>
      <c r="D394" s="71" t="s">
        <v>85</v>
      </c>
      <c r="E394" s="112" t="s">
        <v>2426</v>
      </c>
      <c r="F394" s="51" t="s">
        <v>61</v>
      </c>
      <c r="G394" s="14">
        <v>15</v>
      </c>
      <c r="H394" s="14">
        <v>300</v>
      </c>
      <c r="I394" s="14" t="s">
        <v>41</v>
      </c>
      <c r="J394" s="14" t="s">
        <v>76</v>
      </c>
      <c r="K394" s="72" t="s">
        <v>61</v>
      </c>
      <c r="L394" s="115">
        <v>24.99</v>
      </c>
      <c r="M394" s="175">
        <f t="shared" si="254"/>
        <v>21</v>
      </c>
      <c r="N394" s="115"/>
      <c r="O394" s="116"/>
      <c r="P394" s="177">
        <f t="shared" si="266"/>
        <v>24.99</v>
      </c>
      <c r="Q394" s="16">
        <f>P394-2</f>
        <v>22.99</v>
      </c>
      <c r="R394" s="16">
        <f>P394-5</f>
        <v>19.989999999999998</v>
      </c>
      <c r="S394" s="14" t="s">
        <v>41</v>
      </c>
      <c r="T394" s="14" t="s">
        <v>41</v>
      </c>
      <c r="U394" s="71" t="s">
        <v>41</v>
      </c>
      <c r="V394" s="252">
        <v>39.99</v>
      </c>
      <c r="W394" s="237" t="s">
        <v>49</v>
      </c>
      <c r="X394" s="120" t="s">
        <v>2624</v>
      </c>
      <c r="Y394" s="67">
        <v>140</v>
      </c>
      <c r="Z394" s="114">
        <v>100</v>
      </c>
      <c r="AA394" s="182">
        <f t="shared" si="255"/>
        <v>240</v>
      </c>
      <c r="AB394" s="183">
        <f t="shared" si="256"/>
        <v>-238</v>
      </c>
      <c r="AC394" s="184">
        <f t="shared" si="257"/>
        <v>9.99</v>
      </c>
      <c r="AD394" s="183">
        <f t="shared" si="258"/>
        <v>8.3949579831932777</v>
      </c>
      <c r="AE394" s="202">
        <f>IF(ISNUMBER(Q394),AA394-40,"-")</f>
        <v>200</v>
      </c>
      <c r="AF394" s="203">
        <f>IF(ISNUMBER(R394),AA394-100,"-")</f>
        <v>140</v>
      </c>
      <c r="AG394" s="203" t="str">
        <f>IF(ISNUMBER(S394),AA394-140,"-")</f>
        <v>-</v>
      </c>
      <c r="AH394" s="203" t="str">
        <f t="shared" si="259"/>
        <v>-</v>
      </c>
      <c r="AI394" s="204" t="str">
        <f t="shared" si="260"/>
        <v>-</v>
      </c>
      <c r="AJ394" s="185"/>
      <c r="AK394" s="205">
        <f t="shared" si="261"/>
        <v>9.99</v>
      </c>
      <c r="AL394" s="206">
        <f t="shared" si="262"/>
        <v>9.99</v>
      </c>
      <c r="AM394" s="206" t="str">
        <f t="shared" si="263"/>
        <v>-</v>
      </c>
      <c r="AN394" s="206" t="str">
        <f t="shared" si="264"/>
        <v>-</v>
      </c>
      <c r="AO394" s="207" t="str">
        <f t="shared" si="265"/>
        <v>-</v>
      </c>
      <c r="AP394" s="103" t="s">
        <v>2756</v>
      </c>
      <c r="AQ394" s="227">
        <v>46265</v>
      </c>
      <c r="AR394" s="112" t="s">
        <v>192</v>
      </c>
      <c r="AS394" s="103"/>
    </row>
    <row r="395" spans="1:45" s="49" customFormat="1">
      <c r="A395" s="110"/>
      <c r="B395" s="126" t="s">
        <v>176</v>
      </c>
      <c r="C395" s="53" t="s">
        <v>2610</v>
      </c>
      <c r="D395" s="71" t="s">
        <v>40</v>
      </c>
      <c r="E395" s="112" t="s">
        <v>2426</v>
      </c>
      <c r="F395" s="51" t="s">
        <v>61</v>
      </c>
      <c r="G395" s="14">
        <v>50</v>
      </c>
      <c r="H395" s="14">
        <v>300</v>
      </c>
      <c r="I395" s="14" t="s">
        <v>41</v>
      </c>
      <c r="J395" s="14" t="s">
        <v>76</v>
      </c>
      <c r="K395" s="72" t="s">
        <v>61</v>
      </c>
      <c r="L395" s="115">
        <v>29.99</v>
      </c>
      <c r="M395" s="175">
        <f t="shared" si="254"/>
        <v>25.201680672268907</v>
      </c>
      <c r="N395" s="115">
        <f>L395-5</f>
        <v>24.99</v>
      </c>
      <c r="O395" s="116">
        <f t="shared" ref="O395:O400" si="267">N395/1.19</f>
        <v>21</v>
      </c>
      <c r="P395" s="177">
        <f t="shared" ref="P395:P400" si="268">N395</f>
        <v>24.99</v>
      </c>
      <c r="Q395" s="16">
        <f>P395-2</f>
        <v>22.99</v>
      </c>
      <c r="R395" s="16">
        <f>P395-5</f>
        <v>19.989999999999998</v>
      </c>
      <c r="S395" s="16">
        <f>P395-7</f>
        <v>17.989999999999998</v>
      </c>
      <c r="T395" s="16">
        <f>P395-10</f>
        <v>14.989999999999998</v>
      </c>
      <c r="U395" s="71" t="s">
        <v>41</v>
      </c>
      <c r="V395" s="252">
        <v>39.99</v>
      </c>
      <c r="W395" s="237" t="s">
        <v>183</v>
      </c>
      <c r="X395" s="120" t="s">
        <v>2625</v>
      </c>
      <c r="Y395" s="67">
        <v>100</v>
      </c>
      <c r="Z395" s="114">
        <v>70</v>
      </c>
      <c r="AA395" s="182">
        <f t="shared" si="255"/>
        <v>170</v>
      </c>
      <c r="AB395" s="183">
        <f t="shared" si="256"/>
        <v>-154.69999999999999</v>
      </c>
      <c r="AC395" s="184">
        <f t="shared" si="257"/>
        <v>9.99</v>
      </c>
      <c r="AD395" s="183">
        <f t="shared" si="258"/>
        <v>8.3949579831932777</v>
      </c>
      <c r="AE395" s="202">
        <f>IF(ISNUMBER(Q395),AA395-40,"-")</f>
        <v>130</v>
      </c>
      <c r="AF395" s="203">
        <f>IF(ISNUMBER(R395),AA395-100,"-")</f>
        <v>70</v>
      </c>
      <c r="AG395" s="203">
        <f>IF(ISNUMBER(S395),AA395-140,"-")</f>
        <v>30</v>
      </c>
      <c r="AH395" s="203">
        <f t="shared" si="259"/>
        <v>-30</v>
      </c>
      <c r="AI395" s="204" t="str">
        <f t="shared" si="260"/>
        <v>-</v>
      </c>
      <c r="AJ395" s="185"/>
      <c r="AK395" s="205">
        <f t="shared" si="261"/>
        <v>9.99</v>
      </c>
      <c r="AL395" s="206">
        <f t="shared" si="262"/>
        <v>9.99</v>
      </c>
      <c r="AM395" s="206">
        <f t="shared" si="263"/>
        <v>19.990000000000002</v>
      </c>
      <c r="AN395" s="206">
        <f t="shared" si="264"/>
        <v>89.99</v>
      </c>
      <c r="AO395" s="207" t="str">
        <f t="shared" si="265"/>
        <v>-</v>
      </c>
      <c r="AP395" s="103" t="s">
        <v>2757</v>
      </c>
      <c r="AQ395" s="227">
        <v>46265</v>
      </c>
      <c r="AR395" s="112" t="s">
        <v>191</v>
      </c>
      <c r="AS395" s="103"/>
    </row>
    <row r="396" spans="1:45">
      <c r="A396" s="110"/>
      <c r="B396" s="126" t="s">
        <v>176</v>
      </c>
      <c r="C396" s="53" t="s">
        <v>205</v>
      </c>
      <c r="D396" s="71" t="s">
        <v>40</v>
      </c>
      <c r="E396" s="112" t="s">
        <v>2427</v>
      </c>
      <c r="F396" s="51" t="s">
        <v>41</v>
      </c>
      <c r="G396" s="14">
        <v>400</v>
      </c>
      <c r="H396" s="14">
        <v>300</v>
      </c>
      <c r="I396" s="14" t="s">
        <v>41</v>
      </c>
      <c r="J396" s="14" t="s">
        <v>76</v>
      </c>
      <c r="K396" s="71" t="s">
        <v>41</v>
      </c>
      <c r="L396" s="115">
        <v>39.99</v>
      </c>
      <c r="M396" s="175">
        <f t="shared" si="254"/>
        <v>33.605042016806728</v>
      </c>
      <c r="N396" s="115">
        <f>L396-15</f>
        <v>24.990000000000002</v>
      </c>
      <c r="O396" s="118">
        <f t="shared" si="267"/>
        <v>21.000000000000004</v>
      </c>
      <c r="P396" s="177">
        <f t="shared" si="268"/>
        <v>24.990000000000002</v>
      </c>
      <c r="Q396" s="16">
        <f>P396-2</f>
        <v>22.990000000000002</v>
      </c>
      <c r="R396" s="16">
        <f>P396-5</f>
        <v>19.990000000000002</v>
      </c>
      <c r="S396" s="16">
        <f>P396-7</f>
        <v>17.990000000000002</v>
      </c>
      <c r="T396" s="16">
        <f>P396-10</f>
        <v>14.990000000000002</v>
      </c>
      <c r="U396" s="72">
        <f>P396-12</f>
        <v>12.990000000000002</v>
      </c>
      <c r="V396" s="252">
        <v>39.99</v>
      </c>
      <c r="W396" s="237" t="s">
        <v>122</v>
      </c>
      <c r="X396" s="120" t="s">
        <v>209</v>
      </c>
      <c r="Y396" s="67">
        <v>150</v>
      </c>
      <c r="Z396" s="114">
        <v>-30</v>
      </c>
      <c r="AA396" s="182">
        <f t="shared" si="255"/>
        <v>120</v>
      </c>
      <c r="AB396" s="183">
        <f t="shared" si="256"/>
        <v>-95.199999999999989</v>
      </c>
      <c r="AC396" s="184">
        <f t="shared" si="257"/>
        <v>9.99</v>
      </c>
      <c r="AD396" s="183">
        <f t="shared" si="258"/>
        <v>8.3949579831932777</v>
      </c>
      <c r="AE396" s="202">
        <f>IF(ISNUMBER(Q396),AA396-40,"-")</f>
        <v>80</v>
      </c>
      <c r="AF396" s="203">
        <f>IF(ISNUMBER(R396),AA396-100,"-")</f>
        <v>20</v>
      </c>
      <c r="AG396" s="203">
        <f>IF(ISNUMBER(S396),AA396-140,"-")</f>
        <v>-20</v>
      </c>
      <c r="AH396" s="203">
        <f t="shared" si="259"/>
        <v>-80</v>
      </c>
      <c r="AI396" s="204">
        <f t="shared" si="260"/>
        <v>-120</v>
      </c>
      <c r="AJ396" s="185"/>
      <c r="AK396" s="205">
        <f t="shared" si="261"/>
        <v>9.99</v>
      </c>
      <c r="AL396" s="206">
        <f t="shared" si="262"/>
        <v>29.990000000000002</v>
      </c>
      <c r="AM396" s="206">
        <f t="shared" si="263"/>
        <v>79.989999999999995</v>
      </c>
      <c r="AN396" s="206">
        <f t="shared" si="264"/>
        <v>149.99</v>
      </c>
      <c r="AO396" s="207">
        <f t="shared" si="265"/>
        <v>199.99</v>
      </c>
      <c r="AP396" s="103"/>
      <c r="AQ396" s="227">
        <v>46265</v>
      </c>
      <c r="AR396" s="112" t="s">
        <v>206</v>
      </c>
      <c r="AS396" s="201" t="s">
        <v>82</v>
      </c>
    </row>
    <row r="397" spans="1:45" s="49" customFormat="1">
      <c r="A397" s="110"/>
      <c r="B397" s="126" t="s">
        <v>176</v>
      </c>
      <c r="C397" s="53" t="s">
        <v>2136</v>
      </c>
      <c r="D397" s="71" t="s">
        <v>85</v>
      </c>
      <c r="E397" s="112" t="s">
        <v>2426</v>
      </c>
      <c r="F397" s="51" t="s">
        <v>61</v>
      </c>
      <c r="G397" s="14">
        <v>25</v>
      </c>
      <c r="H397" s="14">
        <v>50</v>
      </c>
      <c r="I397" s="14" t="s">
        <v>41</v>
      </c>
      <c r="J397" s="14" t="s">
        <v>76</v>
      </c>
      <c r="K397" s="72" t="s">
        <v>61</v>
      </c>
      <c r="L397" s="115">
        <v>29.99</v>
      </c>
      <c r="M397" s="175">
        <f t="shared" si="254"/>
        <v>25.201680672268907</v>
      </c>
      <c r="N397" s="115">
        <f>(L397-5)*0.8+5</f>
        <v>24.992000000000001</v>
      </c>
      <c r="O397" s="118">
        <f t="shared" si="267"/>
        <v>21.001680672268908</v>
      </c>
      <c r="P397" s="177">
        <f t="shared" si="268"/>
        <v>24.992000000000001</v>
      </c>
      <c r="Q397" s="16">
        <f>P397-2</f>
        <v>22.992000000000001</v>
      </c>
      <c r="R397" s="16">
        <f>P397-5</f>
        <v>19.992000000000001</v>
      </c>
      <c r="S397" s="16">
        <f>P397-7</f>
        <v>17.992000000000001</v>
      </c>
      <c r="T397" s="16">
        <f>P397-10</f>
        <v>14.992000000000001</v>
      </c>
      <c r="U397" s="71" t="s">
        <v>41</v>
      </c>
      <c r="V397" s="256">
        <v>0</v>
      </c>
      <c r="W397" s="237" t="s">
        <v>186</v>
      </c>
      <c r="X397" s="120" t="s">
        <v>2165</v>
      </c>
      <c r="Y397" s="67">
        <v>180</v>
      </c>
      <c r="Z397" s="114">
        <v>10</v>
      </c>
      <c r="AA397" s="182">
        <f t="shared" si="255"/>
        <v>190</v>
      </c>
      <c r="AB397" s="183">
        <f t="shared" si="256"/>
        <v>-178.5</v>
      </c>
      <c r="AC397" s="184">
        <f t="shared" si="257"/>
        <v>9.99</v>
      </c>
      <c r="AD397" s="183">
        <f t="shared" si="258"/>
        <v>8.3949579831932777</v>
      </c>
      <c r="AE397" s="202">
        <f>IF(ISNUMBER(Q397),AA397-40,"-")</f>
        <v>150</v>
      </c>
      <c r="AF397" s="203">
        <f>IF(ISNUMBER(R397),AA397-100,"-")</f>
        <v>90</v>
      </c>
      <c r="AG397" s="203">
        <f>IF(ISNUMBER(S397),AA397-140,"-")</f>
        <v>50</v>
      </c>
      <c r="AH397" s="203">
        <f t="shared" si="259"/>
        <v>-10</v>
      </c>
      <c r="AI397" s="204" t="str">
        <f t="shared" si="260"/>
        <v>-</v>
      </c>
      <c r="AJ397" s="185"/>
      <c r="AK397" s="205">
        <f t="shared" si="261"/>
        <v>9.99</v>
      </c>
      <c r="AL397" s="206">
        <f t="shared" si="262"/>
        <v>9.99</v>
      </c>
      <c r="AM397" s="206">
        <f t="shared" si="263"/>
        <v>9.99</v>
      </c>
      <c r="AN397" s="206">
        <f t="shared" si="264"/>
        <v>59.99</v>
      </c>
      <c r="AO397" s="207" t="str">
        <f t="shared" si="265"/>
        <v>-</v>
      </c>
      <c r="AP397" s="103"/>
      <c r="AQ397" s="227">
        <v>46265</v>
      </c>
      <c r="AR397" s="112" t="s">
        <v>193</v>
      </c>
      <c r="AS397" s="103"/>
    </row>
    <row r="398" spans="1:45" s="49" customFormat="1">
      <c r="A398" s="110"/>
      <c r="B398" s="126" t="s">
        <v>176</v>
      </c>
      <c r="C398" s="53" t="s">
        <v>2134</v>
      </c>
      <c r="D398" s="71" t="s">
        <v>71</v>
      </c>
      <c r="E398" s="112" t="s">
        <v>2426</v>
      </c>
      <c r="F398" s="51" t="s">
        <v>61</v>
      </c>
      <c r="G398" s="14">
        <v>15</v>
      </c>
      <c r="H398" s="14">
        <v>50</v>
      </c>
      <c r="I398" s="14" t="s">
        <v>41</v>
      </c>
      <c r="J398" s="14" t="s">
        <v>76</v>
      </c>
      <c r="K398" s="72" t="s">
        <v>61</v>
      </c>
      <c r="L398" s="115">
        <v>29.99</v>
      </c>
      <c r="M398" s="175">
        <f t="shared" si="254"/>
        <v>25.201680672268907</v>
      </c>
      <c r="N398" s="117">
        <f>(L398-10)*0.8+10</f>
        <v>25.991999999999997</v>
      </c>
      <c r="O398" s="118">
        <f t="shared" si="267"/>
        <v>21.842016806722686</v>
      </c>
      <c r="P398" s="177">
        <f t="shared" si="268"/>
        <v>25.991999999999997</v>
      </c>
      <c r="Q398" s="16">
        <f>P398-2</f>
        <v>23.991999999999997</v>
      </c>
      <c r="R398" s="16">
        <f>P398-5</f>
        <v>20.991999999999997</v>
      </c>
      <c r="S398" s="14" t="s">
        <v>41</v>
      </c>
      <c r="T398" s="14" t="s">
        <v>41</v>
      </c>
      <c r="U398" s="71" t="s">
        <v>41</v>
      </c>
      <c r="V398" s="256">
        <v>0</v>
      </c>
      <c r="W398" s="237" t="s">
        <v>186</v>
      </c>
      <c r="X398" s="120" t="s">
        <v>2162</v>
      </c>
      <c r="Y398" s="67">
        <v>250</v>
      </c>
      <c r="Z398" s="114">
        <v>-10</v>
      </c>
      <c r="AA398" s="182">
        <f t="shared" si="255"/>
        <v>240</v>
      </c>
      <c r="AB398" s="183">
        <f t="shared" si="256"/>
        <v>-238</v>
      </c>
      <c r="AC398" s="184">
        <f t="shared" si="257"/>
        <v>9.99</v>
      </c>
      <c r="AD398" s="183">
        <f t="shared" si="258"/>
        <v>8.3949579831932777</v>
      </c>
      <c r="AE398" s="202">
        <f>IF(ISNUMBER(Q398),AA398-40,"-")</f>
        <v>200</v>
      </c>
      <c r="AF398" s="203">
        <f>IF(ISNUMBER(R398),AA398-100,"-")</f>
        <v>140</v>
      </c>
      <c r="AG398" s="203" t="str">
        <f>IF(ISNUMBER(S398),AA398-140,"-")</f>
        <v>-</v>
      </c>
      <c r="AH398" s="203" t="str">
        <f t="shared" si="259"/>
        <v>-</v>
      </c>
      <c r="AI398" s="204" t="str">
        <f t="shared" si="260"/>
        <v>-</v>
      </c>
      <c r="AJ398" s="185"/>
      <c r="AK398" s="205">
        <f t="shared" si="261"/>
        <v>9.99</v>
      </c>
      <c r="AL398" s="206">
        <f t="shared" si="262"/>
        <v>9.99</v>
      </c>
      <c r="AM398" s="206" t="str">
        <f t="shared" si="263"/>
        <v>-</v>
      </c>
      <c r="AN398" s="206" t="str">
        <f t="shared" si="264"/>
        <v>-</v>
      </c>
      <c r="AO398" s="207" t="str">
        <f t="shared" si="265"/>
        <v>-</v>
      </c>
      <c r="AP398" s="103"/>
      <c r="AQ398" s="227">
        <v>46265</v>
      </c>
      <c r="AR398" s="112" t="s">
        <v>108</v>
      </c>
      <c r="AS398" s="103"/>
    </row>
    <row r="399" spans="1:45">
      <c r="A399" s="110"/>
      <c r="B399" s="126" t="s">
        <v>176</v>
      </c>
      <c r="C399" s="53" t="s">
        <v>2136</v>
      </c>
      <c r="D399" s="71" t="s">
        <v>85</v>
      </c>
      <c r="E399" s="112" t="s">
        <v>2426</v>
      </c>
      <c r="F399" s="51" t="s">
        <v>61</v>
      </c>
      <c r="G399" s="14">
        <v>25</v>
      </c>
      <c r="H399" s="14">
        <v>50</v>
      </c>
      <c r="I399" s="14" t="s">
        <v>41</v>
      </c>
      <c r="J399" s="14" t="s">
        <v>76</v>
      </c>
      <c r="K399" s="72" t="s">
        <v>61</v>
      </c>
      <c r="L399" s="115">
        <v>29.99</v>
      </c>
      <c r="M399" s="175">
        <f t="shared" si="254"/>
        <v>25.201680672268907</v>
      </c>
      <c r="N399" s="115">
        <f>(L399-5)*0.9+5</f>
        <v>27.491</v>
      </c>
      <c r="O399" s="118">
        <f t="shared" si="267"/>
        <v>23.101680672268909</v>
      </c>
      <c r="P399" s="177">
        <f t="shared" si="268"/>
        <v>27.491</v>
      </c>
      <c r="Q399" s="16">
        <f>P399-2</f>
        <v>25.491</v>
      </c>
      <c r="R399" s="16">
        <f>P399-5</f>
        <v>22.491</v>
      </c>
      <c r="S399" s="16">
        <f>P399-7</f>
        <v>20.491</v>
      </c>
      <c r="T399" s="16">
        <f>P399-10</f>
        <v>17.491</v>
      </c>
      <c r="U399" s="71" t="s">
        <v>41</v>
      </c>
      <c r="V399" s="256">
        <v>0</v>
      </c>
      <c r="W399" s="237" t="s">
        <v>185</v>
      </c>
      <c r="X399" s="120" t="s">
        <v>2164</v>
      </c>
      <c r="Y399" s="67">
        <v>180</v>
      </c>
      <c r="Z399" s="114">
        <v>60</v>
      </c>
      <c r="AA399" s="182">
        <f t="shared" si="255"/>
        <v>240</v>
      </c>
      <c r="AB399" s="183">
        <f t="shared" si="256"/>
        <v>-238</v>
      </c>
      <c r="AC399" s="184">
        <f t="shared" si="257"/>
        <v>9.99</v>
      </c>
      <c r="AD399" s="183">
        <f t="shared" si="258"/>
        <v>8.3949579831932777</v>
      </c>
      <c r="AE399" s="202">
        <f>IF(ISNUMBER(Q399),AA399-40,"-")</f>
        <v>200</v>
      </c>
      <c r="AF399" s="203">
        <f>IF(ISNUMBER(R399),AA399-100,"-")</f>
        <v>140</v>
      </c>
      <c r="AG399" s="203">
        <f>IF(ISNUMBER(S399),AA399-140,"-")</f>
        <v>100</v>
      </c>
      <c r="AH399" s="203">
        <f t="shared" si="259"/>
        <v>40</v>
      </c>
      <c r="AI399" s="204" t="str">
        <f t="shared" si="260"/>
        <v>-</v>
      </c>
      <c r="AJ399" s="185"/>
      <c r="AK399" s="205">
        <f t="shared" si="261"/>
        <v>9.99</v>
      </c>
      <c r="AL399" s="206">
        <f t="shared" si="262"/>
        <v>9.99</v>
      </c>
      <c r="AM399" s="206">
        <f t="shared" si="263"/>
        <v>9.99</v>
      </c>
      <c r="AN399" s="206">
        <f t="shared" si="264"/>
        <v>9.99</v>
      </c>
      <c r="AO399" s="207" t="str">
        <f t="shared" si="265"/>
        <v>-</v>
      </c>
      <c r="AP399" s="103"/>
      <c r="AQ399" s="227">
        <v>46265</v>
      </c>
      <c r="AR399" s="112" t="s">
        <v>193</v>
      </c>
      <c r="AS399" s="103"/>
    </row>
    <row r="400" spans="1:45" s="49" customFormat="1">
      <c r="A400" s="110"/>
      <c r="B400" s="126" t="s">
        <v>176</v>
      </c>
      <c r="C400" s="53" t="s">
        <v>2134</v>
      </c>
      <c r="D400" s="71" t="s">
        <v>71</v>
      </c>
      <c r="E400" s="112" t="s">
        <v>2426</v>
      </c>
      <c r="F400" s="51" t="s">
        <v>61</v>
      </c>
      <c r="G400" s="14">
        <v>15</v>
      </c>
      <c r="H400" s="14">
        <v>50</v>
      </c>
      <c r="I400" s="14" t="s">
        <v>41</v>
      </c>
      <c r="J400" s="14" t="s">
        <v>76</v>
      </c>
      <c r="K400" s="72" t="s">
        <v>61</v>
      </c>
      <c r="L400" s="115">
        <v>29.99</v>
      </c>
      <c r="M400" s="175">
        <f t="shared" si="254"/>
        <v>25.201680672268907</v>
      </c>
      <c r="N400" s="115">
        <f>(L400-10)*0.9+10</f>
        <v>27.991</v>
      </c>
      <c r="O400" s="118">
        <f t="shared" si="267"/>
        <v>23.521848739495798</v>
      </c>
      <c r="P400" s="177">
        <f t="shared" si="268"/>
        <v>27.991</v>
      </c>
      <c r="Q400" s="16">
        <f>P400-2</f>
        <v>25.991</v>
      </c>
      <c r="R400" s="16">
        <f>P400-5</f>
        <v>22.991</v>
      </c>
      <c r="S400" s="14" t="s">
        <v>41</v>
      </c>
      <c r="T400" s="14" t="s">
        <v>41</v>
      </c>
      <c r="U400" s="71" t="s">
        <v>41</v>
      </c>
      <c r="V400" s="256">
        <v>0</v>
      </c>
      <c r="W400" s="237" t="s">
        <v>185</v>
      </c>
      <c r="X400" s="120" t="s">
        <v>2161</v>
      </c>
      <c r="Y400" s="67">
        <v>250</v>
      </c>
      <c r="Z400" s="114">
        <v>30</v>
      </c>
      <c r="AA400" s="182">
        <f t="shared" si="255"/>
        <v>280</v>
      </c>
      <c r="AB400" s="183">
        <f t="shared" si="256"/>
        <v>-285.59999999999997</v>
      </c>
      <c r="AC400" s="184">
        <f t="shared" si="257"/>
        <v>9.99</v>
      </c>
      <c r="AD400" s="183">
        <f t="shared" si="258"/>
        <v>8.3949579831932777</v>
      </c>
      <c r="AE400" s="202">
        <f>IF(ISNUMBER(Q400),AA400-40,"-")</f>
        <v>240</v>
      </c>
      <c r="AF400" s="203">
        <f>IF(ISNUMBER(R400),AA400-100,"-")</f>
        <v>180</v>
      </c>
      <c r="AG400" s="203" t="str">
        <f>IF(ISNUMBER(S400),AA400-140,"-")</f>
        <v>-</v>
      </c>
      <c r="AH400" s="203" t="str">
        <f t="shared" si="259"/>
        <v>-</v>
      </c>
      <c r="AI400" s="204" t="str">
        <f t="shared" si="260"/>
        <v>-</v>
      </c>
      <c r="AJ400" s="185"/>
      <c r="AK400" s="205">
        <f t="shared" si="261"/>
        <v>9.99</v>
      </c>
      <c r="AL400" s="206">
        <f t="shared" si="262"/>
        <v>9.99</v>
      </c>
      <c r="AM400" s="206" t="str">
        <f t="shared" si="263"/>
        <v>-</v>
      </c>
      <c r="AN400" s="206" t="str">
        <f t="shared" si="264"/>
        <v>-</v>
      </c>
      <c r="AO400" s="207" t="str">
        <f t="shared" si="265"/>
        <v>-</v>
      </c>
      <c r="AP400" s="103"/>
      <c r="AQ400" s="227">
        <v>46265</v>
      </c>
      <c r="AR400" s="112" t="s">
        <v>108</v>
      </c>
      <c r="AS400" s="103"/>
    </row>
    <row r="401" spans="1:45" s="49" customFormat="1">
      <c r="A401" s="110"/>
      <c r="B401" s="126" t="s">
        <v>176</v>
      </c>
      <c r="C401" s="53" t="s">
        <v>2145</v>
      </c>
      <c r="D401" s="71" t="s">
        <v>40</v>
      </c>
      <c r="E401" s="112"/>
      <c r="F401" s="51" t="s">
        <v>61</v>
      </c>
      <c r="G401" s="14">
        <v>35</v>
      </c>
      <c r="H401" s="14">
        <v>50</v>
      </c>
      <c r="I401" s="14" t="s">
        <v>41</v>
      </c>
      <c r="J401" s="14" t="s">
        <v>76</v>
      </c>
      <c r="K401" s="72" t="s">
        <v>61</v>
      </c>
      <c r="L401" s="115">
        <v>29.99</v>
      </c>
      <c r="M401" s="175">
        <f t="shared" si="254"/>
        <v>25.201680672268907</v>
      </c>
      <c r="N401" s="115"/>
      <c r="O401" s="116"/>
      <c r="P401" s="177">
        <f t="shared" ref="P401:P413" si="269">L401</f>
        <v>29.99</v>
      </c>
      <c r="Q401" s="14" t="s">
        <v>41</v>
      </c>
      <c r="R401" s="14" t="s">
        <v>41</v>
      </c>
      <c r="S401" s="14" t="s">
        <v>41</v>
      </c>
      <c r="T401" s="14" t="s">
        <v>41</v>
      </c>
      <c r="U401" s="71" t="s">
        <v>41</v>
      </c>
      <c r="V401" s="252">
        <v>39.99</v>
      </c>
      <c r="W401" s="48"/>
      <c r="X401" s="119" t="s">
        <v>41</v>
      </c>
      <c r="Y401" s="67">
        <v>20</v>
      </c>
      <c r="Z401" s="114"/>
      <c r="AA401" s="182">
        <f t="shared" si="255"/>
        <v>20</v>
      </c>
      <c r="AB401" s="183">
        <f t="shared" si="256"/>
        <v>23.799999999999997</v>
      </c>
      <c r="AC401" s="184">
        <f t="shared" si="257"/>
        <v>29.990000000000002</v>
      </c>
      <c r="AD401" s="183">
        <f t="shared" si="258"/>
        <v>25.20168067226891</v>
      </c>
      <c r="AE401" s="202" t="str">
        <f>IF(ISNUMBER(Q401),AA401-40,"-")</f>
        <v>-</v>
      </c>
      <c r="AF401" s="203" t="str">
        <f>IF(ISNUMBER(R401),AA401-100,"-")</f>
        <v>-</v>
      </c>
      <c r="AG401" s="203" t="str">
        <f>IF(ISNUMBER(S401),AA401-140,"-")</f>
        <v>-</v>
      </c>
      <c r="AH401" s="203" t="str">
        <f t="shared" si="259"/>
        <v>-</v>
      </c>
      <c r="AI401" s="204" t="str">
        <f t="shared" si="260"/>
        <v>-</v>
      </c>
      <c r="AJ401" s="185"/>
      <c r="AK401" s="205" t="str">
        <f t="shared" si="261"/>
        <v>-</v>
      </c>
      <c r="AL401" s="206" t="str">
        <f t="shared" si="262"/>
        <v>-</v>
      </c>
      <c r="AM401" s="206" t="str">
        <f t="shared" si="263"/>
        <v>-</v>
      </c>
      <c r="AN401" s="206" t="str">
        <f t="shared" si="264"/>
        <v>-</v>
      </c>
      <c r="AO401" s="207" t="str">
        <f t="shared" si="265"/>
        <v>-</v>
      </c>
      <c r="AP401" s="103" t="s">
        <v>2497</v>
      </c>
      <c r="AQ401" s="227"/>
      <c r="AR401" s="112" t="s">
        <v>187</v>
      </c>
      <c r="AS401" s="103"/>
    </row>
    <row r="402" spans="1:45">
      <c r="A402" s="110"/>
      <c r="B402" s="126" t="s">
        <v>176</v>
      </c>
      <c r="C402" s="53" t="s">
        <v>196</v>
      </c>
      <c r="D402" s="71" t="s">
        <v>40</v>
      </c>
      <c r="E402" s="112"/>
      <c r="F402" s="51" t="s">
        <v>43</v>
      </c>
      <c r="G402" s="14">
        <v>100</v>
      </c>
      <c r="H402" s="14">
        <v>300</v>
      </c>
      <c r="I402" s="14" t="s">
        <v>41</v>
      </c>
      <c r="J402" s="14" t="s">
        <v>76</v>
      </c>
      <c r="K402" s="72">
        <v>0.19</v>
      </c>
      <c r="L402" s="115">
        <v>29.99</v>
      </c>
      <c r="M402" s="175">
        <f t="shared" si="254"/>
        <v>25.201680672268907</v>
      </c>
      <c r="N402" s="115"/>
      <c r="O402" s="116"/>
      <c r="P402" s="177">
        <f t="shared" si="269"/>
        <v>29.99</v>
      </c>
      <c r="Q402" s="16">
        <f>P402-2</f>
        <v>27.99</v>
      </c>
      <c r="R402" s="16">
        <f>P402-5</f>
        <v>24.99</v>
      </c>
      <c r="S402" s="16">
        <f>P402-7</f>
        <v>22.99</v>
      </c>
      <c r="T402" s="16">
        <f>P402-10</f>
        <v>19.989999999999998</v>
      </c>
      <c r="U402" s="71" t="s">
        <v>41</v>
      </c>
      <c r="V402" s="252">
        <v>39.99</v>
      </c>
      <c r="W402" s="212"/>
      <c r="X402" s="119" t="s">
        <v>41</v>
      </c>
      <c r="Y402" s="67">
        <v>110</v>
      </c>
      <c r="Z402" s="114"/>
      <c r="AA402" s="182">
        <f t="shared" si="255"/>
        <v>110</v>
      </c>
      <c r="AB402" s="183">
        <f t="shared" si="256"/>
        <v>-83.3</v>
      </c>
      <c r="AC402" s="184">
        <f t="shared" si="257"/>
        <v>9.99</v>
      </c>
      <c r="AD402" s="183">
        <f t="shared" si="258"/>
        <v>8.3949579831932777</v>
      </c>
      <c r="AE402" s="202">
        <f>IF(ISNUMBER(Q402),AA402-40,"-")</f>
        <v>70</v>
      </c>
      <c r="AF402" s="203">
        <f>IF(ISNUMBER(R402),AA402-100,"-")</f>
        <v>10</v>
      </c>
      <c r="AG402" s="203">
        <f>IF(ISNUMBER(S402),AA402-140,"-")</f>
        <v>-30</v>
      </c>
      <c r="AH402" s="203">
        <f t="shared" si="259"/>
        <v>-90</v>
      </c>
      <c r="AI402" s="204" t="str">
        <f t="shared" si="260"/>
        <v>-</v>
      </c>
      <c r="AJ402" s="185"/>
      <c r="AK402" s="205">
        <f t="shared" si="261"/>
        <v>9.99</v>
      </c>
      <c r="AL402" s="206">
        <f t="shared" si="262"/>
        <v>39.99</v>
      </c>
      <c r="AM402" s="206">
        <f t="shared" si="263"/>
        <v>89.99</v>
      </c>
      <c r="AN402" s="206">
        <f t="shared" si="264"/>
        <v>159.99</v>
      </c>
      <c r="AO402" s="207" t="str">
        <f t="shared" si="265"/>
        <v>-</v>
      </c>
      <c r="AP402" s="103"/>
      <c r="AQ402" s="227"/>
      <c r="AR402" s="112" t="s">
        <v>197</v>
      </c>
      <c r="AS402" s="103"/>
    </row>
    <row r="403" spans="1:45" s="49" customFormat="1">
      <c r="A403" s="110"/>
      <c r="B403" s="126" t="s">
        <v>176</v>
      </c>
      <c r="C403" s="53" t="s">
        <v>196</v>
      </c>
      <c r="D403" s="71" t="s">
        <v>40</v>
      </c>
      <c r="E403" s="112" t="s">
        <v>2427</v>
      </c>
      <c r="F403" s="51" t="s">
        <v>43</v>
      </c>
      <c r="G403" s="14">
        <v>100</v>
      </c>
      <c r="H403" s="14">
        <v>300</v>
      </c>
      <c r="I403" s="14" t="s">
        <v>41</v>
      </c>
      <c r="J403" s="14" t="s">
        <v>76</v>
      </c>
      <c r="K403" s="72">
        <v>0.19</v>
      </c>
      <c r="L403" s="115">
        <v>29.99</v>
      </c>
      <c r="M403" s="175">
        <f t="shared" si="254"/>
        <v>25.201680672268907</v>
      </c>
      <c r="N403" s="115"/>
      <c r="O403" s="116"/>
      <c r="P403" s="177">
        <f t="shared" si="269"/>
        <v>29.99</v>
      </c>
      <c r="Q403" s="16">
        <f>P403-2</f>
        <v>27.99</v>
      </c>
      <c r="R403" s="16">
        <f>P403-5</f>
        <v>24.99</v>
      </c>
      <c r="S403" s="16">
        <f>P403-7</f>
        <v>22.99</v>
      </c>
      <c r="T403" s="16">
        <f>P403-10</f>
        <v>19.989999999999998</v>
      </c>
      <c r="U403" s="71" t="s">
        <v>41</v>
      </c>
      <c r="V403" s="252">
        <v>39.99</v>
      </c>
      <c r="W403" s="237" t="s">
        <v>49</v>
      </c>
      <c r="X403" s="120" t="s">
        <v>198</v>
      </c>
      <c r="Y403" s="67">
        <v>110</v>
      </c>
      <c r="Z403" s="114">
        <v>170</v>
      </c>
      <c r="AA403" s="182">
        <f t="shared" si="255"/>
        <v>280</v>
      </c>
      <c r="AB403" s="183">
        <f t="shared" si="256"/>
        <v>-285.59999999999997</v>
      </c>
      <c r="AC403" s="184">
        <f t="shared" si="257"/>
        <v>9.99</v>
      </c>
      <c r="AD403" s="183">
        <f t="shared" si="258"/>
        <v>8.3949579831932777</v>
      </c>
      <c r="AE403" s="202">
        <f>IF(ISNUMBER(Q403),AA403-40,"-")</f>
        <v>240</v>
      </c>
      <c r="AF403" s="203">
        <f>IF(ISNUMBER(R403),AA403-100,"-")</f>
        <v>180</v>
      </c>
      <c r="AG403" s="203">
        <f>IF(ISNUMBER(S403),AA403-140,"-")</f>
        <v>140</v>
      </c>
      <c r="AH403" s="203">
        <f t="shared" si="259"/>
        <v>80</v>
      </c>
      <c r="AI403" s="204" t="str">
        <f t="shared" si="260"/>
        <v>-</v>
      </c>
      <c r="AJ403" s="185"/>
      <c r="AK403" s="205">
        <f t="shared" si="261"/>
        <v>9.99</v>
      </c>
      <c r="AL403" s="206">
        <f t="shared" si="262"/>
        <v>9.99</v>
      </c>
      <c r="AM403" s="206">
        <f t="shared" si="263"/>
        <v>9.99</v>
      </c>
      <c r="AN403" s="206">
        <f t="shared" si="264"/>
        <v>9.99</v>
      </c>
      <c r="AO403" s="207" t="str">
        <f t="shared" si="265"/>
        <v>-</v>
      </c>
      <c r="AP403" s="103"/>
      <c r="AQ403" s="227">
        <v>46265</v>
      </c>
      <c r="AR403" s="112" t="s">
        <v>197</v>
      </c>
      <c r="AS403" s="103"/>
    </row>
    <row r="404" spans="1:45" s="49" customFormat="1">
      <c r="A404" s="110"/>
      <c r="B404" s="126" t="s">
        <v>176</v>
      </c>
      <c r="C404" s="53" t="s">
        <v>2134</v>
      </c>
      <c r="D404" s="71" t="s">
        <v>71</v>
      </c>
      <c r="E404" s="112"/>
      <c r="F404" s="51" t="s">
        <v>61</v>
      </c>
      <c r="G404" s="14">
        <v>15</v>
      </c>
      <c r="H404" s="14">
        <v>50</v>
      </c>
      <c r="I404" s="14" t="s">
        <v>41</v>
      </c>
      <c r="J404" s="14" t="s">
        <v>76</v>
      </c>
      <c r="K404" s="72" t="s">
        <v>61</v>
      </c>
      <c r="L404" s="115">
        <v>29.99</v>
      </c>
      <c r="M404" s="175">
        <f t="shared" si="254"/>
        <v>25.201680672268907</v>
      </c>
      <c r="N404" s="115"/>
      <c r="O404" s="116"/>
      <c r="P404" s="177">
        <f t="shared" si="269"/>
        <v>29.99</v>
      </c>
      <c r="Q404" s="16">
        <f>P404-2</f>
        <v>27.99</v>
      </c>
      <c r="R404" s="16">
        <f>P404-5</f>
        <v>24.99</v>
      </c>
      <c r="S404" s="14" t="s">
        <v>41</v>
      </c>
      <c r="T404" s="14" t="s">
        <v>41</v>
      </c>
      <c r="U404" s="71" t="s">
        <v>41</v>
      </c>
      <c r="V404" s="252">
        <v>39.99</v>
      </c>
      <c r="W404" s="212"/>
      <c r="X404" s="119" t="s">
        <v>41</v>
      </c>
      <c r="Y404" s="67">
        <v>250</v>
      </c>
      <c r="Z404" s="114"/>
      <c r="AA404" s="182">
        <f t="shared" si="255"/>
        <v>250</v>
      </c>
      <c r="AB404" s="183">
        <f t="shared" si="256"/>
        <v>-249.89999999999998</v>
      </c>
      <c r="AC404" s="184">
        <f t="shared" si="257"/>
        <v>9.99</v>
      </c>
      <c r="AD404" s="183">
        <f t="shared" si="258"/>
        <v>8.3949579831932777</v>
      </c>
      <c r="AE404" s="202">
        <f>IF(ISNUMBER(Q404),AA404-40,"-")</f>
        <v>210</v>
      </c>
      <c r="AF404" s="203">
        <f>IF(ISNUMBER(R404),AA404-100,"-")</f>
        <v>150</v>
      </c>
      <c r="AG404" s="203" t="str">
        <f>IF(ISNUMBER(S404),AA404-140,"-")</f>
        <v>-</v>
      </c>
      <c r="AH404" s="203" t="str">
        <f t="shared" si="259"/>
        <v>-</v>
      </c>
      <c r="AI404" s="204" t="str">
        <f t="shared" si="260"/>
        <v>-</v>
      </c>
      <c r="AJ404" s="185"/>
      <c r="AK404" s="205">
        <f t="shared" si="261"/>
        <v>9.99</v>
      </c>
      <c r="AL404" s="206">
        <f t="shared" si="262"/>
        <v>9.99</v>
      </c>
      <c r="AM404" s="206" t="str">
        <f t="shared" si="263"/>
        <v>-</v>
      </c>
      <c r="AN404" s="206" t="str">
        <f t="shared" si="264"/>
        <v>-</v>
      </c>
      <c r="AO404" s="207" t="str">
        <f t="shared" si="265"/>
        <v>-</v>
      </c>
      <c r="AP404" s="103"/>
      <c r="AQ404" s="227"/>
      <c r="AR404" s="112" t="s">
        <v>108</v>
      </c>
      <c r="AS404" s="103"/>
    </row>
    <row r="405" spans="1:45">
      <c r="A405" s="110"/>
      <c r="B405" s="126" t="s">
        <v>176</v>
      </c>
      <c r="C405" s="53" t="s">
        <v>2136</v>
      </c>
      <c r="D405" s="71" t="s">
        <v>85</v>
      </c>
      <c r="E405" s="112"/>
      <c r="F405" s="51" t="s">
        <v>61</v>
      </c>
      <c r="G405" s="14">
        <v>25</v>
      </c>
      <c r="H405" s="14">
        <v>50</v>
      </c>
      <c r="I405" s="14" t="s">
        <v>41</v>
      </c>
      <c r="J405" s="14" t="s">
        <v>76</v>
      </c>
      <c r="K405" s="72" t="s">
        <v>61</v>
      </c>
      <c r="L405" s="115">
        <v>29.99</v>
      </c>
      <c r="M405" s="175">
        <f t="shared" si="254"/>
        <v>25.201680672268907</v>
      </c>
      <c r="N405" s="115"/>
      <c r="O405" s="116"/>
      <c r="P405" s="177">
        <f t="shared" si="269"/>
        <v>29.99</v>
      </c>
      <c r="Q405" s="16">
        <f>P405-2</f>
        <v>27.99</v>
      </c>
      <c r="R405" s="16">
        <f>P405-5</f>
        <v>24.99</v>
      </c>
      <c r="S405" s="16">
        <f>P405-7</f>
        <v>22.99</v>
      </c>
      <c r="T405" s="16">
        <f>P405-10</f>
        <v>19.989999999999998</v>
      </c>
      <c r="U405" s="71" t="s">
        <v>41</v>
      </c>
      <c r="V405" s="252">
        <v>39.99</v>
      </c>
      <c r="W405" s="212"/>
      <c r="X405" s="119" t="s">
        <v>41</v>
      </c>
      <c r="Y405" s="67">
        <v>180</v>
      </c>
      <c r="Z405" s="114"/>
      <c r="AA405" s="182">
        <f t="shared" si="255"/>
        <v>180</v>
      </c>
      <c r="AB405" s="183">
        <f t="shared" si="256"/>
        <v>-166.6</v>
      </c>
      <c r="AC405" s="184">
        <f t="shared" si="257"/>
        <v>9.99</v>
      </c>
      <c r="AD405" s="183">
        <f t="shared" si="258"/>
        <v>8.3949579831932777</v>
      </c>
      <c r="AE405" s="202">
        <f>IF(ISNUMBER(Q405),AA405-40,"-")</f>
        <v>140</v>
      </c>
      <c r="AF405" s="203">
        <f>IF(ISNUMBER(R405),AA405-100,"-")</f>
        <v>80</v>
      </c>
      <c r="AG405" s="203">
        <f>IF(ISNUMBER(S405),AA405-140,"-")</f>
        <v>40</v>
      </c>
      <c r="AH405" s="203">
        <f t="shared" si="259"/>
        <v>-20</v>
      </c>
      <c r="AI405" s="204" t="str">
        <f t="shared" si="260"/>
        <v>-</v>
      </c>
      <c r="AJ405" s="185"/>
      <c r="AK405" s="205">
        <f t="shared" si="261"/>
        <v>9.99</v>
      </c>
      <c r="AL405" s="206">
        <f t="shared" si="262"/>
        <v>9.99</v>
      </c>
      <c r="AM405" s="206">
        <f t="shared" si="263"/>
        <v>9.99</v>
      </c>
      <c r="AN405" s="206">
        <f t="shared" si="264"/>
        <v>79.989999999999995</v>
      </c>
      <c r="AO405" s="207" t="str">
        <f t="shared" si="265"/>
        <v>-</v>
      </c>
      <c r="AP405" s="103"/>
      <c r="AQ405" s="227"/>
      <c r="AR405" s="112" t="s">
        <v>193</v>
      </c>
      <c r="AS405" s="103"/>
    </row>
    <row r="406" spans="1:45" s="49" customFormat="1">
      <c r="A406" s="110"/>
      <c r="B406" s="126" t="s">
        <v>176</v>
      </c>
      <c r="C406" s="53" t="s">
        <v>2137</v>
      </c>
      <c r="D406" s="71" t="s">
        <v>40</v>
      </c>
      <c r="E406" s="112"/>
      <c r="F406" s="51" t="s">
        <v>61</v>
      </c>
      <c r="G406" s="14">
        <v>35</v>
      </c>
      <c r="H406" s="14">
        <v>50</v>
      </c>
      <c r="I406" s="14" t="s">
        <v>41</v>
      </c>
      <c r="J406" s="14" t="s">
        <v>76</v>
      </c>
      <c r="K406" s="72" t="s">
        <v>61</v>
      </c>
      <c r="L406" s="115">
        <v>29.99</v>
      </c>
      <c r="M406" s="175">
        <f t="shared" si="254"/>
        <v>25.201680672268907</v>
      </c>
      <c r="N406" s="115"/>
      <c r="O406" s="116"/>
      <c r="P406" s="177">
        <f t="shared" si="269"/>
        <v>29.99</v>
      </c>
      <c r="Q406" s="16">
        <f>P406-2</f>
        <v>27.99</v>
      </c>
      <c r="R406" s="16">
        <f>P406-5</f>
        <v>24.99</v>
      </c>
      <c r="S406" s="16">
        <f>P406-7</f>
        <v>22.99</v>
      </c>
      <c r="T406" s="16">
        <f>P406-10</f>
        <v>19.989999999999998</v>
      </c>
      <c r="U406" s="71" t="s">
        <v>41</v>
      </c>
      <c r="V406" s="252">
        <v>39.99</v>
      </c>
      <c r="W406" s="212"/>
      <c r="X406" s="119" t="s">
        <v>41</v>
      </c>
      <c r="Y406" s="67">
        <v>100</v>
      </c>
      <c r="Z406" s="114"/>
      <c r="AA406" s="182">
        <f t="shared" si="255"/>
        <v>100</v>
      </c>
      <c r="AB406" s="183">
        <f t="shared" si="256"/>
        <v>-71.399999999999991</v>
      </c>
      <c r="AC406" s="184">
        <f t="shared" si="257"/>
        <v>9.99</v>
      </c>
      <c r="AD406" s="183">
        <f t="shared" si="258"/>
        <v>8.3949579831932777</v>
      </c>
      <c r="AE406" s="202">
        <f>IF(ISNUMBER(Q406),AA406-40,"-")</f>
        <v>60</v>
      </c>
      <c r="AF406" s="203">
        <f>IF(ISNUMBER(R406),AA406-100,"-")</f>
        <v>0</v>
      </c>
      <c r="AG406" s="203">
        <f>IF(ISNUMBER(S406),AA406-140,"-")</f>
        <v>-40</v>
      </c>
      <c r="AH406" s="203">
        <f t="shared" si="259"/>
        <v>-100</v>
      </c>
      <c r="AI406" s="204" t="str">
        <f t="shared" si="260"/>
        <v>-</v>
      </c>
      <c r="AJ406" s="185"/>
      <c r="AK406" s="205">
        <f t="shared" si="261"/>
        <v>9.99</v>
      </c>
      <c r="AL406" s="206">
        <f t="shared" si="262"/>
        <v>49.99</v>
      </c>
      <c r="AM406" s="206">
        <f t="shared" si="263"/>
        <v>99.99</v>
      </c>
      <c r="AN406" s="206">
        <f t="shared" si="264"/>
        <v>169.99</v>
      </c>
      <c r="AO406" s="207" t="str">
        <f t="shared" si="265"/>
        <v>-</v>
      </c>
      <c r="AP406" s="103"/>
      <c r="AQ406" s="227"/>
      <c r="AR406" s="112" t="s">
        <v>191</v>
      </c>
      <c r="AS406" s="103"/>
    </row>
    <row r="407" spans="1:45" s="49" customFormat="1">
      <c r="A407" s="111" t="s">
        <v>173</v>
      </c>
      <c r="B407" s="126" t="s">
        <v>176</v>
      </c>
      <c r="C407" s="53" t="s">
        <v>2138</v>
      </c>
      <c r="D407" s="71" t="s">
        <v>40</v>
      </c>
      <c r="E407" s="112"/>
      <c r="F407" s="51" t="s">
        <v>61</v>
      </c>
      <c r="G407" s="14">
        <v>35</v>
      </c>
      <c r="H407" s="14">
        <v>50</v>
      </c>
      <c r="I407" s="14" t="s">
        <v>41</v>
      </c>
      <c r="J407" s="14" t="s">
        <v>76</v>
      </c>
      <c r="K407" s="72" t="s">
        <v>61</v>
      </c>
      <c r="L407" s="115">
        <v>29.99</v>
      </c>
      <c r="M407" s="175">
        <f t="shared" si="254"/>
        <v>25.201680672268907</v>
      </c>
      <c r="N407" s="115"/>
      <c r="O407" s="116"/>
      <c r="P407" s="177">
        <f t="shared" si="269"/>
        <v>29.99</v>
      </c>
      <c r="Q407" s="14" t="s">
        <v>41</v>
      </c>
      <c r="R407" s="14" t="s">
        <v>41</v>
      </c>
      <c r="S407" s="14" t="s">
        <v>41</v>
      </c>
      <c r="T407" s="14" t="s">
        <v>41</v>
      </c>
      <c r="U407" s="71" t="s">
        <v>41</v>
      </c>
      <c r="V407" s="252">
        <v>39.99</v>
      </c>
      <c r="W407" s="48"/>
      <c r="X407" s="119" t="s">
        <v>41</v>
      </c>
      <c r="Y407" s="67">
        <v>25</v>
      </c>
      <c r="Z407" s="114"/>
      <c r="AA407" s="182">
        <f t="shared" si="255"/>
        <v>25</v>
      </c>
      <c r="AB407" s="183">
        <f t="shared" si="256"/>
        <v>17.849999999999998</v>
      </c>
      <c r="AC407" s="184">
        <f t="shared" si="257"/>
        <v>19.990000000000002</v>
      </c>
      <c r="AD407" s="183">
        <f t="shared" si="258"/>
        <v>16.798319327731093</v>
      </c>
      <c r="AE407" s="202" t="str">
        <f>IF(ISNUMBER(Q407),AA407-40,"-")</f>
        <v>-</v>
      </c>
      <c r="AF407" s="203" t="str">
        <f>IF(ISNUMBER(R407),AA407-100,"-")</f>
        <v>-</v>
      </c>
      <c r="AG407" s="203" t="str">
        <f>IF(ISNUMBER(S407),AA407-140,"-")</f>
        <v>-</v>
      </c>
      <c r="AH407" s="203" t="str">
        <f t="shared" si="259"/>
        <v>-</v>
      </c>
      <c r="AI407" s="204" t="str">
        <f t="shared" si="260"/>
        <v>-</v>
      </c>
      <c r="AJ407" s="185"/>
      <c r="AK407" s="205" t="str">
        <f t="shared" si="261"/>
        <v>-</v>
      </c>
      <c r="AL407" s="206" t="str">
        <f t="shared" si="262"/>
        <v>-</v>
      </c>
      <c r="AM407" s="206" t="str">
        <f t="shared" si="263"/>
        <v>-</v>
      </c>
      <c r="AN407" s="206" t="str">
        <f t="shared" si="264"/>
        <v>-</v>
      </c>
      <c r="AO407" s="207" t="str">
        <f t="shared" si="265"/>
        <v>-</v>
      </c>
      <c r="AP407" s="103" t="s">
        <v>2283</v>
      </c>
      <c r="AQ407" s="227"/>
      <c r="AR407" s="112" t="s">
        <v>62</v>
      </c>
      <c r="AS407" s="103"/>
    </row>
    <row r="408" spans="1:45">
      <c r="A408" s="110"/>
      <c r="B408" s="126" t="s">
        <v>176</v>
      </c>
      <c r="C408" s="53" t="s">
        <v>2134</v>
      </c>
      <c r="D408" s="71" t="s">
        <v>71</v>
      </c>
      <c r="E408" s="112" t="s">
        <v>2426</v>
      </c>
      <c r="F408" s="51" t="s">
        <v>61</v>
      </c>
      <c r="G408" s="14">
        <v>15</v>
      </c>
      <c r="H408" s="14">
        <v>50</v>
      </c>
      <c r="I408" s="14" t="s">
        <v>41</v>
      </c>
      <c r="J408" s="14" t="s">
        <v>76</v>
      </c>
      <c r="K408" s="72" t="s">
        <v>61</v>
      </c>
      <c r="L408" s="115">
        <v>29.99</v>
      </c>
      <c r="M408" s="175">
        <f t="shared" si="254"/>
        <v>25.201680672268907</v>
      </c>
      <c r="N408" s="115"/>
      <c r="O408" s="116"/>
      <c r="P408" s="177">
        <f t="shared" si="269"/>
        <v>29.99</v>
      </c>
      <c r="Q408" s="16">
        <f>P408-2</f>
        <v>27.99</v>
      </c>
      <c r="R408" s="16">
        <f>P408-5</f>
        <v>24.99</v>
      </c>
      <c r="S408" s="14" t="s">
        <v>41</v>
      </c>
      <c r="T408" s="14" t="s">
        <v>41</v>
      </c>
      <c r="U408" s="71" t="s">
        <v>41</v>
      </c>
      <c r="V408" s="252">
        <v>39.99</v>
      </c>
      <c r="W408" s="237" t="s">
        <v>49</v>
      </c>
      <c r="X408" s="120" t="s">
        <v>2160</v>
      </c>
      <c r="Y408" s="67">
        <v>250</v>
      </c>
      <c r="Z408" s="114">
        <v>100</v>
      </c>
      <c r="AA408" s="182">
        <f t="shared" si="255"/>
        <v>350</v>
      </c>
      <c r="AB408" s="183">
        <f t="shared" si="256"/>
        <v>-368.9</v>
      </c>
      <c r="AC408" s="184">
        <f t="shared" si="257"/>
        <v>9.99</v>
      </c>
      <c r="AD408" s="183">
        <f t="shared" si="258"/>
        <v>8.3949579831932777</v>
      </c>
      <c r="AE408" s="202">
        <f>IF(ISNUMBER(Q408),AA408-40,"-")</f>
        <v>310</v>
      </c>
      <c r="AF408" s="203">
        <f>IF(ISNUMBER(R408),AA408-100,"-")</f>
        <v>250</v>
      </c>
      <c r="AG408" s="203" t="str">
        <f>IF(ISNUMBER(S408),AA408-140,"-")</f>
        <v>-</v>
      </c>
      <c r="AH408" s="203" t="str">
        <f t="shared" si="259"/>
        <v>-</v>
      </c>
      <c r="AI408" s="204" t="str">
        <f t="shared" si="260"/>
        <v>-</v>
      </c>
      <c r="AJ408" s="185"/>
      <c r="AK408" s="205">
        <f t="shared" si="261"/>
        <v>9.99</v>
      </c>
      <c r="AL408" s="206">
        <f t="shared" si="262"/>
        <v>9.99</v>
      </c>
      <c r="AM408" s="206" t="str">
        <f t="shared" si="263"/>
        <v>-</v>
      </c>
      <c r="AN408" s="206" t="str">
        <f t="shared" si="264"/>
        <v>-</v>
      </c>
      <c r="AO408" s="207" t="str">
        <f t="shared" si="265"/>
        <v>-</v>
      </c>
      <c r="AP408" s="103"/>
      <c r="AQ408" s="227">
        <v>46265</v>
      </c>
      <c r="AR408" s="112" t="s">
        <v>108</v>
      </c>
      <c r="AS408" s="103"/>
    </row>
    <row r="409" spans="1:45" s="49" customFormat="1">
      <c r="A409" s="110"/>
      <c r="B409" s="126" t="s">
        <v>176</v>
      </c>
      <c r="C409" s="53" t="s">
        <v>2136</v>
      </c>
      <c r="D409" s="71" t="s">
        <v>85</v>
      </c>
      <c r="E409" s="112" t="s">
        <v>2426</v>
      </c>
      <c r="F409" s="51" t="s">
        <v>61</v>
      </c>
      <c r="G409" s="14">
        <v>25</v>
      </c>
      <c r="H409" s="14">
        <v>50</v>
      </c>
      <c r="I409" s="14" t="s">
        <v>41</v>
      </c>
      <c r="J409" s="14" t="s">
        <v>76</v>
      </c>
      <c r="K409" s="72" t="s">
        <v>61</v>
      </c>
      <c r="L409" s="115">
        <v>29.99</v>
      </c>
      <c r="M409" s="175">
        <f t="shared" si="254"/>
        <v>25.201680672268907</v>
      </c>
      <c r="N409" s="115"/>
      <c r="O409" s="116"/>
      <c r="P409" s="177">
        <f t="shared" si="269"/>
        <v>29.99</v>
      </c>
      <c r="Q409" s="16">
        <f>P409-2</f>
        <v>27.99</v>
      </c>
      <c r="R409" s="16">
        <f>P409-5</f>
        <v>24.99</v>
      </c>
      <c r="S409" s="16">
        <f>P409-7</f>
        <v>22.99</v>
      </c>
      <c r="T409" s="16">
        <f>P409-10</f>
        <v>19.989999999999998</v>
      </c>
      <c r="U409" s="71" t="s">
        <v>41</v>
      </c>
      <c r="V409" s="252">
        <v>39.99</v>
      </c>
      <c r="W409" s="237" t="s">
        <v>49</v>
      </c>
      <c r="X409" s="120" t="s">
        <v>2163</v>
      </c>
      <c r="Y409" s="67">
        <v>180</v>
      </c>
      <c r="Z409" s="114">
        <v>140</v>
      </c>
      <c r="AA409" s="182">
        <f t="shared" si="255"/>
        <v>320</v>
      </c>
      <c r="AB409" s="183">
        <f t="shared" si="256"/>
        <v>-333.2</v>
      </c>
      <c r="AC409" s="184">
        <f t="shared" si="257"/>
        <v>9.99</v>
      </c>
      <c r="AD409" s="183">
        <f t="shared" si="258"/>
        <v>8.3949579831932777</v>
      </c>
      <c r="AE409" s="202">
        <f>IF(ISNUMBER(Q409),AA409-40,"-")</f>
        <v>280</v>
      </c>
      <c r="AF409" s="203">
        <f>IF(ISNUMBER(R409),AA409-100,"-")</f>
        <v>220</v>
      </c>
      <c r="AG409" s="203">
        <f>IF(ISNUMBER(S409),AA409-140,"-")</f>
        <v>180</v>
      </c>
      <c r="AH409" s="203">
        <f t="shared" si="259"/>
        <v>120</v>
      </c>
      <c r="AI409" s="204" t="str">
        <f t="shared" si="260"/>
        <v>-</v>
      </c>
      <c r="AJ409" s="185"/>
      <c r="AK409" s="205">
        <f t="shared" si="261"/>
        <v>9.99</v>
      </c>
      <c r="AL409" s="206">
        <f t="shared" si="262"/>
        <v>9.99</v>
      </c>
      <c r="AM409" s="206">
        <f t="shared" si="263"/>
        <v>9.99</v>
      </c>
      <c r="AN409" s="206">
        <f t="shared" si="264"/>
        <v>9.99</v>
      </c>
      <c r="AO409" s="207" t="str">
        <f t="shared" si="265"/>
        <v>-</v>
      </c>
      <c r="AP409" s="103"/>
      <c r="AQ409" s="227">
        <v>46265</v>
      </c>
      <c r="AR409" s="112" t="s">
        <v>193</v>
      </c>
      <c r="AS409" s="103"/>
    </row>
    <row r="410" spans="1:45" s="49" customFormat="1">
      <c r="A410" s="110"/>
      <c r="B410" s="126" t="s">
        <v>176</v>
      </c>
      <c r="C410" s="53" t="s">
        <v>2137</v>
      </c>
      <c r="D410" s="71" t="s">
        <v>40</v>
      </c>
      <c r="E410" s="112" t="s">
        <v>2426</v>
      </c>
      <c r="F410" s="51" t="s">
        <v>61</v>
      </c>
      <c r="G410" s="14">
        <v>35</v>
      </c>
      <c r="H410" s="14">
        <v>50</v>
      </c>
      <c r="I410" s="14" t="s">
        <v>41</v>
      </c>
      <c r="J410" s="14" t="s">
        <v>76</v>
      </c>
      <c r="K410" s="72" t="s">
        <v>61</v>
      </c>
      <c r="L410" s="115">
        <v>29.99</v>
      </c>
      <c r="M410" s="175">
        <f t="shared" si="254"/>
        <v>25.201680672268907</v>
      </c>
      <c r="N410" s="115"/>
      <c r="O410" s="116"/>
      <c r="P410" s="177">
        <f t="shared" si="269"/>
        <v>29.99</v>
      </c>
      <c r="Q410" s="16">
        <f>P410-2</f>
        <v>27.99</v>
      </c>
      <c r="R410" s="16">
        <f>P410-5</f>
        <v>24.99</v>
      </c>
      <c r="S410" s="16">
        <f>P410-7</f>
        <v>22.99</v>
      </c>
      <c r="T410" s="16">
        <f>P410-10</f>
        <v>19.989999999999998</v>
      </c>
      <c r="U410" s="71" t="s">
        <v>41</v>
      </c>
      <c r="V410" s="252">
        <v>39.99</v>
      </c>
      <c r="W410" s="237" t="s">
        <v>49</v>
      </c>
      <c r="X410" s="120" t="s">
        <v>2166</v>
      </c>
      <c r="Y410" s="67">
        <v>100</v>
      </c>
      <c r="Z410" s="114">
        <v>180</v>
      </c>
      <c r="AA410" s="182">
        <f t="shared" si="255"/>
        <v>280</v>
      </c>
      <c r="AB410" s="183">
        <f t="shared" si="256"/>
        <v>-285.59999999999997</v>
      </c>
      <c r="AC410" s="184">
        <f t="shared" si="257"/>
        <v>9.99</v>
      </c>
      <c r="AD410" s="183">
        <f t="shared" si="258"/>
        <v>8.3949579831932777</v>
      </c>
      <c r="AE410" s="202">
        <f>IF(ISNUMBER(Q410),AA410-40,"-")</f>
        <v>240</v>
      </c>
      <c r="AF410" s="203">
        <f>IF(ISNUMBER(R410),AA410-100,"-")</f>
        <v>180</v>
      </c>
      <c r="AG410" s="203">
        <f>IF(ISNUMBER(S410),AA410-140,"-")</f>
        <v>140</v>
      </c>
      <c r="AH410" s="203">
        <f t="shared" si="259"/>
        <v>80</v>
      </c>
      <c r="AI410" s="204" t="str">
        <f t="shared" si="260"/>
        <v>-</v>
      </c>
      <c r="AJ410" s="185"/>
      <c r="AK410" s="205">
        <f t="shared" si="261"/>
        <v>9.99</v>
      </c>
      <c r="AL410" s="206">
        <f t="shared" si="262"/>
        <v>9.99</v>
      </c>
      <c r="AM410" s="206">
        <f t="shared" si="263"/>
        <v>9.99</v>
      </c>
      <c r="AN410" s="206">
        <f t="shared" si="264"/>
        <v>9.99</v>
      </c>
      <c r="AO410" s="207" t="str">
        <f t="shared" si="265"/>
        <v>-</v>
      </c>
      <c r="AP410" s="103"/>
      <c r="AQ410" s="227">
        <v>46265</v>
      </c>
      <c r="AR410" s="112" t="s">
        <v>191</v>
      </c>
      <c r="AS410" s="103"/>
    </row>
    <row r="411" spans="1:45" s="49" customFormat="1">
      <c r="A411" s="110"/>
      <c r="B411" s="126" t="s">
        <v>176</v>
      </c>
      <c r="C411" s="53" t="s">
        <v>2609</v>
      </c>
      <c r="D411" s="71" t="s">
        <v>71</v>
      </c>
      <c r="E411" s="112"/>
      <c r="F411" s="51" t="s">
        <v>61</v>
      </c>
      <c r="G411" s="14">
        <v>15</v>
      </c>
      <c r="H411" s="14">
        <v>300</v>
      </c>
      <c r="I411" s="14" t="s">
        <v>41</v>
      </c>
      <c r="J411" s="14" t="s">
        <v>76</v>
      </c>
      <c r="K411" s="72" t="s">
        <v>61</v>
      </c>
      <c r="L411" s="115">
        <v>29.99</v>
      </c>
      <c r="M411" s="175">
        <f t="shared" si="254"/>
        <v>25.201680672268907</v>
      </c>
      <c r="N411" s="115"/>
      <c r="O411" s="116"/>
      <c r="P411" s="177">
        <f t="shared" si="269"/>
        <v>29.99</v>
      </c>
      <c r="Q411" s="16">
        <f>P411-2</f>
        <v>27.99</v>
      </c>
      <c r="R411" s="16">
        <f>P411-5</f>
        <v>24.99</v>
      </c>
      <c r="S411" s="14" t="s">
        <v>41</v>
      </c>
      <c r="T411" s="14" t="s">
        <v>41</v>
      </c>
      <c r="U411" s="71" t="s">
        <v>41</v>
      </c>
      <c r="V411" s="252">
        <v>39.99</v>
      </c>
      <c r="W411" s="212"/>
      <c r="X411" s="119" t="s">
        <v>41</v>
      </c>
      <c r="Y411" s="67">
        <v>220</v>
      </c>
      <c r="Z411" s="114"/>
      <c r="AA411" s="182">
        <f t="shared" si="255"/>
        <v>220</v>
      </c>
      <c r="AB411" s="183">
        <f t="shared" si="256"/>
        <v>-214.2</v>
      </c>
      <c r="AC411" s="184">
        <f t="shared" si="257"/>
        <v>9.99</v>
      </c>
      <c r="AD411" s="183">
        <f t="shared" si="258"/>
        <v>8.3949579831932777</v>
      </c>
      <c r="AE411" s="202">
        <f>IF(ISNUMBER(Q411),AA411-40,"-")</f>
        <v>180</v>
      </c>
      <c r="AF411" s="203">
        <f>IF(ISNUMBER(R411),AA411-100,"-")</f>
        <v>120</v>
      </c>
      <c r="AG411" s="203" t="str">
        <f>IF(ISNUMBER(S411),AA411-140,"-")</f>
        <v>-</v>
      </c>
      <c r="AH411" s="203" t="str">
        <f t="shared" si="259"/>
        <v>-</v>
      </c>
      <c r="AI411" s="204" t="str">
        <f t="shared" si="260"/>
        <v>-</v>
      </c>
      <c r="AJ411" s="185"/>
      <c r="AK411" s="205">
        <f t="shared" si="261"/>
        <v>9.99</v>
      </c>
      <c r="AL411" s="206">
        <f t="shared" si="262"/>
        <v>9.99</v>
      </c>
      <c r="AM411" s="206" t="str">
        <f t="shared" si="263"/>
        <v>-</v>
      </c>
      <c r="AN411" s="206" t="str">
        <f t="shared" si="264"/>
        <v>-</v>
      </c>
      <c r="AO411" s="207" t="str">
        <f t="shared" si="265"/>
        <v>-</v>
      </c>
      <c r="AP411" s="103" t="s">
        <v>2756</v>
      </c>
      <c r="AQ411" s="227"/>
      <c r="AR411" s="112" t="s">
        <v>195</v>
      </c>
      <c r="AS411" s="103"/>
    </row>
    <row r="412" spans="1:45" s="49" customFormat="1">
      <c r="A412" s="110"/>
      <c r="B412" s="126" t="s">
        <v>176</v>
      </c>
      <c r="C412" s="53" t="s">
        <v>2610</v>
      </c>
      <c r="D412" s="71" t="s">
        <v>40</v>
      </c>
      <c r="E412" s="112"/>
      <c r="F412" s="51" t="s">
        <v>61</v>
      </c>
      <c r="G412" s="14">
        <v>50</v>
      </c>
      <c r="H412" s="14">
        <v>300</v>
      </c>
      <c r="I412" s="14" t="s">
        <v>41</v>
      </c>
      <c r="J412" s="14" t="s">
        <v>76</v>
      </c>
      <c r="K412" s="72" t="s">
        <v>61</v>
      </c>
      <c r="L412" s="115">
        <v>29.99</v>
      </c>
      <c r="M412" s="175">
        <f t="shared" si="254"/>
        <v>25.201680672268907</v>
      </c>
      <c r="N412" s="115"/>
      <c r="O412" s="116"/>
      <c r="P412" s="177">
        <f t="shared" si="269"/>
        <v>29.99</v>
      </c>
      <c r="Q412" s="16">
        <f>P412-2</f>
        <v>27.99</v>
      </c>
      <c r="R412" s="16">
        <f>P412-5</f>
        <v>24.99</v>
      </c>
      <c r="S412" s="16">
        <f>P412-7</f>
        <v>22.99</v>
      </c>
      <c r="T412" s="16">
        <f>P412-10</f>
        <v>19.989999999999998</v>
      </c>
      <c r="U412" s="71" t="s">
        <v>41</v>
      </c>
      <c r="V412" s="252">
        <v>39.99</v>
      </c>
      <c r="W412" s="212"/>
      <c r="X412" s="119" t="s">
        <v>41</v>
      </c>
      <c r="Y412" s="67">
        <v>100</v>
      </c>
      <c r="Z412" s="114"/>
      <c r="AA412" s="182">
        <f t="shared" si="255"/>
        <v>100</v>
      </c>
      <c r="AB412" s="183">
        <f t="shared" si="256"/>
        <v>-71.399999999999991</v>
      </c>
      <c r="AC412" s="184">
        <f t="shared" si="257"/>
        <v>9.99</v>
      </c>
      <c r="AD412" s="183">
        <f t="shared" si="258"/>
        <v>8.3949579831932777</v>
      </c>
      <c r="AE412" s="202">
        <f>IF(ISNUMBER(Q412),AA412-40,"-")</f>
        <v>60</v>
      </c>
      <c r="AF412" s="203">
        <f>IF(ISNUMBER(R412),AA412-100,"-")</f>
        <v>0</v>
      </c>
      <c r="AG412" s="203">
        <f>IF(ISNUMBER(S412),AA412-140,"-")</f>
        <v>-40</v>
      </c>
      <c r="AH412" s="203">
        <f t="shared" si="259"/>
        <v>-100</v>
      </c>
      <c r="AI412" s="204" t="str">
        <f t="shared" si="260"/>
        <v>-</v>
      </c>
      <c r="AJ412" s="185"/>
      <c r="AK412" s="205">
        <f t="shared" si="261"/>
        <v>9.99</v>
      </c>
      <c r="AL412" s="206">
        <f t="shared" si="262"/>
        <v>49.99</v>
      </c>
      <c r="AM412" s="206">
        <f t="shared" si="263"/>
        <v>99.99</v>
      </c>
      <c r="AN412" s="206">
        <f t="shared" si="264"/>
        <v>169.99</v>
      </c>
      <c r="AO412" s="207" t="str">
        <f t="shared" si="265"/>
        <v>-</v>
      </c>
      <c r="AP412" s="103" t="s">
        <v>2757</v>
      </c>
      <c r="AQ412" s="227"/>
      <c r="AR412" s="112" t="s">
        <v>191</v>
      </c>
      <c r="AS412" s="103"/>
    </row>
    <row r="413" spans="1:45">
      <c r="A413" s="110"/>
      <c r="B413" s="126" t="s">
        <v>176</v>
      </c>
      <c r="C413" s="53" t="s">
        <v>2609</v>
      </c>
      <c r="D413" s="71" t="s">
        <v>71</v>
      </c>
      <c r="E413" s="112" t="s">
        <v>2426</v>
      </c>
      <c r="F413" s="51" t="s">
        <v>61</v>
      </c>
      <c r="G413" s="14">
        <v>15</v>
      </c>
      <c r="H413" s="14">
        <v>300</v>
      </c>
      <c r="I413" s="14" t="s">
        <v>41</v>
      </c>
      <c r="J413" s="14" t="s">
        <v>76</v>
      </c>
      <c r="K413" s="72" t="s">
        <v>61</v>
      </c>
      <c r="L413" s="115">
        <v>29.99</v>
      </c>
      <c r="M413" s="175">
        <f t="shared" si="254"/>
        <v>25.201680672268907</v>
      </c>
      <c r="N413" s="115"/>
      <c r="O413" s="116"/>
      <c r="P413" s="177">
        <f t="shared" si="269"/>
        <v>29.99</v>
      </c>
      <c r="Q413" s="16">
        <f>P413-2</f>
        <v>27.99</v>
      </c>
      <c r="R413" s="16">
        <f>P413-5</f>
        <v>24.99</v>
      </c>
      <c r="S413" s="14" t="s">
        <v>41</v>
      </c>
      <c r="T413" s="14" t="s">
        <v>41</v>
      </c>
      <c r="U413" s="71" t="s">
        <v>41</v>
      </c>
      <c r="V413" s="252">
        <v>39.99</v>
      </c>
      <c r="W413" s="237" t="s">
        <v>49</v>
      </c>
      <c r="X413" s="120" t="s">
        <v>2624</v>
      </c>
      <c r="Y413" s="67">
        <v>220</v>
      </c>
      <c r="Z413" s="114">
        <v>100</v>
      </c>
      <c r="AA413" s="182">
        <f t="shared" si="255"/>
        <v>320</v>
      </c>
      <c r="AB413" s="183">
        <f t="shared" si="256"/>
        <v>-333.2</v>
      </c>
      <c r="AC413" s="184">
        <f t="shared" si="257"/>
        <v>9.99</v>
      </c>
      <c r="AD413" s="183">
        <f t="shared" si="258"/>
        <v>8.3949579831932777</v>
      </c>
      <c r="AE413" s="202">
        <f>IF(ISNUMBER(Q413),AA413-40,"-")</f>
        <v>280</v>
      </c>
      <c r="AF413" s="203">
        <f>IF(ISNUMBER(R413),AA413-100,"-")</f>
        <v>220</v>
      </c>
      <c r="AG413" s="203" t="str">
        <f>IF(ISNUMBER(S413),AA413-140,"-")</f>
        <v>-</v>
      </c>
      <c r="AH413" s="203" t="str">
        <f t="shared" si="259"/>
        <v>-</v>
      </c>
      <c r="AI413" s="204" t="str">
        <f t="shared" si="260"/>
        <v>-</v>
      </c>
      <c r="AJ413" s="185"/>
      <c r="AK413" s="205">
        <f t="shared" si="261"/>
        <v>9.99</v>
      </c>
      <c r="AL413" s="206">
        <f t="shared" si="262"/>
        <v>9.99</v>
      </c>
      <c r="AM413" s="206" t="str">
        <f t="shared" si="263"/>
        <v>-</v>
      </c>
      <c r="AN413" s="206" t="str">
        <f t="shared" si="264"/>
        <v>-</v>
      </c>
      <c r="AO413" s="207" t="str">
        <f t="shared" si="265"/>
        <v>-</v>
      </c>
      <c r="AP413" s="103" t="s">
        <v>2756</v>
      </c>
      <c r="AQ413" s="227">
        <v>46265</v>
      </c>
      <c r="AR413" s="112" t="s">
        <v>195</v>
      </c>
      <c r="AS413" s="103"/>
    </row>
    <row r="414" spans="1:45" s="49" customFormat="1">
      <c r="A414" s="110"/>
      <c r="B414" s="126" t="s">
        <v>176</v>
      </c>
      <c r="C414" s="53" t="s">
        <v>2611</v>
      </c>
      <c r="D414" s="71" t="s">
        <v>85</v>
      </c>
      <c r="E414" s="112" t="s">
        <v>2426</v>
      </c>
      <c r="F414" s="51" t="s">
        <v>61</v>
      </c>
      <c r="G414" s="14">
        <v>50</v>
      </c>
      <c r="H414" s="14">
        <v>300</v>
      </c>
      <c r="I414" s="14" t="s">
        <v>41</v>
      </c>
      <c r="J414" s="14" t="s">
        <v>76</v>
      </c>
      <c r="K414" s="72" t="s">
        <v>61</v>
      </c>
      <c r="L414" s="115">
        <v>34.99</v>
      </c>
      <c r="M414" s="175">
        <f t="shared" si="254"/>
        <v>29.403361344537817</v>
      </c>
      <c r="N414" s="115">
        <f>L414-5</f>
        <v>29.990000000000002</v>
      </c>
      <c r="O414" s="116">
        <f>N414/1.19</f>
        <v>25.20168067226891</v>
      </c>
      <c r="P414" s="177">
        <f>N414</f>
        <v>29.990000000000002</v>
      </c>
      <c r="Q414" s="16">
        <f>P414-2</f>
        <v>27.990000000000002</v>
      </c>
      <c r="R414" s="16">
        <f>P414-5</f>
        <v>24.990000000000002</v>
      </c>
      <c r="S414" s="16">
        <f>P414-7</f>
        <v>22.990000000000002</v>
      </c>
      <c r="T414" s="16">
        <f>P414-10</f>
        <v>19.990000000000002</v>
      </c>
      <c r="U414" s="71" t="s">
        <v>41</v>
      </c>
      <c r="V414" s="252">
        <v>39.99</v>
      </c>
      <c r="W414" s="237" t="s">
        <v>183</v>
      </c>
      <c r="X414" s="120" t="s">
        <v>2625</v>
      </c>
      <c r="Y414" s="67">
        <v>180</v>
      </c>
      <c r="Z414" s="114">
        <v>70</v>
      </c>
      <c r="AA414" s="182">
        <f t="shared" si="255"/>
        <v>250</v>
      </c>
      <c r="AB414" s="183">
        <f t="shared" si="256"/>
        <v>-249.89999999999998</v>
      </c>
      <c r="AC414" s="184">
        <f t="shared" si="257"/>
        <v>9.99</v>
      </c>
      <c r="AD414" s="183">
        <f t="shared" si="258"/>
        <v>8.3949579831932777</v>
      </c>
      <c r="AE414" s="202">
        <f>IF(ISNUMBER(Q414),AA414-40,"-")</f>
        <v>210</v>
      </c>
      <c r="AF414" s="203">
        <f>IF(ISNUMBER(R414),AA414-100,"-")</f>
        <v>150</v>
      </c>
      <c r="AG414" s="203">
        <f>IF(ISNUMBER(S414),AA414-140,"-")</f>
        <v>110</v>
      </c>
      <c r="AH414" s="203">
        <f t="shared" si="259"/>
        <v>50</v>
      </c>
      <c r="AI414" s="204" t="str">
        <f t="shared" si="260"/>
        <v>-</v>
      </c>
      <c r="AJ414" s="185"/>
      <c r="AK414" s="205">
        <f t="shared" si="261"/>
        <v>9.99</v>
      </c>
      <c r="AL414" s="206">
        <f t="shared" si="262"/>
        <v>9.99</v>
      </c>
      <c r="AM414" s="206">
        <f t="shared" si="263"/>
        <v>9.99</v>
      </c>
      <c r="AN414" s="206">
        <f t="shared" si="264"/>
        <v>9.99</v>
      </c>
      <c r="AO414" s="207" t="str">
        <f t="shared" si="265"/>
        <v>-</v>
      </c>
      <c r="AP414" s="103" t="s">
        <v>2757</v>
      </c>
      <c r="AQ414" s="227">
        <v>46265</v>
      </c>
      <c r="AR414" s="112" t="s">
        <v>193</v>
      </c>
      <c r="AS414" s="103"/>
    </row>
    <row r="415" spans="1:45" s="49" customFormat="1">
      <c r="A415" s="110"/>
      <c r="B415" s="126" t="s">
        <v>176</v>
      </c>
      <c r="C415" s="53" t="s">
        <v>170</v>
      </c>
      <c r="D415" s="71" t="s">
        <v>71</v>
      </c>
      <c r="E415" s="112" t="s">
        <v>2426</v>
      </c>
      <c r="F415" s="51" t="s">
        <v>61</v>
      </c>
      <c r="G415" s="14">
        <v>25</v>
      </c>
      <c r="H415" s="14">
        <v>50</v>
      </c>
      <c r="I415" s="14" t="s">
        <v>41</v>
      </c>
      <c r="J415" s="14" t="s">
        <v>76</v>
      </c>
      <c r="K415" s="72" t="s">
        <v>61</v>
      </c>
      <c r="L415" s="115">
        <v>34.99</v>
      </c>
      <c r="M415" s="175">
        <f t="shared" si="254"/>
        <v>29.403361344537817</v>
      </c>
      <c r="N415" s="117">
        <f>(L415-10)*0.8+10</f>
        <v>29.992000000000004</v>
      </c>
      <c r="O415" s="118">
        <f>N415/1.19</f>
        <v>25.203361344537822</v>
      </c>
      <c r="P415" s="177">
        <f>N415</f>
        <v>29.992000000000004</v>
      </c>
      <c r="Q415" s="16">
        <f>P415-2</f>
        <v>27.992000000000004</v>
      </c>
      <c r="R415" s="16">
        <f>P415-5</f>
        <v>24.992000000000004</v>
      </c>
      <c r="S415" s="16">
        <f>P415-7</f>
        <v>22.992000000000004</v>
      </c>
      <c r="T415" s="16">
        <f>P415-10</f>
        <v>19.992000000000004</v>
      </c>
      <c r="U415" s="71" t="s">
        <v>41</v>
      </c>
      <c r="V415" s="256">
        <v>0</v>
      </c>
      <c r="W415" s="237" t="s">
        <v>186</v>
      </c>
      <c r="X415" s="120" t="s">
        <v>2165</v>
      </c>
      <c r="Y415" s="67">
        <v>260</v>
      </c>
      <c r="Z415" s="114">
        <v>10</v>
      </c>
      <c r="AA415" s="182">
        <f t="shared" si="255"/>
        <v>270</v>
      </c>
      <c r="AB415" s="183">
        <f t="shared" si="256"/>
        <v>-273.7</v>
      </c>
      <c r="AC415" s="184">
        <f t="shared" si="257"/>
        <v>9.99</v>
      </c>
      <c r="AD415" s="183">
        <f t="shared" si="258"/>
        <v>8.3949579831932777</v>
      </c>
      <c r="AE415" s="202">
        <f>IF(ISNUMBER(Q415),AA415-40,"-")</f>
        <v>230</v>
      </c>
      <c r="AF415" s="203">
        <f>IF(ISNUMBER(R415),AA415-100,"-")</f>
        <v>170</v>
      </c>
      <c r="AG415" s="203">
        <f>IF(ISNUMBER(S415),AA415-140,"-")</f>
        <v>130</v>
      </c>
      <c r="AH415" s="203">
        <f t="shared" si="259"/>
        <v>70</v>
      </c>
      <c r="AI415" s="204" t="str">
        <f t="shared" si="260"/>
        <v>-</v>
      </c>
      <c r="AJ415" s="185"/>
      <c r="AK415" s="205">
        <f t="shared" si="261"/>
        <v>9.99</v>
      </c>
      <c r="AL415" s="206">
        <f t="shared" si="262"/>
        <v>9.99</v>
      </c>
      <c r="AM415" s="206">
        <f t="shared" si="263"/>
        <v>9.99</v>
      </c>
      <c r="AN415" s="206">
        <f t="shared" si="264"/>
        <v>9.99</v>
      </c>
      <c r="AO415" s="207" t="str">
        <f t="shared" si="265"/>
        <v>-</v>
      </c>
      <c r="AP415" s="103"/>
      <c r="AQ415" s="227">
        <v>46265</v>
      </c>
      <c r="AR415" s="112" t="s">
        <v>199</v>
      </c>
      <c r="AS415" s="103"/>
    </row>
    <row r="416" spans="1:45" s="49" customFormat="1">
      <c r="A416" s="110"/>
      <c r="B416" s="126" t="s">
        <v>176</v>
      </c>
      <c r="C416" s="53" t="s">
        <v>170</v>
      </c>
      <c r="D416" s="71" t="s">
        <v>71</v>
      </c>
      <c r="E416" s="112" t="s">
        <v>2426</v>
      </c>
      <c r="F416" s="51" t="s">
        <v>61</v>
      </c>
      <c r="G416" s="14">
        <v>25</v>
      </c>
      <c r="H416" s="14">
        <v>50</v>
      </c>
      <c r="I416" s="14" t="s">
        <v>41</v>
      </c>
      <c r="J416" s="14" t="s">
        <v>76</v>
      </c>
      <c r="K416" s="72" t="s">
        <v>61</v>
      </c>
      <c r="L416" s="115">
        <v>34.99</v>
      </c>
      <c r="M416" s="175">
        <f t="shared" si="254"/>
        <v>29.403361344537817</v>
      </c>
      <c r="N416" s="115">
        <f>(L416-10)*0.9+10</f>
        <v>32.491</v>
      </c>
      <c r="O416" s="118">
        <f>N416/1.19</f>
        <v>27.303361344537816</v>
      </c>
      <c r="P416" s="177">
        <f>N416</f>
        <v>32.491</v>
      </c>
      <c r="Q416" s="16">
        <f>P416-2</f>
        <v>30.491</v>
      </c>
      <c r="R416" s="16">
        <f>P416-5</f>
        <v>27.491</v>
      </c>
      <c r="S416" s="16">
        <f>P416-7</f>
        <v>25.491</v>
      </c>
      <c r="T416" s="16">
        <f>P416-10</f>
        <v>22.491</v>
      </c>
      <c r="U416" s="71" t="s">
        <v>41</v>
      </c>
      <c r="V416" s="256">
        <v>0</v>
      </c>
      <c r="W416" s="237" t="s">
        <v>185</v>
      </c>
      <c r="X416" s="120" t="s">
        <v>2164</v>
      </c>
      <c r="Y416" s="67">
        <v>260</v>
      </c>
      <c r="Z416" s="114">
        <v>60</v>
      </c>
      <c r="AA416" s="182">
        <f t="shared" si="255"/>
        <v>320</v>
      </c>
      <c r="AB416" s="183">
        <f t="shared" si="256"/>
        <v>-333.2</v>
      </c>
      <c r="AC416" s="184">
        <f t="shared" si="257"/>
        <v>9.99</v>
      </c>
      <c r="AD416" s="183">
        <f t="shared" si="258"/>
        <v>8.3949579831932777</v>
      </c>
      <c r="AE416" s="202">
        <f>IF(ISNUMBER(Q416),AA416-40,"-")</f>
        <v>280</v>
      </c>
      <c r="AF416" s="203">
        <f>IF(ISNUMBER(R416),AA416-100,"-")</f>
        <v>220</v>
      </c>
      <c r="AG416" s="203">
        <f>IF(ISNUMBER(S416),AA416-140,"-")</f>
        <v>180</v>
      </c>
      <c r="AH416" s="203">
        <f t="shared" si="259"/>
        <v>120</v>
      </c>
      <c r="AI416" s="204" t="str">
        <f t="shared" si="260"/>
        <v>-</v>
      </c>
      <c r="AJ416" s="185"/>
      <c r="AK416" s="205">
        <f t="shared" si="261"/>
        <v>9.99</v>
      </c>
      <c r="AL416" s="206">
        <f t="shared" si="262"/>
        <v>9.99</v>
      </c>
      <c r="AM416" s="206">
        <f t="shared" si="263"/>
        <v>9.99</v>
      </c>
      <c r="AN416" s="206">
        <f t="shared" si="264"/>
        <v>9.99</v>
      </c>
      <c r="AO416" s="207" t="str">
        <f t="shared" si="265"/>
        <v>-</v>
      </c>
      <c r="AP416" s="103"/>
      <c r="AQ416" s="227">
        <v>46265</v>
      </c>
      <c r="AR416" s="112" t="s">
        <v>199</v>
      </c>
      <c r="AS416" s="103"/>
    </row>
    <row r="417" spans="1:45" s="49" customFormat="1">
      <c r="A417" s="110"/>
      <c r="B417" s="126" t="s">
        <v>176</v>
      </c>
      <c r="C417" s="53" t="s">
        <v>201</v>
      </c>
      <c r="D417" s="71" t="s">
        <v>40</v>
      </c>
      <c r="E417" s="112"/>
      <c r="F417" s="51" t="s">
        <v>43</v>
      </c>
      <c r="G417" s="14">
        <v>200</v>
      </c>
      <c r="H417" s="14">
        <v>300</v>
      </c>
      <c r="I417" s="14" t="s">
        <v>41</v>
      </c>
      <c r="J417" s="14" t="s">
        <v>76</v>
      </c>
      <c r="K417" s="72">
        <v>0.19</v>
      </c>
      <c r="L417" s="115">
        <v>34.99</v>
      </c>
      <c r="M417" s="175">
        <f t="shared" si="254"/>
        <v>29.403361344537817</v>
      </c>
      <c r="N417" s="115"/>
      <c r="O417" s="116"/>
      <c r="P417" s="177">
        <f t="shared" ref="P417:P427" si="270">L417</f>
        <v>34.99</v>
      </c>
      <c r="Q417" s="16">
        <f>P417-2</f>
        <v>32.99</v>
      </c>
      <c r="R417" s="16">
        <f>P417-5</f>
        <v>29.990000000000002</v>
      </c>
      <c r="S417" s="16">
        <f>P417-7</f>
        <v>27.990000000000002</v>
      </c>
      <c r="T417" s="16">
        <f>P417-10</f>
        <v>24.990000000000002</v>
      </c>
      <c r="U417" s="71" t="s">
        <v>41</v>
      </c>
      <c r="V417" s="252">
        <v>39.99</v>
      </c>
      <c r="W417" s="212"/>
      <c r="X417" s="119" t="s">
        <v>41</v>
      </c>
      <c r="Y417" s="67">
        <v>130</v>
      </c>
      <c r="Z417" s="114"/>
      <c r="AA417" s="182">
        <f t="shared" si="255"/>
        <v>130</v>
      </c>
      <c r="AB417" s="183">
        <f t="shared" si="256"/>
        <v>-107.1</v>
      </c>
      <c r="AC417" s="184">
        <f t="shared" si="257"/>
        <v>9.99</v>
      </c>
      <c r="AD417" s="183">
        <f t="shared" si="258"/>
        <v>8.3949579831932777</v>
      </c>
      <c r="AE417" s="202">
        <f>IF(ISNUMBER(Q417),AA417-40,"-")</f>
        <v>90</v>
      </c>
      <c r="AF417" s="203">
        <f>IF(ISNUMBER(R417),AA417-100,"-")</f>
        <v>30</v>
      </c>
      <c r="AG417" s="203">
        <f>IF(ISNUMBER(S417),AA417-140,"-")</f>
        <v>-10</v>
      </c>
      <c r="AH417" s="203">
        <f t="shared" si="259"/>
        <v>-70</v>
      </c>
      <c r="AI417" s="204" t="str">
        <f t="shared" si="260"/>
        <v>-</v>
      </c>
      <c r="AJ417" s="185"/>
      <c r="AK417" s="205">
        <f t="shared" si="261"/>
        <v>9.99</v>
      </c>
      <c r="AL417" s="206">
        <f t="shared" si="262"/>
        <v>19.990000000000002</v>
      </c>
      <c r="AM417" s="206">
        <f t="shared" si="263"/>
        <v>59.99</v>
      </c>
      <c r="AN417" s="206">
        <f t="shared" si="264"/>
        <v>139.99</v>
      </c>
      <c r="AO417" s="207" t="str">
        <f t="shared" si="265"/>
        <v>-</v>
      </c>
      <c r="AP417" s="103"/>
      <c r="AQ417" s="227"/>
      <c r="AR417" s="112" t="s">
        <v>202</v>
      </c>
      <c r="AS417" s="103"/>
    </row>
    <row r="418" spans="1:45" s="49" customFormat="1">
      <c r="A418" s="110"/>
      <c r="B418" s="126" t="s">
        <v>176</v>
      </c>
      <c r="C418" s="53" t="s">
        <v>201</v>
      </c>
      <c r="D418" s="71" t="s">
        <v>40</v>
      </c>
      <c r="E418" s="112" t="s">
        <v>2427</v>
      </c>
      <c r="F418" s="51" t="s">
        <v>43</v>
      </c>
      <c r="G418" s="14">
        <v>200</v>
      </c>
      <c r="H418" s="14">
        <v>300</v>
      </c>
      <c r="I418" s="14" t="s">
        <v>41</v>
      </c>
      <c r="J418" s="14" t="s">
        <v>76</v>
      </c>
      <c r="K418" s="72">
        <v>0.19</v>
      </c>
      <c r="L418" s="115">
        <v>34.99</v>
      </c>
      <c r="M418" s="175">
        <f t="shared" si="254"/>
        <v>29.403361344537817</v>
      </c>
      <c r="N418" s="115"/>
      <c r="O418" s="116"/>
      <c r="P418" s="177">
        <f t="shared" si="270"/>
        <v>34.99</v>
      </c>
      <c r="Q418" s="16">
        <f>P418-2</f>
        <v>32.99</v>
      </c>
      <c r="R418" s="16">
        <f>P418-5</f>
        <v>29.990000000000002</v>
      </c>
      <c r="S418" s="16">
        <f>P418-7</f>
        <v>27.990000000000002</v>
      </c>
      <c r="T418" s="16">
        <f>P418-10</f>
        <v>24.990000000000002</v>
      </c>
      <c r="U418" s="71" t="s">
        <v>41</v>
      </c>
      <c r="V418" s="252">
        <v>39.99</v>
      </c>
      <c r="W418" s="237" t="s">
        <v>49</v>
      </c>
      <c r="X418" s="120" t="s">
        <v>203</v>
      </c>
      <c r="Y418" s="67">
        <v>130</v>
      </c>
      <c r="Z418" s="114">
        <v>220</v>
      </c>
      <c r="AA418" s="182">
        <f t="shared" si="255"/>
        <v>350</v>
      </c>
      <c r="AB418" s="183">
        <f t="shared" si="256"/>
        <v>-368.9</v>
      </c>
      <c r="AC418" s="184">
        <f t="shared" si="257"/>
        <v>9.99</v>
      </c>
      <c r="AD418" s="183">
        <f t="shared" si="258"/>
        <v>8.3949579831932777</v>
      </c>
      <c r="AE418" s="202">
        <f>IF(ISNUMBER(Q418),AA418-40,"-")</f>
        <v>310</v>
      </c>
      <c r="AF418" s="203">
        <f>IF(ISNUMBER(R418),AA418-100,"-")</f>
        <v>250</v>
      </c>
      <c r="AG418" s="203">
        <f>IF(ISNUMBER(S418),AA418-140,"-")</f>
        <v>210</v>
      </c>
      <c r="AH418" s="203">
        <f t="shared" si="259"/>
        <v>150</v>
      </c>
      <c r="AI418" s="204" t="str">
        <f t="shared" si="260"/>
        <v>-</v>
      </c>
      <c r="AJ418" s="185"/>
      <c r="AK418" s="205">
        <f t="shared" si="261"/>
        <v>9.99</v>
      </c>
      <c r="AL418" s="206">
        <f t="shared" si="262"/>
        <v>9.99</v>
      </c>
      <c r="AM418" s="206">
        <f t="shared" si="263"/>
        <v>9.99</v>
      </c>
      <c r="AN418" s="206">
        <f t="shared" si="264"/>
        <v>9.99</v>
      </c>
      <c r="AO418" s="207" t="str">
        <f t="shared" si="265"/>
        <v>-</v>
      </c>
      <c r="AP418" s="103"/>
      <c r="AQ418" s="227">
        <v>46265</v>
      </c>
      <c r="AR418" s="112" t="s">
        <v>202</v>
      </c>
      <c r="AS418" s="103"/>
    </row>
    <row r="419" spans="1:45" s="49" customFormat="1">
      <c r="A419" s="110"/>
      <c r="B419" s="126" t="s">
        <v>176</v>
      </c>
      <c r="C419" s="53" t="s">
        <v>170</v>
      </c>
      <c r="D419" s="71" t="s">
        <v>71</v>
      </c>
      <c r="E419" s="112"/>
      <c r="F419" s="51" t="s">
        <v>61</v>
      </c>
      <c r="G419" s="14">
        <v>25</v>
      </c>
      <c r="H419" s="14">
        <v>50</v>
      </c>
      <c r="I419" s="14" t="s">
        <v>41</v>
      </c>
      <c r="J419" s="14" t="s">
        <v>76</v>
      </c>
      <c r="K419" s="72" t="s">
        <v>61</v>
      </c>
      <c r="L419" s="115">
        <v>34.99</v>
      </c>
      <c r="M419" s="175">
        <f t="shared" si="254"/>
        <v>29.403361344537817</v>
      </c>
      <c r="N419" s="115"/>
      <c r="O419" s="116"/>
      <c r="P419" s="177">
        <f t="shared" si="270"/>
        <v>34.99</v>
      </c>
      <c r="Q419" s="16">
        <f>P419-2</f>
        <v>32.99</v>
      </c>
      <c r="R419" s="16">
        <f>P419-5</f>
        <v>29.990000000000002</v>
      </c>
      <c r="S419" s="16">
        <f>P419-7</f>
        <v>27.990000000000002</v>
      </c>
      <c r="T419" s="16">
        <f>P419-10</f>
        <v>24.990000000000002</v>
      </c>
      <c r="U419" s="71" t="s">
        <v>41</v>
      </c>
      <c r="V419" s="252">
        <v>39.99</v>
      </c>
      <c r="W419" s="212"/>
      <c r="X419" s="119" t="s">
        <v>41</v>
      </c>
      <c r="Y419" s="67">
        <v>260</v>
      </c>
      <c r="Z419" s="114"/>
      <c r="AA419" s="182">
        <f t="shared" si="255"/>
        <v>260</v>
      </c>
      <c r="AB419" s="183">
        <f t="shared" si="256"/>
        <v>-261.8</v>
      </c>
      <c r="AC419" s="184">
        <f t="shared" si="257"/>
        <v>9.99</v>
      </c>
      <c r="AD419" s="183">
        <f t="shared" si="258"/>
        <v>8.3949579831932777</v>
      </c>
      <c r="AE419" s="202">
        <f>IF(ISNUMBER(Q419),AA419-40,"-")</f>
        <v>220</v>
      </c>
      <c r="AF419" s="203">
        <f>IF(ISNUMBER(R419),AA419-100,"-")</f>
        <v>160</v>
      </c>
      <c r="AG419" s="203">
        <f>IF(ISNUMBER(S419),AA419-140,"-")</f>
        <v>120</v>
      </c>
      <c r="AH419" s="203">
        <f t="shared" si="259"/>
        <v>60</v>
      </c>
      <c r="AI419" s="204" t="str">
        <f t="shared" si="260"/>
        <v>-</v>
      </c>
      <c r="AJ419" s="185"/>
      <c r="AK419" s="205">
        <f t="shared" si="261"/>
        <v>9.99</v>
      </c>
      <c r="AL419" s="206">
        <f t="shared" si="262"/>
        <v>9.99</v>
      </c>
      <c r="AM419" s="206">
        <f t="shared" si="263"/>
        <v>9.99</v>
      </c>
      <c r="AN419" s="206">
        <f t="shared" si="264"/>
        <v>9.99</v>
      </c>
      <c r="AO419" s="207" t="str">
        <f t="shared" si="265"/>
        <v>-</v>
      </c>
      <c r="AP419" s="103"/>
      <c r="AQ419" s="227"/>
      <c r="AR419" s="112" t="s">
        <v>199</v>
      </c>
      <c r="AS419" s="103"/>
    </row>
    <row r="420" spans="1:45" s="49" customFormat="1">
      <c r="A420" s="110"/>
      <c r="B420" s="126" t="s">
        <v>176</v>
      </c>
      <c r="C420" s="53" t="s">
        <v>2139</v>
      </c>
      <c r="D420" s="71" t="s">
        <v>85</v>
      </c>
      <c r="E420" s="112"/>
      <c r="F420" s="51" t="s">
        <v>61</v>
      </c>
      <c r="G420" s="14">
        <v>35</v>
      </c>
      <c r="H420" s="14">
        <v>50</v>
      </c>
      <c r="I420" s="14" t="s">
        <v>41</v>
      </c>
      <c r="J420" s="14" t="s">
        <v>76</v>
      </c>
      <c r="K420" s="72" t="s">
        <v>61</v>
      </c>
      <c r="L420" s="115">
        <v>34.99</v>
      </c>
      <c r="M420" s="175">
        <f t="shared" si="254"/>
        <v>29.403361344537817</v>
      </c>
      <c r="N420" s="115"/>
      <c r="O420" s="116"/>
      <c r="P420" s="177">
        <f t="shared" si="270"/>
        <v>34.99</v>
      </c>
      <c r="Q420" s="16">
        <f>P420-2</f>
        <v>32.99</v>
      </c>
      <c r="R420" s="16">
        <f>P420-5</f>
        <v>29.990000000000002</v>
      </c>
      <c r="S420" s="16">
        <f>P420-7</f>
        <v>27.990000000000002</v>
      </c>
      <c r="T420" s="16">
        <f>P420-10</f>
        <v>24.990000000000002</v>
      </c>
      <c r="U420" s="71" t="s">
        <v>41</v>
      </c>
      <c r="V420" s="252">
        <v>39.99</v>
      </c>
      <c r="W420" s="212"/>
      <c r="X420" s="119" t="s">
        <v>41</v>
      </c>
      <c r="Y420" s="67">
        <v>180</v>
      </c>
      <c r="Z420" s="114"/>
      <c r="AA420" s="182">
        <f t="shared" si="255"/>
        <v>180</v>
      </c>
      <c r="AB420" s="183">
        <f t="shared" si="256"/>
        <v>-166.6</v>
      </c>
      <c r="AC420" s="184">
        <f t="shared" si="257"/>
        <v>9.99</v>
      </c>
      <c r="AD420" s="183">
        <f t="shared" si="258"/>
        <v>8.3949579831932777</v>
      </c>
      <c r="AE420" s="202">
        <f>IF(ISNUMBER(Q420),AA420-40,"-")</f>
        <v>140</v>
      </c>
      <c r="AF420" s="203">
        <f>IF(ISNUMBER(R420),AA420-100,"-")</f>
        <v>80</v>
      </c>
      <c r="AG420" s="203">
        <f>IF(ISNUMBER(S420),AA420-140,"-")</f>
        <v>40</v>
      </c>
      <c r="AH420" s="203">
        <f t="shared" si="259"/>
        <v>-20</v>
      </c>
      <c r="AI420" s="204" t="str">
        <f t="shared" si="260"/>
        <v>-</v>
      </c>
      <c r="AJ420" s="185"/>
      <c r="AK420" s="205">
        <f t="shared" si="261"/>
        <v>9.99</v>
      </c>
      <c r="AL420" s="206">
        <f t="shared" si="262"/>
        <v>9.99</v>
      </c>
      <c r="AM420" s="206">
        <f t="shared" si="263"/>
        <v>9.99</v>
      </c>
      <c r="AN420" s="206">
        <f t="shared" si="264"/>
        <v>79.989999999999995</v>
      </c>
      <c r="AO420" s="207" t="str">
        <f t="shared" si="265"/>
        <v>-</v>
      </c>
      <c r="AP420" s="103"/>
      <c r="AQ420" s="227"/>
      <c r="AR420" s="112" t="s">
        <v>193</v>
      </c>
      <c r="AS420" s="103"/>
    </row>
    <row r="421" spans="1:45" s="49" customFormat="1">
      <c r="A421" s="110"/>
      <c r="B421" s="126" t="s">
        <v>176</v>
      </c>
      <c r="C421" s="53" t="s">
        <v>124</v>
      </c>
      <c r="D421" s="71" t="s">
        <v>40</v>
      </c>
      <c r="E421" s="112"/>
      <c r="F421" s="51" t="s">
        <v>61</v>
      </c>
      <c r="G421" s="14">
        <v>60</v>
      </c>
      <c r="H421" s="14">
        <v>50</v>
      </c>
      <c r="I421" s="14" t="s">
        <v>41</v>
      </c>
      <c r="J421" s="14" t="s">
        <v>76</v>
      </c>
      <c r="K421" s="72" t="s">
        <v>61</v>
      </c>
      <c r="L421" s="115">
        <v>34.99</v>
      </c>
      <c r="M421" s="175">
        <f t="shared" si="254"/>
        <v>29.403361344537817</v>
      </c>
      <c r="N421" s="115"/>
      <c r="O421" s="116"/>
      <c r="P421" s="177">
        <f t="shared" si="270"/>
        <v>34.99</v>
      </c>
      <c r="Q421" s="16">
        <f>P421-2</f>
        <v>32.99</v>
      </c>
      <c r="R421" s="16">
        <f>P421-5</f>
        <v>29.990000000000002</v>
      </c>
      <c r="S421" s="16">
        <f>P421-7</f>
        <v>27.990000000000002</v>
      </c>
      <c r="T421" s="16">
        <f>P421-10</f>
        <v>24.990000000000002</v>
      </c>
      <c r="U421" s="72">
        <f>P421-12</f>
        <v>22.990000000000002</v>
      </c>
      <c r="V421" s="252">
        <v>39.99</v>
      </c>
      <c r="W421" s="212"/>
      <c r="X421" s="119" t="s">
        <v>41</v>
      </c>
      <c r="Y421" s="67">
        <v>110</v>
      </c>
      <c r="Z421" s="114"/>
      <c r="AA421" s="182">
        <f t="shared" si="255"/>
        <v>110</v>
      </c>
      <c r="AB421" s="183">
        <f t="shared" si="256"/>
        <v>-83.3</v>
      </c>
      <c r="AC421" s="184">
        <f t="shared" si="257"/>
        <v>9.99</v>
      </c>
      <c r="AD421" s="183">
        <f t="shared" si="258"/>
        <v>8.3949579831932777</v>
      </c>
      <c r="AE421" s="202">
        <f>IF(ISNUMBER(Q421),AA421-40,"-")</f>
        <v>70</v>
      </c>
      <c r="AF421" s="203">
        <f>IF(ISNUMBER(R421),AA421-100,"-")</f>
        <v>10</v>
      </c>
      <c r="AG421" s="203">
        <f>IF(ISNUMBER(S421),AA421-140,"-")</f>
        <v>-30</v>
      </c>
      <c r="AH421" s="203">
        <f t="shared" si="259"/>
        <v>-90</v>
      </c>
      <c r="AI421" s="204">
        <f t="shared" si="260"/>
        <v>-130</v>
      </c>
      <c r="AJ421" s="185"/>
      <c r="AK421" s="205">
        <f t="shared" si="261"/>
        <v>9.99</v>
      </c>
      <c r="AL421" s="206">
        <f t="shared" si="262"/>
        <v>39.99</v>
      </c>
      <c r="AM421" s="206">
        <f t="shared" si="263"/>
        <v>89.99</v>
      </c>
      <c r="AN421" s="206">
        <f t="shared" si="264"/>
        <v>159.99</v>
      </c>
      <c r="AO421" s="207">
        <f t="shared" si="265"/>
        <v>209.99</v>
      </c>
      <c r="AP421" s="103"/>
      <c r="AQ421" s="227"/>
      <c r="AR421" s="112" t="s">
        <v>103</v>
      </c>
      <c r="AS421" s="103"/>
    </row>
    <row r="422" spans="1:45" s="49" customFormat="1">
      <c r="A422" s="111" t="s">
        <v>173</v>
      </c>
      <c r="B422" s="126" t="s">
        <v>176</v>
      </c>
      <c r="C422" s="53" t="s">
        <v>200</v>
      </c>
      <c r="D422" s="71" t="s">
        <v>40</v>
      </c>
      <c r="E422" s="112"/>
      <c r="F422" s="51" t="s">
        <v>61</v>
      </c>
      <c r="G422" s="14">
        <v>60</v>
      </c>
      <c r="H422" s="14">
        <v>50</v>
      </c>
      <c r="I422" s="14" t="s">
        <v>41</v>
      </c>
      <c r="J422" s="14" t="s">
        <v>76</v>
      </c>
      <c r="K422" s="72" t="s">
        <v>61</v>
      </c>
      <c r="L422" s="115">
        <v>34.99</v>
      </c>
      <c r="M422" s="175">
        <f t="shared" si="254"/>
        <v>29.403361344537817</v>
      </c>
      <c r="N422" s="115"/>
      <c r="O422" s="116"/>
      <c r="P422" s="177">
        <f t="shared" si="270"/>
        <v>34.99</v>
      </c>
      <c r="Q422" s="14" t="s">
        <v>41</v>
      </c>
      <c r="R422" s="14" t="s">
        <v>41</v>
      </c>
      <c r="S422" s="14" t="s">
        <v>41</v>
      </c>
      <c r="T422" s="14" t="s">
        <v>41</v>
      </c>
      <c r="U422" s="71" t="s">
        <v>41</v>
      </c>
      <c r="V422" s="252">
        <v>39.99</v>
      </c>
      <c r="W422" s="48"/>
      <c r="X422" s="119" t="s">
        <v>41</v>
      </c>
      <c r="Y422" s="67">
        <v>25</v>
      </c>
      <c r="Z422" s="114"/>
      <c r="AA422" s="182">
        <f t="shared" si="255"/>
        <v>25</v>
      </c>
      <c r="AB422" s="183">
        <f t="shared" si="256"/>
        <v>17.849999999999998</v>
      </c>
      <c r="AC422" s="184">
        <f t="shared" si="257"/>
        <v>19.990000000000002</v>
      </c>
      <c r="AD422" s="183">
        <f t="shared" si="258"/>
        <v>16.798319327731093</v>
      </c>
      <c r="AE422" s="202" t="str">
        <f>IF(ISNUMBER(Q422),AA422-40,"-")</f>
        <v>-</v>
      </c>
      <c r="AF422" s="203" t="str">
        <f>IF(ISNUMBER(R422),AA422-100,"-")</f>
        <v>-</v>
      </c>
      <c r="AG422" s="203" t="str">
        <f>IF(ISNUMBER(S422),AA422-140,"-")</f>
        <v>-</v>
      </c>
      <c r="AH422" s="203" t="str">
        <f t="shared" si="259"/>
        <v>-</v>
      </c>
      <c r="AI422" s="204" t="str">
        <f t="shared" si="260"/>
        <v>-</v>
      </c>
      <c r="AJ422" s="185"/>
      <c r="AK422" s="205" t="str">
        <f t="shared" si="261"/>
        <v>-</v>
      </c>
      <c r="AL422" s="206" t="str">
        <f t="shared" si="262"/>
        <v>-</v>
      </c>
      <c r="AM422" s="206" t="str">
        <f t="shared" si="263"/>
        <v>-</v>
      </c>
      <c r="AN422" s="206" t="str">
        <f t="shared" si="264"/>
        <v>-</v>
      </c>
      <c r="AO422" s="207" t="str">
        <f t="shared" si="265"/>
        <v>-</v>
      </c>
      <c r="AP422" s="103" t="s">
        <v>2283</v>
      </c>
      <c r="AQ422" s="227"/>
      <c r="AR422" s="112" t="s">
        <v>62</v>
      </c>
      <c r="AS422" s="103"/>
    </row>
    <row r="423" spans="1:45" s="49" customFormat="1">
      <c r="A423" s="110"/>
      <c r="B423" s="126" t="s">
        <v>176</v>
      </c>
      <c r="C423" s="53" t="s">
        <v>170</v>
      </c>
      <c r="D423" s="71" t="s">
        <v>71</v>
      </c>
      <c r="E423" s="112" t="s">
        <v>2426</v>
      </c>
      <c r="F423" s="51" t="s">
        <v>61</v>
      </c>
      <c r="G423" s="14">
        <v>25</v>
      </c>
      <c r="H423" s="14">
        <v>50</v>
      </c>
      <c r="I423" s="14" t="s">
        <v>41</v>
      </c>
      <c r="J423" s="14" t="s">
        <v>76</v>
      </c>
      <c r="K423" s="72" t="s">
        <v>61</v>
      </c>
      <c r="L423" s="115">
        <v>34.99</v>
      </c>
      <c r="M423" s="175">
        <f t="shared" si="254"/>
        <v>29.403361344537817</v>
      </c>
      <c r="N423" s="115"/>
      <c r="O423" s="116"/>
      <c r="P423" s="177">
        <f t="shared" si="270"/>
        <v>34.99</v>
      </c>
      <c r="Q423" s="16">
        <f>P423-2</f>
        <v>32.99</v>
      </c>
      <c r="R423" s="16">
        <f>P423-5</f>
        <v>29.990000000000002</v>
      </c>
      <c r="S423" s="16">
        <f>P423-7</f>
        <v>27.990000000000002</v>
      </c>
      <c r="T423" s="16">
        <f>P423-10</f>
        <v>24.990000000000002</v>
      </c>
      <c r="U423" s="71" t="s">
        <v>41</v>
      </c>
      <c r="V423" s="252">
        <v>39.99</v>
      </c>
      <c r="W423" s="237" t="s">
        <v>49</v>
      </c>
      <c r="X423" s="120" t="s">
        <v>2163</v>
      </c>
      <c r="Y423" s="67">
        <v>260</v>
      </c>
      <c r="Z423" s="114">
        <v>140</v>
      </c>
      <c r="AA423" s="182">
        <f t="shared" si="255"/>
        <v>400</v>
      </c>
      <c r="AB423" s="183">
        <f t="shared" si="256"/>
        <v>-428.4</v>
      </c>
      <c r="AC423" s="184">
        <f t="shared" si="257"/>
        <v>9.99</v>
      </c>
      <c r="AD423" s="183">
        <f t="shared" si="258"/>
        <v>8.3949579831932777</v>
      </c>
      <c r="AE423" s="202">
        <f>IF(ISNUMBER(Q423),AA423-40,"-")</f>
        <v>360</v>
      </c>
      <c r="AF423" s="203">
        <f>IF(ISNUMBER(R423),AA423-100,"-")</f>
        <v>300</v>
      </c>
      <c r="AG423" s="203">
        <f>IF(ISNUMBER(S423),AA423-140,"-")</f>
        <v>260</v>
      </c>
      <c r="AH423" s="203">
        <f t="shared" si="259"/>
        <v>200</v>
      </c>
      <c r="AI423" s="204" t="str">
        <f t="shared" si="260"/>
        <v>-</v>
      </c>
      <c r="AJ423" s="185"/>
      <c r="AK423" s="205">
        <f t="shared" si="261"/>
        <v>9.99</v>
      </c>
      <c r="AL423" s="206">
        <f t="shared" si="262"/>
        <v>9.99</v>
      </c>
      <c r="AM423" s="206">
        <f t="shared" si="263"/>
        <v>9.99</v>
      </c>
      <c r="AN423" s="206">
        <f t="shared" si="264"/>
        <v>9.99</v>
      </c>
      <c r="AO423" s="207" t="str">
        <f t="shared" si="265"/>
        <v>-</v>
      </c>
      <c r="AP423" s="103"/>
      <c r="AQ423" s="227">
        <v>46265</v>
      </c>
      <c r="AR423" s="112" t="s">
        <v>199</v>
      </c>
      <c r="AS423" s="103"/>
    </row>
    <row r="424" spans="1:45" s="49" customFormat="1">
      <c r="A424" s="110"/>
      <c r="B424" s="126" t="s">
        <v>176</v>
      </c>
      <c r="C424" s="53" t="s">
        <v>2139</v>
      </c>
      <c r="D424" s="71" t="s">
        <v>85</v>
      </c>
      <c r="E424" s="112" t="s">
        <v>2426</v>
      </c>
      <c r="F424" s="51" t="s">
        <v>61</v>
      </c>
      <c r="G424" s="14">
        <v>35</v>
      </c>
      <c r="H424" s="14">
        <v>50</v>
      </c>
      <c r="I424" s="14" t="s">
        <v>41</v>
      </c>
      <c r="J424" s="14" t="s">
        <v>76</v>
      </c>
      <c r="K424" s="72" t="s">
        <v>61</v>
      </c>
      <c r="L424" s="115">
        <v>34.99</v>
      </c>
      <c r="M424" s="175">
        <f t="shared" si="254"/>
        <v>29.403361344537817</v>
      </c>
      <c r="N424" s="115"/>
      <c r="O424" s="116"/>
      <c r="P424" s="177">
        <f t="shared" si="270"/>
        <v>34.99</v>
      </c>
      <c r="Q424" s="16">
        <f>P424-2</f>
        <v>32.99</v>
      </c>
      <c r="R424" s="16">
        <f>P424-5</f>
        <v>29.990000000000002</v>
      </c>
      <c r="S424" s="16">
        <f>P424-7</f>
        <v>27.990000000000002</v>
      </c>
      <c r="T424" s="16">
        <f>P424-10</f>
        <v>24.990000000000002</v>
      </c>
      <c r="U424" s="71" t="s">
        <v>41</v>
      </c>
      <c r="V424" s="252">
        <v>39.99</v>
      </c>
      <c r="W424" s="237" t="s">
        <v>49</v>
      </c>
      <c r="X424" s="120" t="s">
        <v>2166</v>
      </c>
      <c r="Y424" s="67">
        <v>180</v>
      </c>
      <c r="Z424" s="114">
        <v>180</v>
      </c>
      <c r="AA424" s="182">
        <f t="shared" si="255"/>
        <v>360</v>
      </c>
      <c r="AB424" s="183">
        <f t="shared" si="256"/>
        <v>-380.79999999999995</v>
      </c>
      <c r="AC424" s="184">
        <f t="shared" si="257"/>
        <v>9.99</v>
      </c>
      <c r="AD424" s="183">
        <f t="shared" si="258"/>
        <v>8.3949579831932777</v>
      </c>
      <c r="AE424" s="202">
        <f>IF(ISNUMBER(Q424),AA424-40,"-")</f>
        <v>320</v>
      </c>
      <c r="AF424" s="203">
        <f>IF(ISNUMBER(R424),AA424-100,"-")</f>
        <v>260</v>
      </c>
      <c r="AG424" s="203">
        <f>IF(ISNUMBER(S424),AA424-140,"-")</f>
        <v>220</v>
      </c>
      <c r="AH424" s="203">
        <f t="shared" si="259"/>
        <v>160</v>
      </c>
      <c r="AI424" s="204" t="str">
        <f t="shared" si="260"/>
        <v>-</v>
      </c>
      <c r="AJ424" s="185"/>
      <c r="AK424" s="205">
        <f t="shared" si="261"/>
        <v>9.99</v>
      </c>
      <c r="AL424" s="206">
        <f t="shared" si="262"/>
        <v>9.99</v>
      </c>
      <c r="AM424" s="206">
        <f t="shared" si="263"/>
        <v>9.99</v>
      </c>
      <c r="AN424" s="206">
        <f t="shared" si="264"/>
        <v>9.99</v>
      </c>
      <c r="AO424" s="207" t="str">
        <f t="shared" si="265"/>
        <v>-</v>
      </c>
      <c r="AP424" s="103"/>
      <c r="AQ424" s="227">
        <v>46265</v>
      </c>
      <c r="AR424" s="112" t="s">
        <v>193</v>
      </c>
      <c r="AS424" s="103"/>
    </row>
    <row r="425" spans="1:45" s="49" customFormat="1">
      <c r="A425" s="110"/>
      <c r="B425" s="126" t="s">
        <v>176</v>
      </c>
      <c r="C425" s="53" t="s">
        <v>124</v>
      </c>
      <c r="D425" s="71" t="s">
        <v>40</v>
      </c>
      <c r="E425" s="112" t="s">
        <v>2426</v>
      </c>
      <c r="F425" s="51" t="s">
        <v>61</v>
      </c>
      <c r="G425" s="14">
        <v>60</v>
      </c>
      <c r="H425" s="14">
        <v>50</v>
      </c>
      <c r="I425" s="14" t="s">
        <v>41</v>
      </c>
      <c r="J425" s="14" t="s">
        <v>76</v>
      </c>
      <c r="K425" s="72" t="s">
        <v>61</v>
      </c>
      <c r="L425" s="115">
        <v>34.99</v>
      </c>
      <c r="M425" s="175">
        <f t="shared" si="254"/>
        <v>29.403361344537817</v>
      </c>
      <c r="N425" s="115"/>
      <c r="O425" s="116"/>
      <c r="P425" s="177">
        <f t="shared" si="270"/>
        <v>34.99</v>
      </c>
      <c r="Q425" s="16">
        <f>P425-2</f>
        <v>32.99</v>
      </c>
      <c r="R425" s="16">
        <f>P425-5</f>
        <v>29.990000000000002</v>
      </c>
      <c r="S425" s="16">
        <f>P425-7</f>
        <v>27.990000000000002</v>
      </c>
      <c r="T425" s="16">
        <f>P425-10</f>
        <v>24.990000000000002</v>
      </c>
      <c r="U425" s="72">
        <f>P425-12</f>
        <v>22.990000000000002</v>
      </c>
      <c r="V425" s="252">
        <v>39.99</v>
      </c>
      <c r="W425" s="237" t="s">
        <v>49</v>
      </c>
      <c r="X425" s="120" t="s">
        <v>2167</v>
      </c>
      <c r="Y425" s="67">
        <v>110</v>
      </c>
      <c r="Z425" s="114">
        <v>180</v>
      </c>
      <c r="AA425" s="182">
        <f t="shared" si="255"/>
        <v>290</v>
      </c>
      <c r="AB425" s="183">
        <f t="shared" si="256"/>
        <v>-297.5</v>
      </c>
      <c r="AC425" s="184">
        <f t="shared" si="257"/>
        <v>9.99</v>
      </c>
      <c r="AD425" s="183">
        <f t="shared" si="258"/>
        <v>8.3949579831932777</v>
      </c>
      <c r="AE425" s="202">
        <f>IF(ISNUMBER(Q425),AA425-40,"-")</f>
        <v>250</v>
      </c>
      <c r="AF425" s="203">
        <f>IF(ISNUMBER(R425),AA425-100,"-")</f>
        <v>190</v>
      </c>
      <c r="AG425" s="203">
        <f>IF(ISNUMBER(S425),AA425-140,"-")</f>
        <v>150</v>
      </c>
      <c r="AH425" s="203">
        <f t="shared" si="259"/>
        <v>90</v>
      </c>
      <c r="AI425" s="204">
        <f t="shared" si="260"/>
        <v>50</v>
      </c>
      <c r="AJ425" s="185"/>
      <c r="AK425" s="205">
        <f t="shared" si="261"/>
        <v>9.99</v>
      </c>
      <c r="AL425" s="206">
        <f t="shared" si="262"/>
        <v>9.99</v>
      </c>
      <c r="AM425" s="206">
        <f t="shared" si="263"/>
        <v>9.99</v>
      </c>
      <c r="AN425" s="206">
        <f t="shared" si="264"/>
        <v>9.99</v>
      </c>
      <c r="AO425" s="207">
        <f t="shared" si="265"/>
        <v>9.99</v>
      </c>
      <c r="AP425" s="103"/>
      <c r="AQ425" s="227">
        <v>46265</v>
      </c>
      <c r="AR425" s="112" t="s">
        <v>103</v>
      </c>
      <c r="AS425" s="103"/>
    </row>
    <row r="426" spans="1:45" s="49" customFormat="1">
      <c r="A426" s="110"/>
      <c r="B426" s="126" t="s">
        <v>176</v>
      </c>
      <c r="C426" s="53" t="s">
        <v>2611</v>
      </c>
      <c r="D426" s="71" t="s">
        <v>85</v>
      </c>
      <c r="E426" s="112"/>
      <c r="F426" s="51" t="s">
        <v>61</v>
      </c>
      <c r="G426" s="14">
        <v>50</v>
      </c>
      <c r="H426" s="14">
        <v>300</v>
      </c>
      <c r="I426" s="14" t="s">
        <v>41</v>
      </c>
      <c r="J426" s="14" t="s">
        <v>76</v>
      </c>
      <c r="K426" s="72" t="s">
        <v>61</v>
      </c>
      <c r="L426" s="115">
        <v>34.99</v>
      </c>
      <c r="M426" s="175">
        <f t="shared" si="254"/>
        <v>29.403361344537817</v>
      </c>
      <c r="N426" s="115"/>
      <c r="O426" s="116"/>
      <c r="P426" s="177">
        <f t="shared" si="270"/>
        <v>34.99</v>
      </c>
      <c r="Q426" s="16">
        <f>P426-2</f>
        <v>32.99</v>
      </c>
      <c r="R426" s="16">
        <f>P426-5</f>
        <v>29.990000000000002</v>
      </c>
      <c r="S426" s="16">
        <f>P426-7</f>
        <v>27.990000000000002</v>
      </c>
      <c r="T426" s="16">
        <f>P426-10</f>
        <v>24.990000000000002</v>
      </c>
      <c r="U426" s="71" t="s">
        <v>41</v>
      </c>
      <c r="V426" s="252">
        <v>39.99</v>
      </c>
      <c r="W426" s="212"/>
      <c r="X426" s="119" t="s">
        <v>41</v>
      </c>
      <c r="Y426" s="67">
        <v>180</v>
      </c>
      <c r="Z426" s="114"/>
      <c r="AA426" s="182">
        <f t="shared" si="255"/>
        <v>180</v>
      </c>
      <c r="AB426" s="183">
        <f t="shared" si="256"/>
        <v>-166.6</v>
      </c>
      <c r="AC426" s="184">
        <f t="shared" si="257"/>
        <v>9.99</v>
      </c>
      <c r="AD426" s="183">
        <f t="shared" si="258"/>
        <v>8.3949579831932777</v>
      </c>
      <c r="AE426" s="202">
        <f>IF(ISNUMBER(Q426),AA426-40,"-")</f>
        <v>140</v>
      </c>
      <c r="AF426" s="203">
        <f>IF(ISNUMBER(R426),AA426-100,"-")</f>
        <v>80</v>
      </c>
      <c r="AG426" s="203">
        <f>IF(ISNUMBER(S426),AA426-140,"-")</f>
        <v>40</v>
      </c>
      <c r="AH426" s="203">
        <f t="shared" si="259"/>
        <v>-20</v>
      </c>
      <c r="AI426" s="204" t="str">
        <f t="shared" si="260"/>
        <v>-</v>
      </c>
      <c r="AJ426" s="185"/>
      <c r="AK426" s="205">
        <f t="shared" si="261"/>
        <v>9.99</v>
      </c>
      <c r="AL426" s="206">
        <f t="shared" si="262"/>
        <v>9.99</v>
      </c>
      <c r="AM426" s="206">
        <f t="shared" si="263"/>
        <v>9.99</v>
      </c>
      <c r="AN426" s="206">
        <f t="shared" si="264"/>
        <v>79.989999999999995</v>
      </c>
      <c r="AO426" s="207" t="str">
        <f t="shared" si="265"/>
        <v>-</v>
      </c>
      <c r="AP426" s="103" t="s">
        <v>2757</v>
      </c>
      <c r="AQ426" s="227"/>
      <c r="AR426" s="112" t="s">
        <v>193</v>
      </c>
      <c r="AS426" s="103"/>
    </row>
    <row r="427" spans="1:45" s="49" customFormat="1">
      <c r="A427" s="110"/>
      <c r="B427" s="126" t="s">
        <v>176</v>
      </c>
      <c r="C427" s="53" t="s">
        <v>2613</v>
      </c>
      <c r="D427" s="71" t="s">
        <v>40</v>
      </c>
      <c r="E427" s="112"/>
      <c r="F427" s="51" t="s">
        <v>61</v>
      </c>
      <c r="G427" s="14">
        <v>150</v>
      </c>
      <c r="H427" s="14">
        <v>300</v>
      </c>
      <c r="I427" s="14" t="s">
        <v>41</v>
      </c>
      <c r="J427" s="14" t="s">
        <v>76</v>
      </c>
      <c r="K427" s="72" t="s">
        <v>61</v>
      </c>
      <c r="L427" s="115">
        <v>34.99</v>
      </c>
      <c r="M427" s="175">
        <f t="shared" si="254"/>
        <v>29.403361344537817</v>
      </c>
      <c r="N427" s="115"/>
      <c r="O427" s="116"/>
      <c r="P427" s="177">
        <f t="shared" si="270"/>
        <v>34.99</v>
      </c>
      <c r="Q427" s="16">
        <f>P427-2</f>
        <v>32.99</v>
      </c>
      <c r="R427" s="16">
        <f>P427-5</f>
        <v>29.990000000000002</v>
      </c>
      <c r="S427" s="16">
        <f>P427-7</f>
        <v>27.990000000000002</v>
      </c>
      <c r="T427" s="16">
        <f>P427-10</f>
        <v>24.990000000000002</v>
      </c>
      <c r="U427" s="72">
        <f>P427-12</f>
        <v>22.990000000000002</v>
      </c>
      <c r="V427" s="252">
        <v>39.99</v>
      </c>
      <c r="W427" s="212"/>
      <c r="X427" s="119" t="s">
        <v>41</v>
      </c>
      <c r="Y427" s="67">
        <v>120</v>
      </c>
      <c r="Z427" s="114"/>
      <c r="AA427" s="182">
        <f t="shared" si="255"/>
        <v>120</v>
      </c>
      <c r="AB427" s="183">
        <f t="shared" si="256"/>
        <v>-95.199999999999989</v>
      </c>
      <c r="AC427" s="184">
        <f t="shared" si="257"/>
        <v>9.99</v>
      </c>
      <c r="AD427" s="183">
        <f t="shared" si="258"/>
        <v>8.3949579831932777</v>
      </c>
      <c r="AE427" s="202">
        <f>IF(ISNUMBER(Q427),AA427-40,"-")</f>
        <v>80</v>
      </c>
      <c r="AF427" s="203">
        <f>IF(ISNUMBER(R427),AA427-100,"-")</f>
        <v>20</v>
      </c>
      <c r="AG427" s="203">
        <f>IF(ISNUMBER(S427),AA427-140,"-")</f>
        <v>-20</v>
      </c>
      <c r="AH427" s="203">
        <f t="shared" si="259"/>
        <v>-80</v>
      </c>
      <c r="AI427" s="204">
        <f t="shared" si="260"/>
        <v>-120</v>
      </c>
      <c r="AJ427" s="185"/>
      <c r="AK427" s="205">
        <f t="shared" si="261"/>
        <v>9.99</v>
      </c>
      <c r="AL427" s="206">
        <f t="shared" si="262"/>
        <v>29.990000000000002</v>
      </c>
      <c r="AM427" s="206">
        <f t="shared" si="263"/>
        <v>79.989999999999995</v>
      </c>
      <c r="AN427" s="206">
        <f t="shared" si="264"/>
        <v>149.99</v>
      </c>
      <c r="AO427" s="207">
        <f t="shared" si="265"/>
        <v>199.99</v>
      </c>
      <c r="AP427" s="103" t="s">
        <v>2753</v>
      </c>
      <c r="AQ427" s="227"/>
      <c r="AR427" s="112" t="s">
        <v>2616</v>
      </c>
      <c r="AS427" s="103"/>
    </row>
    <row r="428" spans="1:45" s="49" customFormat="1">
      <c r="A428" s="110"/>
      <c r="B428" s="126" t="s">
        <v>176</v>
      </c>
      <c r="C428" s="53" t="s">
        <v>2612</v>
      </c>
      <c r="D428" s="71" t="s">
        <v>71</v>
      </c>
      <c r="E428" s="112" t="s">
        <v>2426</v>
      </c>
      <c r="F428" s="51" t="s">
        <v>61</v>
      </c>
      <c r="G428" s="14">
        <v>50</v>
      </c>
      <c r="H428" s="14">
        <v>300</v>
      </c>
      <c r="I428" s="14" t="s">
        <v>41</v>
      </c>
      <c r="J428" s="14" t="s">
        <v>76</v>
      </c>
      <c r="K428" s="72" t="s">
        <v>61</v>
      </c>
      <c r="L428" s="115">
        <v>39.99</v>
      </c>
      <c r="M428" s="175">
        <f t="shared" si="254"/>
        <v>33.605042016806728</v>
      </c>
      <c r="N428" s="115">
        <f>L428-5</f>
        <v>34.99</v>
      </c>
      <c r="O428" s="116">
        <f>N428/1.19</f>
        <v>29.403361344537817</v>
      </c>
      <c r="P428" s="177">
        <f>N428</f>
        <v>34.99</v>
      </c>
      <c r="Q428" s="16">
        <f>P428-2</f>
        <v>32.99</v>
      </c>
      <c r="R428" s="16">
        <f>P428-5</f>
        <v>29.990000000000002</v>
      </c>
      <c r="S428" s="16">
        <f>P428-7</f>
        <v>27.990000000000002</v>
      </c>
      <c r="T428" s="16">
        <f>P428-10</f>
        <v>24.990000000000002</v>
      </c>
      <c r="U428" s="71" t="s">
        <v>41</v>
      </c>
      <c r="V428" s="252">
        <v>39.99</v>
      </c>
      <c r="W428" s="237" t="s">
        <v>183</v>
      </c>
      <c r="X428" s="120" t="s">
        <v>2625</v>
      </c>
      <c r="Y428" s="67">
        <v>260</v>
      </c>
      <c r="Z428" s="114">
        <v>70</v>
      </c>
      <c r="AA428" s="182">
        <f t="shared" si="255"/>
        <v>330</v>
      </c>
      <c r="AB428" s="183">
        <f t="shared" si="256"/>
        <v>-345.09999999999997</v>
      </c>
      <c r="AC428" s="184">
        <f t="shared" si="257"/>
        <v>9.99</v>
      </c>
      <c r="AD428" s="183">
        <f t="shared" si="258"/>
        <v>8.3949579831932777</v>
      </c>
      <c r="AE428" s="202">
        <f>IF(ISNUMBER(Q428),AA428-40,"-")</f>
        <v>290</v>
      </c>
      <c r="AF428" s="203">
        <f>IF(ISNUMBER(R428),AA428-100,"-")</f>
        <v>230</v>
      </c>
      <c r="AG428" s="203">
        <f>IF(ISNUMBER(S428),AA428-140,"-")</f>
        <v>190</v>
      </c>
      <c r="AH428" s="203">
        <f t="shared" si="259"/>
        <v>130</v>
      </c>
      <c r="AI428" s="204" t="str">
        <f t="shared" si="260"/>
        <v>-</v>
      </c>
      <c r="AJ428" s="185"/>
      <c r="AK428" s="205">
        <f t="shared" si="261"/>
        <v>9.99</v>
      </c>
      <c r="AL428" s="206">
        <f t="shared" si="262"/>
        <v>9.99</v>
      </c>
      <c r="AM428" s="206">
        <f t="shared" si="263"/>
        <v>9.99</v>
      </c>
      <c r="AN428" s="206">
        <f t="shared" si="264"/>
        <v>9.99</v>
      </c>
      <c r="AO428" s="207" t="str">
        <f t="shared" si="265"/>
        <v>-</v>
      </c>
      <c r="AP428" s="103" t="s">
        <v>2757</v>
      </c>
      <c r="AQ428" s="227">
        <v>46265</v>
      </c>
      <c r="AR428" s="112" t="s">
        <v>199</v>
      </c>
      <c r="AS428" s="103"/>
    </row>
    <row r="429" spans="1:45" s="49" customFormat="1">
      <c r="A429" s="110"/>
      <c r="B429" s="126" t="s">
        <v>176</v>
      </c>
      <c r="C429" s="53" t="s">
        <v>2613</v>
      </c>
      <c r="D429" s="71" t="s">
        <v>40</v>
      </c>
      <c r="E429" s="112" t="s">
        <v>2426</v>
      </c>
      <c r="F429" s="51" t="s">
        <v>61</v>
      </c>
      <c r="G429" s="14">
        <v>150</v>
      </c>
      <c r="H429" s="14">
        <v>300</v>
      </c>
      <c r="I429" s="14" t="s">
        <v>41</v>
      </c>
      <c r="J429" s="14" t="s">
        <v>76</v>
      </c>
      <c r="K429" s="72" t="s">
        <v>61</v>
      </c>
      <c r="L429" s="115">
        <v>34.99</v>
      </c>
      <c r="M429" s="175">
        <f t="shared" si="254"/>
        <v>29.403361344537817</v>
      </c>
      <c r="N429" s="115"/>
      <c r="O429" s="116"/>
      <c r="P429" s="177">
        <f>L429</f>
        <v>34.99</v>
      </c>
      <c r="Q429" s="16">
        <f>P429-2</f>
        <v>32.99</v>
      </c>
      <c r="R429" s="16">
        <f>P429-5</f>
        <v>29.990000000000002</v>
      </c>
      <c r="S429" s="16">
        <f>P429-7</f>
        <v>27.990000000000002</v>
      </c>
      <c r="T429" s="16">
        <f>P429-10</f>
        <v>24.990000000000002</v>
      </c>
      <c r="U429" s="72">
        <f>P429-12</f>
        <v>22.990000000000002</v>
      </c>
      <c r="V429" s="252">
        <v>39.99</v>
      </c>
      <c r="W429" s="237" t="s">
        <v>49</v>
      </c>
      <c r="X429" s="120" t="s">
        <v>2626</v>
      </c>
      <c r="Y429" s="67">
        <v>120</v>
      </c>
      <c r="Z429" s="114">
        <v>190</v>
      </c>
      <c r="AA429" s="182">
        <f t="shared" si="255"/>
        <v>310</v>
      </c>
      <c r="AB429" s="183">
        <f t="shared" si="256"/>
        <v>-321.3</v>
      </c>
      <c r="AC429" s="184">
        <f t="shared" si="257"/>
        <v>9.99</v>
      </c>
      <c r="AD429" s="183">
        <f t="shared" si="258"/>
        <v>8.3949579831932777</v>
      </c>
      <c r="AE429" s="202">
        <f>IF(ISNUMBER(Q429),AA429-40,"-")</f>
        <v>270</v>
      </c>
      <c r="AF429" s="203">
        <f>IF(ISNUMBER(R429),AA429-100,"-")</f>
        <v>210</v>
      </c>
      <c r="AG429" s="203">
        <f>IF(ISNUMBER(S429),AA429-140,"-")</f>
        <v>170</v>
      </c>
      <c r="AH429" s="203">
        <f t="shared" si="259"/>
        <v>110</v>
      </c>
      <c r="AI429" s="204">
        <f t="shared" si="260"/>
        <v>70</v>
      </c>
      <c r="AJ429" s="185"/>
      <c r="AK429" s="205">
        <f t="shared" si="261"/>
        <v>9.99</v>
      </c>
      <c r="AL429" s="206">
        <f t="shared" si="262"/>
        <v>9.99</v>
      </c>
      <c r="AM429" s="206">
        <f t="shared" si="263"/>
        <v>9.99</v>
      </c>
      <c r="AN429" s="206">
        <f t="shared" si="264"/>
        <v>9.99</v>
      </c>
      <c r="AO429" s="207">
        <f t="shared" si="265"/>
        <v>9.99</v>
      </c>
      <c r="AP429" s="103" t="s">
        <v>2753</v>
      </c>
      <c r="AQ429" s="227">
        <v>46265</v>
      </c>
      <c r="AR429" s="112" t="s">
        <v>2616</v>
      </c>
      <c r="AS429" s="103"/>
    </row>
    <row r="430" spans="1:45" s="49" customFormat="1">
      <c r="A430" s="110"/>
      <c r="B430" s="126" t="s">
        <v>176</v>
      </c>
      <c r="C430" s="145" t="s">
        <v>2621</v>
      </c>
      <c r="D430" s="71" t="s">
        <v>40</v>
      </c>
      <c r="E430" s="112" t="s">
        <v>2426</v>
      </c>
      <c r="F430" s="51" t="s">
        <v>61</v>
      </c>
      <c r="G430" s="14" t="s">
        <v>61</v>
      </c>
      <c r="H430" s="14">
        <v>300</v>
      </c>
      <c r="I430" s="14" t="s">
        <v>41</v>
      </c>
      <c r="J430" s="14" t="s">
        <v>76</v>
      </c>
      <c r="K430" s="71" t="s">
        <v>61</v>
      </c>
      <c r="L430" s="115">
        <v>59.99</v>
      </c>
      <c r="M430" s="175">
        <f t="shared" si="254"/>
        <v>50.411764705882355</v>
      </c>
      <c r="N430" s="115">
        <f>L430-25</f>
        <v>34.99</v>
      </c>
      <c r="O430" s="116">
        <f>N430/1.19</f>
        <v>29.403361344537817</v>
      </c>
      <c r="P430" s="177">
        <f>N430</f>
        <v>34.99</v>
      </c>
      <c r="Q430" s="16">
        <f>P430-2</f>
        <v>32.99</v>
      </c>
      <c r="R430" s="16">
        <f>P430-5</f>
        <v>29.990000000000002</v>
      </c>
      <c r="S430" s="16">
        <f>P430-7</f>
        <v>27.990000000000002</v>
      </c>
      <c r="T430" s="16">
        <f>P430-10</f>
        <v>24.990000000000002</v>
      </c>
      <c r="U430" s="72">
        <f>P430-12</f>
        <v>22.990000000000002</v>
      </c>
      <c r="V430" s="252">
        <v>39.99</v>
      </c>
      <c r="W430" s="237" t="s">
        <v>2629</v>
      </c>
      <c r="X430" s="120" t="s">
        <v>2630</v>
      </c>
      <c r="Y430" s="67">
        <v>300</v>
      </c>
      <c r="Z430" s="114">
        <v>-130</v>
      </c>
      <c r="AA430" s="182">
        <f t="shared" si="255"/>
        <v>170</v>
      </c>
      <c r="AB430" s="183">
        <f t="shared" si="256"/>
        <v>-154.69999999999999</v>
      </c>
      <c r="AC430" s="184">
        <f t="shared" si="257"/>
        <v>9.99</v>
      </c>
      <c r="AD430" s="183">
        <f t="shared" si="258"/>
        <v>8.3949579831932777</v>
      </c>
      <c r="AE430" s="202">
        <f>IF(ISNUMBER(Q430),AA430-40,"-")</f>
        <v>130</v>
      </c>
      <c r="AF430" s="203">
        <f>IF(ISNUMBER(R430),AA430-100,"-")</f>
        <v>70</v>
      </c>
      <c r="AG430" s="203">
        <f>IF(ISNUMBER(S430),AA430-140,"-")</f>
        <v>30</v>
      </c>
      <c r="AH430" s="203">
        <f t="shared" si="259"/>
        <v>-30</v>
      </c>
      <c r="AI430" s="204">
        <f t="shared" si="260"/>
        <v>-70</v>
      </c>
      <c r="AJ430" s="185"/>
      <c r="AK430" s="205">
        <f t="shared" si="261"/>
        <v>9.99</v>
      </c>
      <c r="AL430" s="206">
        <f t="shared" si="262"/>
        <v>9.99</v>
      </c>
      <c r="AM430" s="206">
        <f t="shared" si="263"/>
        <v>19.990000000000002</v>
      </c>
      <c r="AN430" s="206">
        <f t="shared" si="264"/>
        <v>89.99</v>
      </c>
      <c r="AO430" s="207">
        <f t="shared" si="265"/>
        <v>139.99</v>
      </c>
      <c r="AP430" s="103" t="s">
        <v>2758</v>
      </c>
      <c r="AQ430" s="227">
        <v>46265</v>
      </c>
      <c r="AR430" s="219" t="s">
        <v>216</v>
      </c>
      <c r="AS430" s="103"/>
    </row>
    <row r="431" spans="1:45" s="49" customFormat="1">
      <c r="A431" s="110"/>
      <c r="B431" s="126" t="s">
        <v>176</v>
      </c>
      <c r="C431" s="53" t="s">
        <v>204</v>
      </c>
      <c r="D431" s="71" t="s">
        <v>40</v>
      </c>
      <c r="E431" s="112"/>
      <c r="F431" s="51" t="s">
        <v>61</v>
      </c>
      <c r="G431" s="14">
        <v>75</v>
      </c>
      <c r="H431" s="14">
        <v>50</v>
      </c>
      <c r="I431" s="14" t="s">
        <v>41</v>
      </c>
      <c r="J431" s="14" t="s">
        <v>76</v>
      </c>
      <c r="K431" s="72" t="s">
        <v>61</v>
      </c>
      <c r="L431" s="115">
        <v>36.99</v>
      </c>
      <c r="M431" s="175">
        <f t="shared" si="254"/>
        <v>31.084033613445381</v>
      </c>
      <c r="N431" s="115"/>
      <c r="O431" s="116"/>
      <c r="P431" s="177">
        <f>L431</f>
        <v>36.99</v>
      </c>
      <c r="Q431" s="16">
        <f>P431-2</f>
        <v>34.99</v>
      </c>
      <c r="R431" s="16">
        <f>P431-5</f>
        <v>31.990000000000002</v>
      </c>
      <c r="S431" s="16">
        <f>P431-7</f>
        <v>29.990000000000002</v>
      </c>
      <c r="T431" s="16">
        <f>P431-10</f>
        <v>26.990000000000002</v>
      </c>
      <c r="U431" s="72">
        <f>P431-12</f>
        <v>24.990000000000002</v>
      </c>
      <c r="V431" s="252">
        <v>39.99</v>
      </c>
      <c r="W431" s="212"/>
      <c r="X431" s="119" t="s">
        <v>41</v>
      </c>
      <c r="Y431" s="67">
        <v>110</v>
      </c>
      <c r="Z431" s="114"/>
      <c r="AA431" s="182">
        <f t="shared" si="255"/>
        <v>110</v>
      </c>
      <c r="AB431" s="183">
        <f t="shared" si="256"/>
        <v>-83.3</v>
      </c>
      <c r="AC431" s="184">
        <f t="shared" si="257"/>
        <v>9.99</v>
      </c>
      <c r="AD431" s="183">
        <f t="shared" si="258"/>
        <v>8.3949579831932777</v>
      </c>
      <c r="AE431" s="202">
        <f>IF(ISNUMBER(Q431),AA431-40,"-")</f>
        <v>70</v>
      </c>
      <c r="AF431" s="203">
        <f>IF(ISNUMBER(R431),AA431-100,"-")</f>
        <v>10</v>
      </c>
      <c r="AG431" s="203">
        <f>IF(ISNUMBER(S431),AA431-140,"-")</f>
        <v>-30</v>
      </c>
      <c r="AH431" s="203">
        <f t="shared" si="259"/>
        <v>-90</v>
      </c>
      <c r="AI431" s="204">
        <f t="shared" si="260"/>
        <v>-130</v>
      </c>
      <c r="AJ431" s="185"/>
      <c r="AK431" s="205">
        <f t="shared" si="261"/>
        <v>9.99</v>
      </c>
      <c r="AL431" s="206">
        <f t="shared" si="262"/>
        <v>39.99</v>
      </c>
      <c r="AM431" s="206">
        <f t="shared" si="263"/>
        <v>89.99</v>
      </c>
      <c r="AN431" s="206">
        <f t="shared" si="264"/>
        <v>159.99</v>
      </c>
      <c r="AO431" s="207">
        <f t="shared" si="265"/>
        <v>209.99</v>
      </c>
      <c r="AP431" s="103"/>
      <c r="AQ431" s="227"/>
      <c r="AR431" s="112" t="s">
        <v>103</v>
      </c>
      <c r="AS431" s="103"/>
    </row>
    <row r="432" spans="1:45" s="49" customFormat="1">
      <c r="A432" s="111" t="s">
        <v>173</v>
      </c>
      <c r="B432" s="126" t="s">
        <v>176</v>
      </c>
      <c r="C432" s="53" t="s">
        <v>2168</v>
      </c>
      <c r="D432" s="71" t="s">
        <v>40</v>
      </c>
      <c r="E432" s="112"/>
      <c r="F432" s="51" t="s">
        <v>61</v>
      </c>
      <c r="G432" s="14">
        <v>75</v>
      </c>
      <c r="H432" s="14">
        <v>50</v>
      </c>
      <c r="I432" s="14" t="s">
        <v>41</v>
      </c>
      <c r="J432" s="14" t="s">
        <v>76</v>
      </c>
      <c r="K432" s="72" t="s">
        <v>61</v>
      </c>
      <c r="L432" s="115">
        <v>36.99</v>
      </c>
      <c r="M432" s="175">
        <f t="shared" si="254"/>
        <v>31.084033613445381</v>
      </c>
      <c r="N432" s="115"/>
      <c r="O432" s="116"/>
      <c r="P432" s="177">
        <f>L432</f>
        <v>36.99</v>
      </c>
      <c r="Q432" s="14" t="s">
        <v>41</v>
      </c>
      <c r="R432" s="14" t="s">
        <v>41</v>
      </c>
      <c r="S432" s="14" t="s">
        <v>41</v>
      </c>
      <c r="T432" s="14" t="s">
        <v>41</v>
      </c>
      <c r="U432" s="71" t="s">
        <v>41</v>
      </c>
      <c r="V432" s="252">
        <v>39.99</v>
      </c>
      <c r="W432" s="212"/>
      <c r="X432" s="119" t="s">
        <v>41</v>
      </c>
      <c r="Y432" s="67">
        <v>25</v>
      </c>
      <c r="Z432" s="114"/>
      <c r="AA432" s="182">
        <f t="shared" si="255"/>
        <v>25</v>
      </c>
      <c r="AB432" s="183">
        <f t="shared" si="256"/>
        <v>17.849999999999998</v>
      </c>
      <c r="AC432" s="184">
        <f t="shared" si="257"/>
        <v>19.990000000000002</v>
      </c>
      <c r="AD432" s="183">
        <f t="shared" si="258"/>
        <v>16.798319327731093</v>
      </c>
      <c r="AE432" s="202" t="str">
        <f>IF(ISNUMBER(Q432),AA432-40,"-")</f>
        <v>-</v>
      </c>
      <c r="AF432" s="203" t="str">
        <f>IF(ISNUMBER(R432),AA432-100,"-")</f>
        <v>-</v>
      </c>
      <c r="AG432" s="203" t="str">
        <f>IF(ISNUMBER(S432),AA432-140,"-")</f>
        <v>-</v>
      </c>
      <c r="AH432" s="203" t="str">
        <f t="shared" si="259"/>
        <v>-</v>
      </c>
      <c r="AI432" s="204" t="str">
        <f t="shared" si="260"/>
        <v>-</v>
      </c>
      <c r="AJ432" s="185"/>
      <c r="AK432" s="205" t="str">
        <f t="shared" si="261"/>
        <v>-</v>
      </c>
      <c r="AL432" s="206" t="str">
        <f t="shared" si="262"/>
        <v>-</v>
      </c>
      <c r="AM432" s="206" t="str">
        <f t="shared" si="263"/>
        <v>-</v>
      </c>
      <c r="AN432" s="206" t="str">
        <f t="shared" si="264"/>
        <v>-</v>
      </c>
      <c r="AO432" s="207" t="str">
        <f t="shared" si="265"/>
        <v>-</v>
      </c>
      <c r="AP432" s="103" t="s">
        <v>2283</v>
      </c>
      <c r="AQ432" s="227"/>
      <c r="AR432" s="112" t="s">
        <v>62</v>
      </c>
      <c r="AS432" s="103"/>
    </row>
    <row r="433" spans="1:45" s="49" customFormat="1">
      <c r="A433" s="110"/>
      <c r="B433" s="126" t="s">
        <v>176</v>
      </c>
      <c r="C433" s="53" t="s">
        <v>204</v>
      </c>
      <c r="D433" s="71" t="s">
        <v>40</v>
      </c>
      <c r="E433" s="112" t="s">
        <v>2426</v>
      </c>
      <c r="F433" s="51" t="s">
        <v>61</v>
      </c>
      <c r="G433" s="14">
        <v>75</v>
      </c>
      <c r="H433" s="14">
        <v>50</v>
      </c>
      <c r="I433" s="14" t="s">
        <v>41</v>
      </c>
      <c r="J433" s="14" t="s">
        <v>76</v>
      </c>
      <c r="K433" s="72" t="s">
        <v>61</v>
      </c>
      <c r="L433" s="115">
        <v>36.99</v>
      </c>
      <c r="M433" s="175">
        <f t="shared" si="254"/>
        <v>31.084033613445381</v>
      </c>
      <c r="N433" s="115"/>
      <c r="O433" s="116"/>
      <c r="P433" s="177">
        <f>L433</f>
        <v>36.99</v>
      </c>
      <c r="Q433" s="16">
        <f>P433-2</f>
        <v>34.99</v>
      </c>
      <c r="R433" s="16">
        <f>P433-5</f>
        <v>31.990000000000002</v>
      </c>
      <c r="S433" s="16">
        <f>P433-7</f>
        <v>29.990000000000002</v>
      </c>
      <c r="T433" s="16">
        <f>P433-10</f>
        <v>26.990000000000002</v>
      </c>
      <c r="U433" s="72">
        <f>P433-12</f>
        <v>24.990000000000002</v>
      </c>
      <c r="V433" s="252">
        <v>39.99</v>
      </c>
      <c r="W433" s="237" t="s">
        <v>49</v>
      </c>
      <c r="X433" s="120" t="s">
        <v>2169</v>
      </c>
      <c r="Y433" s="67">
        <v>110</v>
      </c>
      <c r="Z433" s="114">
        <v>220</v>
      </c>
      <c r="AA433" s="182">
        <f t="shared" si="255"/>
        <v>330</v>
      </c>
      <c r="AB433" s="183">
        <f t="shared" si="256"/>
        <v>-345.09999999999997</v>
      </c>
      <c r="AC433" s="184">
        <f t="shared" si="257"/>
        <v>9.99</v>
      </c>
      <c r="AD433" s="183">
        <f t="shared" si="258"/>
        <v>8.3949579831932777</v>
      </c>
      <c r="AE433" s="202">
        <f>IF(ISNUMBER(Q433),AA433-40,"-")</f>
        <v>290</v>
      </c>
      <c r="AF433" s="203">
        <f>IF(ISNUMBER(R433),AA433-100,"-")</f>
        <v>230</v>
      </c>
      <c r="AG433" s="203">
        <f>IF(ISNUMBER(S433),AA433-140,"-")</f>
        <v>190</v>
      </c>
      <c r="AH433" s="203">
        <f t="shared" si="259"/>
        <v>130</v>
      </c>
      <c r="AI433" s="204">
        <f t="shared" si="260"/>
        <v>90</v>
      </c>
      <c r="AJ433" s="185"/>
      <c r="AK433" s="205">
        <f t="shared" si="261"/>
        <v>9.99</v>
      </c>
      <c r="AL433" s="206">
        <f t="shared" si="262"/>
        <v>9.99</v>
      </c>
      <c r="AM433" s="206">
        <f t="shared" si="263"/>
        <v>9.99</v>
      </c>
      <c r="AN433" s="206">
        <f t="shared" si="264"/>
        <v>9.99</v>
      </c>
      <c r="AO433" s="207">
        <f t="shared" si="265"/>
        <v>9.99</v>
      </c>
      <c r="AP433" s="103"/>
      <c r="AQ433" s="227">
        <v>46265</v>
      </c>
      <c r="AR433" s="112" t="s">
        <v>103</v>
      </c>
      <c r="AS433" s="103"/>
    </row>
    <row r="434" spans="1:45" s="49" customFormat="1">
      <c r="A434" s="110"/>
      <c r="B434" s="126" t="s">
        <v>176</v>
      </c>
      <c r="C434" s="145" t="s">
        <v>2622</v>
      </c>
      <c r="D434" s="71" t="s">
        <v>85</v>
      </c>
      <c r="E434" s="112" t="s">
        <v>2426</v>
      </c>
      <c r="F434" s="51" t="s">
        <v>61</v>
      </c>
      <c r="G434" s="14" t="s">
        <v>61</v>
      </c>
      <c r="H434" s="14">
        <v>300</v>
      </c>
      <c r="I434" s="14" t="s">
        <v>41</v>
      </c>
      <c r="J434" s="14" t="s">
        <v>76</v>
      </c>
      <c r="K434" s="71" t="s">
        <v>61</v>
      </c>
      <c r="L434" s="115">
        <v>64.989999999999995</v>
      </c>
      <c r="M434" s="175">
        <f t="shared" si="254"/>
        <v>54.613445378151262</v>
      </c>
      <c r="N434" s="115">
        <f>L434-25</f>
        <v>39.989999999999995</v>
      </c>
      <c r="O434" s="116">
        <f>N434/1.19</f>
        <v>33.605042016806721</v>
      </c>
      <c r="P434" s="177">
        <f>N434</f>
        <v>39.989999999999995</v>
      </c>
      <c r="Q434" s="16">
        <f>P434-2</f>
        <v>37.989999999999995</v>
      </c>
      <c r="R434" s="16">
        <f>P434-5</f>
        <v>34.989999999999995</v>
      </c>
      <c r="S434" s="16">
        <f>P434-7</f>
        <v>32.989999999999995</v>
      </c>
      <c r="T434" s="16">
        <f>P434-10</f>
        <v>29.989999999999995</v>
      </c>
      <c r="U434" s="72">
        <f>P434-12</f>
        <v>27.989999999999995</v>
      </c>
      <c r="V434" s="252">
        <v>39.99</v>
      </c>
      <c r="W434" s="237" t="s">
        <v>2629</v>
      </c>
      <c r="X434" s="120" t="s">
        <v>2630</v>
      </c>
      <c r="Y434" s="67">
        <v>380</v>
      </c>
      <c r="Z434" s="114">
        <v>-130</v>
      </c>
      <c r="AA434" s="182">
        <f t="shared" si="255"/>
        <v>250</v>
      </c>
      <c r="AB434" s="183">
        <f t="shared" si="256"/>
        <v>-249.89999999999998</v>
      </c>
      <c r="AC434" s="184">
        <f t="shared" si="257"/>
        <v>9.99</v>
      </c>
      <c r="AD434" s="183">
        <f t="shared" si="258"/>
        <v>8.3949579831932777</v>
      </c>
      <c r="AE434" s="202">
        <f>IF(ISNUMBER(Q434),AA434-40,"-")</f>
        <v>210</v>
      </c>
      <c r="AF434" s="203">
        <f>IF(ISNUMBER(R434),AA434-100,"-")</f>
        <v>150</v>
      </c>
      <c r="AG434" s="203">
        <f>IF(ISNUMBER(S434),AA434-140,"-")</f>
        <v>110</v>
      </c>
      <c r="AH434" s="203">
        <f t="shared" si="259"/>
        <v>50</v>
      </c>
      <c r="AI434" s="204">
        <f t="shared" si="260"/>
        <v>10</v>
      </c>
      <c r="AJ434" s="185"/>
      <c r="AK434" s="205">
        <f t="shared" si="261"/>
        <v>9.99</v>
      </c>
      <c r="AL434" s="206">
        <f t="shared" si="262"/>
        <v>9.99</v>
      </c>
      <c r="AM434" s="206">
        <f t="shared" si="263"/>
        <v>9.99</v>
      </c>
      <c r="AN434" s="206">
        <f t="shared" si="264"/>
        <v>9.99</v>
      </c>
      <c r="AO434" s="207">
        <f t="shared" si="265"/>
        <v>39.99</v>
      </c>
      <c r="AP434" s="103" t="s">
        <v>2758</v>
      </c>
      <c r="AQ434" s="227">
        <v>46265</v>
      </c>
      <c r="AR434" s="219" t="s">
        <v>146</v>
      </c>
      <c r="AS434" s="103"/>
    </row>
    <row r="435" spans="1:45" s="49" customFormat="1">
      <c r="A435" s="110"/>
      <c r="B435" s="126" t="s">
        <v>176</v>
      </c>
      <c r="C435" s="53" t="s">
        <v>205</v>
      </c>
      <c r="D435" s="71" t="s">
        <v>40</v>
      </c>
      <c r="E435" s="112"/>
      <c r="F435" s="51" t="s">
        <v>41</v>
      </c>
      <c r="G435" s="14">
        <v>400</v>
      </c>
      <c r="H435" s="14">
        <v>300</v>
      </c>
      <c r="I435" s="14" t="s">
        <v>41</v>
      </c>
      <c r="J435" s="14" t="s">
        <v>76</v>
      </c>
      <c r="K435" s="71" t="s">
        <v>41</v>
      </c>
      <c r="L435" s="115">
        <v>39.99</v>
      </c>
      <c r="M435" s="175">
        <f t="shared" si="254"/>
        <v>33.605042016806728</v>
      </c>
      <c r="N435" s="115"/>
      <c r="O435" s="116"/>
      <c r="P435" s="177">
        <f t="shared" ref="P435:P450" si="271">L435</f>
        <v>39.99</v>
      </c>
      <c r="Q435" s="16">
        <f>P435-2</f>
        <v>37.99</v>
      </c>
      <c r="R435" s="16">
        <f>P435-5</f>
        <v>34.99</v>
      </c>
      <c r="S435" s="16">
        <f>P435-7</f>
        <v>32.99</v>
      </c>
      <c r="T435" s="16">
        <f>P435-10</f>
        <v>29.990000000000002</v>
      </c>
      <c r="U435" s="72">
        <f>P435-12</f>
        <v>27.990000000000002</v>
      </c>
      <c r="V435" s="252">
        <v>39.99</v>
      </c>
      <c r="W435" s="212" t="s">
        <v>53</v>
      </c>
      <c r="X435" s="119" t="s">
        <v>41</v>
      </c>
      <c r="Y435" s="67">
        <v>150</v>
      </c>
      <c r="Z435" s="114"/>
      <c r="AA435" s="182">
        <f t="shared" si="255"/>
        <v>150</v>
      </c>
      <c r="AB435" s="183">
        <f t="shared" si="256"/>
        <v>-130.9</v>
      </c>
      <c r="AC435" s="184">
        <f t="shared" si="257"/>
        <v>9.99</v>
      </c>
      <c r="AD435" s="183">
        <f t="shared" si="258"/>
        <v>8.3949579831932777</v>
      </c>
      <c r="AE435" s="202">
        <f>IF(ISNUMBER(Q435),AA435-40,"-")</f>
        <v>110</v>
      </c>
      <c r="AF435" s="203">
        <f>IF(ISNUMBER(R435),AA435-100,"-")</f>
        <v>50</v>
      </c>
      <c r="AG435" s="203">
        <f>IF(ISNUMBER(S435),AA435-140,"-")</f>
        <v>10</v>
      </c>
      <c r="AH435" s="203">
        <f t="shared" si="259"/>
        <v>-50</v>
      </c>
      <c r="AI435" s="204">
        <f t="shared" si="260"/>
        <v>-90</v>
      </c>
      <c r="AJ435" s="185"/>
      <c r="AK435" s="205">
        <f t="shared" si="261"/>
        <v>9.99</v>
      </c>
      <c r="AL435" s="206">
        <f t="shared" si="262"/>
        <v>9.99</v>
      </c>
      <c r="AM435" s="206">
        <f t="shared" si="263"/>
        <v>39.99</v>
      </c>
      <c r="AN435" s="206">
        <f t="shared" si="264"/>
        <v>109.99</v>
      </c>
      <c r="AO435" s="207">
        <f t="shared" si="265"/>
        <v>159.99</v>
      </c>
      <c r="AP435" s="103"/>
      <c r="AQ435" s="227"/>
      <c r="AR435" s="112" t="s">
        <v>206</v>
      </c>
      <c r="AS435" s="103"/>
    </row>
    <row r="436" spans="1:45" s="49" customFormat="1">
      <c r="A436" s="110"/>
      <c r="B436" s="126" t="s">
        <v>176</v>
      </c>
      <c r="C436" s="53" t="s">
        <v>205</v>
      </c>
      <c r="D436" s="71" t="s">
        <v>40</v>
      </c>
      <c r="E436" s="112" t="s">
        <v>2427</v>
      </c>
      <c r="F436" s="51" t="s">
        <v>41</v>
      </c>
      <c r="G436" s="14">
        <v>400</v>
      </c>
      <c r="H436" s="14">
        <v>300</v>
      </c>
      <c r="I436" s="14" t="s">
        <v>41</v>
      </c>
      <c r="J436" s="14" t="s">
        <v>76</v>
      </c>
      <c r="K436" s="71" t="s">
        <v>41</v>
      </c>
      <c r="L436" s="115">
        <v>39.99</v>
      </c>
      <c r="M436" s="175">
        <f t="shared" si="254"/>
        <v>33.605042016806728</v>
      </c>
      <c r="N436" s="115"/>
      <c r="O436" s="116"/>
      <c r="P436" s="177">
        <f t="shared" si="271"/>
        <v>39.99</v>
      </c>
      <c r="Q436" s="16">
        <f>P436-2</f>
        <v>37.99</v>
      </c>
      <c r="R436" s="16">
        <f>P436-5</f>
        <v>34.99</v>
      </c>
      <c r="S436" s="16">
        <f>P436-7</f>
        <v>32.99</v>
      </c>
      <c r="T436" s="16">
        <f>P436-10</f>
        <v>29.990000000000002</v>
      </c>
      <c r="U436" s="72">
        <f>P436-12</f>
        <v>27.990000000000002</v>
      </c>
      <c r="V436" s="252">
        <v>39.99</v>
      </c>
      <c r="W436" s="237" t="s">
        <v>49</v>
      </c>
      <c r="X436" s="120" t="s">
        <v>207</v>
      </c>
      <c r="Y436" s="67">
        <v>150</v>
      </c>
      <c r="Z436" s="114">
        <v>225</v>
      </c>
      <c r="AA436" s="182">
        <f t="shared" si="255"/>
        <v>375</v>
      </c>
      <c r="AB436" s="183">
        <f t="shared" si="256"/>
        <v>-398.65</v>
      </c>
      <c r="AC436" s="184">
        <f t="shared" si="257"/>
        <v>9.99</v>
      </c>
      <c r="AD436" s="183">
        <f t="shared" si="258"/>
        <v>8.3949579831932777</v>
      </c>
      <c r="AE436" s="202">
        <f>IF(ISNUMBER(Q436),AA436-40,"-")</f>
        <v>335</v>
      </c>
      <c r="AF436" s="203">
        <f>IF(ISNUMBER(R436),AA436-100,"-")</f>
        <v>275</v>
      </c>
      <c r="AG436" s="203">
        <f>IF(ISNUMBER(S436),AA436-140,"-")</f>
        <v>235</v>
      </c>
      <c r="AH436" s="203">
        <f t="shared" si="259"/>
        <v>175</v>
      </c>
      <c r="AI436" s="204">
        <f t="shared" si="260"/>
        <v>135</v>
      </c>
      <c r="AJ436" s="185"/>
      <c r="AK436" s="205">
        <f t="shared" si="261"/>
        <v>9.99</v>
      </c>
      <c r="AL436" s="206">
        <f t="shared" si="262"/>
        <v>9.99</v>
      </c>
      <c r="AM436" s="206">
        <f t="shared" si="263"/>
        <v>9.99</v>
      </c>
      <c r="AN436" s="206">
        <f t="shared" si="264"/>
        <v>9.99</v>
      </c>
      <c r="AO436" s="207">
        <f t="shared" si="265"/>
        <v>9.99</v>
      </c>
      <c r="AP436" s="103"/>
      <c r="AQ436" s="227">
        <v>46265</v>
      </c>
      <c r="AR436" s="112" t="s">
        <v>206</v>
      </c>
      <c r="AS436" s="103"/>
    </row>
    <row r="437" spans="1:45" s="49" customFormat="1">
      <c r="A437" s="110"/>
      <c r="B437" s="126" t="s">
        <v>176</v>
      </c>
      <c r="C437" s="53" t="s">
        <v>210</v>
      </c>
      <c r="D437" s="71" t="s">
        <v>40</v>
      </c>
      <c r="E437" s="112"/>
      <c r="F437" s="51" t="s">
        <v>61</v>
      </c>
      <c r="G437" s="14" t="s">
        <v>61</v>
      </c>
      <c r="H437" s="14">
        <v>5</v>
      </c>
      <c r="I437" s="14" t="s">
        <v>41</v>
      </c>
      <c r="J437" s="14" t="s">
        <v>76</v>
      </c>
      <c r="K437" s="72" t="s">
        <v>61</v>
      </c>
      <c r="L437" s="115">
        <v>39.99</v>
      </c>
      <c r="M437" s="175">
        <f t="shared" si="254"/>
        <v>33.605042016806728</v>
      </c>
      <c r="N437" s="115"/>
      <c r="O437" s="116"/>
      <c r="P437" s="177">
        <f t="shared" si="271"/>
        <v>39.99</v>
      </c>
      <c r="Q437" s="16">
        <f>P437-2</f>
        <v>37.99</v>
      </c>
      <c r="R437" s="16">
        <f>P437-5</f>
        <v>34.99</v>
      </c>
      <c r="S437" s="16">
        <f>P437-7</f>
        <v>32.99</v>
      </c>
      <c r="T437" s="16">
        <f>P437-10</f>
        <v>29.990000000000002</v>
      </c>
      <c r="U437" s="71" t="s">
        <v>41</v>
      </c>
      <c r="V437" s="252">
        <v>39.99</v>
      </c>
      <c r="W437" s="212"/>
      <c r="X437" s="119" t="s">
        <v>41</v>
      </c>
      <c r="Y437" s="67">
        <v>80</v>
      </c>
      <c r="Z437" s="114"/>
      <c r="AA437" s="182">
        <f t="shared" si="255"/>
        <v>80</v>
      </c>
      <c r="AB437" s="183">
        <f t="shared" si="256"/>
        <v>-47.599999999999994</v>
      </c>
      <c r="AC437" s="184">
        <f t="shared" si="257"/>
        <v>9.99</v>
      </c>
      <c r="AD437" s="183">
        <f t="shared" si="258"/>
        <v>8.3949579831932777</v>
      </c>
      <c r="AE437" s="202">
        <f>IF(ISNUMBER(Q437),AA437-40,"-")</f>
        <v>40</v>
      </c>
      <c r="AF437" s="203">
        <f>IF(ISNUMBER(R437),AA437-100,"-")</f>
        <v>-20</v>
      </c>
      <c r="AG437" s="203">
        <f>IF(ISNUMBER(S437),AA437-140,"-")</f>
        <v>-60</v>
      </c>
      <c r="AH437" s="203">
        <f t="shared" si="259"/>
        <v>-120</v>
      </c>
      <c r="AI437" s="204" t="str">
        <f t="shared" si="260"/>
        <v>-</v>
      </c>
      <c r="AJ437" s="185"/>
      <c r="AK437" s="205">
        <f t="shared" si="261"/>
        <v>9.99</v>
      </c>
      <c r="AL437" s="206">
        <f t="shared" si="262"/>
        <v>79.989999999999995</v>
      </c>
      <c r="AM437" s="206">
        <f t="shared" si="263"/>
        <v>119.99</v>
      </c>
      <c r="AN437" s="206">
        <f t="shared" si="264"/>
        <v>199.99</v>
      </c>
      <c r="AO437" s="207" t="str">
        <f t="shared" si="265"/>
        <v>-</v>
      </c>
      <c r="AP437" s="103"/>
      <c r="AQ437" s="227"/>
      <c r="AR437" s="112" t="s">
        <v>211</v>
      </c>
      <c r="AS437" s="103"/>
    </row>
    <row r="438" spans="1:45" s="49" customFormat="1">
      <c r="A438" s="110"/>
      <c r="B438" s="126" t="s">
        <v>176</v>
      </c>
      <c r="C438" s="53" t="s">
        <v>210</v>
      </c>
      <c r="D438" s="71" t="s">
        <v>40</v>
      </c>
      <c r="E438" s="112" t="s">
        <v>2426</v>
      </c>
      <c r="F438" s="51" t="s">
        <v>61</v>
      </c>
      <c r="G438" s="14" t="s">
        <v>61</v>
      </c>
      <c r="H438" s="14">
        <v>5</v>
      </c>
      <c r="I438" s="14" t="s">
        <v>41</v>
      </c>
      <c r="J438" s="14" t="s">
        <v>76</v>
      </c>
      <c r="K438" s="72" t="s">
        <v>61</v>
      </c>
      <c r="L438" s="115">
        <v>39.99</v>
      </c>
      <c r="M438" s="175">
        <f t="shared" si="254"/>
        <v>33.605042016806728</v>
      </c>
      <c r="N438" s="115"/>
      <c r="O438" s="116"/>
      <c r="P438" s="177">
        <f t="shared" si="271"/>
        <v>39.99</v>
      </c>
      <c r="Q438" s="16">
        <f>P438-2</f>
        <v>37.99</v>
      </c>
      <c r="R438" s="16">
        <f>P438-5</f>
        <v>34.99</v>
      </c>
      <c r="S438" s="16">
        <f>P438-7</f>
        <v>32.99</v>
      </c>
      <c r="T438" s="16">
        <f>P438-10</f>
        <v>29.990000000000002</v>
      </c>
      <c r="U438" s="71" t="s">
        <v>41</v>
      </c>
      <c r="V438" s="252">
        <v>39.99</v>
      </c>
      <c r="W438" s="237" t="s">
        <v>49</v>
      </c>
      <c r="X438" s="120" t="s">
        <v>212</v>
      </c>
      <c r="Y438" s="67">
        <v>80</v>
      </c>
      <c r="Z438" s="114">
        <v>300</v>
      </c>
      <c r="AA438" s="182">
        <f t="shared" si="255"/>
        <v>380</v>
      </c>
      <c r="AB438" s="183">
        <f t="shared" si="256"/>
        <v>-404.59999999999997</v>
      </c>
      <c r="AC438" s="184">
        <f t="shared" si="257"/>
        <v>9.99</v>
      </c>
      <c r="AD438" s="183">
        <f t="shared" si="258"/>
        <v>8.3949579831932777</v>
      </c>
      <c r="AE438" s="202">
        <f>IF(ISNUMBER(Q438),AA438-40,"-")</f>
        <v>340</v>
      </c>
      <c r="AF438" s="203">
        <f>IF(ISNUMBER(R438),AA438-100,"-")</f>
        <v>280</v>
      </c>
      <c r="AG438" s="203">
        <f>IF(ISNUMBER(S438),AA438-140,"-")</f>
        <v>240</v>
      </c>
      <c r="AH438" s="203">
        <f t="shared" si="259"/>
        <v>180</v>
      </c>
      <c r="AI438" s="204" t="str">
        <f t="shared" si="260"/>
        <v>-</v>
      </c>
      <c r="AJ438" s="185"/>
      <c r="AK438" s="205">
        <f t="shared" si="261"/>
        <v>9.99</v>
      </c>
      <c r="AL438" s="206">
        <f t="shared" si="262"/>
        <v>9.99</v>
      </c>
      <c r="AM438" s="206">
        <f t="shared" si="263"/>
        <v>9.99</v>
      </c>
      <c r="AN438" s="206">
        <f t="shared" si="264"/>
        <v>9.99</v>
      </c>
      <c r="AO438" s="207" t="str">
        <f t="shared" si="265"/>
        <v>-</v>
      </c>
      <c r="AP438" s="103"/>
      <c r="AQ438" s="227">
        <v>46265</v>
      </c>
      <c r="AR438" s="112" t="s">
        <v>211</v>
      </c>
      <c r="AS438" s="103"/>
    </row>
    <row r="439" spans="1:45" s="49" customFormat="1">
      <c r="A439" s="110"/>
      <c r="B439" s="126" t="s">
        <v>176</v>
      </c>
      <c r="C439" s="53" t="s">
        <v>2140</v>
      </c>
      <c r="D439" s="71" t="s">
        <v>71</v>
      </c>
      <c r="E439" s="112"/>
      <c r="F439" s="51" t="s">
        <v>61</v>
      </c>
      <c r="G439" s="14">
        <v>35</v>
      </c>
      <c r="H439" s="14">
        <v>50</v>
      </c>
      <c r="I439" s="14" t="s">
        <v>41</v>
      </c>
      <c r="J439" s="14" t="s">
        <v>76</v>
      </c>
      <c r="K439" s="72" t="s">
        <v>61</v>
      </c>
      <c r="L439" s="115">
        <v>39.99</v>
      </c>
      <c r="M439" s="175">
        <f t="shared" si="254"/>
        <v>33.605042016806728</v>
      </c>
      <c r="N439" s="115"/>
      <c r="O439" s="116"/>
      <c r="P439" s="177">
        <f t="shared" si="271"/>
        <v>39.99</v>
      </c>
      <c r="Q439" s="16">
        <f>P439-2</f>
        <v>37.99</v>
      </c>
      <c r="R439" s="16">
        <f>P439-5</f>
        <v>34.99</v>
      </c>
      <c r="S439" s="16">
        <f>P439-7</f>
        <v>32.99</v>
      </c>
      <c r="T439" s="16">
        <f>P439-10</f>
        <v>29.990000000000002</v>
      </c>
      <c r="U439" s="71" t="s">
        <v>41</v>
      </c>
      <c r="V439" s="252">
        <v>39.99</v>
      </c>
      <c r="W439" s="212"/>
      <c r="X439" s="119" t="s">
        <v>41</v>
      </c>
      <c r="Y439" s="67">
        <v>260</v>
      </c>
      <c r="Z439" s="114"/>
      <c r="AA439" s="182">
        <f t="shared" si="255"/>
        <v>260</v>
      </c>
      <c r="AB439" s="183">
        <f t="shared" si="256"/>
        <v>-261.8</v>
      </c>
      <c r="AC439" s="184">
        <f t="shared" si="257"/>
        <v>9.99</v>
      </c>
      <c r="AD439" s="183">
        <f t="shared" si="258"/>
        <v>8.3949579831932777</v>
      </c>
      <c r="AE439" s="202">
        <f>IF(ISNUMBER(Q439),AA439-40,"-")</f>
        <v>220</v>
      </c>
      <c r="AF439" s="203">
        <f>IF(ISNUMBER(R439),AA439-100,"-")</f>
        <v>160</v>
      </c>
      <c r="AG439" s="203">
        <f>IF(ISNUMBER(S439),AA439-140,"-")</f>
        <v>120</v>
      </c>
      <c r="AH439" s="203">
        <f t="shared" si="259"/>
        <v>60</v>
      </c>
      <c r="AI439" s="204" t="str">
        <f t="shared" si="260"/>
        <v>-</v>
      </c>
      <c r="AJ439" s="185"/>
      <c r="AK439" s="205">
        <f t="shared" si="261"/>
        <v>9.99</v>
      </c>
      <c r="AL439" s="206">
        <f t="shared" si="262"/>
        <v>9.99</v>
      </c>
      <c r="AM439" s="206">
        <f t="shared" si="263"/>
        <v>9.99</v>
      </c>
      <c r="AN439" s="206">
        <f t="shared" si="264"/>
        <v>9.99</v>
      </c>
      <c r="AO439" s="207" t="str">
        <f t="shared" si="265"/>
        <v>-</v>
      </c>
      <c r="AP439" s="103"/>
      <c r="AQ439" s="227"/>
      <c r="AR439" s="112" t="s">
        <v>199</v>
      </c>
      <c r="AS439" s="103"/>
    </row>
    <row r="440" spans="1:45" s="49" customFormat="1">
      <c r="A440" s="110"/>
      <c r="B440" s="126" t="s">
        <v>176</v>
      </c>
      <c r="C440" s="53" t="s">
        <v>2142</v>
      </c>
      <c r="D440" s="71" t="s">
        <v>85</v>
      </c>
      <c r="E440" s="112"/>
      <c r="F440" s="51" t="s">
        <v>61</v>
      </c>
      <c r="G440" s="14">
        <v>60</v>
      </c>
      <c r="H440" s="14">
        <v>50</v>
      </c>
      <c r="I440" s="14" t="s">
        <v>41</v>
      </c>
      <c r="J440" s="14" t="s">
        <v>76</v>
      </c>
      <c r="K440" s="72" t="s">
        <v>61</v>
      </c>
      <c r="L440" s="115">
        <v>39.99</v>
      </c>
      <c r="M440" s="175">
        <f t="shared" si="254"/>
        <v>33.605042016806728</v>
      </c>
      <c r="N440" s="115"/>
      <c r="O440" s="116"/>
      <c r="P440" s="177">
        <f t="shared" si="271"/>
        <v>39.99</v>
      </c>
      <c r="Q440" s="16">
        <f>P440-2</f>
        <v>37.99</v>
      </c>
      <c r="R440" s="16">
        <f>P440-5</f>
        <v>34.99</v>
      </c>
      <c r="S440" s="16">
        <f>P440-7</f>
        <v>32.99</v>
      </c>
      <c r="T440" s="16">
        <f>P440-10</f>
        <v>29.990000000000002</v>
      </c>
      <c r="U440" s="72">
        <f>P440-12</f>
        <v>27.990000000000002</v>
      </c>
      <c r="V440" s="252">
        <v>39.99</v>
      </c>
      <c r="W440" s="212"/>
      <c r="X440" s="119" t="s">
        <v>41</v>
      </c>
      <c r="Y440" s="67">
        <v>190</v>
      </c>
      <c r="Z440" s="114"/>
      <c r="AA440" s="182">
        <f t="shared" si="255"/>
        <v>190</v>
      </c>
      <c r="AB440" s="183">
        <f t="shared" si="256"/>
        <v>-178.5</v>
      </c>
      <c r="AC440" s="184">
        <f t="shared" si="257"/>
        <v>9.99</v>
      </c>
      <c r="AD440" s="183">
        <f t="shared" si="258"/>
        <v>8.3949579831932777</v>
      </c>
      <c r="AE440" s="202">
        <f>IF(ISNUMBER(Q440),AA440-40,"-")</f>
        <v>150</v>
      </c>
      <c r="AF440" s="203">
        <f>IF(ISNUMBER(R440),AA440-100,"-")</f>
        <v>90</v>
      </c>
      <c r="AG440" s="203">
        <f>IF(ISNUMBER(S440),AA440-140,"-")</f>
        <v>50</v>
      </c>
      <c r="AH440" s="203">
        <f t="shared" si="259"/>
        <v>-10</v>
      </c>
      <c r="AI440" s="204">
        <f t="shared" si="260"/>
        <v>-50</v>
      </c>
      <c r="AJ440" s="185"/>
      <c r="AK440" s="205">
        <f t="shared" si="261"/>
        <v>9.99</v>
      </c>
      <c r="AL440" s="206">
        <f t="shared" si="262"/>
        <v>9.99</v>
      </c>
      <c r="AM440" s="206">
        <f t="shared" si="263"/>
        <v>9.99</v>
      </c>
      <c r="AN440" s="206">
        <f t="shared" si="264"/>
        <v>59.99</v>
      </c>
      <c r="AO440" s="207">
        <f t="shared" si="265"/>
        <v>109.99</v>
      </c>
      <c r="AP440" s="103"/>
      <c r="AQ440" s="227"/>
      <c r="AR440" s="112" t="s">
        <v>110</v>
      </c>
      <c r="AS440" s="103"/>
    </row>
    <row r="441" spans="1:45" s="49" customFormat="1">
      <c r="A441" s="110"/>
      <c r="B441" s="126" t="s">
        <v>176</v>
      </c>
      <c r="C441" s="53" t="s">
        <v>2140</v>
      </c>
      <c r="D441" s="71" t="s">
        <v>71</v>
      </c>
      <c r="E441" s="112" t="s">
        <v>2426</v>
      </c>
      <c r="F441" s="51" t="s">
        <v>61</v>
      </c>
      <c r="G441" s="14">
        <v>35</v>
      </c>
      <c r="H441" s="14">
        <v>50</v>
      </c>
      <c r="I441" s="14" t="s">
        <v>41</v>
      </c>
      <c r="J441" s="14" t="s">
        <v>76</v>
      </c>
      <c r="K441" s="72" t="s">
        <v>61</v>
      </c>
      <c r="L441" s="115">
        <v>39.99</v>
      </c>
      <c r="M441" s="175">
        <f t="shared" ref="M441:M480" si="272">L441/1.19</f>
        <v>33.605042016806728</v>
      </c>
      <c r="N441" s="115"/>
      <c r="O441" s="116"/>
      <c r="P441" s="177">
        <f t="shared" si="271"/>
        <v>39.99</v>
      </c>
      <c r="Q441" s="16">
        <f>P441-2</f>
        <v>37.99</v>
      </c>
      <c r="R441" s="16">
        <f>P441-5</f>
        <v>34.99</v>
      </c>
      <c r="S441" s="16">
        <f>P441-7</f>
        <v>32.99</v>
      </c>
      <c r="T441" s="16">
        <f>P441-10</f>
        <v>29.990000000000002</v>
      </c>
      <c r="U441" s="71" t="s">
        <v>41</v>
      </c>
      <c r="V441" s="252">
        <v>39.99</v>
      </c>
      <c r="W441" s="237" t="s">
        <v>49</v>
      </c>
      <c r="X441" s="120" t="s">
        <v>2166</v>
      </c>
      <c r="Y441" s="67">
        <v>260</v>
      </c>
      <c r="Z441" s="114">
        <v>180</v>
      </c>
      <c r="AA441" s="182">
        <f t="shared" ref="AA441:AA480" si="273">SUM(Y441:Z441)</f>
        <v>440</v>
      </c>
      <c r="AB441" s="183">
        <f t="shared" ref="AB441:AB480" si="274">((($AA$2+$AA$3)-AA441))*1.19</f>
        <v>-476</v>
      </c>
      <c r="AC441" s="184">
        <f t="shared" ref="AC441:AC480" si="275">IF(AB441&lt;1,9.99,ROUNDDOWN(AB441/10,0)*10+9.99)</f>
        <v>9.99</v>
      </c>
      <c r="AD441" s="183">
        <f t="shared" ref="AD441:AD480" si="276">AC441/1.19</f>
        <v>8.3949579831932777</v>
      </c>
      <c r="AE441" s="202">
        <f>IF(ISNUMBER(Q441),AA441-40,"-")</f>
        <v>400</v>
      </c>
      <c r="AF441" s="203">
        <f>IF(ISNUMBER(R441),AA441-100,"-")</f>
        <v>340</v>
      </c>
      <c r="AG441" s="203">
        <f>IF(ISNUMBER(S441),AA441-140,"-")</f>
        <v>300</v>
      </c>
      <c r="AH441" s="203">
        <f t="shared" si="259"/>
        <v>240</v>
      </c>
      <c r="AI441" s="204" t="str">
        <f t="shared" si="260"/>
        <v>-</v>
      </c>
      <c r="AJ441" s="185"/>
      <c r="AK441" s="205">
        <f t="shared" si="261"/>
        <v>9.99</v>
      </c>
      <c r="AL441" s="206">
        <f t="shared" si="262"/>
        <v>9.99</v>
      </c>
      <c r="AM441" s="206">
        <f t="shared" si="263"/>
        <v>9.99</v>
      </c>
      <c r="AN441" s="206">
        <f t="shared" si="264"/>
        <v>9.99</v>
      </c>
      <c r="AO441" s="207" t="str">
        <f t="shared" si="265"/>
        <v>-</v>
      </c>
      <c r="AP441" s="103"/>
      <c r="AQ441" s="227">
        <v>46265</v>
      </c>
      <c r="AR441" s="112" t="s">
        <v>199</v>
      </c>
      <c r="AS441" s="103"/>
    </row>
    <row r="442" spans="1:45" s="49" customFormat="1">
      <c r="A442" s="111"/>
      <c r="B442" s="126" t="s">
        <v>176</v>
      </c>
      <c r="C442" s="53" t="s">
        <v>134</v>
      </c>
      <c r="D442" s="71" t="s">
        <v>40</v>
      </c>
      <c r="E442" s="112"/>
      <c r="F442" s="51" t="s">
        <v>61</v>
      </c>
      <c r="G442" s="14">
        <v>100</v>
      </c>
      <c r="H442" s="14">
        <v>50</v>
      </c>
      <c r="I442" s="14" t="s">
        <v>41</v>
      </c>
      <c r="J442" s="14" t="s">
        <v>76</v>
      </c>
      <c r="K442" s="72" t="s">
        <v>61</v>
      </c>
      <c r="L442" s="115">
        <v>39.99</v>
      </c>
      <c r="M442" s="175">
        <f t="shared" si="272"/>
        <v>33.605042016806728</v>
      </c>
      <c r="N442" s="115"/>
      <c r="O442" s="116"/>
      <c r="P442" s="177">
        <f t="shared" si="271"/>
        <v>39.99</v>
      </c>
      <c r="Q442" s="16">
        <f>P442-2</f>
        <v>37.99</v>
      </c>
      <c r="R442" s="16">
        <f>P442-5</f>
        <v>34.99</v>
      </c>
      <c r="S442" s="16">
        <f>P442-7</f>
        <v>32.99</v>
      </c>
      <c r="T442" s="16">
        <f>P442-10</f>
        <v>29.990000000000002</v>
      </c>
      <c r="U442" s="72">
        <f>P442-12</f>
        <v>27.990000000000002</v>
      </c>
      <c r="V442" s="252">
        <v>39.99</v>
      </c>
      <c r="W442" s="212"/>
      <c r="X442" s="119" t="s">
        <v>41</v>
      </c>
      <c r="Y442" s="67">
        <v>130</v>
      </c>
      <c r="Z442" s="114"/>
      <c r="AA442" s="182">
        <f t="shared" si="273"/>
        <v>130</v>
      </c>
      <c r="AB442" s="183">
        <f t="shared" si="274"/>
        <v>-107.1</v>
      </c>
      <c r="AC442" s="184">
        <f t="shared" si="275"/>
        <v>9.99</v>
      </c>
      <c r="AD442" s="183">
        <f t="shared" si="276"/>
        <v>8.3949579831932777</v>
      </c>
      <c r="AE442" s="202">
        <f>IF(ISNUMBER(Q442),AA442-40,"-")</f>
        <v>90</v>
      </c>
      <c r="AF442" s="203">
        <f>IF(ISNUMBER(R442),AA442-100,"-")</f>
        <v>30</v>
      </c>
      <c r="AG442" s="203">
        <f>IF(ISNUMBER(S442),AA442-140,"-")</f>
        <v>-10</v>
      </c>
      <c r="AH442" s="203">
        <f t="shared" ref="AH442:AH480" si="277">IF(ISNUMBER(T442),AA442-200,"-")</f>
        <v>-70</v>
      </c>
      <c r="AI442" s="204">
        <f t="shared" ref="AI442:AI480" si="278">IF(ISNUMBER(U442),AA442-240,"-")</f>
        <v>-110</v>
      </c>
      <c r="AJ442" s="185"/>
      <c r="AK442" s="205">
        <f t="shared" ref="AK442:AK480" si="279">IF(ISNUMBER(AE442),IF((AB442+47.6)&lt;1,9.99,ROUNDDOWN((AB442+47.6)/10,0)*10+9.99),"-")</f>
        <v>9.99</v>
      </c>
      <c r="AL442" s="206">
        <f t="shared" ref="AL442:AL480" si="280">IF(ISNUMBER(AF442),IF((AB442+119)&lt;1,9.99,ROUNDDOWN((AB442+119)/10,0)*10+9.99),"-")</f>
        <v>19.990000000000002</v>
      </c>
      <c r="AM442" s="206">
        <f t="shared" ref="AM442:AM480" si="281">IF(ISNUMBER(AG442),IF((AB442+166.6)&lt;1,9.99,ROUNDDOWN((AB442+166.6)/10,0)*10+9.99),"-")</f>
        <v>59.99</v>
      </c>
      <c r="AN442" s="206">
        <f t="shared" ref="AN442:AN480" si="282">IF(ISNUMBER(AH442),IF((AB442+238)&lt;1,9.99,ROUNDDOWN((AB442+238)/10,0)*10+9.99),"-")</f>
        <v>139.99</v>
      </c>
      <c r="AO442" s="207">
        <f t="shared" ref="AO442:AO480" si="283">IF(ISNUMBER(AI442),IF((AB442+285.6)&lt;1,9.99,ROUNDDOWN((AB442+285.6)/10,0)*10+9.99),"-")</f>
        <v>179.99</v>
      </c>
      <c r="AP442" s="103"/>
      <c r="AQ442" s="227"/>
      <c r="AR442" s="112" t="s">
        <v>86</v>
      </c>
      <c r="AS442" s="103"/>
    </row>
    <row r="443" spans="1:45" s="49" customFormat="1">
      <c r="A443" s="110"/>
      <c r="B443" s="126" t="s">
        <v>176</v>
      </c>
      <c r="C443" s="53" t="s">
        <v>134</v>
      </c>
      <c r="D443" s="71" t="s">
        <v>40</v>
      </c>
      <c r="E443" s="112" t="s">
        <v>2426</v>
      </c>
      <c r="F443" s="51" t="s">
        <v>61</v>
      </c>
      <c r="G443" s="14">
        <v>100</v>
      </c>
      <c r="H443" s="14">
        <v>50</v>
      </c>
      <c r="I443" s="14" t="s">
        <v>41</v>
      </c>
      <c r="J443" s="14" t="s">
        <v>76</v>
      </c>
      <c r="K443" s="72" t="s">
        <v>61</v>
      </c>
      <c r="L443" s="115">
        <v>39.99</v>
      </c>
      <c r="M443" s="175">
        <f t="shared" si="272"/>
        <v>33.605042016806728</v>
      </c>
      <c r="N443" s="115"/>
      <c r="O443" s="116"/>
      <c r="P443" s="177">
        <f t="shared" si="271"/>
        <v>39.99</v>
      </c>
      <c r="Q443" s="16">
        <f>P443-2</f>
        <v>37.99</v>
      </c>
      <c r="R443" s="16">
        <f>P443-5</f>
        <v>34.99</v>
      </c>
      <c r="S443" s="16">
        <f>P443-7</f>
        <v>32.99</v>
      </c>
      <c r="T443" s="16">
        <f>P443-10</f>
        <v>29.990000000000002</v>
      </c>
      <c r="U443" s="72">
        <f>P443-12</f>
        <v>27.990000000000002</v>
      </c>
      <c r="V443" s="252">
        <v>39.99</v>
      </c>
      <c r="W443" s="237" t="s">
        <v>49</v>
      </c>
      <c r="X443" s="120" t="s">
        <v>2278</v>
      </c>
      <c r="Y443" s="67">
        <v>130</v>
      </c>
      <c r="Z443" s="114">
        <v>250</v>
      </c>
      <c r="AA443" s="182">
        <f t="shared" si="273"/>
        <v>380</v>
      </c>
      <c r="AB443" s="183">
        <f t="shared" si="274"/>
        <v>-404.59999999999997</v>
      </c>
      <c r="AC443" s="184">
        <f t="shared" si="275"/>
        <v>9.99</v>
      </c>
      <c r="AD443" s="183">
        <f t="shared" si="276"/>
        <v>8.3949579831932777</v>
      </c>
      <c r="AE443" s="202">
        <f>IF(ISNUMBER(Q443),AA443-40,"-")</f>
        <v>340</v>
      </c>
      <c r="AF443" s="203">
        <f>IF(ISNUMBER(R443),AA443-100,"-")</f>
        <v>280</v>
      </c>
      <c r="AG443" s="203">
        <f>IF(ISNUMBER(S443),AA443-140,"-")</f>
        <v>240</v>
      </c>
      <c r="AH443" s="203">
        <f t="shared" si="277"/>
        <v>180</v>
      </c>
      <c r="AI443" s="204">
        <f t="shared" si="278"/>
        <v>140</v>
      </c>
      <c r="AJ443" s="185"/>
      <c r="AK443" s="205">
        <f t="shared" si="279"/>
        <v>9.99</v>
      </c>
      <c r="AL443" s="206">
        <f t="shared" si="280"/>
        <v>9.99</v>
      </c>
      <c r="AM443" s="206">
        <f t="shared" si="281"/>
        <v>9.99</v>
      </c>
      <c r="AN443" s="206">
        <f t="shared" si="282"/>
        <v>9.99</v>
      </c>
      <c r="AO443" s="207">
        <f t="shared" si="283"/>
        <v>9.99</v>
      </c>
      <c r="AP443" s="103"/>
      <c r="AQ443" s="227">
        <v>46265</v>
      </c>
      <c r="AR443" s="112" t="s">
        <v>86</v>
      </c>
      <c r="AS443" s="103"/>
    </row>
    <row r="444" spans="1:45" s="49" customFormat="1">
      <c r="A444" s="110"/>
      <c r="B444" s="126" t="s">
        <v>176</v>
      </c>
      <c r="C444" s="53" t="s">
        <v>2612</v>
      </c>
      <c r="D444" s="71" t="s">
        <v>71</v>
      </c>
      <c r="E444" s="112"/>
      <c r="F444" s="51" t="s">
        <v>61</v>
      </c>
      <c r="G444" s="14">
        <v>50</v>
      </c>
      <c r="H444" s="14">
        <v>300</v>
      </c>
      <c r="I444" s="14" t="s">
        <v>41</v>
      </c>
      <c r="J444" s="14" t="s">
        <v>76</v>
      </c>
      <c r="K444" s="72" t="s">
        <v>61</v>
      </c>
      <c r="L444" s="115">
        <v>39.99</v>
      </c>
      <c r="M444" s="175">
        <f t="shared" si="272"/>
        <v>33.605042016806728</v>
      </c>
      <c r="N444" s="115"/>
      <c r="O444" s="116"/>
      <c r="P444" s="177">
        <f t="shared" si="271"/>
        <v>39.99</v>
      </c>
      <c r="Q444" s="16">
        <f>P444-2</f>
        <v>37.99</v>
      </c>
      <c r="R444" s="16">
        <f>P444-5</f>
        <v>34.99</v>
      </c>
      <c r="S444" s="16">
        <f>P444-7</f>
        <v>32.99</v>
      </c>
      <c r="T444" s="16">
        <f>P444-10</f>
        <v>29.990000000000002</v>
      </c>
      <c r="U444" s="71" t="s">
        <v>41</v>
      </c>
      <c r="V444" s="252">
        <v>39.99</v>
      </c>
      <c r="W444" s="212"/>
      <c r="X444" s="119" t="s">
        <v>41</v>
      </c>
      <c r="Y444" s="67">
        <v>260</v>
      </c>
      <c r="Z444" s="114"/>
      <c r="AA444" s="182">
        <f t="shared" si="273"/>
        <v>260</v>
      </c>
      <c r="AB444" s="183">
        <f t="shared" si="274"/>
        <v>-261.8</v>
      </c>
      <c r="AC444" s="184">
        <f t="shared" si="275"/>
        <v>9.99</v>
      </c>
      <c r="AD444" s="183">
        <f t="shared" si="276"/>
        <v>8.3949579831932777</v>
      </c>
      <c r="AE444" s="202">
        <f>IF(ISNUMBER(Q444),AA444-40,"-")</f>
        <v>220</v>
      </c>
      <c r="AF444" s="203">
        <f>IF(ISNUMBER(R444),AA444-100,"-")</f>
        <v>160</v>
      </c>
      <c r="AG444" s="203">
        <f>IF(ISNUMBER(S444),AA444-140,"-")</f>
        <v>120</v>
      </c>
      <c r="AH444" s="203">
        <f t="shared" si="277"/>
        <v>60</v>
      </c>
      <c r="AI444" s="204" t="str">
        <f t="shared" si="278"/>
        <v>-</v>
      </c>
      <c r="AJ444" s="185"/>
      <c r="AK444" s="205">
        <f t="shared" si="279"/>
        <v>9.99</v>
      </c>
      <c r="AL444" s="206">
        <f t="shared" si="280"/>
        <v>9.99</v>
      </c>
      <c r="AM444" s="206">
        <f t="shared" si="281"/>
        <v>9.99</v>
      </c>
      <c r="AN444" s="206">
        <f t="shared" si="282"/>
        <v>9.99</v>
      </c>
      <c r="AO444" s="207" t="str">
        <f t="shared" si="283"/>
        <v>-</v>
      </c>
      <c r="AP444" s="103" t="s">
        <v>2757</v>
      </c>
      <c r="AQ444" s="227"/>
      <c r="AR444" s="112" t="s">
        <v>199</v>
      </c>
      <c r="AS444" s="103"/>
    </row>
    <row r="445" spans="1:45">
      <c r="A445" s="110"/>
      <c r="B445" s="126" t="s">
        <v>176</v>
      </c>
      <c r="C445" s="53" t="s">
        <v>2614</v>
      </c>
      <c r="D445" s="71" t="s">
        <v>85</v>
      </c>
      <c r="E445" s="112"/>
      <c r="F445" s="51" t="s">
        <v>61</v>
      </c>
      <c r="G445" s="14">
        <v>150</v>
      </c>
      <c r="H445" s="14">
        <v>300</v>
      </c>
      <c r="I445" s="14" t="s">
        <v>41</v>
      </c>
      <c r="J445" s="14" t="s">
        <v>76</v>
      </c>
      <c r="K445" s="72" t="s">
        <v>61</v>
      </c>
      <c r="L445" s="115">
        <v>39.99</v>
      </c>
      <c r="M445" s="175">
        <f t="shared" si="272"/>
        <v>33.605042016806728</v>
      </c>
      <c r="N445" s="115"/>
      <c r="O445" s="116"/>
      <c r="P445" s="177">
        <f t="shared" si="271"/>
        <v>39.99</v>
      </c>
      <c r="Q445" s="16">
        <f>P445-2</f>
        <v>37.99</v>
      </c>
      <c r="R445" s="16">
        <f>P445-5</f>
        <v>34.99</v>
      </c>
      <c r="S445" s="16">
        <f>P445-7</f>
        <v>32.99</v>
      </c>
      <c r="T445" s="16">
        <f>P445-10</f>
        <v>29.990000000000002</v>
      </c>
      <c r="U445" s="72">
        <f>P445-12</f>
        <v>27.990000000000002</v>
      </c>
      <c r="V445" s="252">
        <v>39.99</v>
      </c>
      <c r="W445" s="212"/>
      <c r="X445" s="119" t="s">
        <v>41</v>
      </c>
      <c r="Y445" s="67">
        <v>200</v>
      </c>
      <c r="Z445" s="114"/>
      <c r="AA445" s="182">
        <f t="shared" si="273"/>
        <v>200</v>
      </c>
      <c r="AB445" s="183">
        <f t="shared" si="274"/>
        <v>-190.39999999999998</v>
      </c>
      <c r="AC445" s="184">
        <f t="shared" si="275"/>
        <v>9.99</v>
      </c>
      <c r="AD445" s="183">
        <f t="shared" si="276"/>
        <v>8.3949579831932777</v>
      </c>
      <c r="AE445" s="202">
        <f>IF(ISNUMBER(Q445),AA445-40,"-")</f>
        <v>160</v>
      </c>
      <c r="AF445" s="203">
        <f>IF(ISNUMBER(R445),AA445-100,"-")</f>
        <v>100</v>
      </c>
      <c r="AG445" s="203">
        <f>IF(ISNUMBER(S445),AA445-140,"-")</f>
        <v>60</v>
      </c>
      <c r="AH445" s="203">
        <f t="shared" si="277"/>
        <v>0</v>
      </c>
      <c r="AI445" s="204">
        <f t="shared" si="278"/>
        <v>-40</v>
      </c>
      <c r="AJ445" s="185"/>
      <c r="AK445" s="205">
        <f t="shared" si="279"/>
        <v>9.99</v>
      </c>
      <c r="AL445" s="206">
        <f t="shared" si="280"/>
        <v>9.99</v>
      </c>
      <c r="AM445" s="206">
        <f t="shared" si="281"/>
        <v>9.99</v>
      </c>
      <c r="AN445" s="206">
        <f t="shared" si="282"/>
        <v>49.99</v>
      </c>
      <c r="AO445" s="207">
        <f t="shared" si="283"/>
        <v>99.99</v>
      </c>
      <c r="AP445" s="103" t="s">
        <v>2753</v>
      </c>
      <c r="AQ445" s="227"/>
      <c r="AR445" s="112" t="s">
        <v>92</v>
      </c>
      <c r="AS445" s="103"/>
    </row>
    <row r="446" spans="1:45">
      <c r="A446" s="110"/>
      <c r="B446" s="126" t="s">
        <v>176</v>
      </c>
      <c r="C446" s="145" t="s">
        <v>2618</v>
      </c>
      <c r="D446" s="71" t="s">
        <v>40</v>
      </c>
      <c r="E446" s="112"/>
      <c r="F446" s="51" t="s">
        <v>61</v>
      </c>
      <c r="G446" s="14" t="s">
        <v>61</v>
      </c>
      <c r="H446" s="14">
        <v>100</v>
      </c>
      <c r="I446" s="14" t="s">
        <v>41</v>
      </c>
      <c r="J446" s="14" t="s">
        <v>76</v>
      </c>
      <c r="K446" s="71" t="s">
        <v>61</v>
      </c>
      <c r="L446" s="115">
        <v>39.99</v>
      </c>
      <c r="M446" s="175">
        <f t="shared" si="272"/>
        <v>33.605042016806728</v>
      </c>
      <c r="N446" s="115"/>
      <c r="O446" s="116"/>
      <c r="P446" s="177">
        <f t="shared" si="271"/>
        <v>39.99</v>
      </c>
      <c r="Q446" s="16">
        <f>P446-2</f>
        <v>37.99</v>
      </c>
      <c r="R446" s="16">
        <f>P446-5</f>
        <v>34.99</v>
      </c>
      <c r="S446" s="16">
        <f>P446-7</f>
        <v>32.99</v>
      </c>
      <c r="T446" s="16">
        <f>P446-10</f>
        <v>29.990000000000002</v>
      </c>
      <c r="U446" s="71" t="s">
        <v>41</v>
      </c>
      <c r="V446" s="252">
        <v>39.99</v>
      </c>
      <c r="W446" s="212"/>
      <c r="X446" s="119" t="s">
        <v>41</v>
      </c>
      <c r="Y446" s="67">
        <v>160</v>
      </c>
      <c r="Z446" s="114"/>
      <c r="AA446" s="182">
        <f t="shared" si="273"/>
        <v>160</v>
      </c>
      <c r="AB446" s="183">
        <f t="shared" si="274"/>
        <v>-142.79999999999998</v>
      </c>
      <c r="AC446" s="184">
        <f t="shared" si="275"/>
        <v>9.99</v>
      </c>
      <c r="AD446" s="183">
        <f t="shared" si="276"/>
        <v>8.3949579831932777</v>
      </c>
      <c r="AE446" s="202">
        <f>IF(ISNUMBER(Q446),AA446-40,"-")</f>
        <v>120</v>
      </c>
      <c r="AF446" s="203">
        <f>IF(ISNUMBER(R446),AA446-100,"-")</f>
        <v>60</v>
      </c>
      <c r="AG446" s="203">
        <f>IF(ISNUMBER(S446),AA446-140,"-")</f>
        <v>20</v>
      </c>
      <c r="AH446" s="203">
        <f t="shared" si="277"/>
        <v>-40</v>
      </c>
      <c r="AI446" s="204" t="str">
        <f t="shared" si="278"/>
        <v>-</v>
      </c>
      <c r="AJ446" s="185"/>
      <c r="AK446" s="205">
        <f t="shared" si="279"/>
        <v>9.99</v>
      </c>
      <c r="AL446" s="206">
        <f t="shared" si="280"/>
        <v>9.99</v>
      </c>
      <c r="AM446" s="206">
        <f t="shared" si="281"/>
        <v>29.990000000000002</v>
      </c>
      <c r="AN446" s="206">
        <f t="shared" si="282"/>
        <v>99.99</v>
      </c>
      <c r="AO446" s="207" t="str">
        <f t="shared" si="283"/>
        <v>-</v>
      </c>
      <c r="AP446" s="103" t="s">
        <v>2755</v>
      </c>
      <c r="AQ446" s="228"/>
      <c r="AR446" s="219" t="s">
        <v>208</v>
      </c>
      <c r="AS446" s="103"/>
    </row>
    <row r="447" spans="1:45" s="49" customFormat="1">
      <c r="A447" s="111" t="s">
        <v>173</v>
      </c>
      <c r="B447" s="126" t="s">
        <v>176</v>
      </c>
      <c r="C447" s="145" t="s">
        <v>2696</v>
      </c>
      <c r="D447" s="71" t="s">
        <v>40</v>
      </c>
      <c r="E447" s="112"/>
      <c r="F447" s="51" t="s">
        <v>61</v>
      </c>
      <c r="G447" s="14" t="s">
        <v>61</v>
      </c>
      <c r="H447" s="14">
        <v>100</v>
      </c>
      <c r="I447" s="14" t="s">
        <v>41</v>
      </c>
      <c r="J447" s="14" t="s">
        <v>76</v>
      </c>
      <c r="K447" s="71" t="s">
        <v>61</v>
      </c>
      <c r="L447" s="115">
        <v>39.99</v>
      </c>
      <c r="M447" s="175">
        <f t="shared" si="272"/>
        <v>33.605042016806728</v>
      </c>
      <c r="N447" s="115"/>
      <c r="O447" s="116"/>
      <c r="P447" s="177">
        <f t="shared" si="271"/>
        <v>39.99</v>
      </c>
      <c r="Q447" s="16" t="s">
        <v>41</v>
      </c>
      <c r="R447" s="16" t="s">
        <v>41</v>
      </c>
      <c r="S447" s="16" t="s">
        <v>41</v>
      </c>
      <c r="T447" s="16" t="s">
        <v>41</v>
      </c>
      <c r="U447" s="71" t="s">
        <v>41</v>
      </c>
      <c r="V447" s="252">
        <v>39.99</v>
      </c>
      <c r="W447" s="212"/>
      <c r="X447" s="119" t="s">
        <v>41</v>
      </c>
      <c r="Y447" s="67">
        <v>25</v>
      </c>
      <c r="Z447" s="114"/>
      <c r="AA447" s="182">
        <f t="shared" si="273"/>
        <v>25</v>
      </c>
      <c r="AB447" s="183">
        <f t="shared" si="274"/>
        <v>17.849999999999998</v>
      </c>
      <c r="AC447" s="184">
        <f t="shared" si="275"/>
        <v>19.990000000000002</v>
      </c>
      <c r="AD447" s="183">
        <f t="shared" si="276"/>
        <v>16.798319327731093</v>
      </c>
      <c r="AE447" s="202" t="str">
        <f>IF(ISNUMBER(Q447),AA447-40,"-")</f>
        <v>-</v>
      </c>
      <c r="AF447" s="203" t="str">
        <f>IF(ISNUMBER(R447),AA447-100,"-")</f>
        <v>-</v>
      </c>
      <c r="AG447" s="203" t="str">
        <f>IF(ISNUMBER(S447),AA447-140,"-")</f>
        <v>-</v>
      </c>
      <c r="AH447" s="203" t="str">
        <f t="shared" si="277"/>
        <v>-</v>
      </c>
      <c r="AI447" s="204" t="str">
        <f t="shared" si="278"/>
        <v>-</v>
      </c>
      <c r="AJ447" s="185"/>
      <c r="AK447" s="205" t="str">
        <f t="shared" si="279"/>
        <v>-</v>
      </c>
      <c r="AL447" s="206" t="str">
        <f t="shared" si="280"/>
        <v>-</v>
      </c>
      <c r="AM447" s="206" t="str">
        <f t="shared" si="281"/>
        <v>-</v>
      </c>
      <c r="AN447" s="206" t="str">
        <f t="shared" si="282"/>
        <v>-</v>
      </c>
      <c r="AO447" s="207" t="str">
        <f t="shared" si="283"/>
        <v>-</v>
      </c>
      <c r="AP447" s="103" t="s">
        <v>2754</v>
      </c>
      <c r="AQ447" s="228"/>
      <c r="AR447" s="219" t="s">
        <v>62</v>
      </c>
      <c r="AS447" s="103"/>
    </row>
    <row r="448" spans="1:45">
      <c r="A448" s="110"/>
      <c r="B448" s="126" t="s">
        <v>176</v>
      </c>
      <c r="C448" s="53" t="s">
        <v>2614</v>
      </c>
      <c r="D448" s="71" t="s">
        <v>85</v>
      </c>
      <c r="E448" s="112" t="s">
        <v>2426</v>
      </c>
      <c r="F448" s="51" t="s">
        <v>61</v>
      </c>
      <c r="G448" s="14">
        <v>150</v>
      </c>
      <c r="H448" s="14">
        <v>300</v>
      </c>
      <c r="I448" s="14" t="s">
        <v>41</v>
      </c>
      <c r="J448" s="14" t="s">
        <v>76</v>
      </c>
      <c r="K448" s="72" t="s">
        <v>61</v>
      </c>
      <c r="L448" s="115">
        <v>39.99</v>
      </c>
      <c r="M448" s="175">
        <f t="shared" si="272"/>
        <v>33.605042016806728</v>
      </c>
      <c r="N448" s="115"/>
      <c r="O448" s="116"/>
      <c r="P448" s="177">
        <f t="shared" si="271"/>
        <v>39.99</v>
      </c>
      <c r="Q448" s="16">
        <f>P448-2</f>
        <v>37.99</v>
      </c>
      <c r="R448" s="16">
        <f>P448-5</f>
        <v>34.99</v>
      </c>
      <c r="S448" s="16">
        <f>P448-7</f>
        <v>32.99</v>
      </c>
      <c r="T448" s="16">
        <f>P448-10</f>
        <v>29.990000000000002</v>
      </c>
      <c r="U448" s="72">
        <f>P448-12</f>
        <v>27.990000000000002</v>
      </c>
      <c r="V448" s="252">
        <v>39.99</v>
      </c>
      <c r="W448" s="237" t="s">
        <v>49</v>
      </c>
      <c r="X448" s="120" t="s">
        <v>2626</v>
      </c>
      <c r="Y448" s="67">
        <v>200</v>
      </c>
      <c r="Z448" s="114">
        <v>190</v>
      </c>
      <c r="AA448" s="182">
        <f t="shared" si="273"/>
        <v>390</v>
      </c>
      <c r="AB448" s="183">
        <f t="shared" si="274"/>
        <v>-416.5</v>
      </c>
      <c r="AC448" s="184">
        <f t="shared" si="275"/>
        <v>9.99</v>
      </c>
      <c r="AD448" s="183">
        <f t="shared" si="276"/>
        <v>8.3949579831932777</v>
      </c>
      <c r="AE448" s="202">
        <f>IF(ISNUMBER(Q448),AA448-40,"-")</f>
        <v>350</v>
      </c>
      <c r="AF448" s="203">
        <f>IF(ISNUMBER(R448),AA448-100,"-")</f>
        <v>290</v>
      </c>
      <c r="AG448" s="203">
        <f>IF(ISNUMBER(S448),AA448-140,"-")</f>
        <v>250</v>
      </c>
      <c r="AH448" s="203">
        <f t="shared" si="277"/>
        <v>190</v>
      </c>
      <c r="AI448" s="204">
        <f t="shared" si="278"/>
        <v>150</v>
      </c>
      <c r="AJ448" s="185"/>
      <c r="AK448" s="205">
        <f t="shared" si="279"/>
        <v>9.99</v>
      </c>
      <c r="AL448" s="206">
        <f t="shared" si="280"/>
        <v>9.99</v>
      </c>
      <c r="AM448" s="206">
        <f t="shared" si="281"/>
        <v>9.99</v>
      </c>
      <c r="AN448" s="206">
        <f t="shared" si="282"/>
        <v>9.99</v>
      </c>
      <c r="AO448" s="207">
        <f t="shared" si="283"/>
        <v>9.99</v>
      </c>
      <c r="AP448" s="103" t="s">
        <v>2753</v>
      </c>
      <c r="AQ448" s="227">
        <v>46265</v>
      </c>
      <c r="AR448" s="112" t="s">
        <v>92</v>
      </c>
      <c r="AS448" s="103"/>
    </row>
    <row r="449" spans="1:45">
      <c r="A449" s="110"/>
      <c r="B449" s="126" t="s">
        <v>176</v>
      </c>
      <c r="C449" s="145" t="s">
        <v>2618</v>
      </c>
      <c r="D449" s="71" t="s">
        <v>40</v>
      </c>
      <c r="E449" s="112" t="s">
        <v>2426</v>
      </c>
      <c r="F449" s="51" t="s">
        <v>61</v>
      </c>
      <c r="G449" s="14" t="s">
        <v>61</v>
      </c>
      <c r="H449" s="14">
        <v>100</v>
      </c>
      <c r="I449" s="14" t="s">
        <v>41</v>
      </c>
      <c r="J449" s="14" t="s">
        <v>76</v>
      </c>
      <c r="K449" s="71" t="s">
        <v>61</v>
      </c>
      <c r="L449" s="115">
        <v>39.99</v>
      </c>
      <c r="M449" s="175">
        <f t="shared" si="272"/>
        <v>33.605042016806728</v>
      </c>
      <c r="N449" s="115"/>
      <c r="O449" s="116"/>
      <c r="P449" s="177">
        <f t="shared" si="271"/>
        <v>39.99</v>
      </c>
      <c r="Q449" s="16">
        <f>P449-2</f>
        <v>37.99</v>
      </c>
      <c r="R449" s="16">
        <f>P449-5</f>
        <v>34.99</v>
      </c>
      <c r="S449" s="16">
        <f>P449-7</f>
        <v>32.99</v>
      </c>
      <c r="T449" s="16">
        <f>P449-10</f>
        <v>29.990000000000002</v>
      </c>
      <c r="U449" s="71" t="s">
        <v>41</v>
      </c>
      <c r="V449" s="252">
        <v>39.99</v>
      </c>
      <c r="W449" s="237" t="s">
        <v>49</v>
      </c>
      <c r="X449" s="120" t="s">
        <v>2627</v>
      </c>
      <c r="Y449" s="67">
        <v>160</v>
      </c>
      <c r="Z449" s="114">
        <v>220</v>
      </c>
      <c r="AA449" s="182">
        <f t="shared" si="273"/>
        <v>380</v>
      </c>
      <c r="AB449" s="183">
        <f t="shared" si="274"/>
        <v>-404.59999999999997</v>
      </c>
      <c r="AC449" s="184">
        <f t="shared" si="275"/>
        <v>9.99</v>
      </c>
      <c r="AD449" s="183">
        <f t="shared" si="276"/>
        <v>8.3949579831932777</v>
      </c>
      <c r="AE449" s="202">
        <f>IF(ISNUMBER(Q449),AA449-40,"-")</f>
        <v>340</v>
      </c>
      <c r="AF449" s="203">
        <f>IF(ISNUMBER(R449),AA449-100,"-")</f>
        <v>280</v>
      </c>
      <c r="AG449" s="203">
        <f>IF(ISNUMBER(S449),AA449-140,"-")</f>
        <v>240</v>
      </c>
      <c r="AH449" s="203">
        <f t="shared" si="277"/>
        <v>180</v>
      </c>
      <c r="AI449" s="204" t="str">
        <f t="shared" si="278"/>
        <v>-</v>
      </c>
      <c r="AJ449" s="185"/>
      <c r="AK449" s="205">
        <f t="shared" si="279"/>
        <v>9.99</v>
      </c>
      <c r="AL449" s="206">
        <f t="shared" si="280"/>
        <v>9.99</v>
      </c>
      <c r="AM449" s="206">
        <f t="shared" si="281"/>
        <v>9.99</v>
      </c>
      <c r="AN449" s="206">
        <f t="shared" si="282"/>
        <v>9.99</v>
      </c>
      <c r="AO449" s="207" t="str">
        <f t="shared" si="283"/>
        <v>-</v>
      </c>
      <c r="AP449" s="103" t="s">
        <v>2755</v>
      </c>
      <c r="AQ449" s="227">
        <v>46265</v>
      </c>
      <c r="AR449" s="219" t="s">
        <v>208</v>
      </c>
      <c r="AS449" s="103"/>
    </row>
    <row r="450" spans="1:45" s="49" customFormat="1">
      <c r="A450" s="110"/>
      <c r="B450" s="126" t="s">
        <v>176</v>
      </c>
      <c r="C450" s="53" t="s">
        <v>2143</v>
      </c>
      <c r="D450" s="71" t="s">
        <v>85</v>
      </c>
      <c r="E450" s="112"/>
      <c r="F450" s="51" t="s">
        <v>61</v>
      </c>
      <c r="G450" s="14">
        <v>75</v>
      </c>
      <c r="H450" s="14">
        <v>50</v>
      </c>
      <c r="I450" s="14" t="s">
        <v>41</v>
      </c>
      <c r="J450" s="14" t="s">
        <v>76</v>
      </c>
      <c r="K450" s="72" t="s">
        <v>61</v>
      </c>
      <c r="L450" s="115">
        <v>41.99</v>
      </c>
      <c r="M450" s="175">
        <f t="shared" si="272"/>
        <v>35.285714285714292</v>
      </c>
      <c r="N450" s="115"/>
      <c r="O450" s="116"/>
      <c r="P450" s="177">
        <f t="shared" si="271"/>
        <v>41.99</v>
      </c>
      <c r="Q450" s="16">
        <f>P450-2</f>
        <v>39.99</v>
      </c>
      <c r="R450" s="16">
        <f>P450-5</f>
        <v>36.99</v>
      </c>
      <c r="S450" s="16">
        <f>P450-7</f>
        <v>34.99</v>
      </c>
      <c r="T450" s="16">
        <f>P450-10</f>
        <v>31.990000000000002</v>
      </c>
      <c r="U450" s="72">
        <f>P450-12</f>
        <v>29.990000000000002</v>
      </c>
      <c r="V450" s="252">
        <v>39.99</v>
      </c>
      <c r="W450" s="212"/>
      <c r="X450" s="119" t="s">
        <v>41</v>
      </c>
      <c r="Y450" s="67">
        <v>190</v>
      </c>
      <c r="Z450" s="114"/>
      <c r="AA450" s="182">
        <f t="shared" si="273"/>
        <v>190</v>
      </c>
      <c r="AB450" s="183">
        <f t="shared" si="274"/>
        <v>-178.5</v>
      </c>
      <c r="AC450" s="184">
        <f t="shared" si="275"/>
        <v>9.99</v>
      </c>
      <c r="AD450" s="183">
        <f t="shared" si="276"/>
        <v>8.3949579831932777</v>
      </c>
      <c r="AE450" s="202">
        <f>IF(ISNUMBER(Q450),AA450-40,"-")</f>
        <v>150</v>
      </c>
      <c r="AF450" s="203">
        <f>IF(ISNUMBER(R450),AA450-100,"-")</f>
        <v>90</v>
      </c>
      <c r="AG450" s="203">
        <f>IF(ISNUMBER(S450),AA450-140,"-")</f>
        <v>50</v>
      </c>
      <c r="AH450" s="203">
        <f t="shared" si="277"/>
        <v>-10</v>
      </c>
      <c r="AI450" s="204">
        <f t="shared" si="278"/>
        <v>-50</v>
      </c>
      <c r="AJ450" s="185"/>
      <c r="AK450" s="205">
        <f t="shared" si="279"/>
        <v>9.99</v>
      </c>
      <c r="AL450" s="206">
        <f t="shared" si="280"/>
        <v>9.99</v>
      </c>
      <c r="AM450" s="206">
        <f t="shared" si="281"/>
        <v>9.99</v>
      </c>
      <c r="AN450" s="206">
        <f t="shared" si="282"/>
        <v>59.99</v>
      </c>
      <c r="AO450" s="207">
        <f t="shared" si="283"/>
        <v>109.99</v>
      </c>
      <c r="AP450" s="103"/>
      <c r="AQ450" s="227"/>
      <c r="AR450" s="112" t="s">
        <v>103</v>
      </c>
      <c r="AS450" s="103"/>
    </row>
    <row r="451" spans="1:45">
      <c r="A451" s="110"/>
      <c r="B451" s="126" t="s">
        <v>176</v>
      </c>
      <c r="C451" s="145" t="s">
        <v>2623</v>
      </c>
      <c r="D451" s="71" t="s">
        <v>71</v>
      </c>
      <c r="E451" s="112" t="s">
        <v>2426</v>
      </c>
      <c r="F451" s="51" t="s">
        <v>61</v>
      </c>
      <c r="G451" s="14" t="s">
        <v>61</v>
      </c>
      <c r="H451" s="14">
        <v>300</v>
      </c>
      <c r="I451" s="14" t="s">
        <v>41</v>
      </c>
      <c r="J451" s="14" t="s">
        <v>76</v>
      </c>
      <c r="K451" s="71" t="s">
        <v>61</v>
      </c>
      <c r="L451" s="115">
        <v>69.989999999999995</v>
      </c>
      <c r="M451" s="175">
        <f t="shared" si="272"/>
        <v>58.815126050420169</v>
      </c>
      <c r="N451" s="115">
        <f>L451-25</f>
        <v>44.989999999999995</v>
      </c>
      <c r="O451" s="116">
        <f>N451/1.19</f>
        <v>37.806722689075627</v>
      </c>
      <c r="P451" s="177">
        <f>N451</f>
        <v>44.989999999999995</v>
      </c>
      <c r="Q451" s="16">
        <f>P451-2</f>
        <v>42.989999999999995</v>
      </c>
      <c r="R451" s="16">
        <f>P451-5</f>
        <v>39.989999999999995</v>
      </c>
      <c r="S451" s="16">
        <f>P451-7</f>
        <v>37.989999999999995</v>
      </c>
      <c r="T451" s="16">
        <f>P451-10</f>
        <v>34.989999999999995</v>
      </c>
      <c r="U451" s="72">
        <f>P451-12</f>
        <v>32.989999999999995</v>
      </c>
      <c r="V451" s="252">
        <v>39.99</v>
      </c>
      <c r="W451" s="237" t="s">
        <v>2629</v>
      </c>
      <c r="X451" s="120" t="s">
        <v>2630</v>
      </c>
      <c r="Y451" s="67">
        <v>460</v>
      </c>
      <c r="Z451" s="114">
        <v>-130</v>
      </c>
      <c r="AA451" s="182">
        <f t="shared" si="273"/>
        <v>330</v>
      </c>
      <c r="AB451" s="183">
        <f t="shared" si="274"/>
        <v>-345.09999999999997</v>
      </c>
      <c r="AC451" s="184">
        <f t="shared" si="275"/>
        <v>9.99</v>
      </c>
      <c r="AD451" s="183">
        <f t="shared" si="276"/>
        <v>8.3949579831932777</v>
      </c>
      <c r="AE451" s="202">
        <f>IF(ISNUMBER(Q451),AA451-40,"-")</f>
        <v>290</v>
      </c>
      <c r="AF451" s="203">
        <f>IF(ISNUMBER(R451),AA451-100,"-")</f>
        <v>230</v>
      </c>
      <c r="AG451" s="203">
        <f>IF(ISNUMBER(S451),AA451-140,"-")</f>
        <v>190</v>
      </c>
      <c r="AH451" s="203">
        <f t="shared" si="277"/>
        <v>130</v>
      </c>
      <c r="AI451" s="204">
        <f t="shared" si="278"/>
        <v>90</v>
      </c>
      <c r="AJ451" s="185"/>
      <c r="AK451" s="205">
        <f t="shared" si="279"/>
        <v>9.99</v>
      </c>
      <c r="AL451" s="206">
        <f t="shared" si="280"/>
        <v>9.99</v>
      </c>
      <c r="AM451" s="206">
        <f t="shared" si="281"/>
        <v>9.99</v>
      </c>
      <c r="AN451" s="206">
        <f t="shared" si="282"/>
        <v>9.99</v>
      </c>
      <c r="AO451" s="207">
        <f t="shared" si="283"/>
        <v>9.99</v>
      </c>
      <c r="AP451" s="103" t="s">
        <v>2758</v>
      </c>
      <c r="AQ451" s="227">
        <v>46265</v>
      </c>
      <c r="AR451" s="219" t="s">
        <v>217</v>
      </c>
      <c r="AS451" s="103"/>
    </row>
    <row r="452" spans="1:45">
      <c r="A452" s="110"/>
      <c r="B452" s="126" t="s">
        <v>176</v>
      </c>
      <c r="C452" s="53" t="s">
        <v>2141</v>
      </c>
      <c r="D452" s="71" t="s">
        <v>71</v>
      </c>
      <c r="E452" s="112"/>
      <c r="F452" s="51" t="s">
        <v>61</v>
      </c>
      <c r="G452" s="14">
        <v>60</v>
      </c>
      <c r="H452" s="14">
        <v>50</v>
      </c>
      <c r="I452" s="14" t="s">
        <v>41</v>
      </c>
      <c r="J452" s="14" t="s">
        <v>76</v>
      </c>
      <c r="K452" s="72" t="s">
        <v>61</v>
      </c>
      <c r="L452" s="115">
        <v>44.99</v>
      </c>
      <c r="M452" s="175">
        <f t="shared" si="272"/>
        <v>37.806722689075634</v>
      </c>
      <c r="N452" s="115"/>
      <c r="O452" s="116"/>
      <c r="P452" s="177">
        <f t="shared" ref="P452:P480" si="284">L452</f>
        <v>44.99</v>
      </c>
      <c r="Q452" s="16">
        <f>P452-2</f>
        <v>42.99</v>
      </c>
      <c r="R452" s="16">
        <f>P452-5</f>
        <v>39.99</v>
      </c>
      <c r="S452" s="16">
        <f>P452-7</f>
        <v>37.99</v>
      </c>
      <c r="T452" s="16">
        <f>P452-10</f>
        <v>34.99</v>
      </c>
      <c r="U452" s="72">
        <f>P452-12</f>
        <v>32.99</v>
      </c>
      <c r="V452" s="252">
        <v>39.99</v>
      </c>
      <c r="W452" s="212"/>
      <c r="X452" s="119" t="s">
        <v>41</v>
      </c>
      <c r="Y452" s="67">
        <v>270</v>
      </c>
      <c r="Z452" s="114"/>
      <c r="AA452" s="182">
        <f t="shared" si="273"/>
        <v>270</v>
      </c>
      <c r="AB452" s="183">
        <f t="shared" si="274"/>
        <v>-273.7</v>
      </c>
      <c r="AC452" s="184">
        <f t="shared" si="275"/>
        <v>9.99</v>
      </c>
      <c r="AD452" s="183">
        <f t="shared" si="276"/>
        <v>8.3949579831932777</v>
      </c>
      <c r="AE452" s="202">
        <f>IF(ISNUMBER(Q452),AA452-40,"-")</f>
        <v>230</v>
      </c>
      <c r="AF452" s="203">
        <f>IF(ISNUMBER(R452),AA452-100,"-")</f>
        <v>170</v>
      </c>
      <c r="AG452" s="203">
        <f>IF(ISNUMBER(S452),AA452-140,"-")</f>
        <v>130</v>
      </c>
      <c r="AH452" s="203">
        <f t="shared" si="277"/>
        <v>70</v>
      </c>
      <c r="AI452" s="204">
        <f t="shared" si="278"/>
        <v>30</v>
      </c>
      <c r="AJ452" s="185"/>
      <c r="AK452" s="205">
        <f t="shared" si="279"/>
        <v>9.99</v>
      </c>
      <c r="AL452" s="206">
        <f t="shared" si="280"/>
        <v>9.99</v>
      </c>
      <c r="AM452" s="206">
        <f t="shared" si="281"/>
        <v>9.99</v>
      </c>
      <c r="AN452" s="206">
        <f t="shared" si="282"/>
        <v>9.99</v>
      </c>
      <c r="AO452" s="207">
        <f t="shared" si="283"/>
        <v>19.990000000000002</v>
      </c>
      <c r="AP452" s="103"/>
      <c r="AQ452" s="227"/>
      <c r="AR452" s="112" t="s">
        <v>113</v>
      </c>
      <c r="AS452" s="103"/>
    </row>
    <row r="453" spans="1:45" s="49" customFormat="1">
      <c r="A453" s="110"/>
      <c r="B453" s="126" t="s">
        <v>176</v>
      </c>
      <c r="C453" s="53" t="s">
        <v>139</v>
      </c>
      <c r="D453" s="71" t="s">
        <v>85</v>
      </c>
      <c r="E453" s="112"/>
      <c r="F453" s="51" t="s">
        <v>61</v>
      </c>
      <c r="G453" s="14">
        <v>100</v>
      </c>
      <c r="H453" s="14">
        <v>50</v>
      </c>
      <c r="I453" s="14" t="s">
        <v>41</v>
      </c>
      <c r="J453" s="14" t="s">
        <v>76</v>
      </c>
      <c r="K453" s="72" t="s">
        <v>61</v>
      </c>
      <c r="L453" s="115">
        <v>44.99</v>
      </c>
      <c r="M453" s="175">
        <f t="shared" si="272"/>
        <v>37.806722689075634</v>
      </c>
      <c r="N453" s="115"/>
      <c r="O453" s="116"/>
      <c r="P453" s="177">
        <f t="shared" si="284"/>
        <v>44.99</v>
      </c>
      <c r="Q453" s="16">
        <f>P453-2</f>
        <v>42.99</v>
      </c>
      <c r="R453" s="16">
        <f>P453-5</f>
        <v>39.99</v>
      </c>
      <c r="S453" s="16">
        <f>P453-7</f>
        <v>37.99</v>
      </c>
      <c r="T453" s="16">
        <f>P453-10</f>
        <v>34.99</v>
      </c>
      <c r="U453" s="72">
        <f>P453-12</f>
        <v>32.99</v>
      </c>
      <c r="V453" s="252">
        <v>39.99</v>
      </c>
      <c r="W453" s="212"/>
      <c r="X453" s="119" t="s">
        <v>41</v>
      </c>
      <c r="Y453" s="67">
        <v>210</v>
      </c>
      <c r="Z453" s="114"/>
      <c r="AA453" s="182">
        <f t="shared" si="273"/>
        <v>210</v>
      </c>
      <c r="AB453" s="183">
        <f t="shared" si="274"/>
        <v>-202.29999999999998</v>
      </c>
      <c r="AC453" s="184">
        <f t="shared" si="275"/>
        <v>9.99</v>
      </c>
      <c r="AD453" s="183">
        <f t="shared" si="276"/>
        <v>8.3949579831932777</v>
      </c>
      <c r="AE453" s="202">
        <f>IF(ISNUMBER(Q453),AA453-40,"-")</f>
        <v>170</v>
      </c>
      <c r="AF453" s="203">
        <f>IF(ISNUMBER(R453),AA453-100,"-")</f>
        <v>110</v>
      </c>
      <c r="AG453" s="203">
        <f>IF(ISNUMBER(S453),AA453-140,"-")</f>
        <v>70</v>
      </c>
      <c r="AH453" s="203">
        <f t="shared" si="277"/>
        <v>10</v>
      </c>
      <c r="AI453" s="204">
        <f t="shared" si="278"/>
        <v>-30</v>
      </c>
      <c r="AJ453" s="185"/>
      <c r="AK453" s="205">
        <f t="shared" si="279"/>
        <v>9.99</v>
      </c>
      <c r="AL453" s="206">
        <f t="shared" si="280"/>
        <v>9.99</v>
      </c>
      <c r="AM453" s="206">
        <f t="shared" si="281"/>
        <v>9.99</v>
      </c>
      <c r="AN453" s="206">
        <f t="shared" si="282"/>
        <v>39.99</v>
      </c>
      <c r="AO453" s="207">
        <f t="shared" si="283"/>
        <v>89.99</v>
      </c>
      <c r="AP453" s="103"/>
      <c r="AQ453" s="227"/>
      <c r="AR453" s="112" t="s">
        <v>99</v>
      </c>
      <c r="AS453" s="103"/>
    </row>
    <row r="454" spans="1:45">
      <c r="A454" s="110"/>
      <c r="B454" s="126" t="s">
        <v>176</v>
      </c>
      <c r="C454" s="53" t="s">
        <v>139</v>
      </c>
      <c r="D454" s="71" t="s">
        <v>85</v>
      </c>
      <c r="E454" s="112" t="s">
        <v>2426</v>
      </c>
      <c r="F454" s="51" t="s">
        <v>61</v>
      </c>
      <c r="G454" s="14">
        <v>100</v>
      </c>
      <c r="H454" s="14">
        <v>50</v>
      </c>
      <c r="I454" s="14" t="s">
        <v>41</v>
      </c>
      <c r="J454" s="14" t="s">
        <v>76</v>
      </c>
      <c r="K454" s="72" t="s">
        <v>61</v>
      </c>
      <c r="L454" s="115">
        <v>44.99</v>
      </c>
      <c r="M454" s="175">
        <f t="shared" si="272"/>
        <v>37.806722689075634</v>
      </c>
      <c r="N454" s="115"/>
      <c r="O454" s="116"/>
      <c r="P454" s="177">
        <f t="shared" si="284"/>
        <v>44.99</v>
      </c>
      <c r="Q454" s="16">
        <f>P454-2</f>
        <v>42.99</v>
      </c>
      <c r="R454" s="16">
        <f>P454-5</f>
        <v>39.99</v>
      </c>
      <c r="S454" s="16">
        <f>P454-7</f>
        <v>37.99</v>
      </c>
      <c r="T454" s="16">
        <f>P454-10</f>
        <v>34.99</v>
      </c>
      <c r="U454" s="72">
        <f>P454-12</f>
        <v>32.99</v>
      </c>
      <c r="V454" s="252">
        <v>39.99</v>
      </c>
      <c r="W454" s="237" t="s">
        <v>49</v>
      </c>
      <c r="X454" s="120" t="s">
        <v>2278</v>
      </c>
      <c r="Y454" s="67">
        <v>210</v>
      </c>
      <c r="Z454" s="114">
        <v>250</v>
      </c>
      <c r="AA454" s="182">
        <f t="shared" si="273"/>
        <v>460</v>
      </c>
      <c r="AB454" s="183">
        <f t="shared" si="274"/>
        <v>-499.79999999999995</v>
      </c>
      <c r="AC454" s="184">
        <f t="shared" si="275"/>
        <v>9.99</v>
      </c>
      <c r="AD454" s="183">
        <f t="shared" si="276"/>
        <v>8.3949579831932777</v>
      </c>
      <c r="AE454" s="202">
        <f>IF(ISNUMBER(Q454),AA454-40,"-")</f>
        <v>420</v>
      </c>
      <c r="AF454" s="203">
        <f>IF(ISNUMBER(R454),AA454-100,"-")</f>
        <v>360</v>
      </c>
      <c r="AG454" s="203">
        <f>IF(ISNUMBER(S454),AA454-140,"-")</f>
        <v>320</v>
      </c>
      <c r="AH454" s="203">
        <f t="shared" si="277"/>
        <v>260</v>
      </c>
      <c r="AI454" s="204">
        <f t="shared" si="278"/>
        <v>220</v>
      </c>
      <c r="AJ454" s="185"/>
      <c r="AK454" s="205">
        <f t="shared" si="279"/>
        <v>9.99</v>
      </c>
      <c r="AL454" s="206">
        <f t="shared" si="280"/>
        <v>9.99</v>
      </c>
      <c r="AM454" s="206">
        <f t="shared" si="281"/>
        <v>9.99</v>
      </c>
      <c r="AN454" s="206">
        <f t="shared" si="282"/>
        <v>9.99</v>
      </c>
      <c r="AO454" s="207">
        <f t="shared" si="283"/>
        <v>9.99</v>
      </c>
      <c r="AP454" s="103"/>
      <c r="AQ454" s="227">
        <v>46265</v>
      </c>
      <c r="AR454" s="112" t="s">
        <v>99</v>
      </c>
      <c r="AS454" s="103"/>
    </row>
    <row r="455" spans="1:45">
      <c r="A455" s="110"/>
      <c r="B455" s="126" t="s">
        <v>176</v>
      </c>
      <c r="C455" s="53" t="s">
        <v>214</v>
      </c>
      <c r="D455" s="71" t="s">
        <v>40</v>
      </c>
      <c r="E455" s="112"/>
      <c r="F455" s="51" t="s">
        <v>61</v>
      </c>
      <c r="G455" s="14">
        <v>200</v>
      </c>
      <c r="H455" s="14">
        <v>50</v>
      </c>
      <c r="I455" s="14" t="s">
        <v>41</v>
      </c>
      <c r="J455" s="14" t="s">
        <v>76</v>
      </c>
      <c r="K455" s="72" t="s">
        <v>61</v>
      </c>
      <c r="L455" s="115">
        <v>44.99</v>
      </c>
      <c r="M455" s="175">
        <f t="shared" si="272"/>
        <v>37.806722689075634</v>
      </c>
      <c r="N455" s="115"/>
      <c r="O455" s="116"/>
      <c r="P455" s="177">
        <f t="shared" si="284"/>
        <v>44.99</v>
      </c>
      <c r="Q455" s="16">
        <f>P455-2</f>
        <v>42.99</v>
      </c>
      <c r="R455" s="16">
        <f>P455-5</f>
        <v>39.99</v>
      </c>
      <c r="S455" s="16">
        <f>P455-7</f>
        <v>37.99</v>
      </c>
      <c r="T455" s="16">
        <f>P455-10</f>
        <v>34.99</v>
      </c>
      <c r="U455" s="72">
        <f>P455-12</f>
        <v>32.99</v>
      </c>
      <c r="V455" s="252">
        <v>39.99</v>
      </c>
      <c r="W455" s="212"/>
      <c r="X455" s="119" t="s">
        <v>41</v>
      </c>
      <c r="Y455" s="67">
        <v>170</v>
      </c>
      <c r="Z455" s="114"/>
      <c r="AA455" s="182">
        <f t="shared" si="273"/>
        <v>170</v>
      </c>
      <c r="AB455" s="183">
        <f t="shared" si="274"/>
        <v>-154.69999999999999</v>
      </c>
      <c r="AC455" s="184">
        <f t="shared" si="275"/>
        <v>9.99</v>
      </c>
      <c r="AD455" s="183">
        <f t="shared" si="276"/>
        <v>8.3949579831932777</v>
      </c>
      <c r="AE455" s="202">
        <f>IF(ISNUMBER(Q455),AA455-40,"-")</f>
        <v>130</v>
      </c>
      <c r="AF455" s="203">
        <f>IF(ISNUMBER(R455),AA455-100,"-")</f>
        <v>70</v>
      </c>
      <c r="AG455" s="203">
        <f>IF(ISNUMBER(S455),AA455-140,"-")</f>
        <v>30</v>
      </c>
      <c r="AH455" s="203">
        <f t="shared" si="277"/>
        <v>-30</v>
      </c>
      <c r="AI455" s="204">
        <f t="shared" si="278"/>
        <v>-70</v>
      </c>
      <c r="AJ455" s="185"/>
      <c r="AK455" s="205">
        <f t="shared" si="279"/>
        <v>9.99</v>
      </c>
      <c r="AL455" s="206">
        <f t="shared" si="280"/>
        <v>9.99</v>
      </c>
      <c r="AM455" s="206">
        <f t="shared" si="281"/>
        <v>19.990000000000002</v>
      </c>
      <c r="AN455" s="206">
        <f t="shared" si="282"/>
        <v>89.99</v>
      </c>
      <c r="AO455" s="207">
        <f t="shared" si="283"/>
        <v>139.99</v>
      </c>
      <c r="AP455" s="103"/>
      <c r="AQ455" s="227"/>
      <c r="AR455" s="112" t="s">
        <v>101</v>
      </c>
      <c r="AS455" s="103"/>
    </row>
    <row r="456" spans="1:45" s="49" customFormat="1">
      <c r="A456" s="110"/>
      <c r="B456" s="126" t="s">
        <v>176</v>
      </c>
      <c r="C456" s="53" t="s">
        <v>214</v>
      </c>
      <c r="D456" s="71" t="s">
        <v>40</v>
      </c>
      <c r="E456" s="112" t="s">
        <v>2426</v>
      </c>
      <c r="F456" s="51" t="s">
        <v>61</v>
      </c>
      <c r="G456" s="14">
        <v>200</v>
      </c>
      <c r="H456" s="14">
        <v>50</v>
      </c>
      <c r="I456" s="14" t="s">
        <v>41</v>
      </c>
      <c r="J456" s="14" t="s">
        <v>76</v>
      </c>
      <c r="K456" s="72" t="s">
        <v>61</v>
      </c>
      <c r="L456" s="115">
        <v>44.99</v>
      </c>
      <c r="M456" s="175">
        <f t="shared" si="272"/>
        <v>37.806722689075634</v>
      </c>
      <c r="N456" s="115"/>
      <c r="O456" s="116"/>
      <c r="P456" s="177">
        <f t="shared" si="284"/>
        <v>44.99</v>
      </c>
      <c r="Q456" s="16">
        <f>P456-2</f>
        <v>42.99</v>
      </c>
      <c r="R456" s="16">
        <f>P456-5</f>
        <v>39.99</v>
      </c>
      <c r="S456" s="16">
        <f>P456-7</f>
        <v>37.99</v>
      </c>
      <c r="T456" s="16">
        <f>P456-10</f>
        <v>34.99</v>
      </c>
      <c r="U456" s="72">
        <f>P456-12</f>
        <v>32.99</v>
      </c>
      <c r="V456" s="252">
        <v>39.99</v>
      </c>
      <c r="W456" s="237" t="s">
        <v>49</v>
      </c>
      <c r="X456" s="120" t="s">
        <v>2280</v>
      </c>
      <c r="Y456" s="67">
        <v>170</v>
      </c>
      <c r="Z456" s="114">
        <v>280</v>
      </c>
      <c r="AA456" s="182">
        <f t="shared" si="273"/>
        <v>450</v>
      </c>
      <c r="AB456" s="183">
        <f t="shared" si="274"/>
        <v>-487.9</v>
      </c>
      <c r="AC456" s="184">
        <f t="shared" si="275"/>
        <v>9.99</v>
      </c>
      <c r="AD456" s="183">
        <f t="shared" si="276"/>
        <v>8.3949579831932777</v>
      </c>
      <c r="AE456" s="202">
        <f>IF(ISNUMBER(Q456),AA456-40,"-")</f>
        <v>410</v>
      </c>
      <c r="AF456" s="203">
        <f>IF(ISNUMBER(R456),AA456-100,"-")</f>
        <v>350</v>
      </c>
      <c r="AG456" s="203">
        <f>IF(ISNUMBER(S456),AA456-140,"-")</f>
        <v>310</v>
      </c>
      <c r="AH456" s="203">
        <f t="shared" si="277"/>
        <v>250</v>
      </c>
      <c r="AI456" s="204">
        <f t="shared" si="278"/>
        <v>210</v>
      </c>
      <c r="AJ456" s="185"/>
      <c r="AK456" s="205">
        <f t="shared" si="279"/>
        <v>9.99</v>
      </c>
      <c r="AL456" s="206">
        <f t="shared" si="280"/>
        <v>9.99</v>
      </c>
      <c r="AM456" s="206">
        <f t="shared" si="281"/>
        <v>9.99</v>
      </c>
      <c r="AN456" s="206">
        <f t="shared" si="282"/>
        <v>9.99</v>
      </c>
      <c r="AO456" s="207">
        <f t="shared" si="283"/>
        <v>9.99</v>
      </c>
      <c r="AP456" s="103"/>
      <c r="AQ456" s="227">
        <v>46265</v>
      </c>
      <c r="AR456" s="112" t="s">
        <v>101</v>
      </c>
      <c r="AS456" s="103"/>
    </row>
    <row r="457" spans="1:45">
      <c r="A457" s="110"/>
      <c r="B457" s="126" t="s">
        <v>176</v>
      </c>
      <c r="C457" s="53" t="s">
        <v>2615</v>
      </c>
      <c r="D457" s="71" t="s">
        <v>71</v>
      </c>
      <c r="E457" s="112"/>
      <c r="F457" s="51" t="s">
        <v>61</v>
      </c>
      <c r="G457" s="14">
        <v>150</v>
      </c>
      <c r="H457" s="14">
        <v>300</v>
      </c>
      <c r="I457" s="14" t="s">
        <v>41</v>
      </c>
      <c r="J457" s="14" t="s">
        <v>76</v>
      </c>
      <c r="K457" s="72" t="s">
        <v>61</v>
      </c>
      <c r="L457" s="115">
        <v>44.99</v>
      </c>
      <c r="M457" s="175">
        <f t="shared" si="272"/>
        <v>37.806722689075634</v>
      </c>
      <c r="N457" s="115"/>
      <c r="O457" s="116"/>
      <c r="P457" s="177">
        <f t="shared" si="284"/>
        <v>44.99</v>
      </c>
      <c r="Q457" s="16">
        <f>P457-2</f>
        <v>42.99</v>
      </c>
      <c r="R457" s="16">
        <f>P457-5</f>
        <v>39.99</v>
      </c>
      <c r="S457" s="16">
        <f>P457-7</f>
        <v>37.99</v>
      </c>
      <c r="T457" s="16">
        <f>P457-10</f>
        <v>34.99</v>
      </c>
      <c r="U457" s="72">
        <f>P457-12</f>
        <v>32.99</v>
      </c>
      <c r="V457" s="252">
        <v>39.99</v>
      </c>
      <c r="W457" s="212"/>
      <c r="X457" s="119" t="s">
        <v>41</v>
      </c>
      <c r="Y457" s="67">
        <v>280</v>
      </c>
      <c r="Z457" s="114"/>
      <c r="AA457" s="182">
        <f t="shared" si="273"/>
        <v>280</v>
      </c>
      <c r="AB457" s="183">
        <f t="shared" si="274"/>
        <v>-285.59999999999997</v>
      </c>
      <c r="AC457" s="184">
        <f t="shared" si="275"/>
        <v>9.99</v>
      </c>
      <c r="AD457" s="183">
        <f t="shared" si="276"/>
        <v>8.3949579831932777</v>
      </c>
      <c r="AE457" s="202">
        <f>IF(ISNUMBER(Q457),AA457-40,"-")</f>
        <v>240</v>
      </c>
      <c r="AF457" s="203">
        <f>IF(ISNUMBER(R457),AA457-100,"-")</f>
        <v>180</v>
      </c>
      <c r="AG457" s="203">
        <f>IF(ISNUMBER(S457),AA457-140,"-")</f>
        <v>140</v>
      </c>
      <c r="AH457" s="203">
        <f t="shared" si="277"/>
        <v>80</v>
      </c>
      <c r="AI457" s="204">
        <f t="shared" si="278"/>
        <v>40</v>
      </c>
      <c r="AJ457" s="185"/>
      <c r="AK457" s="205">
        <f t="shared" si="279"/>
        <v>9.99</v>
      </c>
      <c r="AL457" s="206">
        <f t="shared" si="280"/>
        <v>9.99</v>
      </c>
      <c r="AM457" s="206">
        <f t="shared" si="281"/>
        <v>9.99</v>
      </c>
      <c r="AN457" s="206">
        <f t="shared" si="282"/>
        <v>9.99</v>
      </c>
      <c r="AO457" s="207">
        <f t="shared" si="283"/>
        <v>9.99</v>
      </c>
      <c r="AP457" s="103" t="s">
        <v>2753</v>
      </c>
      <c r="AQ457" s="227"/>
      <c r="AR457" s="112" t="s">
        <v>2617</v>
      </c>
      <c r="AS457" s="103"/>
    </row>
    <row r="458" spans="1:45">
      <c r="A458" s="110"/>
      <c r="B458" s="126" t="s">
        <v>176</v>
      </c>
      <c r="C458" s="145" t="s">
        <v>2619</v>
      </c>
      <c r="D458" s="71" t="s">
        <v>85</v>
      </c>
      <c r="E458" s="112"/>
      <c r="F458" s="51" t="s">
        <v>61</v>
      </c>
      <c r="G458" s="14" t="s">
        <v>61</v>
      </c>
      <c r="H458" s="14">
        <v>100</v>
      </c>
      <c r="I458" s="14" t="s">
        <v>41</v>
      </c>
      <c r="J458" s="14" t="s">
        <v>76</v>
      </c>
      <c r="K458" s="71" t="s">
        <v>61</v>
      </c>
      <c r="L458" s="115">
        <v>44.99</v>
      </c>
      <c r="M458" s="175">
        <f t="shared" si="272"/>
        <v>37.806722689075634</v>
      </c>
      <c r="N458" s="115"/>
      <c r="O458" s="116"/>
      <c r="P458" s="177">
        <f t="shared" si="284"/>
        <v>44.99</v>
      </c>
      <c r="Q458" s="16">
        <f>P458-2</f>
        <v>42.99</v>
      </c>
      <c r="R458" s="16">
        <f>P458-5</f>
        <v>39.99</v>
      </c>
      <c r="S458" s="16">
        <f>P458-7</f>
        <v>37.99</v>
      </c>
      <c r="T458" s="16">
        <f>P458-10</f>
        <v>34.99</v>
      </c>
      <c r="U458" s="71" t="s">
        <v>41</v>
      </c>
      <c r="V458" s="252">
        <v>39.99</v>
      </c>
      <c r="W458" s="212"/>
      <c r="X458" s="119" t="s">
        <v>41</v>
      </c>
      <c r="Y458" s="67">
        <v>240</v>
      </c>
      <c r="Z458" s="114"/>
      <c r="AA458" s="182">
        <f t="shared" si="273"/>
        <v>240</v>
      </c>
      <c r="AB458" s="183">
        <f t="shared" si="274"/>
        <v>-238</v>
      </c>
      <c r="AC458" s="184">
        <f t="shared" si="275"/>
        <v>9.99</v>
      </c>
      <c r="AD458" s="183">
        <f t="shared" si="276"/>
        <v>8.3949579831932777</v>
      </c>
      <c r="AE458" s="202">
        <f>IF(ISNUMBER(Q458),AA458-40,"-")</f>
        <v>200</v>
      </c>
      <c r="AF458" s="203">
        <f>IF(ISNUMBER(R458),AA458-100,"-")</f>
        <v>140</v>
      </c>
      <c r="AG458" s="203">
        <f>IF(ISNUMBER(S458),AA458-140,"-")</f>
        <v>100</v>
      </c>
      <c r="AH458" s="203">
        <f t="shared" si="277"/>
        <v>40</v>
      </c>
      <c r="AI458" s="204" t="str">
        <f t="shared" si="278"/>
        <v>-</v>
      </c>
      <c r="AJ458" s="185"/>
      <c r="AK458" s="205">
        <f t="shared" si="279"/>
        <v>9.99</v>
      </c>
      <c r="AL458" s="206">
        <f t="shared" si="280"/>
        <v>9.99</v>
      </c>
      <c r="AM458" s="206">
        <f t="shared" si="281"/>
        <v>9.99</v>
      </c>
      <c r="AN458" s="206">
        <f t="shared" si="282"/>
        <v>9.99</v>
      </c>
      <c r="AO458" s="207" t="str">
        <f t="shared" si="283"/>
        <v>-</v>
      </c>
      <c r="AP458" s="103" t="s">
        <v>2755</v>
      </c>
      <c r="AQ458" s="228"/>
      <c r="AR458" s="219" t="s">
        <v>213</v>
      </c>
      <c r="AS458" s="103"/>
    </row>
    <row r="459" spans="1:45" s="49" customFormat="1">
      <c r="A459" s="110"/>
      <c r="B459" s="126" t="s">
        <v>176</v>
      </c>
      <c r="C459" s="53" t="s">
        <v>2615</v>
      </c>
      <c r="D459" s="71" t="s">
        <v>71</v>
      </c>
      <c r="E459" s="112" t="s">
        <v>2426</v>
      </c>
      <c r="F459" s="51" t="s">
        <v>61</v>
      </c>
      <c r="G459" s="14">
        <v>150</v>
      </c>
      <c r="H459" s="14">
        <v>300</v>
      </c>
      <c r="I459" s="14" t="s">
        <v>41</v>
      </c>
      <c r="J459" s="14" t="s">
        <v>76</v>
      </c>
      <c r="K459" s="72" t="s">
        <v>61</v>
      </c>
      <c r="L459" s="115">
        <v>44.99</v>
      </c>
      <c r="M459" s="175">
        <f t="shared" si="272"/>
        <v>37.806722689075634</v>
      </c>
      <c r="N459" s="115"/>
      <c r="O459" s="116"/>
      <c r="P459" s="177">
        <f t="shared" si="284"/>
        <v>44.99</v>
      </c>
      <c r="Q459" s="16">
        <f>P459-2</f>
        <v>42.99</v>
      </c>
      <c r="R459" s="16">
        <f>P459-5</f>
        <v>39.99</v>
      </c>
      <c r="S459" s="16">
        <f>P459-7</f>
        <v>37.99</v>
      </c>
      <c r="T459" s="16">
        <f>P459-10</f>
        <v>34.99</v>
      </c>
      <c r="U459" s="72">
        <f>P459-12</f>
        <v>32.99</v>
      </c>
      <c r="V459" s="252">
        <v>39.99</v>
      </c>
      <c r="W459" s="237" t="s">
        <v>49</v>
      </c>
      <c r="X459" s="120" t="s">
        <v>2626</v>
      </c>
      <c r="Y459" s="67">
        <v>280</v>
      </c>
      <c r="Z459" s="114">
        <v>190</v>
      </c>
      <c r="AA459" s="182">
        <f t="shared" si="273"/>
        <v>470</v>
      </c>
      <c r="AB459" s="183">
        <f t="shared" si="274"/>
        <v>-511.7</v>
      </c>
      <c r="AC459" s="184">
        <f t="shared" si="275"/>
        <v>9.99</v>
      </c>
      <c r="AD459" s="183">
        <f t="shared" si="276"/>
        <v>8.3949579831932777</v>
      </c>
      <c r="AE459" s="202">
        <f>IF(ISNUMBER(Q459),AA459-40,"-")</f>
        <v>430</v>
      </c>
      <c r="AF459" s="203">
        <f>IF(ISNUMBER(R459),AA459-100,"-")</f>
        <v>370</v>
      </c>
      <c r="AG459" s="203">
        <f>IF(ISNUMBER(S459),AA459-140,"-")</f>
        <v>330</v>
      </c>
      <c r="AH459" s="203">
        <f t="shared" si="277"/>
        <v>270</v>
      </c>
      <c r="AI459" s="204">
        <f t="shared" si="278"/>
        <v>230</v>
      </c>
      <c r="AJ459" s="185"/>
      <c r="AK459" s="205">
        <f t="shared" si="279"/>
        <v>9.99</v>
      </c>
      <c r="AL459" s="206">
        <f t="shared" si="280"/>
        <v>9.99</v>
      </c>
      <c r="AM459" s="206">
        <f t="shared" si="281"/>
        <v>9.99</v>
      </c>
      <c r="AN459" s="206">
        <f t="shared" si="282"/>
        <v>9.99</v>
      </c>
      <c r="AO459" s="207">
        <f t="shared" si="283"/>
        <v>9.99</v>
      </c>
      <c r="AP459" s="103" t="s">
        <v>2753</v>
      </c>
      <c r="AQ459" s="227">
        <v>46265</v>
      </c>
      <c r="AR459" s="112" t="s">
        <v>2617</v>
      </c>
      <c r="AS459" s="103"/>
    </row>
    <row r="460" spans="1:45">
      <c r="A460" s="110"/>
      <c r="B460" s="126" t="s">
        <v>176</v>
      </c>
      <c r="C460" s="145" t="s">
        <v>2619</v>
      </c>
      <c r="D460" s="71" t="s">
        <v>85</v>
      </c>
      <c r="E460" s="112" t="s">
        <v>2426</v>
      </c>
      <c r="F460" s="51" t="s">
        <v>61</v>
      </c>
      <c r="G460" s="14" t="s">
        <v>61</v>
      </c>
      <c r="H460" s="14">
        <v>100</v>
      </c>
      <c r="I460" s="14" t="s">
        <v>41</v>
      </c>
      <c r="J460" s="14" t="s">
        <v>76</v>
      </c>
      <c r="K460" s="71" t="s">
        <v>61</v>
      </c>
      <c r="L460" s="115">
        <v>44.99</v>
      </c>
      <c r="M460" s="175">
        <f t="shared" si="272"/>
        <v>37.806722689075634</v>
      </c>
      <c r="N460" s="115"/>
      <c r="O460" s="116"/>
      <c r="P460" s="177">
        <f t="shared" si="284"/>
        <v>44.99</v>
      </c>
      <c r="Q460" s="16">
        <f>P460-2</f>
        <v>42.99</v>
      </c>
      <c r="R460" s="16">
        <f>P460-5</f>
        <v>39.99</v>
      </c>
      <c r="S460" s="16">
        <f>P460-7</f>
        <v>37.99</v>
      </c>
      <c r="T460" s="16">
        <f>P460-10</f>
        <v>34.99</v>
      </c>
      <c r="U460" s="71" t="s">
        <v>41</v>
      </c>
      <c r="V460" s="252">
        <v>39.99</v>
      </c>
      <c r="W460" s="237" t="s">
        <v>49</v>
      </c>
      <c r="X460" s="120" t="s">
        <v>2627</v>
      </c>
      <c r="Y460" s="67">
        <v>240</v>
      </c>
      <c r="Z460" s="114">
        <v>220</v>
      </c>
      <c r="AA460" s="182">
        <f t="shared" si="273"/>
        <v>460</v>
      </c>
      <c r="AB460" s="183">
        <f t="shared" si="274"/>
        <v>-499.79999999999995</v>
      </c>
      <c r="AC460" s="184">
        <f t="shared" si="275"/>
        <v>9.99</v>
      </c>
      <c r="AD460" s="183">
        <f t="shared" si="276"/>
        <v>8.3949579831932777</v>
      </c>
      <c r="AE460" s="202">
        <f>IF(ISNUMBER(Q460),AA460-40,"-")</f>
        <v>420</v>
      </c>
      <c r="AF460" s="203">
        <f>IF(ISNUMBER(R460),AA460-100,"-")</f>
        <v>360</v>
      </c>
      <c r="AG460" s="203">
        <f>IF(ISNUMBER(S460),AA460-140,"-")</f>
        <v>320</v>
      </c>
      <c r="AH460" s="203">
        <f t="shared" si="277"/>
        <v>260</v>
      </c>
      <c r="AI460" s="204" t="str">
        <f t="shared" si="278"/>
        <v>-</v>
      </c>
      <c r="AJ460" s="185"/>
      <c r="AK460" s="205">
        <f t="shared" si="279"/>
        <v>9.99</v>
      </c>
      <c r="AL460" s="206">
        <f t="shared" si="280"/>
        <v>9.99</v>
      </c>
      <c r="AM460" s="206">
        <f t="shared" si="281"/>
        <v>9.99</v>
      </c>
      <c r="AN460" s="206">
        <f t="shared" si="282"/>
        <v>9.99</v>
      </c>
      <c r="AO460" s="207" t="str">
        <f t="shared" si="283"/>
        <v>-</v>
      </c>
      <c r="AP460" s="103" t="s">
        <v>2755</v>
      </c>
      <c r="AQ460" s="227">
        <v>46265</v>
      </c>
      <c r="AR460" s="219" t="s">
        <v>213</v>
      </c>
      <c r="AS460" s="103"/>
    </row>
    <row r="461" spans="1:45">
      <c r="A461" s="110"/>
      <c r="B461" s="126" t="s">
        <v>176</v>
      </c>
      <c r="C461" s="53" t="s">
        <v>2144</v>
      </c>
      <c r="D461" s="71" t="s">
        <v>71</v>
      </c>
      <c r="E461" s="112"/>
      <c r="F461" s="51" t="s">
        <v>61</v>
      </c>
      <c r="G461" s="14">
        <v>75</v>
      </c>
      <c r="H461" s="14">
        <v>50</v>
      </c>
      <c r="I461" s="14" t="s">
        <v>41</v>
      </c>
      <c r="J461" s="14" t="s">
        <v>76</v>
      </c>
      <c r="K461" s="72" t="s">
        <v>61</v>
      </c>
      <c r="L461" s="115">
        <v>46.99</v>
      </c>
      <c r="M461" s="175">
        <f t="shared" si="272"/>
        <v>39.487394957983199</v>
      </c>
      <c r="N461" s="115"/>
      <c r="O461" s="116"/>
      <c r="P461" s="177">
        <f t="shared" si="284"/>
        <v>46.99</v>
      </c>
      <c r="Q461" s="16">
        <f>P461-2</f>
        <v>44.99</v>
      </c>
      <c r="R461" s="16">
        <f>P461-5</f>
        <v>41.99</v>
      </c>
      <c r="S461" s="16">
        <f>P461-7</f>
        <v>39.99</v>
      </c>
      <c r="T461" s="16">
        <f>P461-10</f>
        <v>36.99</v>
      </c>
      <c r="U461" s="72">
        <f>P461-12</f>
        <v>34.99</v>
      </c>
      <c r="V461" s="252">
        <v>39.99</v>
      </c>
      <c r="W461" s="212"/>
      <c r="X461" s="119" t="s">
        <v>41</v>
      </c>
      <c r="Y461" s="67">
        <v>270</v>
      </c>
      <c r="Z461" s="114"/>
      <c r="AA461" s="182">
        <f t="shared" si="273"/>
        <v>270</v>
      </c>
      <c r="AB461" s="183">
        <f t="shared" si="274"/>
        <v>-273.7</v>
      </c>
      <c r="AC461" s="184">
        <f t="shared" si="275"/>
        <v>9.99</v>
      </c>
      <c r="AD461" s="183">
        <f t="shared" si="276"/>
        <v>8.3949579831932777</v>
      </c>
      <c r="AE461" s="202">
        <f>IF(ISNUMBER(Q461),AA461-40,"-")</f>
        <v>230</v>
      </c>
      <c r="AF461" s="203">
        <f>IF(ISNUMBER(R461),AA461-100,"-")</f>
        <v>170</v>
      </c>
      <c r="AG461" s="203">
        <f>IF(ISNUMBER(S461),AA461-140,"-")</f>
        <v>130</v>
      </c>
      <c r="AH461" s="203">
        <f t="shared" si="277"/>
        <v>70</v>
      </c>
      <c r="AI461" s="204">
        <f t="shared" si="278"/>
        <v>30</v>
      </c>
      <c r="AJ461" s="185"/>
      <c r="AK461" s="205">
        <f t="shared" si="279"/>
        <v>9.99</v>
      </c>
      <c r="AL461" s="206">
        <f t="shared" si="280"/>
        <v>9.99</v>
      </c>
      <c r="AM461" s="206">
        <f t="shared" si="281"/>
        <v>9.99</v>
      </c>
      <c r="AN461" s="206">
        <f t="shared" si="282"/>
        <v>9.99</v>
      </c>
      <c r="AO461" s="207">
        <f t="shared" si="283"/>
        <v>19.990000000000002</v>
      </c>
      <c r="AP461" s="103"/>
      <c r="AQ461" s="227"/>
      <c r="AR461" s="112" t="s">
        <v>103</v>
      </c>
      <c r="AS461" s="103"/>
    </row>
    <row r="462" spans="1:45" s="49" customFormat="1">
      <c r="A462" s="110"/>
      <c r="B462" s="126" t="s">
        <v>176</v>
      </c>
      <c r="C462" s="53" t="s">
        <v>140</v>
      </c>
      <c r="D462" s="71" t="s">
        <v>71</v>
      </c>
      <c r="E462" s="112"/>
      <c r="F462" s="51" t="s">
        <v>61</v>
      </c>
      <c r="G462" s="14">
        <v>100</v>
      </c>
      <c r="H462" s="14">
        <v>50</v>
      </c>
      <c r="I462" s="14" t="s">
        <v>41</v>
      </c>
      <c r="J462" s="14" t="s">
        <v>76</v>
      </c>
      <c r="K462" s="72" t="s">
        <v>61</v>
      </c>
      <c r="L462" s="115">
        <v>49.99</v>
      </c>
      <c r="M462" s="175">
        <f t="shared" si="272"/>
        <v>42.008403361344541</v>
      </c>
      <c r="N462" s="115"/>
      <c r="O462" s="116"/>
      <c r="P462" s="177">
        <f t="shared" si="284"/>
        <v>49.99</v>
      </c>
      <c r="Q462" s="16">
        <f>P462-2</f>
        <v>47.99</v>
      </c>
      <c r="R462" s="16">
        <f>P462-5</f>
        <v>44.99</v>
      </c>
      <c r="S462" s="16">
        <f>P462-7</f>
        <v>42.99</v>
      </c>
      <c r="T462" s="16">
        <f>P462-10</f>
        <v>39.99</v>
      </c>
      <c r="U462" s="72">
        <f>P462-12</f>
        <v>37.99</v>
      </c>
      <c r="V462" s="252">
        <v>39.99</v>
      </c>
      <c r="W462" s="212"/>
      <c r="X462" s="119" t="s">
        <v>41</v>
      </c>
      <c r="Y462" s="67">
        <v>290</v>
      </c>
      <c r="Z462" s="114"/>
      <c r="AA462" s="182">
        <f t="shared" si="273"/>
        <v>290</v>
      </c>
      <c r="AB462" s="183">
        <f t="shared" si="274"/>
        <v>-297.5</v>
      </c>
      <c r="AC462" s="184">
        <f t="shared" si="275"/>
        <v>9.99</v>
      </c>
      <c r="AD462" s="183">
        <f t="shared" si="276"/>
        <v>8.3949579831932777</v>
      </c>
      <c r="AE462" s="202">
        <f>IF(ISNUMBER(Q462),AA462-40,"-")</f>
        <v>250</v>
      </c>
      <c r="AF462" s="203">
        <f>IF(ISNUMBER(R462),AA462-100,"-")</f>
        <v>190</v>
      </c>
      <c r="AG462" s="203">
        <f>IF(ISNUMBER(S462),AA462-140,"-")</f>
        <v>150</v>
      </c>
      <c r="AH462" s="203">
        <f t="shared" si="277"/>
        <v>90</v>
      </c>
      <c r="AI462" s="204">
        <f t="shared" si="278"/>
        <v>50</v>
      </c>
      <c r="AJ462" s="185"/>
      <c r="AK462" s="205">
        <f t="shared" si="279"/>
        <v>9.99</v>
      </c>
      <c r="AL462" s="206">
        <f t="shared" si="280"/>
        <v>9.99</v>
      </c>
      <c r="AM462" s="206">
        <f t="shared" si="281"/>
        <v>9.99</v>
      </c>
      <c r="AN462" s="206">
        <f t="shared" si="282"/>
        <v>9.99</v>
      </c>
      <c r="AO462" s="207">
        <f t="shared" si="283"/>
        <v>9.99</v>
      </c>
      <c r="AP462" s="103"/>
      <c r="AQ462" s="227"/>
      <c r="AR462" s="112" t="s">
        <v>2279</v>
      </c>
      <c r="AS462" s="103"/>
    </row>
    <row r="463" spans="1:45">
      <c r="A463" s="110"/>
      <c r="B463" s="126" t="s">
        <v>176</v>
      </c>
      <c r="C463" s="53" t="s">
        <v>140</v>
      </c>
      <c r="D463" s="71" t="s">
        <v>71</v>
      </c>
      <c r="E463" s="112" t="s">
        <v>2426</v>
      </c>
      <c r="F463" s="51" t="s">
        <v>61</v>
      </c>
      <c r="G463" s="14">
        <v>100</v>
      </c>
      <c r="H463" s="14">
        <v>50</v>
      </c>
      <c r="I463" s="14" t="s">
        <v>41</v>
      </c>
      <c r="J463" s="14" t="s">
        <v>76</v>
      </c>
      <c r="K463" s="72" t="s">
        <v>61</v>
      </c>
      <c r="L463" s="115">
        <v>49.99</v>
      </c>
      <c r="M463" s="175">
        <f t="shared" si="272"/>
        <v>42.008403361344541</v>
      </c>
      <c r="N463" s="115"/>
      <c r="O463" s="116"/>
      <c r="P463" s="177">
        <f t="shared" si="284"/>
        <v>49.99</v>
      </c>
      <c r="Q463" s="16">
        <f>P463-2</f>
        <v>47.99</v>
      </c>
      <c r="R463" s="16">
        <f>P463-5</f>
        <v>44.99</v>
      </c>
      <c r="S463" s="16">
        <f>P463-7</f>
        <v>42.99</v>
      </c>
      <c r="T463" s="16">
        <f>P463-10</f>
        <v>39.99</v>
      </c>
      <c r="U463" s="72">
        <f>P463-12</f>
        <v>37.99</v>
      </c>
      <c r="V463" s="252">
        <v>39.99</v>
      </c>
      <c r="W463" s="237" t="s">
        <v>49</v>
      </c>
      <c r="X463" s="120" t="s">
        <v>2278</v>
      </c>
      <c r="Y463" s="67">
        <v>290</v>
      </c>
      <c r="Z463" s="114">
        <v>250</v>
      </c>
      <c r="AA463" s="182">
        <f t="shared" si="273"/>
        <v>540</v>
      </c>
      <c r="AB463" s="183">
        <f t="shared" si="274"/>
        <v>-595</v>
      </c>
      <c r="AC463" s="184">
        <f t="shared" si="275"/>
        <v>9.99</v>
      </c>
      <c r="AD463" s="183">
        <f t="shared" si="276"/>
        <v>8.3949579831932777</v>
      </c>
      <c r="AE463" s="202">
        <f>IF(ISNUMBER(Q463),AA463-40,"-")</f>
        <v>500</v>
      </c>
      <c r="AF463" s="203">
        <f>IF(ISNUMBER(R463),AA463-100,"-")</f>
        <v>440</v>
      </c>
      <c r="AG463" s="203">
        <f>IF(ISNUMBER(S463),AA463-140,"-")</f>
        <v>400</v>
      </c>
      <c r="AH463" s="203">
        <f t="shared" si="277"/>
        <v>340</v>
      </c>
      <c r="AI463" s="204">
        <f t="shared" si="278"/>
        <v>300</v>
      </c>
      <c r="AJ463" s="185"/>
      <c r="AK463" s="205">
        <f t="shared" si="279"/>
        <v>9.99</v>
      </c>
      <c r="AL463" s="206">
        <f t="shared" si="280"/>
        <v>9.99</v>
      </c>
      <c r="AM463" s="206">
        <f t="shared" si="281"/>
        <v>9.99</v>
      </c>
      <c r="AN463" s="206">
        <f t="shared" si="282"/>
        <v>9.99</v>
      </c>
      <c r="AO463" s="207">
        <f t="shared" si="283"/>
        <v>9.99</v>
      </c>
      <c r="AP463" s="103"/>
      <c r="AQ463" s="227">
        <v>46265</v>
      </c>
      <c r="AR463" s="112" t="s">
        <v>2279</v>
      </c>
      <c r="AS463" s="103"/>
    </row>
    <row r="464" spans="1:45">
      <c r="A464" s="110"/>
      <c r="B464" s="126" t="s">
        <v>176</v>
      </c>
      <c r="C464" s="53" t="s">
        <v>2281</v>
      </c>
      <c r="D464" s="71" t="s">
        <v>40</v>
      </c>
      <c r="E464" s="112"/>
      <c r="F464" s="51" t="s">
        <v>61</v>
      </c>
      <c r="G464" s="14">
        <v>300</v>
      </c>
      <c r="H464" s="14">
        <v>50</v>
      </c>
      <c r="I464" s="14" t="s">
        <v>41</v>
      </c>
      <c r="J464" s="14" t="s">
        <v>76</v>
      </c>
      <c r="K464" s="72" t="s">
        <v>61</v>
      </c>
      <c r="L464" s="115">
        <v>49.99</v>
      </c>
      <c r="M464" s="175">
        <f t="shared" si="272"/>
        <v>42.008403361344541</v>
      </c>
      <c r="N464" s="115"/>
      <c r="O464" s="116"/>
      <c r="P464" s="177">
        <f t="shared" si="284"/>
        <v>49.99</v>
      </c>
      <c r="Q464" s="16">
        <f>P464-2</f>
        <v>47.99</v>
      </c>
      <c r="R464" s="16">
        <f>P464-5</f>
        <v>44.99</v>
      </c>
      <c r="S464" s="16">
        <f>P464-7</f>
        <v>42.99</v>
      </c>
      <c r="T464" s="16">
        <f>P464-10</f>
        <v>39.99</v>
      </c>
      <c r="U464" s="72">
        <f>P464-12</f>
        <v>37.99</v>
      </c>
      <c r="V464" s="252">
        <v>39.99</v>
      </c>
      <c r="W464" s="212"/>
      <c r="X464" s="119" t="s">
        <v>41</v>
      </c>
      <c r="Y464" s="67">
        <v>210</v>
      </c>
      <c r="Z464" s="114"/>
      <c r="AA464" s="182">
        <f t="shared" si="273"/>
        <v>210</v>
      </c>
      <c r="AB464" s="183">
        <f t="shared" si="274"/>
        <v>-202.29999999999998</v>
      </c>
      <c r="AC464" s="184">
        <f t="shared" si="275"/>
        <v>9.99</v>
      </c>
      <c r="AD464" s="183">
        <f t="shared" si="276"/>
        <v>8.3949579831932777</v>
      </c>
      <c r="AE464" s="202">
        <f>IF(ISNUMBER(Q464),AA464-40,"-")</f>
        <v>170</v>
      </c>
      <c r="AF464" s="203">
        <f>IF(ISNUMBER(R464),AA464-100,"-")</f>
        <v>110</v>
      </c>
      <c r="AG464" s="203">
        <f>IF(ISNUMBER(S464),AA464-140,"-")</f>
        <v>70</v>
      </c>
      <c r="AH464" s="203">
        <f t="shared" si="277"/>
        <v>10</v>
      </c>
      <c r="AI464" s="204">
        <f t="shared" si="278"/>
        <v>-30</v>
      </c>
      <c r="AJ464" s="185"/>
      <c r="AK464" s="205">
        <f t="shared" si="279"/>
        <v>9.99</v>
      </c>
      <c r="AL464" s="206">
        <f t="shared" si="280"/>
        <v>9.99</v>
      </c>
      <c r="AM464" s="206">
        <f t="shared" si="281"/>
        <v>9.99</v>
      </c>
      <c r="AN464" s="206">
        <f t="shared" si="282"/>
        <v>39.99</v>
      </c>
      <c r="AO464" s="207">
        <f t="shared" si="283"/>
        <v>89.99</v>
      </c>
      <c r="AP464" s="103"/>
      <c r="AQ464" s="227"/>
      <c r="AR464" s="112" t="s">
        <v>99</v>
      </c>
      <c r="AS464" s="103"/>
    </row>
    <row r="465" spans="1:45" s="49" customFormat="1">
      <c r="A465" s="110"/>
      <c r="B465" s="126" t="s">
        <v>176</v>
      </c>
      <c r="C465" s="53" t="s">
        <v>2281</v>
      </c>
      <c r="D465" s="71" t="s">
        <v>40</v>
      </c>
      <c r="E465" s="112" t="s">
        <v>2426</v>
      </c>
      <c r="F465" s="51" t="s">
        <v>61</v>
      </c>
      <c r="G465" s="14">
        <v>300</v>
      </c>
      <c r="H465" s="14">
        <v>50</v>
      </c>
      <c r="I465" s="14" t="s">
        <v>41</v>
      </c>
      <c r="J465" s="14" t="s">
        <v>76</v>
      </c>
      <c r="K465" s="72" t="s">
        <v>61</v>
      </c>
      <c r="L465" s="115">
        <v>49.99</v>
      </c>
      <c r="M465" s="175">
        <f t="shared" si="272"/>
        <v>42.008403361344541</v>
      </c>
      <c r="N465" s="115"/>
      <c r="O465" s="116"/>
      <c r="P465" s="177">
        <f t="shared" si="284"/>
        <v>49.99</v>
      </c>
      <c r="Q465" s="16">
        <f>P465-2</f>
        <v>47.99</v>
      </c>
      <c r="R465" s="16">
        <f>P465-5</f>
        <v>44.99</v>
      </c>
      <c r="S465" s="16">
        <f>P465-7</f>
        <v>42.99</v>
      </c>
      <c r="T465" s="16">
        <f>P465-10</f>
        <v>39.99</v>
      </c>
      <c r="U465" s="72">
        <f>P465-12</f>
        <v>37.99</v>
      </c>
      <c r="V465" s="252">
        <v>39.99</v>
      </c>
      <c r="W465" s="237" t="s">
        <v>49</v>
      </c>
      <c r="X465" s="120" t="s">
        <v>2282</v>
      </c>
      <c r="Y465" s="67">
        <v>210</v>
      </c>
      <c r="Z465" s="114">
        <v>320</v>
      </c>
      <c r="AA465" s="182">
        <f t="shared" si="273"/>
        <v>530</v>
      </c>
      <c r="AB465" s="183">
        <f t="shared" si="274"/>
        <v>-583.1</v>
      </c>
      <c r="AC465" s="184">
        <f t="shared" si="275"/>
        <v>9.99</v>
      </c>
      <c r="AD465" s="183">
        <f t="shared" si="276"/>
        <v>8.3949579831932777</v>
      </c>
      <c r="AE465" s="202">
        <f>IF(ISNUMBER(Q465),AA465-40,"-")</f>
        <v>490</v>
      </c>
      <c r="AF465" s="203">
        <f>IF(ISNUMBER(R465),AA465-100,"-")</f>
        <v>430</v>
      </c>
      <c r="AG465" s="203">
        <f>IF(ISNUMBER(S465),AA465-140,"-")</f>
        <v>390</v>
      </c>
      <c r="AH465" s="203">
        <f t="shared" si="277"/>
        <v>330</v>
      </c>
      <c r="AI465" s="204">
        <f t="shared" si="278"/>
        <v>290</v>
      </c>
      <c r="AJ465" s="185"/>
      <c r="AK465" s="205">
        <f t="shared" si="279"/>
        <v>9.99</v>
      </c>
      <c r="AL465" s="206">
        <f t="shared" si="280"/>
        <v>9.99</v>
      </c>
      <c r="AM465" s="206">
        <f t="shared" si="281"/>
        <v>9.99</v>
      </c>
      <c r="AN465" s="206">
        <f t="shared" si="282"/>
        <v>9.99</v>
      </c>
      <c r="AO465" s="207">
        <f t="shared" si="283"/>
        <v>9.99</v>
      </c>
      <c r="AP465" s="103"/>
      <c r="AQ465" s="227">
        <v>46265</v>
      </c>
      <c r="AR465" s="112" t="s">
        <v>99</v>
      </c>
      <c r="AS465" s="103"/>
    </row>
    <row r="466" spans="1:45">
      <c r="A466" s="110"/>
      <c r="B466" s="126" t="s">
        <v>176</v>
      </c>
      <c r="C466" s="145" t="s">
        <v>2620</v>
      </c>
      <c r="D466" s="71" t="s">
        <v>71</v>
      </c>
      <c r="E466" s="112"/>
      <c r="F466" s="51" t="s">
        <v>61</v>
      </c>
      <c r="G466" s="14" t="s">
        <v>61</v>
      </c>
      <c r="H466" s="14">
        <v>100</v>
      </c>
      <c r="I466" s="14" t="s">
        <v>41</v>
      </c>
      <c r="J466" s="14" t="s">
        <v>76</v>
      </c>
      <c r="K466" s="71" t="s">
        <v>61</v>
      </c>
      <c r="L466" s="115">
        <v>49.99</v>
      </c>
      <c r="M466" s="175">
        <f t="shared" si="272"/>
        <v>42.008403361344541</v>
      </c>
      <c r="N466" s="115"/>
      <c r="O466" s="116"/>
      <c r="P466" s="177">
        <f t="shared" si="284"/>
        <v>49.99</v>
      </c>
      <c r="Q466" s="16">
        <f>P466-2</f>
        <v>47.99</v>
      </c>
      <c r="R466" s="16">
        <f>P466-5</f>
        <v>44.99</v>
      </c>
      <c r="S466" s="16">
        <f>P466-7</f>
        <v>42.99</v>
      </c>
      <c r="T466" s="16">
        <f>P466-10</f>
        <v>39.99</v>
      </c>
      <c r="U466" s="71" t="s">
        <v>41</v>
      </c>
      <c r="V466" s="252">
        <v>39.99</v>
      </c>
      <c r="W466" s="212"/>
      <c r="X466" s="119" t="s">
        <v>41</v>
      </c>
      <c r="Y466" s="67">
        <v>320</v>
      </c>
      <c r="Z466" s="114"/>
      <c r="AA466" s="182">
        <f t="shared" si="273"/>
        <v>320</v>
      </c>
      <c r="AB466" s="183">
        <f t="shared" si="274"/>
        <v>-333.2</v>
      </c>
      <c r="AC466" s="184">
        <f t="shared" si="275"/>
        <v>9.99</v>
      </c>
      <c r="AD466" s="183">
        <f t="shared" si="276"/>
        <v>8.3949579831932777</v>
      </c>
      <c r="AE466" s="202">
        <f>IF(ISNUMBER(Q466),AA466-40,"-")</f>
        <v>280</v>
      </c>
      <c r="AF466" s="203">
        <f>IF(ISNUMBER(R466),AA466-100,"-")</f>
        <v>220</v>
      </c>
      <c r="AG466" s="203">
        <f>IF(ISNUMBER(S466),AA466-140,"-")</f>
        <v>180</v>
      </c>
      <c r="AH466" s="203">
        <f t="shared" si="277"/>
        <v>120</v>
      </c>
      <c r="AI466" s="204" t="str">
        <f t="shared" si="278"/>
        <v>-</v>
      </c>
      <c r="AJ466" s="185"/>
      <c r="AK466" s="205">
        <f t="shared" si="279"/>
        <v>9.99</v>
      </c>
      <c r="AL466" s="206">
        <f t="shared" si="280"/>
        <v>9.99</v>
      </c>
      <c r="AM466" s="206">
        <f t="shared" si="281"/>
        <v>9.99</v>
      </c>
      <c r="AN466" s="206">
        <f t="shared" si="282"/>
        <v>9.99</v>
      </c>
      <c r="AO466" s="207" t="str">
        <f t="shared" si="283"/>
        <v>-</v>
      </c>
      <c r="AP466" s="103" t="s">
        <v>2755</v>
      </c>
      <c r="AQ466" s="228"/>
      <c r="AR466" s="219" t="s">
        <v>215</v>
      </c>
      <c r="AS466" s="103"/>
    </row>
    <row r="467" spans="1:45">
      <c r="A467" s="110"/>
      <c r="B467" s="126" t="s">
        <v>176</v>
      </c>
      <c r="C467" s="145" t="s">
        <v>2620</v>
      </c>
      <c r="D467" s="71" t="s">
        <v>71</v>
      </c>
      <c r="E467" s="112" t="s">
        <v>2426</v>
      </c>
      <c r="F467" s="51" t="s">
        <v>61</v>
      </c>
      <c r="G467" s="14" t="s">
        <v>61</v>
      </c>
      <c r="H467" s="14">
        <v>100</v>
      </c>
      <c r="I467" s="14" t="s">
        <v>41</v>
      </c>
      <c r="J467" s="14" t="s">
        <v>76</v>
      </c>
      <c r="K467" s="71" t="s">
        <v>61</v>
      </c>
      <c r="L467" s="115">
        <v>49.99</v>
      </c>
      <c r="M467" s="175">
        <f t="shared" si="272"/>
        <v>42.008403361344541</v>
      </c>
      <c r="N467" s="115"/>
      <c r="O467" s="116"/>
      <c r="P467" s="177">
        <f t="shared" si="284"/>
        <v>49.99</v>
      </c>
      <c r="Q467" s="16">
        <f>P467-2</f>
        <v>47.99</v>
      </c>
      <c r="R467" s="16">
        <f>P467-5</f>
        <v>44.99</v>
      </c>
      <c r="S467" s="16">
        <f>P467-7</f>
        <v>42.99</v>
      </c>
      <c r="T467" s="16">
        <f>P467-10</f>
        <v>39.99</v>
      </c>
      <c r="U467" s="71" t="s">
        <v>41</v>
      </c>
      <c r="V467" s="252">
        <v>39.99</v>
      </c>
      <c r="W467" s="237" t="s">
        <v>49</v>
      </c>
      <c r="X467" s="120" t="s">
        <v>2627</v>
      </c>
      <c r="Y467" s="67">
        <v>320</v>
      </c>
      <c r="Z467" s="114">
        <v>220</v>
      </c>
      <c r="AA467" s="182">
        <f t="shared" si="273"/>
        <v>540</v>
      </c>
      <c r="AB467" s="183">
        <f t="shared" si="274"/>
        <v>-595</v>
      </c>
      <c r="AC467" s="184">
        <f t="shared" si="275"/>
        <v>9.99</v>
      </c>
      <c r="AD467" s="183">
        <f t="shared" si="276"/>
        <v>8.3949579831932777</v>
      </c>
      <c r="AE467" s="202">
        <f>IF(ISNUMBER(Q467),AA467-40,"-")</f>
        <v>500</v>
      </c>
      <c r="AF467" s="203">
        <f>IF(ISNUMBER(R467),AA467-100,"-")</f>
        <v>440</v>
      </c>
      <c r="AG467" s="203">
        <f>IF(ISNUMBER(S467),AA467-140,"-")</f>
        <v>400</v>
      </c>
      <c r="AH467" s="203">
        <f t="shared" si="277"/>
        <v>340</v>
      </c>
      <c r="AI467" s="204" t="str">
        <f t="shared" si="278"/>
        <v>-</v>
      </c>
      <c r="AJ467" s="185"/>
      <c r="AK467" s="205">
        <f t="shared" si="279"/>
        <v>9.99</v>
      </c>
      <c r="AL467" s="206">
        <f t="shared" si="280"/>
        <v>9.99</v>
      </c>
      <c r="AM467" s="206">
        <f t="shared" si="281"/>
        <v>9.99</v>
      </c>
      <c r="AN467" s="206">
        <f t="shared" si="282"/>
        <v>9.99</v>
      </c>
      <c r="AO467" s="207" t="str">
        <f t="shared" si="283"/>
        <v>-</v>
      </c>
      <c r="AP467" s="103" t="s">
        <v>2755</v>
      </c>
      <c r="AQ467" s="227">
        <v>46265</v>
      </c>
      <c r="AR467" s="219" t="s">
        <v>215</v>
      </c>
      <c r="AS467" s="103"/>
    </row>
    <row r="468" spans="1:45" s="49" customFormat="1">
      <c r="A468" s="110"/>
      <c r="B468" s="126" t="s">
        <v>176</v>
      </c>
      <c r="C468" s="53" t="s">
        <v>1949</v>
      </c>
      <c r="D468" s="71" t="s">
        <v>40</v>
      </c>
      <c r="E468" s="112"/>
      <c r="F468" s="51" t="s">
        <v>61</v>
      </c>
      <c r="G468" s="14" t="s">
        <v>61</v>
      </c>
      <c r="H468" s="14">
        <v>50</v>
      </c>
      <c r="I468" s="14" t="s">
        <v>41</v>
      </c>
      <c r="J468" s="14" t="s">
        <v>76</v>
      </c>
      <c r="K468" s="72" t="s">
        <v>61</v>
      </c>
      <c r="L468" s="115">
        <v>54.99</v>
      </c>
      <c r="M468" s="175">
        <f t="shared" si="272"/>
        <v>46.210084033613448</v>
      </c>
      <c r="N468" s="115"/>
      <c r="O468" s="116"/>
      <c r="P468" s="177">
        <f t="shared" si="284"/>
        <v>54.99</v>
      </c>
      <c r="Q468" s="16">
        <f>P468-2</f>
        <v>52.99</v>
      </c>
      <c r="R468" s="16">
        <f>P468-5</f>
        <v>49.99</v>
      </c>
      <c r="S468" s="16">
        <f>P468-7</f>
        <v>47.99</v>
      </c>
      <c r="T468" s="16">
        <f>P468-10</f>
        <v>44.99</v>
      </c>
      <c r="U468" s="72">
        <f>P468-12</f>
        <v>42.99</v>
      </c>
      <c r="V468" s="252">
        <v>39.99</v>
      </c>
      <c r="W468" s="212"/>
      <c r="X468" s="119" t="s">
        <v>41</v>
      </c>
      <c r="Y468" s="67">
        <v>300</v>
      </c>
      <c r="Z468" s="114"/>
      <c r="AA468" s="182">
        <f t="shared" si="273"/>
        <v>300</v>
      </c>
      <c r="AB468" s="183">
        <f t="shared" si="274"/>
        <v>-309.39999999999998</v>
      </c>
      <c r="AC468" s="184">
        <f t="shared" si="275"/>
        <v>9.99</v>
      </c>
      <c r="AD468" s="183">
        <f t="shared" si="276"/>
        <v>8.3949579831932777</v>
      </c>
      <c r="AE468" s="202">
        <f>IF(ISNUMBER(Q468),AA468-40,"-")</f>
        <v>260</v>
      </c>
      <c r="AF468" s="203">
        <f>IF(ISNUMBER(R468),AA468-100,"-")</f>
        <v>200</v>
      </c>
      <c r="AG468" s="203">
        <f>IF(ISNUMBER(S468),AA468-140,"-")</f>
        <v>160</v>
      </c>
      <c r="AH468" s="203">
        <f t="shared" si="277"/>
        <v>100</v>
      </c>
      <c r="AI468" s="204">
        <f t="shared" si="278"/>
        <v>60</v>
      </c>
      <c r="AJ468" s="185"/>
      <c r="AK468" s="205">
        <f t="shared" si="279"/>
        <v>9.99</v>
      </c>
      <c r="AL468" s="206">
        <f t="shared" si="280"/>
        <v>9.99</v>
      </c>
      <c r="AM468" s="206">
        <f t="shared" si="281"/>
        <v>9.99</v>
      </c>
      <c r="AN468" s="206">
        <f t="shared" si="282"/>
        <v>9.99</v>
      </c>
      <c r="AO468" s="207">
        <f t="shared" si="283"/>
        <v>9.99</v>
      </c>
      <c r="AP468" s="103"/>
      <c r="AQ468" s="227"/>
      <c r="AR468" s="112" t="s">
        <v>216</v>
      </c>
      <c r="AS468" s="103"/>
    </row>
    <row r="469" spans="1:45">
      <c r="A469" s="110"/>
      <c r="B469" s="126" t="s">
        <v>176</v>
      </c>
      <c r="C469" s="53" t="s">
        <v>1949</v>
      </c>
      <c r="D469" s="71" t="s">
        <v>40</v>
      </c>
      <c r="E469" s="112" t="s">
        <v>2426</v>
      </c>
      <c r="F469" s="51" t="s">
        <v>61</v>
      </c>
      <c r="G469" s="14" t="s">
        <v>61</v>
      </c>
      <c r="H469" s="14">
        <v>50</v>
      </c>
      <c r="I469" s="14" t="s">
        <v>41</v>
      </c>
      <c r="J469" s="14" t="s">
        <v>76</v>
      </c>
      <c r="K469" s="72" t="s">
        <v>61</v>
      </c>
      <c r="L469" s="115">
        <v>54.99</v>
      </c>
      <c r="M469" s="175">
        <f t="shared" si="272"/>
        <v>46.210084033613448</v>
      </c>
      <c r="N469" s="115"/>
      <c r="O469" s="116"/>
      <c r="P469" s="177">
        <f t="shared" si="284"/>
        <v>54.99</v>
      </c>
      <c r="Q469" s="16">
        <f>P469-2</f>
        <v>52.99</v>
      </c>
      <c r="R469" s="16">
        <f>P469-5</f>
        <v>49.99</v>
      </c>
      <c r="S469" s="16">
        <f>P469-7</f>
        <v>47.99</v>
      </c>
      <c r="T469" s="16">
        <f>P469-10</f>
        <v>44.99</v>
      </c>
      <c r="U469" s="72">
        <f>P469-12</f>
        <v>42.99</v>
      </c>
      <c r="V469" s="252">
        <v>39.99</v>
      </c>
      <c r="W469" s="237" t="s">
        <v>49</v>
      </c>
      <c r="X469" s="120" t="s">
        <v>1952</v>
      </c>
      <c r="Y469" s="67">
        <v>270</v>
      </c>
      <c r="Z469" s="114">
        <v>320</v>
      </c>
      <c r="AA469" s="182">
        <f t="shared" si="273"/>
        <v>590</v>
      </c>
      <c r="AB469" s="183">
        <f t="shared" si="274"/>
        <v>-654.5</v>
      </c>
      <c r="AC469" s="184">
        <f t="shared" si="275"/>
        <v>9.99</v>
      </c>
      <c r="AD469" s="183">
        <f t="shared" si="276"/>
        <v>8.3949579831932777</v>
      </c>
      <c r="AE469" s="202">
        <f>IF(ISNUMBER(Q469),AA469-40,"-")</f>
        <v>550</v>
      </c>
      <c r="AF469" s="203">
        <f>IF(ISNUMBER(R469),AA469-100,"-")</f>
        <v>490</v>
      </c>
      <c r="AG469" s="203">
        <f>IF(ISNUMBER(S469),AA469-140,"-")</f>
        <v>450</v>
      </c>
      <c r="AH469" s="203">
        <f t="shared" si="277"/>
        <v>390</v>
      </c>
      <c r="AI469" s="204">
        <f t="shared" si="278"/>
        <v>350</v>
      </c>
      <c r="AJ469" s="185"/>
      <c r="AK469" s="205">
        <f t="shared" si="279"/>
        <v>9.99</v>
      </c>
      <c r="AL469" s="206">
        <f t="shared" si="280"/>
        <v>9.99</v>
      </c>
      <c r="AM469" s="206">
        <f t="shared" si="281"/>
        <v>9.99</v>
      </c>
      <c r="AN469" s="206">
        <f t="shared" si="282"/>
        <v>9.99</v>
      </c>
      <c r="AO469" s="207">
        <f t="shared" si="283"/>
        <v>9.99</v>
      </c>
      <c r="AP469" s="123"/>
      <c r="AQ469" s="227">
        <v>46265</v>
      </c>
      <c r="AR469" s="112" t="s">
        <v>113</v>
      </c>
      <c r="AS469" s="103"/>
    </row>
    <row r="470" spans="1:45">
      <c r="A470" s="110"/>
      <c r="B470" s="126" t="s">
        <v>176</v>
      </c>
      <c r="C470" s="53" t="s">
        <v>1950</v>
      </c>
      <c r="D470" s="71" t="s">
        <v>85</v>
      </c>
      <c r="E470" s="112"/>
      <c r="F470" s="51" t="s">
        <v>61</v>
      </c>
      <c r="G470" s="14" t="s">
        <v>61</v>
      </c>
      <c r="H470" s="14">
        <v>50</v>
      </c>
      <c r="I470" s="14" t="s">
        <v>41</v>
      </c>
      <c r="J470" s="14" t="s">
        <v>76</v>
      </c>
      <c r="K470" s="72" t="s">
        <v>61</v>
      </c>
      <c r="L470" s="115">
        <v>59.99</v>
      </c>
      <c r="M470" s="175">
        <f t="shared" si="272"/>
        <v>50.411764705882355</v>
      </c>
      <c r="N470" s="115"/>
      <c r="O470" s="116"/>
      <c r="P470" s="177">
        <f t="shared" si="284"/>
        <v>59.99</v>
      </c>
      <c r="Q470" s="16">
        <f>P470-2</f>
        <v>57.99</v>
      </c>
      <c r="R470" s="16">
        <f>P470-5</f>
        <v>54.99</v>
      </c>
      <c r="S470" s="16">
        <f>P470-7</f>
        <v>52.99</v>
      </c>
      <c r="T470" s="16">
        <f>P470-10</f>
        <v>49.99</v>
      </c>
      <c r="U470" s="72">
        <f>P470-12</f>
        <v>47.99</v>
      </c>
      <c r="V470" s="252">
        <v>39.99</v>
      </c>
      <c r="W470" s="212"/>
      <c r="X470" s="119" t="s">
        <v>41</v>
      </c>
      <c r="Y470" s="67">
        <v>380</v>
      </c>
      <c r="Z470" s="114"/>
      <c r="AA470" s="182">
        <f t="shared" si="273"/>
        <v>380</v>
      </c>
      <c r="AB470" s="183">
        <f t="shared" si="274"/>
        <v>-404.59999999999997</v>
      </c>
      <c r="AC470" s="184">
        <f t="shared" si="275"/>
        <v>9.99</v>
      </c>
      <c r="AD470" s="183">
        <f t="shared" si="276"/>
        <v>8.3949579831932777</v>
      </c>
      <c r="AE470" s="202">
        <f>IF(ISNUMBER(Q470),AA470-40,"-")</f>
        <v>340</v>
      </c>
      <c r="AF470" s="203">
        <f>IF(ISNUMBER(R470),AA470-100,"-")</f>
        <v>280</v>
      </c>
      <c r="AG470" s="203">
        <f>IF(ISNUMBER(S470),AA470-140,"-")</f>
        <v>240</v>
      </c>
      <c r="AH470" s="203">
        <f t="shared" si="277"/>
        <v>180</v>
      </c>
      <c r="AI470" s="204">
        <f t="shared" si="278"/>
        <v>140</v>
      </c>
      <c r="AJ470" s="185"/>
      <c r="AK470" s="205">
        <f t="shared" si="279"/>
        <v>9.99</v>
      </c>
      <c r="AL470" s="206">
        <f t="shared" si="280"/>
        <v>9.99</v>
      </c>
      <c r="AM470" s="206">
        <f t="shared" si="281"/>
        <v>9.99</v>
      </c>
      <c r="AN470" s="206">
        <f t="shared" si="282"/>
        <v>9.99</v>
      </c>
      <c r="AO470" s="207">
        <f t="shared" si="283"/>
        <v>9.99</v>
      </c>
      <c r="AP470" s="103"/>
      <c r="AQ470" s="227"/>
      <c r="AR470" s="112" t="s">
        <v>146</v>
      </c>
      <c r="AS470" s="103"/>
    </row>
    <row r="471" spans="1:45" s="49" customFormat="1">
      <c r="A471" s="110"/>
      <c r="B471" s="126" t="s">
        <v>176</v>
      </c>
      <c r="C471" s="53" t="s">
        <v>1950</v>
      </c>
      <c r="D471" s="71" t="s">
        <v>85</v>
      </c>
      <c r="E471" s="112" t="s">
        <v>2426</v>
      </c>
      <c r="F471" s="51" t="s">
        <v>61</v>
      </c>
      <c r="G471" s="14" t="s">
        <v>61</v>
      </c>
      <c r="H471" s="14">
        <v>50</v>
      </c>
      <c r="I471" s="14" t="s">
        <v>41</v>
      </c>
      <c r="J471" s="14" t="s">
        <v>76</v>
      </c>
      <c r="K471" s="72" t="s">
        <v>61</v>
      </c>
      <c r="L471" s="115">
        <v>59.99</v>
      </c>
      <c r="M471" s="175">
        <f t="shared" si="272"/>
        <v>50.411764705882355</v>
      </c>
      <c r="N471" s="115"/>
      <c r="O471" s="116"/>
      <c r="P471" s="177">
        <f t="shared" si="284"/>
        <v>59.99</v>
      </c>
      <c r="Q471" s="16">
        <f>P471-2</f>
        <v>57.99</v>
      </c>
      <c r="R471" s="16">
        <f>P471-5</f>
        <v>54.99</v>
      </c>
      <c r="S471" s="16">
        <f>P471-7</f>
        <v>52.99</v>
      </c>
      <c r="T471" s="16">
        <f>P471-10</f>
        <v>49.99</v>
      </c>
      <c r="U471" s="72">
        <f>P471-12</f>
        <v>47.99</v>
      </c>
      <c r="V471" s="252">
        <v>39.99</v>
      </c>
      <c r="W471" s="237" t="s">
        <v>49</v>
      </c>
      <c r="X471" s="120" t="s">
        <v>1952</v>
      </c>
      <c r="Y471" s="67">
        <v>350</v>
      </c>
      <c r="Z471" s="114">
        <v>320</v>
      </c>
      <c r="AA471" s="182">
        <f t="shared" si="273"/>
        <v>670</v>
      </c>
      <c r="AB471" s="183">
        <f t="shared" si="274"/>
        <v>-749.69999999999993</v>
      </c>
      <c r="AC471" s="184">
        <f t="shared" si="275"/>
        <v>9.99</v>
      </c>
      <c r="AD471" s="183">
        <f t="shared" si="276"/>
        <v>8.3949579831932777</v>
      </c>
      <c r="AE471" s="202">
        <f>IF(ISNUMBER(Q471),AA471-40,"-")</f>
        <v>630</v>
      </c>
      <c r="AF471" s="203">
        <f>IF(ISNUMBER(R471),AA471-100,"-")</f>
        <v>570</v>
      </c>
      <c r="AG471" s="203">
        <f>IF(ISNUMBER(S471),AA471-140,"-")</f>
        <v>530</v>
      </c>
      <c r="AH471" s="203">
        <f t="shared" si="277"/>
        <v>470</v>
      </c>
      <c r="AI471" s="204">
        <f t="shared" si="278"/>
        <v>430</v>
      </c>
      <c r="AJ471" s="185"/>
      <c r="AK471" s="205">
        <f t="shared" si="279"/>
        <v>9.99</v>
      </c>
      <c r="AL471" s="206">
        <f t="shared" si="280"/>
        <v>9.99</v>
      </c>
      <c r="AM471" s="206">
        <f t="shared" si="281"/>
        <v>9.99</v>
      </c>
      <c r="AN471" s="206">
        <f t="shared" si="282"/>
        <v>9.99</v>
      </c>
      <c r="AO471" s="207">
        <f t="shared" si="283"/>
        <v>9.99</v>
      </c>
      <c r="AP471" s="123"/>
      <c r="AQ471" s="227">
        <v>46265</v>
      </c>
      <c r="AR471" s="112" t="s">
        <v>127</v>
      </c>
      <c r="AS471" s="103"/>
    </row>
    <row r="472" spans="1:45">
      <c r="A472" s="110"/>
      <c r="B472" s="126" t="s">
        <v>176</v>
      </c>
      <c r="C472" s="145" t="s">
        <v>2621</v>
      </c>
      <c r="D472" s="71" t="s">
        <v>40</v>
      </c>
      <c r="E472" s="112"/>
      <c r="F472" s="51" t="s">
        <v>61</v>
      </c>
      <c r="G472" s="14" t="s">
        <v>61</v>
      </c>
      <c r="H472" s="14">
        <v>300</v>
      </c>
      <c r="I472" s="14" t="s">
        <v>41</v>
      </c>
      <c r="J472" s="14" t="s">
        <v>76</v>
      </c>
      <c r="K472" s="71" t="s">
        <v>61</v>
      </c>
      <c r="L472" s="115">
        <v>59.99</v>
      </c>
      <c r="M472" s="175">
        <f t="shared" si="272"/>
        <v>50.411764705882355</v>
      </c>
      <c r="N472" s="115"/>
      <c r="O472" s="116"/>
      <c r="P472" s="177">
        <f t="shared" si="284"/>
        <v>59.99</v>
      </c>
      <c r="Q472" s="16">
        <f>P472-2</f>
        <v>57.99</v>
      </c>
      <c r="R472" s="16">
        <f>P472-5</f>
        <v>54.99</v>
      </c>
      <c r="S472" s="16">
        <f>P472-7</f>
        <v>52.99</v>
      </c>
      <c r="T472" s="16">
        <f>P472-10</f>
        <v>49.99</v>
      </c>
      <c r="U472" s="72">
        <f>P472-12</f>
        <v>47.99</v>
      </c>
      <c r="V472" s="252">
        <v>39.99</v>
      </c>
      <c r="W472" s="212"/>
      <c r="X472" s="119" t="s">
        <v>41</v>
      </c>
      <c r="Y472" s="67">
        <v>300</v>
      </c>
      <c r="Z472" s="114"/>
      <c r="AA472" s="182">
        <f t="shared" si="273"/>
        <v>300</v>
      </c>
      <c r="AB472" s="183">
        <f t="shared" si="274"/>
        <v>-309.39999999999998</v>
      </c>
      <c r="AC472" s="184">
        <f t="shared" si="275"/>
        <v>9.99</v>
      </c>
      <c r="AD472" s="183">
        <f t="shared" si="276"/>
        <v>8.3949579831932777</v>
      </c>
      <c r="AE472" s="202">
        <f>IF(ISNUMBER(Q472),AA472-40,"-")</f>
        <v>260</v>
      </c>
      <c r="AF472" s="203">
        <f>IF(ISNUMBER(R472),AA472-100,"-")</f>
        <v>200</v>
      </c>
      <c r="AG472" s="203">
        <f>IF(ISNUMBER(S472),AA472-140,"-")</f>
        <v>160</v>
      </c>
      <c r="AH472" s="203">
        <f t="shared" si="277"/>
        <v>100</v>
      </c>
      <c r="AI472" s="204">
        <f t="shared" si="278"/>
        <v>60</v>
      </c>
      <c r="AJ472" s="185"/>
      <c r="AK472" s="205">
        <f t="shared" si="279"/>
        <v>9.99</v>
      </c>
      <c r="AL472" s="206">
        <f t="shared" si="280"/>
        <v>9.99</v>
      </c>
      <c r="AM472" s="206">
        <f t="shared" si="281"/>
        <v>9.99</v>
      </c>
      <c r="AN472" s="206">
        <f t="shared" si="282"/>
        <v>9.99</v>
      </c>
      <c r="AO472" s="207">
        <f t="shared" si="283"/>
        <v>9.99</v>
      </c>
      <c r="AP472" s="103" t="s">
        <v>2755</v>
      </c>
      <c r="AQ472" s="228"/>
      <c r="AR472" s="219" t="s">
        <v>216</v>
      </c>
      <c r="AS472" s="103"/>
    </row>
    <row r="473" spans="1:45">
      <c r="A473" s="111" t="s">
        <v>173</v>
      </c>
      <c r="B473" s="126" t="s">
        <v>176</v>
      </c>
      <c r="C473" s="145" t="s">
        <v>2697</v>
      </c>
      <c r="D473" s="71" t="s">
        <v>40</v>
      </c>
      <c r="E473" s="112"/>
      <c r="F473" s="51" t="s">
        <v>61</v>
      </c>
      <c r="G473" s="14" t="s">
        <v>61</v>
      </c>
      <c r="H473" s="14">
        <v>300</v>
      </c>
      <c r="I473" s="14" t="s">
        <v>41</v>
      </c>
      <c r="J473" s="14" t="s">
        <v>76</v>
      </c>
      <c r="K473" s="71" t="s">
        <v>61</v>
      </c>
      <c r="L473" s="115">
        <v>59.99</v>
      </c>
      <c r="M473" s="175">
        <f t="shared" si="272"/>
        <v>50.411764705882355</v>
      </c>
      <c r="N473" s="115"/>
      <c r="O473" s="116"/>
      <c r="P473" s="177">
        <f t="shared" si="284"/>
        <v>59.99</v>
      </c>
      <c r="Q473" s="16" t="s">
        <v>41</v>
      </c>
      <c r="R473" s="16" t="s">
        <v>41</v>
      </c>
      <c r="S473" s="16" t="s">
        <v>41</v>
      </c>
      <c r="T473" s="16" t="s">
        <v>41</v>
      </c>
      <c r="U473" s="71" t="s">
        <v>41</v>
      </c>
      <c r="V473" s="252">
        <v>39.99</v>
      </c>
      <c r="W473" s="212"/>
      <c r="X473" s="119" t="s">
        <v>41</v>
      </c>
      <c r="Y473" s="67">
        <v>25</v>
      </c>
      <c r="Z473" s="114"/>
      <c r="AA473" s="182">
        <f t="shared" si="273"/>
        <v>25</v>
      </c>
      <c r="AB473" s="183">
        <f t="shared" si="274"/>
        <v>17.849999999999998</v>
      </c>
      <c r="AC473" s="184">
        <f t="shared" si="275"/>
        <v>19.990000000000002</v>
      </c>
      <c r="AD473" s="183">
        <f t="shared" si="276"/>
        <v>16.798319327731093</v>
      </c>
      <c r="AE473" s="202" t="str">
        <f>IF(ISNUMBER(Q473),AA473-40,"-")</f>
        <v>-</v>
      </c>
      <c r="AF473" s="203" t="str">
        <f>IF(ISNUMBER(R473),AA473-100,"-")</f>
        <v>-</v>
      </c>
      <c r="AG473" s="203" t="str">
        <f>IF(ISNUMBER(S473),AA473-140,"-")</f>
        <v>-</v>
      </c>
      <c r="AH473" s="203" t="str">
        <f t="shared" si="277"/>
        <v>-</v>
      </c>
      <c r="AI473" s="204" t="str">
        <f t="shared" si="278"/>
        <v>-</v>
      </c>
      <c r="AJ473" s="185"/>
      <c r="AK473" s="205" t="str">
        <f t="shared" si="279"/>
        <v>-</v>
      </c>
      <c r="AL473" s="206" t="str">
        <f t="shared" si="280"/>
        <v>-</v>
      </c>
      <c r="AM473" s="206" t="str">
        <f t="shared" si="281"/>
        <v>-</v>
      </c>
      <c r="AN473" s="206" t="str">
        <f t="shared" si="282"/>
        <v>-</v>
      </c>
      <c r="AO473" s="207" t="str">
        <f t="shared" si="283"/>
        <v>-</v>
      </c>
      <c r="AP473" s="103" t="s">
        <v>2754</v>
      </c>
      <c r="AQ473" s="228"/>
      <c r="AR473" s="219" t="s">
        <v>62</v>
      </c>
      <c r="AS473" s="103"/>
    </row>
    <row r="474" spans="1:45" s="49" customFormat="1">
      <c r="A474" s="110"/>
      <c r="B474" s="126" t="s">
        <v>176</v>
      </c>
      <c r="C474" s="145" t="s">
        <v>2621</v>
      </c>
      <c r="D474" s="71" t="s">
        <v>40</v>
      </c>
      <c r="E474" s="112" t="s">
        <v>2426</v>
      </c>
      <c r="F474" s="51" t="s">
        <v>61</v>
      </c>
      <c r="G474" s="14" t="s">
        <v>61</v>
      </c>
      <c r="H474" s="14">
        <v>300</v>
      </c>
      <c r="I474" s="14" t="s">
        <v>41</v>
      </c>
      <c r="J474" s="14" t="s">
        <v>76</v>
      </c>
      <c r="K474" s="71" t="s">
        <v>61</v>
      </c>
      <c r="L474" s="115">
        <v>59.99</v>
      </c>
      <c r="M474" s="175">
        <f t="shared" si="272"/>
        <v>50.411764705882355</v>
      </c>
      <c r="N474" s="115"/>
      <c r="O474" s="116"/>
      <c r="P474" s="177">
        <f t="shared" si="284"/>
        <v>59.99</v>
      </c>
      <c r="Q474" s="16">
        <f>P474-2</f>
        <v>57.99</v>
      </c>
      <c r="R474" s="16">
        <f>P474-5</f>
        <v>54.99</v>
      </c>
      <c r="S474" s="16">
        <f>P474-7</f>
        <v>52.99</v>
      </c>
      <c r="T474" s="16">
        <f>P474-10</f>
        <v>49.99</v>
      </c>
      <c r="U474" s="72">
        <f>P474-12</f>
        <v>47.99</v>
      </c>
      <c r="V474" s="252">
        <v>39.99</v>
      </c>
      <c r="W474" s="237" t="s">
        <v>49</v>
      </c>
      <c r="X474" s="120" t="s">
        <v>2628</v>
      </c>
      <c r="Y474" s="67">
        <v>300</v>
      </c>
      <c r="Z474" s="114">
        <v>300</v>
      </c>
      <c r="AA474" s="182">
        <f t="shared" si="273"/>
        <v>600</v>
      </c>
      <c r="AB474" s="183">
        <f t="shared" si="274"/>
        <v>-666.4</v>
      </c>
      <c r="AC474" s="184">
        <f t="shared" si="275"/>
        <v>9.99</v>
      </c>
      <c r="AD474" s="183">
        <f t="shared" si="276"/>
        <v>8.3949579831932777</v>
      </c>
      <c r="AE474" s="202">
        <f>IF(ISNUMBER(Q474),AA474-40,"-")</f>
        <v>560</v>
      </c>
      <c r="AF474" s="203">
        <f>IF(ISNUMBER(R474),AA474-100,"-")</f>
        <v>500</v>
      </c>
      <c r="AG474" s="203">
        <f>IF(ISNUMBER(S474),AA474-140,"-")</f>
        <v>460</v>
      </c>
      <c r="AH474" s="203">
        <f t="shared" si="277"/>
        <v>400</v>
      </c>
      <c r="AI474" s="204">
        <f t="shared" si="278"/>
        <v>360</v>
      </c>
      <c r="AJ474" s="185"/>
      <c r="AK474" s="205">
        <f t="shared" si="279"/>
        <v>9.99</v>
      </c>
      <c r="AL474" s="206">
        <f t="shared" si="280"/>
        <v>9.99</v>
      </c>
      <c r="AM474" s="206">
        <f t="shared" si="281"/>
        <v>9.99</v>
      </c>
      <c r="AN474" s="206">
        <f t="shared" si="282"/>
        <v>9.99</v>
      </c>
      <c r="AO474" s="207">
        <f t="shared" si="283"/>
        <v>9.99</v>
      </c>
      <c r="AP474" s="103" t="s">
        <v>2755</v>
      </c>
      <c r="AQ474" s="227">
        <v>46265</v>
      </c>
      <c r="AR474" s="219" t="s">
        <v>216</v>
      </c>
      <c r="AS474" s="103"/>
    </row>
    <row r="475" spans="1:45">
      <c r="A475" s="110"/>
      <c r="B475" s="126" t="s">
        <v>176</v>
      </c>
      <c r="C475" s="53" t="s">
        <v>1951</v>
      </c>
      <c r="D475" s="71" t="s">
        <v>71</v>
      </c>
      <c r="E475" s="112"/>
      <c r="F475" s="51" t="s">
        <v>61</v>
      </c>
      <c r="G475" s="14" t="s">
        <v>61</v>
      </c>
      <c r="H475" s="14">
        <v>50</v>
      </c>
      <c r="I475" s="14" t="s">
        <v>41</v>
      </c>
      <c r="J475" s="14" t="s">
        <v>76</v>
      </c>
      <c r="K475" s="72" t="s">
        <v>61</v>
      </c>
      <c r="L475" s="115">
        <v>64.989999999999995</v>
      </c>
      <c r="M475" s="175">
        <f t="shared" si="272"/>
        <v>54.613445378151262</v>
      </c>
      <c r="N475" s="115"/>
      <c r="O475" s="116"/>
      <c r="P475" s="177">
        <f t="shared" si="284"/>
        <v>64.989999999999995</v>
      </c>
      <c r="Q475" s="16">
        <f>P475-2</f>
        <v>62.989999999999995</v>
      </c>
      <c r="R475" s="16">
        <f>P475-5</f>
        <v>59.989999999999995</v>
      </c>
      <c r="S475" s="16">
        <f>P475-7</f>
        <v>57.989999999999995</v>
      </c>
      <c r="T475" s="16">
        <f>P475-10</f>
        <v>54.989999999999995</v>
      </c>
      <c r="U475" s="72">
        <f>P475-12</f>
        <v>52.989999999999995</v>
      </c>
      <c r="V475" s="252">
        <v>39.99</v>
      </c>
      <c r="W475" s="212"/>
      <c r="X475" s="119" t="s">
        <v>41</v>
      </c>
      <c r="Y475" s="67">
        <v>460</v>
      </c>
      <c r="Z475" s="114"/>
      <c r="AA475" s="182">
        <f t="shared" si="273"/>
        <v>460</v>
      </c>
      <c r="AB475" s="183">
        <f t="shared" si="274"/>
        <v>-499.79999999999995</v>
      </c>
      <c r="AC475" s="184">
        <f t="shared" si="275"/>
        <v>9.99</v>
      </c>
      <c r="AD475" s="183">
        <f t="shared" si="276"/>
        <v>8.3949579831932777</v>
      </c>
      <c r="AE475" s="202">
        <f>IF(ISNUMBER(Q475),AA475-40,"-")</f>
        <v>420</v>
      </c>
      <c r="AF475" s="203">
        <f>IF(ISNUMBER(R475),AA475-100,"-")</f>
        <v>360</v>
      </c>
      <c r="AG475" s="203">
        <f>IF(ISNUMBER(S475),AA475-140,"-")</f>
        <v>320</v>
      </c>
      <c r="AH475" s="203">
        <f t="shared" si="277"/>
        <v>260</v>
      </c>
      <c r="AI475" s="204">
        <f t="shared" si="278"/>
        <v>220</v>
      </c>
      <c r="AJ475" s="185"/>
      <c r="AK475" s="205">
        <f t="shared" si="279"/>
        <v>9.99</v>
      </c>
      <c r="AL475" s="206">
        <f t="shared" si="280"/>
        <v>9.99</v>
      </c>
      <c r="AM475" s="206">
        <f t="shared" si="281"/>
        <v>9.99</v>
      </c>
      <c r="AN475" s="206">
        <f t="shared" si="282"/>
        <v>9.99</v>
      </c>
      <c r="AO475" s="207">
        <f t="shared" si="283"/>
        <v>9.99</v>
      </c>
      <c r="AP475" s="103"/>
      <c r="AQ475" s="227"/>
      <c r="AR475" s="112" t="s">
        <v>217</v>
      </c>
      <c r="AS475" s="103"/>
    </row>
    <row r="476" spans="1:45">
      <c r="A476" s="110"/>
      <c r="B476" s="126" t="s">
        <v>176</v>
      </c>
      <c r="C476" s="53" t="s">
        <v>1951</v>
      </c>
      <c r="D476" s="71" t="s">
        <v>71</v>
      </c>
      <c r="E476" s="112" t="s">
        <v>2426</v>
      </c>
      <c r="F476" s="51" t="s">
        <v>61</v>
      </c>
      <c r="G476" s="14" t="s">
        <v>61</v>
      </c>
      <c r="H476" s="14">
        <v>50</v>
      </c>
      <c r="I476" s="14" t="s">
        <v>41</v>
      </c>
      <c r="J476" s="14" t="s">
        <v>76</v>
      </c>
      <c r="K476" s="72" t="s">
        <v>61</v>
      </c>
      <c r="L476" s="115">
        <v>64.989999999999995</v>
      </c>
      <c r="M476" s="175">
        <f t="shared" si="272"/>
        <v>54.613445378151262</v>
      </c>
      <c r="N476" s="115"/>
      <c r="O476" s="116"/>
      <c r="P476" s="177">
        <f t="shared" si="284"/>
        <v>64.989999999999995</v>
      </c>
      <c r="Q476" s="16">
        <f>P476-2</f>
        <v>62.989999999999995</v>
      </c>
      <c r="R476" s="16">
        <f>P476-5</f>
        <v>59.989999999999995</v>
      </c>
      <c r="S476" s="16">
        <f>P476-7</f>
        <v>57.989999999999995</v>
      </c>
      <c r="T476" s="16">
        <f>P476-10</f>
        <v>54.989999999999995</v>
      </c>
      <c r="U476" s="72">
        <f>P476-12</f>
        <v>52.989999999999995</v>
      </c>
      <c r="V476" s="252">
        <v>39.99</v>
      </c>
      <c r="W476" s="237" t="s">
        <v>49</v>
      </c>
      <c r="X476" s="120" t="s">
        <v>1952</v>
      </c>
      <c r="Y476" s="67">
        <v>430</v>
      </c>
      <c r="Z476" s="114">
        <v>320</v>
      </c>
      <c r="AA476" s="182">
        <f t="shared" si="273"/>
        <v>750</v>
      </c>
      <c r="AB476" s="183">
        <f t="shared" si="274"/>
        <v>-844.9</v>
      </c>
      <c r="AC476" s="184">
        <f t="shared" si="275"/>
        <v>9.99</v>
      </c>
      <c r="AD476" s="183">
        <f t="shared" si="276"/>
        <v>8.3949579831932777</v>
      </c>
      <c r="AE476" s="202">
        <f>IF(ISNUMBER(Q476),AA476-40,"-")</f>
        <v>710</v>
      </c>
      <c r="AF476" s="203">
        <f>IF(ISNUMBER(R476),AA476-100,"-")</f>
        <v>650</v>
      </c>
      <c r="AG476" s="203">
        <f>IF(ISNUMBER(S476),AA476-140,"-")</f>
        <v>610</v>
      </c>
      <c r="AH476" s="203">
        <f t="shared" si="277"/>
        <v>550</v>
      </c>
      <c r="AI476" s="204">
        <f t="shared" si="278"/>
        <v>510</v>
      </c>
      <c r="AJ476" s="185"/>
      <c r="AK476" s="205">
        <f t="shared" si="279"/>
        <v>9.99</v>
      </c>
      <c r="AL476" s="206">
        <f t="shared" si="280"/>
        <v>9.99</v>
      </c>
      <c r="AM476" s="206">
        <f t="shared" si="281"/>
        <v>9.99</v>
      </c>
      <c r="AN476" s="206">
        <f t="shared" si="282"/>
        <v>9.99</v>
      </c>
      <c r="AO476" s="207">
        <f t="shared" si="283"/>
        <v>9.99</v>
      </c>
      <c r="AP476" s="123"/>
      <c r="AQ476" s="227">
        <v>46265</v>
      </c>
      <c r="AR476" s="112" t="s">
        <v>141</v>
      </c>
      <c r="AS476" s="103"/>
    </row>
    <row r="477" spans="1:45" s="49" customFormat="1">
      <c r="A477" s="110"/>
      <c r="B477" s="126" t="s">
        <v>176</v>
      </c>
      <c r="C477" s="145" t="s">
        <v>2622</v>
      </c>
      <c r="D477" s="71" t="s">
        <v>85</v>
      </c>
      <c r="E477" s="112"/>
      <c r="F477" s="51" t="s">
        <v>61</v>
      </c>
      <c r="G477" s="14" t="s">
        <v>61</v>
      </c>
      <c r="H477" s="14">
        <v>300</v>
      </c>
      <c r="I477" s="14" t="s">
        <v>41</v>
      </c>
      <c r="J477" s="14" t="s">
        <v>76</v>
      </c>
      <c r="K477" s="71" t="s">
        <v>61</v>
      </c>
      <c r="L477" s="115">
        <v>64.989999999999995</v>
      </c>
      <c r="M477" s="175">
        <f t="shared" si="272"/>
        <v>54.613445378151262</v>
      </c>
      <c r="N477" s="115"/>
      <c r="O477" s="116"/>
      <c r="P477" s="177">
        <f t="shared" si="284"/>
        <v>64.989999999999995</v>
      </c>
      <c r="Q477" s="16">
        <f>P477-2</f>
        <v>62.989999999999995</v>
      </c>
      <c r="R477" s="16">
        <f>P477-5</f>
        <v>59.989999999999995</v>
      </c>
      <c r="S477" s="16">
        <f>P477-7</f>
        <v>57.989999999999995</v>
      </c>
      <c r="T477" s="16">
        <f>P477-10</f>
        <v>54.989999999999995</v>
      </c>
      <c r="U477" s="72">
        <f>P477-12</f>
        <v>52.989999999999995</v>
      </c>
      <c r="V477" s="252">
        <v>39.99</v>
      </c>
      <c r="W477" s="212"/>
      <c r="X477" s="119" t="s">
        <v>41</v>
      </c>
      <c r="Y477" s="67">
        <v>380</v>
      </c>
      <c r="Z477" s="114"/>
      <c r="AA477" s="182">
        <f t="shared" si="273"/>
        <v>380</v>
      </c>
      <c r="AB477" s="183">
        <f t="shared" si="274"/>
        <v>-404.59999999999997</v>
      </c>
      <c r="AC477" s="184">
        <f t="shared" si="275"/>
        <v>9.99</v>
      </c>
      <c r="AD477" s="183">
        <f t="shared" si="276"/>
        <v>8.3949579831932777</v>
      </c>
      <c r="AE477" s="202">
        <f>IF(ISNUMBER(Q477),AA477-40,"-")</f>
        <v>340</v>
      </c>
      <c r="AF477" s="203">
        <f>IF(ISNUMBER(R477),AA477-100,"-")</f>
        <v>280</v>
      </c>
      <c r="AG477" s="203">
        <f>IF(ISNUMBER(S477),AA477-140,"-")</f>
        <v>240</v>
      </c>
      <c r="AH477" s="203">
        <f t="shared" si="277"/>
        <v>180</v>
      </c>
      <c r="AI477" s="204">
        <f t="shared" si="278"/>
        <v>140</v>
      </c>
      <c r="AJ477" s="185"/>
      <c r="AK477" s="205">
        <f t="shared" si="279"/>
        <v>9.99</v>
      </c>
      <c r="AL477" s="206">
        <f t="shared" si="280"/>
        <v>9.99</v>
      </c>
      <c r="AM477" s="206">
        <f t="shared" si="281"/>
        <v>9.99</v>
      </c>
      <c r="AN477" s="206">
        <f t="shared" si="282"/>
        <v>9.99</v>
      </c>
      <c r="AO477" s="207">
        <f t="shared" si="283"/>
        <v>9.99</v>
      </c>
      <c r="AP477" s="103" t="s">
        <v>2755</v>
      </c>
      <c r="AQ477" s="228"/>
      <c r="AR477" s="219" t="s">
        <v>146</v>
      </c>
      <c r="AS477" s="103"/>
    </row>
    <row r="478" spans="1:45" s="49" customFormat="1">
      <c r="A478" s="110"/>
      <c r="B478" s="126" t="s">
        <v>176</v>
      </c>
      <c r="C478" s="145" t="s">
        <v>2622</v>
      </c>
      <c r="D478" s="71" t="s">
        <v>85</v>
      </c>
      <c r="E478" s="112" t="s">
        <v>2426</v>
      </c>
      <c r="F478" s="51" t="s">
        <v>61</v>
      </c>
      <c r="G478" s="14" t="s">
        <v>61</v>
      </c>
      <c r="H478" s="14">
        <v>300</v>
      </c>
      <c r="I478" s="14" t="s">
        <v>41</v>
      </c>
      <c r="J478" s="14" t="s">
        <v>76</v>
      </c>
      <c r="K478" s="71" t="s">
        <v>61</v>
      </c>
      <c r="L478" s="115">
        <v>64.989999999999995</v>
      </c>
      <c r="M478" s="175">
        <f t="shared" si="272"/>
        <v>54.613445378151262</v>
      </c>
      <c r="N478" s="115"/>
      <c r="O478" s="116"/>
      <c r="P478" s="177">
        <f t="shared" si="284"/>
        <v>64.989999999999995</v>
      </c>
      <c r="Q478" s="16">
        <f>P478-2</f>
        <v>62.989999999999995</v>
      </c>
      <c r="R478" s="16">
        <f>P478-5</f>
        <v>59.989999999999995</v>
      </c>
      <c r="S478" s="16">
        <f>P478-7</f>
        <v>57.989999999999995</v>
      </c>
      <c r="T478" s="16">
        <f>P478-10</f>
        <v>54.989999999999995</v>
      </c>
      <c r="U478" s="72">
        <f>P478-12</f>
        <v>52.989999999999995</v>
      </c>
      <c r="V478" s="252">
        <v>39.99</v>
      </c>
      <c r="W478" s="237" t="s">
        <v>49</v>
      </c>
      <c r="X478" s="120" t="s">
        <v>2628</v>
      </c>
      <c r="Y478" s="67">
        <v>380</v>
      </c>
      <c r="Z478" s="114">
        <v>300</v>
      </c>
      <c r="AA478" s="182">
        <f t="shared" si="273"/>
        <v>680</v>
      </c>
      <c r="AB478" s="183">
        <f t="shared" si="274"/>
        <v>-761.59999999999991</v>
      </c>
      <c r="AC478" s="184">
        <f t="shared" si="275"/>
        <v>9.99</v>
      </c>
      <c r="AD478" s="183">
        <f t="shared" si="276"/>
        <v>8.3949579831932777</v>
      </c>
      <c r="AE478" s="202">
        <f>IF(ISNUMBER(Q478),AA478-40,"-")</f>
        <v>640</v>
      </c>
      <c r="AF478" s="203">
        <f>IF(ISNUMBER(R478),AA478-100,"-")</f>
        <v>580</v>
      </c>
      <c r="AG478" s="203">
        <f>IF(ISNUMBER(S478),AA478-140,"-")</f>
        <v>540</v>
      </c>
      <c r="AH478" s="203">
        <f t="shared" si="277"/>
        <v>480</v>
      </c>
      <c r="AI478" s="204">
        <f t="shared" si="278"/>
        <v>440</v>
      </c>
      <c r="AJ478" s="185"/>
      <c r="AK478" s="205">
        <f t="shared" si="279"/>
        <v>9.99</v>
      </c>
      <c r="AL478" s="206">
        <f t="shared" si="280"/>
        <v>9.99</v>
      </c>
      <c r="AM478" s="206">
        <f t="shared" si="281"/>
        <v>9.99</v>
      </c>
      <c r="AN478" s="206">
        <f t="shared" si="282"/>
        <v>9.99</v>
      </c>
      <c r="AO478" s="207">
        <f t="shared" si="283"/>
        <v>9.99</v>
      </c>
      <c r="AP478" s="103" t="s">
        <v>2755</v>
      </c>
      <c r="AQ478" s="227">
        <v>46265</v>
      </c>
      <c r="AR478" s="219" t="s">
        <v>146</v>
      </c>
      <c r="AS478" s="103"/>
    </row>
    <row r="479" spans="1:45" s="49" customFormat="1">
      <c r="A479" s="110"/>
      <c r="B479" s="126" t="s">
        <v>176</v>
      </c>
      <c r="C479" s="145" t="s">
        <v>2623</v>
      </c>
      <c r="D479" s="71" t="s">
        <v>71</v>
      </c>
      <c r="E479" s="112"/>
      <c r="F479" s="51" t="s">
        <v>61</v>
      </c>
      <c r="G479" s="14" t="s">
        <v>61</v>
      </c>
      <c r="H479" s="14">
        <v>300</v>
      </c>
      <c r="I479" s="14" t="s">
        <v>41</v>
      </c>
      <c r="J479" s="14" t="s">
        <v>76</v>
      </c>
      <c r="K479" s="71" t="s">
        <v>61</v>
      </c>
      <c r="L479" s="115">
        <v>69.989999999999995</v>
      </c>
      <c r="M479" s="175">
        <f t="shared" si="272"/>
        <v>58.815126050420169</v>
      </c>
      <c r="N479" s="115"/>
      <c r="O479" s="116"/>
      <c r="P479" s="177">
        <f t="shared" si="284"/>
        <v>69.989999999999995</v>
      </c>
      <c r="Q479" s="16">
        <f>P479-2</f>
        <v>67.989999999999995</v>
      </c>
      <c r="R479" s="16">
        <f>P479-5</f>
        <v>64.989999999999995</v>
      </c>
      <c r="S479" s="16">
        <f>P479-7</f>
        <v>62.989999999999995</v>
      </c>
      <c r="T479" s="16">
        <f>P479-10</f>
        <v>59.989999999999995</v>
      </c>
      <c r="U479" s="72">
        <f>P479-12</f>
        <v>57.989999999999995</v>
      </c>
      <c r="V479" s="252">
        <v>39.99</v>
      </c>
      <c r="W479" s="212"/>
      <c r="X479" s="119" t="s">
        <v>41</v>
      </c>
      <c r="Y479" s="67">
        <v>460</v>
      </c>
      <c r="Z479" s="114"/>
      <c r="AA479" s="182">
        <f t="shared" si="273"/>
        <v>460</v>
      </c>
      <c r="AB479" s="183">
        <f t="shared" si="274"/>
        <v>-499.79999999999995</v>
      </c>
      <c r="AC479" s="184">
        <f t="shared" si="275"/>
        <v>9.99</v>
      </c>
      <c r="AD479" s="183">
        <f t="shared" si="276"/>
        <v>8.3949579831932777</v>
      </c>
      <c r="AE479" s="202">
        <f>IF(ISNUMBER(Q479),AA479-40,"-")</f>
        <v>420</v>
      </c>
      <c r="AF479" s="203">
        <f>IF(ISNUMBER(R479),AA479-100,"-")</f>
        <v>360</v>
      </c>
      <c r="AG479" s="203">
        <f>IF(ISNUMBER(S479),AA479-140,"-")</f>
        <v>320</v>
      </c>
      <c r="AH479" s="203">
        <f t="shared" si="277"/>
        <v>260</v>
      </c>
      <c r="AI479" s="204">
        <f t="shared" si="278"/>
        <v>220</v>
      </c>
      <c r="AJ479" s="185"/>
      <c r="AK479" s="205">
        <f t="shared" si="279"/>
        <v>9.99</v>
      </c>
      <c r="AL479" s="206">
        <f t="shared" si="280"/>
        <v>9.99</v>
      </c>
      <c r="AM479" s="206">
        <f t="shared" si="281"/>
        <v>9.99</v>
      </c>
      <c r="AN479" s="206">
        <f t="shared" si="282"/>
        <v>9.99</v>
      </c>
      <c r="AO479" s="207">
        <f t="shared" si="283"/>
        <v>9.99</v>
      </c>
      <c r="AP479" s="103" t="s">
        <v>2755</v>
      </c>
      <c r="AQ479" s="228"/>
      <c r="AR479" s="219" t="s">
        <v>217</v>
      </c>
      <c r="AS479" s="103"/>
    </row>
    <row r="480" spans="1:45" s="49" customFormat="1">
      <c r="A480" s="110"/>
      <c r="B480" s="126" t="s">
        <v>176</v>
      </c>
      <c r="C480" s="145" t="s">
        <v>2623</v>
      </c>
      <c r="D480" s="71" t="s">
        <v>71</v>
      </c>
      <c r="E480" s="112" t="s">
        <v>2426</v>
      </c>
      <c r="F480" s="51" t="s">
        <v>61</v>
      </c>
      <c r="G480" s="14" t="s">
        <v>61</v>
      </c>
      <c r="H480" s="14">
        <v>300</v>
      </c>
      <c r="I480" s="14" t="s">
        <v>41</v>
      </c>
      <c r="J480" s="14" t="s">
        <v>76</v>
      </c>
      <c r="K480" s="71" t="s">
        <v>61</v>
      </c>
      <c r="L480" s="115">
        <v>69.989999999999995</v>
      </c>
      <c r="M480" s="175">
        <f t="shared" si="272"/>
        <v>58.815126050420169</v>
      </c>
      <c r="N480" s="115"/>
      <c r="O480" s="116"/>
      <c r="P480" s="177">
        <f t="shared" si="284"/>
        <v>69.989999999999995</v>
      </c>
      <c r="Q480" s="16">
        <f>P480-2</f>
        <v>67.989999999999995</v>
      </c>
      <c r="R480" s="16">
        <f>P480-5</f>
        <v>64.989999999999995</v>
      </c>
      <c r="S480" s="16">
        <f>P480-7</f>
        <v>62.989999999999995</v>
      </c>
      <c r="T480" s="16">
        <f>P480-10</f>
        <v>59.989999999999995</v>
      </c>
      <c r="U480" s="72">
        <f>P480-12</f>
        <v>57.989999999999995</v>
      </c>
      <c r="V480" s="252">
        <v>39.99</v>
      </c>
      <c r="W480" s="237" t="s">
        <v>49</v>
      </c>
      <c r="X480" s="120" t="s">
        <v>2628</v>
      </c>
      <c r="Y480" s="67">
        <v>460</v>
      </c>
      <c r="Z480" s="114">
        <v>300</v>
      </c>
      <c r="AA480" s="182">
        <f t="shared" si="273"/>
        <v>760</v>
      </c>
      <c r="AB480" s="183">
        <f t="shared" si="274"/>
        <v>-856.8</v>
      </c>
      <c r="AC480" s="184">
        <f t="shared" si="275"/>
        <v>9.99</v>
      </c>
      <c r="AD480" s="183">
        <f t="shared" si="276"/>
        <v>8.3949579831932777</v>
      </c>
      <c r="AE480" s="202">
        <f>IF(ISNUMBER(Q480),AA480-40,"-")</f>
        <v>720</v>
      </c>
      <c r="AF480" s="203">
        <f>IF(ISNUMBER(R480),AA480-100,"-")</f>
        <v>660</v>
      </c>
      <c r="AG480" s="203">
        <f>IF(ISNUMBER(S480),AA480-140,"-")</f>
        <v>620</v>
      </c>
      <c r="AH480" s="203">
        <f t="shared" si="277"/>
        <v>560</v>
      </c>
      <c r="AI480" s="204">
        <f t="shared" si="278"/>
        <v>520</v>
      </c>
      <c r="AJ480" s="185"/>
      <c r="AK480" s="205">
        <f t="shared" si="279"/>
        <v>9.99</v>
      </c>
      <c r="AL480" s="206">
        <f t="shared" si="280"/>
        <v>9.99</v>
      </c>
      <c r="AM480" s="206">
        <f t="shared" si="281"/>
        <v>9.99</v>
      </c>
      <c r="AN480" s="206">
        <f t="shared" si="282"/>
        <v>9.99</v>
      </c>
      <c r="AO480" s="207">
        <f t="shared" si="283"/>
        <v>9.99</v>
      </c>
      <c r="AP480" s="103" t="s">
        <v>2755</v>
      </c>
      <c r="AQ480" s="227">
        <v>46265</v>
      </c>
      <c r="AR480" s="219" t="s">
        <v>217</v>
      </c>
      <c r="AS480" s="103"/>
    </row>
  </sheetData>
  <sheetProtection selectLockedCells="1" selectUnlockedCells="1"/>
  <autoFilter ref="A5:AS5" xr:uid="{DAD3F730-11D3-4CA5-B06D-4BC022D85194}"/>
  <mergeCells count="9">
    <mergeCell ref="AE4:AI4"/>
    <mergeCell ref="AK4:AO4"/>
    <mergeCell ref="Q3:U3"/>
    <mergeCell ref="Q4:U4"/>
    <mergeCell ref="AB1:AQ1"/>
    <mergeCell ref="A2:C3"/>
    <mergeCell ref="Y2:Z2"/>
    <mergeCell ref="AB2:AQ3"/>
    <mergeCell ref="Y3:Z3"/>
  </mergeCells>
  <conditionalFormatting sqref="A6:A480">
    <cfRule type="containsText" dxfId="55" priority="73" operator="containsText" text="NA">
      <formula>NOT(ISERROR(SEARCH("NA",A6)))</formula>
    </cfRule>
    <cfRule type="cellIs" dxfId="54" priority="74" operator="equal">
      <formula>"NT"</formula>
    </cfRule>
  </conditionalFormatting>
  <conditionalFormatting sqref="W212 W209 W133:W135 W115:W117 W102:W107 N6:O480">
    <cfRule type="cellIs" dxfId="53" priority="4" operator="greaterThan">
      <formula>0</formula>
    </cfRule>
  </conditionalFormatting>
  <conditionalFormatting sqref="Q234:U480">
    <cfRule type="cellIs" dxfId="52" priority="9" operator="between">
      <formula>-0.01</formula>
      <formula>100</formula>
    </cfRule>
  </conditionalFormatting>
  <conditionalFormatting sqref="Q6:U233">
    <cfRule type="cellIs" dxfId="49" priority="56" operator="between">
      <formula>-0.01</formula>
      <formula>100</formula>
    </cfRule>
  </conditionalFormatting>
  <conditionalFormatting sqref="R353:R477 R87 R203 R197:R199 R170:R173 R168 R163:R166 R78:R85 R74:R75 R69:R70 R49:R64 R46:R47 R35:R38 R28:R33 R24:R26 R20:R21">
    <cfRule type="cellIs" dxfId="48" priority="92" operator="between">
      <formula>-0.01</formula>
      <formula>100</formula>
    </cfRule>
  </conditionalFormatting>
  <conditionalFormatting sqref="R89 R194:R195 R201 R308">
    <cfRule type="cellIs" dxfId="47" priority="72" operator="between">
      <formula>-0.01</formula>
      <formula>100</formula>
    </cfRule>
  </conditionalFormatting>
  <conditionalFormatting sqref="R42:R43 R100">
    <cfRule type="cellIs" dxfId="46" priority="87" operator="between">
      <formula>-0.01</formula>
      <formula>100</formula>
    </cfRule>
  </conditionalFormatting>
  <conditionalFormatting sqref="R66">
    <cfRule type="cellIs" dxfId="45" priority="77" operator="between">
      <formula>-0.01</formula>
      <formula>100</formula>
    </cfRule>
  </conditionalFormatting>
  <conditionalFormatting sqref="R71">
    <cfRule type="cellIs" dxfId="44" priority="23" operator="between">
      <formula>-0.01</formula>
      <formula>100</formula>
    </cfRule>
  </conditionalFormatting>
  <conditionalFormatting sqref="R91">
    <cfRule type="cellIs" dxfId="43" priority="68" operator="between">
      <formula>-0.01</formula>
      <formula>100</formula>
    </cfRule>
  </conditionalFormatting>
  <conditionalFormatting sqref="R215:R217">
    <cfRule type="cellIs" dxfId="42" priority="47" operator="between">
      <formula>-0.01</formula>
      <formula>100</formula>
    </cfRule>
  </conditionalFormatting>
  <conditionalFormatting sqref="R324">
    <cfRule type="cellIs" dxfId="41" priority="40" operator="between">
      <formula>-0.01</formula>
      <formula>100</formula>
    </cfRule>
  </conditionalFormatting>
  <conditionalFormatting sqref="R335">
    <cfRule type="cellIs" dxfId="40" priority="37" operator="between">
      <formula>-0.01</formula>
      <formula>100</formula>
    </cfRule>
  </conditionalFormatting>
  <conditionalFormatting sqref="W32">
    <cfRule type="cellIs" dxfId="39" priority="91" operator="greaterThan">
      <formula>0</formula>
    </cfRule>
  </conditionalFormatting>
  <conditionalFormatting sqref="W77">
    <cfRule type="cellIs" dxfId="38" priority="86" operator="greaterThan">
      <formula>0</formula>
    </cfRule>
  </conditionalFormatting>
  <conditionalFormatting sqref="W111">
    <cfRule type="cellIs" dxfId="37" priority="84" operator="greaterThan">
      <formula>0</formula>
    </cfRule>
  </conditionalFormatting>
  <conditionalFormatting sqref="W132">
    <cfRule type="cellIs" dxfId="36" priority="82" operator="greaterThan">
      <formula>0</formula>
    </cfRule>
  </conditionalFormatting>
  <conditionalFormatting sqref="W198">
    <cfRule type="cellIs" dxfId="35" priority="79" operator="greaterThan">
      <formula>0</formula>
    </cfRule>
  </conditionalFormatting>
  <conditionalFormatting sqref="W204">
    <cfRule type="cellIs" dxfId="34" priority="78" operator="greaterThan">
      <formula>0</formula>
    </cfRule>
  </conditionalFormatting>
  <conditionalFormatting sqref="W305">
    <cfRule type="cellIs" dxfId="33" priority="45" operator="greaterThan">
      <formula>0</formula>
    </cfRule>
  </conditionalFormatting>
  <conditionalFormatting sqref="W319">
    <cfRule type="cellIs" dxfId="32" priority="41" operator="greaterThan">
      <formula>0</formula>
    </cfRule>
  </conditionalFormatting>
  <printOptions horizontalCentered="1" verticalCentered="1"/>
  <pageMargins left="0.74803149606299213" right="0.74803149606299213" top="0.78740157480314965" bottom="0.39370078740157483" header="0.51181102362204722" footer="0.51181102362204722"/>
  <pageSetup paperSize="9" scale="16"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10" operator="containsText" id="{CF726BF8-92CD-4AA7-8687-9463F05FEE2B}">
            <xm:f>NOT(ISERROR(SEARCH("-",Q234)))</xm:f>
            <xm:f>"-"</xm:f>
            <x14:dxf>
              <font>
                <b/>
                <i val="0"/>
              </font>
              <numFmt numFmtId="4" formatCode="#,##0.00"/>
              <fill>
                <patternFill>
                  <bgColor theme="0"/>
                </patternFill>
              </fill>
            </x14:dxf>
          </x14:cfRule>
          <xm:sqref>Q234:U480</xm:sqref>
        </x14:conditionalFormatting>
        <x14:conditionalFormatting xmlns:xm="http://schemas.microsoft.com/office/excel/2006/main">
          <x14:cfRule type="containsText" priority="57" operator="containsText" id="{E778AACE-7AC2-41AE-9BDB-7487CC52AC72}">
            <xm:f>NOT(ISERROR(SEARCH("-",Q6)))</xm:f>
            <xm:f>"-"</xm:f>
            <x14:dxf>
              <font>
                <b/>
                <i val="0"/>
              </font>
              <numFmt numFmtId="4" formatCode="#,##0.00"/>
              <fill>
                <patternFill>
                  <bgColor theme="0"/>
                </patternFill>
              </fill>
            </x14:dxf>
          </x14:cfRule>
          <xm:sqref>Q6:U233</xm:sqref>
        </x14:conditionalFormatting>
        <x14:conditionalFormatting xmlns:xm="http://schemas.microsoft.com/office/excel/2006/main">
          <x14:cfRule type="containsText" priority="55" operator="containsText" id="{9EDD15A4-B611-49F3-AEB6-24BD5C124795}">
            <xm:f>NOT(ISERROR(SEARCH("-",AE1)))</xm:f>
            <xm:f>"-"</xm:f>
            <x14:dxf>
              <fill>
                <patternFill patternType="none">
                  <bgColor auto="1"/>
                </patternFill>
              </fill>
            </x14:dxf>
          </x14:cfRule>
          <xm:sqref>AK1:AO3 AE1:AI3 AE4 AK4 AE6:AI1048576 AK5:AO1048576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31714-E9AF-47F7-B423-D61093C83029}">
  <sheetPr>
    <tabColor rgb="FFF07E01"/>
    <pageSetUpPr fitToPage="1"/>
  </sheetPr>
  <dimension ref="A1:CB241"/>
  <sheetViews>
    <sheetView showGridLines="0" zoomScale="75" zoomScaleNormal="75" zoomScaleSheetLayoutView="75" zoomScalePageLayoutView="75" workbookViewId="0">
      <pane ySplit="5" topLeftCell="A6" activePane="bottomLeft" state="frozen"/>
      <selection pane="bottomLeft" activeCell="AF3" sqref="AF3"/>
    </sheetView>
  </sheetViews>
  <sheetFormatPr baseColWidth="10" defaultColWidth="8" defaultRowHeight="15.6" outlineLevelCol="2"/>
  <cols>
    <col min="1" max="1" width="3.796875" bestFit="1" customWidth="1"/>
    <col min="2" max="2" width="6.19921875" bestFit="1" customWidth="1"/>
    <col min="3" max="3" width="33.19921875" bestFit="1" customWidth="1"/>
    <col min="4" max="4" width="7.69921875" bestFit="1" customWidth="1"/>
    <col min="5" max="5" width="15.59765625" style="1" bestFit="1" customWidth="1"/>
    <col min="6" max="6" width="25.59765625" customWidth="1" outlineLevel="1"/>
    <col min="7" max="7" width="5.19921875" customWidth="1" outlineLevel="1"/>
    <col min="8" max="8" width="5.59765625" customWidth="1" outlineLevel="2"/>
    <col min="9" max="9" width="5.69921875" customWidth="1" outlineLevel="2"/>
    <col min="10" max="10" width="5.19921875" customWidth="1" outlineLevel="2"/>
    <col min="11" max="11" width="18.796875" style="36" customWidth="1" outlineLevel="1"/>
    <col min="12" max="13" width="11.69921875" bestFit="1" customWidth="1"/>
    <col min="14" max="14" width="9.296875" bestFit="1" customWidth="1"/>
    <col min="15" max="15" width="9.3984375" bestFit="1" customWidth="1"/>
    <col min="16" max="16" width="10.69921875" customWidth="1"/>
    <col min="17" max="17" width="6.3984375" customWidth="1" outlineLevel="1"/>
    <col min="18" max="26" width="7" customWidth="1" outlineLevel="1"/>
    <col min="27" max="27" width="7.69921875" style="42" bestFit="1" customWidth="1"/>
    <col min="28" max="28" width="26" style="210" bestFit="1" customWidth="1"/>
    <col min="29" max="29" width="9.796875" style="210" bestFit="1" customWidth="1"/>
    <col min="30" max="30" width="8.19921875" customWidth="1" outlineLevel="1"/>
    <col min="31" max="31" width="9.59765625" customWidth="1" outlineLevel="1"/>
    <col min="32" max="32" width="11.3984375" style="3" customWidth="1" outlineLevel="1"/>
    <col min="33" max="33" width="12.5" style="46" customWidth="1" outlineLevel="1"/>
    <col min="34" max="34" width="11.5" style="46" bestFit="1" customWidth="1"/>
    <col min="35" max="35" width="8.59765625" style="46" bestFit="1" customWidth="1"/>
    <col min="36" max="38" width="7.296875" style="46" customWidth="1" outlineLevel="1"/>
    <col min="39" max="45" width="7.796875" style="46" customWidth="1" outlineLevel="1"/>
    <col min="46" max="46" width="1.19921875" style="46" customWidth="1" outlineLevel="1"/>
    <col min="47" max="56" width="8.59765625" style="46" customWidth="1" outlineLevel="1"/>
    <col min="57" max="57" width="18" style="44" bestFit="1" customWidth="1"/>
    <col min="58" max="58" width="8.19921875" customWidth="1"/>
    <col min="59" max="59" width="5.796875" bestFit="1" customWidth="1"/>
    <col min="60" max="60" width="8.59765625" style="41" bestFit="1" customWidth="1"/>
  </cols>
  <sheetData>
    <row r="1" spans="1:60" ht="24" thickBot="1">
      <c r="B1" s="5"/>
      <c r="C1" s="5"/>
      <c r="D1" s="5"/>
      <c r="E1" s="209"/>
      <c r="F1" s="5"/>
      <c r="G1" s="5"/>
      <c r="H1" s="5"/>
      <c r="I1" s="5"/>
      <c r="J1" s="5"/>
      <c r="K1" s="5"/>
      <c r="L1" s="5"/>
      <c r="M1" s="5"/>
      <c r="N1" s="5"/>
      <c r="O1" s="5"/>
      <c r="P1" s="130"/>
      <c r="Q1" s="130"/>
      <c r="R1" s="5"/>
      <c r="S1" s="5"/>
      <c r="T1" s="5"/>
      <c r="U1" s="5"/>
      <c r="V1" s="5"/>
      <c r="W1" s="5"/>
      <c r="X1" s="5"/>
      <c r="Y1" s="5"/>
      <c r="Z1" s="5"/>
      <c r="AA1" s="77"/>
      <c r="AB1" s="209"/>
      <c r="AD1" s="2"/>
      <c r="AE1" s="8"/>
      <c r="AF1" s="129"/>
      <c r="AG1" s="308"/>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row>
    <row r="2" spans="1:60" ht="24" thickBot="1">
      <c r="A2" s="285" t="s">
        <v>2333</v>
      </c>
      <c r="B2" s="285"/>
      <c r="C2" s="285"/>
      <c r="D2" s="40"/>
      <c r="E2" s="38"/>
      <c r="F2" s="39"/>
      <c r="G2" s="1"/>
      <c r="I2" s="1"/>
      <c r="J2" s="1"/>
      <c r="K2" s="35"/>
      <c r="L2" s="5"/>
      <c r="M2" s="5"/>
      <c r="N2" s="6"/>
      <c r="O2" s="5"/>
      <c r="P2" s="130"/>
      <c r="Q2" s="130"/>
      <c r="R2" s="5"/>
      <c r="S2" s="5"/>
      <c r="T2" s="5"/>
      <c r="U2" s="5"/>
      <c r="V2" s="5"/>
      <c r="W2" s="5"/>
      <c r="X2" s="5"/>
      <c r="Y2" s="5"/>
      <c r="Z2" s="5"/>
      <c r="AA2" s="78"/>
      <c r="AB2" s="209"/>
      <c r="AD2" s="287" t="s">
        <v>0</v>
      </c>
      <c r="AE2" s="288"/>
      <c r="AF2" s="216">
        <v>0</v>
      </c>
      <c r="AG2" s="289" t="s">
        <v>2759</v>
      </c>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1"/>
    </row>
    <row r="3" spans="1:60" ht="55.95" customHeight="1" thickBot="1">
      <c r="A3" s="286"/>
      <c r="B3" s="286"/>
      <c r="C3" s="286"/>
      <c r="D3" s="40"/>
      <c r="E3"/>
      <c r="F3" s="1"/>
      <c r="G3" s="1"/>
      <c r="H3" s="1"/>
      <c r="I3" s="1"/>
      <c r="J3" s="1"/>
      <c r="K3" s="35"/>
      <c r="L3" s="5"/>
      <c r="M3" s="4"/>
      <c r="N3" s="7"/>
      <c r="O3" s="4"/>
      <c r="P3" s="130"/>
      <c r="Q3" s="301" t="s">
        <v>1</v>
      </c>
      <c r="R3" s="302"/>
      <c r="S3" s="302"/>
      <c r="T3" s="302"/>
      <c r="U3" s="302"/>
      <c r="V3" s="302"/>
      <c r="W3" s="302"/>
      <c r="X3" s="302"/>
      <c r="Y3" s="302"/>
      <c r="Z3" s="303"/>
      <c r="AA3" s="79"/>
      <c r="AB3" s="213"/>
      <c r="AD3" s="296" t="s">
        <v>2</v>
      </c>
      <c r="AE3" s="297"/>
      <c r="AF3" s="217">
        <v>40</v>
      </c>
      <c r="AG3" s="292"/>
      <c r="AH3" s="293"/>
      <c r="AI3" s="293"/>
      <c r="AJ3" s="294"/>
      <c r="AK3" s="294"/>
      <c r="AL3" s="294"/>
      <c r="AM3" s="294"/>
      <c r="AN3" s="294"/>
      <c r="AO3" s="294"/>
      <c r="AP3" s="294"/>
      <c r="AQ3" s="294"/>
      <c r="AR3" s="294"/>
      <c r="AS3" s="294"/>
      <c r="AT3" s="294"/>
      <c r="AU3" s="294"/>
      <c r="AV3" s="294"/>
      <c r="AW3" s="294"/>
      <c r="AX3" s="294"/>
      <c r="AY3" s="294"/>
      <c r="AZ3" s="294"/>
      <c r="BA3" s="294"/>
      <c r="BB3" s="294"/>
      <c r="BC3" s="294"/>
      <c r="BD3" s="294"/>
      <c r="BE3" s="293"/>
      <c r="BF3" s="295"/>
    </row>
    <row r="4" spans="1:60" ht="47.4" customHeight="1" thickBot="1">
      <c r="A4" s="12"/>
      <c r="B4" s="12"/>
      <c r="C4" s="12"/>
      <c r="D4" s="12"/>
      <c r="E4" s="68"/>
      <c r="F4" s="68"/>
      <c r="G4" s="154"/>
      <c r="H4" s="68"/>
      <c r="I4" s="153"/>
      <c r="J4" s="68"/>
      <c r="K4" s="69"/>
      <c r="L4" s="66"/>
      <c r="M4" s="5"/>
      <c r="N4" s="6"/>
      <c r="O4" s="5"/>
      <c r="P4" s="131" t="s">
        <v>3</v>
      </c>
      <c r="Q4" s="298" t="s">
        <v>4</v>
      </c>
      <c r="R4" s="299"/>
      <c r="S4" s="299"/>
      <c r="T4" s="299"/>
      <c r="U4" s="299"/>
      <c r="V4" s="299"/>
      <c r="W4" s="299"/>
      <c r="X4" s="299"/>
      <c r="Y4" s="299"/>
      <c r="Z4" s="300"/>
      <c r="AA4" s="78"/>
      <c r="AB4" s="209"/>
      <c r="AC4" s="211"/>
      <c r="AD4" s="13"/>
      <c r="AE4" s="13"/>
      <c r="AF4" s="13"/>
      <c r="AG4" s="45"/>
      <c r="AH4" s="214"/>
      <c r="AI4" s="45"/>
      <c r="AJ4" s="434" t="s">
        <v>5</v>
      </c>
      <c r="AK4" s="435"/>
      <c r="AL4" s="435"/>
      <c r="AM4" s="435"/>
      <c r="AN4" s="435"/>
      <c r="AO4" s="435"/>
      <c r="AP4" s="435"/>
      <c r="AQ4" s="435"/>
      <c r="AR4" s="435"/>
      <c r="AS4" s="436"/>
      <c r="AT4" s="70"/>
      <c r="AU4" s="437" t="s">
        <v>6</v>
      </c>
      <c r="AV4" s="435"/>
      <c r="AW4" s="435"/>
      <c r="AX4" s="435"/>
      <c r="AY4" s="435"/>
      <c r="AZ4" s="435"/>
      <c r="BA4" s="435"/>
      <c r="BB4" s="435"/>
      <c r="BC4" s="435"/>
      <c r="BD4" s="436"/>
      <c r="BE4" s="43"/>
      <c r="BF4" s="15"/>
    </row>
    <row r="5" spans="1:60" s="42" customFormat="1" ht="55.8" thickBot="1">
      <c r="A5" s="186" t="s">
        <v>7</v>
      </c>
      <c r="B5" s="187" t="s">
        <v>8</v>
      </c>
      <c r="C5" s="188" t="s">
        <v>9</v>
      </c>
      <c r="D5" s="189" t="s">
        <v>10</v>
      </c>
      <c r="E5" s="186" t="s">
        <v>11</v>
      </c>
      <c r="F5" s="187" t="s">
        <v>12</v>
      </c>
      <c r="G5" s="188" t="s">
        <v>13</v>
      </c>
      <c r="H5" s="188" t="s">
        <v>14</v>
      </c>
      <c r="I5" s="188" t="s">
        <v>15</v>
      </c>
      <c r="J5" s="188" t="s">
        <v>16</v>
      </c>
      <c r="K5" s="189" t="s">
        <v>17</v>
      </c>
      <c r="L5" s="190" t="s">
        <v>18</v>
      </c>
      <c r="M5" s="191" t="s">
        <v>19</v>
      </c>
      <c r="N5" s="190" t="s">
        <v>20</v>
      </c>
      <c r="O5" s="191" t="s">
        <v>21</v>
      </c>
      <c r="P5" s="192" t="s">
        <v>22</v>
      </c>
      <c r="Q5" s="257" t="s">
        <v>2486</v>
      </c>
      <c r="R5" s="258" t="s">
        <v>2487</v>
      </c>
      <c r="S5" s="258" t="s">
        <v>2488</v>
      </c>
      <c r="T5" s="258" t="s">
        <v>2489</v>
      </c>
      <c r="U5" s="258" t="s">
        <v>2490</v>
      </c>
      <c r="V5" s="258" t="s">
        <v>2491</v>
      </c>
      <c r="W5" s="258" t="s">
        <v>2492</v>
      </c>
      <c r="X5" s="258" t="s">
        <v>2493</v>
      </c>
      <c r="Y5" s="258" t="s">
        <v>2494</v>
      </c>
      <c r="Z5" s="440" t="s">
        <v>2495</v>
      </c>
      <c r="AA5" s="255" t="s">
        <v>23</v>
      </c>
      <c r="AB5" s="235" t="s">
        <v>24</v>
      </c>
      <c r="AC5" s="222" t="s">
        <v>25</v>
      </c>
      <c r="AD5" s="190" t="s">
        <v>26</v>
      </c>
      <c r="AE5" s="195" t="s">
        <v>2510</v>
      </c>
      <c r="AF5" s="192" t="s">
        <v>2511</v>
      </c>
      <c r="AG5" s="196" t="s">
        <v>27</v>
      </c>
      <c r="AH5" s="215" t="s">
        <v>28</v>
      </c>
      <c r="AI5" s="196" t="s">
        <v>29</v>
      </c>
      <c r="AJ5" s="257" t="s">
        <v>2475</v>
      </c>
      <c r="AK5" s="258" t="s">
        <v>2476</v>
      </c>
      <c r="AL5" s="258" t="s">
        <v>2477</v>
      </c>
      <c r="AM5" s="258" t="s">
        <v>2478</v>
      </c>
      <c r="AN5" s="258" t="s">
        <v>2479</v>
      </c>
      <c r="AO5" s="258" t="s">
        <v>2480</v>
      </c>
      <c r="AP5" s="258" t="s">
        <v>2481</v>
      </c>
      <c r="AQ5" s="258" t="s">
        <v>2482</v>
      </c>
      <c r="AR5" s="258" t="s">
        <v>2483</v>
      </c>
      <c r="AS5" s="440" t="s">
        <v>2484</v>
      </c>
      <c r="AT5" s="197"/>
      <c r="AU5" s="257" t="s">
        <v>2469</v>
      </c>
      <c r="AV5" s="258" t="s">
        <v>30</v>
      </c>
      <c r="AW5" s="258" t="s">
        <v>2470</v>
      </c>
      <c r="AX5" s="258" t="s">
        <v>2471</v>
      </c>
      <c r="AY5" s="258" t="s">
        <v>31</v>
      </c>
      <c r="AZ5" s="258" t="s">
        <v>2472</v>
      </c>
      <c r="BA5" s="258" t="s">
        <v>32</v>
      </c>
      <c r="BB5" s="258" t="s">
        <v>2473</v>
      </c>
      <c r="BC5" s="258" t="s">
        <v>2474</v>
      </c>
      <c r="BD5" s="440" t="s">
        <v>33</v>
      </c>
      <c r="BE5" s="253" t="s">
        <v>35</v>
      </c>
      <c r="BF5" s="200" t="s">
        <v>36</v>
      </c>
      <c r="BG5" s="186" t="s">
        <v>37</v>
      </c>
      <c r="BH5" s="143"/>
    </row>
    <row r="6" spans="1:60" s="49" customFormat="1">
      <c r="A6" s="110" t="s">
        <v>53</v>
      </c>
      <c r="B6" s="125" t="s">
        <v>150</v>
      </c>
      <c r="C6" s="47" t="s">
        <v>152</v>
      </c>
      <c r="D6" s="71" t="s">
        <v>40</v>
      </c>
      <c r="E6" s="112"/>
      <c r="F6" s="51" t="s">
        <v>47</v>
      </c>
      <c r="G6" s="14">
        <v>1</v>
      </c>
      <c r="H6" s="14">
        <v>25</v>
      </c>
      <c r="I6" s="14" t="s">
        <v>41</v>
      </c>
      <c r="J6" s="14" t="s">
        <v>42</v>
      </c>
      <c r="K6" s="114" t="s">
        <v>48</v>
      </c>
      <c r="L6" s="115">
        <v>6.99</v>
      </c>
      <c r="M6" s="175">
        <f t="shared" ref="M6:M28" si="0">L6/1.19</f>
        <v>5.8739495798319332</v>
      </c>
      <c r="N6" s="115"/>
      <c r="O6" s="116"/>
      <c r="P6" s="177">
        <f t="shared" ref="P6:P7" si="1">L6</f>
        <v>6.99</v>
      </c>
      <c r="Q6" s="67">
        <f t="shared" ref="Q6:Q14" si="2">P6-1</f>
        <v>5.99</v>
      </c>
      <c r="R6" s="16">
        <f t="shared" ref="R6:R14" si="3">P6-2</f>
        <v>4.99</v>
      </c>
      <c r="S6" s="14" t="s">
        <v>41</v>
      </c>
      <c r="T6" s="14" t="s">
        <v>41</v>
      </c>
      <c r="U6" s="14" t="s">
        <v>41</v>
      </c>
      <c r="V6" s="14" t="s">
        <v>41</v>
      </c>
      <c r="W6" s="14" t="s">
        <v>41</v>
      </c>
      <c r="X6" s="14" t="s">
        <v>41</v>
      </c>
      <c r="Y6" s="14" t="s">
        <v>41</v>
      </c>
      <c r="Z6" s="71" t="s">
        <v>41</v>
      </c>
      <c r="AA6" s="252">
        <v>19.989999999999998</v>
      </c>
      <c r="AB6" s="212"/>
      <c r="AC6" s="119" t="s">
        <v>41</v>
      </c>
      <c r="AD6" s="67">
        <v>25</v>
      </c>
      <c r="AE6" s="114"/>
      <c r="AF6" s="182">
        <f t="shared" ref="AF6:AF28" si="4">SUM(AD6:AE6)</f>
        <v>25</v>
      </c>
      <c r="AG6" s="183">
        <f t="shared" ref="AG6:AG28" si="5">((($AF$2+$AF$3)-AF6))*1.19</f>
        <v>17.849999999999998</v>
      </c>
      <c r="AH6" s="184">
        <f t="shared" ref="AH6:AH28" si="6">IF(AG6&lt;1,9.99,ROUNDDOWN(AG6/10,0)*10+9.99)</f>
        <v>19.990000000000002</v>
      </c>
      <c r="AI6" s="183">
        <f t="shared" ref="AI6:AI28" si="7">AH6/1.19</f>
        <v>16.798319327731093</v>
      </c>
      <c r="AJ6" s="202">
        <f>IF(ISNUMBER(Q6),AF6-20,"-")</f>
        <v>5</v>
      </c>
      <c r="AK6" s="203">
        <f>IF(ISNUMBER(R6),AF6-40,"-")</f>
        <v>-15</v>
      </c>
      <c r="AL6" s="203" t="str">
        <f>IF(ISNUMBER(S6),AF6-60,"-")</f>
        <v>-</v>
      </c>
      <c r="AM6" s="203" t="str">
        <f>IF(ISNUMBER(T6),AF6-80,"-")</f>
        <v>-</v>
      </c>
      <c r="AN6" s="203" t="str">
        <f>IF(ISNUMBER(U6),AF6-100,"-")</f>
        <v>-</v>
      </c>
      <c r="AO6" s="203" t="str">
        <f>IF(ISNUMBER(V6),AF6-120,"-")</f>
        <v>-</v>
      </c>
      <c r="AP6" s="203" t="str">
        <f>IF(ISNUMBER(W6),AF6-140,"-")</f>
        <v>-</v>
      </c>
      <c r="AQ6" s="203" t="str">
        <f>IF(ISNUMBER(X6),AF6-160,"-")</f>
        <v>-</v>
      </c>
      <c r="AR6" s="203" t="str">
        <f>IF(ISNUMBER(Y6),AF6-180,"-")</f>
        <v>-</v>
      </c>
      <c r="AS6" s="204" t="str">
        <f>IF(ISNUMBER(Z6),AF6-200,"-")</f>
        <v>-</v>
      </c>
      <c r="AT6" s="185"/>
      <c r="AU6" s="205">
        <f t="shared" ref="AU6:AU28" si="8">IF(ISNUMBER(AJ6),IF((AG6+23.8)&lt;1,9.99,ROUNDDOWN((AG6+23.8)/10,0)*10+9.99),"-")</f>
        <v>49.99</v>
      </c>
      <c r="AV6" s="206">
        <f t="shared" ref="AV6:AV28" si="9">IF(ISNUMBER(AK6),IF((AG6+47.6)&lt;1,9.99,ROUNDDOWN((AG6+47.6)/10,0)*10+9.99),"-")</f>
        <v>69.989999999999995</v>
      </c>
      <c r="AW6" s="206" t="str">
        <f t="shared" ref="AW6:AW28" si="10">IF(ISNUMBER(AL6),IF((AG6+71.4)&lt;1,9.99,ROUNDDOWN((AG6+71.4)/10,0)*10+9.99),"-")</f>
        <v>-</v>
      </c>
      <c r="AX6" s="206" t="str">
        <f t="shared" ref="AX6:AX28" si="11">IF(ISNUMBER(AM6),IF((AG6+95.2)&lt;1,9.99,ROUNDDOWN((AG6+95.2)/10,0)*10+9.99),"-")</f>
        <v>-</v>
      </c>
      <c r="AY6" s="206" t="str">
        <f t="shared" ref="AY6:AY28" si="12">IF(ISNUMBER(AN6),IF((AG6+119)&lt;1,9.99,ROUNDDOWN((AG6+119)/10,0)*10+9.99),"-")</f>
        <v>-</v>
      </c>
      <c r="AZ6" s="206" t="str">
        <f t="shared" ref="AZ6:AZ28" si="13">IF(ISNUMBER(AO6),IF((AG6+142.8)&lt;1,9.99,ROUNDDOWN((AG6+142.8)/10,0)*10+9.99),"-")</f>
        <v>-</v>
      </c>
      <c r="BA6" s="206" t="str">
        <f t="shared" ref="BA6:BA28" si="14">IF(ISNUMBER(AP6),IF((AG6+166.6)&lt;1,9.99,ROUNDDOWN((AG6+166.6)/10,0)*10+9.99),"-")</f>
        <v>-</v>
      </c>
      <c r="BB6" s="206" t="str">
        <f t="shared" ref="BB6:BB28" si="15">IF(ISNUMBER(AQ6),IF((AG6+190.4)&lt;1,9.99,ROUNDDOWN((AG6+190.4)/10,0)*10+9.99),"-")</f>
        <v>-</v>
      </c>
      <c r="BC6" s="206" t="str">
        <f t="shared" ref="BC6:BC28" si="16">IF(ISNUMBER(AR6),IF((AG6+214.2)&lt;1,9.99,ROUNDDOWN((AG6+214.2)/10,0)*10+9.99),"-")</f>
        <v>-</v>
      </c>
      <c r="BD6" s="207" t="str">
        <f t="shared" ref="BD6:BD28" si="17">IF(ISNUMBER(AS6),IF((AG6+238)&lt;1,9.99,ROUNDDOWN((AG6+238)/10,0)*10+9.99),"-")</f>
        <v>-</v>
      </c>
      <c r="BE6" s="103"/>
      <c r="BF6" s="227"/>
      <c r="BG6" s="112" t="s">
        <v>151</v>
      </c>
      <c r="BH6" s="103"/>
    </row>
    <row r="7" spans="1:60" s="49" customFormat="1">
      <c r="A7" s="110" t="s">
        <v>53</v>
      </c>
      <c r="B7" s="125" t="s">
        <v>150</v>
      </c>
      <c r="C7" s="47" t="s">
        <v>152</v>
      </c>
      <c r="D7" s="71" t="s">
        <v>40</v>
      </c>
      <c r="E7" s="112" t="s">
        <v>2428</v>
      </c>
      <c r="F7" s="51" t="s">
        <v>47</v>
      </c>
      <c r="G7" s="14">
        <v>1</v>
      </c>
      <c r="H7" s="14">
        <v>25</v>
      </c>
      <c r="I7" s="14" t="s">
        <v>41</v>
      </c>
      <c r="J7" s="14" t="s">
        <v>42</v>
      </c>
      <c r="K7" s="114" t="s">
        <v>48</v>
      </c>
      <c r="L7" s="115">
        <v>6.99</v>
      </c>
      <c r="M7" s="175">
        <f t="shared" si="0"/>
        <v>5.8739495798319332</v>
      </c>
      <c r="N7" s="115"/>
      <c r="O7" s="116"/>
      <c r="P7" s="177">
        <f t="shared" si="1"/>
        <v>6.99</v>
      </c>
      <c r="Q7" s="67">
        <f t="shared" si="2"/>
        <v>5.99</v>
      </c>
      <c r="R7" s="16">
        <f t="shared" si="3"/>
        <v>4.99</v>
      </c>
      <c r="S7" s="14" t="s">
        <v>41</v>
      </c>
      <c r="T7" s="14" t="s">
        <v>41</v>
      </c>
      <c r="U7" s="14" t="s">
        <v>41</v>
      </c>
      <c r="V7" s="14" t="s">
        <v>41</v>
      </c>
      <c r="W7" s="14" t="s">
        <v>41</v>
      </c>
      <c r="X7" s="14" t="s">
        <v>41</v>
      </c>
      <c r="Y7" s="14" t="s">
        <v>41</v>
      </c>
      <c r="Z7" s="71" t="s">
        <v>41</v>
      </c>
      <c r="AA7" s="252">
        <v>19.989999999999998</v>
      </c>
      <c r="AB7" s="236" t="s">
        <v>49</v>
      </c>
      <c r="AC7" s="223" t="s">
        <v>153</v>
      </c>
      <c r="AD7" s="67">
        <v>25</v>
      </c>
      <c r="AE7" s="114">
        <v>30</v>
      </c>
      <c r="AF7" s="182">
        <f t="shared" si="4"/>
        <v>55</v>
      </c>
      <c r="AG7" s="183">
        <f t="shared" si="5"/>
        <v>-17.849999999999998</v>
      </c>
      <c r="AH7" s="184">
        <f t="shared" si="6"/>
        <v>9.99</v>
      </c>
      <c r="AI7" s="183">
        <f t="shared" si="7"/>
        <v>8.3949579831932777</v>
      </c>
      <c r="AJ7" s="202">
        <f>IF(ISNUMBER(Q7),AF7-20,"-")</f>
        <v>35</v>
      </c>
      <c r="AK7" s="203">
        <f>IF(ISNUMBER(R7),AF7-40,"-")</f>
        <v>15</v>
      </c>
      <c r="AL7" s="203" t="str">
        <f>IF(ISNUMBER(S7),AF7-60,"-")</f>
        <v>-</v>
      </c>
      <c r="AM7" s="203" t="str">
        <f>IF(ISNUMBER(T7),AF7-80,"-")</f>
        <v>-</v>
      </c>
      <c r="AN7" s="203" t="str">
        <f>IF(ISNUMBER(U7),AF7-100,"-")</f>
        <v>-</v>
      </c>
      <c r="AO7" s="203" t="str">
        <f>IF(ISNUMBER(V7),AF7-120,"-")</f>
        <v>-</v>
      </c>
      <c r="AP7" s="203" t="str">
        <f>IF(ISNUMBER(W7),AF7-140,"-")</f>
        <v>-</v>
      </c>
      <c r="AQ7" s="203" t="str">
        <f>IF(ISNUMBER(X7),AF7-160,"-")</f>
        <v>-</v>
      </c>
      <c r="AR7" s="203" t="str">
        <f>IF(ISNUMBER(Y7),AF7-180,"-")</f>
        <v>-</v>
      </c>
      <c r="AS7" s="204" t="str">
        <f>IF(ISNUMBER(Z7),AF7-200,"-")</f>
        <v>-</v>
      </c>
      <c r="AT7" s="185"/>
      <c r="AU7" s="205">
        <f t="shared" si="8"/>
        <v>9.99</v>
      </c>
      <c r="AV7" s="206">
        <f t="shared" si="9"/>
        <v>29.990000000000002</v>
      </c>
      <c r="AW7" s="206" t="str">
        <f t="shared" si="10"/>
        <v>-</v>
      </c>
      <c r="AX7" s="206" t="str">
        <f t="shared" si="11"/>
        <v>-</v>
      </c>
      <c r="AY7" s="206" t="str">
        <f t="shared" si="12"/>
        <v>-</v>
      </c>
      <c r="AZ7" s="206" t="str">
        <f t="shared" si="13"/>
        <v>-</v>
      </c>
      <c r="BA7" s="206" t="str">
        <f t="shared" si="14"/>
        <v>-</v>
      </c>
      <c r="BB7" s="206" t="str">
        <f t="shared" si="15"/>
        <v>-</v>
      </c>
      <c r="BC7" s="206" t="str">
        <f t="shared" si="16"/>
        <v>-</v>
      </c>
      <c r="BD7" s="207" t="str">
        <f t="shared" si="17"/>
        <v>-</v>
      </c>
      <c r="BE7" s="103"/>
      <c r="BF7" s="227">
        <v>46265</v>
      </c>
      <c r="BG7" s="112" t="s">
        <v>151</v>
      </c>
      <c r="BH7" s="103"/>
    </row>
    <row r="8" spans="1:60" s="49" customFormat="1">
      <c r="A8" s="110"/>
      <c r="B8" s="125" t="s">
        <v>150</v>
      </c>
      <c r="C8" s="47" t="s">
        <v>154</v>
      </c>
      <c r="D8" s="71" t="s">
        <v>40</v>
      </c>
      <c r="E8" s="112" t="s">
        <v>2428</v>
      </c>
      <c r="F8" s="51" t="s">
        <v>47</v>
      </c>
      <c r="G8" s="14">
        <v>2</v>
      </c>
      <c r="H8" s="14">
        <v>25</v>
      </c>
      <c r="I8" s="14" t="s">
        <v>41</v>
      </c>
      <c r="J8" s="14" t="s">
        <v>42</v>
      </c>
      <c r="K8" s="114" t="s">
        <v>48</v>
      </c>
      <c r="L8" s="115">
        <v>9.99</v>
      </c>
      <c r="M8" s="175">
        <f t="shared" si="0"/>
        <v>8.3949579831932777</v>
      </c>
      <c r="N8" s="115">
        <f>L8-2</f>
        <v>7.99</v>
      </c>
      <c r="O8" s="118">
        <f>N8/1.19</f>
        <v>6.7142857142857144</v>
      </c>
      <c r="P8" s="177">
        <f>N8</f>
        <v>7.99</v>
      </c>
      <c r="Q8" s="67">
        <f t="shared" si="2"/>
        <v>6.99</v>
      </c>
      <c r="R8" s="16">
        <f t="shared" si="3"/>
        <v>5.99</v>
      </c>
      <c r="S8" s="16">
        <f>P8-3</f>
        <v>4.99</v>
      </c>
      <c r="T8" s="16">
        <f>P8-4</f>
        <v>3.99</v>
      </c>
      <c r="U8" s="14" t="s">
        <v>41</v>
      </c>
      <c r="V8" s="14" t="s">
        <v>41</v>
      </c>
      <c r="W8" s="14" t="s">
        <v>41</v>
      </c>
      <c r="X8" s="14" t="s">
        <v>41</v>
      </c>
      <c r="Y8" s="14" t="s">
        <v>41</v>
      </c>
      <c r="Z8" s="71" t="s">
        <v>41</v>
      </c>
      <c r="AA8" s="256">
        <v>0</v>
      </c>
      <c r="AB8" s="237" t="s">
        <v>157</v>
      </c>
      <c r="AC8" s="120" t="s">
        <v>158</v>
      </c>
      <c r="AD8" s="67">
        <v>50</v>
      </c>
      <c r="AE8" s="114">
        <v>5</v>
      </c>
      <c r="AF8" s="182">
        <f t="shared" si="4"/>
        <v>55</v>
      </c>
      <c r="AG8" s="183">
        <f t="shared" si="5"/>
        <v>-17.849999999999998</v>
      </c>
      <c r="AH8" s="184">
        <f t="shared" si="6"/>
        <v>9.99</v>
      </c>
      <c r="AI8" s="183">
        <f t="shared" si="7"/>
        <v>8.3949579831932777</v>
      </c>
      <c r="AJ8" s="202">
        <f>IF(ISNUMBER(Q8),AF8-20,"-")</f>
        <v>35</v>
      </c>
      <c r="AK8" s="203">
        <f>IF(ISNUMBER(R8),AF8-40,"-")</f>
        <v>15</v>
      </c>
      <c r="AL8" s="203">
        <f>IF(ISNUMBER(S8),AF8-60,"-")</f>
        <v>-5</v>
      </c>
      <c r="AM8" s="203">
        <f>IF(ISNUMBER(T8),AF8-80,"-")</f>
        <v>-25</v>
      </c>
      <c r="AN8" s="203" t="str">
        <f>IF(ISNUMBER(U8),AF8-100,"-")</f>
        <v>-</v>
      </c>
      <c r="AO8" s="203" t="str">
        <f>IF(ISNUMBER(V8),AF8-120,"-")</f>
        <v>-</v>
      </c>
      <c r="AP8" s="203" t="str">
        <f>IF(ISNUMBER(W8),AF8-140,"-")</f>
        <v>-</v>
      </c>
      <c r="AQ8" s="203" t="str">
        <f>IF(ISNUMBER(X8),AF8-160,"-")</f>
        <v>-</v>
      </c>
      <c r="AR8" s="203" t="str">
        <f>IF(ISNUMBER(Y8),AF8-180,"-")</f>
        <v>-</v>
      </c>
      <c r="AS8" s="204" t="str">
        <f>IF(ISNUMBER(Z8),AF8-200,"-")</f>
        <v>-</v>
      </c>
      <c r="AT8" s="185"/>
      <c r="AU8" s="205">
        <f t="shared" si="8"/>
        <v>9.99</v>
      </c>
      <c r="AV8" s="206">
        <f t="shared" si="9"/>
        <v>29.990000000000002</v>
      </c>
      <c r="AW8" s="206">
        <f t="shared" si="10"/>
        <v>59.99</v>
      </c>
      <c r="AX8" s="206">
        <f t="shared" si="11"/>
        <v>79.989999999999995</v>
      </c>
      <c r="AY8" s="206" t="str">
        <f t="shared" si="12"/>
        <v>-</v>
      </c>
      <c r="AZ8" s="206" t="str">
        <f t="shared" si="13"/>
        <v>-</v>
      </c>
      <c r="BA8" s="206" t="str">
        <f t="shared" si="14"/>
        <v>-</v>
      </c>
      <c r="BB8" s="206" t="str">
        <f t="shared" si="15"/>
        <v>-</v>
      </c>
      <c r="BC8" s="206" t="str">
        <f t="shared" si="16"/>
        <v>-</v>
      </c>
      <c r="BD8" s="207" t="str">
        <f t="shared" si="17"/>
        <v>-</v>
      </c>
      <c r="BE8" s="152" t="s">
        <v>1967</v>
      </c>
      <c r="BF8" s="227">
        <v>46295</v>
      </c>
      <c r="BG8" s="112" t="s">
        <v>151</v>
      </c>
      <c r="BH8" s="201" t="s">
        <v>82</v>
      </c>
    </row>
    <row r="9" spans="1:60" s="49" customFormat="1">
      <c r="A9" s="110" t="s">
        <v>53</v>
      </c>
      <c r="B9" s="125" t="s">
        <v>150</v>
      </c>
      <c r="C9" s="47" t="s">
        <v>154</v>
      </c>
      <c r="D9" s="71" t="s">
        <v>40</v>
      </c>
      <c r="E9" s="112"/>
      <c r="F9" s="51" t="s">
        <v>47</v>
      </c>
      <c r="G9" s="14">
        <v>2</v>
      </c>
      <c r="H9" s="14">
        <v>25</v>
      </c>
      <c r="I9" s="14" t="s">
        <v>41</v>
      </c>
      <c r="J9" s="14" t="s">
        <v>42</v>
      </c>
      <c r="K9" s="114" t="s">
        <v>48</v>
      </c>
      <c r="L9" s="115">
        <v>9.99</v>
      </c>
      <c r="M9" s="175">
        <f t="shared" si="0"/>
        <v>8.3949579831932777</v>
      </c>
      <c r="N9" s="115"/>
      <c r="O9" s="116"/>
      <c r="P9" s="177">
        <f t="shared" ref="P9:P12" si="18">L9</f>
        <v>9.99</v>
      </c>
      <c r="Q9" s="67">
        <f t="shared" si="2"/>
        <v>8.99</v>
      </c>
      <c r="R9" s="16">
        <f t="shared" si="3"/>
        <v>7.99</v>
      </c>
      <c r="S9" s="16">
        <f>P9-3</f>
        <v>6.99</v>
      </c>
      <c r="T9" s="16">
        <f>P9-4</f>
        <v>5.99</v>
      </c>
      <c r="U9" s="14" t="s">
        <v>41</v>
      </c>
      <c r="V9" s="14" t="s">
        <v>41</v>
      </c>
      <c r="W9" s="14" t="s">
        <v>41</v>
      </c>
      <c r="X9" s="14" t="s">
        <v>41</v>
      </c>
      <c r="Y9" s="14" t="s">
        <v>41</v>
      </c>
      <c r="Z9" s="71" t="s">
        <v>41</v>
      </c>
      <c r="AA9" s="252">
        <v>19.989999999999998</v>
      </c>
      <c r="AB9" s="212"/>
      <c r="AC9" s="119" t="s">
        <v>41</v>
      </c>
      <c r="AD9" s="67">
        <v>50</v>
      </c>
      <c r="AE9" s="114"/>
      <c r="AF9" s="182">
        <f t="shared" si="4"/>
        <v>50</v>
      </c>
      <c r="AG9" s="183">
        <f t="shared" si="5"/>
        <v>-11.899999999999999</v>
      </c>
      <c r="AH9" s="184">
        <f t="shared" si="6"/>
        <v>9.99</v>
      </c>
      <c r="AI9" s="183">
        <f t="shared" si="7"/>
        <v>8.3949579831932777</v>
      </c>
      <c r="AJ9" s="202">
        <f>IF(ISNUMBER(Q9),AF9-20,"-")</f>
        <v>30</v>
      </c>
      <c r="AK9" s="203">
        <f>IF(ISNUMBER(R9),AF9-40,"-")</f>
        <v>10</v>
      </c>
      <c r="AL9" s="203">
        <f>IF(ISNUMBER(S9),AF9-60,"-")</f>
        <v>-10</v>
      </c>
      <c r="AM9" s="203">
        <f>IF(ISNUMBER(T9),AF9-80,"-")</f>
        <v>-30</v>
      </c>
      <c r="AN9" s="203" t="str">
        <f>IF(ISNUMBER(U9),AF9-100,"-")</f>
        <v>-</v>
      </c>
      <c r="AO9" s="203" t="str">
        <f>IF(ISNUMBER(V9),AF9-120,"-")</f>
        <v>-</v>
      </c>
      <c r="AP9" s="203" t="str">
        <f>IF(ISNUMBER(W9),AF9-140,"-")</f>
        <v>-</v>
      </c>
      <c r="AQ9" s="203" t="str">
        <f>IF(ISNUMBER(X9),AF9-160,"-")</f>
        <v>-</v>
      </c>
      <c r="AR9" s="203" t="str">
        <f>IF(ISNUMBER(Y9),AF9-180,"-")</f>
        <v>-</v>
      </c>
      <c r="AS9" s="204" t="str">
        <f>IF(ISNUMBER(Z9),AF9-200,"-")</f>
        <v>-</v>
      </c>
      <c r="AT9" s="185"/>
      <c r="AU9" s="205">
        <f t="shared" si="8"/>
        <v>19.990000000000002</v>
      </c>
      <c r="AV9" s="206">
        <f t="shared" si="9"/>
        <v>39.99</v>
      </c>
      <c r="AW9" s="206">
        <f t="shared" si="10"/>
        <v>59.99</v>
      </c>
      <c r="AX9" s="206">
        <f t="shared" si="11"/>
        <v>89.99</v>
      </c>
      <c r="AY9" s="206" t="str">
        <f t="shared" si="12"/>
        <v>-</v>
      </c>
      <c r="AZ9" s="206" t="str">
        <f t="shared" si="13"/>
        <v>-</v>
      </c>
      <c r="BA9" s="206" t="str">
        <f t="shared" si="14"/>
        <v>-</v>
      </c>
      <c r="BB9" s="206" t="str">
        <f t="shared" si="15"/>
        <v>-</v>
      </c>
      <c r="BC9" s="206" t="str">
        <f t="shared" si="16"/>
        <v>-</v>
      </c>
      <c r="BD9" s="207" t="str">
        <f t="shared" si="17"/>
        <v>-</v>
      </c>
      <c r="BE9" s="103"/>
      <c r="BF9" s="227"/>
      <c r="BG9" s="112" t="s">
        <v>151</v>
      </c>
      <c r="BH9" s="103"/>
    </row>
    <row r="10" spans="1:60" s="49" customFormat="1">
      <c r="A10" s="110" t="s">
        <v>53</v>
      </c>
      <c r="B10" s="125" t="s">
        <v>150</v>
      </c>
      <c r="C10" s="47" t="s">
        <v>154</v>
      </c>
      <c r="D10" s="71" t="s">
        <v>40</v>
      </c>
      <c r="E10" s="112" t="s">
        <v>2428</v>
      </c>
      <c r="F10" s="51" t="s">
        <v>47</v>
      </c>
      <c r="G10" s="14">
        <v>2</v>
      </c>
      <c r="H10" s="14">
        <v>25</v>
      </c>
      <c r="I10" s="14" t="s">
        <v>41</v>
      </c>
      <c r="J10" s="14" t="s">
        <v>42</v>
      </c>
      <c r="K10" s="114" t="s">
        <v>48</v>
      </c>
      <c r="L10" s="115">
        <v>9.99</v>
      </c>
      <c r="M10" s="175">
        <f t="shared" si="0"/>
        <v>8.3949579831932777</v>
      </c>
      <c r="N10" s="115"/>
      <c r="O10" s="116"/>
      <c r="P10" s="177">
        <f t="shared" si="18"/>
        <v>9.99</v>
      </c>
      <c r="Q10" s="67">
        <f t="shared" si="2"/>
        <v>8.99</v>
      </c>
      <c r="R10" s="16">
        <f t="shared" si="3"/>
        <v>7.99</v>
      </c>
      <c r="S10" s="16">
        <f>P10-3</f>
        <v>6.99</v>
      </c>
      <c r="T10" s="16">
        <f>P10-4</f>
        <v>5.99</v>
      </c>
      <c r="U10" s="14" t="s">
        <v>41</v>
      </c>
      <c r="V10" s="14" t="s">
        <v>41</v>
      </c>
      <c r="W10" s="14" t="s">
        <v>41</v>
      </c>
      <c r="X10" s="14" t="s">
        <v>41</v>
      </c>
      <c r="Y10" s="14" t="s">
        <v>41</v>
      </c>
      <c r="Z10" s="71" t="s">
        <v>41</v>
      </c>
      <c r="AA10" s="252">
        <v>19.989999999999998</v>
      </c>
      <c r="AB10" s="236" t="s">
        <v>49</v>
      </c>
      <c r="AC10" s="223" t="s">
        <v>155</v>
      </c>
      <c r="AD10" s="67">
        <v>50</v>
      </c>
      <c r="AE10" s="114">
        <v>30</v>
      </c>
      <c r="AF10" s="182">
        <f t="shared" si="4"/>
        <v>80</v>
      </c>
      <c r="AG10" s="183">
        <f t="shared" si="5"/>
        <v>-47.599999999999994</v>
      </c>
      <c r="AH10" s="184">
        <f t="shared" si="6"/>
        <v>9.99</v>
      </c>
      <c r="AI10" s="183">
        <f t="shared" si="7"/>
        <v>8.3949579831932777</v>
      </c>
      <c r="AJ10" s="202">
        <f>IF(ISNUMBER(Q10),AF10-20,"-")</f>
        <v>60</v>
      </c>
      <c r="AK10" s="203">
        <f>IF(ISNUMBER(R10),AF10-40,"-")</f>
        <v>40</v>
      </c>
      <c r="AL10" s="203">
        <f>IF(ISNUMBER(S10),AF10-60,"-")</f>
        <v>20</v>
      </c>
      <c r="AM10" s="203">
        <f>IF(ISNUMBER(T10),AF10-80,"-")</f>
        <v>0</v>
      </c>
      <c r="AN10" s="203" t="str">
        <f>IF(ISNUMBER(U10),AF10-100,"-")</f>
        <v>-</v>
      </c>
      <c r="AO10" s="203" t="str">
        <f>IF(ISNUMBER(V10),AF10-120,"-")</f>
        <v>-</v>
      </c>
      <c r="AP10" s="203" t="str">
        <f>IF(ISNUMBER(W10),AF10-140,"-")</f>
        <v>-</v>
      </c>
      <c r="AQ10" s="203" t="str">
        <f>IF(ISNUMBER(X10),AF10-160,"-")</f>
        <v>-</v>
      </c>
      <c r="AR10" s="203" t="str">
        <f>IF(ISNUMBER(Y10),AF10-180,"-")</f>
        <v>-</v>
      </c>
      <c r="AS10" s="204" t="str">
        <f>IF(ISNUMBER(Z10),AF10-200,"-")</f>
        <v>-</v>
      </c>
      <c r="AT10" s="185"/>
      <c r="AU10" s="205">
        <f t="shared" si="8"/>
        <v>9.99</v>
      </c>
      <c r="AV10" s="206">
        <f t="shared" si="9"/>
        <v>9.99</v>
      </c>
      <c r="AW10" s="206">
        <f t="shared" si="10"/>
        <v>29.990000000000002</v>
      </c>
      <c r="AX10" s="206">
        <f t="shared" si="11"/>
        <v>49.99</v>
      </c>
      <c r="AY10" s="206" t="str">
        <f t="shared" si="12"/>
        <v>-</v>
      </c>
      <c r="AZ10" s="206" t="str">
        <f t="shared" si="13"/>
        <v>-</v>
      </c>
      <c r="BA10" s="206" t="str">
        <f t="shared" si="14"/>
        <v>-</v>
      </c>
      <c r="BB10" s="206" t="str">
        <f t="shared" si="15"/>
        <v>-</v>
      </c>
      <c r="BC10" s="206" t="str">
        <f t="shared" si="16"/>
        <v>-</v>
      </c>
      <c r="BD10" s="207" t="str">
        <f t="shared" si="17"/>
        <v>-</v>
      </c>
      <c r="BE10" s="103"/>
      <c r="BF10" s="227">
        <v>46265</v>
      </c>
      <c r="BG10" s="112" t="s">
        <v>151</v>
      </c>
      <c r="BH10" s="103"/>
    </row>
    <row r="11" spans="1:60" s="49" customFormat="1">
      <c r="A11" s="110" t="s">
        <v>53</v>
      </c>
      <c r="B11" s="125" t="s">
        <v>150</v>
      </c>
      <c r="C11" s="47" t="s">
        <v>159</v>
      </c>
      <c r="D11" s="71" t="s">
        <v>85</v>
      </c>
      <c r="E11" s="112"/>
      <c r="F11" s="51" t="s">
        <v>47</v>
      </c>
      <c r="G11" s="14">
        <v>1</v>
      </c>
      <c r="H11" s="14">
        <v>25</v>
      </c>
      <c r="I11" s="14" t="s">
        <v>41</v>
      </c>
      <c r="J11" s="14" t="s">
        <v>42</v>
      </c>
      <c r="K11" s="114" t="s">
        <v>48</v>
      </c>
      <c r="L11" s="115">
        <v>11.99</v>
      </c>
      <c r="M11" s="175">
        <f t="shared" si="0"/>
        <v>10.075630252100842</v>
      </c>
      <c r="N11" s="115"/>
      <c r="O11" s="116"/>
      <c r="P11" s="177">
        <f t="shared" si="18"/>
        <v>11.99</v>
      </c>
      <c r="Q11" s="67">
        <f t="shared" si="2"/>
        <v>10.99</v>
      </c>
      <c r="R11" s="16">
        <f t="shared" si="3"/>
        <v>9.99</v>
      </c>
      <c r="S11" s="14" t="s">
        <v>41</v>
      </c>
      <c r="T11" s="14" t="s">
        <v>41</v>
      </c>
      <c r="U11" s="14" t="s">
        <v>41</v>
      </c>
      <c r="V11" s="14" t="s">
        <v>41</v>
      </c>
      <c r="W11" s="14" t="s">
        <v>41</v>
      </c>
      <c r="X11" s="14" t="s">
        <v>41</v>
      </c>
      <c r="Y11" s="14" t="s">
        <v>41</v>
      </c>
      <c r="Z11" s="71" t="s">
        <v>41</v>
      </c>
      <c r="AA11" s="252">
        <v>19.989999999999998</v>
      </c>
      <c r="AB11" s="212"/>
      <c r="AC11" s="119" t="s">
        <v>41</v>
      </c>
      <c r="AD11" s="67">
        <v>105</v>
      </c>
      <c r="AE11" s="114"/>
      <c r="AF11" s="182">
        <f t="shared" si="4"/>
        <v>105</v>
      </c>
      <c r="AG11" s="183">
        <f t="shared" si="5"/>
        <v>-77.349999999999994</v>
      </c>
      <c r="AH11" s="184">
        <f t="shared" si="6"/>
        <v>9.99</v>
      </c>
      <c r="AI11" s="183">
        <f t="shared" si="7"/>
        <v>8.3949579831932777</v>
      </c>
      <c r="AJ11" s="202">
        <f>IF(ISNUMBER(Q11),AF11-20,"-")</f>
        <v>85</v>
      </c>
      <c r="AK11" s="203">
        <f>IF(ISNUMBER(R11),AF11-40,"-")</f>
        <v>65</v>
      </c>
      <c r="AL11" s="203" t="str">
        <f>IF(ISNUMBER(S11),AF11-60,"-")</f>
        <v>-</v>
      </c>
      <c r="AM11" s="203" t="str">
        <f>IF(ISNUMBER(T11),AF11-80,"-")</f>
        <v>-</v>
      </c>
      <c r="AN11" s="203" t="str">
        <f>IF(ISNUMBER(U11),AF11-100,"-")</f>
        <v>-</v>
      </c>
      <c r="AO11" s="203" t="str">
        <f>IF(ISNUMBER(V11),AF11-120,"-")</f>
        <v>-</v>
      </c>
      <c r="AP11" s="203" t="str">
        <f>IF(ISNUMBER(W11),AF11-140,"-")</f>
        <v>-</v>
      </c>
      <c r="AQ11" s="203" t="str">
        <f>IF(ISNUMBER(X11),AF11-160,"-")</f>
        <v>-</v>
      </c>
      <c r="AR11" s="203" t="str">
        <f>IF(ISNUMBER(Y11),AF11-180,"-")</f>
        <v>-</v>
      </c>
      <c r="AS11" s="204" t="str">
        <f>IF(ISNUMBER(Z11),AF11-200,"-")</f>
        <v>-</v>
      </c>
      <c r="AT11" s="185"/>
      <c r="AU11" s="205">
        <f t="shared" si="8"/>
        <v>9.99</v>
      </c>
      <c r="AV11" s="206">
        <f t="shared" si="9"/>
        <v>9.99</v>
      </c>
      <c r="AW11" s="206" t="str">
        <f t="shared" si="10"/>
        <v>-</v>
      </c>
      <c r="AX11" s="206" t="str">
        <f t="shared" si="11"/>
        <v>-</v>
      </c>
      <c r="AY11" s="206" t="str">
        <f t="shared" si="12"/>
        <v>-</v>
      </c>
      <c r="AZ11" s="206" t="str">
        <f t="shared" si="13"/>
        <v>-</v>
      </c>
      <c r="BA11" s="206" t="str">
        <f t="shared" si="14"/>
        <v>-</v>
      </c>
      <c r="BB11" s="206" t="str">
        <f t="shared" si="15"/>
        <v>-</v>
      </c>
      <c r="BC11" s="206" t="str">
        <f t="shared" si="16"/>
        <v>-</v>
      </c>
      <c r="BD11" s="207" t="str">
        <f t="shared" si="17"/>
        <v>-</v>
      </c>
      <c r="BE11" s="103"/>
      <c r="BF11" s="227"/>
      <c r="BG11" s="112" t="s">
        <v>151</v>
      </c>
      <c r="BH11" s="103"/>
    </row>
    <row r="12" spans="1:60" s="49" customFormat="1">
      <c r="A12" s="110" t="s">
        <v>53</v>
      </c>
      <c r="B12" s="125" t="s">
        <v>150</v>
      </c>
      <c r="C12" s="47" t="s">
        <v>159</v>
      </c>
      <c r="D12" s="71" t="s">
        <v>85</v>
      </c>
      <c r="E12" s="112" t="s">
        <v>2428</v>
      </c>
      <c r="F12" s="51" t="s">
        <v>47</v>
      </c>
      <c r="G12" s="14">
        <v>1</v>
      </c>
      <c r="H12" s="14">
        <v>25</v>
      </c>
      <c r="I12" s="14" t="s">
        <v>41</v>
      </c>
      <c r="J12" s="14" t="s">
        <v>42</v>
      </c>
      <c r="K12" s="114" t="s">
        <v>48</v>
      </c>
      <c r="L12" s="115">
        <v>11.99</v>
      </c>
      <c r="M12" s="175">
        <f t="shared" si="0"/>
        <v>10.075630252100842</v>
      </c>
      <c r="N12" s="115"/>
      <c r="O12" s="116"/>
      <c r="P12" s="177">
        <f t="shared" si="18"/>
        <v>11.99</v>
      </c>
      <c r="Q12" s="67">
        <f t="shared" si="2"/>
        <v>10.99</v>
      </c>
      <c r="R12" s="16">
        <f t="shared" si="3"/>
        <v>9.99</v>
      </c>
      <c r="S12" s="14" t="s">
        <v>41</v>
      </c>
      <c r="T12" s="14" t="s">
        <v>41</v>
      </c>
      <c r="U12" s="14" t="s">
        <v>41</v>
      </c>
      <c r="V12" s="14" t="s">
        <v>41</v>
      </c>
      <c r="W12" s="14" t="s">
        <v>41</v>
      </c>
      <c r="X12" s="14" t="s">
        <v>41</v>
      </c>
      <c r="Y12" s="14" t="s">
        <v>41</v>
      </c>
      <c r="Z12" s="71" t="s">
        <v>41</v>
      </c>
      <c r="AA12" s="252">
        <v>19.989999999999998</v>
      </c>
      <c r="AB12" s="236" t="s">
        <v>49</v>
      </c>
      <c r="AC12" s="223" t="s">
        <v>153</v>
      </c>
      <c r="AD12" s="67">
        <v>105</v>
      </c>
      <c r="AE12" s="114">
        <v>30</v>
      </c>
      <c r="AF12" s="182">
        <f t="shared" si="4"/>
        <v>135</v>
      </c>
      <c r="AG12" s="183">
        <f t="shared" si="5"/>
        <v>-113.05</v>
      </c>
      <c r="AH12" s="184">
        <f t="shared" si="6"/>
        <v>9.99</v>
      </c>
      <c r="AI12" s="183">
        <f t="shared" si="7"/>
        <v>8.3949579831932777</v>
      </c>
      <c r="AJ12" s="202">
        <f>IF(ISNUMBER(Q12),AF12-20,"-")</f>
        <v>115</v>
      </c>
      <c r="AK12" s="203">
        <f>IF(ISNUMBER(R12),AF12-40,"-")</f>
        <v>95</v>
      </c>
      <c r="AL12" s="203" t="str">
        <f>IF(ISNUMBER(S12),AF12-60,"-")</f>
        <v>-</v>
      </c>
      <c r="AM12" s="203" t="str">
        <f>IF(ISNUMBER(T12),AF12-80,"-")</f>
        <v>-</v>
      </c>
      <c r="AN12" s="203" t="str">
        <f>IF(ISNUMBER(U12),AF12-100,"-")</f>
        <v>-</v>
      </c>
      <c r="AO12" s="203" t="str">
        <f>IF(ISNUMBER(V12),AF12-120,"-")</f>
        <v>-</v>
      </c>
      <c r="AP12" s="203" t="str">
        <f>IF(ISNUMBER(W12),AF12-140,"-")</f>
        <v>-</v>
      </c>
      <c r="AQ12" s="203" t="str">
        <f>IF(ISNUMBER(X12),AF12-160,"-")</f>
        <v>-</v>
      </c>
      <c r="AR12" s="203" t="str">
        <f>IF(ISNUMBER(Y12),AF12-180,"-")</f>
        <v>-</v>
      </c>
      <c r="AS12" s="204" t="str">
        <f>IF(ISNUMBER(Z12),AF12-200,"-")</f>
        <v>-</v>
      </c>
      <c r="AT12" s="185"/>
      <c r="AU12" s="205">
        <f t="shared" si="8"/>
        <v>9.99</v>
      </c>
      <c r="AV12" s="206">
        <f t="shared" si="9"/>
        <v>9.99</v>
      </c>
      <c r="AW12" s="206" t="str">
        <f t="shared" si="10"/>
        <v>-</v>
      </c>
      <c r="AX12" s="206" t="str">
        <f t="shared" si="11"/>
        <v>-</v>
      </c>
      <c r="AY12" s="206" t="str">
        <f t="shared" si="12"/>
        <v>-</v>
      </c>
      <c r="AZ12" s="206" t="str">
        <f t="shared" si="13"/>
        <v>-</v>
      </c>
      <c r="BA12" s="206" t="str">
        <f t="shared" si="14"/>
        <v>-</v>
      </c>
      <c r="BB12" s="206" t="str">
        <f t="shared" si="15"/>
        <v>-</v>
      </c>
      <c r="BC12" s="206" t="str">
        <f t="shared" si="16"/>
        <v>-</v>
      </c>
      <c r="BD12" s="207" t="str">
        <f t="shared" si="17"/>
        <v>-</v>
      </c>
      <c r="BE12" s="103"/>
      <c r="BF12" s="227">
        <v>46265</v>
      </c>
      <c r="BG12" s="112" t="s">
        <v>151</v>
      </c>
      <c r="BH12" s="103"/>
    </row>
    <row r="13" spans="1:60">
      <c r="A13" s="110"/>
      <c r="B13" s="125" t="s">
        <v>150</v>
      </c>
      <c r="C13" s="47" t="s">
        <v>160</v>
      </c>
      <c r="D13" s="71" t="s">
        <v>85</v>
      </c>
      <c r="E13" s="112" t="s">
        <v>2428</v>
      </c>
      <c r="F13" s="51" t="s">
        <v>47</v>
      </c>
      <c r="G13" s="14">
        <v>2</v>
      </c>
      <c r="H13" s="14">
        <v>25</v>
      </c>
      <c r="I13" s="14" t="s">
        <v>41</v>
      </c>
      <c r="J13" s="14" t="s">
        <v>42</v>
      </c>
      <c r="K13" s="114" t="s">
        <v>48</v>
      </c>
      <c r="L13" s="115">
        <v>14.99</v>
      </c>
      <c r="M13" s="175">
        <f t="shared" si="0"/>
        <v>12.596638655462186</v>
      </c>
      <c r="N13" s="115">
        <f>L13-2</f>
        <v>12.99</v>
      </c>
      <c r="O13" s="118">
        <f t="shared" ref="O13:O16" si="19">N13/1.19</f>
        <v>10.915966386554622</v>
      </c>
      <c r="P13" s="177">
        <f t="shared" ref="P13:P16" si="20">N13</f>
        <v>12.99</v>
      </c>
      <c r="Q13" s="67">
        <f t="shared" si="2"/>
        <v>11.99</v>
      </c>
      <c r="R13" s="16">
        <f t="shared" si="3"/>
        <v>10.99</v>
      </c>
      <c r="S13" s="16">
        <f>P13-3</f>
        <v>9.99</v>
      </c>
      <c r="T13" s="16">
        <f>P13-4</f>
        <v>8.99</v>
      </c>
      <c r="U13" s="14" t="s">
        <v>41</v>
      </c>
      <c r="V13" s="14" t="s">
        <v>41</v>
      </c>
      <c r="W13" s="14" t="s">
        <v>41</v>
      </c>
      <c r="X13" s="14" t="s">
        <v>41</v>
      </c>
      <c r="Y13" s="14" t="s">
        <v>41</v>
      </c>
      <c r="Z13" s="71" t="s">
        <v>41</v>
      </c>
      <c r="AA13" s="256">
        <v>0</v>
      </c>
      <c r="AB13" s="237" t="s">
        <v>157</v>
      </c>
      <c r="AC13" s="120" t="s">
        <v>158</v>
      </c>
      <c r="AD13" s="67">
        <v>130</v>
      </c>
      <c r="AE13" s="114">
        <v>5</v>
      </c>
      <c r="AF13" s="182">
        <f t="shared" si="4"/>
        <v>135</v>
      </c>
      <c r="AG13" s="183">
        <f t="shared" si="5"/>
        <v>-113.05</v>
      </c>
      <c r="AH13" s="184">
        <f t="shared" si="6"/>
        <v>9.99</v>
      </c>
      <c r="AI13" s="183">
        <f t="shared" si="7"/>
        <v>8.3949579831932777</v>
      </c>
      <c r="AJ13" s="202">
        <f>IF(ISNUMBER(Q13),AF13-20,"-")</f>
        <v>115</v>
      </c>
      <c r="AK13" s="203">
        <f>IF(ISNUMBER(R13),AF13-40,"-")</f>
        <v>95</v>
      </c>
      <c r="AL13" s="203">
        <f>IF(ISNUMBER(S13),AF13-60,"-")</f>
        <v>75</v>
      </c>
      <c r="AM13" s="203">
        <f>IF(ISNUMBER(T13),AF13-80,"-")</f>
        <v>55</v>
      </c>
      <c r="AN13" s="203" t="str">
        <f>IF(ISNUMBER(U13),AF13-100,"-")</f>
        <v>-</v>
      </c>
      <c r="AO13" s="203" t="str">
        <f>IF(ISNUMBER(V13),AF13-120,"-")</f>
        <v>-</v>
      </c>
      <c r="AP13" s="203" t="str">
        <f>IF(ISNUMBER(W13),AF13-140,"-")</f>
        <v>-</v>
      </c>
      <c r="AQ13" s="203" t="str">
        <f>IF(ISNUMBER(X13),AF13-160,"-")</f>
        <v>-</v>
      </c>
      <c r="AR13" s="203" t="str">
        <f>IF(ISNUMBER(Y13),AF13-180,"-")</f>
        <v>-</v>
      </c>
      <c r="AS13" s="204" t="str">
        <f>IF(ISNUMBER(Z13),AF13-200,"-")</f>
        <v>-</v>
      </c>
      <c r="AT13" s="185"/>
      <c r="AU13" s="205">
        <f t="shared" si="8"/>
        <v>9.99</v>
      </c>
      <c r="AV13" s="206">
        <f t="shared" si="9"/>
        <v>9.99</v>
      </c>
      <c r="AW13" s="206">
        <f t="shared" si="10"/>
        <v>9.99</v>
      </c>
      <c r="AX13" s="206">
        <f t="shared" si="11"/>
        <v>9.99</v>
      </c>
      <c r="AY13" s="206" t="str">
        <f t="shared" si="12"/>
        <v>-</v>
      </c>
      <c r="AZ13" s="206" t="str">
        <f t="shared" si="13"/>
        <v>-</v>
      </c>
      <c r="BA13" s="206" t="str">
        <f t="shared" si="14"/>
        <v>-</v>
      </c>
      <c r="BB13" s="206" t="str">
        <f t="shared" si="15"/>
        <v>-</v>
      </c>
      <c r="BC13" s="206" t="str">
        <f t="shared" si="16"/>
        <v>-</v>
      </c>
      <c r="BD13" s="207" t="str">
        <f t="shared" si="17"/>
        <v>-</v>
      </c>
      <c r="BE13" s="152" t="s">
        <v>1967</v>
      </c>
      <c r="BF13" s="227">
        <v>46295</v>
      </c>
      <c r="BG13" s="112" t="s">
        <v>151</v>
      </c>
      <c r="BH13" s="201" t="s">
        <v>82</v>
      </c>
    </row>
    <row r="14" spans="1:60" s="49" customFormat="1">
      <c r="A14" s="110"/>
      <c r="B14" s="125" t="s">
        <v>150</v>
      </c>
      <c r="C14" s="47" t="s">
        <v>2131</v>
      </c>
      <c r="D14" s="71" t="s">
        <v>40</v>
      </c>
      <c r="E14" s="112" t="s">
        <v>2428</v>
      </c>
      <c r="F14" s="51" t="s">
        <v>61</v>
      </c>
      <c r="G14" s="52">
        <v>15</v>
      </c>
      <c r="H14" s="52">
        <v>50</v>
      </c>
      <c r="I14" s="14" t="s">
        <v>41</v>
      </c>
      <c r="J14" s="14" t="s">
        <v>76</v>
      </c>
      <c r="K14" s="114" t="s">
        <v>61</v>
      </c>
      <c r="L14" s="115">
        <v>19.989999999999998</v>
      </c>
      <c r="M14" s="175">
        <f t="shared" si="0"/>
        <v>16.798319327731093</v>
      </c>
      <c r="N14" s="115">
        <f>L14-5</f>
        <v>14.989999999999998</v>
      </c>
      <c r="O14" s="116">
        <f t="shared" si="19"/>
        <v>12.596638655462185</v>
      </c>
      <c r="P14" s="177">
        <f t="shared" si="20"/>
        <v>14.989999999999998</v>
      </c>
      <c r="Q14" s="67">
        <f t="shared" si="2"/>
        <v>13.989999999999998</v>
      </c>
      <c r="R14" s="16">
        <f t="shared" si="3"/>
        <v>12.989999999999998</v>
      </c>
      <c r="S14" s="16">
        <f>P14-3</f>
        <v>11.989999999999998</v>
      </c>
      <c r="T14" s="16">
        <f>P14-4</f>
        <v>10.989999999999998</v>
      </c>
      <c r="U14" s="16">
        <f>P14-5</f>
        <v>9.9899999999999984</v>
      </c>
      <c r="V14" s="16">
        <f>P14-6</f>
        <v>8.9899999999999984</v>
      </c>
      <c r="W14" s="16">
        <f>P14-7</f>
        <v>7.9899999999999984</v>
      </c>
      <c r="X14" s="16">
        <f>P14-8</f>
        <v>6.9899999999999984</v>
      </c>
      <c r="Y14" s="16">
        <f>P14-9</f>
        <v>5.9899999999999984</v>
      </c>
      <c r="Z14" s="72">
        <f>P14-10</f>
        <v>4.9899999999999984</v>
      </c>
      <c r="AA14" s="252">
        <v>19.989999999999998</v>
      </c>
      <c r="AB14" s="237" t="s">
        <v>169</v>
      </c>
      <c r="AC14" s="120" t="s">
        <v>2586</v>
      </c>
      <c r="AD14" s="67">
        <v>50</v>
      </c>
      <c r="AE14" s="114">
        <v>40</v>
      </c>
      <c r="AF14" s="182">
        <f t="shared" si="4"/>
        <v>90</v>
      </c>
      <c r="AG14" s="183">
        <f t="shared" si="5"/>
        <v>-59.5</v>
      </c>
      <c r="AH14" s="184">
        <f t="shared" si="6"/>
        <v>9.99</v>
      </c>
      <c r="AI14" s="183">
        <f t="shared" si="7"/>
        <v>8.3949579831932777</v>
      </c>
      <c r="AJ14" s="202">
        <f>IF(ISNUMBER(Q14),AF14-20,"-")</f>
        <v>70</v>
      </c>
      <c r="AK14" s="203">
        <f>IF(ISNUMBER(R14),AF14-40,"-")</f>
        <v>50</v>
      </c>
      <c r="AL14" s="203">
        <f>IF(ISNUMBER(S14),AF14-60,"-")</f>
        <v>30</v>
      </c>
      <c r="AM14" s="203">
        <f>IF(ISNUMBER(T14),AF14-80,"-")</f>
        <v>10</v>
      </c>
      <c r="AN14" s="203">
        <f>IF(ISNUMBER(U14),AF14-100,"-")</f>
        <v>-10</v>
      </c>
      <c r="AO14" s="203">
        <f>IF(ISNUMBER(V14),AF14-120,"-")</f>
        <v>-30</v>
      </c>
      <c r="AP14" s="203">
        <f>IF(ISNUMBER(W14),AF14-140,"-")</f>
        <v>-50</v>
      </c>
      <c r="AQ14" s="203">
        <f>IF(ISNUMBER(X14),AF14-160,"-")</f>
        <v>-70</v>
      </c>
      <c r="AR14" s="203">
        <f>IF(ISNUMBER(Y14),AF14-180,"-")</f>
        <v>-90</v>
      </c>
      <c r="AS14" s="204">
        <f>IF(ISNUMBER(Z14),AF14-200,"-")</f>
        <v>-110</v>
      </c>
      <c r="AT14" s="185"/>
      <c r="AU14" s="205">
        <f t="shared" si="8"/>
        <v>9.99</v>
      </c>
      <c r="AV14" s="206">
        <f t="shared" si="9"/>
        <v>9.99</v>
      </c>
      <c r="AW14" s="206">
        <f t="shared" si="10"/>
        <v>19.990000000000002</v>
      </c>
      <c r="AX14" s="206">
        <f t="shared" si="11"/>
        <v>39.99</v>
      </c>
      <c r="AY14" s="206">
        <f t="shared" si="12"/>
        <v>59.99</v>
      </c>
      <c r="AZ14" s="206">
        <f t="shared" si="13"/>
        <v>89.99</v>
      </c>
      <c r="BA14" s="206">
        <f t="shared" si="14"/>
        <v>109.99</v>
      </c>
      <c r="BB14" s="206">
        <f t="shared" si="15"/>
        <v>139.99</v>
      </c>
      <c r="BC14" s="206">
        <f t="shared" si="16"/>
        <v>159.99</v>
      </c>
      <c r="BD14" s="207">
        <f t="shared" si="17"/>
        <v>179.99</v>
      </c>
      <c r="BE14" s="123"/>
      <c r="BF14" s="227">
        <v>46265</v>
      </c>
      <c r="BG14" s="112" t="s">
        <v>164</v>
      </c>
      <c r="BH14" s="103"/>
    </row>
    <row r="15" spans="1:60">
      <c r="A15" s="110" t="s">
        <v>173</v>
      </c>
      <c r="B15" s="125" t="s">
        <v>150</v>
      </c>
      <c r="C15" s="47" t="s">
        <v>2148</v>
      </c>
      <c r="D15" s="71" t="s">
        <v>40</v>
      </c>
      <c r="E15" s="112" t="s">
        <v>2428</v>
      </c>
      <c r="F15" s="51" t="s">
        <v>61</v>
      </c>
      <c r="G15" s="52">
        <v>15</v>
      </c>
      <c r="H15" s="52">
        <v>50</v>
      </c>
      <c r="I15" s="14" t="s">
        <v>41</v>
      </c>
      <c r="J15" s="14" t="s">
        <v>76</v>
      </c>
      <c r="K15" s="114" t="s">
        <v>61</v>
      </c>
      <c r="L15" s="115">
        <v>19.989999999999998</v>
      </c>
      <c r="M15" s="175">
        <f t="shared" si="0"/>
        <v>16.798319327731093</v>
      </c>
      <c r="N15" s="115">
        <f>L15-5</f>
        <v>14.989999999999998</v>
      </c>
      <c r="O15" s="116">
        <f t="shared" si="19"/>
        <v>12.596638655462185</v>
      </c>
      <c r="P15" s="177">
        <f t="shared" si="20"/>
        <v>14.989999999999998</v>
      </c>
      <c r="Q15" s="67" t="s">
        <v>41</v>
      </c>
      <c r="R15" s="16" t="s">
        <v>41</v>
      </c>
      <c r="S15" s="16" t="s">
        <v>41</v>
      </c>
      <c r="T15" s="16" t="s">
        <v>41</v>
      </c>
      <c r="U15" s="16" t="s">
        <v>41</v>
      </c>
      <c r="V15" s="16" t="s">
        <v>41</v>
      </c>
      <c r="W15" s="16" t="s">
        <v>41</v>
      </c>
      <c r="X15" s="16" t="s">
        <v>41</v>
      </c>
      <c r="Y15" s="16" t="s">
        <v>41</v>
      </c>
      <c r="Z15" s="72" t="s">
        <v>41</v>
      </c>
      <c r="AA15" s="256">
        <v>0</v>
      </c>
      <c r="AB15" s="237" t="s">
        <v>169</v>
      </c>
      <c r="AC15" s="120" t="s">
        <v>2591</v>
      </c>
      <c r="AD15" s="67">
        <v>0</v>
      </c>
      <c r="AE15" s="114">
        <v>15</v>
      </c>
      <c r="AF15" s="182">
        <f t="shared" si="4"/>
        <v>15</v>
      </c>
      <c r="AG15" s="183">
        <f t="shared" si="5"/>
        <v>29.75</v>
      </c>
      <c r="AH15" s="184">
        <f t="shared" si="6"/>
        <v>29.990000000000002</v>
      </c>
      <c r="AI15" s="183">
        <f t="shared" si="7"/>
        <v>25.20168067226891</v>
      </c>
      <c r="AJ15" s="202" t="str">
        <f>IF(ISNUMBER(Q15),AF15-20,"-")</f>
        <v>-</v>
      </c>
      <c r="AK15" s="203" t="str">
        <f>IF(ISNUMBER(R15),AF15-40,"-")</f>
        <v>-</v>
      </c>
      <c r="AL15" s="203" t="str">
        <f>IF(ISNUMBER(S15),AF15-60,"-")</f>
        <v>-</v>
      </c>
      <c r="AM15" s="203" t="str">
        <f>IF(ISNUMBER(T15),AF15-80,"-")</f>
        <v>-</v>
      </c>
      <c r="AN15" s="203" t="str">
        <f>IF(ISNUMBER(U15),AF15-100,"-")</f>
        <v>-</v>
      </c>
      <c r="AO15" s="203" t="str">
        <f>IF(ISNUMBER(V15),AF15-120,"-")</f>
        <v>-</v>
      </c>
      <c r="AP15" s="203" t="str">
        <f>IF(ISNUMBER(W15),AF15-140,"-")</f>
        <v>-</v>
      </c>
      <c r="AQ15" s="203" t="str">
        <f>IF(ISNUMBER(X15),AF15-160,"-")</f>
        <v>-</v>
      </c>
      <c r="AR15" s="203" t="str">
        <f>IF(ISNUMBER(Y15),AF15-180,"-")</f>
        <v>-</v>
      </c>
      <c r="AS15" s="204" t="str">
        <f>IF(ISNUMBER(Z15),AF15-200,"-")</f>
        <v>-</v>
      </c>
      <c r="AT15" s="185"/>
      <c r="AU15" s="205" t="str">
        <f t="shared" si="8"/>
        <v>-</v>
      </c>
      <c r="AV15" s="206" t="str">
        <f t="shared" si="9"/>
        <v>-</v>
      </c>
      <c r="AW15" s="206" t="str">
        <f t="shared" si="10"/>
        <v>-</v>
      </c>
      <c r="AX15" s="206" t="str">
        <f t="shared" si="11"/>
        <v>-</v>
      </c>
      <c r="AY15" s="206" t="str">
        <f t="shared" si="12"/>
        <v>-</v>
      </c>
      <c r="AZ15" s="206" t="str">
        <f t="shared" si="13"/>
        <v>-</v>
      </c>
      <c r="BA15" s="206" t="str">
        <f t="shared" si="14"/>
        <v>-</v>
      </c>
      <c r="BB15" s="206" t="str">
        <f t="shared" si="15"/>
        <v>-</v>
      </c>
      <c r="BC15" s="206" t="str">
        <f t="shared" si="16"/>
        <v>-</v>
      </c>
      <c r="BD15" s="207" t="str">
        <f t="shared" si="17"/>
        <v>-</v>
      </c>
      <c r="BE15" s="123" t="s">
        <v>2752</v>
      </c>
      <c r="BF15" s="227">
        <v>46265</v>
      </c>
      <c r="BG15" s="112" t="s">
        <v>165</v>
      </c>
      <c r="BH15" s="103"/>
    </row>
    <row r="16" spans="1:60">
      <c r="A16" s="110"/>
      <c r="B16" s="125" t="s">
        <v>150</v>
      </c>
      <c r="C16" s="47" t="s">
        <v>111</v>
      </c>
      <c r="D16" s="71" t="s">
        <v>40</v>
      </c>
      <c r="E16" s="112" t="s">
        <v>2428</v>
      </c>
      <c r="F16" s="51" t="s">
        <v>61</v>
      </c>
      <c r="G16" s="52">
        <v>30</v>
      </c>
      <c r="H16" s="52">
        <v>50</v>
      </c>
      <c r="I16" s="14" t="s">
        <v>41</v>
      </c>
      <c r="J16" s="14" t="s">
        <v>76</v>
      </c>
      <c r="K16" s="114" t="s">
        <v>61</v>
      </c>
      <c r="L16" s="115">
        <v>24.99</v>
      </c>
      <c r="M16" s="175">
        <f t="shared" si="0"/>
        <v>21</v>
      </c>
      <c r="N16" s="115">
        <f>L16-10</f>
        <v>14.989999999999998</v>
      </c>
      <c r="O16" s="116">
        <f t="shared" si="19"/>
        <v>12.596638655462185</v>
      </c>
      <c r="P16" s="177">
        <f t="shared" si="20"/>
        <v>14.989999999999998</v>
      </c>
      <c r="Q16" s="67">
        <f t="shared" ref="Q16:Q19" si="21">P16-1</f>
        <v>13.989999999999998</v>
      </c>
      <c r="R16" s="16">
        <f t="shared" ref="R16:R19" si="22">P16-2</f>
        <v>12.989999999999998</v>
      </c>
      <c r="S16" s="16">
        <f>P16-3</f>
        <v>11.989999999999998</v>
      </c>
      <c r="T16" s="16">
        <f>P16-4</f>
        <v>10.989999999999998</v>
      </c>
      <c r="U16" s="16">
        <f>P16-5</f>
        <v>9.9899999999999984</v>
      </c>
      <c r="V16" s="16">
        <f>P16-6</f>
        <v>8.9899999999999984</v>
      </c>
      <c r="W16" s="16">
        <f>P16-7</f>
        <v>7.9899999999999984</v>
      </c>
      <c r="X16" s="16">
        <f>P16-8</f>
        <v>6.9899999999999984</v>
      </c>
      <c r="Y16" s="16">
        <f>P16-9</f>
        <v>5.9899999999999984</v>
      </c>
      <c r="Z16" s="72">
        <f>P16-10</f>
        <v>4.9899999999999984</v>
      </c>
      <c r="AA16" s="252">
        <v>19.989999999999998</v>
      </c>
      <c r="AB16" s="237" t="s">
        <v>81</v>
      </c>
      <c r="AC16" s="120" t="s">
        <v>2595</v>
      </c>
      <c r="AD16" s="67">
        <v>100</v>
      </c>
      <c r="AE16" s="114">
        <v>-15</v>
      </c>
      <c r="AF16" s="182">
        <f t="shared" si="4"/>
        <v>85</v>
      </c>
      <c r="AG16" s="183">
        <f t="shared" si="5"/>
        <v>-53.55</v>
      </c>
      <c r="AH16" s="184">
        <f t="shared" si="6"/>
        <v>9.99</v>
      </c>
      <c r="AI16" s="183">
        <f t="shared" si="7"/>
        <v>8.3949579831932777</v>
      </c>
      <c r="AJ16" s="202">
        <f>IF(ISNUMBER(Q16),AF16-20,"-")</f>
        <v>65</v>
      </c>
      <c r="AK16" s="203">
        <f>IF(ISNUMBER(R16),AF16-40,"-")</f>
        <v>45</v>
      </c>
      <c r="AL16" s="203">
        <f>IF(ISNUMBER(S16),AF16-60,"-")</f>
        <v>25</v>
      </c>
      <c r="AM16" s="203">
        <f>IF(ISNUMBER(T16),AF16-80,"-")</f>
        <v>5</v>
      </c>
      <c r="AN16" s="203">
        <f>IF(ISNUMBER(U16),AF16-100,"-")</f>
        <v>-15</v>
      </c>
      <c r="AO16" s="203">
        <f>IF(ISNUMBER(V16),AF16-120,"-")</f>
        <v>-35</v>
      </c>
      <c r="AP16" s="203">
        <f>IF(ISNUMBER(W16),AF16-140,"-")</f>
        <v>-55</v>
      </c>
      <c r="AQ16" s="203">
        <f>IF(ISNUMBER(X16),AF16-160,"-")</f>
        <v>-75</v>
      </c>
      <c r="AR16" s="203">
        <f>IF(ISNUMBER(Y16),AF16-180,"-")</f>
        <v>-95</v>
      </c>
      <c r="AS16" s="204">
        <f>IF(ISNUMBER(Z16),AF16-200,"-")</f>
        <v>-115</v>
      </c>
      <c r="AT16" s="185"/>
      <c r="AU16" s="205">
        <f t="shared" si="8"/>
        <v>9.99</v>
      </c>
      <c r="AV16" s="206">
        <f t="shared" si="9"/>
        <v>9.99</v>
      </c>
      <c r="AW16" s="206">
        <f t="shared" si="10"/>
        <v>19.990000000000002</v>
      </c>
      <c r="AX16" s="206">
        <f t="shared" si="11"/>
        <v>49.99</v>
      </c>
      <c r="AY16" s="206">
        <f t="shared" si="12"/>
        <v>69.989999999999995</v>
      </c>
      <c r="AZ16" s="206">
        <f t="shared" si="13"/>
        <v>89.99</v>
      </c>
      <c r="BA16" s="206">
        <f t="shared" si="14"/>
        <v>119.99</v>
      </c>
      <c r="BB16" s="206">
        <f t="shared" si="15"/>
        <v>139.99</v>
      </c>
      <c r="BC16" s="206">
        <f t="shared" si="16"/>
        <v>169.99</v>
      </c>
      <c r="BD16" s="207">
        <f t="shared" si="17"/>
        <v>189.99</v>
      </c>
      <c r="BE16" s="123"/>
      <c r="BF16" s="227">
        <v>46295</v>
      </c>
      <c r="BG16" s="112" t="s">
        <v>164</v>
      </c>
      <c r="BH16" s="201" t="s">
        <v>82</v>
      </c>
    </row>
    <row r="17" spans="1:60">
      <c r="A17" s="110" t="s">
        <v>53</v>
      </c>
      <c r="B17" s="125" t="s">
        <v>150</v>
      </c>
      <c r="C17" s="47" t="s">
        <v>160</v>
      </c>
      <c r="D17" s="71" t="s">
        <v>85</v>
      </c>
      <c r="E17" s="112"/>
      <c r="F17" s="51" t="s">
        <v>47</v>
      </c>
      <c r="G17" s="14">
        <v>2</v>
      </c>
      <c r="H17" s="14">
        <v>25</v>
      </c>
      <c r="I17" s="14" t="s">
        <v>41</v>
      </c>
      <c r="J17" s="14" t="s">
        <v>42</v>
      </c>
      <c r="K17" s="114" t="s">
        <v>48</v>
      </c>
      <c r="L17" s="115">
        <v>14.99</v>
      </c>
      <c r="M17" s="175">
        <f t="shared" si="0"/>
        <v>12.596638655462186</v>
      </c>
      <c r="N17" s="115"/>
      <c r="O17" s="116"/>
      <c r="P17" s="177">
        <f>L17</f>
        <v>14.99</v>
      </c>
      <c r="Q17" s="67">
        <f t="shared" si="21"/>
        <v>13.99</v>
      </c>
      <c r="R17" s="16">
        <f t="shared" si="22"/>
        <v>12.99</v>
      </c>
      <c r="S17" s="16">
        <f>P17-3</f>
        <v>11.99</v>
      </c>
      <c r="T17" s="16">
        <f>P17-4</f>
        <v>10.99</v>
      </c>
      <c r="U17" s="14" t="s">
        <v>41</v>
      </c>
      <c r="V17" s="14" t="s">
        <v>41</v>
      </c>
      <c r="W17" s="14" t="s">
        <v>41</v>
      </c>
      <c r="X17" s="14" t="s">
        <v>41</v>
      </c>
      <c r="Y17" s="14" t="s">
        <v>41</v>
      </c>
      <c r="Z17" s="71" t="s">
        <v>41</v>
      </c>
      <c r="AA17" s="252">
        <v>19.989999999999998</v>
      </c>
      <c r="AB17" s="212"/>
      <c r="AC17" s="119" t="s">
        <v>41</v>
      </c>
      <c r="AD17" s="67">
        <v>130</v>
      </c>
      <c r="AE17" s="114"/>
      <c r="AF17" s="182">
        <f t="shared" si="4"/>
        <v>130</v>
      </c>
      <c r="AG17" s="183">
        <f t="shared" si="5"/>
        <v>-107.1</v>
      </c>
      <c r="AH17" s="184">
        <f t="shared" si="6"/>
        <v>9.99</v>
      </c>
      <c r="AI17" s="183">
        <f t="shared" si="7"/>
        <v>8.3949579831932777</v>
      </c>
      <c r="AJ17" s="202">
        <f>IF(ISNUMBER(Q17),AF17-20,"-")</f>
        <v>110</v>
      </c>
      <c r="AK17" s="203">
        <f>IF(ISNUMBER(R17),AF17-40,"-")</f>
        <v>90</v>
      </c>
      <c r="AL17" s="203">
        <f>IF(ISNUMBER(S17),AF17-60,"-")</f>
        <v>70</v>
      </c>
      <c r="AM17" s="203">
        <f>IF(ISNUMBER(T17),AF17-80,"-")</f>
        <v>50</v>
      </c>
      <c r="AN17" s="203" t="str">
        <f>IF(ISNUMBER(U17),AF17-100,"-")</f>
        <v>-</v>
      </c>
      <c r="AO17" s="203" t="str">
        <f>IF(ISNUMBER(V17),AF17-120,"-")</f>
        <v>-</v>
      </c>
      <c r="AP17" s="203" t="str">
        <f>IF(ISNUMBER(W17),AF17-140,"-")</f>
        <v>-</v>
      </c>
      <c r="AQ17" s="203" t="str">
        <f>IF(ISNUMBER(X17),AF17-160,"-")</f>
        <v>-</v>
      </c>
      <c r="AR17" s="203" t="str">
        <f>IF(ISNUMBER(Y17),AF17-180,"-")</f>
        <v>-</v>
      </c>
      <c r="AS17" s="204" t="str">
        <f>IF(ISNUMBER(Z17),AF17-200,"-")</f>
        <v>-</v>
      </c>
      <c r="AT17" s="185"/>
      <c r="AU17" s="205">
        <f t="shared" si="8"/>
        <v>9.99</v>
      </c>
      <c r="AV17" s="206">
        <f t="shared" si="9"/>
        <v>9.99</v>
      </c>
      <c r="AW17" s="206">
        <f t="shared" si="10"/>
        <v>9.99</v>
      </c>
      <c r="AX17" s="206">
        <f t="shared" si="11"/>
        <v>9.99</v>
      </c>
      <c r="AY17" s="206" t="str">
        <f t="shared" si="12"/>
        <v>-</v>
      </c>
      <c r="AZ17" s="206" t="str">
        <f t="shared" si="13"/>
        <v>-</v>
      </c>
      <c r="BA17" s="206" t="str">
        <f t="shared" si="14"/>
        <v>-</v>
      </c>
      <c r="BB17" s="206" t="str">
        <f t="shared" si="15"/>
        <v>-</v>
      </c>
      <c r="BC17" s="206" t="str">
        <f t="shared" si="16"/>
        <v>-</v>
      </c>
      <c r="BD17" s="207" t="str">
        <f t="shared" si="17"/>
        <v>-</v>
      </c>
      <c r="BE17" s="103"/>
      <c r="BF17" s="227"/>
      <c r="BG17" s="112" t="s">
        <v>151</v>
      </c>
      <c r="BH17" s="103"/>
    </row>
    <row r="18" spans="1:60">
      <c r="A18" s="110" t="s">
        <v>53</v>
      </c>
      <c r="B18" s="125" t="s">
        <v>150</v>
      </c>
      <c r="C18" s="47" t="s">
        <v>160</v>
      </c>
      <c r="D18" s="71" t="s">
        <v>85</v>
      </c>
      <c r="E18" s="112" t="s">
        <v>2428</v>
      </c>
      <c r="F18" s="51" t="s">
        <v>47</v>
      </c>
      <c r="G18" s="14">
        <v>2</v>
      </c>
      <c r="H18" s="14">
        <v>25</v>
      </c>
      <c r="I18" s="14" t="s">
        <v>41</v>
      </c>
      <c r="J18" s="14" t="s">
        <v>42</v>
      </c>
      <c r="K18" s="114" t="s">
        <v>48</v>
      </c>
      <c r="L18" s="115">
        <v>14.99</v>
      </c>
      <c r="M18" s="175">
        <f t="shared" si="0"/>
        <v>12.596638655462186</v>
      </c>
      <c r="N18" s="115"/>
      <c r="O18" s="116"/>
      <c r="P18" s="177">
        <f>L18</f>
        <v>14.99</v>
      </c>
      <c r="Q18" s="67">
        <f t="shared" si="21"/>
        <v>13.99</v>
      </c>
      <c r="R18" s="16">
        <f t="shared" si="22"/>
        <v>12.99</v>
      </c>
      <c r="S18" s="16">
        <f>P18-3</f>
        <v>11.99</v>
      </c>
      <c r="T18" s="16">
        <f>P18-4</f>
        <v>10.99</v>
      </c>
      <c r="U18" s="14" t="s">
        <v>41</v>
      </c>
      <c r="V18" s="14" t="s">
        <v>41</v>
      </c>
      <c r="W18" s="14" t="s">
        <v>41</v>
      </c>
      <c r="X18" s="14" t="s">
        <v>41</v>
      </c>
      <c r="Y18" s="14" t="s">
        <v>41</v>
      </c>
      <c r="Z18" s="71" t="s">
        <v>41</v>
      </c>
      <c r="AA18" s="252">
        <v>19.989999999999998</v>
      </c>
      <c r="AB18" s="236" t="s">
        <v>49</v>
      </c>
      <c r="AC18" s="223" t="s">
        <v>155</v>
      </c>
      <c r="AD18" s="67">
        <v>130</v>
      </c>
      <c r="AE18" s="114">
        <v>30</v>
      </c>
      <c r="AF18" s="182">
        <f t="shared" si="4"/>
        <v>160</v>
      </c>
      <c r="AG18" s="183">
        <f t="shared" si="5"/>
        <v>-142.79999999999998</v>
      </c>
      <c r="AH18" s="184">
        <f t="shared" si="6"/>
        <v>9.99</v>
      </c>
      <c r="AI18" s="183">
        <f t="shared" si="7"/>
        <v>8.3949579831932777</v>
      </c>
      <c r="AJ18" s="202">
        <f>IF(ISNUMBER(Q18),AF18-20,"-")</f>
        <v>140</v>
      </c>
      <c r="AK18" s="203">
        <f>IF(ISNUMBER(R18),AF18-40,"-")</f>
        <v>120</v>
      </c>
      <c r="AL18" s="203">
        <f>IF(ISNUMBER(S18),AF18-60,"-")</f>
        <v>100</v>
      </c>
      <c r="AM18" s="203">
        <f>IF(ISNUMBER(T18),AF18-80,"-")</f>
        <v>80</v>
      </c>
      <c r="AN18" s="203" t="str">
        <f>IF(ISNUMBER(U18),AF18-100,"-")</f>
        <v>-</v>
      </c>
      <c r="AO18" s="203" t="str">
        <f>IF(ISNUMBER(V18),AF18-120,"-")</f>
        <v>-</v>
      </c>
      <c r="AP18" s="203" t="str">
        <f>IF(ISNUMBER(W18),AF18-140,"-")</f>
        <v>-</v>
      </c>
      <c r="AQ18" s="203" t="str">
        <f>IF(ISNUMBER(X18),AF18-160,"-")</f>
        <v>-</v>
      </c>
      <c r="AR18" s="203" t="str">
        <f>IF(ISNUMBER(Y18),AF18-180,"-")</f>
        <v>-</v>
      </c>
      <c r="AS18" s="204" t="str">
        <f>IF(ISNUMBER(Z18),AF18-200,"-")</f>
        <v>-</v>
      </c>
      <c r="AT18" s="185"/>
      <c r="AU18" s="205">
        <f t="shared" si="8"/>
        <v>9.99</v>
      </c>
      <c r="AV18" s="206">
        <f t="shared" si="9"/>
        <v>9.99</v>
      </c>
      <c r="AW18" s="206">
        <f t="shared" si="10"/>
        <v>9.99</v>
      </c>
      <c r="AX18" s="206">
        <f t="shared" si="11"/>
        <v>9.99</v>
      </c>
      <c r="AY18" s="206" t="str">
        <f t="shared" si="12"/>
        <v>-</v>
      </c>
      <c r="AZ18" s="206" t="str">
        <f t="shared" si="13"/>
        <v>-</v>
      </c>
      <c r="BA18" s="206" t="str">
        <f t="shared" si="14"/>
        <v>-</v>
      </c>
      <c r="BB18" s="206" t="str">
        <f t="shared" si="15"/>
        <v>-</v>
      </c>
      <c r="BC18" s="206" t="str">
        <f t="shared" si="16"/>
        <v>-</v>
      </c>
      <c r="BD18" s="207" t="str">
        <f t="shared" si="17"/>
        <v>-</v>
      </c>
      <c r="BE18" s="103"/>
      <c r="BF18" s="227">
        <v>46265</v>
      </c>
      <c r="BG18" s="112" t="s">
        <v>151</v>
      </c>
      <c r="BH18" s="103"/>
    </row>
    <row r="19" spans="1:60">
      <c r="A19" s="110"/>
      <c r="B19" s="125" t="s">
        <v>150</v>
      </c>
      <c r="C19" s="47" t="s">
        <v>102</v>
      </c>
      <c r="D19" s="71" t="s">
        <v>40</v>
      </c>
      <c r="E19" s="112" t="s">
        <v>2428</v>
      </c>
      <c r="F19" s="51" t="s">
        <v>61</v>
      </c>
      <c r="G19" s="52">
        <v>20</v>
      </c>
      <c r="H19" s="52">
        <v>50</v>
      </c>
      <c r="I19" s="14" t="s">
        <v>41</v>
      </c>
      <c r="J19" s="14" t="s">
        <v>76</v>
      </c>
      <c r="K19" s="114" t="s">
        <v>61</v>
      </c>
      <c r="L19" s="115">
        <v>21.99</v>
      </c>
      <c r="M19" s="175">
        <f t="shared" si="0"/>
        <v>18.478991596638654</v>
      </c>
      <c r="N19" s="115">
        <f>L19-5</f>
        <v>16.989999999999998</v>
      </c>
      <c r="O19" s="116">
        <f>N19/1.19</f>
        <v>14.277310924369747</v>
      </c>
      <c r="P19" s="177">
        <f>N19</f>
        <v>16.989999999999998</v>
      </c>
      <c r="Q19" s="67">
        <f t="shared" si="21"/>
        <v>15.989999999999998</v>
      </c>
      <c r="R19" s="16">
        <f t="shared" si="22"/>
        <v>14.989999999999998</v>
      </c>
      <c r="S19" s="16">
        <f>P19-3</f>
        <v>13.989999999999998</v>
      </c>
      <c r="T19" s="16">
        <f>P19-4</f>
        <v>12.989999999999998</v>
      </c>
      <c r="U19" s="16">
        <f>P19-5</f>
        <v>11.989999999999998</v>
      </c>
      <c r="V19" s="16">
        <f>P19-6</f>
        <v>10.989999999999998</v>
      </c>
      <c r="W19" s="16">
        <f>P19-7</f>
        <v>9.9899999999999984</v>
      </c>
      <c r="X19" s="16">
        <f>P19-8</f>
        <v>8.9899999999999984</v>
      </c>
      <c r="Y19" s="16">
        <f>P19-9</f>
        <v>7.9899999999999984</v>
      </c>
      <c r="Z19" s="72">
        <f>P19-10</f>
        <v>6.9899999999999984</v>
      </c>
      <c r="AA19" s="252">
        <v>19.989999999999998</v>
      </c>
      <c r="AB19" s="237" t="s">
        <v>169</v>
      </c>
      <c r="AC19" s="120" t="s">
        <v>2587</v>
      </c>
      <c r="AD19" s="67">
        <v>70</v>
      </c>
      <c r="AE19" s="114">
        <v>50</v>
      </c>
      <c r="AF19" s="182">
        <f t="shared" si="4"/>
        <v>120</v>
      </c>
      <c r="AG19" s="183">
        <f t="shared" si="5"/>
        <v>-95.199999999999989</v>
      </c>
      <c r="AH19" s="184">
        <f t="shared" si="6"/>
        <v>9.99</v>
      </c>
      <c r="AI19" s="183">
        <f t="shared" si="7"/>
        <v>8.3949579831932777</v>
      </c>
      <c r="AJ19" s="202">
        <f>IF(ISNUMBER(Q19),AF19-20,"-")</f>
        <v>100</v>
      </c>
      <c r="AK19" s="203">
        <f>IF(ISNUMBER(R19),AF19-40,"-")</f>
        <v>80</v>
      </c>
      <c r="AL19" s="203">
        <f>IF(ISNUMBER(S19),AF19-60,"-")</f>
        <v>60</v>
      </c>
      <c r="AM19" s="203">
        <f>IF(ISNUMBER(T19),AF19-80,"-")</f>
        <v>40</v>
      </c>
      <c r="AN19" s="203">
        <f>IF(ISNUMBER(U19),AF19-100,"-")</f>
        <v>20</v>
      </c>
      <c r="AO19" s="203">
        <f>IF(ISNUMBER(V19),AF19-120,"-")</f>
        <v>0</v>
      </c>
      <c r="AP19" s="203">
        <f>IF(ISNUMBER(W19),AF19-140,"-")</f>
        <v>-20</v>
      </c>
      <c r="AQ19" s="203">
        <f>IF(ISNUMBER(X19),AF19-160,"-")</f>
        <v>-40</v>
      </c>
      <c r="AR19" s="203">
        <f>IF(ISNUMBER(Y19),AF19-180,"-")</f>
        <v>-60</v>
      </c>
      <c r="AS19" s="204">
        <f>IF(ISNUMBER(Z19),AF19-200,"-")</f>
        <v>-80</v>
      </c>
      <c r="AT19" s="185"/>
      <c r="AU19" s="205">
        <f t="shared" si="8"/>
        <v>9.99</v>
      </c>
      <c r="AV19" s="206">
        <f t="shared" si="9"/>
        <v>9.99</v>
      </c>
      <c r="AW19" s="206">
        <f t="shared" si="10"/>
        <v>9.99</v>
      </c>
      <c r="AX19" s="206">
        <f t="shared" si="11"/>
        <v>9.99</v>
      </c>
      <c r="AY19" s="206">
        <f t="shared" si="12"/>
        <v>29.990000000000002</v>
      </c>
      <c r="AZ19" s="206">
        <f t="shared" si="13"/>
        <v>49.99</v>
      </c>
      <c r="BA19" s="206">
        <f t="shared" si="14"/>
        <v>79.989999999999995</v>
      </c>
      <c r="BB19" s="206">
        <f t="shared" si="15"/>
        <v>99.99</v>
      </c>
      <c r="BC19" s="206">
        <f t="shared" si="16"/>
        <v>119.99</v>
      </c>
      <c r="BD19" s="207">
        <f t="shared" si="17"/>
        <v>149.99</v>
      </c>
      <c r="BE19" s="123"/>
      <c r="BF19" s="227">
        <v>46265</v>
      </c>
      <c r="BG19" s="112" t="s">
        <v>164</v>
      </c>
      <c r="BH19" s="103"/>
    </row>
    <row r="20" spans="1:60" s="49" customFormat="1">
      <c r="A20" s="110" t="s">
        <v>173</v>
      </c>
      <c r="B20" s="125" t="s">
        <v>150</v>
      </c>
      <c r="C20" s="47" t="s">
        <v>2579</v>
      </c>
      <c r="D20" s="71" t="s">
        <v>40</v>
      </c>
      <c r="E20" s="112" t="s">
        <v>2428</v>
      </c>
      <c r="F20" s="51" t="s">
        <v>61</v>
      </c>
      <c r="G20" s="52">
        <v>20</v>
      </c>
      <c r="H20" s="52">
        <v>50</v>
      </c>
      <c r="I20" s="14" t="s">
        <v>41</v>
      </c>
      <c r="J20" s="14" t="s">
        <v>76</v>
      </c>
      <c r="K20" s="114" t="s">
        <v>61</v>
      </c>
      <c r="L20" s="115">
        <v>21.99</v>
      </c>
      <c r="M20" s="175">
        <f t="shared" si="0"/>
        <v>18.478991596638654</v>
      </c>
      <c r="N20" s="115">
        <f>L20-5</f>
        <v>16.989999999999998</v>
      </c>
      <c r="O20" s="116">
        <f>N20/1.19</f>
        <v>14.277310924369747</v>
      </c>
      <c r="P20" s="177">
        <f>N20</f>
        <v>16.989999999999998</v>
      </c>
      <c r="Q20" s="67" t="s">
        <v>41</v>
      </c>
      <c r="R20" s="16" t="s">
        <v>41</v>
      </c>
      <c r="S20" s="16" t="s">
        <v>41</v>
      </c>
      <c r="T20" s="16" t="s">
        <v>41</v>
      </c>
      <c r="U20" s="16" t="s">
        <v>41</v>
      </c>
      <c r="V20" s="16" t="s">
        <v>41</v>
      </c>
      <c r="W20" s="16" t="s">
        <v>41</v>
      </c>
      <c r="X20" s="16" t="s">
        <v>41</v>
      </c>
      <c r="Y20" s="16" t="s">
        <v>41</v>
      </c>
      <c r="Z20" s="72" t="s">
        <v>41</v>
      </c>
      <c r="AA20" s="256">
        <v>0</v>
      </c>
      <c r="AB20" s="237" t="s">
        <v>169</v>
      </c>
      <c r="AC20" s="120" t="s">
        <v>2592</v>
      </c>
      <c r="AD20" s="67">
        <v>0</v>
      </c>
      <c r="AE20" s="114">
        <v>17</v>
      </c>
      <c r="AF20" s="182">
        <f t="shared" si="4"/>
        <v>17</v>
      </c>
      <c r="AG20" s="183">
        <f t="shared" si="5"/>
        <v>27.369999999999997</v>
      </c>
      <c r="AH20" s="184">
        <f t="shared" si="6"/>
        <v>29.990000000000002</v>
      </c>
      <c r="AI20" s="183">
        <f t="shared" si="7"/>
        <v>25.20168067226891</v>
      </c>
      <c r="AJ20" s="202" t="str">
        <f>IF(ISNUMBER(Q20),AF20-20,"-")</f>
        <v>-</v>
      </c>
      <c r="AK20" s="203" t="str">
        <f>IF(ISNUMBER(R20),AF20-40,"-")</f>
        <v>-</v>
      </c>
      <c r="AL20" s="203" t="str">
        <f>IF(ISNUMBER(S20),AF20-60,"-")</f>
        <v>-</v>
      </c>
      <c r="AM20" s="203" t="str">
        <f>IF(ISNUMBER(T20),AF20-80,"-")</f>
        <v>-</v>
      </c>
      <c r="AN20" s="203" t="str">
        <f>IF(ISNUMBER(U20),AF20-100,"-")</f>
        <v>-</v>
      </c>
      <c r="AO20" s="203" t="str">
        <f>IF(ISNUMBER(V20),AF20-120,"-")</f>
        <v>-</v>
      </c>
      <c r="AP20" s="203" t="str">
        <f>IF(ISNUMBER(W20),AF20-140,"-")</f>
        <v>-</v>
      </c>
      <c r="AQ20" s="203" t="str">
        <f>IF(ISNUMBER(X20),AF20-160,"-")</f>
        <v>-</v>
      </c>
      <c r="AR20" s="203" t="str">
        <f>IF(ISNUMBER(Y20),AF20-180,"-")</f>
        <v>-</v>
      </c>
      <c r="AS20" s="204" t="str">
        <f>IF(ISNUMBER(Z20),AF20-200,"-")</f>
        <v>-</v>
      </c>
      <c r="AT20" s="185"/>
      <c r="AU20" s="205" t="str">
        <f t="shared" si="8"/>
        <v>-</v>
      </c>
      <c r="AV20" s="206" t="str">
        <f t="shared" si="9"/>
        <v>-</v>
      </c>
      <c r="AW20" s="206" t="str">
        <f t="shared" si="10"/>
        <v>-</v>
      </c>
      <c r="AX20" s="206" t="str">
        <f t="shared" si="11"/>
        <v>-</v>
      </c>
      <c r="AY20" s="206" t="str">
        <f t="shared" si="12"/>
        <v>-</v>
      </c>
      <c r="AZ20" s="206" t="str">
        <f t="shared" si="13"/>
        <v>-</v>
      </c>
      <c r="BA20" s="206" t="str">
        <f t="shared" si="14"/>
        <v>-</v>
      </c>
      <c r="BB20" s="206" t="str">
        <f t="shared" si="15"/>
        <v>-</v>
      </c>
      <c r="BC20" s="206" t="str">
        <f t="shared" si="16"/>
        <v>-</v>
      </c>
      <c r="BD20" s="207" t="str">
        <f t="shared" si="17"/>
        <v>-</v>
      </c>
      <c r="BE20" s="123" t="s">
        <v>2752</v>
      </c>
      <c r="BF20" s="227">
        <v>46265</v>
      </c>
      <c r="BG20" s="112" t="s">
        <v>165</v>
      </c>
      <c r="BH20" s="103"/>
    </row>
    <row r="21" spans="1:60" s="49" customFormat="1">
      <c r="A21" s="110" t="s">
        <v>53</v>
      </c>
      <c r="B21" s="125" t="s">
        <v>150</v>
      </c>
      <c r="C21" s="47" t="s">
        <v>161</v>
      </c>
      <c r="D21" s="71" t="s">
        <v>71</v>
      </c>
      <c r="E21" s="112"/>
      <c r="F21" s="51" t="s">
        <v>47</v>
      </c>
      <c r="G21" s="14">
        <v>1</v>
      </c>
      <c r="H21" s="14">
        <v>25</v>
      </c>
      <c r="I21" s="14" t="s">
        <v>41</v>
      </c>
      <c r="J21" s="14" t="s">
        <v>42</v>
      </c>
      <c r="K21" s="114" t="s">
        <v>48</v>
      </c>
      <c r="L21" s="115">
        <v>16.990000000000002</v>
      </c>
      <c r="M21" s="175">
        <f t="shared" si="0"/>
        <v>14.27731092436975</v>
      </c>
      <c r="N21" s="115"/>
      <c r="O21" s="116"/>
      <c r="P21" s="177">
        <f>L21</f>
        <v>16.990000000000002</v>
      </c>
      <c r="Q21" s="67">
        <f t="shared" ref="Q21:Q26" si="23">P21-1</f>
        <v>15.990000000000002</v>
      </c>
      <c r="R21" s="16">
        <f t="shared" ref="R21:R26" si="24">P21-2</f>
        <v>14.990000000000002</v>
      </c>
      <c r="S21" s="14" t="s">
        <v>41</v>
      </c>
      <c r="T21" s="14" t="s">
        <v>41</v>
      </c>
      <c r="U21" s="14" t="s">
        <v>41</v>
      </c>
      <c r="V21" s="14" t="s">
        <v>41</v>
      </c>
      <c r="W21" s="14" t="s">
        <v>41</v>
      </c>
      <c r="X21" s="14" t="s">
        <v>41</v>
      </c>
      <c r="Y21" s="14" t="s">
        <v>41</v>
      </c>
      <c r="Z21" s="71" t="s">
        <v>41</v>
      </c>
      <c r="AA21" s="252">
        <v>19.989999999999998</v>
      </c>
      <c r="AB21" s="212"/>
      <c r="AC21" s="119" t="s">
        <v>41</v>
      </c>
      <c r="AD21" s="67">
        <v>185</v>
      </c>
      <c r="AE21" s="114"/>
      <c r="AF21" s="182">
        <f t="shared" si="4"/>
        <v>185</v>
      </c>
      <c r="AG21" s="183">
        <f t="shared" si="5"/>
        <v>-172.54999999999998</v>
      </c>
      <c r="AH21" s="184">
        <f t="shared" si="6"/>
        <v>9.99</v>
      </c>
      <c r="AI21" s="183">
        <f t="shared" si="7"/>
        <v>8.3949579831932777</v>
      </c>
      <c r="AJ21" s="202">
        <f>IF(ISNUMBER(Q21),AF21-20,"-")</f>
        <v>165</v>
      </c>
      <c r="AK21" s="203">
        <f>IF(ISNUMBER(R21),AF21-40,"-")</f>
        <v>145</v>
      </c>
      <c r="AL21" s="203" t="str">
        <f>IF(ISNUMBER(S21),AF21-60,"-")</f>
        <v>-</v>
      </c>
      <c r="AM21" s="203" t="str">
        <f>IF(ISNUMBER(T21),AF21-80,"-")</f>
        <v>-</v>
      </c>
      <c r="AN21" s="203" t="str">
        <f>IF(ISNUMBER(U21),AF21-100,"-")</f>
        <v>-</v>
      </c>
      <c r="AO21" s="203" t="str">
        <f>IF(ISNUMBER(V21),AF21-120,"-")</f>
        <v>-</v>
      </c>
      <c r="AP21" s="203" t="str">
        <f>IF(ISNUMBER(W21),AF21-140,"-")</f>
        <v>-</v>
      </c>
      <c r="AQ21" s="203" t="str">
        <f>IF(ISNUMBER(X21),AF21-160,"-")</f>
        <v>-</v>
      </c>
      <c r="AR21" s="203" t="str">
        <f>IF(ISNUMBER(Y21),AF21-180,"-")</f>
        <v>-</v>
      </c>
      <c r="AS21" s="204" t="str">
        <f>IF(ISNUMBER(Z21),AF21-200,"-")</f>
        <v>-</v>
      </c>
      <c r="AT21" s="185"/>
      <c r="AU21" s="205">
        <f t="shared" si="8"/>
        <v>9.99</v>
      </c>
      <c r="AV21" s="206">
        <f t="shared" si="9"/>
        <v>9.99</v>
      </c>
      <c r="AW21" s="206" t="str">
        <f t="shared" si="10"/>
        <v>-</v>
      </c>
      <c r="AX21" s="206" t="str">
        <f t="shared" si="11"/>
        <v>-</v>
      </c>
      <c r="AY21" s="206" t="str">
        <f t="shared" si="12"/>
        <v>-</v>
      </c>
      <c r="AZ21" s="206" t="str">
        <f t="shared" si="13"/>
        <v>-</v>
      </c>
      <c r="BA21" s="206" t="str">
        <f t="shared" si="14"/>
        <v>-</v>
      </c>
      <c r="BB21" s="206" t="str">
        <f t="shared" si="15"/>
        <v>-</v>
      </c>
      <c r="BC21" s="206" t="str">
        <f t="shared" si="16"/>
        <v>-</v>
      </c>
      <c r="BD21" s="207" t="str">
        <f t="shared" si="17"/>
        <v>-</v>
      </c>
      <c r="BE21" s="103"/>
      <c r="BF21" s="227"/>
      <c r="BG21" s="112" t="s">
        <v>151</v>
      </c>
      <c r="BH21" s="103"/>
    </row>
    <row r="22" spans="1:60" s="49" customFormat="1">
      <c r="A22" s="110" t="s">
        <v>53</v>
      </c>
      <c r="B22" s="125" t="s">
        <v>150</v>
      </c>
      <c r="C22" s="47" t="s">
        <v>161</v>
      </c>
      <c r="D22" s="71" t="s">
        <v>71</v>
      </c>
      <c r="E22" s="112" t="s">
        <v>2428</v>
      </c>
      <c r="F22" s="51" t="s">
        <v>47</v>
      </c>
      <c r="G22" s="14">
        <v>1</v>
      </c>
      <c r="H22" s="14">
        <v>25</v>
      </c>
      <c r="I22" s="14" t="s">
        <v>41</v>
      </c>
      <c r="J22" s="14" t="s">
        <v>42</v>
      </c>
      <c r="K22" s="114" t="s">
        <v>48</v>
      </c>
      <c r="L22" s="115">
        <v>16.990000000000002</v>
      </c>
      <c r="M22" s="175">
        <f t="shared" si="0"/>
        <v>14.27731092436975</v>
      </c>
      <c r="N22" s="115"/>
      <c r="O22" s="116"/>
      <c r="P22" s="177">
        <f>L22</f>
        <v>16.990000000000002</v>
      </c>
      <c r="Q22" s="67">
        <f t="shared" si="23"/>
        <v>15.990000000000002</v>
      </c>
      <c r="R22" s="16">
        <f t="shared" si="24"/>
        <v>14.990000000000002</v>
      </c>
      <c r="S22" s="14" t="s">
        <v>41</v>
      </c>
      <c r="T22" s="14" t="s">
        <v>41</v>
      </c>
      <c r="U22" s="14" t="s">
        <v>41</v>
      </c>
      <c r="V22" s="14" t="s">
        <v>41</v>
      </c>
      <c r="W22" s="14" t="s">
        <v>41</v>
      </c>
      <c r="X22" s="14" t="s">
        <v>41</v>
      </c>
      <c r="Y22" s="14" t="s">
        <v>41</v>
      </c>
      <c r="Z22" s="71" t="s">
        <v>41</v>
      </c>
      <c r="AA22" s="252">
        <v>19.989999999999998</v>
      </c>
      <c r="AB22" s="236" t="s">
        <v>49</v>
      </c>
      <c r="AC22" s="223" t="s">
        <v>153</v>
      </c>
      <c r="AD22" s="67">
        <v>185</v>
      </c>
      <c r="AE22" s="114">
        <v>30</v>
      </c>
      <c r="AF22" s="182">
        <f t="shared" si="4"/>
        <v>215</v>
      </c>
      <c r="AG22" s="183">
        <f t="shared" si="5"/>
        <v>-208.25</v>
      </c>
      <c r="AH22" s="184">
        <f t="shared" si="6"/>
        <v>9.99</v>
      </c>
      <c r="AI22" s="183">
        <f t="shared" si="7"/>
        <v>8.3949579831932777</v>
      </c>
      <c r="AJ22" s="202">
        <f>IF(ISNUMBER(Q22),AF22-20,"-")</f>
        <v>195</v>
      </c>
      <c r="AK22" s="203">
        <f>IF(ISNUMBER(R22),AF22-40,"-")</f>
        <v>175</v>
      </c>
      <c r="AL22" s="203" t="str">
        <f>IF(ISNUMBER(S22),AF22-60,"-")</f>
        <v>-</v>
      </c>
      <c r="AM22" s="203" t="str">
        <f>IF(ISNUMBER(T22),AF22-80,"-")</f>
        <v>-</v>
      </c>
      <c r="AN22" s="203" t="str">
        <f>IF(ISNUMBER(U22),AF22-100,"-")</f>
        <v>-</v>
      </c>
      <c r="AO22" s="203" t="str">
        <f>IF(ISNUMBER(V22),AF22-120,"-")</f>
        <v>-</v>
      </c>
      <c r="AP22" s="203" t="str">
        <f>IF(ISNUMBER(W22),AF22-140,"-")</f>
        <v>-</v>
      </c>
      <c r="AQ22" s="203" t="str">
        <f>IF(ISNUMBER(X22),AF22-160,"-")</f>
        <v>-</v>
      </c>
      <c r="AR22" s="203" t="str">
        <f>IF(ISNUMBER(Y22),AF22-180,"-")</f>
        <v>-</v>
      </c>
      <c r="AS22" s="204" t="str">
        <f>IF(ISNUMBER(Z22),AF22-200,"-")</f>
        <v>-</v>
      </c>
      <c r="AT22" s="185"/>
      <c r="AU22" s="205">
        <f t="shared" si="8"/>
        <v>9.99</v>
      </c>
      <c r="AV22" s="206">
        <f t="shared" si="9"/>
        <v>9.99</v>
      </c>
      <c r="AW22" s="206" t="str">
        <f t="shared" si="10"/>
        <v>-</v>
      </c>
      <c r="AX22" s="206" t="str">
        <f t="shared" si="11"/>
        <v>-</v>
      </c>
      <c r="AY22" s="206" t="str">
        <f t="shared" si="12"/>
        <v>-</v>
      </c>
      <c r="AZ22" s="206" t="str">
        <f t="shared" si="13"/>
        <v>-</v>
      </c>
      <c r="BA22" s="206" t="str">
        <f t="shared" si="14"/>
        <v>-</v>
      </c>
      <c r="BB22" s="206" t="str">
        <f t="shared" si="15"/>
        <v>-</v>
      </c>
      <c r="BC22" s="206" t="str">
        <f t="shared" si="16"/>
        <v>-</v>
      </c>
      <c r="BD22" s="207" t="str">
        <f t="shared" si="17"/>
        <v>-</v>
      </c>
      <c r="BE22" s="103"/>
      <c r="BF22" s="227">
        <v>46265</v>
      </c>
      <c r="BG22" s="112" t="s">
        <v>151</v>
      </c>
      <c r="BH22" s="103"/>
    </row>
    <row r="23" spans="1:60" s="49" customFormat="1">
      <c r="A23" s="110"/>
      <c r="B23" s="125" t="s">
        <v>150</v>
      </c>
      <c r="C23" s="47" t="s">
        <v>162</v>
      </c>
      <c r="D23" s="71" t="s">
        <v>71</v>
      </c>
      <c r="E23" s="112" t="s">
        <v>2428</v>
      </c>
      <c r="F23" s="51" t="s">
        <v>47</v>
      </c>
      <c r="G23" s="14">
        <v>2</v>
      </c>
      <c r="H23" s="14">
        <v>25</v>
      </c>
      <c r="I23" s="14" t="s">
        <v>41</v>
      </c>
      <c r="J23" s="14" t="s">
        <v>42</v>
      </c>
      <c r="K23" s="114" t="s">
        <v>48</v>
      </c>
      <c r="L23" s="115">
        <v>19.989999999999998</v>
      </c>
      <c r="M23" s="175">
        <f t="shared" si="0"/>
        <v>16.798319327731093</v>
      </c>
      <c r="N23" s="115">
        <f>L23-2</f>
        <v>17.989999999999998</v>
      </c>
      <c r="O23" s="118">
        <f>N23/1.19</f>
        <v>15.117647058823529</v>
      </c>
      <c r="P23" s="177">
        <f>N23</f>
        <v>17.989999999999998</v>
      </c>
      <c r="Q23" s="67">
        <f t="shared" si="23"/>
        <v>16.989999999999998</v>
      </c>
      <c r="R23" s="16">
        <f t="shared" si="24"/>
        <v>15.989999999999998</v>
      </c>
      <c r="S23" s="16">
        <f>P23-3</f>
        <v>14.989999999999998</v>
      </c>
      <c r="T23" s="16">
        <f>P23-4</f>
        <v>13.989999999999998</v>
      </c>
      <c r="U23" s="14" t="s">
        <v>41</v>
      </c>
      <c r="V23" s="14" t="s">
        <v>41</v>
      </c>
      <c r="W23" s="14" t="s">
        <v>41</v>
      </c>
      <c r="X23" s="14" t="s">
        <v>41</v>
      </c>
      <c r="Y23" s="14" t="s">
        <v>41</v>
      </c>
      <c r="Z23" s="71" t="s">
        <v>41</v>
      </c>
      <c r="AA23" s="256">
        <v>0</v>
      </c>
      <c r="AB23" s="237" t="s">
        <v>157</v>
      </c>
      <c r="AC23" s="120" t="s">
        <v>158</v>
      </c>
      <c r="AD23" s="67">
        <v>210</v>
      </c>
      <c r="AE23" s="114">
        <v>5</v>
      </c>
      <c r="AF23" s="182">
        <f t="shared" si="4"/>
        <v>215</v>
      </c>
      <c r="AG23" s="183">
        <f t="shared" si="5"/>
        <v>-208.25</v>
      </c>
      <c r="AH23" s="184">
        <f t="shared" si="6"/>
        <v>9.99</v>
      </c>
      <c r="AI23" s="183">
        <f t="shared" si="7"/>
        <v>8.3949579831932777</v>
      </c>
      <c r="AJ23" s="202">
        <f>IF(ISNUMBER(Q23),AF23-20,"-")</f>
        <v>195</v>
      </c>
      <c r="AK23" s="203">
        <f>IF(ISNUMBER(R23),AF23-40,"-")</f>
        <v>175</v>
      </c>
      <c r="AL23" s="203">
        <f>IF(ISNUMBER(S23),AF23-60,"-")</f>
        <v>155</v>
      </c>
      <c r="AM23" s="203">
        <f>IF(ISNUMBER(T23),AF23-80,"-")</f>
        <v>135</v>
      </c>
      <c r="AN23" s="203" t="str">
        <f>IF(ISNUMBER(U23),AF23-100,"-")</f>
        <v>-</v>
      </c>
      <c r="AO23" s="203" t="str">
        <f>IF(ISNUMBER(V23),AF23-120,"-")</f>
        <v>-</v>
      </c>
      <c r="AP23" s="203" t="str">
        <f>IF(ISNUMBER(W23),AF23-140,"-")</f>
        <v>-</v>
      </c>
      <c r="AQ23" s="203" t="str">
        <f>IF(ISNUMBER(X23),AF23-160,"-")</f>
        <v>-</v>
      </c>
      <c r="AR23" s="203" t="str">
        <f>IF(ISNUMBER(Y23),AF23-180,"-")</f>
        <v>-</v>
      </c>
      <c r="AS23" s="204" t="str">
        <f>IF(ISNUMBER(Z23),AF23-200,"-")</f>
        <v>-</v>
      </c>
      <c r="AT23" s="185"/>
      <c r="AU23" s="205">
        <f t="shared" si="8"/>
        <v>9.99</v>
      </c>
      <c r="AV23" s="206">
        <f t="shared" si="9"/>
        <v>9.99</v>
      </c>
      <c r="AW23" s="206">
        <f t="shared" si="10"/>
        <v>9.99</v>
      </c>
      <c r="AX23" s="206">
        <f t="shared" si="11"/>
        <v>9.99</v>
      </c>
      <c r="AY23" s="206" t="str">
        <f t="shared" si="12"/>
        <v>-</v>
      </c>
      <c r="AZ23" s="206" t="str">
        <f t="shared" si="13"/>
        <v>-</v>
      </c>
      <c r="BA23" s="206" t="str">
        <f t="shared" si="14"/>
        <v>-</v>
      </c>
      <c r="BB23" s="206" t="str">
        <f t="shared" si="15"/>
        <v>-</v>
      </c>
      <c r="BC23" s="206" t="str">
        <f t="shared" si="16"/>
        <v>-</v>
      </c>
      <c r="BD23" s="207" t="str">
        <f t="shared" si="17"/>
        <v>-</v>
      </c>
      <c r="BE23" s="152" t="s">
        <v>1967</v>
      </c>
      <c r="BF23" s="227">
        <v>46295</v>
      </c>
      <c r="BG23" s="112" t="s">
        <v>151</v>
      </c>
      <c r="BH23" s="201" t="s">
        <v>82</v>
      </c>
    </row>
    <row r="24" spans="1:60" s="49" customFormat="1">
      <c r="A24" s="110" t="s">
        <v>53</v>
      </c>
      <c r="B24" s="125" t="s">
        <v>150</v>
      </c>
      <c r="C24" s="47" t="s">
        <v>162</v>
      </c>
      <c r="D24" s="71" t="s">
        <v>71</v>
      </c>
      <c r="E24" s="112"/>
      <c r="F24" s="51" t="s">
        <v>47</v>
      </c>
      <c r="G24" s="14">
        <v>2</v>
      </c>
      <c r="H24" s="14">
        <v>25</v>
      </c>
      <c r="I24" s="14" t="s">
        <v>41</v>
      </c>
      <c r="J24" s="14" t="s">
        <v>42</v>
      </c>
      <c r="K24" s="114" t="s">
        <v>48</v>
      </c>
      <c r="L24" s="115">
        <v>19.989999999999998</v>
      </c>
      <c r="M24" s="175">
        <f t="shared" si="0"/>
        <v>16.798319327731093</v>
      </c>
      <c r="N24" s="115"/>
      <c r="O24" s="116"/>
      <c r="P24" s="177">
        <f>L24</f>
        <v>19.989999999999998</v>
      </c>
      <c r="Q24" s="67">
        <f t="shared" si="23"/>
        <v>18.989999999999998</v>
      </c>
      <c r="R24" s="16">
        <f t="shared" si="24"/>
        <v>17.989999999999998</v>
      </c>
      <c r="S24" s="16">
        <f>P24-3</f>
        <v>16.989999999999998</v>
      </c>
      <c r="T24" s="16">
        <f>P24-4</f>
        <v>15.989999999999998</v>
      </c>
      <c r="U24" s="14" t="s">
        <v>41</v>
      </c>
      <c r="V24" s="14" t="s">
        <v>41</v>
      </c>
      <c r="W24" s="14" t="s">
        <v>41</v>
      </c>
      <c r="X24" s="14" t="s">
        <v>41</v>
      </c>
      <c r="Y24" s="14" t="s">
        <v>41</v>
      </c>
      <c r="Z24" s="71" t="s">
        <v>41</v>
      </c>
      <c r="AA24" s="252">
        <v>19.989999999999998</v>
      </c>
      <c r="AB24" s="212"/>
      <c r="AC24" s="119" t="s">
        <v>41</v>
      </c>
      <c r="AD24" s="67">
        <v>210</v>
      </c>
      <c r="AE24" s="114"/>
      <c r="AF24" s="182">
        <f t="shared" si="4"/>
        <v>210</v>
      </c>
      <c r="AG24" s="183">
        <f t="shared" si="5"/>
        <v>-202.29999999999998</v>
      </c>
      <c r="AH24" s="184">
        <f t="shared" si="6"/>
        <v>9.99</v>
      </c>
      <c r="AI24" s="183">
        <f t="shared" si="7"/>
        <v>8.3949579831932777</v>
      </c>
      <c r="AJ24" s="202">
        <f>IF(ISNUMBER(Q24),AF24-20,"-")</f>
        <v>190</v>
      </c>
      <c r="AK24" s="203">
        <f>IF(ISNUMBER(R24),AF24-40,"-")</f>
        <v>170</v>
      </c>
      <c r="AL24" s="203">
        <f>IF(ISNUMBER(S24),AF24-60,"-")</f>
        <v>150</v>
      </c>
      <c r="AM24" s="203">
        <f>IF(ISNUMBER(T24),AF24-80,"-")</f>
        <v>130</v>
      </c>
      <c r="AN24" s="203" t="str">
        <f>IF(ISNUMBER(U24),AF24-100,"-")</f>
        <v>-</v>
      </c>
      <c r="AO24" s="203" t="str">
        <f>IF(ISNUMBER(V24),AF24-120,"-")</f>
        <v>-</v>
      </c>
      <c r="AP24" s="203" t="str">
        <f>IF(ISNUMBER(W24),AF24-140,"-")</f>
        <v>-</v>
      </c>
      <c r="AQ24" s="203" t="str">
        <f>IF(ISNUMBER(X24),AF24-160,"-")</f>
        <v>-</v>
      </c>
      <c r="AR24" s="203" t="str">
        <f>IF(ISNUMBER(Y24),AF24-180,"-")</f>
        <v>-</v>
      </c>
      <c r="AS24" s="204" t="str">
        <f>IF(ISNUMBER(Z24),AF24-200,"-")</f>
        <v>-</v>
      </c>
      <c r="AT24" s="185"/>
      <c r="AU24" s="205">
        <f t="shared" si="8"/>
        <v>9.99</v>
      </c>
      <c r="AV24" s="206">
        <f t="shared" si="9"/>
        <v>9.99</v>
      </c>
      <c r="AW24" s="206">
        <f t="shared" si="10"/>
        <v>9.99</v>
      </c>
      <c r="AX24" s="206">
        <f t="shared" si="11"/>
        <v>9.99</v>
      </c>
      <c r="AY24" s="206" t="str">
        <f t="shared" si="12"/>
        <v>-</v>
      </c>
      <c r="AZ24" s="206" t="str">
        <f t="shared" si="13"/>
        <v>-</v>
      </c>
      <c r="BA24" s="206" t="str">
        <f t="shared" si="14"/>
        <v>-</v>
      </c>
      <c r="BB24" s="206" t="str">
        <f t="shared" si="15"/>
        <v>-</v>
      </c>
      <c r="BC24" s="206" t="str">
        <f t="shared" si="16"/>
        <v>-</v>
      </c>
      <c r="BD24" s="207" t="str">
        <f t="shared" si="17"/>
        <v>-</v>
      </c>
      <c r="BE24" s="103"/>
      <c r="BF24" s="227"/>
      <c r="BG24" s="112" t="s">
        <v>151</v>
      </c>
      <c r="BH24" s="103"/>
    </row>
    <row r="25" spans="1:60">
      <c r="A25" s="110" t="s">
        <v>53</v>
      </c>
      <c r="B25" s="125" t="s">
        <v>150</v>
      </c>
      <c r="C25" s="47" t="s">
        <v>162</v>
      </c>
      <c r="D25" s="71" t="s">
        <v>71</v>
      </c>
      <c r="E25" s="112" t="s">
        <v>2428</v>
      </c>
      <c r="F25" s="51" t="s">
        <v>47</v>
      </c>
      <c r="G25" s="14">
        <v>2</v>
      </c>
      <c r="H25" s="14">
        <v>25</v>
      </c>
      <c r="I25" s="14" t="s">
        <v>41</v>
      </c>
      <c r="J25" s="14" t="s">
        <v>42</v>
      </c>
      <c r="K25" s="114" t="s">
        <v>48</v>
      </c>
      <c r="L25" s="115">
        <v>19.989999999999998</v>
      </c>
      <c r="M25" s="175">
        <f t="shared" si="0"/>
        <v>16.798319327731093</v>
      </c>
      <c r="N25" s="115"/>
      <c r="O25" s="116"/>
      <c r="P25" s="177">
        <f>L25</f>
        <v>19.989999999999998</v>
      </c>
      <c r="Q25" s="67">
        <f t="shared" si="23"/>
        <v>18.989999999999998</v>
      </c>
      <c r="R25" s="16">
        <f t="shared" si="24"/>
        <v>17.989999999999998</v>
      </c>
      <c r="S25" s="16">
        <f>P25-3</f>
        <v>16.989999999999998</v>
      </c>
      <c r="T25" s="16">
        <f>P25-4</f>
        <v>15.989999999999998</v>
      </c>
      <c r="U25" s="14" t="s">
        <v>41</v>
      </c>
      <c r="V25" s="14" t="s">
        <v>41</v>
      </c>
      <c r="W25" s="14" t="s">
        <v>41</v>
      </c>
      <c r="X25" s="14" t="s">
        <v>41</v>
      </c>
      <c r="Y25" s="14" t="s">
        <v>41</v>
      </c>
      <c r="Z25" s="71" t="s">
        <v>41</v>
      </c>
      <c r="AA25" s="252">
        <v>19.989999999999998</v>
      </c>
      <c r="AB25" s="236" t="s">
        <v>49</v>
      </c>
      <c r="AC25" s="223" t="s">
        <v>155</v>
      </c>
      <c r="AD25" s="67">
        <v>210</v>
      </c>
      <c r="AE25" s="114">
        <v>30</v>
      </c>
      <c r="AF25" s="182">
        <f t="shared" si="4"/>
        <v>240</v>
      </c>
      <c r="AG25" s="183">
        <f t="shared" si="5"/>
        <v>-238</v>
      </c>
      <c r="AH25" s="184">
        <f t="shared" si="6"/>
        <v>9.99</v>
      </c>
      <c r="AI25" s="183">
        <f t="shared" si="7"/>
        <v>8.3949579831932777</v>
      </c>
      <c r="AJ25" s="202">
        <f>IF(ISNUMBER(Q25),AF25-20,"-")</f>
        <v>220</v>
      </c>
      <c r="AK25" s="203">
        <f>IF(ISNUMBER(R25),AF25-40,"-")</f>
        <v>200</v>
      </c>
      <c r="AL25" s="203">
        <f>IF(ISNUMBER(S25),AF25-60,"-")</f>
        <v>180</v>
      </c>
      <c r="AM25" s="203">
        <f>IF(ISNUMBER(T25),AF25-80,"-")</f>
        <v>160</v>
      </c>
      <c r="AN25" s="203" t="str">
        <f>IF(ISNUMBER(U25),AF25-100,"-")</f>
        <v>-</v>
      </c>
      <c r="AO25" s="203" t="str">
        <f>IF(ISNUMBER(V25),AF25-120,"-")</f>
        <v>-</v>
      </c>
      <c r="AP25" s="203" t="str">
        <f>IF(ISNUMBER(W25),AF25-140,"-")</f>
        <v>-</v>
      </c>
      <c r="AQ25" s="203" t="str">
        <f>IF(ISNUMBER(X25),AF25-160,"-")</f>
        <v>-</v>
      </c>
      <c r="AR25" s="203" t="str">
        <f>IF(ISNUMBER(Y25),AF25-180,"-")</f>
        <v>-</v>
      </c>
      <c r="AS25" s="204" t="str">
        <f>IF(ISNUMBER(Z25),AF25-200,"-")</f>
        <v>-</v>
      </c>
      <c r="AT25" s="185"/>
      <c r="AU25" s="205">
        <f t="shared" si="8"/>
        <v>9.99</v>
      </c>
      <c r="AV25" s="206">
        <f t="shared" si="9"/>
        <v>9.99</v>
      </c>
      <c r="AW25" s="206">
        <f t="shared" si="10"/>
        <v>9.99</v>
      </c>
      <c r="AX25" s="206">
        <f t="shared" si="11"/>
        <v>9.99</v>
      </c>
      <c r="AY25" s="206" t="str">
        <f t="shared" si="12"/>
        <v>-</v>
      </c>
      <c r="AZ25" s="206" t="str">
        <f t="shared" si="13"/>
        <v>-</v>
      </c>
      <c r="BA25" s="206" t="str">
        <f t="shared" si="14"/>
        <v>-</v>
      </c>
      <c r="BB25" s="206" t="str">
        <f t="shared" si="15"/>
        <v>-</v>
      </c>
      <c r="BC25" s="206" t="str">
        <f t="shared" si="16"/>
        <v>-</v>
      </c>
      <c r="BD25" s="207" t="str">
        <f t="shared" si="17"/>
        <v>-</v>
      </c>
      <c r="BE25" s="103"/>
      <c r="BF25" s="227">
        <v>46265</v>
      </c>
      <c r="BG25" s="112" t="s">
        <v>151</v>
      </c>
      <c r="BH25" s="103"/>
    </row>
    <row r="26" spans="1:60" s="49" customFormat="1">
      <c r="A26" s="110"/>
      <c r="B26" s="125" t="s">
        <v>150</v>
      </c>
      <c r="C26" s="47" t="s">
        <v>2131</v>
      </c>
      <c r="D26" s="71" t="s">
        <v>40</v>
      </c>
      <c r="E26" s="112"/>
      <c r="F26" s="51" t="s">
        <v>61</v>
      </c>
      <c r="G26" s="52">
        <v>15</v>
      </c>
      <c r="H26" s="52">
        <v>50</v>
      </c>
      <c r="I26" s="14" t="s">
        <v>41</v>
      </c>
      <c r="J26" s="14" t="s">
        <v>76</v>
      </c>
      <c r="K26" s="114" t="s">
        <v>61</v>
      </c>
      <c r="L26" s="115">
        <v>19.989999999999998</v>
      </c>
      <c r="M26" s="175">
        <f t="shared" si="0"/>
        <v>16.798319327731093</v>
      </c>
      <c r="N26" s="115"/>
      <c r="O26" s="116"/>
      <c r="P26" s="177">
        <f>L26</f>
        <v>19.989999999999998</v>
      </c>
      <c r="Q26" s="67">
        <f t="shared" si="23"/>
        <v>18.989999999999998</v>
      </c>
      <c r="R26" s="16">
        <f t="shared" si="24"/>
        <v>17.989999999999998</v>
      </c>
      <c r="S26" s="16">
        <f>P26-3</f>
        <v>16.989999999999998</v>
      </c>
      <c r="T26" s="16">
        <f>P26-4</f>
        <v>15.989999999999998</v>
      </c>
      <c r="U26" s="16">
        <f>P26-5</f>
        <v>14.989999999999998</v>
      </c>
      <c r="V26" s="16">
        <f>P26-6</f>
        <v>13.989999999999998</v>
      </c>
      <c r="W26" s="16">
        <f>P26-7</f>
        <v>12.989999999999998</v>
      </c>
      <c r="X26" s="16">
        <f>P26-8</f>
        <v>11.989999999999998</v>
      </c>
      <c r="Y26" s="16">
        <f>P26-9</f>
        <v>10.989999999999998</v>
      </c>
      <c r="Z26" s="72">
        <f>P26-10</f>
        <v>9.9899999999999984</v>
      </c>
      <c r="AA26" s="252">
        <v>19.989999999999998</v>
      </c>
      <c r="AB26" s="212"/>
      <c r="AC26" s="119" t="s">
        <v>41</v>
      </c>
      <c r="AD26" s="67">
        <v>50</v>
      </c>
      <c r="AE26" s="114"/>
      <c r="AF26" s="182">
        <f t="shared" si="4"/>
        <v>50</v>
      </c>
      <c r="AG26" s="183">
        <f t="shared" si="5"/>
        <v>-11.899999999999999</v>
      </c>
      <c r="AH26" s="184">
        <f t="shared" si="6"/>
        <v>9.99</v>
      </c>
      <c r="AI26" s="183">
        <f t="shared" si="7"/>
        <v>8.3949579831932777</v>
      </c>
      <c r="AJ26" s="202">
        <f>IF(ISNUMBER(Q26),AF26-20,"-")</f>
        <v>30</v>
      </c>
      <c r="AK26" s="203">
        <f>IF(ISNUMBER(R26),AF26-40,"-")</f>
        <v>10</v>
      </c>
      <c r="AL26" s="203">
        <f>IF(ISNUMBER(S26),AF26-60,"-")</f>
        <v>-10</v>
      </c>
      <c r="AM26" s="203">
        <f>IF(ISNUMBER(T26),AF26-80,"-")</f>
        <v>-30</v>
      </c>
      <c r="AN26" s="203">
        <f>IF(ISNUMBER(U26),AF26-100,"-")</f>
        <v>-50</v>
      </c>
      <c r="AO26" s="203">
        <f>IF(ISNUMBER(V26),AF26-120,"-")</f>
        <v>-70</v>
      </c>
      <c r="AP26" s="203">
        <f>IF(ISNUMBER(W26),AF26-140,"-")</f>
        <v>-90</v>
      </c>
      <c r="AQ26" s="203">
        <f>IF(ISNUMBER(X26),AF26-160,"-")</f>
        <v>-110</v>
      </c>
      <c r="AR26" s="203">
        <f>IF(ISNUMBER(Y26),AF26-180,"-")</f>
        <v>-130</v>
      </c>
      <c r="AS26" s="204">
        <f>IF(ISNUMBER(Z26),AF26-200,"-")</f>
        <v>-150</v>
      </c>
      <c r="AT26" s="185"/>
      <c r="AU26" s="205">
        <f t="shared" si="8"/>
        <v>19.990000000000002</v>
      </c>
      <c r="AV26" s="206">
        <f t="shared" si="9"/>
        <v>39.99</v>
      </c>
      <c r="AW26" s="206">
        <f t="shared" si="10"/>
        <v>59.99</v>
      </c>
      <c r="AX26" s="206">
        <f t="shared" si="11"/>
        <v>89.99</v>
      </c>
      <c r="AY26" s="206">
        <f t="shared" si="12"/>
        <v>109.99</v>
      </c>
      <c r="AZ26" s="206">
        <f t="shared" si="13"/>
        <v>139.99</v>
      </c>
      <c r="BA26" s="206">
        <f t="shared" si="14"/>
        <v>159.99</v>
      </c>
      <c r="BB26" s="206">
        <f t="shared" si="15"/>
        <v>179.99</v>
      </c>
      <c r="BC26" s="206">
        <f t="shared" si="16"/>
        <v>209.99</v>
      </c>
      <c r="BD26" s="207">
        <f t="shared" si="17"/>
        <v>229.99</v>
      </c>
      <c r="BE26" s="123"/>
      <c r="BF26" s="229"/>
      <c r="BG26" s="112" t="s">
        <v>164</v>
      </c>
      <c r="BH26" s="103"/>
    </row>
    <row r="27" spans="1:60" s="49" customFormat="1">
      <c r="A27" s="110" t="s">
        <v>173</v>
      </c>
      <c r="B27" s="125" t="s">
        <v>150</v>
      </c>
      <c r="C27" s="47" t="s">
        <v>2148</v>
      </c>
      <c r="D27" s="71" t="s">
        <v>40</v>
      </c>
      <c r="E27" s="112"/>
      <c r="F27" s="51" t="s">
        <v>61</v>
      </c>
      <c r="G27" s="52">
        <v>15</v>
      </c>
      <c r="H27" s="52">
        <v>50</v>
      </c>
      <c r="I27" s="14" t="s">
        <v>41</v>
      </c>
      <c r="J27" s="14" t="s">
        <v>76</v>
      </c>
      <c r="K27" s="114" t="s">
        <v>61</v>
      </c>
      <c r="L27" s="115">
        <v>19.989999999999998</v>
      </c>
      <c r="M27" s="175">
        <f t="shared" si="0"/>
        <v>16.798319327731093</v>
      </c>
      <c r="N27" s="115"/>
      <c r="O27" s="116"/>
      <c r="P27" s="177">
        <f>L27</f>
        <v>19.989999999999998</v>
      </c>
      <c r="Q27" s="67" t="s">
        <v>41</v>
      </c>
      <c r="R27" s="16" t="s">
        <v>41</v>
      </c>
      <c r="S27" s="16" t="s">
        <v>41</v>
      </c>
      <c r="T27" s="16" t="s">
        <v>41</v>
      </c>
      <c r="U27" s="16" t="s">
        <v>41</v>
      </c>
      <c r="V27" s="16" t="s">
        <v>41</v>
      </c>
      <c r="W27" s="16" t="s">
        <v>41</v>
      </c>
      <c r="X27" s="16" t="s">
        <v>41</v>
      </c>
      <c r="Y27" s="16" t="s">
        <v>41</v>
      </c>
      <c r="Z27" s="72" t="s">
        <v>41</v>
      </c>
      <c r="AA27" s="252">
        <v>19.989999999999998</v>
      </c>
      <c r="AB27" s="212"/>
      <c r="AC27" s="119" t="s">
        <v>41</v>
      </c>
      <c r="AD27" s="67">
        <v>0</v>
      </c>
      <c r="AE27" s="114"/>
      <c r="AF27" s="182">
        <f t="shared" si="4"/>
        <v>0</v>
      </c>
      <c r="AG27" s="183">
        <f t="shared" si="5"/>
        <v>47.599999999999994</v>
      </c>
      <c r="AH27" s="184">
        <f t="shared" si="6"/>
        <v>49.99</v>
      </c>
      <c r="AI27" s="183">
        <f t="shared" si="7"/>
        <v>42.008403361344541</v>
      </c>
      <c r="AJ27" s="202" t="str">
        <f>IF(ISNUMBER(Q27),AF27-20,"-")</f>
        <v>-</v>
      </c>
      <c r="AK27" s="203" t="str">
        <f>IF(ISNUMBER(R27),AF27-40,"-")</f>
        <v>-</v>
      </c>
      <c r="AL27" s="203" t="str">
        <f>IF(ISNUMBER(S27),AF27-60,"-")</f>
        <v>-</v>
      </c>
      <c r="AM27" s="203" t="str">
        <f>IF(ISNUMBER(T27),AF27-80,"-")</f>
        <v>-</v>
      </c>
      <c r="AN27" s="203" t="str">
        <f>IF(ISNUMBER(U27),AF27-100,"-")</f>
        <v>-</v>
      </c>
      <c r="AO27" s="203" t="str">
        <f>IF(ISNUMBER(V27),AF27-120,"-")</f>
        <v>-</v>
      </c>
      <c r="AP27" s="203" t="str">
        <f>IF(ISNUMBER(W27),AF27-140,"-")</f>
        <v>-</v>
      </c>
      <c r="AQ27" s="203" t="str">
        <f>IF(ISNUMBER(X27),AF27-160,"-")</f>
        <v>-</v>
      </c>
      <c r="AR27" s="203" t="str">
        <f>IF(ISNUMBER(Y27),AF27-180,"-")</f>
        <v>-</v>
      </c>
      <c r="AS27" s="204" t="str">
        <f>IF(ISNUMBER(Z27),AF27-200,"-")</f>
        <v>-</v>
      </c>
      <c r="AT27" s="185"/>
      <c r="AU27" s="205" t="str">
        <f t="shared" si="8"/>
        <v>-</v>
      </c>
      <c r="AV27" s="206" t="str">
        <f t="shared" si="9"/>
        <v>-</v>
      </c>
      <c r="AW27" s="206" t="str">
        <f t="shared" si="10"/>
        <v>-</v>
      </c>
      <c r="AX27" s="206" t="str">
        <f t="shared" si="11"/>
        <v>-</v>
      </c>
      <c r="AY27" s="206" t="str">
        <f t="shared" si="12"/>
        <v>-</v>
      </c>
      <c r="AZ27" s="206" t="str">
        <f t="shared" si="13"/>
        <v>-</v>
      </c>
      <c r="BA27" s="206" t="str">
        <f t="shared" si="14"/>
        <v>-</v>
      </c>
      <c r="BB27" s="206" t="str">
        <f t="shared" si="15"/>
        <v>-</v>
      </c>
      <c r="BC27" s="206" t="str">
        <f t="shared" si="16"/>
        <v>-</v>
      </c>
      <c r="BD27" s="207" t="str">
        <f t="shared" si="17"/>
        <v>-</v>
      </c>
      <c r="BE27" s="123" t="s">
        <v>2752</v>
      </c>
      <c r="BF27" s="229"/>
      <c r="BG27" s="112" t="s">
        <v>165</v>
      </c>
      <c r="BH27" s="103"/>
    </row>
    <row r="28" spans="1:60" s="49" customFormat="1">
      <c r="A28" s="110"/>
      <c r="B28" s="125" t="s">
        <v>150</v>
      </c>
      <c r="C28" s="47" t="s">
        <v>2574</v>
      </c>
      <c r="D28" s="71" t="s">
        <v>85</v>
      </c>
      <c r="E28" s="112" t="s">
        <v>2428</v>
      </c>
      <c r="F28" s="51" t="s">
        <v>61</v>
      </c>
      <c r="G28" s="52">
        <v>15</v>
      </c>
      <c r="H28" s="52">
        <v>50</v>
      </c>
      <c r="I28" s="14" t="s">
        <v>41</v>
      </c>
      <c r="J28" s="14" t="s">
        <v>76</v>
      </c>
      <c r="K28" s="114" t="s">
        <v>61</v>
      </c>
      <c r="L28" s="115">
        <v>24.99</v>
      </c>
      <c r="M28" s="175">
        <f t="shared" si="0"/>
        <v>21</v>
      </c>
      <c r="N28" s="115">
        <f>L28-5</f>
        <v>19.989999999999998</v>
      </c>
      <c r="O28" s="116">
        <f t="shared" ref="O28:O31" si="25">N28/1.19</f>
        <v>16.798319327731093</v>
      </c>
      <c r="P28" s="177">
        <f t="shared" ref="P28:P31" si="26">N28</f>
        <v>19.989999999999998</v>
      </c>
      <c r="Q28" s="67">
        <f>P28-1</f>
        <v>18.989999999999998</v>
      </c>
      <c r="R28" s="16">
        <f>P28-2</f>
        <v>17.989999999999998</v>
      </c>
      <c r="S28" s="16">
        <f>P28-3</f>
        <v>16.989999999999998</v>
      </c>
      <c r="T28" s="16">
        <f>P28-4</f>
        <v>15.989999999999998</v>
      </c>
      <c r="U28" s="16">
        <f>P28-5</f>
        <v>14.989999999999998</v>
      </c>
      <c r="V28" s="16">
        <f>P28-6</f>
        <v>13.989999999999998</v>
      </c>
      <c r="W28" s="16">
        <f>P28-7</f>
        <v>12.989999999999998</v>
      </c>
      <c r="X28" s="16">
        <f>P28-8</f>
        <v>11.989999999999998</v>
      </c>
      <c r="Y28" s="16">
        <f>P28-9</f>
        <v>10.989999999999998</v>
      </c>
      <c r="Z28" s="72">
        <f>P28-10</f>
        <v>9.9899999999999984</v>
      </c>
      <c r="AA28" s="252">
        <v>19.989999999999998</v>
      </c>
      <c r="AB28" s="237" t="s">
        <v>169</v>
      </c>
      <c r="AC28" s="120" t="s">
        <v>2586</v>
      </c>
      <c r="AD28" s="67">
        <v>130</v>
      </c>
      <c r="AE28" s="114">
        <v>40</v>
      </c>
      <c r="AF28" s="182">
        <f t="shared" si="4"/>
        <v>170</v>
      </c>
      <c r="AG28" s="183">
        <f t="shared" si="5"/>
        <v>-154.69999999999999</v>
      </c>
      <c r="AH28" s="184">
        <f t="shared" si="6"/>
        <v>9.99</v>
      </c>
      <c r="AI28" s="183">
        <f t="shared" si="7"/>
        <v>8.3949579831932777</v>
      </c>
      <c r="AJ28" s="202">
        <f>IF(ISNUMBER(Q28),AF28-20,"-")</f>
        <v>150</v>
      </c>
      <c r="AK28" s="203">
        <f>IF(ISNUMBER(R28),AF28-40,"-")</f>
        <v>130</v>
      </c>
      <c r="AL28" s="203">
        <f>IF(ISNUMBER(S28),AF28-60,"-")</f>
        <v>110</v>
      </c>
      <c r="AM28" s="203">
        <f>IF(ISNUMBER(T28),AF28-80,"-")</f>
        <v>90</v>
      </c>
      <c r="AN28" s="203">
        <f>IF(ISNUMBER(U28),AF28-100,"-")</f>
        <v>70</v>
      </c>
      <c r="AO28" s="203">
        <f>IF(ISNUMBER(V28),AF28-120,"-")</f>
        <v>50</v>
      </c>
      <c r="AP28" s="203">
        <f>IF(ISNUMBER(W28),AF28-140,"-")</f>
        <v>30</v>
      </c>
      <c r="AQ28" s="203">
        <f>IF(ISNUMBER(X28),AF28-160,"-")</f>
        <v>10</v>
      </c>
      <c r="AR28" s="203">
        <f>IF(ISNUMBER(Y28),AF28-180,"-")</f>
        <v>-10</v>
      </c>
      <c r="AS28" s="204">
        <f>IF(ISNUMBER(Z28),AF28-200,"-")</f>
        <v>-30</v>
      </c>
      <c r="AT28" s="185"/>
      <c r="AU28" s="205">
        <f t="shared" si="8"/>
        <v>9.99</v>
      </c>
      <c r="AV28" s="206">
        <f t="shared" si="9"/>
        <v>9.99</v>
      </c>
      <c r="AW28" s="206">
        <f t="shared" si="10"/>
        <v>9.99</v>
      </c>
      <c r="AX28" s="206">
        <f t="shared" si="11"/>
        <v>9.99</v>
      </c>
      <c r="AY28" s="206">
        <f t="shared" si="12"/>
        <v>9.99</v>
      </c>
      <c r="AZ28" s="206">
        <f t="shared" si="13"/>
        <v>9.99</v>
      </c>
      <c r="BA28" s="206">
        <f t="shared" si="14"/>
        <v>19.990000000000002</v>
      </c>
      <c r="BB28" s="206">
        <f t="shared" si="15"/>
        <v>39.99</v>
      </c>
      <c r="BC28" s="206">
        <f t="shared" si="16"/>
        <v>59.99</v>
      </c>
      <c r="BD28" s="207">
        <f t="shared" si="17"/>
        <v>89.99</v>
      </c>
      <c r="BE28" s="123"/>
      <c r="BF28" s="227">
        <v>46265</v>
      </c>
      <c r="BG28" s="112" t="s">
        <v>164</v>
      </c>
      <c r="BH28" s="103"/>
    </row>
    <row r="29" spans="1:60">
      <c r="A29" s="110"/>
      <c r="B29" s="125" t="s">
        <v>150</v>
      </c>
      <c r="C29" s="47" t="s">
        <v>111</v>
      </c>
      <c r="D29" s="71" t="s">
        <v>40</v>
      </c>
      <c r="E29" s="112" t="s">
        <v>2428</v>
      </c>
      <c r="F29" s="51" t="s">
        <v>61</v>
      </c>
      <c r="G29" s="52">
        <v>30</v>
      </c>
      <c r="H29" s="52">
        <v>50</v>
      </c>
      <c r="I29" s="14" t="s">
        <v>41</v>
      </c>
      <c r="J29" s="14" t="s">
        <v>76</v>
      </c>
      <c r="K29" s="114" t="s">
        <v>61</v>
      </c>
      <c r="L29" s="115">
        <v>24.99</v>
      </c>
      <c r="M29" s="175">
        <f t="shared" ref="M29:M70" si="27">L29/1.19</f>
        <v>21</v>
      </c>
      <c r="N29" s="115">
        <f>L29-5</f>
        <v>19.989999999999998</v>
      </c>
      <c r="O29" s="116">
        <f t="shared" si="25"/>
        <v>16.798319327731093</v>
      </c>
      <c r="P29" s="177">
        <f t="shared" si="26"/>
        <v>19.989999999999998</v>
      </c>
      <c r="Q29" s="67">
        <f>P29-1</f>
        <v>18.989999999999998</v>
      </c>
      <c r="R29" s="16">
        <f>P29-2</f>
        <v>17.989999999999998</v>
      </c>
      <c r="S29" s="16">
        <f>P29-3</f>
        <v>16.989999999999998</v>
      </c>
      <c r="T29" s="16">
        <f>P29-4</f>
        <v>15.989999999999998</v>
      </c>
      <c r="U29" s="16">
        <f>P29-5</f>
        <v>14.989999999999998</v>
      </c>
      <c r="V29" s="16">
        <f>P29-6</f>
        <v>13.989999999999998</v>
      </c>
      <c r="W29" s="16">
        <f>P29-7</f>
        <v>12.989999999999998</v>
      </c>
      <c r="X29" s="16">
        <f>P29-8</f>
        <v>11.989999999999998</v>
      </c>
      <c r="Y29" s="16">
        <f>P29-9</f>
        <v>10.989999999999998</v>
      </c>
      <c r="Z29" s="72">
        <f>P29-10</f>
        <v>9.9899999999999984</v>
      </c>
      <c r="AA29" s="252">
        <v>19.989999999999998</v>
      </c>
      <c r="AB29" s="237" t="s">
        <v>169</v>
      </c>
      <c r="AC29" s="120" t="s">
        <v>2588</v>
      </c>
      <c r="AD29" s="67">
        <v>100</v>
      </c>
      <c r="AE29" s="114">
        <v>70</v>
      </c>
      <c r="AF29" s="182">
        <f t="shared" ref="AF29:AF70" si="28">SUM(AD29:AE29)</f>
        <v>170</v>
      </c>
      <c r="AG29" s="183">
        <f t="shared" ref="AG29:AG70" si="29">((($AF$2+$AF$3)-AF29))*1.19</f>
        <v>-154.69999999999999</v>
      </c>
      <c r="AH29" s="184">
        <f t="shared" ref="AH29:AH70" si="30">IF(AG29&lt;1,9.99,ROUNDDOWN(AG29/10,0)*10+9.99)</f>
        <v>9.99</v>
      </c>
      <c r="AI29" s="183">
        <f t="shared" ref="AI29:AI70" si="31">AH29/1.19</f>
        <v>8.3949579831932777</v>
      </c>
      <c r="AJ29" s="202">
        <f>IF(ISNUMBER(Q29),AF29-20,"-")</f>
        <v>150</v>
      </c>
      <c r="AK29" s="203">
        <f>IF(ISNUMBER(R29),AF29-40,"-")</f>
        <v>130</v>
      </c>
      <c r="AL29" s="203">
        <f>IF(ISNUMBER(S29),AF29-60,"-")</f>
        <v>110</v>
      </c>
      <c r="AM29" s="203">
        <f>IF(ISNUMBER(T29),AF29-80,"-")</f>
        <v>90</v>
      </c>
      <c r="AN29" s="203">
        <f>IF(ISNUMBER(U29),AF29-100,"-")</f>
        <v>70</v>
      </c>
      <c r="AO29" s="203">
        <f>IF(ISNUMBER(V29),AF29-120,"-")</f>
        <v>50</v>
      </c>
      <c r="AP29" s="203">
        <f>IF(ISNUMBER(W29),AF29-140,"-")</f>
        <v>30</v>
      </c>
      <c r="AQ29" s="203">
        <f>IF(ISNUMBER(X29),AF29-160,"-")</f>
        <v>10</v>
      </c>
      <c r="AR29" s="203">
        <f>IF(ISNUMBER(Y29),AF29-180,"-")</f>
        <v>-10</v>
      </c>
      <c r="AS29" s="204">
        <f>IF(ISNUMBER(Z29),AF29-200,"-")</f>
        <v>-30</v>
      </c>
      <c r="AT29" s="185"/>
      <c r="AU29" s="205">
        <f t="shared" ref="AU29:AU71" si="32">IF(ISNUMBER(AJ29),IF((AG29+23.8)&lt;1,9.99,ROUNDDOWN((AG29+23.8)/10,0)*10+9.99),"-")</f>
        <v>9.99</v>
      </c>
      <c r="AV29" s="206">
        <f t="shared" ref="AV29:AV71" si="33">IF(ISNUMBER(AK29),IF((AG29+47.6)&lt;1,9.99,ROUNDDOWN((AG29+47.6)/10,0)*10+9.99),"-")</f>
        <v>9.99</v>
      </c>
      <c r="AW29" s="206">
        <f t="shared" ref="AW29:AW71" si="34">IF(ISNUMBER(AL29),IF((AG29+71.4)&lt;1,9.99,ROUNDDOWN((AG29+71.4)/10,0)*10+9.99),"-")</f>
        <v>9.99</v>
      </c>
      <c r="AX29" s="206">
        <f t="shared" ref="AX29:AX71" si="35">IF(ISNUMBER(AM29),IF((AG29+95.2)&lt;1,9.99,ROUNDDOWN((AG29+95.2)/10,0)*10+9.99),"-")</f>
        <v>9.99</v>
      </c>
      <c r="AY29" s="206">
        <f t="shared" ref="AY29:AY71" si="36">IF(ISNUMBER(AN29),IF((AG29+119)&lt;1,9.99,ROUNDDOWN((AG29+119)/10,0)*10+9.99),"-")</f>
        <v>9.99</v>
      </c>
      <c r="AZ29" s="206">
        <f t="shared" ref="AZ29:AZ71" si="37">IF(ISNUMBER(AO29),IF((AG29+142.8)&lt;1,9.99,ROUNDDOWN((AG29+142.8)/10,0)*10+9.99),"-")</f>
        <v>9.99</v>
      </c>
      <c r="BA29" s="206">
        <f t="shared" ref="BA29:BA71" si="38">IF(ISNUMBER(AP29),IF((AG29+166.6)&lt;1,9.99,ROUNDDOWN((AG29+166.6)/10,0)*10+9.99),"-")</f>
        <v>19.990000000000002</v>
      </c>
      <c r="BB29" s="206">
        <f t="shared" ref="BB29:BB71" si="39">IF(ISNUMBER(AQ29),IF((AG29+190.4)&lt;1,9.99,ROUNDDOWN((AG29+190.4)/10,0)*10+9.99),"-")</f>
        <v>39.99</v>
      </c>
      <c r="BC29" s="206">
        <f t="shared" ref="BC29:BC71" si="40">IF(ISNUMBER(AR29),IF((AG29+214.2)&lt;1,9.99,ROUNDDOWN((AG29+214.2)/10,0)*10+9.99),"-")</f>
        <v>59.99</v>
      </c>
      <c r="BD29" s="207">
        <f t="shared" ref="BD29:BD71" si="41">IF(ISNUMBER(AS29),IF((AG29+238)&lt;1,9.99,ROUNDDOWN((AG29+238)/10,0)*10+9.99),"-")</f>
        <v>89.99</v>
      </c>
      <c r="BE29" s="123"/>
      <c r="BF29" s="227">
        <v>46265</v>
      </c>
      <c r="BG29" s="112" t="s">
        <v>164</v>
      </c>
      <c r="BH29" s="103"/>
    </row>
    <row r="30" spans="1:60">
      <c r="A30" s="110" t="s">
        <v>173</v>
      </c>
      <c r="B30" s="125" t="s">
        <v>150</v>
      </c>
      <c r="C30" s="47" t="s">
        <v>2580</v>
      </c>
      <c r="D30" s="71" t="s">
        <v>40</v>
      </c>
      <c r="E30" s="112" t="s">
        <v>2428</v>
      </c>
      <c r="F30" s="51" t="s">
        <v>61</v>
      </c>
      <c r="G30" s="52">
        <v>30</v>
      </c>
      <c r="H30" s="52">
        <v>50</v>
      </c>
      <c r="I30" s="14" t="s">
        <v>41</v>
      </c>
      <c r="J30" s="14" t="s">
        <v>76</v>
      </c>
      <c r="K30" s="114" t="s">
        <v>61</v>
      </c>
      <c r="L30" s="115">
        <v>24.99</v>
      </c>
      <c r="M30" s="175">
        <f t="shared" si="27"/>
        <v>21</v>
      </c>
      <c r="N30" s="115">
        <f>L30-5</f>
        <v>19.989999999999998</v>
      </c>
      <c r="O30" s="116">
        <f t="shared" si="25"/>
        <v>16.798319327731093</v>
      </c>
      <c r="P30" s="177">
        <f t="shared" si="26"/>
        <v>19.989999999999998</v>
      </c>
      <c r="Q30" s="67" t="s">
        <v>41</v>
      </c>
      <c r="R30" s="16" t="s">
        <v>41</v>
      </c>
      <c r="S30" s="16" t="s">
        <v>41</v>
      </c>
      <c r="T30" s="16" t="s">
        <v>41</v>
      </c>
      <c r="U30" s="16" t="s">
        <v>41</v>
      </c>
      <c r="V30" s="16" t="s">
        <v>41</v>
      </c>
      <c r="W30" s="16" t="s">
        <v>41</v>
      </c>
      <c r="X30" s="16" t="s">
        <v>41</v>
      </c>
      <c r="Y30" s="16" t="s">
        <v>41</v>
      </c>
      <c r="Z30" s="72" t="s">
        <v>41</v>
      </c>
      <c r="AA30" s="256">
        <v>0</v>
      </c>
      <c r="AB30" s="237" t="s">
        <v>169</v>
      </c>
      <c r="AC30" s="120" t="s">
        <v>2593</v>
      </c>
      <c r="AD30" s="67">
        <v>0</v>
      </c>
      <c r="AE30" s="114">
        <v>20</v>
      </c>
      <c r="AF30" s="182">
        <f t="shared" si="28"/>
        <v>20</v>
      </c>
      <c r="AG30" s="183">
        <f t="shared" si="29"/>
        <v>23.799999999999997</v>
      </c>
      <c r="AH30" s="184">
        <f t="shared" si="30"/>
        <v>29.990000000000002</v>
      </c>
      <c r="AI30" s="183">
        <f t="shared" si="31"/>
        <v>25.20168067226891</v>
      </c>
      <c r="AJ30" s="202" t="str">
        <f>IF(ISNUMBER(Q30),AF30-20,"-")</f>
        <v>-</v>
      </c>
      <c r="AK30" s="203" t="str">
        <f>IF(ISNUMBER(R30),AF30-40,"-")</f>
        <v>-</v>
      </c>
      <c r="AL30" s="203" t="str">
        <f>IF(ISNUMBER(S30),AF30-60,"-")</f>
        <v>-</v>
      </c>
      <c r="AM30" s="203" t="str">
        <f>IF(ISNUMBER(T30),AF30-80,"-")</f>
        <v>-</v>
      </c>
      <c r="AN30" s="203" t="str">
        <f>IF(ISNUMBER(U30),AF30-100,"-")</f>
        <v>-</v>
      </c>
      <c r="AO30" s="203" t="str">
        <f>IF(ISNUMBER(V30),AF30-120,"-")</f>
        <v>-</v>
      </c>
      <c r="AP30" s="203" t="str">
        <f>IF(ISNUMBER(W30),AF30-140,"-")</f>
        <v>-</v>
      </c>
      <c r="AQ30" s="203" t="str">
        <f>IF(ISNUMBER(X30),AF30-160,"-")</f>
        <v>-</v>
      </c>
      <c r="AR30" s="203" t="str">
        <f>IF(ISNUMBER(Y30),AF30-180,"-")</f>
        <v>-</v>
      </c>
      <c r="AS30" s="204" t="str">
        <f>IF(ISNUMBER(Z30),AF30-200,"-")</f>
        <v>-</v>
      </c>
      <c r="AT30" s="185"/>
      <c r="AU30" s="205" t="str">
        <f t="shared" si="32"/>
        <v>-</v>
      </c>
      <c r="AV30" s="206" t="str">
        <f t="shared" si="33"/>
        <v>-</v>
      </c>
      <c r="AW30" s="206" t="str">
        <f t="shared" si="34"/>
        <v>-</v>
      </c>
      <c r="AX30" s="206" t="str">
        <f t="shared" si="35"/>
        <v>-</v>
      </c>
      <c r="AY30" s="206" t="str">
        <f t="shared" si="36"/>
        <v>-</v>
      </c>
      <c r="AZ30" s="206" t="str">
        <f t="shared" si="37"/>
        <v>-</v>
      </c>
      <c r="BA30" s="206" t="str">
        <f t="shared" si="38"/>
        <v>-</v>
      </c>
      <c r="BB30" s="206" t="str">
        <f t="shared" si="39"/>
        <v>-</v>
      </c>
      <c r="BC30" s="206" t="str">
        <f t="shared" si="40"/>
        <v>-</v>
      </c>
      <c r="BD30" s="207" t="str">
        <f t="shared" si="41"/>
        <v>-</v>
      </c>
      <c r="BE30" s="123" t="s">
        <v>2752</v>
      </c>
      <c r="BF30" s="227">
        <v>46265</v>
      </c>
      <c r="BG30" s="112" t="s">
        <v>165</v>
      </c>
      <c r="BH30" s="103"/>
    </row>
    <row r="31" spans="1:60" s="49" customFormat="1">
      <c r="A31" s="110"/>
      <c r="B31" s="125" t="s">
        <v>150</v>
      </c>
      <c r="C31" s="47" t="s">
        <v>2284</v>
      </c>
      <c r="D31" s="71" t="s">
        <v>85</v>
      </c>
      <c r="E31" s="112" t="s">
        <v>2428</v>
      </c>
      <c r="F31" s="51" t="s">
        <v>61</v>
      </c>
      <c r="G31" s="52">
        <v>30</v>
      </c>
      <c r="H31" s="52">
        <v>50</v>
      </c>
      <c r="I31" s="14" t="s">
        <v>41</v>
      </c>
      <c r="J31" s="14" t="s">
        <v>76</v>
      </c>
      <c r="K31" s="114" t="s">
        <v>61</v>
      </c>
      <c r="L31" s="115">
        <v>29.99</v>
      </c>
      <c r="M31" s="175">
        <f t="shared" si="27"/>
        <v>25.201680672268907</v>
      </c>
      <c r="N31" s="115">
        <f>L31-10</f>
        <v>19.989999999999998</v>
      </c>
      <c r="O31" s="116">
        <f t="shared" si="25"/>
        <v>16.798319327731093</v>
      </c>
      <c r="P31" s="177">
        <f t="shared" si="26"/>
        <v>19.989999999999998</v>
      </c>
      <c r="Q31" s="67">
        <f>P31-1</f>
        <v>18.989999999999998</v>
      </c>
      <c r="R31" s="16">
        <f>P31-2</f>
        <v>17.989999999999998</v>
      </c>
      <c r="S31" s="16">
        <f>P31-3</f>
        <v>16.989999999999998</v>
      </c>
      <c r="T31" s="16">
        <f>P31-4</f>
        <v>15.989999999999998</v>
      </c>
      <c r="U31" s="16">
        <f>P31-5</f>
        <v>14.989999999999998</v>
      </c>
      <c r="V31" s="16">
        <f>P31-6</f>
        <v>13.989999999999998</v>
      </c>
      <c r="W31" s="16">
        <f>P31-7</f>
        <v>12.989999999999998</v>
      </c>
      <c r="X31" s="16">
        <f>P31-8</f>
        <v>11.989999999999998</v>
      </c>
      <c r="Y31" s="16">
        <f>P31-9</f>
        <v>10.989999999999998</v>
      </c>
      <c r="Z31" s="72">
        <f>P31-10</f>
        <v>9.9899999999999984</v>
      </c>
      <c r="AA31" s="252">
        <v>19.989999999999998</v>
      </c>
      <c r="AB31" s="237" t="s">
        <v>81</v>
      </c>
      <c r="AC31" s="120" t="s">
        <v>2595</v>
      </c>
      <c r="AD31" s="67">
        <v>180</v>
      </c>
      <c r="AE31" s="114">
        <v>-15</v>
      </c>
      <c r="AF31" s="182">
        <f t="shared" si="28"/>
        <v>165</v>
      </c>
      <c r="AG31" s="183">
        <f t="shared" si="29"/>
        <v>-148.75</v>
      </c>
      <c r="AH31" s="184">
        <f t="shared" si="30"/>
        <v>9.99</v>
      </c>
      <c r="AI31" s="183">
        <f t="shared" si="31"/>
        <v>8.3949579831932777</v>
      </c>
      <c r="AJ31" s="202">
        <f>IF(ISNUMBER(Q31),AF31-20,"-")</f>
        <v>145</v>
      </c>
      <c r="AK31" s="203">
        <f>IF(ISNUMBER(R31),AF31-40,"-")</f>
        <v>125</v>
      </c>
      <c r="AL31" s="203">
        <f>IF(ISNUMBER(S31),AF31-60,"-")</f>
        <v>105</v>
      </c>
      <c r="AM31" s="203">
        <f>IF(ISNUMBER(T31),AF31-80,"-")</f>
        <v>85</v>
      </c>
      <c r="AN31" s="203">
        <f>IF(ISNUMBER(U31),AF31-100,"-")</f>
        <v>65</v>
      </c>
      <c r="AO31" s="203">
        <f>IF(ISNUMBER(V31),AF31-120,"-")</f>
        <v>45</v>
      </c>
      <c r="AP31" s="203">
        <f>IF(ISNUMBER(W31),AF31-140,"-")</f>
        <v>25</v>
      </c>
      <c r="AQ31" s="203">
        <f>IF(ISNUMBER(X31),AF31-160,"-")</f>
        <v>5</v>
      </c>
      <c r="AR31" s="203">
        <f>IF(ISNUMBER(Y31),AF31-180,"-")</f>
        <v>-15</v>
      </c>
      <c r="AS31" s="204">
        <f>IF(ISNUMBER(Z31),AF31-200,"-")</f>
        <v>-35</v>
      </c>
      <c r="AT31" s="185"/>
      <c r="AU31" s="205">
        <f t="shared" si="32"/>
        <v>9.99</v>
      </c>
      <c r="AV31" s="206">
        <f t="shared" si="33"/>
        <v>9.99</v>
      </c>
      <c r="AW31" s="206">
        <f t="shared" si="34"/>
        <v>9.99</v>
      </c>
      <c r="AX31" s="206">
        <f t="shared" si="35"/>
        <v>9.99</v>
      </c>
      <c r="AY31" s="206">
        <f t="shared" si="36"/>
        <v>9.99</v>
      </c>
      <c r="AZ31" s="206">
        <f t="shared" si="37"/>
        <v>9.99</v>
      </c>
      <c r="BA31" s="206">
        <f t="shared" si="38"/>
        <v>19.990000000000002</v>
      </c>
      <c r="BB31" s="206">
        <f t="shared" si="39"/>
        <v>49.99</v>
      </c>
      <c r="BC31" s="206">
        <f t="shared" si="40"/>
        <v>69.989999999999995</v>
      </c>
      <c r="BD31" s="207">
        <f t="shared" si="41"/>
        <v>89.99</v>
      </c>
      <c r="BE31" s="123"/>
      <c r="BF31" s="227">
        <v>46295</v>
      </c>
      <c r="BG31" s="112" t="s">
        <v>164</v>
      </c>
      <c r="BH31" s="201" t="s">
        <v>82</v>
      </c>
    </row>
    <row r="32" spans="1:60" s="49" customFormat="1">
      <c r="A32" s="110"/>
      <c r="B32" s="125" t="s">
        <v>150</v>
      </c>
      <c r="C32" s="47" t="s">
        <v>102</v>
      </c>
      <c r="D32" s="71" t="s">
        <v>40</v>
      </c>
      <c r="E32" s="112"/>
      <c r="F32" s="51" t="s">
        <v>61</v>
      </c>
      <c r="G32" s="52">
        <v>20</v>
      </c>
      <c r="H32" s="52">
        <v>50</v>
      </c>
      <c r="I32" s="14" t="s">
        <v>41</v>
      </c>
      <c r="J32" s="14" t="s">
        <v>76</v>
      </c>
      <c r="K32" s="114" t="s">
        <v>61</v>
      </c>
      <c r="L32" s="115">
        <v>21.99</v>
      </c>
      <c r="M32" s="175">
        <f t="shared" si="27"/>
        <v>18.478991596638654</v>
      </c>
      <c r="N32" s="115"/>
      <c r="O32" s="116"/>
      <c r="P32" s="177">
        <f>L32</f>
        <v>21.99</v>
      </c>
      <c r="Q32" s="67">
        <f>P32-1</f>
        <v>20.99</v>
      </c>
      <c r="R32" s="16">
        <f>P32-2</f>
        <v>19.989999999999998</v>
      </c>
      <c r="S32" s="16">
        <f>P32-3</f>
        <v>18.989999999999998</v>
      </c>
      <c r="T32" s="16">
        <f>P32-4</f>
        <v>17.989999999999998</v>
      </c>
      <c r="U32" s="16">
        <f>P32-5</f>
        <v>16.989999999999998</v>
      </c>
      <c r="V32" s="16">
        <f>P32-6</f>
        <v>15.989999999999998</v>
      </c>
      <c r="W32" s="16">
        <f>P32-7</f>
        <v>14.989999999999998</v>
      </c>
      <c r="X32" s="16">
        <f>P32-8</f>
        <v>13.989999999999998</v>
      </c>
      <c r="Y32" s="16">
        <f>P32-9</f>
        <v>12.989999999999998</v>
      </c>
      <c r="Z32" s="72">
        <f>P32-10</f>
        <v>11.989999999999998</v>
      </c>
      <c r="AA32" s="252">
        <v>19.989999999999998</v>
      </c>
      <c r="AB32" s="212"/>
      <c r="AC32" s="119" t="s">
        <v>41</v>
      </c>
      <c r="AD32" s="67">
        <v>70</v>
      </c>
      <c r="AE32" s="114"/>
      <c r="AF32" s="182">
        <f t="shared" si="28"/>
        <v>70</v>
      </c>
      <c r="AG32" s="183">
        <f t="shared" si="29"/>
        <v>-35.699999999999996</v>
      </c>
      <c r="AH32" s="184">
        <f t="shared" si="30"/>
        <v>9.99</v>
      </c>
      <c r="AI32" s="183">
        <f t="shared" si="31"/>
        <v>8.3949579831932777</v>
      </c>
      <c r="AJ32" s="202">
        <f>IF(ISNUMBER(Q32),AF32-20,"-")</f>
        <v>50</v>
      </c>
      <c r="AK32" s="203">
        <f>IF(ISNUMBER(R32),AF32-40,"-")</f>
        <v>30</v>
      </c>
      <c r="AL32" s="203">
        <f>IF(ISNUMBER(S32),AF32-60,"-")</f>
        <v>10</v>
      </c>
      <c r="AM32" s="203">
        <f>IF(ISNUMBER(T32),AF32-80,"-")</f>
        <v>-10</v>
      </c>
      <c r="AN32" s="203">
        <f>IF(ISNUMBER(U32),AF32-100,"-")</f>
        <v>-30</v>
      </c>
      <c r="AO32" s="203">
        <f>IF(ISNUMBER(V32),AF32-120,"-")</f>
        <v>-50</v>
      </c>
      <c r="AP32" s="203">
        <f>IF(ISNUMBER(W32),AF32-140,"-")</f>
        <v>-70</v>
      </c>
      <c r="AQ32" s="203">
        <f>IF(ISNUMBER(X32),AF32-160,"-")</f>
        <v>-90</v>
      </c>
      <c r="AR32" s="203">
        <f>IF(ISNUMBER(Y32),AF32-180,"-")</f>
        <v>-110</v>
      </c>
      <c r="AS32" s="204">
        <f>IF(ISNUMBER(Z32),AF32-200,"-")</f>
        <v>-130</v>
      </c>
      <c r="AT32" s="185"/>
      <c r="AU32" s="205">
        <f t="shared" si="32"/>
        <v>9.99</v>
      </c>
      <c r="AV32" s="206">
        <f t="shared" si="33"/>
        <v>19.990000000000002</v>
      </c>
      <c r="AW32" s="206">
        <f t="shared" si="34"/>
        <v>39.99</v>
      </c>
      <c r="AX32" s="206">
        <f t="shared" si="35"/>
        <v>59.99</v>
      </c>
      <c r="AY32" s="206">
        <f t="shared" si="36"/>
        <v>89.99</v>
      </c>
      <c r="AZ32" s="206">
        <f t="shared" si="37"/>
        <v>109.99</v>
      </c>
      <c r="BA32" s="206">
        <f t="shared" si="38"/>
        <v>139.99</v>
      </c>
      <c r="BB32" s="206">
        <f t="shared" si="39"/>
        <v>159.99</v>
      </c>
      <c r="BC32" s="206">
        <f t="shared" si="40"/>
        <v>179.99</v>
      </c>
      <c r="BD32" s="207">
        <f t="shared" si="41"/>
        <v>209.99</v>
      </c>
      <c r="BE32" s="123"/>
      <c r="BF32" s="229"/>
      <c r="BG32" s="112" t="s">
        <v>164</v>
      </c>
      <c r="BH32" s="103"/>
    </row>
    <row r="33" spans="1:60" s="49" customFormat="1">
      <c r="A33" s="110" t="s">
        <v>173</v>
      </c>
      <c r="B33" s="125" t="s">
        <v>150</v>
      </c>
      <c r="C33" s="47" t="s">
        <v>2579</v>
      </c>
      <c r="D33" s="71" t="s">
        <v>40</v>
      </c>
      <c r="E33" s="112"/>
      <c r="F33" s="51" t="s">
        <v>61</v>
      </c>
      <c r="G33" s="52">
        <v>20</v>
      </c>
      <c r="H33" s="52">
        <v>50</v>
      </c>
      <c r="I33" s="14" t="s">
        <v>41</v>
      </c>
      <c r="J33" s="14" t="s">
        <v>76</v>
      </c>
      <c r="K33" s="114" t="s">
        <v>61</v>
      </c>
      <c r="L33" s="115">
        <v>21.99</v>
      </c>
      <c r="M33" s="175">
        <f t="shared" si="27"/>
        <v>18.478991596638654</v>
      </c>
      <c r="N33" s="115"/>
      <c r="O33" s="116"/>
      <c r="P33" s="177">
        <f>L33</f>
        <v>21.99</v>
      </c>
      <c r="Q33" s="67" t="s">
        <v>41</v>
      </c>
      <c r="R33" s="16" t="s">
        <v>41</v>
      </c>
      <c r="S33" s="16" t="s">
        <v>41</v>
      </c>
      <c r="T33" s="16" t="s">
        <v>41</v>
      </c>
      <c r="U33" s="16" t="s">
        <v>41</v>
      </c>
      <c r="V33" s="16" t="s">
        <v>41</v>
      </c>
      <c r="W33" s="16" t="s">
        <v>41</v>
      </c>
      <c r="X33" s="16" t="s">
        <v>41</v>
      </c>
      <c r="Y33" s="16" t="s">
        <v>41</v>
      </c>
      <c r="Z33" s="72" t="s">
        <v>41</v>
      </c>
      <c r="AA33" s="252">
        <v>19.989999999999998</v>
      </c>
      <c r="AB33" s="212"/>
      <c r="AC33" s="119" t="s">
        <v>41</v>
      </c>
      <c r="AD33" s="67">
        <v>0</v>
      </c>
      <c r="AE33" s="114"/>
      <c r="AF33" s="182">
        <f t="shared" si="28"/>
        <v>0</v>
      </c>
      <c r="AG33" s="183">
        <f t="shared" si="29"/>
        <v>47.599999999999994</v>
      </c>
      <c r="AH33" s="184">
        <f t="shared" si="30"/>
        <v>49.99</v>
      </c>
      <c r="AI33" s="183">
        <f t="shared" si="31"/>
        <v>42.008403361344541</v>
      </c>
      <c r="AJ33" s="202" t="str">
        <f>IF(ISNUMBER(Q33),AF33-20,"-")</f>
        <v>-</v>
      </c>
      <c r="AK33" s="203" t="str">
        <f>IF(ISNUMBER(R33),AF33-40,"-")</f>
        <v>-</v>
      </c>
      <c r="AL33" s="203" t="str">
        <f>IF(ISNUMBER(S33),AF33-60,"-")</f>
        <v>-</v>
      </c>
      <c r="AM33" s="203" t="str">
        <f>IF(ISNUMBER(T33),AF33-80,"-")</f>
        <v>-</v>
      </c>
      <c r="AN33" s="203" t="str">
        <f>IF(ISNUMBER(U33),AF33-100,"-")</f>
        <v>-</v>
      </c>
      <c r="AO33" s="203" t="str">
        <f>IF(ISNUMBER(V33),AF33-120,"-")</f>
        <v>-</v>
      </c>
      <c r="AP33" s="203" t="str">
        <f>IF(ISNUMBER(W33),AF33-140,"-")</f>
        <v>-</v>
      </c>
      <c r="AQ33" s="203" t="str">
        <f>IF(ISNUMBER(X33),AF33-160,"-")</f>
        <v>-</v>
      </c>
      <c r="AR33" s="203" t="str">
        <f>IF(ISNUMBER(Y33),AF33-180,"-")</f>
        <v>-</v>
      </c>
      <c r="AS33" s="204" t="str">
        <f>IF(ISNUMBER(Z33),AF33-200,"-")</f>
        <v>-</v>
      </c>
      <c r="AT33" s="185"/>
      <c r="AU33" s="205" t="str">
        <f t="shared" si="32"/>
        <v>-</v>
      </c>
      <c r="AV33" s="206" t="str">
        <f t="shared" si="33"/>
        <v>-</v>
      </c>
      <c r="AW33" s="206" t="str">
        <f t="shared" si="34"/>
        <v>-</v>
      </c>
      <c r="AX33" s="206" t="str">
        <f t="shared" si="35"/>
        <v>-</v>
      </c>
      <c r="AY33" s="206" t="str">
        <f t="shared" si="36"/>
        <v>-</v>
      </c>
      <c r="AZ33" s="206" t="str">
        <f t="shared" si="37"/>
        <v>-</v>
      </c>
      <c r="BA33" s="206" t="str">
        <f t="shared" si="38"/>
        <v>-</v>
      </c>
      <c r="BB33" s="206" t="str">
        <f t="shared" si="39"/>
        <v>-</v>
      </c>
      <c r="BC33" s="206" t="str">
        <f t="shared" si="40"/>
        <v>-</v>
      </c>
      <c r="BD33" s="207" t="str">
        <f t="shared" si="41"/>
        <v>-</v>
      </c>
      <c r="BE33" s="123" t="s">
        <v>2752</v>
      </c>
      <c r="BF33" s="229"/>
      <c r="BG33" s="112" t="s">
        <v>165</v>
      </c>
      <c r="BH33" s="103"/>
    </row>
    <row r="34" spans="1:60" s="49" customFormat="1">
      <c r="A34" s="110"/>
      <c r="B34" s="125" t="s">
        <v>150</v>
      </c>
      <c r="C34" s="47" t="s">
        <v>2575</v>
      </c>
      <c r="D34" s="71" t="s">
        <v>85</v>
      </c>
      <c r="E34" s="112" t="s">
        <v>2428</v>
      </c>
      <c r="F34" s="51" t="s">
        <v>61</v>
      </c>
      <c r="G34" s="52">
        <v>20</v>
      </c>
      <c r="H34" s="52">
        <v>50</v>
      </c>
      <c r="I34" s="14" t="s">
        <v>41</v>
      </c>
      <c r="J34" s="14" t="s">
        <v>76</v>
      </c>
      <c r="K34" s="114" t="s">
        <v>61</v>
      </c>
      <c r="L34" s="115">
        <v>26.99</v>
      </c>
      <c r="M34" s="175">
        <f t="shared" si="27"/>
        <v>22.680672268907564</v>
      </c>
      <c r="N34" s="115">
        <f>L34-5</f>
        <v>21.99</v>
      </c>
      <c r="O34" s="116">
        <f>N34/1.19</f>
        <v>18.478991596638654</v>
      </c>
      <c r="P34" s="177">
        <f>N34</f>
        <v>21.99</v>
      </c>
      <c r="Q34" s="67">
        <f>P34-1</f>
        <v>20.99</v>
      </c>
      <c r="R34" s="16">
        <f>P34-2</f>
        <v>19.989999999999998</v>
      </c>
      <c r="S34" s="16">
        <f>P34-3</f>
        <v>18.989999999999998</v>
      </c>
      <c r="T34" s="16">
        <f>P34-4</f>
        <v>17.989999999999998</v>
      </c>
      <c r="U34" s="16">
        <f>P34-5</f>
        <v>16.989999999999998</v>
      </c>
      <c r="V34" s="16">
        <f>P34-6</f>
        <v>15.989999999999998</v>
      </c>
      <c r="W34" s="16">
        <f>P34-7</f>
        <v>14.989999999999998</v>
      </c>
      <c r="X34" s="16">
        <f>P34-8</f>
        <v>13.989999999999998</v>
      </c>
      <c r="Y34" s="16">
        <f>P34-9</f>
        <v>12.989999999999998</v>
      </c>
      <c r="Z34" s="72">
        <f>P34-10</f>
        <v>11.989999999999998</v>
      </c>
      <c r="AA34" s="252">
        <v>19.989999999999998</v>
      </c>
      <c r="AB34" s="237" t="s">
        <v>169</v>
      </c>
      <c r="AC34" s="120" t="s">
        <v>2587</v>
      </c>
      <c r="AD34" s="67">
        <v>150</v>
      </c>
      <c r="AE34" s="114">
        <v>50</v>
      </c>
      <c r="AF34" s="182">
        <f t="shared" si="28"/>
        <v>200</v>
      </c>
      <c r="AG34" s="183">
        <f t="shared" si="29"/>
        <v>-190.39999999999998</v>
      </c>
      <c r="AH34" s="184">
        <f t="shared" si="30"/>
        <v>9.99</v>
      </c>
      <c r="AI34" s="183">
        <f t="shared" si="31"/>
        <v>8.3949579831932777</v>
      </c>
      <c r="AJ34" s="202">
        <f>IF(ISNUMBER(Q34),AF34-20,"-")</f>
        <v>180</v>
      </c>
      <c r="AK34" s="203">
        <f>IF(ISNUMBER(R34),AF34-40,"-")</f>
        <v>160</v>
      </c>
      <c r="AL34" s="203">
        <f>IF(ISNUMBER(S34),AF34-60,"-")</f>
        <v>140</v>
      </c>
      <c r="AM34" s="203">
        <f>IF(ISNUMBER(T34),AF34-80,"-")</f>
        <v>120</v>
      </c>
      <c r="AN34" s="203">
        <f>IF(ISNUMBER(U34),AF34-100,"-")</f>
        <v>100</v>
      </c>
      <c r="AO34" s="203">
        <f>IF(ISNUMBER(V34),AF34-120,"-")</f>
        <v>80</v>
      </c>
      <c r="AP34" s="203">
        <f>IF(ISNUMBER(W34),AF34-140,"-")</f>
        <v>60</v>
      </c>
      <c r="AQ34" s="203">
        <f>IF(ISNUMBER(X34),AF34-160,"-")</f>
        <v>40</v>
      </c>
      <c r="AR34" s="203">
        <f>IF(ISNUMBER(Y34),AF34-180,"-")</f>
        <v>20</v>
      </c>
      <c r="AS34" s="204">
        <f>IF(ISNUMBER(Z34),AF34-200,"-")</f>
        <v>0</v>
      </c>
      <c r="AT34" s="185"/>
      <c r="AU34" s="205">
        <f t="shared" si="32"/>
        <v>9.99</v>
      </c>
      <c r="AV34" s="206">
        <f t="shared" si="33"/>
        <v>9.99</v>
      </c>
      <c r="AW34" s="206">
        <f t="shared" si="34"/>
        <v>9.99</v>
      </c>
      <c r="AX34" s="206">
        <f t="shared" si="35"/>
        <v>9.99</v>
      </c>
      <c r="AY34" s="206">
        <f t="shared" si="36"/>
        <v>9.99</v>
      </c>
      <c r="AZ34" s="206">
        <f t="shared" si="37"/>
        <v>9.99</v>
      </c>
      <c r="BA34" s="206">
        <f t="shared" si="38"/>
        <v>9.99</v>
      </c>
      <c r="BB34" s="206">
        <f t="shared" si="39"/>
        <v>9.99</v>
      </c>
      <c r="BC34" s="206">
        <f t="shared" si="40"/>
        <v>29.990000000000002</v>
      </c>
      <c r="BD34" s="207">
        <f t="shared" si="41"/>
        <v>49.99</v>
      </c>
      <c r="BE34" s="123"/>
      <c r="BF34" s="227">
        <v>46265</v>
      </c>
      <c r="BG34" s="112" t="s">
        <v>164</v>
      </c>
      <c r="BH34" s="103"/>
    </row>
    <row r="35" spans="1:60" s="49" customFormat="1">
      <c r="A35" s="110"/>
      <c r="B35" s="125" t="s">
        <v>150</v>
      </c>
      <c r="C35" s="47" t="s">
        <v>2512</v>
      </c>
      <c r="D35" s="71" t="s">
        <v>40</v>
      </c>
      <c r="E35" s="112" t="s">
        <v>2428</v>
      </c>
      <c r="F35" s="51" t="s">
        <v>61</v>
      </c>
      <c r="G35" s="52">
        <v>40</v>
      </c>
      <c r="H35" s="52">
        <v>50</v>
      </c>
      <c r="I35" s="14" t="s">
        <v>41</v>
      </c>
      <c r="J35" s="14" t="s">
        <v>76</v>
      </c>
      <c r="K35" s="114" t="s">
        <v>61</v>
      </c>
      <c r="L35" s="115">
        <v>26.99</v>
      </c>
      <c r="M35" s="175">
        <f t="shared" si="27"/>
        <v>22.680672268907564</v>
      </c>
      <c r="N35" s="115">
        <f>L35-5</f>
        <v>21.99</v>
      </c>
      <c r="O35" s="116">
        <f>N35/1.19</f>
        <v>18.478991596638654</v>
      </c>
      <c r="P35" s="177">
        <f>N35</f>
        <v>21.99</v>
      </c>
      <c r="Q35" s="67">
        <f>P35-1</f>
        <v>20.99</v>
      </c>
      <c r="R35" s="16">
        <f>P35-2</f>
        <v>19.989999999999998</v>
      </c>
      <c r="S35" s="16">
        <f>P35-3</f>
        <v>18.989999999999998</v>
      </c>
      <c r="T35" s="16">
        <f>P35-4</f>
        <v>17.989999999999998</v>
      </c>
      <c r="U35" s="16">
        <f>P35-5</f>
        <v>16.989999999999998</v>
      </c>
      <c r="V35" s="16">
        <f>P35-6</f>
        <v>15.989999999999998</v>
      </c>
      <c r="W35" s="16">
        <f>P35-7</f>
        <v>14.989999999999998</v>
      </c>
      <c r="X35" s="16">
        <f>P35-8</f>
        <v>13.989999999999998</v>
      </c>
      <c r="Y35" s="16">
        <f>P35-9</f>
        <v>12.989999999999998</v>
      </c>
      <c r="Z35" s="72">
        <f>P35-10</f>
        <v>11.989999999999998</v>
      </c>
      <c r="AA35" s="252">
        <v>19.989999999999998</v>
      </c>
      <c r="AB35" s="237" t="s">
        <v>169</v>
      </c>
      <c r="AC35" s="120" t="s">
        <v>2589</v>
      </c>
      <c r="AD35" s="67">
        <v>120</v>
      </c>
      <c r="AE35" s="114">
        <v>80</v>
      </c>
      <c r="AF35" s="182">
        <f t="shared" si="28"/>
        <v>200</v>
      </c>
      <c r="AG35" s="183">
        <f t="shared" si="29"/>
        <v>-190.39999999999998</v>
      </c>
      <c r="AH35" s="184">
        <f t="shared" si="30"/>
        <v>9.99</v>
      </c>
      <c r="AI35" s="183">
        <f t="shared" si="31"/>
        <v>8.3949579831932777</v>
      </c>
      <c r="AJ35" s="202">
        <f>IF(ISNUMBER(Q35),AF35-20,"-")</f>
        <v>180</v>
      </c>
      <c r="AK35" s="203">
        <f>IF(ISNUMBER(R35),AF35-40,"-")</f>
        <v>160</v>
      </c>
      <c r="AL35" s="203">
        <f>IF(ISNUMBER(S35),AF35-60,"-")</f>
        <v>140</v>
      </c>
      <c r="AM35" s="203">
        <f>IF(ISNUMBER(T35),AF35-80,"-")</f>
        <v>120</v>
      </c>
      <c r="AN35" s="203">
        <f>IF(ISNUMBER(U35),AF35-100,"-")</f>
        <v>100</v>
      </c>
      <c r="AO35" s="203">
        <f>IF(ISNUMBER(V35),AF35-120,"-")</f>
        <v>80</v>
      </c>
      <c r="AP35" s="203">
        <f>IF(ISNUMBER(W35),AF35-140,"-")</f>
        <v>60</v>
      </c>
      <c r="AQ35" s="203">
        <f>IF(ISNUMBER(X35),AF35-160,"-")</f>
        <v>40</v>
      </c>
      <c r="AR35" s="203">
        <f>IF(ISNUMBER(Y35),AF35-180,"-")</f>
        <v>20</v>
      </c>
      <c r="AS35" s="204">
        <f>IF(ISNUMBER(Z35),AF35-200,"-")</f>
        <v>0</v>
      </c>
      <c r="AT35" s="185"/>
      <c r="AU35" s="205">
        <f t="shared" si="32"/>
        <v>9.99</v>
      </c>
      <c r="AV35" s="206">
        <f t="shared" si="33"/>
        <v>9.99</v>
      </c>
      <c r="AW35" s="206">
        <f t="shared" si="34"/>
        <v>9.99</v>
      </c>
      <c r="AX35" s="206">
        <f t="shared" si="35"/>
        <v>9.99</v>
      </c>
      <c r="AY35" s="206">
        <f t="shared" si="36"/>
        <v>9.99</v>
      </c>
      <c r="AZ35" s="206">
        <f t="shared" si="37"/>
        <v>9.99</v>
      </c>
      <c r="BA35" s="206">
        <f t="shared" si="38"/>
        <v>9.99</v>
      </c>
      <c r="BB35" s="206">
        <f t="shared" si="39"/>
        <v>9.99</v>
      </c>
      <c r="BC35" s="206">
        <f t="shared" si="40"/>
        <v>29.990000000000002</v>
      </c>
      <c r="BD35" s="207">
        <f t="shared" si="41"/>
        <v>49.99</v>
      </c>
      <c r="BE35" s="123"/>
      <c r="BF35" s="227">
        <v>46265</v>
      </c>
      <c r="BG35" s="112" t="s">
        <v>164</v>
      </c>
      <c r="BH35" s="103"/>
    </row>
    <row r="36" spans="1:60">
      <c r="A36" s="110" t="s">
        <v>173</v>
      </c>
      <c r="B36" s="125" t="s">
        <v>150</v>
      </c>
      <c r="C36" s="47" t="s">
        <v>2581</v>
      </c>
      <c r="D36" s="71" t="s">
        <v>40</v>
      </c>
      <c r="E36" s="112" t="s">
        <v>2428</v>
      </c>
      <c r="F36" s="51" t="s">
        <v>61</v>
      </c>
      <c r="G36" s="52">
        <v>40</v>
      </c>
      <c r="H36" s="52">
        <v>50</v>
      </c>
      <c r="I36" s="14" t="s">
        <v>41</v>
      </c>
      <c r="J36" s="14" t="s">
        <v>76</v>
      </c>
      <c r="K36" s="114" t="s">
        <v>61</v>
      </c>
      <c r="L36" s="115">
        <v>26.99</v>
      </c>
      <c r="M36" s="175">
        <f t="shared" si="27"/>
        <v>22.680672268907564</v>
      </c>
      <c r="N36" s="115">
        <f>L36-5</f>
        <v>21.99</v>
      </c>
      <c r="O36" s="116">
        <f>N36/1.19</f>
        <v>18.478991596638654</v>
      </c>
      <c r="P36" s="177">
        <f>N36</f>
        <v>21.99</v>
      </c>
      <c r="Q36" s="67" t="s">
        <v>41</v>
      </c>
      <c r="R36" s="16" t="s">
        <v>41</v>
      </c>
      <c r="S36" s="16" t="s">
        <v>41</v>
      </c>
      <c r="T36" s="16" t="s">
        <v>41</v>
      </c>
      <c r="U36" s="16" t="s">
        <v>41</v>
      </c>
      <c r="V36" s="16" t="s">
        <v>41</v>
      </c>
      <c r="W36" s="16" t="s">
        <v>41</v>
      </c>
      <c r="X36" s="16" t="s">
        <v>41</v>
      </c>
      <c r="Y36" s="16" t="s">
        <v>41</v>
      </c>
      <c r="Z36" s="72" t="s">
        <v>41</v>
      </c>
      <c r="AA36" s="256">
        <v>0</v>
      </c>
      <c r="AB36" s="237" t="s">
        <v>169</v>
      </c>
      <c r="AC36" s="120" t="s">
        <v>2594</v>
      </c>
      <c r="AD36" s="67">
        <v>0</v>
      </c>
      <c r="AE36" s="114">
        <v>22</v>
      </c>
      <c r="AF36" s="182">
        <f t="shared" si="28"/>
        <v>22</v>
      </c>
      <c r="AG36" s="183">
        <f t="shared" si="29"/>
        <v>21.419999999999998</v>
      </c>
      <c r="AH36" s="184">
        <f t="shared" si="30"/>
        <v>29.990000000000002</v>
      </c>
      <c r="AI36" s="183">
        <f t="shared" si="31"/>
        <v>25.20168067226891</v>
      </c>
      <c r="AJ36" s="202" t="str">
        <f>IF(ISNUMBER(Q36),AF36-20,"-")</f>
        <v>-</v>
      </c>
      <c r="AK36" s="203" t="str">
        <f>IF(ISNUMBER(R36),AF36-40,"-")</f>
        <v>-</v>
      </c>
      <c r="AL36" s="203" t="str">
        <f>IF(ISNUMBER(S36),AF36-60,"-")</f>
        <v>-</v>
      </c>
      <c r="AM36" s="203" t="str">
        <f>IF(ISNUMBER(T36),AF36-80,"-")</f>
        <v>-</v>
      </c>
      <c r="AN36" s="203" t="str">
        <f>IF(ISNUMBER(U36),AF36-100,"-")</f>
        <v>-</v>
      </c>
      <c r="AO36" s="203" t="str">
        <f>IF(ISNUMBER(V36),AF36-120,"-")</f>
        <v>-</v>
      </c>
      <c r="AP36" s="203" t="str">
        <f>IF(ISNUMBER(W36),AF36-140,"-")</f>
        <v>-</v>
      </c>
      <c r="AQ36" s="203" t="str">
        <f>IF(ISNUMBER(X36),AF36-160,"-")</f>
        <v>-</v>
      </c>
      <c r="AR36" s="203" t="str">
        <f>IF(ISNUMBER(Y36),AF36-180,"-")</f>
        <v>-</v>
      </c>
      <c r="AS36" s="204" t="str">
        <f>IF(ISNUMBER(Z36),AF36-200,"-")</f>
        <v>-</v>
      </c>
      <c r="AT36" s="185"/>
      <c r="AU36" s="205" t="str">
        <f t="shared" si="32"/>
        <v>-</v>
      </c>
      <c r="AV36" s="206" t="str">
        <f t="shared" si="33"/>
        <v>-</v>
      </c>
      <c r="AW36" s="206" t="str">
        <f t="shared" si="34"/>
        <v>-</v>
      </c>
      <c r="AX36" s="206" t="str">
        <f t="shared" si="35"/>
        <v>-</v>
      </c>
      <c r="AY36" s="206" t="str">
        <f t="shared" si="36"/>
        <v>-</v>
      </c>
      <c r="AZ36" s="206" t="str">
        <f t="shared" si="37"/>
        <v>-</v>
      </c>
      <c r="BA36" s="206" t="str">
        <f t="shared" si="38"/>
        <v>-</v>
      </c>
      <c r="BB36" s="206" t="str">
        <f t="shared" si="39"/>
        <v>-</v>
      </c>
      <c r="BC36" s="206" t="str">
        <f t="shared" si="40"/>
        <v>-</v>
      </c>
      <c r="BD36" s="207" t="str">
        <f t="shared" si="41"/>
        <v>-</v>
      </c>
      <c r="BE36" s="123" t="s">
        <v>2752</v>
      </c>
      <c r="BF36" s="227">
        <v>46265</v>
      </c>
      <c r="BG36" s="112" t="s">
        <v>165</v>
      </c>
      <c r="BH36" s="103"/>
    </row>
    <row r="37" spans="1:60" s="49" customFormat="1">
      <c r="A37" s="110" t="s">
        <v>53</v>
      </c>
      <c r="B37" s="125" t="s">
        <v>150</v>
      </c>
      <c r="C37" s="47" t="s">
        <v>166</v>
      </c>
      <c r="D37" s="71" t="s">
        <v>167</v>
      </c>
      <c r="E37" s="112"/>
      <c r="F37" s="51" t="s">
        <v>47</v>
      </c>
      <c r="G37" s="14">
        <v>1</v>
      </c>
      <c r="H37" s="14">
        <v>25</v>
      </c>
      <c r="I37" s="14" t="s">
        <v>41</v>
      </c>
      <c r="J37" s="14" t="s">
        <v>42</v>
      </c>
      <c r="K37" s="114" t="s">
        <v>48</v>
      </c>
      <c r="L37" s="115">
        <v>21.990000000000002</v>
      </c>
      <c r="M37" s="175">
        <f t="shared" si="27"/>
        <v>18.478991596638657</v>
      </c>
      <c r="N37" s="115"/>
      <c r="O37" s="116"/>
      <c r="P37" s="177">
        <f>L37</f>
        <v>21.990000000000002</v>
      </c>
      <c r="Q37" s="67">
        <f t="shared" ref="Q37:Q43" si="42">P37-1</f>
        <v>20.990000000000002</v>
      </c>
      <c r="R37" s="16">
        <f t="shared" ref="R37:R43" si="43">P37-2</f>
        <v>19.990000000000002</v>
      </c>
      <c r="S37" s="14" t="s">
        <v>41</v>
      </c>
      <c r="T37" s="14" t="s">
        <v>41</v>
      </c>
      <c r="U37" s="14" t="s">
        <v>41</v>
      </c>
      <c r="V37" s="14" t="s">
        <v>41</v>
      </c>
      <c r="W37" s="14" t="s">
        <v>41</v>
      </c>
      <c r="X37" s="14" t="s">
        <v>41</v>
      </c>
      <c r="Y37" s="14" t="s">
        <v>41</v>
      </c>
      <c r="Z37" s="71" t="s">
        <v>41</v>
      </c>
      <c r="AA37" s="252">
        <v>19.989999999999998</v>
      </c>
      <c r="AB37" s="212"/>
      <c r="AC37" s="119" t="s">
        <v>41</v>
      </c>
      <c r="AD37" s="67">
        <v>265</v>
      </c>
      <c r="AE37" s="114"/>
      <c r="AF37" s="182">
        <f t="shared" si="28"/>
        <v>265</v>
      </c>
      <c r="AG37" s="183">
        <f t="shared" si="29"/>
        <v>-267.75</v>
      </c>
      <c r="AH37" s="184">
        <f t="shared" si="30"/>
        <v>9.99</v>
      </c>
      <c r="AI37" s="183">
        <f t="shared" si="31"/>
        <v>8.3949579831932777</v>
      </c>
      <c r="AJ37" s="202">
        <f>IF(ISNUMBER(Q37),AF37-20,"-")</f>
        <v>245</v>
      </c>
      <c r="AK37" s="203">
        <f>IF(ISNUMBER(R37),AF37-40,"-")</f>
        <v>225</v>
      </c>
      <c r="AL37" s="203" t="str">
        <f>IF(ISNUMBER(S37),AF37-60,"-")</f>
        <v>-</v>
      </c>
      <c r="AM37" s="203" t="str">
        <f>IF(ISNUMBER(T37),AF37-80,"-")</f>
        <v>-</v>
      </c>
      <c r="AN37" s="203" t="str">
        <f>IF(ISNUMBER(U37),AF37-100,"-")</f>
        <v>-</v>
      </c>
      <c r="AO37" s="203" t="str">
        <f>IF(ISNUMBER(V37),AF37-120,"-")</f>
        <v>-</v>
      </c>
      <c r="AP37" s="203" t="str">
        <f>IF(ISNUMBER(W37),AF37-140,"-")</f>
        <v>-</v>
      </c>
      <c r="AQ37" s="203" t="str">
        <f>IF(ISNUMBER(X37),AF37-160,"-")</f>
        <v>-</v>
      </c>
      <c r="AR37" s="203" t="str">
        <f>IF(ISNUMBER(Y37),AF37-180,"-")</f>
        <v>-</v>
      </c>
      <c r="AS37" s="204" t="str">
        <f>IF(ISNUMBER(Z37),AF37-200,"-")</f>
        <v>-</v>
      </c>
      <c r="AT37" s="185"/>
      <c r="AU37" s="205">
        <f t="shared" si="32"/>
        <v>9.99</v>
      </c>
      <c r="AV37" s="206">
        <f t="shared" si="33"/>
        <v>9.99</v>
      </c>
      <c r="AW37" s="206" t="str">
        <f t="shared" si="34"/>
        <v>-</v>
      </c>
      <c r="AX37" s="206" t="str">
        <f t="shared" si="35"/>
        <v>-</v>
      </c>
      <c r="AY37" s="206" t="str">
        <f t="shared" si="36"/>
        <v>-</v>
      </c>
      <c r="AZ37" s="206" t="str">
        <f t="shared" si="37"/>
        <v>-</v>
      </c>
      <c r="BA37" s="206" t="str">
        <f t="shared" si="38"/>
        <v>-</v>
      </c>
      <c r="BB37" s="206" t="str">
        <f t="shared" si="39"/>
        <v>-</v>
      </c>
      <c r="BC37" s="206" t="str">
        <f t="shared" si="40"/>
        <v>-</v>
      </c>
      <c r="BD37" s="207" t="str">
        <f t="shared" si="41"/>
        <v>-</v>
      </c>
      <c r="BE37" s="103"/>
      <c r="BF37" s="227"/>
      <c r="BG37" s="112" t="s">
        <v>151</v>
      </c>
      <c r="BH37" s="103"/>
    </row>
    <row r="38" spans="1:60">
      <c r="A38" s="110" t="s">
        <v>53</v>
      </c>
      <c r="B38" s="125" t="s">
        <v>150</v>
      </c>
      <c r="C38" s="47" t="s">
        <v>166</v>
      </c>
      <c r="D38" s="71" t="s">
        <v>167</v>
      </c>
      <c r="E38" s="112" t="s">
        <v>2428</v>
      </c>
      <c r="F38" s="51" t="s">
        <v>47</v>
      </c>
      <c r="G38" s="14">
        <v>1</v>
      </c>
      <c r="H38" s="14">
        <v>25</v>
      </c>
      <c r="I38" s="14" t="s">
        <v>41</v>
      </c>
      <c r="J38" s="14" t="s">
        <v>42</v>
      </c>
      <c r="K38" s="114" t="s">
        <v>48</v>
      </c>
      <c r="L38" s="115">
        <v>21.990000000000002</v>
      </c>
      <c r="M38" s="175">
        <f t="shared" si="27"/>
        <v>18.478991596638657</v>
      </c>
      <c r="N38" s="115"/>
      <c r="O38" s="116"/>
      <c r="P38" s="177">
        <f>L38</f>
        <v>21.990000000000002</v>
      </c>
      <c r="Q38" s="67">
        <f t="shared" si="42"/>
        <v>20.990000000000002</v>
      </c>
      <c r="R38" s="16">
        <f t="shared" si="43"/>
        <v>19.990000000000002</v>
      </c>
      <c r="S38" s="14" t="s">
        <v>41</v>
      </c>
      <c r="T38" s="14" t="s">
        <v>41</v>
      </c>
      <c r="U38" s="14" t="s">
        <v>41</v>
      </c>
      <c r="V38" s="14" t="s">
        <v>41</v>
      </c>
      <c r="W38" s="14" t="s">
        <v>41</v>
      </c>
      <c r="X38" s="14" t="s">
        <v>41</v>
      </c>
      <c r="Y38" s="14" t="s">
        <v>41</v>
      </c>
      <c r="Z38" s="71" t="s">
        <v>41</v>
      </c>
      <c r="AA38" s="252">
        <v>19.989999999999998</v>
      </c>
      <c r="AB38" s="236" t="s">
        <v>49</v>
      </c>
      <c r="AC38" s="223" t="s">
        <v>153</v>
      </c>
      <c r="AD38" s="67">
        <v>265</v>
      </c>
      <c r="AE38" s="114">
        <v>30</v>
      </c>
      <c r="AF38" s="182">
        <f t="shared" si="28"/>
        <v>295</v>
      </c>
      <c r="AG38" s="183">
        <f t="shared" si="29"/>
        <v>-303.45</v>
      </c>
      <c r="AH38" s="184">
        <f t="shared" si="30"/>
        <v>9.99</v>
      </c>
      <c r="AI38" s="183">
        <f t="shared" si="31"/>
        <v>8.3949579831932777</v>
      </c>
      <c r="AJ38" s="202">
        <f>IF(ISNUMBER(Q38),AF38-20,"-")</f>
        <v>275</v>
      </c>
      <c r="AK38" s="203">
        <f>IF(ISNUMBER(R38),AF38-40,"-")</f>
        <v>255</v>
      </c>
      <c r="AL38" s="203" t="str">
        <f>IF(ISNUMBER(S38),AF38-60,"-")</f>
        <v>-</v>
      </c>
      <c r="AM38" s="203" t="str">
        <f>IF(ISNUMBER(T38),AF38-80,"-")</f>
        <v>-</v>
      </c>
      <c r="AN38" s="203" t="str">
        <f>IF(ISNUMBER(U38),AF38-100,"-")</f>
        <v>-</v>
      </c>
      <c r="AO38" s="203" t="str">
        <f>IF(ISNUMBER(V38),AF38-120,"-")</f>
        <v>-</v>
      </c>
      <c r="AP38" s="203" t="str">
        <f>IF(ISNUMBER(W38),AF38-140,"-")</f>
        <v>-</v>
      </c>
      <c r="AQ38" s="203" t="str">
        <f>IF(ISNUMBER(X38),AF38-160,"-")</f>
        <v>-</v>
      </c>
      <c r="AR38" s="203" t="str">
        <f>IF(ISNUMBER(Y38),AF38-180,"-")</f>
        <v>-</v>
      </c>
      <c r="AS38" s="204" t="str">
        <f>IF(ISNUMBER(Z38),AF38-200,"-")</f>
        <v>-</v>
      </c>
      <c r="AT38" s="185"/>
      <c r="AU38" s="205">
        <f t="shared" si="32"/>
        <v>9.99</v>
      </c>
      <c r="AV38" s="206">
        <f t="shared" si="33"/>
        <v>9.99</v>
      </c>
      <c r="AW38" s="206" t="str">
        <f t="shared" si="34"/>
        <v>-</v>
      </c>
      <c r="AX38" s="206" t="str">
        <f t="shared" si="35"/>
        <v>-</v>
      </c>
      <c r="AY38" s="206" t="str">
        <f t="shared" si="36"/>
        <v>-</v>
      </c>
      <c r="AZ38" s="206" t="str">
        <f t="shared" si="37"/>
        <v>-</v>
      </c>
      <c r="BA38" s="206" t="str">
        <f t="shared" si="38"/>
        <v>-</v>
      </c>
      <c r="BB38" s="206" t="str">
        <f t="shared" si="39"/>
        <v>-</v>
      </c>
      <c r="BC38" s="206" t="str">
        <f t="shared" si="40"/>
        <v>-</v>
      </c>
      <c r="BD38" s="207" t="str">
        <f t="shared" si="41"/>
        <v>-</v>
      </c>
      <c r="BE38" s="103"/>
      <c r="BF38" s="227">
        <v>46265</v>
      </c>
      <c r="BG38" s="112" t="s">
        <v>151</v>
      </c>
      <c r="BH38" s="103"/>
    </row>
    <row r="39" spans="1:60" s="49" customFormat="1">
      <c r="A39" s="110"/>
      <c r="B39" s="125" t="s">
        <v>150</v>
      </c>
      <c r="C39" s="47" t="s">
        <v>168</v>
      </c>
      <c r="D39" s="71" t="s">
        <v>167</v>
      </c>
      <c r="E39" s="112" t="s">
        <v>2428</v>
      </c>
      <c r="F39" s="51" t="s">
        <v>47</v>
      </c>
      <c r="G39" s="14">
        <v>2</v>
      </c>
      <c r="H39" s="14">
        <v>25</v>
      </c>
      <c r="I39" s="14" t="s">
        <v>41</v>
      </c>
      <c r="J39" s="14" t="s">
        <v>42</v>
      </c>
      <c r="K39" s="114" t="s">
        <v>48</v>
      </c>
      <c r="L39" s="115">
        <v>24.99</v>
      </c>
      <c r="M39" s="175">
        <f t="shared" si="27"/>
        <v>21</v>
      </c>
      <c r="N39" s="115">
        <f>L39-2</f>
        <v>22.99</v>
      </c>
      <c r="O39" s="118">
        <f>N39/1.19</f>
        <v>19.319327731092436</v>
      </c>
      <c r="P39" s="177">
        <f>N39</f>
        <v>22.99</v>
      </c>
      <c r="Q39" s="67">
        <f t="shared" si="42"/>
        <v>21.99</v>
      </c>
      <c r="R39" s="16">
        <f t="shared" si="43"/>
        <v>20.99</v>
      </c>
      <c r="S39" s="16">
        <f t="shared" ref="S39:S43" si="44">P39-3</f>
        <v>19.989999999999998</v>
      </c>
      <c r="T39" s="16">
        <f t="shared" ref="T39:T43" si="45">P39-4</f>
        <v>18.989999999999998</v>
      </c>
      <c r="U39" s="14" t="s">
        <v>41</v>
      </c>
      <c r="V39" s="14" t="s">
        <v>41</v>
      </c>
      <c r="W39" s="14" t="s">
        <v>41</v>
      </c>
      <c r="X39" s="14" t="s">
        <v>41</v>
      </c>
      <c r="Y39" s="14" t="s">
        <v>41</v>
      </c>
      <c r="Z39" s="71" t="s">
        <v>41</v>
      </c>
      <c r="AA39" s="256">
        <v>0</v>
      </c>
      <c r="AB39" s="237" t="s">
        <v>157</v>
      </c>
      <c r="AC39" s="120" t="s">
        <v>158</v>
      </c>
      <c r="AD39" s="67">
        <v>290</v>
      </c>
      <c r="AE39" s="114">
        <v>5</v>
      </c>
      <c r="AF39" s="182">
        <f t="shared" si="28"/>
        <v>295</v>
      </c>
      <c r="AG39" s="183">
        <f t="shared" si="29"/>
        <v>-303.45</v>
      </c>
      <c r="AH39" s="184">
        <f t="shared" si="30"/>
        <v>9.99</v>
      </c>
      <c r="AI39" s="183">
        <f t="shared" si="31"/>
        <v>8.3949579831932777</v>
      </c>
      <c r="AJ39" s="202">
        <f>IF(ISNUMBER(Q39),AF39-20,"-")</f>
        <v>275</v>
      </c>
      <c r="AK39" s="203">
        <f>IF(ISNUMBER(R39),AF39-40,"-")</f>
        <v>255</v>
      </c>
      <c r="AL39" s="203">
        <f>IF(ISNUMBER(S39),AF39-60,"-")</f>
        <v>235</v>
      </c>
      <c r="AM39" s="203">
        <f>IF(ISNUMBER(T39),AF39-80,"-")</f>
        <v>215</v>
      </c>
      <c r="AN39" s="203" t="str">
        <f>IF(ISNUMBER(U39),AF39-100,"-")</f>
        <v>-</v>
      </c>
      <c r="AO39" s="203" t="str">
        <f>IF(ISNUMBER(V39),AF39-120,"-")</f>
        <v>-</v>
      </c>
      <c r="AP39" s="203" t="str">
        <f>IF(ISNUMBER(W39),AF39-140,"-")</f>
        <v>-</v>
      </c>
      <c r="AQ39" s="203" t="str">
        <f>IF(ISNUMBER(X39),AF39-160,"-")</f>
        <v>-</v>
      </c>
      <c r="AR39" s="203" t="str">
        <f>IF(ISNUMBER(Y39),AF39-180,"-")</f>
        <v>-</v>
      </c>
      <c r="AS39" s="204" t="str">
        <f>IF(ISNUMBER(Z39),AF39-200,"-")</f>
        <v>-</v>
      </c>
      <c r="AT39" s="185"/>
      <c r="AU39" s="205">
        <f t="shared" si="32"/>
        <v>9.99</v>
      </c>
      <c r="AV39" s="206">
        <f t="shared" si="33"/>
        <v>9.99</v>
      </c>
      <c r="AW39" s="206">
        <f t="shared" si="34"/>
        <v>9.99</v>
      </c>
      <c r="AX39" s="206">
        <f t="shared" si="35"/>
        <v>9.99</v>
      </c>
      <c r="AY39" s="206" t="str">
        <f t="shared" si="36"/>
        <v>-</v>
      </c>
      <c r="AZ39" s="206" t="str">
        <f t="shared" si="37"/>
        <v>-</v>
      </c>
      <c r="BA39" s="206" t="str">
        <f t="shared" si="38"/>
        <v>-</v>
      </c>
      <c r="BB39" s="206" t="str">
        <f t="shared" si="39"/>
        <v>-</v>
      </c>
      <c r="BC39" s="206" t="str">
        <f t="shared" si="40"/>
        <v>-</v>
      </c>
      <c r="BD39" s="207" t="str">
        <f t="shared" si="41"/>
        <v>-</v>
      </c>
      <c r="BE39" s="152" t="s">
        <v>1967</v>
      </c>
      <c r="BF39" s="227">
        <v>46295</v>
      </c>
      <c r="BG39" s="112" t="s">
        <v>151</v>
      </c>
      <c r="BH39" s="201" t="s">
        <v>82</v>
      </c>
    </row>
    <row r="40" spans="1:60" s="49" customFormat="1">
      <c r="A40" s="110"/>
      <c r="B40" s="125" t="s">
        <v>150</v>
      </c>
      <c r="C40" s="47" t="s">
        <v>111</v>
      </c>
      <c r="D40" s="71" t="s">
        <v>40</v>
      </c>
      <c r="E40" s="112"/>
      <c r="F40" s="51" t="s">
        <v>61</v>
      </c>
      <c r="G40" s="52">
        <v>30</v>
      </c>
      <c r="H40" s="52">
        <v>50</v>
      </c>
      <c r="I40" s="14" t="s">
        <v>41</v>
      </c>
      <c r="J40" s="14" t="s">
        <v>76</v>
      </c>
      <c r="K40" s="114" t="s">
        <v>61</v>
      </c>
      <c r="L40" s="115">
        <v>24.99</v>
      </c>
      <c r="M40" s="175">
        <f t="shared" si="27"/>
        <v>21</v>
      </c>
      <c r="N40" s="115"/>
      <c r="O40" s="116"/>
      <c r="P40" s="177">
        <f t="shared" ref="P40:P48" si="46">L40</f>
        <v>24.99</v>
      </c>
      <c r="Q40" s="67">
        <f t="shared" si="42"/>
        <v>23.99</v>
      </c>
      <c r="R40" s="16">
        <f t="shared" si="43"/>
        <v>22.99</v>
      </c>
      <c r="S40" s="16">
        <f t="shared" si="44"/>
        <v>21.99</v>
      </c>
      <c r="T40" s="16">
        <f t="shared" si="45"/>
        <v>20.99</v>
      </c>
      <c r="U40" s="16">
        <f>P40-5</f>
        <v>19.989999999999998</v>
      </c>
      <c r="V40" s="16">
        <f>P40-6</f>
        <v>18.989999999999998</v>
      </c>
      <c r="W40" s="16">
        <f>P40-7</f>
        <v>17.989999999999998</v>
      </c>
      <c r="X40" s="16">
        <f>P40-8</f>
        <v>16.989999999999998</v>
      </c>
      <c r="Y40" s="16">
        <f>P40-9</f>
        <v>15.989999999999998</v>
      </c>
      <c r="Z40" s="72">
        <f>P40-10</f>
        <v>14.989999999999998</v>
      </c>
      <c r="AA40" s="252">
        <v>19.989999999999998</v>
      </c>
      <c r="AB40" s="212"/>
      <c r="AC40" s="119" t="s">
        <v>41</v>
      </c>
      <c r="AD40" s="67">
        <v>100</v>
      </c>
      <c r="AE40" s="114"/>
      <c r="AF40" s="182">
        <f t="shared" si="28"/>
        <v>100</v>
      </c>
      <c r="AG40" s="183">
        <f t="shared" si="29"/>
        <v>-71.399999999999991</v>
      </c>
      <c r="AH40" s="184">
        <f t="shared" si="30"/>
        <v>9.99</v>
      </c>
      <c r="AI40" s="183">
        <f t="shared" si="31"/>
        <v>8.3949579831932777</v>
      </c>
      <c r="AJ40" s="202">
        <f>IF(ISNUMBER(Q40),AF40-20,"-")</f>
        <v>80</v>
      </c>
      <c r="AK40" s="203">
        <f>IF(ISNUMBER(R40),AF40-40,"-")</f>
        <v>60</v>
      </c>
      <c r="AL40" s="203">
        <f>IF(ISNUMBER(S40),AF40-60,"-")</f>
        <v>40</v>
      </c>
      <c r="AM40" s="203">
        <f>IF(ISNUMBER(T40),AF40-80,"-")</f>
        <v>20</v>
      </c>
      <c r="AN40" s="203">
        <f>IF(ISNUMBER(U40),AF40-100,"-")</f>
        <v>0</v>
      </c>
      <c r="AO40" s="203">
        <f>IF(ISNUMBER(V40),AF40-120,"-")</f>
        <v>-20</v>
      </c>
      <c r="AP40" s="203">
        <f>IF(ISNUMBER(W40),AF40-140,"-")</f>
        <v>-40</v>
      </c>
      <c r="AQ40" s="203">
        <f>IF(ISNUMBER(X40),AF40-160,"-")</f>
        <v>-60</v>
      </c>
      <c r="AR40" s="203">
        <f>IF(ISNUMBER(Y40),AF40-180,"-")</f>
        <v>-80</v>
      </c>
      <c r="AS40" s="204">
        <f>IF(ISNUMBER(Z40),AF40-200,"-")</f>
        <v>-100</v>
      </c>
      <c r="AT40" s="185"/>
      <c r="AU40" s="205">
        <f t="shared" si="32"/>
        <v>9.99</v>
      </c>
      <c r="AV40" s="206">
        <f t="shared" si="33"/>
        <v>9.99</v>
      </c>
      <c r="AW40" s="206">
        <f t="shared" si="34"/>
        <v>9.99</v>
      </c>
      <c r="AX40" s="206">
        <f t="shared" si="35"/>
        <v>29.990000000000002</v>
      </c>
      <c r="AY40" s="206">
        <f t="shared" si="36"/>
        <v>49.99</v>
      </c>
      <c r="AZ40" s="206">
        <f t="shared" si="37"/>
        <v>79.989999999999995</v>
      </c>
      <c r="BA40" s="206">
        <f t="shared" si="38"/>
        <v>99.99</v>
      </c>
      <c r="BB40" s="206">
        <f t="shared" si="39"/>
        <v>119.99</v>
      </c>
      <c r="BC40" s="206">
        <f t="shared" si="40"/>
        <v>149.99</v>
      </c>
      <c r="BD40" s="207">
        <f t="shared" si="41"/>
        <v>169.99</v>
      </c>
      <c r="BE40" s="123"/>
      <c r="BF40" s="229"/>
      <c r="BG40" s="112" t="s">
        <v>164</v>
      </c>
      <c r="BH40" s="103"/>
    </row>
    <row r="41" spans="1:60">
      <c r="A41" s="110" t="s">
        <v>53</v>
      </c>
      <c r="B41" s="125" t="s">
        <v>150</v>
      </c>
      <c r="C41" s="47" t="s">
        <v>168</v>
      </c>
      <c r="D41" s="71" t="s">
        <v>167</v>
      </c>
      <c r="E41" s="112"/>
      <c r="F41" s="51" t="s">
        <v>47</v>
      </c>
      <c r="G41" s="14">
        <v>2</v>
      </c>
      <c r="H41" s="14">
        <v>25</v>
      </c>
      <c r="I41" s="14" t="s">
        <v>41</v>
      </c>
      <c r="J41" s="14" t="s">
        <v>42</v>
      </c>
      <c r="K41" s="114" t="s">
        <v>48</v>
      </c>
      <c r="L41" s="115">
        <v>24.99</v>
      </c>
      <c r="M41" s="175">
        <f t="shared" si="27"/>
        <v>21</v>
      </c>
      <c r="N41" s="115"/>
      <c r="O41" s="116"/>
      <c r="P41" s="177">
        <f t="shared" si="46"/>
        <v>24.99</v>
      </c>
      <c r="Q41" s="67">
        <f t="shared" si="42"/>
        <v>23.99</v>
      </c>
      <c r="R41" s="16">
        <f t="shared" si="43"/>
        <v>22.99</v>
      </c>
      <c r="S41" s="16">
        <f t="shared" si="44"/>
        <v>21.99</v>
      </c>
      <c r="T41" s="16">
        <f t="shared" si="45"/>
        <v>20.99</v>
      </c>
      <c r="U41" s="14" t="s">
        <v>41</v>
      </c>
      <c r="V41" s="14" t="s">
        <v>41</v>
      </c>
      <c r="W41" s="14" t="s">
        <v>41</v>
      </c>
      <c r="X41" s="14" t="s">
        <v>41</v>
      </c>
      <c r="Y41" s="14" t="s">
        <v>41</v>
      </c>
      <c r="Z41" s="71" t="s">
        <v>41</v>
      </c>
      <c r="AA41" s="252">
        <v>19.989999999999998</v>
      </c>
      <c r="AB41" s="212"/>
      <c r="AC41" s="119" t="s">
        <v>41</v>
      </c>
      <c r="AD41" s="67">
        <v>290</v>
      </c>
      <c r="AE41" s="114"/>
      <c r="AF41" s="182">
        <f t="shared" si="28"/>
        <v>290</v>
      </c>
      <c r="AG41" s="183">
        <f t="shared" si="29"/>
        <v>-297.5</v>
      </c>
      <c r="AH41" s="184">
        <f t="shared" si="30"/>
        <v>9.99</v>
      </c>
      <c r="AI41" s="183">
        <f t="shared" si="31"/>
        <v>8.3949579831932777</v>
      </c>
      <c r="AJ41" s="202">
        <f>IF(ISNUMBER(Q41),AF41-20,"-")</f>
        <v>270</v>
      </c>
      <c r="AK41" s="203">
        <f>IF(ISNUMBER(R41),AF41-40,"-")</f>
        <v>250</v>
      </c>
      <c r="AL41" s="203">
        <f>IF(ISNUMBER(S41),AF41-60,"-")</f>
        <v>230</v>
      </c>
      <c r="AM41" s="203">
        <f>IF(ISNUMBER(T41),AF41-80,"-")</f>
        <v>210</v>
      </c>
      <c r="AN41" s="203" t="str">
        <f>IF(ISNUMBER(U41),AF41-100,"-")</f>
        <v>-</v>
      </c>
      <c r="AO41" s="203" t="str">
        <f>IF(ISNUMBER(V41),AF41-120,"-")</f>
        <v>-</v>
      </c>
      <c r="AP41" s="203" t="str">
        <f>IF(ISNUMBER(W41),AF41-140,"-")</f>
        <v>-</v>
      </c>
      <c r="AQ41" s="203" t="str">
        <f>IF(ISNUMBER(X41),AF41-160,"-")</f>
        <v>-</v>
      </c>
      <c r="AR41" s="203" t="str">
        <f>IF(ISNUMBER(Y41),AF41-180,"-")</f>
        <v>-</v>
      </c>
      <c r="AS41" s="204" t="str">
        <f>IF(ISNUMBER(Z41),AF41-200,"-")</f>
        <v>-</v>
      </c>
      <c r="AT41" s="185"/>
      <c r="AU41" s="205">
        <f t="shared" si="32"/>
        <v>9.99</v>
      </c>
      <c r="AV41" s="206">
        <f t="shared" si="33"/>
        <v>9.99</v>
      </c>
      <c r="AW41" s="206">
        <f t="shared" si="34"/>
        <v>9.99</v>
      </c>
      <c r="AX41" s="206">
        <f t="shared" si="35"/>
        <v>9.99</v>
      </c>
      <c r="AY41" s="206" t="str">
        <f t="shared" si="36"/>
        <v>-</v>
      </c>
      <c r="AZ41" s="206" t="str">
        <f t="shared" si="37"/>
        <v>-</v>
      </c>
      <c r="BA41" s="206" t="str">
        <f t="shared" si="38"/>
        <v>-</v>
      </c>
      <c r="BB41" s="206" t="str">
        <f t="shared" si="39"/>
        <v>-</v>
      </c>
      <c r="BC41" s="206" t="str">
        <f t="shared" si="40"/>
        <v>-</v>
      </c>
      <c r="BD41" s="207" t="str">
        <f t="shared" si="41"/>
        <v>-</v>
      </c>
      <c r="BE41" s="103"/>
      <c r="BF41" s="227"/>
      <c r="BG41" s="112" t="s">
        <v>151</v>
      </c>
      <c r="BH41" s="103"/>
    </row>
    <row r="42" spans="1:60" s="49" customFormat="1">
      <c r="A42" s="110" t="s">
        <v>53</v>
      </c>
      <c r="B42" s="125" t="s">
        <v>150</v>
      </c>
      <c r="C42" s="47" t="s">
        <v>168</v>
      </c>
      <c r="D42" s="71" t="s">
        <v>167</v>
      </c>
      <c r="E42" s="112" t="s">
        <v>2428</v>
      </c>
      <c r="F42" s="51" t="s">
        <v>47</v>
      </c>
      <c r="G42" s="14">
        <v>2</v>
      </c>
      <c r="H42" s="14">
        <v>25</v>
      </c>
      <c r="I42" s="14" t="s">
        <v>41</v>
      </c>
      <c r="J42" s="14" t="s">
        <v>42</v>
      </c>
      <c r="K42" s="114" t="s">
        <v>48</v>
      </c>
      <c r="L42" s="115">
        <v>24.99</v>
      </c>
      <c r="M42" s="175">
        <f t="shared" si="27"/>
        <v>21</v>
      </c>
      <c r="N42" s="115"/>
      <c r="O42" s="116"/>
      <c r="P42" s="177">
        <f t="shared" si="46"/>
        <v>24.99</v>
      </c>
      <c r="Q42" s="67">
        <f t="shared" si="42"/>
        <v>23.99</v>
      </c>
      <c r="R42" s="16">
        <f t="shared" si="43"/>
        <v>22.99</v>
      </c>
      <c r="S42" s="16">
        <f t="shared" si="44"/>
        <v>21.99</v>
      </c>
      <c r="T42" s="16">
        <f t="shared" si="45"/>
        <v>20.99</v>
      </c>
      <c r="U42" s="14" t="s">
        <v>41</v>
      </c>
      <c r="V42" s="14" t="s">
        <v>41</v>
      </c>
      <c r="W42" s="14" t="s">
        <v>41</v>
      </c>
      <c r="X42" s="14" t="s">
        <v>41</v>
      </c>
      <c r="Y42" s="14" t="s">
        <v>41</v>
      </c>
      <c r="Z42" s="71" t="s">
        <v>41</v>
      </c>
      <c r="AA42" s="252">
        <v>19.989999999999998</v>
      </c>
      <c r="AB42" s="236" t="s">
        <v>49</v>
      </c>
      <c r="AC42" s="223" t="s">
        <v>155</v>
      </c>
      <c r="AD42" s="67">
        <v>290</v>
      </c>
      <c r="AE42" s="114">
        <v>30</v>
      </c>
      <c r="AF42" s="182">
        <f t="shared" si="28"/>
        <v>320</v>
      </c>
      <c r="AG42" s="183">
        <f t="shared" si="29"/>
        <v>-333.2</v>
      </c>
      <c r="AH42" s="184">
        <f t="shared" si="30"/>
        <v>9.99</v>
      </c>
      <c r="AI42" s="183">
        <f t="shared" si="31"/>
        <v>8.3949579831932777</v>
      </c>
      <c r="AJ42" s="202">
        <f>IF(ISNUMBER(Q42),AF42-20,"-")</f>
        <v>300</v>
      </c>
      <c r="AK42" s="203">
        <f>IF(ISNUMBER(R42),AF42-40,"-")</f>
        <v>280</v>
      </c>
      <c r="AL42" s="203">
        <f>IF(ISNUMBER(S42),AF42-60,"-")</f>
        <v>260</v>
      </c>
      <c r="AM42" s="203">
        <f>IF(ISNUMBER(T42),AF42-80,"-")</f>
        <v>240</v>
      </c>
      <c r="AN42" s="203" t="str">
        <f>IF(ISNUMBER(U42),AF42-100,"-")</f>
        <v>-</v>
      </c>
      <c r="AO42" s="203" t="str">
        <f>IF(ISNUMBER(V42),AF42-120,"-")</f>
        <v>-</v>
      </c>
      <c r="AP42" s="203" t="str">
        <f>IF(ISNUMBER(W42),AF42-140,"-")</f>
        <v>-</v>
      </c>
      <c r="AQ42" s="203" t="str">
        <f>IF(ISNUMBER(X42),AF42-160,"-")</f>
        <v>-</v>
      </c>
      <c r="AR42" s="203" t="str">
        <f>IF(ISNUMBER(Y42),AF42-180,"-")</f>
        <v>-</v>
      </c>
      <c r="AS42" s="204" t="str">
        <f>IF(ISNUMBER(Z42),AF42-200,"-")</f>
        <v>-</v>
      </c>
      <c r="AT42" s="185"/>
      <c r="AU42" s="205">
        <f t="shared" si="32"/>
        <v>9.99</v>
      </c>
      <c r="AV42" s="206">
        <f t="shared" si="33"/>
        <v>9.99</v>
      </c>
      <c r="AW42" s="206">
        <f t="shared" si="34"/>
        <v>9.99</v>
      </c>
      <c r="AX42" s="206">
        <f t="shared" si="35"/>
        <v>9.99</v>
      </c>
      <c r="AY42" s="206" t="str">
        <f t="shared" si="36"/>
        <v>-</v>
      </c>
      <c r="AZ42" s="206" t="str">
        <f t="shared" si="37"/>
        <v>-</v>
      </c>
      <c r="BA42" s="206" t="str">
        <f t="shared" si="38"/>
        <v>-</v>
      </c>
      <c r="BB42" s="206" t="str">
        <f t="shared" si="39"/>
        <v>-</v>
      </c>
      <c r="BC42" s="206" t="str">
        <f t="shared" si="40"/>
        <v>-</v>
      </c>
      <c r="BD42" s="207" t="str">
        <f t="shared" si="41"/>
        <v>-</v>
      </c>
      <c r="BE42" s="103"/>
      <c r="BF42" s="227">
        <v>46265</v>
      </c>
      <c r="BG42" s="112" t="s">
        <v>151</v>
      </c>
      <c r="BH42" s="103"/>
    </row>
    <row r="43" spans="1:60" s="49" customFormat="1">
      <c r="A43" s="110"/>
      <c r="B43" s="125" t="s">
        <v>150</v>
      </c>
      <c r="C43" s="47" t="s">
        <v>2560</v>
      </c>
      <c r="D43" s="71" t="s">
        <v>40</v>
      </c>
      <c r="E43" s="112"/>
      <c r="F43" s="51" t="s">
        <v>61</v>
      </c>
      <c r="G43" s="52">
        <v>80</v>
      </c>
      <c r="H43" s="52">
        <v>50</v>
      </c>
      <c r="I43" s="14" t="s">
        <v>41</v>
      </c>
      <c r="J43" s="14" t="s">
        <v>76</v>
      </c>
      <c r="K43" s="114" t="s">
        <v>61</v>
      </c>
      <c r="L43" s="115">
        <v>24.99</v>
      </c>
      <c r="M43" s="175">
        <f t="shared" si="27"/>
        <v>21</v>
      </c>
      <c r="N43" s="115"/>
      <c r="O43" s="116"/>
      <c r="P43" s="177">
        <f t="shared" si="46"/>
        <v>24.99</v>
      </c>
      <c r="Q43" s="67">
        <f t="shared" si="42"/>
        <v>23.99</v>
      </c>
      <c r="R43" s="16">
        <f t="shared" si="43"/>
        <v>22.99</v>
      </c>
      <c r="S43" s="16">
        <f t="shared" si="44"/>
        <v>21.99</v>
      </c>
      <c r="T43" s="16">
        <f t="shared" si="45"/>
        <v>20.99</v>
      </c>
      <c r="U43" s="16">
        <f>P43-5</f>
        <v>19.989999999999998</v>
      </c>
      <c r="V43" s="16">
        <f>P43-6</f>
        <v>18.989999999999998</v>
      </c>
      <c r="W43" s="16">
        <f>P43-7</f>
        <v>17.989999999999998</v>
      </c>
      <c r="X43" s="16">
        <f>P43-8</f>
        <v>16.989999999999998</v>
      </c>
      <c r="Y43" s="16">
        <f>P43-9</f>
        <v>15.989999999999998</v>
      </c>
      <c r="Z43" s="72">
        <f>P43-10</f>
        <v>14.989999999999998</v>
      </c>
      <c r="AA43" s="252">
        <v>19.989999999999998</v>
      </c>
      <c r="AB43" s="212"/>
      <c r="AC43" s="119" t="s">
        <v>41</v>
      </c>
      <c r="AD43" s="67">
        <v>150</v>
      </c>
      <c r="AE43" s="114"/>
      <c r="AF43" s="182">
        <f t="shared" si="28"/>
        <v>150</v>
      </c>
      <c r="AG43" s="183">
        <f t="shared" si="29"/>
        <v>-130.9</v>
      </c>
      <c r="AH43" s="184">
        <f t="shared" si="30"/>
        <v>9.99</v>
      </c>
      <c r="AI43" s="183">
        <f t="shared" si="31"/>
        <v>8.3949579831932777</v>
      </c>
      <c r="AJ43" s="202">
        <f>IF(ISNUMBER(Q43),AF43-20,"-")</f>
        <v>130</v>
      </c>
      <c r="AK43" s="203">
        <f>IF(ISNUMBER(R43),AF43-40,"-")</f>
        <v>110</v>
      </c>
      <c r="AL43" s="203">
        <f>IF(ISNUMBER(S43),AF43-60,"-")</f>
        <v>90</v>
      </c>
      <c r="AM43" s="203">
        <f>IF(ISNUMBER(T43),AF43-80,"-")</f>
        <v>70</v>
      </c>
      <c r="AN43" s="203">
        <f>IF(ISNUMBER(U43),AF43-100,"-")</f>
        <v>50</v>
      </c>
      <c r="AO43" s="203">
        <f>IF(ISNUMBER(V43),AF43-120,"-")</f>
        <v>30</v>
      </c>
      <c r="AP43" s="203">
        <f>IF(ISNUMBER(W43),AF43-140,"-")</f>
        <v>10</v>
      </c>
      <c r="AQ43" s="203">
        <f>IF(ISNUMBER(X43),AF43-160,"-")</f>
        <v>-10</v>
      </c>
      <c r="AR43" s="203">
        <f>IF(ISNUMBER(Y43),AF43-180,"-")</f>
        <v>-30</v>
      </c>
      <c r="AS43" s="204">
        <f>IF(ISNUMBER(Z43),AF43-200,"-")</f>
        <v>-50</v>
      </c>
      <c r="AT43" s="185"/>
      <c r="AU43" s="205">
        <f t="shared" si="32"/>
        <v>9.99</v>
      </c>
      <c r="AV43" s="206">
        <f t="shared" si="33"/>
        <v>9.99</v>
      </c>
      <c r="AW43" s="206">
        <f t="shared" si="34"/>
        <v>9.99</v>
      </c>
      <c r="AX43" s="206">
        <f t="shared" si="35"/>
        <v>9.99</v>
      </c>
      <c r="AY43" s="206">
        <f t="shared" si="36"/>
        <v>9.99</v>
      </c>
      <c r="AZ43" s="206">
        <f t="shared" si="37"/>
        <v>19.990000000000002</v>
      </c>
      <c r="BA43" s="206">
        <f t="shared" si="38"/>
        <v>39.99</v>
      </c>
      <c r="BB43" s="206">
        <f t="shared" si="39"/>
        <v>59.99</v>
      </c>
      <c r="BC43" s="206">
        <f t="shared" si="40"/>
        <v>89.99</v>
      </c>
      <c r="BD43" s="207">
        <f t="shared" si="41"/>
        <v>109.99</v>
      </c>
      <c r="BE43" s="123"/>
      <c r="BF43" s="229"/>
      <c r="BG43" s="112" t="s">
        <v>164</v>
      </c>
      <c r="BH43" s="103"/>
    </row>
    <row r="44" spans="1:60" s="49" customFormat="1">
      <c r="A44" s="111" t="s">
        <v>173</v>
      </c>
      <c r="B44" s="125" t="s">
        <v>150</v>
      </c>
      <c r="C44" s="47" t="s">
        <v>2561</v>
      </c>
      <c r="D44" s="71" t="s">
        <v>40</v>
      </c>
      <c r="E44" s="112"/>
      <c r="F44" s="51" t="s">
        <v>61</v>
      </c>
      <c r="G44" s="52">
        <v>80</v>
      </c>
      <c r="H44" s="52">
        <v>50</v>
      </c>
      <c r="I44" s="14" t="s">
        <v>41</v>
      </c>
      <c r="J44" s="14" t="s">
        <v>76</v>
      </c>
      <c r="K44" s="114" t="s">
        <v>61</v>
      </c>
      <c r="L44" s="115">
        <v>24.99</v>
      </c>
      <c r="M44" s="175">
        <f t="shared" si="27"/>
        <v>21</v>
      </c>
      <c r="N44" s="115"/>
      <c r="O44" s="116"/>
      <c r="P44" s="177">
        <f t="shared" si="46"/>
        <v>24.99</v>
      </c>
      <c r="Q44" s="51" t="s">
        <v>41</v>
      </c>
      <c r="R44" s="14" t="s">
        <v>41</v>
      </c>
      <c r="S44" s="14" t="s">
        <v>41</v>
      </c>
      <c r="T44" s="14" t="s">
        <v>41</v>
      </c>
      <c r="U44" s="14" t="s">
        <v>41</v>
      </c>
      <c r="V44" s="14" t="s">
        <v>41</v>
      </c>
      <c r="W44" s="14" t="s">
        <v>41</v>
      </c>
      <c r="X44" s="14" t="s">
        <v>41</v>
      </c>
      <c r="Y44" s="14" t="s">
        <v>41</v>
      </c>
      <c r="Z44" s="71" t="s">
        <v>41</v>
      </c>
      <c r="AA44" s="252">
        <v>19.989999999999998</v>
      </c>
      <c r="AB44" s="212"/>
      <c r="AC44" s="119" t="s">
        <v>41</v>
      </c>
      <c r="AD44" s="67">
        <v>0</v>
      </c>
      <c r="AE44" s="114"/>
      <c r="AF44" s="182">
        <f t="shared" si="28"/>
        <v>0</v>
      </c>
      <c r="AG44" s="183">
        <f t="shared" si="29"/>
        <v>47.599999999999994</v>
      </c>
      <c r="AH44" s="184">
        <f t="shared" si="30"/>
        <v>49.99</v>
      </c>
      <c r="AI44" s="183">
        <f t="shared" si="31"/>
        <v>42.008403361344541</v>
      </c>
      <c r="AJ44" s="202" t="str">
        <f>IF(ISNUMBER(Q44),AF44-20,"-")</f>
        <v>-</v>
      </c>
      <c r="AK44" s="203" t="str">
        <f>IF(ISNUMBER(R44),AF44-40,"-")</f>
        <v>-</v>
      </c>
      <c r="AL44" s="203" t="str">
        <f>IF(ISNUMBER(S44),AF44-60,"-")</f>
        <v>-</v>
      </c>
      <c r="AM44" s="203" t="str">
        <f>IF(ISNUMBER(T44),AF44-80,"-")</f>
        <v>-</v>
      </c>
      <c r="AN44" s="203" t="str">
        <f>IF(ISNUMBER(U44),AF44-100,"-")</f>
        <v>-</v>
      </c>
      <c r="AO44" s="203" t="str">
        <f>IF(ISNUMBER(V44),AF44-120,"-")</f>
        <v>-</v>
      </c>
      <c r="AP44" s="203" t="str">
        <f>IF(ISNUMBER(W44),AF44-140,"-")</f>
        <v>-</v>
      </c>
      <c r="AQ44" s="203" t="str">
        <f>IF(ISNUMBER(X44),AF44-160,"-")</f>
        <v>-</v>
      </c>
      <c r="AR44" s="203" t="str">
        <f>IF(ISNUMBER(Y44),AF44-180,"-")</f>
        <v>-</v>
      </c>
      <c r="AS44" s="204" t="str">
        <f>IF(ISNUMBER(Z44),AF44-200,"-")</f>
        <v>-</v>
      </c>
      <c r="AT44" s="185"/>
      <c r="AU44" s="205" t="str">
        <f t="shared" si="32"/>
        <v>-</v>
      </c>
      <c r="AV44" s="206" t="str">
        <f t="shared" si="33"/>
        <v>-</v>
      </c>
      <c r="AW44" s="206" t="str">
        <f t="shared" si="34"/>
        <v>-</v>
      </c>
      <c r="AX44" s="206" t="str">
        <f t="shared" si="35"/>
        <v>-</v>
      </c>
      <c r="AY44" s="206" t="str">
        <f t="shared" si="36"/>
        <v>-</v>
      </c>
      <c r="AZ44" s="206" t="str">
        <f t="shared" si="37"/>
        <v>-</v>
      </c>
      <c r="BA44" s="206" t="str">
        <f t="shared" si="38"/>
        <v>-</v>
      </c>
      <c r="BB44" s="206" t="str">
        <f t="shared" si="39"/>
        <v>-</v>
      </c>
      <c r="BC44" s="206" t="str">
        <f t="shared" si="40"/>
        <v>-</v>
      </c>
      <c r="BD44" s="207" t="str">
        <f t="shared" si="41"/>
        <v>-</v>
      </c>
      <c r="BE44" s="123" t="s">
        <v>174</v>
      </c>
      <c r="BF44" s="229"/>
      <c r="BG44" s="112" t="s">
        <v>165</v>
      </c>
      <c r="BH44" s="103"/>
    </row>
    <row r="45" spans="1:60" s="49" customFormat="1">
      <c r="A45" s="110"/>
      <c r="B45" s="125" t="s">
        <v>150</v>
      </c>
      <c r="C45" s="47" t="s">
        <v>2560</v>
      </c>
      <c r="D45" s="71" t="s">
        <v>40</v>
      </c>
      <c r="E45" s="112" t="s">
        <v>2428</v>
      </c>
      <c r="F45" s="51" t="s">
        <v>61</v>
      </c>
      <c r="G45" s="52">
        <v>80</v>
      </c>
      <c r="H45" s="52">
        <v>50</v>
      </c>
      <c r="I45" s="14" t="s">
        <v>41</v>
      </c>
      <c r="J45" s="14" t="s">
        <v>76</v>
      </c>
      <c r="K45" s="114" t="s">
        <v>61</v>
      </c>
      <c r="L45" s="115">
        <v>24.99</v>
      </c>
      <c r="M45" s="175">
        <f t="shared" si="27"/>
        <v>21</v>
      </c>
      <c r="N45" s="115"/>
      <c r="O45" s="116"/>
      <c r="P45" s="177">
        <f t="shared" si="46"/>
        <v>24.99</v>
      </c>
      <c r="Q45" s="67">
        <f>P45-1</f>
        <v>23.99</v>
      </c>
      <c r="R45" s="16">
        <f>P45-2</f>
        <v>22.99</v>
      </c>
      <c r="S45" s="16">
        <f>P45-3</f>
        <v>21.99</v>
      </c>
      <c r="T45" s="16">
        <f>P45-4</f>
        <v>20.99</v>
      </c>
      <c r="U45" s="16">
        <f>P45-5</f>
        <v>19.989999999999998</v>
      </c>
      <c r="V45" s="16">
        <f>P45-6</f>
        <v>18.989999999999998</v>
      </c>
      <c r="W45" s="16">
        <f>P45-7</f>
        <v>17.989999999999998</v>
      </c>
      <c r="X45" s="16">
        <f>P45-8</f>
        <v>16.989999999999998</v>
      </c>
      <c r="Y45" s="16">
        <f>P45-9</f>
        <v>15.989999999999998</v>
      </c>
      <c r="Z45" s="72">
        <f>P45-10</f>
        <v>14.989999999999998</v>
      </c>
      <c r="AA45" s="252">
        <v>19.989999999999998</v>
      </c>
      <c r="AB45" s="237" t="s">
        <v>49</v>
      </c>
      <c r="AC45" s="120" t="s">
        <v>2566</v>
      </c>
      <c r="AD45" s="67">
        <v>150</v>
      </c>
      <c r="AE45" s="114">
        <v>25</v>
      </c>
      <c r="AF45" s="182">
        <f t="shared" si="28"/>
        <v>175</v>
      </c>
      <c r="AG45" s="183">
        <f t="shared" si="29"/>
        <v>-160.65</v>
      </c>
      <c r="AH45" s="184">
        <f t="shared" si="30"/>
        <v>9.99</v>
      </c>
      <c r="AI45" s="183">
        <f t="shared" si="31"/>
        <v>8.3949579831932777</v>
      </c>
      <c r="AJ45" s="202">
        <f>IF(ISNUMBER(Q45),AF45-20,"-")</f>
        <v>155</v>
      </c>
      <c r="AK45" s="203">
        <f>IF(ISNUMBER(R45),AF45-40,"-")</f>
        <v>135</v>
      </c>
      <c r="AL45" s="203">
        <f>IF(ISNUMBER(S45),AF45-60,"-")</f>
        <v>115</v>
      </c>
      <c r="AM45" s="203">
        <f>IF(ISNUMBER(T45),AF45-80,"-")</f>
        <v>95</v>
      </c>
      <c r="AN45" s="203">
        <f>IF(ISNUMBER(U45),AF45-100,"-")</f>
        <v>75</v>
      </c>
      <c r="AO45" s="203">
        <f>IF(ISNUMBER(V45),AF45-120,"-")</f>
        <v>55</v>
      </c>
      <c r="AP45" s="203">
        <f>IF(ISNUMBER(W45),AF45-140,"-")</f>
        <v>35</v>
      </c>
      <c r="AQ45" s="203">
        <f>IF(ISNUMBER(X45),AF45-160,"-")</f>
        <v>15</v>
      </c>
      <c r="AR45" s="203">
        <f>IF(ISNUMBER(Y45),AF45-180,"-")</f>
        <v>-5</v>
      </c>
      <c r="AS45" s="204">
        <f>IF(ISNUMBER(Z45),AF45-200,"-")</f>
        <v>-25</v>
      </c>
      <c r="AT45" s="185"/>
      <c r="AU45" s="205">
        <f t="shared" si="32"/>
        <v>9.99</v>
      </c>
      <c r="AV45" s="206">
        <f t="shared" si="33"/>
        <v>9.99</v>
      </c>
      <c r="AW45" s="206">
        <f t="shared" si="34"/>
        <v>9.99</v>
      </c>
      <c r="AX45" s="206">
        <f t="shared" si="35"/>
        <v>9.99</v>
      </c>
      <c r="AY45" s="206">
        <f t="shared" si="36"/>
        <v>9.99</v>
      </c>
      <c r="AZ45" s="206">
        <f t="shared" si="37"/>
        <v>9.99</v>
      </c>
      <c r="BA45" s="206">
        <f t="shared" si="38"/>
        <v>9.99</v>
      </c>
      <c r="BB45" s="206">
        <f t="shared" si="39"/>
        <v>29.990000000000002</v>
      </c>
      <c r="BC45" s="206">
        <f t="shared" si="40"/>
        <v>59.99</v>
      </c>
      <c r="BD45" s="207">
        <f t="shared" si="41"/>
        <v>79.989999999999995</v>
      </c>
      <c r="BE45" s="123"/>
      <c r="BF45" s="227">
        <v>46265</v>
      </c>
      <c r="BG45" s="112" t="s">
        <v>164</v>
      </c>
      <c r="BH45" s="103"/>
    </row>
    <row r="46" spans="1:60" s="49" customFormat="1">
      <c r="A46" s="111" t="s">
        <v>173</v>
      </c>
      <c r="B46" s="125" t="s">
        <v>150</v>
      </c>
      <c r="C46" s="47" t="s">
        <v>2561</v>
      </c>
      <c r="D46" s="71" t="s">
        <v>40</v>
      </c>
      <c r="E46" s="112" t="s">
        <v>2428</v>
      </c>
      <c r="F46" s="51" t="s">
        <v>61</v>
      </c>
      <c r="G46" s="52">
        <v>80</v>
      </c>
      <c r="H46" s="52">
        <v>50</v>
      </c>
      <c r="I46" s="14" t="s">
        <v>41</v>
      </c>
      <c r="J46" s="14" t="s">
        <v>76</v>
      </c>
      <c r="K46" s="114" t="s">
        <v>61</v>
      </c>
      <c r="L46" s="115">
        <v>24.99</v>
      </c>
      <c r="M46" s="175">
        <f t="shared" si="27"/>
        <v>21</v>
      </c>
      <c r="N46" s="115"/>
      <c r="O46" s="116"/>
      <c r="P46" s="177">
        <f t="shared" si="46"/>
        <v>24.99</v>
      </c>
      <c r="Q46" s="51" t="s">
        <v>41</v>
      </c>
      <c r="R46" s="14" t="s">
        <v>41</v>
      </c>
      <c r="S46" s="14" t="s">
        <v>41</v>
      </c>
      <c r="T46" s="14" t="s">
        <v>41</v>
      </c>
      <c r="U46" s="14" t="s">
        <v>41</v>
      </c>
      <c r="V46" s="14" t="s">
        <v>41</v>
      </c>
      <c r="W46" s="14" t="s">
        <v>41</v>
      </c>
      <c r="X46" s="14" t="s">
        <v>41</v>
      </c>
      <c r="Y46" s="14" t="s">
        <v>41</v>
      </c>
      <c r="Z46" s="71" t="s">
        <v>41</v>
      </c>
      <c r="AA46" s="256">
        <v>0</v>
      </c>
      <c r="AB46" s="237" t="s">
        <v>49</v>
      </c>
      <c r="AC46" s="120" t="s">
        <v>2565</v>
      </c>
      <c r="AD46" s="67">
        <v>0</v>
      </c>
      <c r="AE46" s="114">
        <v>25</v>
      </c>
      <c r="AF46" s="182">
        <f t="shared" si="28"/>
        <v>25</v>
      </c>
      <c r="AG46" s="183">
        <f t="shared" si="29"/>
        <v>17.849999999999998</v>
      </c>
      <c r="AH46" s="184">
        <f t="shared" si="30"/>
        <v>19.990000000000002</v>
      </c>
      <c r="AI46" s="183">
        <f t="shared" si="31"/>
        <v>16.798319327731093</v>
      </c>
      <c r="AJ46" s="202" t="str">
        <f>IF(ISNUMBER(Q46),AF46-20,"-")</f>
        <v>-</v>
      </c>
      <c r="AK46" s="203" t="str">
        <f>IF(ISNUMBER(R46),AF46-40,"-")</f>
        <v>-</v>
      </c>
      <c r="AL46" s="203" t="str">
        <f>IF(ISNUMBER(S46),AF46-60,"-")</f>
        <v>-</v>
      </c>
      <c r="AM46" s="203" t="str">
        <f>IF(ISNUMBER(T46),AF46-80,"-")</f>
        <v>-</v>
      </c>
      <c r="AN46" s="203" t="str">
        <f>IF(ISNUMBER(U46),AF46-100,"-")</f>
        <v>-</v>
      </c>
      <c r="AO46" s="203" t="str">
        <f>IF(ISNUMBER(V46),AF46-120,"-")</f>
        <v>-</v>
      </c>
      <c r="AP46" s="203" t="str">
        <f>IF(ISNUMBER(W46),AF46-140,"-")</f>
        <v>-</v>
      </c>
      <c r="AQ46" s="203" t="str">
        <f>IF(ISNUMBER(X46),AF46-160,"-")</f>
        <v>-</v>
      </c>
      <c r="AR46" s="203" t="str">
        <f>IF(ISNUMBER(Y46),AF46-180,"-")</f>
        <v>-</v>
      </c>
      <c r="AS46" s="204" t="str">
        <f>IF(ISNUMBER(Z46),AF46-200,"-")</f>
        <v>-</v>
      </c>
      <c r="AT46" s="185"/>
      <c r="AU46" s="205" t="str">
        <f t="shared" si="32"/>
        <v>-</v>
      </c>
      <c r="AV46" s="206" t="str">
        <f t="shared" si="33"/>
        <v>-</v>
      </c>
      <c r="AW46" s="206" t="str">
        <f t="shared" si="34"/>
        <v>-</v>
      </c>
      <c r="AX46" s="206" t="str">
        <f t="shared" si="35"/>
        <v>-</v>
      </c>
      <c r="AY46" s="206" t="str">
        <f t="shared" si="36"/>
        <v>-</v>
      </c>
      <c r="AZ46" s="206" t="str">
        <f t="shared" si="37"/>
        <v>-</v>
      </c>
      <c r="BA46" s="206" t="str">
        <f t="shared" si="38"/>
        <v>-</v>
      </c>
      <c r="BB46" s="206" t="str">
        <f t="shared" si="39"/>
        <v>-</v>
      </c>
      <c r="BC46" s="206" t="str">
        <f t="shared" si="40"/>
        <v>-</v>
      </c>
      <c r="BD46" s="207" t="str">
        <f t="shared" si="41"/>
        <v>-</v>
      </c>
      <c r="BE46" s="123" t="s">
        <v>174</v>
      </c>
      <c r="BF46" s="227">
        <v>46265</v>
      </c>
      <c r="BG46" s="112" t="s">
        <v>165</v>
      </c>
      <c r="BH46" s="103"/>
    </row>
    <row r="47" spans="1:60" s="49" customFormat="1">
      <c r="A47" s="110"/>
      <c r="B47" s="125" t="s">
        <v>150</v>
      </c>
      <c r="C47" s="47" t="s">
        <v>2574</v>
      </c>
      <c r="D47" s="71" t="s">
        <v>85</v>
      </c>
      <c r="E47" s="112"/>
      <c r="F47" s="51" t="s">
        <v>61</v>
      </c>
      <c r="G47" s="52">
        <v>15</v>
      </c>
      <c r="H47" s="52">
        <v>50</v>
      </c>
      <c r="I47" s="14" t="s">
        <v>41</v>
      </c>
      <c r="J47" s="14" t="s">
        <v>76</v>
      </c>
      <c r="K47" s="114" t="s">
        <v>61</v>
      </c>
      <c r="L47" s="115">
        <v>24.99</v>
      </c>
      <c r="M47" s="175">
        <f t="shared" si="27"/>
        <v>21</v>
      </c>
      <c r="N47" s="115"/>
      <c r="O47" s="116"/>
      <c r="P47" s="177">
        <f t="shared" si="46"/>
        <v>24.99</v>
      </c>
      <c r="Q47" s="67">
        <f>P47-1</f>
        <v>23.99</v>
      </c>
      <c r="R47" s="16">
        <f>P47-2</f>
        <v>22.99</v>
      </c>
      <c r="S47" s="16">
        <f>P47-3</f>
        <v>21.99</v>
      </c>
      <c r="T47" s="16">
        <f>P47-4</f>
        <v>20.99</v>
      </c>
      <c r="U47" s="16">
        <f>P47-5</f>
        <v>19.989999999999998</v>
      </c>
      <c r="V47" s="16">
        <f>P47-6</f>
        <v>18.989999999999998</v>
      </c>
      <c r="W47" s="16">
        <f>P47-7</f>
        <v>17.989999999999998</v>
      </c>
      <c r="X47" s="16">
        <f>P47-8</f>
        <v>16.989999999999998</v>
      </c>
      <c r="Y47" s="16">
        <f>P47-9</f>
        <v>15.989999999999998</v>
      </c>
      <c r="Z47" s="72">
        <f>P47-10</f>
        <v>14.989999999999998</v>
      </c>
      <c r="AA47" s="252">
        <v>19.989999999999998</v>
      </c>
      <c r="AB47" s="212"/>
      <c r="AC47" s="119" t="s">
        <v>41</v>
      </c>
      <c r="AD47" s="67">
        <v>130</v>
      </c>
      <c r="AE47" s="114"/>
      <c r="AF47" s="182">
        <f t="shared" si="28"/>
        <v>130</v>
      </c>
      <c r="AG47" s="183">
        <f t="shared" si="29"/>
        <v>-107.1</v>
      </c>
      <c r="AH47" s="184">
        <f t="shared" si="30"/>
        <v>9.99</v>
      </c>
      <c r="AI47" s="183">
        <f t="shared" si="31"/>
        <v>8.3949579831932777</v>
      </c>
      <c r="AJ47" s="202">
        <f>IF(ISNUMBER(Q47),AF47-20,"-")</f>
        <v>110</v>
      </c>
      <c r="AK47" s="203">
        <f>IF(ISNUMBER(R47),AF47-40,"-")</f>
        <v>90</v>
      </c>
      <c r="AL47" s="203">
        <f>IF(ISNUMBER(S47),AF47-60,"-")</f>
        <v>70</v>
      </c>
      <c r="AM47" s="203">
        <f>IF(ISNUMBER(T47),AF47-80,"-")</f>
        <v>50</v>
      </c>
      <c r="AN47" s="203">
        <f>IF(ISNUMBER(U47),AF47-100,"-")</f>
        <v>30</v>
      </c>
      <c r="AO47" s="203">
        <f>IF(ISNUMBER(V47),AF47-120,"-")</f>
        <v>10</v>
      </c>
      <c r="AP47" s="203">
        <f>IF(ISNUMBER(W47),AF47-140,"-")</f>
        <v>-10</v>
      </c>
      <c r="AQ47" s="203">
        <f>IF(ISNUMBER(X47),AF47-160,"-")</f>
        <v>-30</v>
      </c>
      <c r="AR47" s="203">
        <f>IF(ISNUMBER(Y47),AF47-180,"-")</f>
        <v>-50</v>
      </c>
      <c r="AS47" s="204">
        <f>IF(ISNUMBER(Z47),AF47-200,"-")</f>
        <v>-70</v>
      </c>
      <c r="AT47" s="185"/>
      <c r="AU47" s="205">
        <f t="shared" si="32"/>
        <v>9.99</v>
      </c>
      <c r="AV47" s="206">
        <f t="shared" si="33"/>
        <v>9.99</v>
      </c>
      <c r="AW47" s="206">
        <f t="shared" si="34"/>
        <v>9.99</v>
      </c>
      <c r="AX47" s="206">
        <f t="shared" si="35"/>
        <v>9.99</v>
      </c>
      <c r="AY47" s="206">
        <f t="shared" si="36"/>
        <v>19.990000000000002</v>
      </c>
      <c r="AZ47" s="206">
        <f t="shared" si="37"/>
        <v>39.99</v>
      </c>
      <c r="BA47" s="206">
        <f t="shared" si="38"/>
        <v>59.99</v>
      </c>
      <c r="BB47" s="206">
        <f t="shared" si="39"/>
        <v>89.99</v>
      </c>
      <c r="BC47" s="206">
        <f t="shared" si="40"/>
        <v>109.99</v>
      </c>
      <c r="BD47" s="207">
        <f t="shared" si="41"/>
        <v>139.99</v>
      </c>
      <c r="BE47" s="123"/>
      <c r="BF47" s="229"/>
      <c r="BG47" s="112" t="s">
        <v>164</v>
      </c>
      <c r="BH47" s="103"/>
    </row>
    <row r="48" spans="1:60" s="49" customFormat="1">
      <c r="A48" s="110" t="s">
        <v>173</v>
      </c>
      <c r="B48" s="125" t="s">
        <v>150</v>
      </c>
      <c r="C48" s="47" t="s">
        <v>2580</v>
      </c>
      <c r="D48" s="71" t="s">
        <v>40</v>
      </c>
      <c r="E48" s="112"/>
      <c r="F48" s="51" t="s">
        <v>61</v>
      </c>
      <c r="G48" s="52">
        <v>30</v>
      </c>
      <c r="H48" s="52">
        <v>50</v>
      </c>
      <c r="I48" s="14" t="s">
        <v>41</v>
      </c>
      <c r="J48" s="14" t="s">
        <v>76</v>
      </c>
      <c r="K48" s="114" t="s">
        <v>61</v>
      </c>
      <c r="L48" s="115">
        <v>24.99</v>
      </c>
      <c r="M48" s="175">
        <f t="shared" si="27"/>
        <v>21</v>
      </c>
      <c r="N48" s="115"/>
      <c r="O48" s="116"/>
      <c r="P48" s="177">
        <f t="shared" si="46"/>
        <v>24.99</v>
      </c>
      <c r="Q48" s="67" t="s">
        <v>41</v>
      </c>
      <c r="R48" s="16" t="s">
        <v>41</v>
      </c>
      <c r="S48" s="16" t="s">
        <v>41</v>
      </c>
      <c r="T48" s="16" t="s">
        <v>41</v>
      </c>
      <c r="U48" s="16" t="s">
        <v>41</v>
      </c>
      <c r="V48" s="16" t="s">
        <v>41</v>
      </c>
      <c r="W48" s="16" t="s">
        <v>41</v>
      </c>
      <c r="X48" s="16" t="s">
        <v>41</v>
      </c>
      <c r="Y48" s="16" t="s">
        <v>41</v>
      </c>
      <c r="Z48" s="72" t="s">
        <v>41</v>
      </c>
      <c r="AA48" s="252">
        <v>19.989999999999998</v>
      </c>
      <c r="AB48" s="212"/>
      <c r="AC48" s="119" t="s">
        <v>41</v>
      </c>
      <c r="AD48" s="67">
        <v>0</v>
      </c>
      <c r="AE48" s="114"/>
      <c r="AF48" s="182">
        <f t="shared" si="28"/>
        <v>0</v>
      </c>
      <c r="AG48" s="183">
        <f t="shared" si="29"/>
        <v>47.599999999999994</v>
      </c>
      <c r="AH48" s="184">
        <f t="shared" si="30"/>
        <v>49.99</v>
      </c>
      <c r="AI48" s="183">
        <f t="shared" si="31"/>
        <v>42.008403361344541</v>
      </c>
      <c r="AJ48" s="202" t="str">
        <f>IF(ISNUMBER(Q48),AF48-20,"-")</f>
        <v>-</v>
      </c>
      <c r="AK48" s="203" t="str">
        <f>IF(ISNUMBER(R48),AF48-40,"-")</f>
        <v>-</v>
      </c>
      <c r="AL48" s="203" t="str">
        <f>IF(ISNUMBER(S48),AF48-60,"-")</f>
        <v>-</v>
      </c>
      <c r="AM48" s="203" t="str">
        <f>IF(ISNUMBER(T48),AF48-80,"-")</f>
        <v>-</v>
      </c>
      <c r="AN48" s="203" t="str">
        <f>IF(ISNUMBER(U48),AF48-100,"-")</f>
        <v>-</v>
      </c>
      <c r="AO48" s="203" t="str">
        <f>IF(ISNUMBER(V48),AF48-120,"-")</f>
        <v>-</v>
      </c>
      <c r="AP48" s="203" t="str">
        <f>IF(ISNUMBER(W48),AF48-140,"-")</f>
        <v>-</v>
      </c>
      <c r="AQ48" s="203" t="str">
        <f>IF(ISNUMBER(X48),AF48-160,"-")</f>
        <v>-</v>
      </c>
      <c r="AR48" s="203" t="str">
        <f>IF(ISNUMBER(Y48),AF48-180,"-")</f>
        <v>-</v>
      </c>
      <c r="AS48" s="204" t="str">
        <f>IF(ISNUMBER(Z48),AF48-200,"-")</f>
        <v>-</v>
      </c>
      <c r="AT48" s="185"/>
      <c r="AU48" s="205" t="str">
        <f t="shared" si="32"/>
        <v>-</v>
      </c>
      <c r="AV48" s="206" t="str">
        <f t="shared" si="33"/>
        <v>-</v>
      </c>
      <c r="AW48" s="206" t="str">
        <f t="shared" si="34"/>
        <v>-</v>
      </c>
      <c r="AX48" s="206" t="str">
        <f t="shared" si="35"/>
        <v>-</v>
      </c>
      <c r="AY48" s="206" t="str">
        <f t="shared" si="36"/>
        <v>-</v>
      </c>
      <c r="AZ48" s="206" t="str">
        <f t="shared" si="37"/>
        <v>-</v>
      </c>
      <c r="BA48" s="206" t="str">
        <f t="shared" si="38"/>
        <v>-</v>
      </c>
      <c r="BB48" s="206" t="str">
        <f t="shared" si="39"/>
        <v>-</v>
      </c>
      <c r="BC48" s="206" t="str">
        <f t="shared" si="40"/>
        <v>-</v>
      </c>
      <c r="BD48" s="207" t="str">
        <f t="shared" si="41"/>
        <v>-</v>
      </c>
      <c r="BE48" s="123" t="s">
        <v>2752</v>
      </c>
      <c r="BF48" s="229"/>
      <c r="BG48" s="112" t="s">
        <v>165</v>
      </c>
      <c r="BH48" s="103"/>
    </row>
    <row r="49" spans="1:60" s="49" customFormat="1">
      <c r="A49" s="110"/>
      <c r="B49" s="125" t="s">
        <v>150</v>
      </c>
      <c r="C49" s="47" t="s">
        <v>2134</v>
      </c>
      <c r="D49" s="71" t="s">
        <v>71</v>
      </c>
      <c r="E49" s="112" t="s">
        <v>2428</v>
      </c>
      <c r="F49" s="51" t="s">
        <v>61</v>
      </c>
      <c r="G49" s="52">
        <v>15</v>
      </c>
      <c r="H49" s="52">
        <v>50</v>
      </c>
      <c r="I49" s="14" t="s">
        <v>41</v>
      </c>
      <c r="J49" s="14" t="s">
        <v>76</v>
      </c>
      <c r="K49" s="114" t="s">
        <v>61</v>
      </c>
      <c r="L49" s="115">
        <v>29.99</v>
      </c>
      <c r="M49" s="175">
        <f t="shared" si="27"/>
        <v>25.201680672268907</v>
      </c>
      <c r="N49" s="115">
        <f>L49-5</f>
        <v>24.99</v>
      </c>
      <c r="O49" s="116">
        <f t="shared" ref="O49:O51" si="47">N49/1.19</f>
        <v>21</v>
      </c>
      <c r="P49" s="177">
        <f t="shared" ref="P49:P51" si="48">N49</f>
        <v>24.99</v>
      </c>
      <c r="Q49" s="67">
        <f t="shared" ref="Q49:Q53" si="49">P49-1</f>
        <v>23.99</v>
      </c>
      <c r="R49" s="16">
        <f t="shared" ref="R49:R53" si="50">P49-2</f>
        <v>22.99</v>
      </c>
      <c r="S49" s="16">
        <f t="shared" ref="S49:S53" si="51">P49-3</f>
        <v>21.99</v>
      </c>
      <c r="T49" s="16">
        <f t="shared" ref="T49:T53" si="52">P49-4</f>
        <v>20.99</v>
      </c>
      <c r="U49" s="16">
        <f t="shared" ref="U49:U53" si="53">P49-5</f>
        <v>19.989999999999998</v>
      </c>
      <c r="V49" s="16">
        <f t="shared" ref="V49:V53" si="54">P49-6</f>
        <v>18.989999999999998</v>
      </c>
      <c r="W49" s="16">
        <f t="shared" ref="W49:W53" si="55">P49-7</f>
        <v>17.989999999999998</v>
      </c>
      <c r="X49" s="16">
        <f t="shared" ref="X49:X53" si="56">P49-8</f>
        <v>16.989999999999998</v>
      </c>
      <c r="Y49" s="16">
        <f t="shared" ref="Y49:Y53" si="57">P49-9</f>
        <v>15.989999999999998</v>
      </c>
      <c r="Z49" s="72">
        <f t="shared" ref="Z49:Z53" si="58">P49-10</f>
        <v>14.989999999999998</v>
      </c>
      <c r="AA49" s="252">
        <v>19.989999999999998</v>
      </c>
      <c r="AB49" s="237" t="s">
        <v>169</v>
      </c>
      <c r="AC49" s="120" t="s">
        <v>2586</v>
      </c>
      <c r="AD49" s="67">
        <v>210</v>
      </c>
      <c r="AE49" s="114">
        <v>40</v>
      </c>
      <c r="AF49" s="182">
        <f t="shared" si="28"/>
        <v>250</v>
      </c>
      <c r="AG49" s="183">
        <f t="shared" si="29"/>
        <v>-249.89999999999998</v>
      </c>
      <c r="AH49" s="184">
        <f t="shared" si="30"/>
        <v>9.99</v>
      </c>
      <c r="AI49" s="183">
        <f t="shared" si="31"/>
        <v>8.3949579831932777</v>
      </c>
      <c r="AJ49" s="202">
        <f>IF(ISNUMBER(Q49),AF49-20,"-")</f>
        <v>230</v>
      </c>
      <c r="AK49" s="203">
        <f>IF(ISNUMBER(R49),AF49-40,"-")</f>
        <v>210</v>
      </c>
      <c r="AL49" s="203">
        <f>IF(ISNUMBER(S49),AF49-60,"-")</f>
        <v>190</v>
      </c>
      <c r="AM49" s="203">
        <f>IF(ISNUMBER(T49),AF49-80,"-")</f>
        <v>170</v>
      </c>
      <c r="AN49" s="203">
        <f>IF(ISNUMBER(U49),AF49-100,"-")</f>
        <v>150</v>
      </c>
      <c r="AO49" s="203">
        <f>IF(ISNUMBER(V49),AF49-120,"-")</f>
        <v>130</v>
      </c>
      <c r="AP49" s="203">
        <f>IF(ISNUMBER(W49),AF49-140,"-")</f>
        <v>110</v>
      </c>
      <c r="AQ49" s="203">
        <f>IF(ISNUMBER(X49),AF49-160,"-")</f>
        <v>90</v>
      </c>
      <c r="AR49" s="203">
        <f>IF(ISNUMBER(Y49),AF49-180,"-")</f>
        <v>70</v>
      </c>
      <c r="AS49" s="204">
        <f>IF(ISNUMBER(Z49),AF49-200,"-")</f>
        <v>50</v>
      </c>
      <c r="AT49" s="185"/>
      <c r="AU49" s="205">
        <f t="shared" si="32"/>
        <v>9.99</v>
      </c>
      <c r="AV49" s="206">
        <f t="shared" si="33"/>
        <v>9.99</v>
      </c>
      <c r="AW49" s="206">
        <f t="shared" si="34"/>
        <v>9.99</v>
      </c>
      <c r="AX49" s="206">
        <f t="shared" si="35"/>
        <v>9.99</v>
      </c>
      <c r="AY49" s="206">
        <f t="shared" si="36"/>
        <v>9.99</v>
      </c>
      <c r="AZ49" s="206">
        <f t="shared" si="37"/>
        <v>9.99</v>
      </c>
      <c r="BA49" s="206">
        <f t="shared" si="38"/>
        <v>9.99</v>
      </c>
      <c r="BB49" s="206">
        <f t="shared" si="39"/>
        <v>9.99</v>
      </c>
      <c r="BC49" s="206">
        <f t="shared" si="40"/>
        <v>9.99</v>
      </c>
      <c r="BD49" s="207">
        <f t="shared" si="41"/>
        <v>9.99</v>
      </c>
      <c r="BE49" s="123"/>
      <c r="BF49" s="227">
        <v>46265</v>
      </c>
      <c r="BG49" s="112" t="s">
        <v>164</v>
      </c>
      <c r="BH49" s="103"/>
    </row>
    <row r="50" spans="1:60" s="49" customFormat="1">
      <c r="A50" s="110"/>
      <c r="B50" s="125" t="s">
        <v>150</v>
      </c>
      <c r="C50" s="47" t="s">
        <v>2284</v>
      </c>
      <c r="D50" s="71" t="s">
        <v>85</v>
      </c>
      <c r="E50" s="112" t="s">
        <v>2428</v>
      </c>
      <c r="F50" s="51" t="s">
        <v>61</v>
      </c>
      <c r="G50" s="52">
        <v>30</v>
      </c>
      <c r="H50" s="52">
        <v>50</v>
      </c>
      <c r="I50" s="14" t="s">
        <v>41</v>
      </c>
      <c r="J50" s="14" t="s">
        <v>76</v>
      </c>
      <c r="K50" s="114" t="s">
        <v>61</v>
      </c>
      <c r="L50" s="115">
        <v>29.99</v>
      </c>
      <c r="M50" s="175">
        <f t="shared" si="27"/>
        <v>25.201680672268907</v>
      </c>
      <c r="N50" s="115">
        <f>L50-5</f>
        <v>24.99</v>
      </c>
      <c r="O50" s="116">
        <f t="shared" si="47"/>
        <v>21</v>
      </c>
      <c r="P50" s="177">
        <f t="shared" si="48"/>
        <v>24.99</v>
      </c>
      <c r="Q50" s="67">
        <f t="shared" si="49"/>
        <v>23.99</v>
      </c>
      <c r="R50" s="16">
        <f t="shared" si="50"/>
        <v>22.99</v>
      </c>
      <c r="S50" s="16">
        <f t="shared" si="51"/>
        <v>21.99</v>
      </c>
      <c r="T50" s="16">
        <f t="shared" si="52"/>
        <v>20.99</v>
      </c>
      <c r="U50" s="16">
        <f t="shared" si="53"/>
        <v>19.989999999999998</v>
      </c>
      <c r="V50" s="16">
        <f t="shared" si="54"/>
        <v>18.989999999999998</v>
      </c>
      <c r="W50" s="16">
        <f t="shared" si="55"/>
        <v>17.989999999999998</v>
      </c>
      <c r="X50" s="16">
        <f t="shared" si="56"/>
        <v>16.989999999999998</v>
      </c>
      <c r="Y50" s="16">
        <f t="shared" si="57"/>
        <v>15.989999999999998</v>
      </c>
      <c r="Z50" s="72">
        <f t="shared" si="58"/>
        <v>14.989999999999998</v>
      </c>
      <c r="AA50" s="252">
        <v>19.989999999999998</v>
      </c>
      <c r="AB50" s="237" t="s">
        <v>169</v>
      </c>
      <c r="AC50" s="120" t="s">
        <v>2588</v>
      </c>
      <c r="AD50" s="67">
        <v>180</v>
      </c>
      <c r="AE50" s="114">
        <v>70</v>
      </c>
      <c r="AF50" s="182">
        <f t="shared" si="28"/>
        <v>250</v>
      </c>
      <c r="AG50" s="183">
        <f t="shared" si="29"/>
        <v>-249.89999999999998</v>
      </c>
      <c r="AH50" s="184">
        <f t="shared" si="30"/>
        <v>9.99</v>
      </c>
      <c r="AI50" s="183">
        <f t="shared" si="31"/>
        <v>8.3949579831932777</v>
      </c>
      <c r="AJ50" s="202">
        <f>IF(ISNUMBER(Q50),AF50-20,"-")</f>
        <v>230</v>
      </c>
      <c r="AK50" s="203">
        <f>IF(ISNUMBER(R50),AF50-40,"-")</f>
        <v>210</v>
      </c>
      <c r="AL50" s="203">
        <f>IF(ISNUMBER(S50),AF50-60,"-")</f>
        <v>190</v>
      </c>
      <c r="AM50" s="203">
        <f>IF(ISNUMBER(T50),AF50-80,"-")</f>
        <v>170</v>
      </c>
      <c r="AN50" s="203">
        <f>IF(ISNUMBER(U50),AF50-100,"-")</f>
        <v>150</v>
      </c>
      <c r="AO50" s="203">
        <f>IF(ISNUMBER(V50),AF50-120,"-")</f>
        <v>130</v>
      </c>
      <c r="AP50" s="203">
        <f>IF(ISNUMBER(W50),AF50-140,"-")</f>
        <v>110</v>
      </c>
      <c r="AQ50" s="203">
        <f>IF(ISNUMBER(X50),AF50-160,"-")</f>
        <v>90</v>
      </c>
      <c r="AR50" s="203">
        <f>IF(ISNUMBER(Y50),AF50-180,"-")</f>
        <v>70</v>
      </c>
      <c r="AS50" s="204">
        <f>IF(ISNUMBER(Z50),AF50-200,"-")</f>
        <v>50</v>
      </c>
      <c r="AT50" s="185"/>
      <c r="AU50" s="205">
        <f t="shared" si="32"/>
        <v>9.99</v>
      </c>
      <c r="AV50" s="206">
        <f t="shared" si="33"/>
        <v>9.99</v>
      </c>
      <c r="AW50" s="206">
        <f t="shared" si="34"/>
        <v>9.99</v>
      </c>
      <c r="AX50" s="206">
        <f t="shared" si="35"/>
        <v>9.99</v>
      </c>
      <c r="AY50" s="206">
        <f t="shared" si="36"/>
        <v>9.99</v>
      </c>
      <c r="AZ50" s="206">
        <f t="shared" si="37"/>
        <v>9.99</v>
      </c>
      <c r="BA50" s="206">
        <f t="shared" si="38"/>
        <v>9.99</v>
      </c>
      <c r="BB50" s="206">
        <f t="shared" si="39"/>
        <v>9.99</v>
      </c>
      <c r="BC50" s="206">
        <f t="shared" si="40"/>
        <v>9.99</v>
      </c>
      <c r="BD50" s="207">
        <f t="shared" si="41"/>
        <v>9.99</v>
      </c>
      <c r="BE50" s="123"/>
      <c r="BF50" s="227">
        <v>46265</v>
      </c>
      <c r="BG50" s="112" t="s">
        <v>164</v>
      </c>
      <c r="BH50" s="103"/>
    </row>
    <row r="51" spans="1:60" s="49" customFormat="1">
      <c r="A51" s="110"/>
      <c r="B51" s="125" t="s">
        <v>150</v>
      </c>
      <c r="C51" s="47" t="s">
        <v>123</v>
      </c>
      <c r="D51" s="71" t="s">
        <v>71</v>
      </c>
      <c r="E51" s="112" t="s">
        <v>2428</v>
      </c>
      <c r="F51" s="51" t="s">
        <v>61</v>
      </c>
      <c r="G51" s="52">
        <v>30</v>
      </c>
      <c r="H51" s="52">
        <v>50</v>
      </c>
      <c r="I51" s="14" t="s">
        <v>41</v>
      </c>
      <c r="J51" s="14" t="s">
        <v>76</v>
      </c>
      <c r="K51" s="114" t="s">
        <v>61</v>
      </c>
      <c r="L51" s="115">
        <v>34.99</v>
      </c>
      <c r="M51" s="175">
        <f t="shared" si="27"/>
        <v>29.403361344537817</v>
      </c>
      <c r="N51" s="115">
        <f>L51-10</f>
        <v>24.990000000000002</v>
      </c>
      <c r="O51" s="116">
        <f t="shared" si="47"/>
        <v>21.000000000000004</v>
      </c>
      <c r="P51" s="177">
        <f t="shared" si="48"/>
        <v>24.990000000000002</v>
      </c>
      <c r="Q51" s="67">
        <f t="shared" si="49"/>
        <v>23.990000000000002</v>
      </c>
      <c r="R51" s="16">
        <f t="shared" si="50"/>
        <v>22.990000000000002</v>
      </c>
      <c r="S51" s="16">
        <f t="shared" si="51"/>
        <v>21.990000000000002</v>
      </c>
      <c r="T51" s="16">
        <f t="shared" si="52"/>
        <v>20.990000000000002</v>
      </c>
      <c r="U51" s="16">
        <f t="shared" si="53"/>
        <v>19.990000000000002</v>
      </c>
      <c r="V51" s="16">
        <f t="shared" si="54"/>
        <v>18.990000000000002</v>
      </c>
      <c r="W51" s="16">
        <f t="shared" si="55"/>
        <v>17.990000000000002</v>
      </c>
      <c r="X51" s="16">
        <f t="shared" si="56"/>
        <v>16.990000000000002</v>
      </c>
      <c r="Y51" s="16">
        <f t="shared" si="57"/>
        <v>15.990000000000002</v>
      </c>
      <c r="Z51" s="72">
        <f t="shared" si="58"/>
        <v>14.990000000000002</v>
      </c>
      <c r="AA51" s="252">
        <v>19.989999999999998</v>
      </c>
      <c r="AB51" s="237" t="s">
        <v>81</v>
      </c>
      <c r="AC51" s="120" t="s">
        <v>2595</v>
      </c>
      <c r="AD51" s="67">
        <v>260</v>
      </c>
      <c r="AE51" s="114">
        <v>-15</v>
      </c>
      <c r="AF51" s="182">
        <f t="shared" si="28"/>
        <v>245</v>
      </c>
      <c r="AG51" s="183">
        <f t="shared" si="29"/>
        <v>-243.95</v>
      </c>
      <c r="AH51" s="184">
        <f t="shared" si="30"/>
        <v>9.99</v>
      </c>
      <c r="AI51" s="183">
        <f t="shared" si="31"/>
        <v>8.3949579831932777</v>
      </c>
      <c r="AJ51" s="202">
        <f>IF(ISNUMBER(Q51),AF51-20,"-")</f>
        <v>225</v>
      </c>
      <c r="AK51" s="203">
        <f>IF(ISNUMBER(R51),AF51-40,"-")</f>
        <v>205</v>
      </c>
      <c r="AL51" s="203">
        <f>IF(ISNUMBER(S51),AF51-60,"-")</f>
        <v>185</v>
      </c>
      <c r="AM51" s="203">
        <f>IF(ISNUMBER(T51),AF51-80,"-")</f>
        <v>165</v>
      </c>
      <c r="AN51" s="203">
        <f>IF(ISNUMBER(U51),AF51-100,"-")</f>
        <v>145</v>
      </c>
      <c r="AO51" s="203">
        <f>IF(ISNUMBER(V51),AF51-120,"-")</f>
        <v>125</v>
      </c>
      <c r="AP51" s="203">
        <f>IF(ISNUMBER(W51),AF51-140,"-")</f>
        <v>105</v>
      </c>
      <c r="AQ51" s="203">
        <f>IF(ISNUMBER(X51),AF51-160,"-")</f>
        <v>85</v>
      </c>
      <c r="AR51" s="203">
        <f>IF(ISNUMBER(Y51),AF51-180,"-")</f>
        <v>65</v>
      </c>
      <c r="AS51" s="204">
        <f>IF(ISNUMBER(Z51),AF51-200,"-")</f>
        <v>45</v>
      </c>
      <c r="AT51" s="185"/>
      <c r="AU51" s="205">
        <f t="shared" si="32"/>
        <v>9.99</v>
      </c>
      <c r="AV51" s="206">
        <f t="shared" si="33"/>
        <v>9.99</v>
      </c>
      <c r="AW51" s="206">
        <f t="shared" si="34"/>
        <v>9.99</v>
      </c>
      <c r="AX51" s="206">
        <f t="shared" si="35"/>
        <v>9.99</v>
      </c>
      <c r="AY51" s="206">
        <f t="shared" si="36"/>
        <v>9.99</v>
      </c>
      <c r="AZ51" s="206">
        <f t="shared" si="37"/>
        <v>9.99</v>
      </c>
      <c r="BA51" s="206">
        <f t="shared" si="38"/>
        <v>9.99</v>
      </c>
      <c r="BB51" s="206">
        <f t="shared" si="39"/>
        <v>9.99</v>
      </c>
      <c r="BC51" s="206">
        <f t="shared" si="40"/>
        <v>9.99</v>
      </c>
      <c r="BD51" s="207">
        <f t="shared" si="41"/>
        <v>9.99</v>
      </c>
      <c r="BE51" s="123"/>
      <c r="BF51" s="227">
        <v>46295</v>
      </c>
      <c r="BG51" s="112" t="s">
        <v>164</v>
      </c>
      <c r="BH51" s="201" t="s">
        <v>82</v>
      </c>
    </row>
    <row r="52" spans="1:60" s="49" customFormat="1">
      <c r="A52" s="110"/>
      <c r="B52" s="125" t="s">
        <v>150</v>
      </c>
      <c r="C52" s="47" t="s">
        <v>2575</v>
      </c>
      <c r="D52" s="71" t="s">
        <v>85</v>
      </c>
      <c r="E52" s="112"/>
      <c r="F52" s="51" t="s">
        <v>61</v>
      </c>
      <c r="G52" s="52">
        <v>20</v>
      </c>
      <c r="H52" s="52">
        <v>50</v>
      </c>
      <c r="I52" s="14" t="s">
        <v>41</v>
      </c>
      <c r="J52" s="14" t="s">
        <v>76</v>
      </c>
      <c r="K52" s="114" t="s">
        <v>61</v>
      </c>
      <c r="L52" s="115">
        <v>26.99</v>
      </c>
      <c r="M52" s="175">
        <f t="shared" si="27"/>
        <v>22.680672268907564</v>
      </c>
      <c r="N52" s="115"/>
      <c r="O52" s="116"/>
      <c r="P52" s="177">
        <f>L52</f>
        <v>26.99</v>
      </c>
      <c r="Q52" s="67">
        <f t="shared" si="49"/>
        <v>25.99</v>
      </c>
      <c r="R52" s="16">
        <f t="shared" si="50"/>
        <v>24.99</v>
      </c>
      <c r="S52" s="16">
        <f t="shared" si="51"/>
        <v>23.99</v>
      </c>
      <c r="T52" s="16">
        <f t="shared" si="52"/>
        <v>22.99</v>
      </c>
      <c r="U52" s="16">
        <f t="shared" si="53"/>
        <v>21.99</v>
      </c>
      <c r="V52" s="16">
        <f t="shared" si="54"/>
        <v>20.99</v>
      </c>
      <c r="W52" s="16">
        <f t="shared" si="55"/>
        <v>19.989999999999998</v>
      </c>
      <c r="X52" s="16">
        <f t="shared" si="56"/>
        <v>18.989999999999998</v>
      </c>
      <c r="Y52" s="16">
        <f t="shared" si="57"/>
        <v>17.989999999999998</v>
      </c>
      <c r="Z52" s="72">
        <f t="shared" si="58"/>
        <v>16.989999999999998</v>
      </c>
      <c r="AA52" s="252">
        <v>19.989999999999998</v>
      </c>
      <c r="AB52" s="212"/>
      <c r="AC52" s="119" t="s">
        <v>41</v>
      </c>
      <c r="AD52" s="67">
        <v>150</v>
      </c>
      <c r="AE52" s="114"/>
      <c r="AF52" s="182">
        <f t="shared" si="28"/>
        <v>150</v>
      </c>
      <c r="AG52" s="183">
        <f t="shared" si="29"/>
        <v>-130.9</v>
      </c>
      <c r="AH52" s="184">
        <f t="shared" si="30"/>
        <v>9.99</v>
      </c>
      <c r="AI52" s="183">
        <f t="shared" si="31"/>
        <v>8.3949579831932777</v>
      </c>
      <c r="AJ52" s="202">
        <f>IF(ISNUMBER(Q52),AF52-20,"-")</f>
        <v>130</v>
      </c>
      <c r="AK52" s="203">
        <f>IF(ISNUMBER(R52),AF52-40,"-")</f>
        <v>110</v>
      </c>
      <c r="AL52" s="203">
        <f>IF(ISNUMBER(S52),AF52-60,"-")</f>
        <v>90</v>
      </c>
      <c r="AM52" s="203">
        <f>IF(ISNUMBER(T52),AF52-80,"-")</f>
        <v>70</v>
      </c>
      <c r="AN52" s="203">
        <f>IF(ISNUMBER(U52),AF52-100,"-")</f>
        <v>50</v>
      </c>
      <c r="AO52" s="203">
        <f>IF(ISNUMBER(V52),AF52-120,"-")</f>
        <v>30</v>
      </c>
      <c r="AP52" s="203">
        <f>IF(ISNUMBER(W52),AF52-140,"-")</f>
        <v>10</v>
      </c>
      <c r="AQ52" s="203">
        <f>IF(ISNUMBER(X52),AF52-160,"-")</f>
        <v>-10</v>
      </c>
      <c r="AR52" s="203">
        <f>IF(ISNUMBER(Y52),AF52-180,"-")</f>
        <v>-30</v>
      </c>
      <c r="AS52" s="204">
        <f>IF(ISNUMBER(Z52),AF52-200,"-")</f>
        <v>-50</v>
      </c>
      <c r="AT52" s="185"/>
      <c r="AU52" s="205">
        <f t="shared" si="32"/>
        <v>9.99</v>
      </c>
      <c r="AV52" s="206">
        <f t="shared" si="33"/>
        <v>9.99</v>
      </c>
      <c r="AW52" s="206">
        <f t="shared" si="34"/>
        <v>9.99</v>
      </c>
      <c r="AX52" s="206">
        <f t="shared" si="35"/>
        <v>9.99</v>
      </c>
      <c r="AY52" s="206">
        <f t="shared" si="36"/>
        <v>9.99</v>
      </c>
      <c r="AZ52" s="206">
        <f t="shared" si="37"/>
        <v>19.990000000000002</v>
      </c>
      <c r="BA52" s="206">
        <f t="shared" si="38"/>
        <v>39.99</v>
      </c>
      <c r="BB52" s="206">
        <f t="shared" si="39"/>
        <v>59.99</v>
      </c>
      <c r="BC52" s="206">
        <f t="shared" si="40"/>
        <v>89.99</v>
      </c>
      <c r="BD52" s="207">
        <f t="shared" si="41"/>
        <v>109.99</v>
      </c>
      <c r="BE52" s="123"/>
      <c r="BF52" s="229"/>
      <c r="BG52" s="112" t="s">
        <v>164</v>
      </c>
      <c r="BH52" s="103"/>
    </row>
    <row r="53" spans="1:60">
      <c r="A53" s="110"/>
      <c r="B53" s="125" t="s">
        <v>150</v>
      </c>
      <c r="C53" s="47" t="s">
        <v>2512</v>
      </c>
      <c r="D53" s="71" t="s">
        <v>40</v>
      </c>
      <c r="E53" s="112"/>
      <c r="F53" s="51" t="s">
        <v>61</v>
      </c>
      <c r="G53" s="52">
        <v>40</v>
      </c>
      <c r="H53" s="52">
        <v>50</v>
      </c>
      <c r="I53" s="14" t="s">
        <v>41</v>
      </c>
      <c r="J53" s="14" t="s">
        <v>76</v>
      </c>
      <c r="K53" s="114" t="s">
        <v>61</v>
      </c>
      <c r="L53" s="115">
        <v>26.99</v>
      </c>
      <c r="M53" s="175">
        <f t="shared" si="27"/>
        <v>22.680672268907564</v>
      </c>
      <c r="N53" s="115"/>
      <c r="O53" s="116"/>
      <c r="P53" s="177">
        <f>L53</f>
        <v>26.99</v>
      </c>
      <c r="Q53" s="67">
        <f t="shared" si="49"/>
        <v>25.99</v>
      </c>
      <c r="R53" s="16">
        <f t="shared" si="50"/>
        <v>24.99</v>
      </c>
      <c r="S53" s="16">
        <f t="shared" si="51"/>
        <v>23.99</v>
      </c>
      <c r="T53" s="16">
        <f t="shared" si="52"/>
        <v>22.99</v>
      </c>
      <c r="U53" s="16">
        <f t="shared" si="53"/>
        <v>21.99</v>
      </c>
      <c r="V53" s="16">
        <f t="shared" si="54"/>
        <v>20.99</v>
      </c>
      <c r="W53" s="16">
        <f t="shared" si="55"/>
        <v>19.989999999999998</v>
      </c>
      <c r="X53" s="16">
        <f t="shared" si="56"/>
        <v>18.989999999999998</v>
      </c>
      <c r="Y53" s="16">
        <f t="shared" si="57"/>
        <v>17.989999999999998</v>
      </c>
      <c r="Z53" s="72">
        <f t="shared" si="58"/>
        <v>16.989999999999998</v>
      </c>
      <c r="AA53" s="252">
        <v>19.989999999999998</v>
      </c>
      <c r="AB53" s="212"/>
      <c r="AC53" s="119" t="s">
        <v>41</v>
      </c>
      <c r="AD53" s="67">
        <v>120</v>
      </c>
      <c r="AE53" s="114"/>
      <c r="AF53" s="182">
        <f t="shared" si="28"/>
        <v>120</v>
      </c>
      <c r="AG53" s="183">
        <f t="shared" si="29"/>
        <v>-95.199999999999989</v>
      </c>
      <c r="AH53" s="184">
        <f t="shared" si="30"/>
        <v>9.99</v>
      </c>
      <c r="AI53" s="183">
        <f t="shared" si="31"/>
        <v>8.3949579831932777</v>
      </c>
      <c r="AJ53" s="202">
        <f>IF(ISNUMBER(Q53),AF53-20,"-")</f>
        <v>100</v>
      </c>
      <c r="AK53" s="203">
        <f>IF(ISNUMBER(R53),AF53-40,"-")</f>
        <v>80</v>
      </c>
      <c r="AL53" s="203">
        <f>IF(ISNUMBER(S53),AF53-60,"-")</f>
        <v>60</v>
      </c>
      <c r="AM53" s="203">
        <f>IF(ISNUMBER(T53),AF53-80,"-")</f>
        <v>40</v>
      </c>
      <c r="AN53" s="203">
        <f>IF(ISNUMBER(U53),AF53-100,"-")</f>
        <v>20</v>
      </c>
      <c r="AO53" s="203">
        <f>IF(ISNUMBER(V53),AF53-120,"-")</f>
        <v>0</v>
      </c>
      <c r="AP53" s="203">
        <f>IF(ISNUMBER(W53),AF53-140,"-")</f>
        <v>-20</v>
      </c>
      <c r="AQ53" s="203">
        <f>IF(ISNUMBER(X53),AF53-160,"-")</f>
        <v>-40</v>
      </c>
      <c r="AR53" s="203">
        <f>IF(ISNUMBER(Y53),AF53-180,"-")</f>
        <v>-60</v>
      </c>
      <c r="AS53" s="204">
        <f>IF(ISNUMBER(Z53),AF53-200,"-")</f>
        <v>-80</v>
      </c>
      <c r="AT53" s="185"/>
      <c r="AU53" s="205">
        <f t="shared" si="32"/>
        <v>9.99</v>
      </c>
      <c r="AV53" s="206">
        <f t="shared" si="33"/>
        <v>9.99</v>
      </c>
      <c r="AW53" s="206">
        <f t="shared" si="34"/>
        <v>9.99</v>
      </c>
      <c r="AX53" s="206">
        <f t="shared" si="35"/>
        <v>9.99</v>
      </c>
      <c r="AY53" s="206">
        <f t="shared" si="36"/>
        <v>29.990000000000002</v>
      </c>
      <c r="AZ53" s="206">
        <f t="shared" si="37"/>
        <v>49.99</v>
      </c>
      <c r="BA53" s="206">
        <f t="shared" si="38"/>
        <v>79.989999999999995</v>
      </c>
      <c r="BB53" s="206">
        <f t="shared" si="39"/>
        <v>99.99</v>
      </c>
      <c r="BC53" s="206">
        <f t="shared" si="40"/>
        <v>119.99</v>
      </c>
      <c r="BD53" s="207">
        <f t="shared" si="41"/>
        <v>149.99</v>
      </c>
      <c r="BE53" s="123"/>
      <c r="BF53" s="229"/>
      <c r="BG53" s="112" t="s">
        <v>164</v>
      </c>
      <c r="BH53" s="103"/>
    </row>
    <row r="54" spans="1:60" s="49" customFormat="1">
      <c r="A54" s="110" t="s">
        <v>173</v>
      </c>
      <c r="B54" s="125" t="s">
        <v>150</v>
      </c>
      <c r="C54" s="47" t="s">
        <v>2581</v>
      </c>
      <c r="D54" s="71" t="s">
        <v>40</v>
      </c>
      <c r="E54" s="112"/>
      <c r="F54" s="51" t="s">
        <v>61</v>
      </c>
      <c r="G54" s="52">
        <v>40</v>
      </c>
      <c r="H54" s="52">
        <v>50</v>
      </c>
      <c r="I54" s="14" t="s">
        <v>41</v>
      </c>
      <c r="J54" s="14" t="s">
        <v>76</v>
      </c>
      <c r="K54" s="114" t="s">
        <v>61</v>
      </c>
      <c r="L54" s="115">
        <v>26.99</v>
      </c>
      <c r="M54" s="175">
        <f t="shared" si="27"/>
        <v>22.680672268907564</v>
      </c>
      <c r="N54" s="115"/>
      <c r="O54" s="116"/>
      <c r="P54" s="177">
        <f>L54</f>
        <v>26.99</v>
      </c>
      <c r="Q54" s="67" t="s">
        <v>41</v>
      </c>
      <c r="R54" s="16" t="s">
        <v>41</v>
      </c>
      <c r="S54" s="16" t="s">
        <v>41</v>
      </c>
      <c r="T54" s="16" t="s">
        <v>41</v>
      </c>
      <c r="U54" s="16" t="s">
        <v>41</v>
      </c>
      <c r="V54" s="16" t="s">
        <v>41</v>
      </c>
      <c r="W54" s="16" t="s">
        <v>41</v>
      </c>
      <c r="X54" s="16" t="s">
        <v>41</v>
      </c>
      <c r="Y54" s="16" t="s">
        <v>41</v>
      </c>
      <c r="Z54" s="72" t="s">
        <v>41</v>
      </c>
      <c r="AA54" s="252">
        <v>19.989999999999998</v>
      </c>
      <c r="AB54" s="212"/>
      <c r="AC54" s="119" t="s">
        <v>41</v>
      </c>
      <c r="AD54" s="67">
        <v>0</v>
      </c>
      <c r="AE54" s="114"/>
      <c r="AF54" s="182">
        <f t="shared" si="28"/>
        <v>0</v>
      </c>
      <c r="AG54" s="183">
        <f t="shared" si="29"/>
        <v>47.599999999999994</v>
      </c>
      <c r="AH54" s="184">
        <f t="shared" si="30"/>
        <v>49.99</v>
      </c>
      <c r="AI54" s="183">
        <f t="shared" si="31"/>
        <v>42.008403361344541</v>
      </c>
      <c r="AJ54" s="202" t="str">
        <f>IF(ISNUMBER(Q54),AF54-20,"-")</f>
        <v>-</v>
      </c>
      <c r="AK54" s="203" t="str">
        <f>IF(ISNUMBER(R54),AF54-40,"-")</f>
        <v>-</v>
      </c>
      <c r="AL54" s="203" t="str">
        <f>IF(ISNUMBER(S54),AF54-60,"-")</f>
        <v>-</v>
      </c>
      <c r="AM54" s="203" t="str">
        <f>IF(ISNUMBER(T54),AF54-80,"-")</f>
        <v>-</v>
      </c>
      <c r="AN54" s="203" t="str">
        <f>IF(ISNUMBER(U54),AF54-100,"-")</f>
        <v>-</v>
      </c>
      <c r="AO54" s="203" t="str">
        <f>IF(ISNUMBER(V54),AF54-120,"-")</f>
        <v>-</v>
      </c>
      <c r="AP54" s="203" t="str">
        <f>IF(ISNUMBER(W54),AF54-140,"-")</f>
        <v>-</v>
      </c>
      <c r="AQ54" s="203" t="str">
        <f>IF(ISNUMBER(X54),AF54-160,"-")</f>
        <v>-</v>
      </c>
      <c r="AR54" s="203" t="str">
        <f>IF(ISNUMBER(Y54),AF54-180,"-")</f>
        <v>-</v>
      </c>
      <c r="AS54" s="204" t="str">
        <f>IF(ISNUMBER(Z54),AF54-200,"-")</f>
        <v>-</v>
      </c>
      <c r="AT54" s="185"/>
      <c r="AU54" s="205" t="str">
        <f t="shared" si="32"/>
        <v>-</v>
      </c>
      <c r="AV54" s="206" t="str">
        <f t="shared" si="33"/>
        <v>-</v>
      </c>
      <c r="AW54" s="206" t="str">
        <f t="shared" si="34"/>
        <v>-</v>
      </c>
      <c r="AX54" s="206" t="str">
        <f t="shared" si="35"/>
        <v>-</v>
      </c>
      <c r="AY54" s="206" t="str">
        <f t="shared" si="36"/>
        <v>-</v>
      </c>
      <c r="AZ54" s="206" t="str">
        <f t="shared" si="37"/>
        <v>-</v>
      </c>
      <c r="BA54" s="206" t="str">
        <f t="shared" si="38"/>
        <v>-</v>
      </c>
      <c r="BB54" s="206" t="str">
        <f t="shared" si="39"/>
        <v>-</v>
      </c>
      <c r="BC54" s="206" t="str">
        <f t="shared" si="40"/>
        <v>-</v>
      </c>
      <c r="BD54" s="207" t="str">
        <f t="shared" si="41"/>
        <v>-</v>
      </c>
      <c r="BE54" s="123" t="s">
        <v>2752</v>
      </c>
      <c r="BF54" s="229"/>
      <c r="BG54" s="112" t="s">
        <v>165</v>
      </c>
      <c r="BH54" s="103"/>
    </row>
    <row r="55" spans="1:60" s="49" customFormat="1">
      <c r="A55" s="110"/>
      <c r="B55" s="125" t="s">
        <v>150</v>
      </c>
      <c r="C55" s="47" t="s">
        <v>121</v>
      </c>
      <c r="D55" s="71" t="s">
        <v>71</v>
      </c>
      <c r="E55" s="112" t="s">
        <v>2428</v>
      </c>
      <c r="F55" s="51" t="s">
        <v>61</v>
      </c>
      <c r="G55" s="52">
        <v>20</v>
      </c>
      <c r="H55" s="52">
        <v>50</v>
      </c>
      <c r="I55" s="14" t="s">
        <v>41</v>
      </c>
      <c r="J55" s="14" t="s">
        <v>76</v>
      </c>
      <c r="K55" s="114" t="s">
        <v>61</v>
      </c>
      <c r="L55" s="115">
        <v>31.99</v>
      </c>
      <c r="M55" s="175">
        <f t="shared" si="27"/>
        <v>26.882352941176471</v>
      </c>
      <c r="N55" s="115">
        <f>L55-5</f>
        <v>26.99</v>
      </c>
      <c r="O55" s="116">
        <f>N55/1.19</f>
        <v>22.680672268907564</v>
      </c>
      <c r="P55" s="177">
        <f>N55</f>
        <v>26.99</v>
      </c>
      <c r="Q55" s="67">
        <f t="shared" ref="Q55:Q58" si="59">P55-1</f>
        <v>25.99</v>
      </c>
      <c r="R55" s="16">
        <f t="shared" ref="R55:R58" si="60">P55-2</f>
        <v>24.99</v>
      </c>
      <c r="S55" s="16">
        <f t="shared" ref="S55:S58" si="61">P55-3</f>
        <v>23.99</v>
      </c>
      <c r="T55" s="16">
        <f t="shared" ref="T55:T58" si="62">P55-4</f>
        <v>22.99</v>
      </c>
      <c r="U55" s="16">
        <f t="shared" ref="U55:U58" si="63">P55-5</f>
        <v>21.99</v>
      </c>
      <c r="V55" s="16">
        <f t="shared" ref="V55:V58" si="64">P55-6</f>
        <v>20.99</v>
      </c>
      <c r="W55" s="16">
        <f t="shared" ref="W55:W58" si="65">P55-7</f>
        <v>19.989999999999998</v>
      </c>
      <c r="X55" s="16">
        <f t="shared" ref="X55:X58" si="66">P55-8</f>
        <v>18.989999999999998</v>
      </c>
      <c r="Y55" s="16">
        <f t="shared" ref="Y55:Y58" si="67">P55-9</f>
        <v>17.989999999999998</v>
      </c>
      <c r="Z55" s="72">
        <f t="shared" ref="Z55:Z58" si="68">P55-10</f>
        <v>16.989999999999998</v>
      </c>
      <c r="AA55" s="252">
        <v>19.989999999999998</v>
      </c>
      <c r="AB55" s="237" t="s">
        <v>169</v>
      </c>
      <c r="AC55" s="120" t="s">
        <v>2587</v>
      </c>
      <c r="AD55" s="67">
        <v>230</v>
      </c>
      <c r="AE55" s="114">
        <v>50</v>
      </c>
      <c r="AF55" s="182">
        <f t="shared" si="28"/>
        <v>280</v>
      </c>
      <c r="AG55" s="183">
        <f t="shared" si="29"/>
        <v>-285.59999999999997</v>
      </c>
      <c r="AH55" s="184">
        <f t="shared" si="30"/>
        <v>9.99</v>
      </c>
      <c r="AI55" s="183">
        <f t="shared" si="31"/>
        <v>8.3949579831932777</v>
      </c>
      <c r="AJ55" s="202">
        <f>IF(ISNUMBER(Q55),AF55-20,"-")</f>
        <v>260</v>
      </c>
      <c r="AK55" s="203">
        <f>IF(ISNUMBER(R55),AF55-40,"-")</f>
        <v>240</v>
      </c>
      <c r="AL55" s="203">
        <f>IF(ISNUMBER(S55),AF55-60,"-")</f>
        <v>220</v>
      </c>
      <c r="AM55" s="203">
        <f>IF(ISNUMBER(T55),AF55-80,"-")</f>
        <v>200</v>
      </c>
      <c r="AN55" s="203">
        <f>IF(ISNUMBER(U55),AF55-100,"-")</f>
        <v>180</v>
      </c>
      <c r="AO55" s="203">
        <f>IF(ISNUMBER(V55),AF55-120,"-")</f>
        <v>160</v>
      </c>
      <c r="AP55" s="203">
        <f>IF(ISNUMBER(W55),AF55-140,"-")</f>
        <v>140</v>
      </c>
      <c r="AQ55" s="203">
        <f>IF(ISNUMBER(X55),AF55-160,"-")</f>
        <v>120</v>
      </c>
      <c r="AR55" s="203">
        <f>IF(ISNUMBER(Y55),AF55-180,"-")</f>
        <v>100</v>
      </c>
      <c r="AS55" s="204">
        <f>IF(ISNUMBER(Z55),AF55-200,"-")</f>
        <v>80</v>
      </c>
      <c r="AT55" s="185"/>
      <c r="AU55" s="205">
        <f t="shared" si="32"/>
        <v>9.99</v>
      </c>
      <c r="AV55" s="206">
        <f t="shared" si="33"/>
        <v>9.99</v>
      </c>
      <c r="AW55" s="206">
        <f t="shared" si="34"/>
        <v>9.99</v>
      </c>
      <c r="AX55" s="206">
        <f t="shared" si="35"/>
        <v>9.99</v>
      </c>
      <c r="AY55" s="206">
        <f t="shared" si="36"/>
        <v>9.99</v>
      </c>
      <c r="AZ55" s="206">
        <f t="shared" si="37"/>
        <v>9.99</v>
      </c>
      <c r="BA55" s="206">
        <f t="shared" si="38"/>
        <v>9.99</v>
      </c>
      <c r="BB55" s="206">
        <f t="shared" si="39"/>
        <v>9.99</v>
      </c>
      <c r="BC55" s="206">
        <f t="shared" si="40"/>
        <v>9.99</v>
      </c>
      <c r="BD55" s="207">
        <f t="shared" si="41"/>
        <v>9.99</v>
      </c>
      <c r="BE55" s="123"/>
      <c r="BF55" s="227">
        <v>46265</v>
      </c>
      <c r="BG55" s="112" t="s">
        <v>164</v>
      </c>
      <c r="BH55" s="103"/>
    </row>
    <row r="56" spans="1:60" s="49" customFormat="1">
      <c r="A56" s="110"/>
      <c r="B56" s="125" t="s">
        <v>150</v>
      </c>
      <c r="C56" s="47" t="s">
        <v>2577</v>
      </c>
      <c r="D56" s="71" t="s">
        <v>85</v>
      </c>
      <c r="E56" s="112" t="s">
        <v>2428</v>
      </c>
      <c r="F56" s="51" t="s">
        <v>61</v>
      </c>
      <c r="G56" s="52">
        <v>40</v>
      </c>
      <c r="H56" s="52">
        <v>50</v>
      </c>
      <c r="I56" s="14" t="s">
        <v>41</v>
      </c>
      <c r="J56" s="14" t="s">
        <v>76</v>
      </c>
      <c r="K56" s="114" t="s">
        <v>61</v>
      </c>
      <c r="L56" s="115">
        <v>31.99</v>
      </c>
      <c r="M56" s="175">
        <f t="shared" si="27"/>
        <v>26.882352941176471</v>
      </c>
      <c r="N56" s="115">
        <f>L56-5</f>
        <v>26.99</v>
      </c>
      <c r="O56" s="116">
        <f>N56/1.19</f>
        <v>22.680672268907564</v>
      </c>
      <c r="P56" s="177">
        <f>N56</f>
        <v>26.99</v>
      </c>
      <c r="Q56" s="67">
        <f t="shared" si="59"/>
        <v>25.99</v>
      </c>
      <c r="R56" s="16">
        <f t="shared" si="60"/>
        <v>24.99</v>
      </c>
      <c r="S56" s="16">
        <f t="shared" si="61"/>
        <v>23.99</v>
      </c>
      <c r="T56" s="16">
        <f t="shared" si="62"/>
        <v>22.99</v>
      </c>
      <c r="U56" s="16">
        <f t="shared" si="63"/>
        <v>21.99</v>
      </c>
      <c r="V56" s="16">
        <f t="shared" si="64"/>
        <v>20.99</v>
      </c>
      <c r="W56" s="16">
        <f t="shared" si="65"/>
        <v>19.989999999999998</v>
      </c>
      <c r="X56" s="16">
        <f t="shared" si="66"/>
        <v>18.989999999999998</v>
      </c>
      <c r="Y56" s="16">
        <f t="shared" si="67"/>
        <v>17.989999999999998</v>
      </c>
      <c r="Z56" s="72">
        <f t="shared" si="68"/>
        <v>16.989999999999998</v>
      </c>
      <c r="AA56" s="252">
        <v>19.989999999999998</v>
      </c>
      <c r="AB56" s="237" t="s">
        <v>169</v>
      </c>
      <c r="AC56" s="120" t="s">
        <v>2589</v>
      </c>
      <c r="AD56" s="67">
        <v>200</v>
      </c>
      <c r="AE56" s="114">
        <v>80</v>
      </c>
      <c r="AF56" s="182">
        <f t="shared" si="28"/>
        <v>280</v>
      </c>
      <c r="AG56" s="183">
        <f t="shared" si="29"/>
        <v>-285.59999999999997</v>
      </c>
      <c r="AH56" s="184">
        <f t="shared" si="30"/>
        <v>9.99</v>
      </c>
      <c r="AI56" s="183">
        <f t="shared" si="31"/>
        <v>8.3949579831932777</v>
      </c>
      <c r="AJ56" s="202">
        <f>IF(ISNUMBER(Q56),AF56-20,"-")</f>
        <v>260</v>
      </c>
      <c r="AK56" s="203">
        <f>IF(ISNUMBER(R56),AF56-40,"-")</f>
        <v>240</v>
      </c>
      <c r="AL56" s="203">
        <f>IF(ISNUMBER(S56),AF56-60,"-")</f>
        <v>220</v>
      </c>
      <c r="AM56" s="203">
        <f>IF(ISNUMBER(T56),AF56-80,"-")</f>
        <v>200</v>
      </c>
      <c r="AN56" s="203">
        <f>IF(ISNUMBER(U56),AF56-100,"-")</f>
        <v>180</v>
      </c>
      <c r="AO56" s="203">
        <f>IF(ISNUMBER(V56),AF56-120,"-")</f>
        <v>160</v>
      </c>
      <c r="AP56" s="203">
        <f>IF(ISNUMBER(W56),AF56-140,"-")</f>
        <v>140</v>
      </c>
      <c r="AQ56" s="203">
        <f>IF(ISNUMBER(X56),AF56-160,"-")</f>
        <v>120</v>
      </c>
      <c r="AR56" s="203">
        <f>IF(ISNUMBER(Y56),AF56-180,"-")</f>
        <v>100</v>
      </c>
      <c r="AS56" s="204">
        <f>IF(ISNUMBER(Z56),AF56-200,"-")</f>
        <v>80</v>
      </c>
      <c r="AT56" s="185"/>
      <c r="AU56" s="205">
        <f t="shared" si="32"/>
        <v>9.99</v>
      </c>
      <c r="AV56" s="206">
        <f t="shared" si="33"/>
        <v>9.99</v>
      </c>
      <c r="AW56" s="206">
        <f t="shared" si="34"/>
        <v>9.99</v>
      </c>
      <c r="AX56" s="206">
        <f t="shared" si="35"/>
        <v>9.99</v>
      </c>
      <c r="AY56" s="206">
        <f t="shared" si="36"/>
        <v>9.99</v>
      </c>
      <c r="AZ56" s="206">
        <f t="shared" si="37"/>
        <v>9.99</v>
      </c>
      <c r="BA56" s="206">
        <f t="shared" si="38"/>
        <v>9.99</v>
      </c>
      <c r="BB56" s="206">
        <f t="shared" si="39"/>
        <v>9.99</v>
      </c>
      <c r="BC56" s="206">
        <f t="shared" si="40"/>
        <v>9.99</v>
      </c>
      <c r="BD56" s="207">
        <f t="shared" si="41"/>
        <v>9.99</v>
      </c>
      <c r="BE56" s="123"/>
      <c r="BF56" s="227">
        <v>46265</v>
      </c>
      <c r="BG56" s="112" t="s">
        <v>164</v>
      </c>
      <c r="BH56" s="103"/>
    </row>
    <row r="57" spans="1:60" s="49" customFormat="1">
      <c r="A57" s="110"/>
      <c r="B57" s="125" t="s">
        <v>150</v>
      </c>
      <c r="C57" s="47" t="s">
        <v>2284</v>
      </c>
      <c r="D57" s="71" t="s">
        <v>85</v>
      </c>
      <c r="E57" s="112"/>
      <c r="F57" s="51" t="s">
        <v>61</v>
      </c>
      <c r="G57" s="52">
        <v>30</v>
      </c>
      <c r="H57" s="52">
        <v>50</v>
      </c>
      <c r="I57" s="14" t="s">
        <v>41</v>
      </c>
      <c r="J57" s="14" t="s">
        <v>76</v>
      </c>
      <c r="K57" s="114" t="s">
        <v>61</v>
      </c>
      <c r="L57" s="115">
        <v>29.99</v>
      </c>
      <c r="M57" s="175">
        <f t="shared" si="27"/>
        <v>25.201680672268907</v>
      </c>
      <c r="N57" s="115"/>
      <c r="O57" s="116"/>
      <c r="P57" s="177">
        <f t="shared" ref="P57:P64" si="69">L57</f>
        <v>29.99</v>
      </c>
      <c r="Q57" s="67">
        <f t="shared" si="59"/>
        <v>28.99</v>
      </c>
      <c r="R57" s="16">
        <f t="shared" si="60"/>
        <v>27.99</v>
      </c>
      <c r="S57" s="16">
        <f t="shared" si="61"/>
        <v>26.99</v>
      </c>
      <c r="T57" s="16">
        <f t="shared" si="62"/>
        <v>25.99</v>
      </c>
      <c r="U57" s="16">
        <f t="shared" si="63"/>
        <v>24.99</v>
      </c>
      <c r="V57" s="16">
        <f t="shared" si="64"/>
        <v>23.99</v>
      </c>
      <c r="W57" s="16">
        <f t="shared" si="65"/>
        <v>22.99</v>
      </c>
      <c r="X57" s="16">
        <f t="shared" si="66"/>
        <v>21.99</v>
      </c>
      <c r="Y57" s="16">
        <f t="shared" si="67"/>
        <v>20.99</v>
      </c>
      <c r="Z57" s="72">
        <f t="shared" si="68"/>
        <v>19.989999999999998</v>
      </c>
      <c r="AA57" s="252">
        <v>19.989999999999998</v>
      </c>
      <c r="AB57" s="212"/>
      <c r="AC57" s="119" t="s">
        <v>41</v>
      </c>
      <c r="AD57" s="67">
        <v>180</v>
      </c>
      <c r="AE57" s="114"/>
      <c r="AF57" s="182">
        <f t="shared" si="28"/>
        <v>180</v>
      </c>
      <c r="AG57" s="183">
        <f t="shared" si="29"/>
        <v>-166.6</v>
      </c>
      <c r="AH57" s="184">
        <f t="shared" si="30"/>
        <v>9.99</v>
      </c>
      <c r="AI57" s="183">
        <f t="shared" si="31"/>
        <v>8.3949579831932777</v>
      </c>
      <c r="AJ57" s="202">
        <f>IF(ISNUMBER(Q57),AF57-20,"-")</f>
        <v>160</v>
      </c>
      <c r="AK57" s="203">
        <f>IF(ISNUMBER(R57),AF57-40,"-")</f>
        <v>140</v>
      </c>
      <c r="AL57" s="203">
        <f>IF(ISNUMBER(S57),AF57-60,"-")</f>
        <v>120</v>
      </c>
      <c r="AM57" s="203">
        <f>IF(ISNUMBER(T57),AF57-80,"-")</f>
        <v>100</v>
      </c>
      <c r="AN57" s="203">
        <f>IF(ISNUMBER(U57),AF57-100,"-")</f>
        <v>80</v>
      </c>
      <c r="AO57" s="203">
        <f>IF(ISNUMBER(V57),AF57-120,"-")</f>
        <v>60</v>
      </c>
      <c r="AP57" s="203">
        <f>IF(ISNUMBER(W57),AF57-140,"-")</f>
        <v>40</v>
      </c>
      <c r="AQ57" s="203">
        <f>IF(ISNUMBER(X57),AF57-160,"-")</f>
        <v>20</v>
      </c>
      <c r="AR57" s="203">
        <f>IF(ISNUMBER(Y57),AF57-180,"-")</f>
        <v>0</v>
      </c>
      <c r="AS57" s="204">
        <f>IF(ISNUMBER(Z57),AF57-200,"-")</f>
        <v>-20</v>
      </c>
      <c r="AT57" s="185"/>
      <c r="AU57" s="205">
        <f t="shared" si="32"/>
        <v>9.99</v>
      </c>
      <c r="AV57" s="206">
        <f t="shared" si="33"/>
        <v>9.99</v>
      </c>
      <c r="AW57" s="206">
        <f t="shared" si="34"/>
        <v>9.99</v>
      </c>
      <c r="AX57" s="206">
        <f t="shared" si="35"/>
        <v>9.99</v>
      </c>
      <c r="AY57" s="206">
        <f t="shared" si="36"/>
        <v>9.99</v>
      </c>
      <c r="AZ57" s="206">
        <f t="shared" si="37"/>
        <v>9.99</v>
      </c>
      <c r="BA57" s="206">
        <f t="shared" si="38"/>
        <v>9.99</v>
      </c>
      <c r="BB57" s="206">
        <f t="shared" si="39"/>
        <v>29.990000000000002</v>
      </c>
      <c r="BC57" s="206">
        <f t="shared" si="40"/>
        <v>49.99</v>
      </c>
      <c r="BD57" s="207">
        <f t="shared" si="41"/>
        <v>79.989999999999995</v>
      </c>
      <c r="BE57" s="123"/>
      <c r="BF57" s="229"/>
      <c r="BG57" s="112" t="s">
        <v>164</v>
      </c>
      <c r="BH57" s="103"/>
    </row>
    <row r="58" spans="1:60">
      <c r="A58" s="110"/>
      <c r="B58" s="125" t="s">
        <v>150</v>
      </c>
      <c r="C58" s="47" t="s">
        <v>274</v>
      </c>
      <c r="D58" s="71" t="s">
        <v>40</v>
      </c>
      <c r="E58" s="112" t="s">
        <v>2428</v>
      </c>
      <c r="F58" s="51" t="s">
        <v>61</v>
      </c>
      <c r="G58" s="52">
        <v>100</v>
      </c>
      <c r="H58" s="52">
        <v>50</v>
      </c>
      <c r="I58" s="14" t="s">
        <v>41</v>
      </c>
      <c r="J58" s="14" t="s">
        <v>76</v>
      </c>
      <c r="K58" s="114" t="s">
        <v>61</v>
      </c>
      <c r="L58" s="115">
        <v>29.99</v>
      </c>
      <c r="M58" s="175">
        <f t="shared" si="27"/>
        <v>25.201680672268907</v>
      </c>
      <c r="N58" s="115"/>
      <c r="O58" s="116"/>
      <c r="P58" s="177">
        <f t="shared" si="69"/>
        <v>29.99</v>
      </c>
      <c r="Q58" s="67">
        <f t="shared" si="59"/>
        <v>28.99</v>
      </c>
      <c r="R58" s="16">
        <f t="shared" si="60"/>
        <v>27.99</v>
      </c>
      <c r="S58" s="16">
        <f t="shared" si="61"/>
        <v>26.99</v>
      </c>
      <c r="T58" s="16">
        <f t="shared" si="62"/>
        <v>25.99</v>
      </c>
      <c r="U58" s="16">
        <f t="shared" si="63"/>
        <v>24.99</v>
      </c>
      <c r="V58" s="16">
        <f t="shared" si="64"/>
        <v>23.99</v>
      </c>
      <c r="W58" s="16">
        <f t="shared" si="65"/>
        <v>22.99</v>
      </c>
      <c r="X58" s="16">
        <f t="shared" si="66"/>
        <v>21.99</v>
      </c>
      <c r="Y58" s="16">
        <f t="shared" si="67"/>
        <v>20.99</v>
      </c>
      <c r="Z58" s="72">
        <f t="shared" si="68"/>
        <v>19.989999999999998</v>
      </c>
      <c r="AA58" s="252">
        <v>19.989999999999998</v>
      </c>
      <c r="AB58" s="237" t="s">
        <v>49</v>
      </c>
      <c r="AC58" s="120" t="s">
        <v>2287</v>
      </c>
      <c r="AD58" s="67">
        <v>180</v>
      </c>
      <c r="AE58" s="114">
        <v>25</v>
      </c>
      <c r="AF58" s="182">
        <f t="shared" si="28"/>
        <v>205</v>
      </c>
      <c r="AG58" s="183">
        <f t="shared" si="29"/>
        <v>-196.35</v>
      </c>
      <c r="AH58" s="184">
        <f t="shared" si="30"/>
        <v>9.99</v>
      </c>
      <c r="AI58" s="183">
        <f t="shared" si="31"/>
        <v>8.3949579831932777</v>
      </c>
      <c r="AJ58" s="202">
        <f>IF(ISNUMBER(Q58),AF58-20,"-")</f>
        <v>185</v>
      </c>
      <c r="AK58" s="203">
        <f>IF(ISNUMBER(R58),AF58-40,"-")</f>
        <v>165</v>
      </c>
      <c r="AL58" s="203">
        <f>IF(ISNUMBER(S58),AF58-60,"-")</f>
        <v>145</v>
      </c>
      <c r="AM58" s="203">
        <f>IF(ISNUMBER(T58),AF58-80,"-")</f>
        <v>125</v>
      </c>
      <c r="AN58" s="203">
        <f>IF(ISNUMBER(U58),AF58-100,"-")</f>
        <v>105</v>
      </c>
      <c r="AO58" s="203">
        <f>IF(ISNUMBER(V58),AF58-120,"-")</f>
        <v>85</v>
      </c>
      <c r="AP58" s="203">
        <f>IF(ISNUMBER(W58),AF58-140,"-")</f>
        <v>65</v>
      </c>
      <c r="AQ58" s="203">
        <f>IF(ISNUMBER(X58),AF58-160,"-")</f>
        <v>45</v>
      </c>
      <c r="AR58" s="203">
        <f>IF(ISNUMBER(Y58),AF58-180,"-")</f>
        <v>25</v>
      </c>
      <c r="AS58" s="204">
        <f>IF(ISNUMBER(Z58),AF58-200,"-")</f>
        <v>5</v>
      </c>
      <c r="AT58" s="185"/>
      <c r="AU58" s="205">
        <f t="shared" si="32"/>
        <v>9.99</v>
      </c>
      <c r="AV58" s="206">
        <f t="shared" si="33"/>
        <v>9.99</v>
      </c>
      <c r="AW58" s="206">
        <f t="shared" si="34"/>
        <v>9.99</v>
      </c>
      <c r="AX58" s="206">
        <f t="shared" si="35"/>
        <v>9.99</v>
      </c>
      <c r="AY58" s="206">
        <f t="shared" si="36"/>
        <v>9.99</v>
      </c>
      <c r="AZ58" s="206">
        <f t="shared" si="37"/>
        <v>9.99</v>
      </c>
      <c r="BA58" s="206">
        <f t="shared" si="38"/>
        <v>9.99</v>
      </c>
      <c r="BB58" s="206">
        <f t="shared" si="39"/>
        <v>9.99</v>
      </c>
      <c r="BC58" s="206">
        <f t="shared" si="40"/>
        <v>19.990000000000002</v>
      </c>
      <c r="BD58" s="207">
        <f t="shared" si="41"/>
        <v>49.99</v>
      </c>
      <c r="BE58" s="146"/>
      <c r="BF58" s="227">
        <v>46265</v>
      </c>
      <c r="BG58" s="112" t="s">
        <v>164</v>
      </c>
      <c r="BH58" s="103"/>
    </row>
    <row r="59" spans="1:60" s="49" customFormat="1">
      <c r="A59" s="111" t="s">
        <v>173</v>
      </c>
      <c r="B59" s="125" t="s">
        <v>150</v>
      </c>
      <c r="C59" s="47" t="s">
        <v>2286</v>
      </c>
      <c r="D59" s="71" t="s">
        <v>40</v>
      </c>
      <c r="E59" s="112" t="s">
        <v>2428</v>
      </c>
      <c r="F59" s="51" t="s">
        <v>61</v>
      </c>
      <c r="G59" s="52">
        <v>100</v>
      </c>
      <c r="H59" s="52">
        <v>50</v>
      </c>
      <c r="I59" s="14" t="s">
        <v>41</v>
      </c>
      <c r="J59" s="14" t="s">
        <v>76</v>
      </c>
      <c r="K59" s="114" t="s">
        <v>61</v>
      </c>
      <c r="L59" s="115">
        <v>29.99</v>
      </c>
      <c r="M59" s="175">
        <f t="shared" si="27"/>
        <v>25.201680672268907</v>
      </c>
      <c r="N59" s="115"/>
      <c r="O59" s="116"/>
      <c r="P59" s="177">
        <f t="shared" si="69"/>
        <v>29.99</v>
      </c>
      <c r="Q59" s="51" t="s">
        <v>41</v>
      </c>
      <c r="R59" s="14" t="s">
        <v>41</v>
      </c>
      <c r="S59" s="14" t="s">
        <v>41</v>
      </c>
      <c r="T59" s="14" t="s">
        <v>41</v>
      </c>
      <c r="U59" s="14" t="s">
        <v>41</v>
      </c>
      <c r="V59" s="14" t="s">
        <v>41</v>
      </c>
      <c r="W59" s="14" t="s">
        <v>41</v>
      </c>
      <c r="X59" s="14" t="s">
        <v>41</v>
      </c>
      <c r="Y59" s="14" t="s">
        <v>41</v>
      </c>
      <c r="Z59" s="71" t="s">
        <v>41</v>
      </c>
      <c r="AA59" s="256">
        <v>0</v>
      </c>
      <c r="AB59" s="237" t="s">
        <v>49</v>
      </c>
      <c r="AC59" s="120" t="s">
        <v>2288</v>
      </c>
      <c r="AD59" s="67">
        <v>0</v>
      </c>
      <c r="AE59" s="114">
        <v>30</v>
      </c>
      <c r="AF59" s="182">
        <f t="shared" si="28"/>
        <v>30</v>
      </c>
      <c r="AG59" s="183">
        <f t="shared" si="29"/>
        <v>11.899999999999999</v>
      </c>
      <c r="AH59" s="184">
        <f t="shared" si="30"/>
        <v>19.990000000000002</v>
      </c>
      <c r="AI59" s="183">
        <f t="shared" si="31"/>
        <v>16.798319327731093</v>
      </c>
      <c r="AJ59" s="202" t="str">
        <f>IF(ISNUMBER(Q59),AF59-20,"-")</f>
        <v>-</v>
      </c>
      <c r="AK59" s="203" t="str">
        <f>IF(ISNUMBER(R59),AF59-40,"-")</f>
        <v>-</v>
      </c>
      <c r="AL59" s="203" t="str">
        <f>IF(ISNUMBER(S59),AF59-60,"-")</f>
        <v>-</v>
      </c>
      <c r="AM59" s="203" t="str">
        <f>IF(ISNUMBER(T59),AF59-80,"-")</f>
        <v>-</v>
      </c>
      <c r="AN59" s="203" t="str">
        <f>IF(ISNUMBER(U59),AF59-100,"-")</f>
        <v>-</v>
      </c>
      <c r="AO59" s="203" t="str">
        <f>IF(ISNUMBER(V59),AF59-120,"-")</f>
        <v>-</v>
      </c>
      <c r="AP59" s="203" t="str">
        <f>IF(ISNUMBER(W59),AF59-140,"-")</f>
        <v>-</v>
      </c>
      <c r="AQ59" s="203" t="str">
        <f>IF(ISNUMBER(X59),AF59-160,"-")</f>
        <v>-</v>
      </c>
      <c r="AR59" s="203" t="str">
        <f>IF(ISNUMBER(Y59),AF59-180,"-")</f>
        <v>-</v>
      </c>
      <c r="AS59" s="204" t="str">
        <f>IF(ISNUMBER(Z59),AF59-200,"-")</f>
        <v>-</v>
      </c>
      <c r="AT59" s="185"/>
      <c r="AU59" s="205" t="str">
        <f t="shared" si="32"/>
        <v>-</v>
      </c>
      <c r="AV59" s="206" t="str">
        <f t="shared" si="33"/>
        <v>-</v>
      </c>
      <c r="AW59" s="206" t="str">
        <f t="shared" si="34"/>
        <v>-</v>
      </c>
      <c r="AX59" s="206" t="str">
        <f t="shared" si="35"/>
        <v>-</v>
      </c>
      <c r="AY59" s="206" t="str">
        <f t="shared" si="36"/>
        <v>-</v>
      </c>
      <c r="AZ59" s="206" t="str">
        <f t="shared" si="37"/>
        <v>-</v>
      </c>
      <c r="BA59" s="206" t="str">
        <f t="shared" si="38"/>
        <v>-</v>
      </c>
      <c r="BB59" s="206" t="str">
        <f t="shared" si="39"/>
        <v>-</v>
      </c>
      <c r="BC59" s="206" t="str">
        <f t="shared" si="40"/>
        <v>-</v>
      </c>
      <c r="BD59" s="207" t="str">
        <f t="shared" si="41"/>
        <v>-</v>
      </c>
      <c r="BE59" s="146" t="s">
        <v>174</v>
      </c>
      <c r="BF59" s="227">
        <v>46265</v>
      </c>
      <c r="BG59" s="112" t="s">
        <v>165</v>
      </c>
      <c r="BH59" s="103"/>
    </row>
    <row r="60" spans="1:60" s="49" customFormat="1">
      <c r="A60" s="110"/>
      <c r="B60" s="125" t="s">
        <v>150</v>
      </c>
      <c r="C60" s="47" t="s">
        <v>2562</v>
      </c>
      <c r="D60" s="71" t="s">
        <v>85</v>
      </c>
      <c r="E60" s="112"/>
      <c r="F60" s="51" t="s">
        <v>61</v>
      </c>
      <c r="G60" s="52">
        <v>80</v>
      </c>
      <c r="H60" s="52">
        <v>50</v>
      </c>
      <c r="I60" s="14" t="s">
        <v>41</v>
      </c>
      <c r="J60" s="14" t="s">
        <v>76</v>
      </c>
      <c r="K60" s="114" t="s">
        <v>61</v>
      </c>
      <c r="L60" s="115">
        <v>29.99</v>
      </c>
      <c r="M60" s="175">
        <f t="shared" si="27"/>
        <v>25.201680672268907</v>
      </c>
      <c r="N60" s="115"/>
      <c r="O60" s="116"/>
      <c r="P60" s="177">
        <f t="shared" si="69"/>
        <v>29.99</v>
      </c>
      <c r="Q60" s="67">
        <f>P60-1</f>
        <v>28.99</v>
      </c>
      <c r="R60" s="16">
        <f>P60-2</f>
        <v>27.99</v>
      </c>
      <c r="S60" s="16">
        <f>P60-3</f>
        <v>26.99</v>
      </c>
      <c r="T60" s="16">
        <f>P60-4</f>
        <v>25.99</v>
      </c>
      <c r="U60" s="16">
        <f>P60-5</f>
        <v>24.99</v>
      </c>
      <c r="V60" s="16">
        <f>P60-6</f>
        <v>23.99</v>
      </c>
      <c r="W60" s="16">
        <f>P60-7</f>
        <v>22.99</v>
      </c>
      <c r="X60" s="16">
        <f>P60-8</f>
        <v>21.99</v>
      </c>
      <c r="Y60" s="16">
        <f>P60-9</f>
        <v>20.99</v>
      </c>
      <c r="Z60" s="72">
        <f>P60-10</f>
        <v>19.989999999999998</v>
      </c>
      <c r="AA60" s="252">
        <v>19.989999999999998</v>
      </c>
      <c r="AB60" s="212"/>
      <c r="AC60" s="119" t="s">
        <v>41</v>
      </c>
      <c r="AD60" s="67">
        <v>230</v>
      </c>
      <c r="AE60" s="114"/>
      <c r="AF60" s="182">
        <f t="shared" si="28"/>
        <v>230</v>
      </c>
      <c r="AG60" s="183">
        <f t="shared" si="29"/>
        <v>-226.1</v>
      </c>
      <c r="AH60" s="184">
        <f t="shared" si="30"/>
        <v>9.99</v>
      </c>
      <c r="AI60" s="183">
        <f t="shared" si="31"/>
        <v>8.3949579831932777</v>
      </c>
      <c r="AJ60" s="202">
        <f>IF(ISNUMBER(Q60),AF60-20,"-")</f>
        <v>210</v>
      </c>
      <c r="AK60" s="203">
        <f>IF(ISNUMBER(R60),AF60-40,"-")</f>
        <v>190</v>
      </c>
      <c r="AL60" s="203">
        <f>IF(ISNUMBER(S60),AF60-60,"-")</f>
        <v>170</v>
      </c>
      <c r="AM60" s="203">
        <f>IF(ISNUMBER(T60),AF60-80,"-")</f>
        <v>150</v>
      </c>
      <c r="AN60" s="203">
        <f>IF(ISNUMBER(U60),AF60-100,"-")</f>
        <v>130</v>
      </c>
      <c r="AO60" s="203">
        <f>IF(ISNUMBER(V60),AF60-120,"-")</f>
        <v>110</v>
      </c>
      <c r="AP60" s="203">
        <f>IF(ISNUMBER(W60),AF60-140,"-")</f>
        <v>90</v>
      </c>
      <c r="AQ60" s="203">
        <f>IF(ISNUMBER(X60),AF60-160,"-")</f>
        <v>70</v>
      </c>
      <c r="AR60" s="203">
        <f>IF(ISNUMBER(Y60),AF60-180,"-")</f>
        <v>50</v>
      </c>
      <c r="AS60" s="204">
        <f>IF(ISNUMBER(Z60),AF60-200,"-")</f>
        <v>30</v>
      </c>
      <c r="AT60" s="185"/>
      <c r="AU60" s="205">
        <f t="shared" si="32"/>
        <v>9.99</v>
      </c>
      <c r="AV60" s="206">
        <f t="shared" si="33"/>
        <v>9.99</v>
      </c>
      <c r="AW60" s="206">
        <f t="shared" si="34"/>
        <v>9.99</v>
      </c>
      <c r="AX60" s="206">
        <f t="shared" si="35"/>
        <v>9.99</v>
      </c>
      <c r="AY60" s="206">
        <f t="shared" si="36"/>
        <v>9.99</v>
      </c>
      <c r="AZ60" s="206">
        <f t="shared" si="37"/>
        <v>9.99</v>
      </c>
      <c r="BA60" s="206">
        <f t="shared" si="38"/>
        <v>9.99</v>
      </c>
      <c r="BB60" s="206">
        <f t="shared" si="39"/>
        <v>9.99</v>
      </c>
      <c r="BC60" s="206">
        <f t="shared" si="40"/>
        <v>9.99</v>
      </c>
      <c r="BD60" s="207">
        <f t="shared" si="41"/>
        <v>19.990000000000002</v>
      </c>
      <c r="BE60" s="123"/>
      <c r="BF60" s="229"/>
      <c r="BG60" s="112" t="s">
        <v>164</v>
      </c>
      <c r="BH60" s="103"/>
    </row>
    <row r="61" spans="1:60" s="49" customFormat="1">
      <c r="A61" s="110"/>
      <c r="B61" s="125" t="s">
        <v>150</v>
      </c>
      <c r="C61" s="47" t="s">
        <v>274</v>
      </c>
      <c r="D61" s="71" t="s">
        <v>40</v>
      </c>
      <c r="E61" s="112"/>
      <c r="F61" s="51" t="s">
        <v>61</v>
      </c>
      <c r="G61" s="52">
        <v>100</v>
      </c>
      <c r="H61" s="52">
        <v>50</v>
      </c>
      <c r="I61" s="14" t="s">
        <v>41</v>
      </c>
      <c r="J61" s="14" t="s">
        <v>76</v>
      </c>
      <c r="K61" s="114" t="s">
        <v>61</v>
      </c>
      <c r="L61" s="115">
        <v>29.99</v>
      </c>
      <c r="M61" s="175">
        <f t="shared" si="27"/>
        <v>25.201680672268907</v>
      </c>
      <c r="N61" s="115"/>
      <c r="O61" s="116"/>
      <c r="P61" s="177">
        <f t="shared" si="69"/>
        <v>29.99</v>
      </c>
      <c r="Q61" s="67">
        <f>P61-1</f>
        <v>28.99</v>
      </c>
      <c r="R61" s="16">
        <f>P61-2</f>
        <v>27.99</v>
      </c>
      <c r="S61" s="16">
        <f>P61-3</f>
        <v>26.99</v>
      </c>
      <c r="T61" s="16">
        <f>P61-4</f>
        <v>25.99</v>
      </c>
      <c r="U61" s="16">
        <f>P61-5</f>
        <v>24.99</v>
      </c>
      <c r="V61" s="16">
        <f>P61-6</f>
        <v>23.99</v>
      </c>
      <c r="W61" s="16">
        <f>P61-7</f>
        <v>22.99</v>
      </c>
      <c r="X61" s="16">
        <f>P61-8</f>
        <v>21.99</v>
      </c>
      <c r="Y61" s="16">
        <f>P61-9</f>
        <v>20.99</v>
      </c>
      <c r="Z61" s="72">
        <f>P61-10</f>
        <v>19.989999999999998</v>
      </c>
      <c r="AA61" s="252">
        <v>19.989999999999998</v>
      </c>
      <c r="AB61" s="212"/>
      <c r="AC61" s="119" t="s">
        <v>41</v>
      </c>
      <c r="AD61" s="67">
        <v>180</v>
      </c>
      <c r="AE61" s="114"/>
      <c r="AF61" s="182">
        <f t="shared" si="28"/>
        <v>180</v>
      </c>
      <c r="AG61" s="183">
        <f t="shared" si="29"/>
        <v>-166.6</v>
      </c>
      <c r="AH61" s="184">
        <f t="shared" si="30"/>
        <v>9.99</v>
      </c>
      <c r="AI61" s="183">
        <f t="shared" si="31"/>
        <v>8.3949579831932777</v>
      </c>
      <c r="AJ61" s="202">
        <f>IF(ISNUMBER(Q61),AF61-20,"-")</f>
        <v>160</v>
      </c>
      <c r="AK61" s="203">
        <f>IF(ISNUMBER(R61),AF61-40,"-")</f>
        <v>140</v>
      </c>
      <c r="AL61" s="203">
        <f>IF(ISNUMBER(S61),AF61-60,"-")</f>
        <v>120</v>
      </c>
      <c r="AM61" s="203">
        <f>IF(ISNUMBER(T61),AF61-80,"-")</f>
        <v>100</v>
      </c>
      <c r="AN61" s="203">
        <f>IF(ISNUMBER(U61),AF61-100,"-")</f>
        <v>80</v>
      </c>
      <c r="AO61" s="203">
        <f>IF(ISNUMBER(V61),AF61-120,"-")</f>
        <v>60</v>
      </c>
      <c r="AP61" s="203">
        <f>IF(ISNUMBER(W61),AF61-140,"-")</f>
        <v>40</v>
      </c>
      <c r="AQ61" s="203">
        <f>IF(ISNUMBER(X61),AF61-160,"-")</f>
        <v>20</v>
      </c>
      <c r="AR61" s="203">
        <f>IF(ISNUMBER(Y61),AF61-180,"-")</f>
        <v>0</v>
      </c>
      <c r="AS61" s="204">
        <f>IF(ISNUMBER(Z61),AF61-200,"-")</f>
        <v>-20</v>
      </c>
      <c r="AT61" s="185"/>
      <c r="AU61" s="205">
        <f t="shared" si="32"/>
        <v>9.99</v>
      </c>
      <c r="AV61" s="206">
        <f t="shared" si="33"/>
        <v>9.99</v>
      </c>
      <c r="AW61" s="206">
        <f t="shared" si="34"/>
        <v>9.99</v>
      </c>
      <c r="AX61" s="206">
        <f t="shared" si="35"/>
        <v>9.99</v>
      </c>
      <c r="AY61" s="206">
        <f t="shared" si="36"/>
        <v>9.99</v>
      </c>
      <c r="AZ61" s="206">
        <f t="shared" si="37"/>
        <v>9.99</v>
      </c>
      <c r="BA61" s="206">
        <f t="shared" si="38"/>
        <v>9.99</v>
      </c>
      <c r="BB61" s="206">
        <f t="shared" si="39"/>
        <v>29.990000000000002</v>
      </c>
      <c r="BC61" s="206">
        <f t="shared" si="40"/>
        <v>49.99</v>
      </c>
      <c r="BD61" s="207">
        <f t="shared" si="41"/>
        <v>79.989999999999995</v>
      </c>
      <c r="BE61" s="123"/>
      <c r="BF61" s="229"/>
      <c r="BG61" s="112" t="s">
        <v>164</v>
      </c>
      <c r="BH61" s="103"/>
    </row>
    <row r="62" spans="1:60" s="49" customFormat="1">
      <c r="A62" s="111" t="s">
        <v>173</v>
      </c>
      <c r="B62" s="125" t="s">
        <v>150</v>
      </c>
      <c r="C62" s="47" t="s">
        <v>2286</v>
      </c>
      <c r="D62" s="71" t="s">
        <v>40</v>
      </c>
      <c r="E62" s="112"/>
      <c r="F62" s="51" t="s">
        <v>61</v>
      </c>
      <c r="G62" s="52">
        <v>100</v>
      </c>
      <c r="H62" s="52">
        <v>50</v>
      </c>
      <c r="I62" s="14" t="s">
        <v>41</v>
      </c>
      <c r="J62" s="14" t="s">
        <v>76</v>
      </c>
      <c r="K62" s="114" t="s">
        <v>61</v>
      </c>
      <c r="L62" s="115">
        <v>29.99</v>
      </c>
      <c r="M62" s="175">
        <f t="shared" si="27"/>
        <v>25.201680672268907</v>
      </c>
      <c r="N62" s="115"/>
      <c r="O62" s="116"/>
      <c r="P62" s="177">
        <f t="shared" si="69"/>
        <v>29.99</v>
      </c>
      <c r="Q62" s="51" t="s">
        <v>41</v>
      </c>
      <c r="R62" s="14" t="s">
        <v>41</v>
      </c>
      <c r="S62" s="14" t="s">
        <v>41</v>
      </c>
      <c r="T62" s="14" t="s">
        <v>41</v>
      </c>
      <c r="U62" s="14" t="s">
        <v>41</v>
      </c>
      <c r="V62" s="14" t="s">
        <v>41</v>
      </c>
      <c r="W62" s="14" t="s">
        <v>41</v>
      </c>
      <c r="X62" s="14" t="s">
        <v>41</v>
      </c>
      <c r="Y62" s="14" t="s">
        <v>41</v>
      </c>
      <c r="Z62" s="71" t="s">
        <v>41</v>
      </c>
      <c r="AA62" s="252">
        <v>19.989999999999998</v>
      </c>
      <c r="AB62" s="212"/>
      <c r="AC62" s="119" t="s">
        <v>41</v>
      </c>
      <c r="AD62" s="67">
        <v>0</v>
      </c>
      <c r="AE62" s="114"/>
      <c r="AF62" s="182">
        <f t="shared" si="28"/>
        <v>0</v>
      </c>
      <c r="AG62" s="183">
        <f t="shared" si="29"/>
        <v>47.599999999999994</v>
      </c>
      <c r="AH62" s="184">
        <f t="shared" si="30"/>
        <v>49.99</v>
      </c>
      <c r="AI62" s="183">
        <f t="shared" si="31"/>
        <v>42.008403361344541</v>
      </c>
      <c r="AJ62" s="202" t="str">
        <f>IF(ISNUMBER(Q62),AF62-20,"-")</f>
        <v>-</v>
      </c>
      <c r="AK62" s="203" t="str">
        <f>IF(ISNUMBER(R62),AF62-40,"-")</f>
        <v>-</v>
      </c>
      <c r="AL62" s="203" t="str">
        <f>IF(ISNUMBER(S62),AF62-60,"-")</f>
        <v>-</v>
      </c>
      <c r="AM62" s="203" t="str">
        <f>IF(ISNUMBER(T62),AF62-80,"-")</f>
        <v>-</v>
      </c>
      <c r="AN62" s="203" t="str">
        <f>IF(ISNUMBER(U62),AF62-100,"-")</f>
        <v>-</v>
      </c>
      <c r="AO62" s="203" t="str">
        <f>IF(ISNUMBER(V62),AF62-120,"-")</f>
        <v>-</v>
      </c>
      <c r="AP62" s="203" t="str">
        <f>IF(ISNUMBER(W62),AF62-140,"-")</f>
        <v>-</v>
      </c>
      <c r="AQ62" s="203" t="str">
        <f>IF(ISNUMBER(X62),AF62-160,"-")</f>
        <v>-</v>
      </c>
      <c r="AR62" s="203" t="str">
        <f>IF(ISNUMBER(Y62),AF62-180,"-")</f>
        <v>-</v>
      </c>
      <c r="AS62" s="204" t="str">
        <f>IF(ISNUMBER(Z62),AF62-200,"-")</f>
        <v>-</v>
      </c>
      <c r="AT62" s="185"/>
      <c r="AU62" s="205" t="str">
        <f t="shared" si="32"/>
        <v>-</v>
      </c>
      <c r="AV62" s="206" t="str">
        <f t="shared" si="33"/>
        <v>-</v>
      </c>
      <c r="AW62" s="206" t="str">
        <f t="shared" si="34"/>
        <v>-</v>
      </c>
      <c r="AX62" s="206" t="str">
        <f t="shared" si="35"/>
        <v>-</v>
      </c>
      <c r="AY62" s="206" t="str">
        <f t="shared" si="36"/>
        <v>-</v>
      </c>
      <c r="AZ62" s="206" t="str">
        <f t="shared" si="37"/>
        <v>-</v>
      </c>
      <c r="BA62" s="206" t="str">
        <f t="shared" si="38"/>
        <v>-</v>
      </c>
      <c r="BB62" s="206" t="str">
        <f t="shared" si="39"/>
        <v>-</v>
      </c>
      <c r="BC62" s="206" t="str">
        <f t="shared" si="40"/>
        <v>-</v>
      </c>
      <c r="BD62" s="207" t="str">
        <f t="shared" si="41"/>
        <v>-</v>
      </c>
      <c r="BE62" s="123" t="s">
        <v>174</v>
      </c>
      <c r="BF62" s="229"/>
      <c r="BG62" s="112" t="s">
        <v>165</v>
      </c>
      <c r="BH62" s="103"/>
    </row>
    <row r="63" spans="1:60">
      <c r="A63" s="110"/>
      <c r="B63" s="125" t="s">
        <v>150</v>
      </c>
      <c r="C63" s="47" t="s">
        <v>2562</v>
      </c>
      <c r="D63" s="71" t="s">
        <v>85</v>
      </c>
      <c r="E63" s="112" t="s">
        <v>2428</v>
      </c>
      <c r="F63" s="51" t="s">
        <v>61</v>
      </c>
      <c r="G63" s="52">
        <v>80</v>
      </c>
      <c r="H63" s="52">
        <v>50</v>
      </c>
      <c r="I63" s="14" t="s">
        <v>41</v>
      </c>
      <c r="J63" s="14" t="s">
        <v>76</v>
      </c>
      <c r="K63" s="114" t="s">
        <v>61</v>
      </c>
      <c r="L63" s="115">
        <v>29.99</v>
      </c>
      <c r="M63" s="175">
        <f t="shared" si="27"/>
        <v>25.201680672268907</v>
      </c>
      <c r="N63" s="115"/>
      <c r="O63" s="116"/>
      <c r="P63" s="177">
        <f t="shared" si="69"/>
        <v>29.99</v>
      </c>
      <c r="Q63" s="67">
        <f t="shared" ref="Q63:Q89" si="70">P63-1</f>
        <v>28.99</v>
      </c>
      <c r="R63" s="16">
        <f t="shared" ref="R63:R89" si="71">P63-2</f>
        <v>27.99</v>
      </c>
      <c r="S63" s="16">
        <f t="shared" ref="S63:S89" si="72">P63-3</f>
        <v>26.99</v>
      </c>
      <c r="T63" s="16">
        <f t="shared" ref="T63:T89" si="73">P63-4</f>
        <v>25.99</v>
      </c>
      <c r="U63" s="16">
        <f t="shared" ref="U63:U89" si="74">P63-5</f>
        <v>24.99</v>
      </c>
      <c r="V63" s="16">
        <f t="shared" ref="V63:V89" si="75">P63-6</f>
        <v>23.99</v>
      </c>
      <c r="W63" s="16">
        <f t="shared" ref="W63:W89" si="76">P63-7</f>
        <v>22.99</v>
      </c>
      <c r="X63" s="16">
        <f t="shared" ref="X63:X89" si="77">P63-8</f>
        <v>21.99</v>
      </c>
      <c r="Y63" s="16">
        <f t="shared" ref="Y63:Y89" si="78">P63-9</f>
        <v>20.99</v>
      </c>
      <c r="Z63" s="72">
        <f t="shared" ref="Z63:Z89" si="79">P63-10</f>
        <v>19.989999999999998</v>
      </c>
      <c r="AA63" s="252">
        <v>19.989999999999998</v>
      </c>
      <c r="AB63" s="237" t="s">
        <v>49</v>
      </c>
      <c r="AC63" s="120" t="s">
        <v>2566</v>
      </c>
      <c r="AD63" s="67">
        <v>230</v>
      </c>
      <c r="AE63" s="114">
        <v>25</v>
      </c>
      <c r="AF63" s="182">
        <f t="shared" si="28"/>
        <v>255</v>
      </c>
      <c r="AG63" s="183">
        <f t="shared" si="29"/>
        <v>-255.85</v>
      </c>
      <c r="AH63" s="184">
        <f t="shared" si="30"/>
        <v>9.99</v>
      </c>
      <c r="AI63" s="183">
        <f t="shared" si="31"/>
        <v>8.3949579831932777</v>
      </c>
      <c r="AJ63" s="202">
        <f>IF(ISNUMBER(Q63),AF63-20,"-")</f>
        <v>235</v>
      </c>
      <c r="AK63" s="203">
        <f>IF(ISNUMBER(R63),AF63-40,"-")</f>
        <v>215</v>
      </c>
      <c r="AL63" s="203">
        <f>IF(ISNUMBER(S63),AF63-60,"-")</f>
        <v>195</v>
      </c>
      <c r="AM63" s="203">
        <f>IF(ISNUMBER(T63),AF63-80,"-")</f>
        <v>175</v>
      </c>
      <c r="AN63" s="203">
        <f>IF(ISNUMBER(U63),AF63-100,"-")</f>
        <v>155</v>
      </c>
      <c r="AO63" s="203">
        <f>IF(ISNUMBER(V63),AF63-120,"-")</f>
        <v>135</v>
      </c>
      <c r="AP63" s="203">
        <f>IF(ISNUMBER(W63),AF63-140,"-")</f>
        <v>115</v>
      </c>
      <c r="AQ63" s="203">
        <f>IF(ISNUMBER(X63),AF63-160,"-")</f>
        <v>95</v>
      </c>
      <c r="AR63" s="203">
        <f>IF(ISNUMBER(Y63),AF63-180,"-")</f>
        <v>75</v>
      </c>
      <c r="AS63" s="204">
        <f>IF(ISNUMBER(Z63),AF63-200,"-")</f>
        <v>55</v>
      </c>
      <c r="AT63" s="185"/>
      <c r="AU63" s="205">
        <f t="shared" si="32"/>
        <v>9.99</v>
      </c>
      <c r="AV63" s="206">
        <f t="shared" si="33"/>
        <v>9.99</v>
      </c>
      <c r="AW63" s="206">
        <f t="shared" si="34"/>
        <v>9.99</v>
      </c>
      <c r="AX63" s="206">
        <f t="shared" si="35"/>
        <v>9.99</v>
      </c>
      <c r="AY63" s="206">
        <f t="shared" si="36"/>
        <v>9.99</v>
      </c>
      <c r="AZ63" s="206">
        <f t="shared" si="37"/>
        <v>9.99</v>
      </c>
      <c r="BA63" s="206">
        <f t="shared" si="38"/>
        <v>9.99</v>
      </c>
      <c r="BB63" s="206">
        <f t="shared" si="39"/>
        <v>9.99</v>
      </c>
      <c r="BC63" s="206">
        <f t="shared" si="40"/>
        <v>9.99</v>
      </c>
      <c r="BD63" s="207">
        <f t="shared" si="41"/>
        <v>9.99</v>
      </c>
      <c r="BE63" s="123"/>
      <c r="BF63" s="227">
        <v>46265</v>
      </c>
      <c r="BG63" s="112" t="s">
        <v>164</v>
      </c>
      <c r="BH63" s="103"/>
    </row>
    <row r="64" spans="1:60" s="49" customFormat="1">
      <c r="A64" s="110"/>
      <c r="B64" s="125" t="s">
        <v>150</v>
      </c>
      <c r="C64" s="47" t="s">
        <v>2134</v>
      </c>
      <c r="D64" s="71" t="s">
        <v>71</v>
      </c>
      <c r="E64" s="112"/>
      <c r="F64" s="51" t="s">
        <v>61</v>
      </c>
      <c r="G64" s="52">
        <v>15</v>
      </c>
      <c r="H64" s="52">
        <v>50</v>
      </c>
      <c r="I64" s="14" t="s">
        <v>41</v>
      </c>
      <c r="J64" s="14" t="s">
        <v>76</v>
      </c>
      <c r="K64" s="114" t="s">
        <v>61</v>
      </c>
      <c r="L64" s="115">
        <v>29.99</v>
      </c>
      <c r="M64" s="175">
        <f t="shared" si="27"/>
        <v>25.201680672268907</v>
      </c>
      <c r="N64" s="115"/>
      <c r="O64" s="116"/>
      <c r="P64" s="177">
        <f t="shared" si="69"/>
        <v>29.99</v>
      </c>
      <c r="Q64" s="67">
        <f t="shared" si="70"/>
        <v>28.99</v>
      </c>
      <c r="R64" s="16">
        <f t="shared" si="71"/>
        <v>27.99</v>
      </c>
      <c r="S64" s="16">
        <f t="shared" si="72"/>
        <v>26.99</v>
      </c>
      <c r="T64" s="16">
        <f t="shared" si="73"/>
        <v>25.99</v>
      </c>
      <c r="U64" s="16">
        <f t="shared" si="74"/>
        <v>24.99</v>
      </c>
      <c r="V64" s="16">
        <f t="shared" si="75"/>
        <v>23.99</v>
      </c>
      <c r="W64" s="16">
        <f t="shared" si="76"/>
        <v>22.99</v>
      </c>
      <c r="X64" s="16">
        <f t="shared" si="77"/>
        <v>21.99</v>
      </c>
      <c r="Y64" s="16">
        <f t="shared" si="78"/>
        <v>20.99</v>
      </c>
      <c r="Z64" s="72">
        <f t="shared" si="79"/>
        <v>19.989999999999998</v>
      </c>
      <c r="AA64" s="252">
        <v>19.989999999999998</v>
      </c>
      <c r="AB64" s="212"/>
      <c r="AC64" s="119" t="s">
        <v>41</v>
      </c>
      <c r="AD64" s="67">
        <v>210</v>
      </c>
      <c r="AE64" s="114"/>
      <c r="AF64" s="182">
        <f t="shared" si="28"/>
        <v>210</v>
      </c>
      <c r="AG64" s="183">
        <f t="shared" si="29"/>
        <v>-202.29999999999998</v>
      </c>
      <c r="AH64" s="184">
        <f t="shared" si="30"/>
        <v>9.99</v>
      </c>
      <c r="AI64" s="183">
        <f t="shared" si="31"/>
        <v>8.3949579831932777</v>
      </c>
      <c r="AJ64" s="202">
        <f>IF(ISNUMBER(Q64),AF64-20,"-")</f>
        <v>190</v>
      </c>
      <c r="AK64" s="203">
        <f>IF(ISNUMBER(R64),AF64-40,"-")</f>
        <v>170</v>
      </c>
      <c r="AL64" s="203">
        <f>IF(ISNUMBER(S64),AF64-60,"-")</f>
        <v>150</v>
      </c>
      <c r="AM64" s="203">
        <f>IF(ISNUMBER(T64),AF64-80,"-")</f>
        <v>130</v>
      </c>
      <c r="AN64" s="203">
        <f>IF(ISNUMBER(U64),AF64-100,"-")</f>
        <v>110</v>
      </c>
      <c r="AO64" s="203">
        <f>IF(ISNUMBER(V64),AF64-120,"-")</f>
        <v>90</v>
      </c>
      <c r="AP64" s="203">
        <f>IF(ISNUMBER(W64),AF64-140,"-")</f>
        <v>70</v>
      </c>
      <c r="AQ64" s="203">
        <f>IF(ISNUMBER(X64),AF64-160,"-")</f>
        <v>50</v>
      </c>
      <c r="AR64" s="203">
        <f>IF(ISNUMBER(Y64),AF64-180,"-")</f>
        <v>30</v>
      </c>
      <c r="AS64" s="204">
        <f>IF(ISNUMBER(Z64),AF64-200,"-")</f>
        <v>10</v>
      </c>
      <c r="AT64" s="185"/>
      <c r="AU64" s="205">
        <f t="shared" si="32"/>
        <v>9.99</v>
      </c>
      <c r="AV64" s="206">
        <f t="shared" si="33"/>
        <v>9.99</v>
      </c>
      <c r="AW64" s="206">
        <f t="shared" si="34"/>
        <v>9.99</v>
      </c>
      <c r="AX64" s="206">
        <f t="shared" si="35"/>
        <v>9.99</v>
      </c>
      <c r="AY64" s="206">
        <f t="shared" si="36"/>
        <v>9.99</v>
      </c>
      <c r="AZ64" s="206">
        <f t="shared" si="37"/>
        <v>9.99</v>
      </c>
      <c r="BA64" s="206">
        <f t="shared" si="38"/>
        <v>9.99</v>
      </c>
      <c r="BB64" s="206">
        <f t="shared" si="39"/>
        <v>9.99</v>
      </c>
      <c r="BC64" s="206">
        <f t="shared" si="40"/>
        <v>19.990000000000002</v>
      </c>
      <c r="BD64" s="207">
        <f t="shared" si="41"/>
        <v>39.99</v>
      </c>
      <c r="BE64" s="123"/>
      <c r="BF64" s="229"/>
      <c r="BG64" s="112" t="s">
        <v>164</v>
      </c>
      <c r="BH64" s="103"/>
    </row>
    <row r="65" spans="1:60" s="49" customFormat="1">
      <c r="A65" s="110"/>
      <c r="B65" s="125" t="s">
        <v>150</v>
      </c>
      <c r="C65" s="47" t="s">
        <v>2149</v>
      </c>
      <c r="D65" s="71" t="s">
        <v>167</v>
      </c>
      <c r="E65" s="112" t="s">
        <v>2428</v>
      </c>
      <c r="F65" s="51" t="s">
        <v>61</v>
      </c>
      <c r="G65" s="52">
        <v>15</v>
      </c>
      <c r="H65" s="52">
        <v>50</v>
      </c>
      <c r="I65" s="14" t="s">
        <v>41</v>
      </c>
      <c r="J65" s="14" t="s">
        <v>76</v>
      </c>
      <c r="K65" s="114" t="s">
        <v>61</v>
      </c>
      <c r="L65" s="115">
        <v>34.99</v>
      </c>
      <c r="M65" s="175">
        <f t="shared" si="27"/>
        <v>29.403361344537817</v>
      </c>
      <c r="N65" s="115">
        <f>L65-5</f>
        <v>29.990000000000002</v>
      </c>
      <c r="O65" s="116">
        <f t="shared" ref="O65:O67" si="80">N65/1.19</f>
        <v>25.20168067226891</v>
      </c>
      <c r="P65" s="177">
        <f t="shared" ref="P65:P67" si="81">N65</f>
        <v>29.990000000000002</v>
      </c>
      <c r="Q65" s="67">
        <f t="shared" si="70"/>
        <v>28.990000000000002</v>
      </c>
      <c r="R65" s="16">
        <f t="shared" si="71"/>
        <v>27.990000000000002</v>
      </c>
      <c r="S65" s="16">
        <f t="shared" si="72"/>
        <v>26.990000000000002</v>
      </c>
      <c r="T65" s="16">
        <f t="shared" si="73"/>
        <v>25.990000000000002</v>
      </c>
      <c r="U65" s="16">
        <f t="shared" si="74"/>
        <v>24.990000000000002</v>
      </c>
      <c r="V65" s="16">
        <f t="shared" si="75"/>
        <v>23.990000000000002</v>
      </c>
      <c r="W65" s="16">
        <f t="shared" si="76"/>
        <v>22.990000000000002</v>
      </c>
      <c r="X65" s="16">
        <f t="shared" si="77"/>
        <v>21.990000000000002</v>
      </c>
      <c r="Y65" s="16">
        <f t="shared" si="78"/>
        <v>20.990000000000002</v>
      </c>
      <c r="Z65" s="72">
        <f t="shared" si="79"/>
        <v>19.990000000000002</v>
      </c>
      <c r="AA65" s="252">
        <v>19.989999999999998</v>
      </c>
      <c r="AB65" s="237" t="s">
        <v>169</v>
      </c>
      <c r="AC65" s="120" t="s">
        <v>2586</v>
      </c>
      <c r="AD65" s="67">
        <v>290</v>
      </c>
      <c r="AE65" s="114">
        <v>40</v>
      </c>
      <c r="AF65" s="182">
        <f t="shared" si="28"/>
        <v>330</v>
      </c>
      <c r="AG65" s="183">
        <f t="shared" si="29"/>
        <v>-345.09999999999997</v>
      </c>
      <c r="AH65" s="184">
        <f t="shared" si="30"/>
        <v>9.99</v>
      </c>
      <c r="AI65" s="183">
        <f t="shared" si="31"/>
        <v>8.3949579831932777</v>
      </c>
      <c r="AJ65" s="202">
        <f>IF(ISNUMBER(Q65),AF65-20,"-")</f>
        <v>310</v>
      </c>
      <c r="AK65" s="203">
        <f>IF(ISNUMBER(R65),AF65-40,"-")</f>
        <v>290</v>
      </c>
      <c r="AL65" s="203">
        <f>IF(ISNUMBER(S65),AF65-60,"-")</f>
        <v>270</v>
      </c>
      <c r="AM65" s="203">
        <f>IF(ISNUMBER(T65),AF65-80,"-")</f>
        <v>250</v>
      </c>
      <c r="AN65" s="203">
        <f>IF(ISNUMBER(U65),AF65-100,"-")</f>
        <v>230</v>
      </c>
      <c r="AO65" s="203">
        <f>IF(ISNUMBER(V65),AF65-120,"-")</f>
        <v>210</v>
      </c>
      <c r="AP65" s="203">
        <f>IF(ISNUMBER(W65),AF65-140,"-")</f>
        <v>190</v>
      </c>
      <c r="AQ65" s="203">
        <f>IF(ISNUMBER(X65),AF65-160,"-")</f>
        <v>170</v>
      </c>
      <c r="AR65" s="203">
        <f>IF(ISNUMBER(Y65),AF65-180,"-")</f>
        <v>150</v>
      </c>
      <c r="AS65" s="204">
        <f>IF(ISNUMBER(Z65),AF65-200,"-")</f>
        <v>130</v>
      </c>
      <c r="AT65" s="185"/>
      <c r="AU65" s="205">
        <f t="shared" si="32"/>
        <v>9.99</v>
      </c>
      <c r="AV65" s="206">
        <f t="shared" si="33"/>
        <v>9.99</v>
      </c>
      <c r="AW65" s="206">
        <f t="shared" si="34"/>
        <v>9.99</v>
      </c>
      <c r="AX65" s="206">
        <f t="shared" si="35"/>
        <v>9.99</v>
      </c>
      <c r="AY65" s="206">
        <f t="shared" si="36"/>
        <v>9.99</v>
      </c>
      <c r="AZ65" s="206">
        <f t="shared" si="37"/>
        <v>9.99</v>
      </c>
      <c r="BA65" s="206">
        <f t="shared" si="38"/>
        <v>9.99</v>
      </c>
      <c r="BB65" s="206">
        <f t="shared" si="39"/>
        <v>9.99</v>
      </c>
      <c r="BC65" s="206">
        <f t="shared" si="40"/>
        <v>9.99</v>
      </c>
      <c r="BD65" s="207">
        <f t="shared" si="41"/>
        <v>9.99</v>
      </c>
      <c r="BE65" s="123"/>
      <c r="BF65" s="227">
        <v>46265</v>
      </c>
      <c r="BG65" s="112" t="s">
        <v>164</v>
      </c>
      <c r="BH65" s="103"/>
    </row>
    <row r="66" spans="1:60" s="49" customFormat="1">
      <c r="A66" s="110"/>
      <c r="B66" s="125" t="s">
        <v>150</v>
      </c>
      <c r="C66" s="47" t="s">
        <v>123</v>
      </c>
      <c r="D66" s="71" t="s">
        <v>71</v>
      </c>
      <c r="E66" s="112" t="s">
        <v>2428</v>
      </c>
      <c r="F66" s="51" t="s">
        <v>61</v>
      </c>
      <c r="G66" s="52">
        <v>30</v>
      </c>
      <c r="H66" s="52">
        <v>50</v>
      </c>
      <c r="I66" s="14" t="s">
        <v>41</v>
      </c>
      <c r="J66" s="14" t="s">
        <v>76</v>
      </c>
      <c r="K66" s="114" t="s">
        <v>61</v>
      </c>
      <c r="L66" s="115">
        <v>34.99</v>
      </c>
      <c r="M66" s="175">
        <f t="shared" si="27"/>
        <v>29.403361344537817</v>
      </c>
      <c r="N66" s="115">
        <f>L66-5</f>
        <v>29.990000000000002</v>
      </c>
      <c r="O66" s="116">
        <f t="shared" si="80"/>
        <v>25.20168067226891</v>
      </c>
      <c r="P66" s="177">
        <f t="shared" si="81"/>
        <v>29.990000000000002</v>
      </c>
      <c r="Q66" s="67">
        <f t="shared" si="70"/>
        <v>28.990000000000002</v>
      </c>
      <c r="R66" s="16">
        <f t="shared" si="71"/>
        <v>27.990000000000002</v>
      </c>
      <c r="S66" s="16">
        <f t="shared" si="72"/>
        <v>26.990000000000002</v>
      </c>
      <c r="T66" s="16">
        <f t="shared" si="73"/>
        <v>25.990000000000002</v>
      </c>
      <c r="U66" s="16">
        <f t="shared" si="74"/>
        <v>24.990000000000002</v>
      </c>
      <c r="V66" s="16">
        <f t="shared" si="75"/>
        <v>23.990000000000002</v>
      </c>
      <c r="W66" s="16">
        <f t="shared" si="76"/>
        <v>22.990000000000002</v>
      </c>
      <c r="X66" s="16">
        <f t="shared" si="77"/>
        <v>21.990000000000002</v>
      </c>
      <c r="Y66" s="16">
        <f t="shared" si="78"/>
        <v>20.990000000000002</v>
      </c>
      <c r="Z66" s="72">
        <f t="shared" si="79"/>
        <v>19.990000000000002</v>
      </c>
      <c r="AA66" s="252">
        <v>19.989999999999998</v>
      </c>
      <c r="AB66" s="237" t="s">
        <v>169</v>
      </c>
      <c r="AC66" s="120" t="s">
        <v>2588</v>
      </c>
      <c r="AD66" s="67">
        <v>260</v>
      </c>
      <c r="AE66" s="114">
        <v>70</v>
      </c>
      <c r="AF66" s="182">
        <f t="shared" si="28"/>
        <v>330</v>
      </c>
      <c r="AG66" s="183">
        <f t="shared" si="29"/>
        <v>-345.09999999999997</v>
      </c>
      <c r="AH66" s="184">
        <f t="shared" si="30"/>
        <v>9.99</v>
      </c>
      <c r="AI66" s="183">
        <f t="shared" si="31"/>
        <v>8.3949579831932777</v>
      </c>
      <c r="AJ66" s="202">
        <f>IF(ISNUMBER(Q66),AF66-20,"-")</f>
        <v>310</v>
      </c>
      <c r="AK66" s="203">
        <f>IF(ISNUMBER(R66),AF66-40,"-")</f>
        <v>290</v>
      </c>
      <c r="AL66" s="203">
        <f>IF(ISNUMBER(S66),AF66-60,"-")</f>
        <v>270</v>
      </c>
      <c r="AM66" s="203">
        <f>IF(ISNUMBER(T66),AF66-80,"-")</f>
        <v>250</v>
      </c>
      <c r="AN66" s="203">
        <f>IF(ISNUMBER(U66),AF66-100,"-")</f>
        <v>230</v>
      </c>
      <c r="AO66" s="203">
        <f>IF(ISNUMBER(V66),AF66-120,"-")</f>
        <v>210</v>
      </c>
      <c r="AP66" s="203">
        <f>IF(ISNUMBER(W66),AF66-140,"-")</f>
        <v>190</v>
      </c>
      <c r="AQ66" s="203">
        <f>IF(ISNUMBER(X66),AF66-160,"-")</f>
        <v>170</v>
      </c>
      <c r="AR66" s="203">
        <f>IF(ISNUMBER(Y66),AF66-180,"-")</f>
        <v>150</v>
      </c>
      <c r="AS66" s="204">
        <f>IF(ISNUMBER(Z66),AF66-200,"-")</f>
        <v>130</v>
      </c>
      <c r="AT66" s="185"/>
      <c r="AU66" s="205">
        <f t="shared" si="32"/>
        <v>9.99</v>
      </c>
      <c r="AV66" s="206">
        <f t="shared" si="33"/>
        <v>9.99</v>
      </c>
      <c r="AW66" s="206">
        <f t="shared" si="34"/>
        <v>9.99</v>
      </c>
      <c r="AX66" s="206">
        <f t="shared" si="35"/>
        <v>9.99</v>
      </c>
      <c r="AY66" s="206">
        <f t="shared" si="36"/>
        <v>9.99</v>
      </c>
      <c r="AZ66" s="206">
        <f t="shared" si="37"/>
        <v>9.99</v>
      </c>
      <c r="BA66" s="206">
        <f t="shared" si="38"/>
        <v>9.99</v>
      </c>
      <c r="BB66" s="206">
        <f t="shared" si="39"/>
        <v>9.99</v>
      </c>
      <c r="BC66" s="206">
        <f t="shared" si="40"/>
        <v>9.99</v>
      </c>
      <c r="BD66" s="207">
        <f t="shared" si="41"/>
        <v>9.99</v>
      </c>
      <c r="BE66" s="123"/>
      <c r="BF66" s="227">
        <v>46265</v>
      </c>
      <c r="BG66" s="112" t="s">
        <v>164</v>
      </c>
      <c r="BH66" s="103"/>
    </row>
    <row r="67" spans="1:60" s="49" customFormat="1">
      <c r="A67" s="110"/>
      <c r="B67" s="125" t="s">
        <v>150</v>
      </c>
      <c r="C67" s="47" t="s">
        <v>2285</v>
      </c>
      <c r="D67" s="71" t="s">
        <v>167</v>
      </c>
      <c r="E67" s="112" t="s">
        <v>2428</v>
      </c>
      <c r="F67" s="51" t="s">
        <v>61</v>
      </c>
      <c r="G67" s="52">
        <v>30</v>
      </c>
      <c r="H67" s="52">
        <v>50</v>
      </c>
      <c r="I67" s="14" t="s">
        <v>41</v>
      </c>
      <c r="J67" s="14" t="s">
        <v>76</v>
      </c>
      <c r="K67" s="114" t="s">
        <v>61</v>
      </c>
      <c r="L67" s="115">
        <v>39.99</v>
      </c>
      <c r="M67" s="175">
        <f t="shared" si="27"/>
        <v>33.605042016806728</v>
      </c>
      <c r="N67" s="115">
        <f>L67-10</f>
        <v>29.990000000000002</v>
      </c>
      <c r="O67" s="116">
        <f t="shared" si="80"/>
        <v>25.20168067226891</v>
      </c>
      <c r="P67" s="177">
        <f t="shared" si="81"/>
        <v>29.990000000000002</v>
      </c>
      <c r="Q67" s="67">
        <f t="shared" si="70"/>
        <v>28.990000000000002</v>
      </c>
      <c r="R67" s="16">
        <f t="shared" si="71"/>
        <v>27.990000000000002</v>
      </c>
      <c r="S67" s="16">
        <f t="shared" si="72"/>
        <v>26.990000000000002</v>
      </c>
      <c r="T67" s="16">
        <f t="shared" si="73"/>
        <v>25.990000000000002</v>
      </c>
      <c r="U67" s="16">
        <f t="shared" si="74"/>
        <v>24.990000000000002</v>
      </c>
      <c r="V67" s="16">
        <f t="shared" si="75"/>
        <v>23.990000000000002</v>
      </c>
      <c r="W67" s="16">
        <f t="shared" si="76"/>
        <v>22.990000000000002</v>
      </c>
      <c r="X67" s="16">
        <f t="shared" si="77"/>
        <v>21.990000000000002</v>
      </c>
      <c r="Y67" s="16">
        <f t="shared" si="78"/>
        <v>20.990000000000002</v>
      </c>
      <c r="Z67" s="72">
        <f t="shared" si="79"/>
        <v>19.990000000000002</v>
      </c>
      <c r="AA67" s="252">
        <v>19.989999999999998</v>
      </c>
      <c r="AB67" s="237" t="s">
        <v>81</v>
      </c>
      <c r="AC67" s="120" t="s">
        <v>2595</v>
      </c>
      <c r="AD67" s="67">
        <v>340</v>
      </c>
      <c r="AE67" s="114">
        <v>-15</v>
      </c>
      <c r="AF67" s="182">
        <f t="shared" si="28"/>
        <v>325</v>
      </c>
      <c r="AG67" s="183">
        <f t="shared" si="29"/>
        <v>-339.15</v>
      </c>
      <c r="AH67" s="184">
        <f t="shared" si="30"/>
        <v>9.99</v>
      </c>
      <c r="AI67" s="183">
        <f t="shared" si="31"/>
        <v>8.3949579831932777</v>
      </c>
      <c r="AJ67" s="202">
        <f>IF(ISNUMBER(Q67),AF67-20,"-")</f>
        <v>305</v>
      </c>
      <c r="AK67" s="203">
        <f>IF(ISNUMBER(R67),AF67-40,"-")</f>
        <v>285</v>
      </c>
      <c r="AL67" s="203">
        <f>IF(ISNUMBER(S67),AF67-60,"-")</f>
        <v>265</v>
      </c>
      <c r="AM67" s="203">
        <f>IF(ISNUMBER(T67),AF67-80,"-")</f>
        <v>245</v>
      </c>
      <c r="AN67" s="203">
        <f>IF(ISNUMBER(U67),AF67-100,"-")</f>
        <v>225</v>
      </c>
      <c r="AO67" s="203">
        <f>IF(ISNUMBER(V67),AF67-120,"-")</f>
        <v>205</v>
      </c>
      <c r="AP67" s="203">
        <f>IF(ISNUMBER(W67),AF67-140,"-")</f>
        <v>185</v>
      </c>
      <c r="AQ67" s="203">
        <f>IF(ISNUMBER(X67),AF67-160,"-")</f>
        <v>165</v>
      </c>
      <c r="AR67" s="203">
        <f>IF(ISNUMBER(Y67),AF67-180,"-")</f>
        <v>145</v>
      </c>
      <c r="AS67" s="204">
        <f>IF(ISNUMBER(Z67),AF67-200,"-")</f>
        <v>125</v>
      </c>
      <c r="AT67" s="185"/>
      <c r="AU67" s="205">
        <f t="shared" si="32"/>
        <v>9.99</v>
      </c>
      <c r="AV67" s="206">
        <f t="shared" si="33"/>
        <v>9.99</v>
      </c>
      <c r="AW67" s="206">
        <f t="shared" si="34"/>
        <v>9.99</v>
      </c>
      <c r="AX67" s="206">
        <f t="shared" si="35"/>
        <v>9.99</v>
      </c>
      <c r="AY67" s="206">
        <f t="shared" si="36"/>
        <v>9.99</v>
      </c>
      <c r="AZ67" s="206">
        <f t="shared" si="37"/>
        <v>9.99</v>
      </c>
      <c r="BA67" s="206">
        <f t="shared" si="38"/>
        <v>9.99</v>
      </c>
      <c r="BB67" s="206">
        <f t="shared" si="39"/>
        <v>9.99</v>
      </c>
      <c r="BC67" s="206">
        <f t="shared" si="40"/>
        <v>9.99</v>
      </c>
      <c r="BD67" s="207">
        <f t="shared" si="41"/>
        <v>9.99</v>
      </c>
      <c r="BE67" s="123"/>
      <c r="BF67" s="227">
        <v>46295</v>
      </c>
      <c r="BG67" s="112" t="s">
        <v>164</v>
      </c>
      <c r="BH67" s="201" t="s">
        <v>82</v>
      </c>
    </row>
    <row r="68" spans="1:60" s="49" customFormat="1">
      <c r="A68" s="110"/>
      <c r="B68" s="125" t="s">
        <v>150</v>
      </c>
      <c r="C68" s="47" t="s">
        <v>121</v>
      </c>
      <c r="D68" s="71" t="s">
        <v>71</v>
      </c>
      <c r="E68" s="112"/>
      <c r="F68" s="51" t="s">
        <v>61</v>
      </c>
      <c r="G68" s="52">
        <v>20</v>
      </c>
      <c r="H68" s="52">
        <v>50</v>
      </c>
      <c r="I68" s="14" t="s">
        <v>41</v>
      </c>
      <c r="J68" s="14" t="s">
        <v>76</v>
      </c>
      <c r="K68" s="114" t="s">
        <v>61</v>
      </c>
      <c r="L68" s="115">
        <v>31.99</v>
      </c>
      <c r="M68" s="175">
        <f t="shared" si="27"/>
        <v>26.882352941176471</v>
      </c>
      <c r="N68" s="115"/>
      <c r="O68" s="116"/>
      <c r="P68" s="177">
        <f>L68</f>
        <v>31.99</v>
      </c>
      <c r="Q68" s="67">
        <f t="shared" si="70"/>
        <v>30.99</v>
      </c>
      <c r="R68" s="16">
        <f t="shared" si="71"/>
        <v>29.99</v>
      </c>
      <c r="S68" s="16">
        <f t="shared" si="72"/>
        <v>28.99</v>
      </c>
      <c r="T68" s="16">
        <f t="shared" si="73"/>
        <v>27.99</v>
      </c>
      <c r="U68" s="16">
        <f t="shared" si="74"/>
        <v>26.99</v>
      </c>
      <c r="V68" s="16">
        <f t="shared" si="75"/>
        <v>25.99</v>
      </c>
      <c r="W68" s="16">
        <f t="shared" si="76"/>
        <v>24.99</v>
      </c>
      <c r="X68" s="16">
        <f t="shared" si="77"/>
        <v>23.99</v>
      </c>
      <c r="Y68" s="16">
        <f t="shared" si="78"/>
        <v>22.99</v>
      </c>
      <c r="Z68" s="72">
        <f t="shared" si="79"/>
        <v>21.99</v>
      </c>
      <c r="AA68" s="252">
        <v>19.989999999999998</v>
      </c>
      <c r="AB68" s="212"/>
      <c r="AC68" s="119" t="s">
        <v>41</v>
      </c>
      <c r="AD68" s="67">
        <v>230</v>
      </c>
      <c r="AE68" s="114"/>
      <c r="AF68" s="182">
        <f t="shared" si="28"/>
        <v>230</v>
      </c>
      <c r="AG68" s="183">
        <f t="shared" si="29"/>
        <v>-226.1</v>
      </c>
      <c r="AH68" s="184">
        <f t="shared" si="30"/>
        <v>9.99</v>
      </c>
      <c r="AI68" s="183">
        <f t="shared" si="31"/>
        <v>8.3949579831932777</v>
      </c>
      <c r="AJ68" s="202">
        <f>IF(ISNUMBER(Q68),AF68-20,"-")</f>
        <v>210</v>
      </c>
      <c r="AK68" s="203">
        <f>IF(ISNUMBER(R68),AF68-40,"-")</f>
        <v>190</v>
      </c>
      <c r="AL68" s="203">
        <f>IF(ISNUMBER(S68),AF68-60,"-")</f>
        <v>170</v>
      </c>
      <c r="AM68" s="203">
        <f>IF(ISNUMBER(T68),AF68-80,"-")</f>
        <v>150</v>
      </c>
      <c r="AN68" s="203">
        <f>IF(ISNUMBER(U68),AF68-100,"-")</f>
        <v>130</v>
      </c>
      <c r="AO68" s="203">
        <f>IF(ISNUMBER(V68),AF68-120,"-")</f>
        <v>110</v>
      </c>
      <c r="AP68" s="203">
        <f>IF(ISNUMBER(W68),AF68-140,"-")</f>
        <v>90</v>
      </c>
      <c r="AQ68" s="203">
        <f>IF(ISNUMBER(X68),AF68-160,"-")</f>
        <v>70</v>
      </c>
      <c r="AR68" s="203">
        <f>IF(ISNUMBER(Y68),AF68-180,"-")</f>
        <v>50</v>
      </c>
      <c r="AS68" s="204">
        <f>IF(ISNUMBER(Z68),AF68-200,"-")</f>
        <v>30</v>
      </c>
      <c r="AT68" s="185"/>
      <c r="AU68" s="205">
        <f t="shared" si="32"/>
        <v>9.99</v>
      </c>
      <c r="AV68" s="206">
        <f t="shared" si="33"/>
        <v>9.99</v>
      </c>
      <c r="AW68" s="206">
        <f t="shared" si="34"/>
        <v>9.99</v>
      </c>
      <c r="AX68" s="206">
        <f t="shared" si="35"/>
        <v>9.99</v>
      </c>
      <c r="AY68" s="206">
        <f t="shared" si="36"/>
        <v>9.99</v>
      </c>
      <c r="AZ68" s="206">
        <f t="shared" si="37"/>
        <v>9.99</v>
      </c>
      <c r="BA68" s="206">
        <f t="shared" si="38"/>
        <v>9.99</v>
      </c>
      <c r="BB68" s="206">
        <f t="shared" si="39"/>
        <v>9.99</v>
      </c>
      <c r="BC68" s="206">
        <f t="shared" si="40"/>
        <v>9.99</v>
      </c>
      <c r="BD68" s="207">
        <f t="shared" si="41"/>
        <v>19.990000000000002</v>
      </c>
      <c r="BE68" s="123"/>
      <c r="BF68" s="229"/>
      <c r="BG68" s="112" t="s">
        <v>164</v>
      </c>
      <c r="BH68" s="103"/>
    </row>
    <row r="69" spans="1:60" s="49" customFormat="1">
      <c r="A69" s="110"/>
      <c r="B69" s="125" t="s">
        <v>150</v>
      </c>
      <c r="C69" s="47" t="s">
        <v>2577</v>
      </c>
      <c r="D69" s="71" t="s">
        <v>85</v>
      </c>
      <c r="E69" s="112"/>
      <c r="F69" s="51" t="s">
        <v>61</v>
      </c>
      <c r="G69" s="52">
        <v>40</v>
      </c>
      <c r="H69" s="52">
        <v>50</v>
      </c>
      <c r="I69" s="14" t="s">
        <v>41</v>
      </c>
      <c r="J69" s="14" t="s">
        <v>76</v>
      </c>
      <c r="K69" s="114" t="s">
        <v>61</v>
      </c>
      <c r="L69" s="115">
        <v>31.99</v>
      </c>
      <c r="M69" s="175">
        <f t="shared" si="27"/>
        <v>26.882352941176471</v>
      </c>
      <c r="N69" s="115"/>
      <c r="O69" s="116"/>
      <c r="P69" s="177">
        <f>L69</f>
        <v>31.99</v>
      </c>
      <c r="Q69" s="67">
        <f t="shared" si="70"/>
        <v>30.99</v>
      </c>
      <c r="R69" s="16">
        <f t="shared" si="71"/>
        <v>29.99</v>
      </c>
      <c r="S69" s="16">
        <f t="shared" si="72"/>
        <v>28.99</v>
      </c>
      <c r="T69" s="16">
        <f t="shared" si="73"/>
        <v>27.99</v>
      </c>
      <c r="U69" s="16">
        <f t="shared" si="74"/>
        <v>26.99</v>
      </c>
      <c r="V69" s="16">
        <f t="shared" si="75"/>
        <v>25.99</v>
      </c>
      <c r="W69" s="16">
        <f t="shared" si="76"/>
        <v>24.99</v>
      </c>
      <c r="X69" s="16">
        <f t="shared" si="77"/>
        <v>23.99</v>
      </c>
      <c r="Y69" s="16">
        <f t="shared" si="78"/>
        <v>22.99</v>
      </c>
      <c r="Z69" s="72">
        <f t="shared" si="79"/>
        <v>21.99</v>
      </c>
      <c r="AA69" s="252">
        <v>19.989999999999998</v>
      </c>
      <c r="AB69" s="212"/>
      <c r="AC69" s="119" t="s">
        <v>41</v>
      </c>
      <c r="AD69" s="67">
        <v>200</v>
      </c>
      <c r="AE69" s="114"/>
      <c r="AF69" s="182">
        <f t="shared" si="28"/>
        <v>200</v>
      </c>
      <c r="AG69" s="183">
        <f t="shared" si="29"/>
        <v>-190.39999999999998</v>
      </c>
      <c r="AH69" s="184">
        <f t="shared" si="30"/>
        <v>9.99</v>
      </c>
      <c r="AI69" s="183">
        <f t="shared" si="31"/>
        <v>8.3949579831932777</v>
      </c>
      <c r="AJ69" s="202">
        <f>IF(ISNUMBER(Q69),AF69-20,"-")</f>
        <v>180</v>
      </c>
      <c r="AK69" s="203">
        <f>IF(ISNUMBER(R69),AF69-40,"-")</f>
        <v>160</v>
      </c>
      <c r="AL69" s="203">
        <f>IF(ISNUMBER(S69),AF69-60,"-")</f>
        <v>140</v>
      </c>
      <c r="AM69" s="203">
        <f>IF(ISNUMBER(T69),AF69-80,"-")</f>
        <v>120</v>
      </c>
      <c r="AN69" s="203">
        <f>IF(ISNUMBER(U69),AF69-100,"-")</f>
        <v>100</v>
      </c>
      <c r="AO69" s="203">
        <f>IF(ISNUMBER(V69),AF69-120,"-")</f>
        <v>80</v>
      </c>
      <c r="AP69" s="203">
        <f>IF(ISNUMBER(W69),AF69-140,"-")</f>
        <v>60</v>
      </c>
      <c r="AQ69" s="203">
        <f>IF(ISNUMBER(X69),AF69-160,"-")</f>
        <v>40</v>
      </c>
      <c r="AR69" s="203">
        <f>IF(ISNUMBER(Y69),AF69-180,"-")</f>
        <v>20</v>
      </c>
      <c r="AS69" s="204">
        <f>IF(ISNUMBER(Z69),AF69-200,"-")</f>
        <v>0</v>
      </c>
      <c r="AT69" s="185"/>
      <c r="AU69" s="205">
        <f t="shared" si="32"/>
        <v>9.99</v>
      </c>
      <c r="AV69" s="206">
        <f t="shared" si="33"/>
        <v>9.99</v>
      </c>
      <c r="AW69" s="206">
        <f t="shared" si="34"/>
        <v>9.99</v>
      </c>
      <c r="AX69" s="206">
        <f t="shared" si="35"/>
        <v>9.99</v>
      </c>
      <c r="AY69" s="206">
        <f t="shared" si="36"/>
        <v>9.99</v>
      </c>
      <c r="AZ69" s="206">
        <f t="shared" si="37"/>
        <v>9.99</v>
      </c>
      <c r="BA69" s="206">
        <f t="shared" si="38"/>
        <v>9.99</v>
      </c>
      <c r="BB69" s="206">
        <f t="shared" si="39"/>
        <v>9.99</v>
      </c>
      <c r="BC69" s="206">
        <f t="shared" si="40"/>
        <v>29.990000000000002</v>
      </c>
      <c r="BD69" s="207">
        <f t="shared" si="41"/>
        <v>49.99</v>
      </c>
      <c r="BE69" s="123"/>
      <c r="BF69" s="229"/>
      <c r="BG69" s="112" t="s">
        <v>164</v>
      </c>
      <c r="BH69" s="103"/>
    </row>
    <row r="70" spans="1:60">
      <c r="A70" s="110"/>
      <c r="B70" s="125" t="s">
        <v>150</v>
      </c>
      <c r="C70" s="47" t="s">
        <v>2576</v>
      </c>
      <c r="D70" s="71" t="s">
        <v>167</v>
      </c>
      <c r="E70" s="112" t="s">
        <v>2428</v>
      </c>
      <c r="F70" s="51" t="s">
        <v>61</v>
      </c>
      <c r="G70" s="52">
        <v>20</v>
      </c>
      <c r="H70" s="52">
        <v>50</v>
      </c>
      <c r="I70" s="14" t="s">
        <v>41</v>
      </c>
      <c r="J70" s="14" t="s">
        <v>76</v>
      </c>
      <c r="K70" s="114" t="s">
        <v>61</v>
      </c>
      <c r="L70" s="115">
        <v>36.99</v>
      </c>
      <c r="M70" s="175">
        <f t="shared" si="27"/>
        <v>31.084033613445381</v>
      </c>
      <c r="N70" s="115">
        <f>L70-5</f>
        <v>31.990000000000002</v>
      </c>
      <c r="O70" s="116">
        <f>N70/1.19</f>
        <v>26.882352941176475</v>
      </c>
      <c r="P70" s="177">
        <f>N70</f>
        <v>31.990000000000002</v>
      </c>
      <c r="Q70" s="67">
        <f t="shared" si="70"/>
        <v>30.990000000000002</v>
      </c>
      <c r="R70" s="16">
        <f t="shared" si="71"/>
        <v>29.990000000000002</v>
      </c>
      <c r="S70" s="16">
        <f t="shared" si="72"/>
        <v>28.990000000000002</v>
      </c>
      <c r="T70" s="16">
        <f t="shared" si="73"/>
        <v>27.990000000000002</v>
      </c>
      <c r="U70" s="16">
        <f t="shared" si="74"/>
        <v>26.990000000000002</v>
      </c>
      <c r="V70" s="16">
        <f t="shared" si="75"/>
        <v>25.990000000000002</v>
      </c>
      <c r="W70" s="16">
        <f t="shared" si="76"/>
        <v>24.990000000000002</v>
      </c>
      <c r="X70" s="16">
        <f t="shared" si="77"/>
        <v>23.990000000000002</v>
      </c>
      <c r="Y70" s="16">
        <f t="shared" si="78"/>
        <v>22.990000000000002</v>
      </c>
      <c r="Z70" s="72">
        <f t="shared" si="79"/>
        <v>21.990000000000002</v>
      </c>
      <c r="AA70" s="252">
        <v>19.989999999999998</v>
      </c>
      <c r="AB70" s="237" t="s">
        <v>169</v>
      </c>
      <c r="AC70" s="120" t="s">
        <v>2587</v>
      </c>
      <c r="AD70" s="67">
        <v>310</v>
      </c>
      <c r="AE70" s="114">
        <v>50</v>
      </c>
      <c r="AF70" s="182">
        <f t="shared" si="28"/>
        <v>360</v>
      </c>
      <c r="AG70" s="183">
        <f t="shared" si="29"/>
        <v>-380.79999999999995</v>
      </c>
      <c r="AH70" s="184">
        <f t="shared" si="30"/>
        <v>9.99</v>
      </c>
      <c r="AI70" s="183">
        <f t="shared" si="31"/>
        <v>8.3949579831932777</v>
      </c>
      <c r="AJ70" s="202">
        <f>IF(ISNUMBER(Q70),AF70-20,"-")</f>
        <v>340</v>
      </c>
      <c r="AK70" s="203">
        <f>IF(ISNUMBER(R70),AF70-40,"-")</f>
        <v>320</v>
      </c>
      <c r="AL70" s="203">
        <f>IF(ISNUMBER(S70),AF70-60,"-")</f>
        <v>300</v>
      </c>
      <c r="AM70" s="203">
        <f>IF(ISNUMBER(T70),AF70-80,"-")</f>
        <v>280</v>
      </c>
      <c r="AN70" s="203">
        <f>IF(ISNUMBER(U70),AF70-100,"-")</f>
        <v>260</v>
      </c>
      <c r="AO70" s="203">
        <f>IF(ISNUMBER(V70),AF70-120,"-")</f>
        <v>240</v>
      </c>
      <c r="AP70" s="203">
        <f>IF(ISNUMBER(W70),AF70-140,"-")</f>
        <v>220</v>
      </c>
      <c r="AQ70" s="203">
        <f>IF(ISNUMBER(X70),AF70-160,"-")</f>
        <v>200</v>
      </c>
      <c r="AR70" s="203">
        <f>IF(ISNUMBER(Y70),AF70-180,"-")</f>
        <v>180</v>
      </c>
      <c r="AS70" s="204">
        <f>IF(ISNUMBER(Z70),AF70-200,"-")</f>
        <v>160</v>
      </c>
      <c r="AT70" s="185"/>
      <c r="AU70" s="205">
        <f t="shared" si="32"/>
        <v>9.99</v>
      </c>
      <c r="AV70" s="206">
        <f t="shared" si="33"/>
        <v>9.99</v>
      </c>
      <c r="AW70" s="206">
        <f t="shared" si="34"/>
        <v>9.99</v>
      </c>
      <c r="AX70" s="206">
        <f t="shared" si="35"/>
        <v>9.99</v>
      </c>
      <c r="AY70" s="206">
        <f t="shared" si="36"/>
        <v>9.99</v>
      </c>
      <c r="AZ70" s="206">
        <f t="shared" si="37"/>
        <v>9.99</v>
      </c>
      <c r="BA70" s="206">
        <f t="shared" si="38"/>
        <v>9.99</v>
      </c>
      <c r="BB70" s="206">
        <f t="shared" si="39"/>
        <v>9.99</v>
      </c>
      <c r="BC70" s="206">
        <f t="shared" si="40"/>
        <v>9.99</v>
      </c>
      <c r="BD70" s="207">
        <f t="shared" si="41"/>
        <v>9.99</v>
      </c>
      <c r="BE70" s="123"/>
      <c r="BF70" s="227">
        <v>46265</v>
      </c>
      <c r="BG70" s="112" t="s">
        <v>164</v>
      </c>
      <c r="BH70" s="103"/>
    </row>
    <row r="71" spans="1:60" s="49" customFormat="1">
      <c r="A71" s="110"/>
      <c r="B71" s="125" t="s">
        <v>150</v>
      </c>
      <c r="C71" s="47" t="s">
        <v>2514</v>
      </c>
      <c r="D71" s="71" t="s">
        <v>71</v>
      </c>
      <c r="E71" s="112" t="s">
        <v>2428</v>
      </c>
      <c r="F71" s="51" t="s">
        <v>61</v>
      </c>
      <c r="G71" s="52">
        <v>40</v>
      </c>
      <c r="H71" s="52">
        <v>50</v>
      </c>
      <c r="I71" s="14" t="s">
        <v>41</v>
      </c>
      <c r="J71" s="14" t="s">
        <v>76</v>
      </c>
      <c r="K71" s="114" t="s">
        <v>61</v>
      </c>
      <c r="L71" s="115">
        <v>36.99</v>
      </c>
      <c r="M71" s="175">
        <f t="shared" ref="M71:M89" si="82">L71/1.19</f>
        <v>31.084033613445381</v>
      </c>
      <c r="N71" s="115">
        <f>L71-5</f>
        <v>31.990000000000002</v>
      </c>
      <c r="O71" s="116">
        <f>N71/1.19</f>
        <v>26.882352941176475</v>
      </c>
      <c r="P71" s="177">
        <f>N71</f>
        <v>31.990000000000002</v>
      </c>
      <c r="Q71" s="67">
        <f t="shared" si="70"/>
        <v>30.990000000000002</v>
      </c>
      <c r="R71" s="16">
        <f t="shared" si="71"/>
        <v>29.990000000000002</v>
      </c>
      <c r="S71" s="16">
        <f t="shared" si="72"/>
        <v>28.990000000000002</v>
      </c>
      <c r="T71" s="16">
        <f t="shared" si="73"/>
        <v>27.990000000000002</v>
      </c>
      <c r="U71" s="16">
        <f t="shared" si="74"/>
        <v>26.990000000000002</v>
      </c>
      <c r="V71" s="16">
        <f t="shared" si="75"/>
        <v>25.990000000000002</v>
      </c>
      <c r="W71" s="16">
        <f t="shared" si="76"/>
        <v>24.990000000000002</v>
      </c>
      <c r="X71" s="16">
        <f t="shared" si="77"/>
        <v>23.990000000000002</v>
      </c>
      <c r="Y71" s="16">
        <f t="shared" si="78"/>
        <v>22.990000000000002</v>
      </c>
      <c r="Z71" s="72">
        <f t="shared" si="79"/>
        <v>21.990000000000002</v>
      </c>
      <c r="AA71" s="252">
        <v>19.989999999999998</v>
      </c>
      <c r="AB71" s="237" t="s">
        <v>169</v>
      </c>
      <c r="AC71" s="120" t="s">
        <v>2589</v>
      </c>
      <c r="AD71" s="67">
        <v>280</v>
      </c>
      <c r="AE71" s="114">
        <v>80</v>
      </c>
      <c r="AF71" s="182">
        <f t="shared" ref="AF71:AF89" si="83">SUM(AD71:AE71)</f>
        <v>360</v>
      </c>
      <c r="AG71" s="183">
        <f t="shared" ref="AG71:AG89" si="84">((($AF$2+$AF$3)-AF71))*1.19</f>
        <v>-380.79999999999995</v>
      </c>
      <c r="AH71" s="184">
        <f t="shared" ref="AH71:AH89" si="85">IF(AG71&lt;1,9.99,ROUNDDOWN(AG71/10,0)*10+9.99)</f>
        <v>9.99</v>
      </c>
      <c r="AI71" s="183">
        <f t="shared" ref="AI71:AI89" si="86">AH71/1.19</f>
        <v>8.3949579831932777</v>
      </c>
      <c r="AJ71" s="202">
        <f>IF(ISNUMBER(Q71),AF71-20,"-")</f>
        <v>340</v>
      </c>
      <c r="AK71" s="203">
        <f>IF(ISNUMBER(R71),AF71-40,"-")</f>
        <v>320</v>
      </c>
      <c r="AL71" s="203">
        <f>IF(ISNUMBER(S71),AF71-60,"-")</f>
        <v>300</v>
      </c>
      <c r="AM71" s="203">
        <f>IF(ISNUMBER(T71),AF71-80,"-")</f>
        <v>280</v>
      </c>
      <c r="AN71" s="203">
        <f>IF(ISNUMBER(U71),AF71-100,"-")</f>
        <v>260</v>
      </c>
      <c r="AO71" s="203">
        <f>IF(ISNUMBER(V71),AF71-120,"-")</f>
        <v>240</v>
      </c>
      <c r="AP71" s="203">
        <f>IF(ISNUMBER(W71),AF71-140,"-")</f>
        <v>220</v>
      </c>
      <c r="AQ71" s="203">
        <f>IF(ISNUMBER(X71),AF71-160,"-")</f>
        <v>200</v>
      </c>
      <c r="AR71" s="203">
        <f>IF(ISNUMBER(Y71),AF71-180,"-")</f>
        <v>180</v>
      </c>
      <c r="AS71" s="204">
        <f>IF(ISNUMBER(Z71),AF71-200,"-")</f>
        <v>160</v>
      </c>
      <c r="AT71" s="185"/>
      <c r="AU71" s="205">
        <f t="shared" si="32"/>
        <v>9.99</v>
      </c>
      <c r="AV71" s="206">
        <f t="shared" si="33"/>
        <v>9.99</v>
      </c>
      <c r="AW71" s="206">
        <f t="shared" si="34"/>
        <v>9.99</v>
      </c>
      <c r="AX71" s="206">
        <f t="shared" si="35"/>
        <v>9.99</v>
      </c>
      <c r="AY71" s="206">
        <f t="shared" si="36"/>
        <v>9.99</v>
      </c>
      <c r="AZ71" s="206">
        <f t="shared" si="37"/>
        <v>9.99</v>
      </c>
      <c r="BA71" s="206">
        <f t="shared" si="38"/>
        <v>9.99</v>
      </c>
      <c r="BB71" s="206">
        <f t="shared" si="39"/>
        <v>9.99</v>
      </c>
      <c r="BC71" s="206">
        <f t="shared" si="40"/>
        <v>9.99</v>
      </c>
      <c r="BD71" s="207">
        <f t="shared" si="41"/>
        <v>9.99</v>
      </c>
      <c r="BE71" s="123"/>
      <c r="BF71" s="227">
        <v>46265</v>
      </c>
      <c r="BG71" s="112" t="s">
        <v>164</v>
      </c>
      <c r="BH71" s="103"/>
    </row>
    <row r="72" spans="1:60" s="49" customFormat="1">
      <c r="A72" s="110"/>
      <c r="B72" s="125" t="s">
        <v>150</v>
      </c>
      <c r="C72" s="47" t="s">
        <v>276</v>
      </c>
      <c r="D72" s="71" t="s">
        <v>85</v>
      </c>
      <c r="E72" s="112" t="s">
        <v>2428</v>
      </c>
      <c r="F72" s="51" t="s">
        <v>61</v>
      </c>
      <c r="G72" s="52">
        <v>100</v>
      </c>
      <c r="H72" s="52">
        <v>50</v>
      </c>
      <c r="I72" s="14" t="s">
        <v>41</v>
      </c>
      <c r="J72" s="14" t="s">
        <v>76</v>
      </c>
      <c r="K72" s="114" t="s">
        <v>61</v>
      </c>
      <c r="L72" s="115">
        <v>34.989999999999995</v>
      </c>
      <c r="M72" s="175">
        <f t="shared" si="82"/>
        <v>29.403361344537814</v>
      </c>
      <c r="N72" s="115"/>
      <c r="O72" s="116"/>
      <c r="P72" s="177">
        <f t="shared" ref="P72:P77" si="87">L72</f>
        <v>34.989999999999995</v>
      </c>
      <c r="Q72" s="67">
        <f t="shared" si="70"/>
        <v>33.989999999999995</v>
      </c>
      <c r="R72" s="16">
        <f t="shared" si="71"/>
        <v>32.989999999999995</v>
      </c>
      <c r="S72" s="16">
        <f t="shared" si="72"/>
        <v>31.989999999999995</v>
      </c>
      <c r="T72" s="16">
        <f t="shared" si="73"/>
        <v>30.989999999999995</v>
      </c>
      <c r="U72" s="16">
        <f t="shared" si="74"/>
        <v>29.989999999999995</v>
      </c>
      <c r="V72" s="16">
        <f t="shared" si="75"/>
        <v>28.989999999999995</v>
      </c>
      <c r="W72" s="16">
        <f t="shared" si="76"/>
        <v>27.989999999999995</v>
      </c>
      <c r="X72" s="16">
        <f t="shared" si="77"/>
        <v>26.989999999999995</v>
      </c>
      <c r="Y72" s="16">
        <f t="shared" si="78"/>
        <v>25.989999999999995</v>
      </c>
      <c r="Z72" s="72">
        <f t="shared" si="79"/>
        <v>24.989999999999995</v>
      </c>
      <c r="AA72" s="252">
        <v>19.989999999999998</v>
      </c>
      <c r="AB72" s="237" t="s">
        <v>49</v>
      </c>
      <c r="AC72" s="120" t="s">
        <v>2287</v>
      </c>
      <c r="AD72" s="67">
        <v>260</v>
      </c>
      <c r="AE72" s="114">
        <v>25</v>
      </c>
      <c r="AF72" s="182">
        <f t="shared" si="83"/>
        <v>285</v>
      </c>
      <c r="AG72" s="183">
        <f t="shared" si="84"/>
        <v>-291.55</v>
      </c>
      <c r="AH72" s="184">
        <f t="shared" si="85"/>
        <v>9.99</v>
      </c>
      <c r="AI72" s="183">
        <f t="shared" si="86"/>
        <v>8.3949579831932777</v>
      </c>
      <c r="AJ72" s="202">
        <f>IF(ISNUMBER(Q72),AF72-20,"-")</f>
        <v>265</v>
      </c>
      <c r="AK72" s="203">
        <f>IF(ISNUMBER(R72),AF72-40,"-")</f>
        <v>245</v>
      </c>
      <c r="AL72" s="203">
        <f>IF(ISNUMBER(S72),AF72-60,"-")</f>
        <v>225</v>
      </c>
      <c r="AM72" s="203">
        <f>IF(ISNUMBER(T72),AF72-80,"-")</f>
        <v>205</v>
      </c>
      <c r="AN72" s="203">
        <f>IF(ISNUMBER(U72),AF72-100,"-")</f>
        <v>185</v>
      </c>
      <c r="AO72" s="203">
        <f>IF(ISNUMBER(V72),AF72-120,"-")</f>
        <v>165</v>
      </c>
      <c r="AP72" s="203">
        <f>IF(ISNUMBER(W72),AF72-140,"-")</f>
        <v>145</v>
      </c>
      <c r="AQ72" s="203">
        <f>IF(ISNUMBER(X72),AF72-160,"-")</f>
        <v>125</v>
      </c>
      <c r="AR72" s="203">
        <f>IF(ISNUMBER(Y72),AF72-180,"-")</f>
        <v>105</v>
      </c>
      <c r="AS72" s="204">
        <f>IF(ISNUMBER(Z72),AF72-200,"-")</f>
        <v>85</v>
      </c>
      <c r="AT72" s="185"/>
      <c r="AU72" s="205">
        <f t="shared" ref="AU72:AU89" si="88">IF(ISNUMBER(AJ72),IF((AG72+23.8)&lt;1,9.99,ROUNDDOWN((AG72+23.8)/10,0)*10+9.99),"-")</f>
        <v>9.99</v>
      </c>
      <c r="AV72" s="206">
        <f t="shared" ref="AV72:AV89" si="89">IF(ISNUMBER(AK72),IF((AG72+47.6)&lt;1,9.99,ROUNDDOWN((AG72+47.6)/10,0)*10+9.99),"-")</f>
        <v>9.99</v>
      </c>
      <c r="AW72" s="206">
        <f t="shared" ref="AW72:AW89" si="90">IF(ISNUMBER(AL72),IF((AG72+71.4)&lt;1,9.99,ROUNDDOWN((AG72+71.4)/10,0)*10+9.99),"-")</f>
        <v>9.99</v>
      </c>
      <c r="AX72" s="206">
        <f t="shared" ref="AX72:AX89" si="91">IF(ISNUMBER(AM72),IF((AG72+95.2)&lt;1,9.99,ROUNDDOWN((AG72+95.2)/10,0)*10+9.99),"-")</f>
        <v>9.99</v>
      </c>
      <c r="AY72" s="206">
        <f t="shared" ref="AY72:AY89" si="92">IF(ISNUMBER(AN72),IF((AG72+119)&lt;1,9.99,ROUNDDOWN((AG72+119)/10,0)*10+9.99),"-")</f>
        <v>9.99</v>
      </c>
      <c r="AZ72" s="206">
        <f t="shared" ref="AZ72:AZ89" si="93">IF(ISNUMBER(AO72),IF((AG72+142.8)&lt;1,9.99,ROUNDDOWN((AG72+142.8)/10,0)*10+9.99),"-")</f>
        <v>9.99</v>
      </c>
      <c r="BA72" s="206">
        <f t="shared" ref="BA72:BA89" si="94">IF(ISNUMBER(AP72),IF((AG72+166.6)&lt;1,9.99,ROUNDDOWN((AG72+166.6)/10,0)*10+9.99),"-")</f>
        <v>9.99</v>
      </c>
      <c r="BB72" s="206">
        <f t="shared" ref="BB72:BB89" si="95">IF(ISNUMBER(AQ72),IF((AG72+190.4)&lt;1,9.99,ROUNDDOWN((AG72+190.4)/10,0)*10+9.99),"-")</f>
        <v>9.99</v>
      </c>
      <c r="BC72" s="206">
        <f t="shared" ref="BC72:BC89" si="96">IF(ISNUMBER(AR72),IF((AG72+214.2)&lt;1,9.99,ROUNDDOWN((AG72+214.2)/10,0)*10+9.99),"-")</f>
        <v>9.99</v>
      </c>
      <c r="BD72" s="207">
        <f t="shared" ref="BD72:BD89" si="97">IF(ISNUMBER(AS72),IF((AG72+238)&lt;1,9.99,ROUNDDOWN((AG72+238)/10,0)*10+9.99),"-")</f>
        <v>9.99</v>
      </c>
      <c r="BE72" s="146"/>
      <c r="BF72" s="227">
        <v>46265</v>
      </c>
      <c r="BG72" s="112" t="s">
        <v>164</v>
      </c>
      <c r="BH72" s="103"/>
    </row>
    <row r="73" spans="1:60" s="49" customFormat="1">
      <c r="A73" s="110"/>
      <c r="B73" s="125" t="s">
        <v>150</v>
      </c>
      <c r="C73" s="47" t="s">
        <v>276</v>
      </c>
      <c r="D73" s="71" t="s">
        <v>85</v>
      </c>
      <c r="E73" s="112"/>
      <c r="F73" s="51" t="s">
        <v>61</v>
      </c>
      <c r="G73" s="52">
        <v>100</v>
      </c>
      <c r="H73" s="52">
        <v>50</v>
      </c>
      <c r="I73" s="14" t="s">
        <v>41</v>
      </c>
      <c r="J73" s="14" t="s">
        <v>76</v>
      </c>
      <c r="K73" s="114" t="s">
        <v>61</v>
      </c>
      <c r="L73" s="115">
        <v>34.989999999999995</v>
      </c>
      <c r="M73" s="175">
        <f t="shared" si="82"/>
        <v>29.403361344537814</v>
      </c>
      <c r="N73" s="115"/>
      <c r="O73" s="116"/>
      <c r="P73" s="177">
        <f t="shared" si="87"/>
        <v>34.989999999999995</v>
      </c>
      <c r="Q73" s="67">
        <f t="shared" si="70"/>
        <v>33.989999999999995</v>
      </c>
      <c r="R73" s="16">
        <f t="shared" si="71"/>
        <v>32.989999999999995</v>
      </c>
      <c r="S73" s="16">
        <f t="shared" si="72"/>
        <v>31.989999999999995</v>
      </c>
      <c r="T73" s="16">
        <f t="shared" si="73"/>
        <v>30.989999999999995</v>
      </c>
      <c r="U73" s="16">
        <f t="shared" si="74"/>
        <v>29.989999999999995</v>
      </c>
      <c r="V73" s="16">
        <f t="shared" si="75"/>
        <v>28.989999999999995</v>
      </c>
      <c r="W73" s="16">
        <f t="shared" si="76"/>
        <v>27.989999999999995</v>
      </c>
      <c r="X73" s="16">
        <f t="shared" si="77"/>
        <v>26.989999999999995</v>
      </c>
      <c r="Y73" s="16">
        <f t="shared" si="78"/>
        <v>25.989999999999995</v>
      </c>
      <c r="Z73" s="72">
        <f t="shared" si="79"/>
        <v>24.989999999999995</v>
      </c>
      <c r="AA73" s="252">
        <v>19.989999999999998</v>
      </c>
      <c r="AB73" s="212"/>
      <c r="AC73" s="119" t="s">
        <v>41</v>
      </c>
      <c r="AD73" s="67">
        <v>260</v>
      </c>
      <c r="AE73" s="114"/>
      <c r="AF73" s="182">
        <f t="shared" si="83"/>
        <v>260</v>
      </c>
      <c r="AG73" s="183">
        <f t="shared" si="84"/>
        <v>-261.8</v>
      </c>
      <c r="AH73" s="184">
        <f t="shared" si="85"/>
        <v>9.99</v>
      </c>
      <c r="AI73" s="183">
        <f t="shared" si="86"/>
        <v>8.3949579831932777</v>
      </c>
      <c r="AJ73" s="202">
        <f>IF(ISNUMBER(Q73),AF73-20,"-")</f>
        <v>240</v>
      </c>
      <c r="AK73" s="203">
        <f>IF(ISNUMBER(R73),AF73-40,"-")</f>
        <v>220</v>
      </c>
      <c r="AL73" s="203">
        <f>IF(ISNUMBER(S73),AF73-60,"-")</f>
        <v>200</v>
      </c>
      <c r="AM73" s="203">
        <f>IF(ISNUMBER(T73),AF73-80,"-")</f>
        <v>180</v>
      </c>
      <c r="AN73" s="203">
        <f>IF(ISNUMBER(U73),AF73-100,"-")</f>
        <v>160</v>
      </c>
      <c r="AO73" s="203">
        <f>IF(ISNUMBER(V73),AF73-120,"-")</f>
        <v>140</v>
      </c>
      <c r="AP73" s="203">
        <f>IF(ISNUMBER(W73),AF73-140,"-")</f>
        <v>120</v>
      </c>
      <c r="AQ73" s="203">
        <f>IF(ISNUMBER(X73),AF73-160,"-")</f>
        <v>100</v>
      </c>
      <c r="AR73" s="203">
        <f>IF(ISNUMBER(Y73),AF73-180,"-")</f>
        <v>80</v>
      </c>
      <c r="AS73" s="204">
        <f>IF(ISNUMBER(Z73),AF73-200,"-")</f>
        <v>60</v>
      </c>
      <c r="AT73" s="185"/>
      <c r="AU73" s="205">
        <f t="shared" si="88"/>
        <v>9.99</v>
      </c>
      <c r="AV73" s="206">
        <f t="shared" si="89"/>
        <v>9.99</v>
      </c>
      <c r="AW73" s="206">
        <f t="shared" si="90"/>
        <v>9.99</v>
      </c>
      <c r="AX73" s="206">
        <f t="shared" si="91"/>
        <v>9.99</v>
      </c>
      <c r="AY73" s="206">
        <f t="shared" si="92"/>
        <v>9.99</v>
      </c>
      <c r="AZ73" s="206">
        <f t="shared" si="93"/>
        <v>9.99</v>
      </c>
      <c r="BA73" s="206">
        <f t="shared" si="94"/>
        <v>9.99</v>
      </c>
      <c r="BB73" s="206">
        <f t="shared" si="95"/>
        <v>9.99</v>
      </c>
      <c r="BC73" s="206">
        <f t="shared" si="96"/>
        <v>9.99</v>
      </c>
      <c r="BD73" s="207">
        <f t="shared" si="97"/>
        <v>9.99</v>
      </c>
      <c r="BE73" s="123"/>
      <c r="BF73" s="229"/>
      <c r="BG73" s="112" t="s">
        <v>164</v>
      </c>
      <c r="BH73" s="103"/>
    </row>
    <row r="74" spans="1:60" s="49" customFormat="1">
      <c r="A74" s="110"/>
      <c r="B74" s="125" t="s">
        <v>150</v>
      </c>
      <c r="C74" s="47" t="s">
        <v>123</v>
      </c>
      <c r="D74" s="71" t="s">
        <v>71</v>
      </c>
      <c r="E74" s="112"/>
      <c r="F74" s="51" t="s">
        <v>61</v>
      </c>
      <c r="G74" s="52">
        <v>30</v>
      </c>
      <c r="H74" s="52">
        <v>50</v>
      </c>
      <c r="I74" s="14" t="s">
        <v>41</v>
      </c>
      <c r="J74" s="14" t="s">
        <v>76</v>
      </c>
      <c r="K74" s="114" t="s">
        <v>61</v>
      </c>
      <c r="L74" s="115">
        <v>34.99</v>
      </c>
      <c r="M74" s="175">
        <f t="shared" si="82"/>
        <v>29.403361344537817</v>
      </c>
      <c r="N74" s="115"/>
      <c r="O74" s="116"/>
      <c r="P74" s="177">
        <f t="shared" si="87"/>
        <v>34.99</v>
      </c>
      <c r="Q74" s="67">
        <f t="shared" si="70"/>
        <v>33.99</v>
      </c>
      <c r="R74" s="16">
        <f t="shared" si="71"/>
        <v>32.99</v>
      </c>
      <c r="S74" s="16">
        <f t="shared" si="72"/>
        <v>31.990000000000002</v>
      </c>
      <c r="T74" s="16">
        <f t="shared" si="73"/>
        <v>30.990000000000002</v>
      </c>
      <c r="U74" s="16">
        <f t="shared" si="74"/>
        <v>29.990000000000002</v>
      </c>
      <c r="V74" s="16">
        <f t="shared" si="75"/>
        <v>28.990000000000002</v>
      </c>
      <c r="W74" s="16">
        <f t="shared" si="76"/>
        <v>27.990000000000002</v>
      </c>
      <c r="X74" s="16">
        <f t="shared" si="77"/>
        <v>26.990000000000002</v>
      </c>
      <c r="Y74" s="16">
        <f t="shared" si="78"/>
        <v>25.990000000000002</v>
      </c>
      <c r="Z74" s="72">
        <f t="shared" si="79"/>
        <v>24.990000000000002</v>
      </c>
      <c r="AA74" s="252">
        <v>19.989999999999998</v>
      </c>
      <c r="AB74" s="212"/>
      <c r="AC74" s="119" t="s">
        <v>41</v>
      </c>
      <c r="AD74" s="67">
        <v>260</v>
      </c>
      <c r="AE74" s="114"/>
      <c r="AF74" s="182">
        <f t="shared" si="83"/>
        <v>260</v>
      </c>
      <c r="AG74" s="183">
        <f t="shared" si="84"/>
        <v>-261.8</v>
      </c>
      <c r="AH74" s="184">
        <f t="shared" si="85"/>
        <v>9.99</v>
      </c>
      <c r="AI74" s="183">
        <f t="shared" si="86"/>
        <v>8.3949579831932777</v>
      </c>
      <c r="AJ74" s="202">
        <f>IF(ISNUMBER(Q74),AF74-20,"-")</f>
        <v>240</v>
      </c>
      <c r="AK74" s="203">
        <f>IF(ISNUMBER(R74),AF74-40,"-")</f>
        <v>220</v>
      </c>
      <c r="AL74" s="203">
        <f>IF(ISNUMBER(S74),AF74-60,"-")</f>
        <v>200</v>
      </c>
      <c r="AM74" s="203">
        <f>IF(ISNUMBER(T74),AF74-80,"-")</f>
        <v>180</v>
      </c>
      <c r="AN74" s="203">
        <f>IF(ISNUMBER(U74),AF74-100,"-")</f>
        <v>160</v>
      </c>
      <c r="AO74" s="203">
        <f>IF(ISNUMBER(V74),AF74-120,"-")</f>
        <v>140</v>
      </c>
      <c r="AP74" s="203">
        <f>IF(ISNUMBER(W74),AF74-140,"-")</f>
        <v>120</v>
      </c>
      <c r="AQ74" s="203">
        <f>IF(ISNUMBER(X74),AF74-160,"-")</f>
        <v>100</v>
      </c>
      <c r="AR74" s="203">
        <f>IF(ISNUMBER(Y74),AF74-180,"-")</f>
        <v>80</v>
      </c>
      <c r="AS74" s="204">
        <f>IF(ISNUMBER(Z74),AF74-200,"-")</f>
        <v>60</v>
      </c>
      <c r="AT74" s="185"/>
      <c r="AU74" s="205">
        <f t="shared" si="88"/>
        <v>9.99</v>
      </c>
      <c r="AV74" s="206">
        <f t="shared" si="89"/>
        <v>9.99</v>
      </c>
      <c r="AW74" s="206">
        <f t="shared" si="90"/>
        <v>9.99</v>
      </c>
      <c r="AX74" s="206">
        <f t="shared" si="91"/>
        <v>9.99</v>
      </c>
      <c r="AY74" s="206">
        <f t="shared" si="92"/>
        <v>9.99</v>
      </c>
      <c r="AZ74" s="206">
        <f t="shared" si="93"/>
        <v>9.99</v>
      </c>
      <c r="BA74" s="206">
        <f t="shared" si="94"/>
        <v>9.99</v>
      </c>
      <c r="BB74" s="206">
        <f t="shared" si="95"/>
        <v>9.99</v>
      </c>
      <c r="BC74" s="206">
        <f t="shared" si="96"/>
        <v>9.99</v>
      </c>
      <c r="BD74" s="207">
        <f t="shared" si="97"/>
        <v>9.99</v>
      </c>
      <c r="BE74" s="123"/>
      <c r="BF74" s="229"/>
      <c r="BG74" s="112" t="s">
        <v>164</v>
      </c>
      <c r="BH74" s="103"/>
    </row>
    <row r="75" spans="1:60" s="49" customFormat="1">
      <c r="A75" s="110"/>
      <c r="B75" s="125" t="s">
        <v>150</v>
      </c>
      <c r="C75" s="47" t="s">
        <v>2563</v>
      </c>
      <c r="D75" s="71" t="s">
        <v>71</v>
      </c>
      <c r="E75" s="112"/>
      <c r="F75" s="51" t="s">
        <v>61</v>
      </c>
      <c r="G75" s="52">
        <v>80</v>
      </c>
      <c r="H75" s="52">
        <v>50</v>
      </c>
      <c r="I75" s="14" t="s">
        <v>41</v>
      </c>
      <c r="J75" s="14" t="s">
        <v>76</v>
      </c>
      <c r="K75" s="114" t="s">
        <v>61</v>
      </c>
      <c r="L75" s="115">
        <v>34.99</v>
      </c>
      <c r="M75" s="175">
        <f t="shared" si="82"/>
        <v>29.403361344537817</v>
      </c>
      <c r="N75" s="115"/>
      <c r="O75" s="116"/>
      <c r="P75" s="177">
        <f t="shared" si="87"/>
        <v>34.99</v>
      </c>
      <c r="Q75" s="67">
        <f t="shared" si="70"/>
        <v>33.99</v>
      </c>
      <c r="R75" s="16">
        <f t="shared" si="71"/>
        <v>32.99</v>
      </c>
      <c r="S75" s="16">
        <f t="shared" si="72"/>
        <v>31.990000000000002</v>
      </c>
      <c r="T75" s="16">
        <f t="shared" si="73"/>
        <v>30.990000000000002</v>
      </c>
      <c r="U75" s="16">
        <f t="shared" si="74"/>
        <v>29.990000000000002</v>
      </c>
      <c r="V75" s="16">
        <f t="shared" si="75"/>
        <v>28.990000000000002</v>
      </c>
      <c r="W75" s="16">
        <f t="shared" si="76"/>
        <v>27.990000000000002</v>
      </c>
      <c r="X75" s="16">
        <f t="shared" si="77"/>
        <v>26.990000000000002</v>
      </c>
      <c r="Y75" s="16">
        <f t="shared" si="78"/>
        <v>25.990000000000002</v>
      </c>
      <c r="Z75" s="72">
        <f t="shared" si="79"/>
        <v>24.990000000000002</v>
      </c>
      <c r="AA75" s="252">
        <v>19.989999999999998</v>
      </c>
      <c r="AB75" s="212"/>
      <c r="AC75" s="119" t="s">
        <v>41</v>
      </c>
      <c r="AD75" s="67">
        <v>310</v>
      </c>
      <c r="AE75" s="114"/>
      <c r="AF75" s="182">
        <f t="shared" si="83"/>
        <v>310</v>
      </c>
      <c r="AG75" s="183">
        <f t="shared" si="84"/>
        <v>-321.3</v>
      </c>
      <c r="AH75" s="184">
        <f t="shared" si="85"/>
        <v>9.99</v>
      </c>
      <c r="AI75" s="183">
        <f t="shared" si="86"/>
        <v>8.3949579831932777</v>
      </c>
      <c r="AJ75" s="202">
        <f>IF(ISNUMBER(Q75),AF75-20,"-")</f>
        <v>290</v>
      </c>
      <c r="AK75" s="203">
        <f>IF(ISNUMBER(R75),AF75-40,"-")</f>
        <v>270</v>
      </c>
      <c r="AL75" s="203">
        <f>IF(ISNUMBER(S75),AF75-60,"-")</f>
        <v>250</v>
      </c>
      <c r="AM75" s="203">
        <f>IF(ISNUMBER(T75),AF75-80,"-")</f>
        <v>230</v>
      </c>
      <c r="AN75" s="203">
        <f>IF(ISNUMBER(U75),AF75-100,"-")</f>
        <v>210</v>
      </c>
      <c r="AO75" s="203">
        <f>IF(ISNUMBER(V75),AF75-120,"-")</f>
        <v>190</v>
      </c>
      <c r="AP75" s="203">
        <f>IF(ISNUMBER(W75),AF75-140,"-")</f>
        <v>170</v>
      </c>
      <c r="AQ75" s="203">
        <f>IF(ISNUMBER(X75),AF75-160,"-")</f>
        <v>150</v>
      </c>
      <c r="AR75" s="203">
        <f>IF(ISNUMBER(Y75),AF75-180,"-")</f>
        <v>130</v>
      </c>
      <c r="AS75" s="204">
        <f>IF(ISNUMBER(Z75),AF75-200,"-")</f>
        <v>110</v>
      </c>
      <c r="AT75" s="185"/>
      <c r="AU75" s="205">
        <f t="shared" si="88"/>
        <v>9.99</v>
      </c>
      <c r="AV75" s="206">
        <f t="shared" si="89"/>
        <v>9.99</v>
      </c>
      <c r="AW75" s="206">
        <f t="shared" si="90"/>
        <v>9.99</v>
      </c>
      <c r="AX75" s="206">
        <f t="shared" si="91"/>
        <v>9.99</v>
      </c>
      <c r="AY75" s="206">
        <f t="shared" si="92"/>
        <v>9.99</v>
      </c>
      <c r="AZ75" s="206">
        <f t="shared" si="93"/>
        <v>9.99</v>
      </c>
      <c r="BA75" s="206">
        <f t="shared" si="94"/>
        <v>9.99</v>
      </c>
      <c r="BB75" s="206">
        <f t="shared" si="95"/>
        <v>9.99</v>
      </c>
      <c r="BC75" s="206">
        <f t="shared" si="96"/>
        <v>9.99</v>
      </c>
      <c r="BD75" s="207">
        <f t="shared" si="97"/>
        <v>9.99</v>
      </c>
      <c r="BE75" s="123"/>
      <c r="BF75" s="229"/>
      <c r="BG75" s="112" t="s">
        <v>164</v>
      </c>
      <c r="BH75" s="103"/>
    </row>
    <row r="76" spans="1:60" s="49" customFormat="1">
      <c r="A76" s="110"/>
      <c r="B76" s="125" t="s">
        <v>150</v>
      </c>
      <c r="C76" s="47" t="s">
        <v>2563</v>
      </c>
      <c r="D76" s="71" t="s">
        <v>71</v>
      </c>
      <c r="E76" s="112" t="s">
        <v>2428</v>
      </c>
      <c r="F76" s="51" t="s">
        <v>61</v>
      </c>
      <c r="G76" s="52">
        <v>80</v>
      </c>
      <c r="H76" s="52">
        <v>50</v>
      </c>
      <c r="I76" s="14" t="s">
        <v>41</v>
      </c>
      <c r="J76" s="14" t="s">
        <v>76</v>
      </c>
      <c r="K76" s="114" t="s">
        <v>61</v>
      </c>
      <c r="L76" s="115">
        <v>34.99</v>
      </c>
      <c r="M76" s="175">
        <f t="shared" si="82"/>
        <v>29.403361344537817</v>
      </c>
      <c r="N76" s="115"/>
      <c r="O76" s="116"/>
      <c r="P76" s="177">
        <f t="shared" si="87"/>
        <v>34.99</v>
      </c>
      <c r="Q76" s="67">
        <f t="shared" si="70"/>
        <v>33.99</v>
      </c>
      <c r="R76" s="16">
        <f t="shared" si="71"/>
        <v>32.99</v>
      </c>
      <c r="S76" s="16">
        <f t="shared" si="72"/>
        <v>31.990000000000002</v>
      </c>
      <c r="T76" s="16">
        <f t="shared" si="73"/>
        <v>30.990000000000002</v>
      </c>
      <c r="U76" s="16">
        <f t="shared" si="74"/>
        <v>29.990000000000002</v>
      </c>
      <c r="V76" s="16">
        <f t="shared" si="75"/>
        <v>28.990000000000002</v>
      </c>
      <c r="W76" s="16">
        <f t="shared" si="76"/>
        <v>27.990000000000002</v>
      </c>
      <c r="X76" s="16">
        <f t="shared" si="77"/>
        <v>26.990000000000002</v>
      </c>
      <c r="Y76" s="16">
        <f t="shared" si="78"/>
        <v>25.990000000000002</v>
      </c>
      <c r="Z76" s="72">
        <f t="shared" si="79"/>
        <v>24.990000000000002</v>
      </c>
      <c r="AA76" s="252">
        <v>19.989999999999998</v>
      </c>
      <c r="AB76" s="237" t="s">
        <v>49</v>
      </c>
      <c r="AC76" s="120" t="s">
        <v>2566</v>
      </c>
      <c r="AD76" s="67">
        <v>310</v>
      </c>
      <c r="AE76" s="114">
        <v>25</v>
      </c>
      <c r="AF76" s="182">
        <f t="shared" si="83"/>
        <v>335</v>
      </c>
      <c r="AG76" s="183">
        <f t="shared" si="84"/>
        <v>-351.05</v>
      </c>
      <c r="AH76" s="184">
        <f t="shared" si="85"/>
        <v>9.99</v>
      </c>
      <c r="AI76" s="183">
        <f t="shared" si="86"/>
        <v>8.3949579831932777</v>
      </c>
      <c r="AJ76" s="202">
        <f>IF(ISNUMBER(Q76),AF76-20,"-")</f>
        <v>315</v>
      </c>
      <c r="AK76" s="203">
        <f>IF(ISNUMBER(R76),AF76-40,"-")</f>
        <v>295</v>
      </c>
      <c r="AL76" s="203">
        <f>IF(ISNUMBER(S76),AF76-60,"-")</f>
        <v>275</v>
      </c>
      <c r="AM76" s="203">
        <f>IF(ISNUMBER(T76),AF76-80,"-")</f>
        <v>255</v>
      </c>
      <c r="AN76" s="203">
        <f>IF(ISNUMBER(U76),AF76-100,"-")</f>
        <v>235</v>
      </c>
      <c r="AO76" s="203">
        <f>IF(ISNUMBER(V76),AF76-120,"-")</f>
        <v>215</v>
      </c>
      <c r="AP76" s="203">
        <f>IF(ISNUMBER(W76),AF76-140,"-")</f>
        <v>195</v>
      </c>
      <c r="AQ76" s="203">
        <f>IF(ISNUMBER(X76),AF76-160,"-")</f>
        <v>175</v>
      </c>
      <c r="AR76" s="203">
        <f>IF(ISNUMBER(Y76),AF76-180,"-")</f>
        <v>155</v>
      </c>
      <c r="AS76" s="204">
        <f>IF(ISNUMBER(Z76),AF76-200,"-")</f>
        <v>135</v>
      </c>
      <c r="AT76" s="185"/>
      <c r="AU76" s="205">
        <f t="shared" si="88"/>
        <v>9.99</v>
      </c>
      <c r="AV76" s="206">
        <f t="shared" si="89"/>
        <v>9.99</v>
      </c>
      <c r="AW76" s="206">
        <f t="shared" si="90"/>
        <v>9.99</v>
      </c>
      <c r="AX76" s="206">
        <f t="shared" si="91"/>
        <v>9.99</v>
      </c>
      <c r="AY76" s="206">
        <f t="shared" si="92"/>
        <v>9.99</v>
      </c>
      <c r="AZ76" s="206">
        <f t="shared" si="93"/>
        <v>9.99</v>
      </c>
      <c r="BA76" s="206">
        <f t="shared" si="94"/>
        <v>9.99</v>
      </c>
      <c r="BB76" s="206">
        <f t="shared" si="95"/>
        <v>9.99</v>
      </c>
      <c r="BC76" s="206">
        <f t="shared" si="96"/>
        <v>9.99</v>
      </c>
      <c r="BD76" s="207">
        <f t="shared" si="97"/>
        <v>9.99</v>
      </c>
      <c r="BE76" s="123"/>
      <c r="BF76" s="227">
        <v>46265</v>
      </c>
      <c r="BG76" s="112" t="s">
        <v>164</v>
      </c>
      <c r="BH76" s="103"/>
    </row>
    <row r="77" spans="1:60" s="49" customFormat="1">
      <c r="A77" s="110"/>
      <c r="B77" s="125" t="s">
        <v>150</v>
      </c>
      <c r="C77" s="47" t="s">
        <v>2149</v>
      </c>
      <c r="D77" s="71" t="s">
        <v>167</v>
      </c>
      <c r="E77" s="112"/>
      <c r="F77" s="51" t="s">
        <v>61</v>
      </c>
      <c r="G77" s="52">
        <v>15</v>
      </c>
      <c r="H77" s="52">
        <v>50</v>
      </c>
      <c r="I77" s="14" t="s">
        <v>41</v>
      </c>
      <c r="J77" s="14" t="s">
        <v>76</v>
      </c>
      <c r="K77" s="114" t="s">
        <v>61</v>
      </c>
      <c r="L77" s="115">
        <v>34.99</v>
      </c>
      <c r="M77" s="175">
        <f t="shared" si="82"/>
        <v>29.403361344537817</v>
      </c>
      <c r="N77" s="115"/>
      <c r="O77" s="116"/>
      <c r="P77" s="177">
        <f t="shared" si="87"/>
        <v>34.99</v>
      </c>
      <c r="Q77" s="67">
        <f t="shared" si="70"/>
        <v>33.99</v>
      </c>
      <c r="R77" s="16">
        <f t="shared" si="71"/>
        <v>32.99</v>
      </c>
      <c r="S77" s="16">
        <f t="shared" si="72"/>
        <v>31.990000000000002</v>
      </c>
      <c r="T77" s="16">
        <f t="shared" si="73"/>
        <v>30.990000000000002</v>
      </c>
      <c r="U77" s="16">
        <f t="shared" si="74"/>
        <v>29.990000000000002</v>
      </c>
      <c r="V77" s="16">
        <f t="shared" si="75"/>
        <v>28.990000000000002</v>
      </c>
      <c r="W77" s="16">
        <f t="shared" si="76"/>
        <v>27.990000000000002</v>
      </c>
      <c r="X77" s="16">
        <f t="shared" si="77"/>
        <v>26.990000000000002</v>
      </c>
      <c r="Y77" s="16">
        <f t="shared" si="78"/>
        <v>25.990000000000002</v>
      </c>
      <c r="Z77" s="72">
        <f t="shared" si="79"/>
        <v>24.990000000000002</v>
      </c>
      <c r="AA77" s="252">
        <v>19.989999999999998</v>
      </c>
      <c r="AB77" s="212"/>
      <c r="AC77" s="119" t="s">
        <v>41</v>
      </c>
      <c r="AD77" s="67">
        <v>290</v>
      </c>
      <c r="AE77" s="114"/>
      <c r="AF77" s="182">
        <f t="shared" si="83"/>
        <v>290</v>
      </c>
      <c r="AG77" s="183">
        <f t="shared" si="84"/>
        <v>-297.5</v>
      </c>
      <c r="AH77" s="184">
        <f t="shared" si="85"/>
        <v>9.99</v>
      </c>
      <c r="AI77" s="183">
        <f t="shared" si="86"/>
        <v>8.3949579831932777</v>
      </c>
      <c r="AJ77" s="202">
        <f>IF(ISNUMBER(Q77),AF77-20,"-")</f>
        <v>270</v>
      </c>
      <c r="AK77" s="203">
        <f>IF(ISNUMBER(R77),AF77-40,"-")</f>
        <v>250</v>
      </c>
      <c r="AL77" s="203">
        <f>IF(ISNUMBER(S77),AF77-60,"-")</f>
        <v>230</v>
      </c>
      <c r="AM77" s="203">
        <f>IF(ISNUMBER(T77),AF77-80,"-")</f>
        <v>210</v>
      </c>
      <c r="AN77" s="203">
        <f>IF(ISNUMBER(U77),AF77-100,"-")</f>
        <v>190</v>
      </c>
      <c r="AO77" s="203">
        <f>IF(ISNUMBER(V77),AF77-120,"-")</f>
        <v>170</v>
      </c>
      <c r="AP77" s="203">
        <f>IF(ISNUMBER(W77),AF77-140,"-")</f>
        <v>150</v>
      </c>
      <c r="AQ77" s="203">
        <f>IF(ISNUMBER(X77),AF77-160,"-")</f>
        <v>130</v>
      </c>
      <c r="AR77" s="203">
        <f>IF(ISNUMBER(Y77),AF77-180,"-")</f>
        <v>110</v>
      </c>
      <c r="AS77" s="204">
        <f>IF(ISNUMBER(Z77),AF77-200,"-")</f>
        <v>90</v>
      </c>
      <c r="AT77" s="185"/>
      <c r="AU77" s="205">
        <f t="shared" si="88"/>
        <v>9.99</v>
      </c>
      <c r="AV77" s="206">
        <f t="shared" si="89"/>
        <v>9.99</v>
      </c>
      <c r="AW77" s="206">
        <f t="shared" si="90"/>
        <v>9.99</v>
      </c>
      <c r="AX77" s="206">
        <f t="shared" si="91"/>
        <v>9.99</v>
      </c>
      <c r="AY77" s="206">
        <f t="shared" si="92"/>
        <v>9.99</v>
      </c>
      <c r="AZ77" s="206">
        <f t="shared" si="93"/>
        <v>9.99</v>
      </c>
      <c r="BA77" s="206">
        <f t="shared" si="94"/>
        <v>9.99</v>
      </c>
      <c r="BB77" s="206">
        <f t="shared" si="95"/>
        <v>9.99</v>
      </c>
      <c r="BC77" s="206">
        <f t="shared" si="96"/>
        <v>9.99</v>
      </c>
      <c r="BD77" s="207">
        <f t="shared" si="97"/>
        <v>9.99</v>
      </c>
      <c r="BE77" s="123"/>
      <c r="BF77" s="229"/>
      <c r="BG77" s="112" t="s">
        <v>164</v>
      </c>
      <c r="BH77" s="103"/>
    </row>
    <row r="78" spans="1:60" s="49" customFormat="1">
      <c r="A78" s="110"/>
      <c r="B78" s="125" t="s">
        <v>150</v>
      </c>
      <c r="C78" s="47" t="s">
        <v>2285</v>
      </c>
      <c r="D78" s="71" t="s">
        <v>167</v>
      </c>
      <c r="E78" s="112" t="s">
        <v>2428</v>
      </c>
      <c r="F78" s="51" t="s">
        <v>61</v>
      </c>
      <c r="G78" s="52">
        <v>30</v>
      </c>
      <c r="H78" s="52">
        <v>50</v>
      </c>
      <c r="I78" s="14" t="s">
        <v>41</v>
      </c>
      <c r="J78" s="14" t="s">
        <v>76</v>
      </c>
      <c r="K78" s="114" t="s">
        <v>61</v>
      </c>
      <c r="L78" s="115">
        <v>39.99</v>
      </c>
      <c r="M78" s="175">
        <f t="shared" si="82"/>
        <v>33.605042016806728</v>
      </c>
      <c r="N78" s="115">
        <f>L78-5</f>
        <v>34.99</v>
      </c>
      <c r="O78" s="116">
        <f>N78/1.19</f>
        <v>29.403361344537817</v>
      </c>
      <c r="P78" s="177">
        <f>N78</f>
        <v>34.99</v>
      </c>
      <c r="Q78" s="67">
        <f t="shared" si="70"/>
        <v>33.99</v>
      </c>
      <c r="R78" s="16">
        <f t="shared" si="71"/>
        <v>32.99</v>
      </c>
      <c r="S78" s="16">
        <f t="shared" si="72"/>
        <v>31.990000000000002</v>
      </c>
      <c r="T78" s="16">
        <f t="shared" si="73"/>
        <v>30.990000000000002</v>
      </c>
      <c r="U78" s="16">
        <f t="shared" si="74"/>
        <v>29.990000000000002</v>
      </c>
      <c r="V78" s="16">
        <f t="shared" si="75"/>
        <v>28.990000000000002</v>
      </c>
      <c r="W78" s="16">
        <f t="shared" si="76"/>
        <v>27.990000000000002</v>
      </c>
      <c r="X78" s="16">
        <f t="shared" si="77"/>
        <v>26.990000000000002</v>
      </c>
      <c r="Y78" s="16">
        <f t="shared" si="78"/>
        <v>25.990000000000002</v>
      </c>
      <c r="Z78" s="72">
        <f t="shared" si="79"/>
        <v>24.990000000000002</v>
      </c>
      <c r="AA78" s="252">
        <v>19.989999999999998</v>
      </c>
      <c r="AB78" s="237" t="s">
        <v>169</v>
      </c>
      <c r="AC78" s="120" t="s">
        <v>2588</v>
      </c>
      <c r="AD78" s="67">
        <v>340</v>
      </c>
      <c r="AE78" s="114">
        <v>70</v>
      </c>
      <c r="AF78" s="182">
        <f t="shared" si="83"/>
        <v>410</v>
      </c>
      <c r="AG78" s="183">
        <f t="shared" si="84"/>
        <v>-440.29999999999995</v>
      </c>
      <c r="AH78" s="184">
        <f t="shared" si="85"/>
        <v>9.99</v>
      </c>
      <c r="AI78" s="183">
        <f t="shared" si="86"/>
        <v>8.3949579831932777</v>
      </c>
      <c r="AJ78" s="202">
        <f>IF(ISNUMBER(Q78),AF78-20,"-")</f>
        <v>390</v>
      </c>
      <c r="AK78" s="203">
        <f>IF(ISNUMBER(R78),AF78-40,"-")</f>
        <v>370</v>
      </c>
      <c r="AL78" s="203">
        <f>IF(ISNUMBER(S78),AF78-60,"-")</f>
        <v>350</v>
      </c>
      <c r="AM78" s="203">
        <f>IF(ISNUMBER(T78),AF78-80,"-")</f>
        <v>330</v>
      </c>
      <c r="AN78" s="203">
        <f>IF(ISNUMBER(U78),AF78-100,"-")</f>
        <v>310</v>
      </c>
      <c r="AO78" s="203">
        <f>IF(ISNUMBER(V78),AF78-120,"-")</f>
        <v>290</v>
      </c>
      <c r="AP78" s="203">
        <f>IF(ISNUMBER(W78),AF78-140,"-")</f>
        <v>270</v>
      </c>
      <c r="AQ78" s="203">
        <f>IF(ISNUMBER(X78),AF78-160,"-")</f>
        <v>250</v>
      </c>
      <c r="AR78" s="203">
        <f>IF(ISNUMBER(Y78),AF78-180,"-")</f>
        <v>230</v>
      </c>
      <c r="AS78" s="204">
        <f>IF(ISNUMBER(Z78),AF78-200,"-")</f>
        <v>210</v>
      </c>
      <c r="AT78" s="185"/>
      <c r="AU78" s="205">
        <f t="shared" si="88"/>
        <v>9.99</v>
      </c>
      <c r="AV78" s="206">
        <f t="shared" si="89"/>
        <v>9.99</v>
      </c>
      <c r="AW78" s="206">
        <f t="shared" si="90"/>
        <v>9.99</v>
      </c>
      <c r="AX78" s="206">
        <f t="shared" si="91"/>
        <v>9.99</v>
      </c>
      <c r="AY78" s="206">
        <f t="shared" si="92"/>
        <v>9.99</v>
      </c>
      <c r="AZ78" s="206">
        <f t="shared" si="93"/>
        <v>9.99</v>
      </c>
      <c r="BA78" s="206">
        <f t="shared" si="94"/>
        <v>9.99</v>
      </c>
      <c r="BB78" s="206">
        <f t="shared" si="95"/>
        <v>9.99</v>
      </c>
      <c r="BC78" s="206">
        <f t="shared" si="96"/>
        <v>9.99</v>
      </c>
      <c r="BD78" s="207">
        <f t="shared" si="97"/>
        <v>9.99</v>
      </c>
      <c r="BE78" s="123"/>
      <c r="BF78" s="227">
        <v>46265</v>
      </c>
      <c r="BG78" s="112" t="s">
        <v>164</v>
      </c>
      <c r="BH78" s="103"/>
    </row>
    <row r="79" spans="1:60" s="49" customFormat="1">
      <c r="A79" s="110"/>
      <c r="B79" s="125" t="s">
        <v>150</v>
      </c>
      <c r="C79" s="47" t="s">
        <v>2576</v>
      </c>
      <c r="D79" s="71" t="s">
        <v>167</v>
      </c>
      <c r="E79" s="112"/>
      <c r="F79" s="51" t="s">
        <v>61</v>
      </c>
      <c r="G79" s="52">
        <v>20</v>
      </c>
      <c r="H79" s="52">
        <v>50</v>
      </c>
      <c r="I79" s="14" t="s">
        <v>41</v>
      </c>
      <c r="J79" s="14" t="s">
        <v>76</v>
      </c>
      <c r="K79" s="114" t="s">
        <v>61</v>
      </c>
      <c r="L79" s="115">
        <v>36.99</v>
      </c>
      <c r="M79" s="175">
        <f t="shared" si="82"/>
        <v>31.084033613445381</v>
      </c>
      <c r="N79" s="115"/>
      <c r="O79" s="116"/>
      <c r="P79" s="177">
        <f>L79</f>
        <v>36.99</v>
      </c>
      <c r="Q79" s="67">
        <f t="shared" si="70"/>
        <v>35.99</v>
      </c>
      <c r="R79" s="16">
        <f t="shared" si="71"/>
        <v>34.99</v>
      </c>
      <c r="S79" s="16">
        <f t="shared" si="72"/>
        <v>33.99</v>
      </c>
      <c r="T79" s="16">
        <f t="shared" si="73"/>
        <v>32.99</v>
      </c>
      <c r="U79" s="16">
        <f t="shared" si="74"/>
        <v>31.990000000000002</v>
      </c>
      <c r="V79" s="16">
        <f t="shared" si="75"/>
        <v>30.990000000000002</v>
      </c>
      <c r="W79" s="16">
        <f t="shared" si="76"/>
        <v>29.990000000000002</v>
      </c>
      <c r="X79" s="16">
        <f t="shared" si="77"/>
        <v>28.990000000000002</v>
      </c>
      <c r="Y79" s="16">
        <f t="shared" si="78"/>
        <v>27.990000000000002</v>
      </c>
      <c r="Z79" s="72">
        <f t="shared" si="79"/>
        <v>26.990000000000002</v>
      </c>
      <c r="AA79" s="252">
        <v>19.989999999999998</v>
      </c>
      <c r="AB79" s="212"/>
      <c r="AC79" s="119" t="s">
        <v>41</v>
      </c>
      <c r="AD79" s="67">
        <v>310</v>
      </c>
      <c r="AE79" s="114"/>
      <c r="AF79" s="182">
        <f t="shared" si="83"/>
        <v>310</v>
      </c>
      <c r="AG79" s="183">
        <f t="shared" si="84"/>
        <v>-321.3</v>
      </c>
      <c r="AH79" s="184">
        <f t="shared" si="85"/>
        <v>9.99</v>
      </c>
      <c r="AI79" s="183">
        <f t="shared" si="86"/>
        <v>8.3949579831932777</v>
      </c>
      <c r="AJ79" s="202">
        <f>IF(ISNUMBER(Q79),AF79-20,"-")</f>
        <v>290</v>
      </c>
      <c r="AK79" s="203">
        <f>IF(ISNUMBER(R79),AF79-40,"-")</f>
        <v>270</v>
      </c>
      <c r="AL79" s="203">
        <f>IF(ISNUMBER(S79),AF79-60,"-")</f>
        <v>250</v>
      </c>
      <c r="AM79" s="203">
        <f>IF(ISNUMBER(T79),AF79-80,"-")</f>
        <v>230</v>
      </c>
      <c r="AN79" s="203">
        <f>IF(ISNUMBER(U79),AF79-100,"-")</f>
        <v>210</v>
      </c>
      <c r="AO79" s="203">
        <f>IF(ISNUMBER(V79),AF79-120,"-")</f>
        <v>190</v>
      </c>
      <c r="AP79" s="203">
        <f>IF(ISNUMBER(W79),AF79-140,"-")</f>
        <v>170</v>
      </c>
      <c r="AQ79" s="203">
        <f>IF(ISNUMBER(X79),AF79-160,"-")</f>
        <v>150</v>
      </c>
      <c r="AR79" s="203">
        <f>IF(ISNUMBER(Y79),AF79-180,"-")</f>
        <v>130</v>
      </c>
      <c r="AS79" s="204">
        <f>IF(ISNUMBER(Z79),AF79-200,"-")</f>
        <v>110</v>
      </c>
      <c r="AT79" s="185"/>
      <c r="AU79" s="205">
        <f t="shared" si="88"/>
        <v>9.99</v>
      </c>
      <c r="AV79" s="206">
        <f t="shared" si="89"/>
        <v>9.99</v>
      </c>
      <c r="AW79" s="206">
        <f t="shared" si="90"/>
        <v>9.99</v>
      </c>
      <c r="AX79" s="206">
        <f t="shared" si="91"/>
        <v>9.99</v>
      </c>
      <c r="AY79" s="206">
        <f t="shared" si="92"/>
        <v>9.99</v>
      </c>
      <c r="AZ79" s="206">
        <f t="shared" si="93"/>
        <v>9.99</v>
      </c>
      <c r="BA79" s="206">
        <f t="shared" si="94"/>
        <v>9.99</v>
      </c>
      <c r="BB79" s="206">
        <f t="shared" si="95"/>
        <v>9.99</v>
      </c>
      <c r="BC79" s="206">
        <f t="shared" si="96"/>
        <v>9.99</v>
      </c>
      <c r="BD79" s="207">
        <f t="shared" si="97"/>
        <v>9.99</v>
      </c>
      <c r="BE79" s="123"/>
      <c r="BF79" s="229"/>
      <c r="BG79" s="112" t="s">
        <v>164</v>
      </c>
      <c r="BH79" s="103"/>
    </row>
    <row r="80" spans="1:60" s="49" customFormat="1">
      <c r="A80" s="110"/>
      <c r="B80" s="125" t="s">
        <v>150</v>
      </c>
      <c r="C80" s="47" t="s">
        <v>2514</v>
      </c>
      <c r="D80" s="71" t="s">
        <v>71</v>
      </c>
      <c r="E80" s="112"/>
      <c r="F80" s="51" t="s">
        <v>61</v>
      </c>
      <c r="G80" s="52">
        <v>40</v>
      </c>
      <c r="H80" s="52">
        <v>50</v>
      </c>
      <c r="I80" s="14" t="s">
        <v>41</v>
      </c>
      <c r="J80" s="14" t="s">
        <v>76</v>
      </c>
      <c r="K80" s="114" t="s">
        <v>61</v>
      </c>
      <c r="L80" s="115">
        <v>36.99</v>
      </c>
      <c r="M80" s="175">
        <f t="shared" si="82"/>
        <v>31.084033613445381</v>
      </c>
      <c r="N80" s="115"/>
      <c r="O80" s="116"/>
      <c r="P80" s="177">
        <f>L80</f>
        <v>36.99</v>
      </c>
      <c r="Q80" s="67">
        <f t="shared" si="70"/>
        <v>35.99</v>
      </c>
      <c r="R80" s="16">
        <f t="shared" si="71"/>
        <v>34.99</v>
      </c>
      <c r="S80" s="16">
        <f t="shared" si="72"/>
        <v>33.99</v>
      </c>
      <c r="T80" s="16">
        <f t="shared" si="73"/>
        <v>32.99</v>
      </c>
      <c r="U80" s="16">
        <f t="shared" si="74"/>
        <v>31.990000000000002</v>
      </c>
      <c r="V80" s="16">
        <f t="shared" si="75"/>
        <v>30.990000000000002</v>
      </c>
      <c r="W80" s="16">
        <f t="shared" si="76"/>
        <v>29.990000000000002</v>
      </c>
      <c r="X80" s="16">
        <f t="shared" si="77"/>
        <v>28.990000000000002</v>
      </c>
      <c r="Y80" s="16">
        <f t="shared" si="78"/>
        <v>27.990000000000002</v>
      </c>
      <c r="Z80" s="72">
        <f t="shared" si="79"/>
        <v>26.990000000000002</v>
      </c>
      <c r="AA80" s="252">
        <v>19.989999999999998</v>
      </c>
      <c r="AB80" s="212"/>
      <c r="AC80" s="119" t="s">
        <v>41</v>
      </c>
      <c r="AD80" s="67">
        <v>280</v>
      </c>
      <c r="AE80" s="114"/>
      <c r="AF80" s="182">
        <f t="shared" si="83"/>
        <v>280</v>
      </c>
      <c r="AG80" s="183">
        <f t="shared" si="84"/>
        <v>-285.59999999999997</v>
      </c>
      <c r="AH80" s="184">
        <f t="shared" si="85"/>
        <v>9.99</v>
      </c>
      <c r="AI80" s="183">
        <f t="shared" si="86"/>
        <v>8.3949579831932777</v>
      </c>
      <c r="AJ80" s="202">
        <f>IF(ISNUMBER(Q80),AF80-20,"-")</f>
        <v>260</v>
      </c>
      <c r="AK80" s="203">
        <f>IF(ISNUMBER(R80),AF80-40,"-")</f>
        <v>240</v>
      </c>
      <c r="AL80" s="203">
        <f>IF(ISNUMBER(S80),AF80-60,"-")</f>
        <v>220</v>
      </c>
      <c r="AM80" s="203">
        <f>IF(ISNUMBER(T80),AF80-80,"-")</f>
        <v>200</v>
      </c>
      <c r="AN80" s="203">
        <f>IF(ISNUMBER(U80),AF80-100,"-")</f>
        <v>180</v>
      </c>
      <c r="AO80" s="203">
        <f>IF(ISNUMBER(V80),AF80-120,"-")</f>
        <v>160</v>
      </c>
      <c r="AP80" s="203">
        <f>IF(ISNUMBER(W80),AF80-140,"-")</f>
        <v>140</v>
      </c>
      <c r="AQ80" s="203">
        <f>IF(ISNUMBER(X80),AF80-160,"-")</f>
        <v>120</v>
      </c>
      <c r="AR80" s="203">
        <f>IF(ISNUMBER(Y80),AF80-180,"-")</f>
        <v>100</v>
      </c>
      <c r="AS80" s="204">
        <f>IF(ISNUMBER(Z80),AF80-200,"-")</f>
        <v>80</v>
      </c>
      <c r="AT80" s="185"/>
      <c r="AU80" s="205">
        <f t="shared" si="88"/>
        <v>9.99</v>
      </c>
      <c r="AV80" s="206">
        <f t="shared" si="89"/>
        <v>9.99</v>
      </c>
      <c r="AW80" s="206">
        <f t="shared" si="90"/>
        <v>9.99</v>
      </c>
      <c r="AX80" s="206">
        <f t="shared" si="91"/>
        <v>9.99</v>
      </c>
      <c r="AY80" s="206">
        <f t="shared" si="92"/>
        <v>9.99</v>
      </c>
      <c r="AZ80" s="206">
        <f t="shared" si="93"/>
        <v>9.99</v>
      </c>
      <c r="BA80" s="206">
        <f t="shared" si="94"/>
        <v>9.99</v>
      </c>
      <c r="BB80" s="206">
        <f t="shared" si="95"/>
        <v>9.99</v>
      </c>
      <c r="BC80" s="206">
        <f t="shared" si="96"/>
        <v>9.99</v>
      </c>
      <c r="BD80" s="207">
        <f t="shared" si="97"/>
        <v>9.99</v>
      </c>
      <c r="BE80" s="123"/>
      <c r="BF80" s="229"/>
      <c r="BG80" s="112" t="s">
        <v>164</v>
      </c>
      <c r="BH80" s="103"/>
    </row>
    <row r="81" spans="1:60" s="49" customFormat="1">
      <c r="A81" s="110"/>
      <c r="B81" s="125" t="s">
        <v>150</v>
      </c>
      <c r="C81" s="47" t="s">
        <v>2578</v>
      </c>
      <c r="D81" s="71" t="s">
        <v>167</v>
      </c>
      <c r="E81" s="112" t="s">
        <v>2428</v>
      </c>
      <c r="F81" s="51" t="s">
        <v>61</v>
      </c>
      <c r="G81" s="52">
        <v>40</v>
      </c>
      <c r="H81" s="52">
        <v>50</v>
      </c>
      <c r="I81" s="14" t="s">
        <v>41</v>
      </c>
      <c r="J81" s="14" t="s">
        <v>76</v>
      </c>
      <c r="K81" s="114" t="s">
        <v>61</v>
      </c>
      <c r="L81" s="115">
        <v>41.99</v>
      </c>
      <c r="M81" s="175">
        <f t="shared" si="82"/>
        <v>35.285714285714292</v>
      </c>
      <c r="N81" s="115">
        <f>L81-5</f>
        <v>36.99</v>
      </c>
      <c r="O81" s="116">
        <f>N81/1.19</f>
        <v>31.084033613445381</v>
      </c>
      <c r="P81" s="177">
        <f>N81</f>
        <v>36.99</v>
      </c>
      <c r="Q81" s="67">
        <f t="shared" si="70"/>
        <v>35.99</v>
      </c>
      <c r="R81" s="16">
        <f t="shared" si="71"/>
        <v>34.99</v>
      </c>
      <c r="S81" s="16">
        <f t="shared" si="72"/>
        <v>33.99</v>
      </c>
      <c r="T81" s="16">
        <f t="shared" si="73"/>
        <v>32.99</v>
      </c>
      <c r="U81" s="16">
        <f t="shared" si="74"/>
        <v>31.990000000000002</v>
      </c>
      <c r="V81" s="16">
        <f t="shared" si="75"/>
        <v>30.990000000000002</v>
      </c>
      <c r="W81" s="16">
        <f t="shared" si="76"/>
        <v>29.990000000000002</v>
      </c>
      <c r="X81" s="16">
        <f t="shared" si="77"/>
        <v>28.990000000000002</v>
      </c>
      <c r="Y81" s="16">
        <f t="shared" si="78"/>
        <v>27.990000000000002</v>
      </c>
      <c r="Z81" s="72">
        <f t="shared" si="79"/>
        <v>26.990000000000002</v>
      </c>
      <c r="AA81" s="252">
        <v>19.989999999999998</v>
      </c>
      <c r="AB81" s="237" t="s">
        <v>169</v>
      </c>
      <c r="AC81" s="120" t="s">
        <v>2589</v>
      </c>
      <c r="AD81" s="67">
        <v>360</v>
      </c>
      <c r="AE81" s="114">
        <v>80</v>
      </c>
      <c r="AF81" s="182">
        <f t="shared" si="83"/>
        <v>440</v>
      </c>
      <c r="AG81" s="183">
        <f t="shared" si="84"/>
        <v>-476</v>
      </c>
      <c r="AH81" s="184">
        <f t="shared" si="85"/>
        <v>9.99</v>
      </c>
      <c r="AI81" s="183">
        <f t="shared" si="86"/>
        <v>8.3949579831932777</v>
      </c>
      <c r="AJ81" s="202">
        <f>IF(ISNUMBER(Q81),AF81-20,"-")</f>
        <v>420</v>
      </c>
      <c r="AK81" s="203">
        <f>IF(ISNUMBER(R81),AF81-40,"-")</f>
        <v>400</v>
      </c>
      <c r="AL81" s="203">
        <f>IF(ISNUMBER(S81),AF81-60,"-")</f>
        <v>380</v>
      </c>
      <c r="AM81" s="203">
        <f>IF(ISNUMBER(T81),AF81-80,"-")</f>
        <v>360</v>
      </c>
      <c r="AN81" s="203">
        <f>IF(ISNUMBER(U81),AF81-100,"-")</f>
        <v>340</v>
      </c>
      <c r="AO81" s="203">
        <f>IF(ISNUMBER(V81),AF81-120,"-")</f>
        <v>320</v>
      </c>
      <c r="AP81" s="203">
        <f>IF(ISNUMBER(W81),AF81-140,"-")</f>
        <v>300</v>
      </c>
      <c r="AQ81" s="203">
        <f>IF(ISNUMBER(X81),AF81-160,"-")</f>
        <v>280</v>
      </c>
      <c r="AR81" s="203">
        <f>IF(ISNUMBER(Y81),AF81-180,"-")</f>
        <v>260</v>
      </c>
      <c r="AS81" s="204">
        <f>IF(ISNUMBER(Z81),AF81-200,"-")</f>
        <v>240</v>
      </c>
      <c r="AT81" s="185"/>
      <c r="AU81" s="205">
        <f t="shared" si="88"/>
        <v>9.99</v>
      </c>
      <c r="AV81" s="206">
        <f t="shared" si="89"/>
        <v>9.99</v>
      </c>
      <c r="AW81" s="206">
        <f t="shared" si="90"/>
        <v>9.99</v>
      </c>
      <c r="AX81" s="206">
        <f t="shared" si="91"/>
        <v>9.99</v>
      </c>
      <c r="AY81" s="206">
        <f t="shared" si="92"/>
        <v>9.99</v>
      </c>
      <c r="AZ81" s="206">
        <f t="shared" si="93"/>
        <v>9.99</v>
      </c>
      <c r="BA81" s="206">
        <f t="shared" si="94"/>
        <v>9.99</v>
      </c>
      <c r="BB81" s="206">
        <f t="shared" si="95"/>
        <v>9.99</v>
      </c>
      <c r="BC81" s="206">
        <f t="shared" si="96"/>
        <v>9.99</v>
      </c>
      <c r="BD81" s="207">
        <f t="shared" si="97"/>
        <v>9.99</v>
      </c>
      <c r="BE81" s="123"/>
      <c r="BF81" s="227">
        <v>46265</v>
      </c>
      <c r="BG81" s="112" t="s">
        <v>164</v>
      </c>
      <c r="BH81" s="103"/>
    </row>
    <row r="82" spans="1:60" s="49" customFormat="1">
      <c r="A82" s="110"/>
      <c r="B82" s="125" t="s">
        <v>150</v>
      </c>
      <c r="C82" s="47" t="s">
        <v>277</v>
      </c>
      <c r="D82" s="71" t="s">
        <v>71</v>
      </c>
      <c r="E82" s="112" t="s">
        <v>2428</v>
      </c>
      <c r="F82" s="51" t="s">
        <v>61</v>
      </c>
      <c r="G82" s="52">
        <v>100</v>
      </c>
      <c r="H82" s="52">
        <v>50</v>
      </c>
      <c r="I82" s="14" t="s">
        <v>41</v>
      </c>
      <c r="J82" s="14" t="s">
        <v>76</v>
      </c>
      <c r="K82" s="114" t="s">
        <v>61</v>
      </c>
      <c r="L82" s="115">
        <v>39.989999999999995</v>
      </c>
      <c r="M82" s="175">
        <f t="shared" si="82"/>
        <v>33.605042016806721</v>
      </c>
      <c r="N82" s="115"/>
      <c r="O82" s="116"/>
      <c r="P82" s="177">
        <f t="shared" ref="P82:P89" si="98">L82</f>
        <v>39.989999999999995</v>
      </c>
      <c r="Q82" s="67">
        <f t="shared" si="70"/>
        <v>38.989999999999995</v>
      </c>
      <c r="R82" s="16">
        <f t="shared" si="71"/>
        <v>37.989999999999995</v>
      </c>
      <c r="S82" s="16">
        <f t="shared" si="72"/>
        <v>36.989999999999995</v>
      </c>
      <c r="T82" s="16">
        <f t="shared" si="73"/>
        <v>35.989999999999995</v>
      </c>
      <c r="U82" s="16">
        <f t="shared" si="74"/>
        <v>34.989999999999995</v>
      </c>
      <c r="V82" s="16">
        <f t="shared" si="75"/>
        <v>33.989999999999995</v>
      </c>
      <c r="W82" s="16">
        <f t="shared" si="76"/>
        <v>32.989999999999995</v>
      </c>
      <c r="X82" s="16">
        <f t="shared" si="77"/>
        <v>31.989999999999995</v>
      </c>
      <c r="Y82" s="16">
        <f t="shared" si="78"/>
        <v>30.989999999999995</v>
      </c>
      <c r="Z82" s="72">
        <f t="shared" si="79"/>
        <v>29.989999999999995</v>
      </c>
      <c r="AA82" s="252">
        <v>19.989999999999998</v>
      </c>
      <c r="AB82" s="237" t="s">
        <v>49</v>
      </c>
      <c r="AC82" s="120" t="s">
        <v>2287</v>
      </c>
      <c r="AD82" s="67">
        <v>340</v>
      </c>
      <c r="AE82" s="114">
        <v>25</v>
      </c>
      <c r="AF82" s="182">
        <f t="shared" si="83"/>
        <v>365</v>
      </c>
      <c r="AG82" s="183">
        <f t="shared" si="84"/>
        <v>-386.75</v>
      </c>
      <c r="AH82" s="184">
        <f t="shared" si="85"/>
        <v>9.99</v>
      </c>
      <c r="AI82" s="183">
        <f t="shared" si="86"/>
        <v>8.3949579831932777</v>
      </c>
      <c r="AJ82" s="202">
        <f>IF(ISNUMBER(Q82),AF82-20,"-")</f>
        <v>345</v>
      </c>
      <c r="AK82" s="203">
        <f>IF(ISNUMBER(R82),AF82-40,"-")</f>
        <v>325</v>
      </c>
      <c r="AL82" s="203">
        <f>IF(ISNUMBER(S82),AF82-60,"-")</f>
        <v>305</v>
      </c>
      <c r="AM82" s="203">
        <f>IF(ISNUMBER(T82),AF82-80,"-")</f>
        <v>285</v>
      </c>
      <c r="AN82" s="203">
        <f>IF(ISNUMBER(U82),AF82-100,"-")</f>
        <v>265</v>
      </c>
      <c r="AO82" s="203">
        <f>IF(ISNUMBER(V82),AF82-120,"-")</f>
        <v>245</v>
      </c>
      <c r="AP82" s="203">
        <f>IF(ISNUMBER(W82),AF82-140,"-")</f>
        <v>225</v>
      </c>
      <c r="AQ82" s="203">
        <f>IF(ISNUMBER(X82),AF82-160,"-")</f>
        <v>205</v>
      </c>
      <c r="AR82" s="203">
        <f>IF(ISNUMBER(Y82),AF82-180,"-")</f>
        <v>185</v>
      </c>
      <c r="AS82" s="204">
        <f>IF(ISNUMBER(Z82),AF82-200,"-")</f>
        <v>165</v>
      </c>
      <c r="AT82" s="185"/>
      <c r="AU82" s="205">
        <f t="shared" si="88"/>
        <v>9.99</v>
      </c>
      <c r="AV82" s="206">
        <f t="shared" si="89"/>
        <v>9.99</v>
      </c>
      <c r="AW82" s="206">
        <f t="shared" si="90"/>
        <v>9.99</v>
      </c>
      <c r="AX82" s="206">
        <f t="shared" si="91"/>
        <v>9.99</v>
      </c>
      <c r="AY82" s="206">
        <f t="shared" si="92"/>
        <v>9.99</v>
      </c>
      <c r="AZ82" s="206">
        <f t="shared" si="93"/>
        <v>9.99</v>
      </c>
      <c r="BA82" s="206">
        <f t="shared" si="94"/>
        <v>9.99</v>
      </c>
      <c r="BB82" s="206">
        <f t="shared" si="95"/>
        <v>9.99</v>
      </c>
      <c r="BC82" s="206">
        <f t="shared" si="96"/>
        <v>9.99</v>
      </c>
      <c r="BD82" s="207">
        <f t="shared" si="97"/>
        <v>9.99</v>
      </c>
      <c r="BE82" s="146"/>
      <c r="BF82" s="227">
        <v>46265</v>
      </c>
      <c r="BG82" s="112" t="s">
        <v>164</v>
      </c>
      <c r="BH82" s="103"/>
    </row>
    <row r="83" spans="1:60" s="49" customFormat="1">
      <c r="A83" s="110"/>
      <c r="B83" s="125" t="s">
        <v>150</v>
      </c>
      <c r="C83" s="47" t="s">
        <v>277</v>
      </c>
      <c r="D83" s="71" t="s">
        <v>71</v>
      </c>
      <c r="E83" s="112"/>
      <c r="F83" s="51" t="s">
        <v>61</v>
      </c>
      <c r="G83" s="52">
        <v>100</v>
      </c>
      <c r="H83" s="52">
        <v>50</v>
      </c>
      <c r="I83" s="14" t="s">
        <v>41</v>
      </c>
      <c r="J83" s="14" t="s">
        <v>76</v>
      </c>
      <c r="K83" s="114" t="s">
        <v>61</v>
      </c>
      <c r="L83" s="115">
        <v>39.989999999999995</v>
      </c>
      <c r="M83" s="175">
        <f t="shared" si="82"/>
        <v>33.605042016806721</v>
      </c>
      <c r="N83" s="115"/>
      <c r="O83" s="116"/>
      <c r="P83" s="177">
        <f t="shared" si="98"/>
        <v>39.989999999999995</v>
      </c>
      <c r="Q83" s="67">
        <f t="shared" si="70"/>
        <v>38.989999999999995</v>
      </c>
      <c r="R83" s="16">
        <f t="shared" si="71"/>
        <v>37.989999999999995</v>
      </c>
      <c r="S83" s="16">
        <f t="shared" si="72"/>
        <v>36.989999999999995</v>
      </c>
      <c r="T83" s="16">
        <f t="shared" si="73"/>
        <v>35.989999999999995</v>
      </c>
      <c r="U83" s="16">
        <f t="shared" si="74"/>
        <v>34.989999999999995</v>
      </c>
      <c r="V83" s="16">
        <f t="shared" si="75"/>
        <v>33.989999999999995</v>
      </c>
      <c r="W83" s="16">
        <f t="shared" si="76"/>
        <v>32.989999999999995</v>
      </c>
      <c r="X83" s="16">
        <f t="shared" si="77"/>
        <v>31.989999999999995</v>
      </c>
      <c r="Y83" s="16">
        <f t="shared" si="78"/>
        <v>30.989999999999995</v>
      </c>
      <c r="Z83" s="72">
        <f t="shared" si="79"/>
        <v>29.989999999999995</v>
      </c>
      <c r="AA83" s="252">
        <v>19.989999999999998</v>
      </c>
      <c r="AB83" s="212"/>
      <c r="AC83" s="119" t="s">
        <v>41</v>
      </c>
      <c r="AD83" s="67">
        <v>340</v>
      </c>
      <c r="AE83" s="114"/>
      <c r="AF83" s="182">
        <f t="shared" si="83"/>
        <v>340</v>
      </c>
      <c r="AG83" s="183">
        <f t="shared" si="84"/>
        <v>-357</v>
      </c>
      <c r="AH83" s="184">
        <f t="shared" si="85"/>
        <v>9.99</v>
      </c>
      <c r="AI83" s="183">
        <f t="shared" si="86"/>
        <v>8.3949579831932777</v>
      </c>
      <c r="AJ83" s="202">
        <f>IF(ISNUMBER(Q83),AF83-20,"-")</f>
        <v>320</v>
      </c>
      <c r="AK83" s="203">
        <f>IF(ISNUMBER(R83),AF83-40,"-")</f>
        <v>300</v>
      </c>
      <c r="AL83" s="203">
        <f>IF(ISNUMBER(S83),AF83-60,"-")</f>
        <v>280</v>
      </c>
      <c r="AM83" s="203">
        <f>IF(ISNUMBER(T83),AF83-80,"-")</f>
        <v>260</v>
      </c>
      <c r="AN83" s="203">
        <f>IF(ISNUMBER(U83),AF83-100,"-")</f>
        <v>240</v>
      </c>
      <c r="AO83" s="203">
        <f>IF(ISNUMBER(V83),AF83-120,"-")</f>
        <v>220</v>
      </c>
      <c r="AP83" s="203">
        <f>IF(ISNUMBER(W83),AF83-140,"-")</f>
        <v>200</v>
      </c>
      <c r="AQ83" s="203">
        <f>IF(ISNUMBER(X83),AF83-160,"-")</f>
        <v>180</v>
      </c>
      <c r="AR83" s="203">
        <f>IF(ISNUMBER(Y83),AF83-180,"-")</f>
        <v>160</v>
      </c>
      <c r="AS83" s="204">
        <f>IF(ISNUMBER(Z83),AF83-200,"-")</f>
        <v>140</v>
      </c>
      <c r="AT83" s="185"/>
      <c r="AU83" s="205">
        <f t="shared" si="88"/>
        <v>9.99</v>
      </c>
      <c r="AV83" s="206">
        <f t="shared" si="89"/>
        <v>9.99</v>
      </c>
      <c r="AW83" s="206">
        <f t="shared" si="90"/>
        <v>9.99</v>
      </c>
      <c r="AX83" s="206">
        <f t="shared" si="91"/>
        <v>9.99</v>
      </c>
      <c r="AY83" s="206">
        <f t="shared" si="92"/>
        <v>9.99</v>
      </c>
      <c r="AZ83" s="206">
        <f t="shared" si="93"/>
        <v>9.99</v>
      </c>
      <c r="BA83" s="206">
        <f t="shared" si="94"/>
        <v>9.99</v>
      </c>
      <c r="BB83" s="206">
        <f t="shared" si="95"/>
        <v>9.99</v>
      </c>
      <c r="BC83" s="206">
        <f t="shared" si="96"/>
        <v>9.99</v>
      </c>
      <c r="BD83" s="207">
        <f t="shared" si="97"/>
        <v>9.99</v>
      </c>
      <c r="BE83" s="123"/>
      <c r="BF83" s="229"/>
      <c r="BG83" s="112" t="s">
        <v>164</v>
      </c>
      <c r="BH83" s="103"/>
    </row>
    <row r="84" spans="1:60">
      <c r="A84" s="110"/>
      <c r="B84" s="125" t="s">
        <v>150</v>
      </c>
      <c r="C84" s="47" t="s">
        <v>2285</v>
      </c>
      <c r="D84" s="71" t="s">
        <v>167</v>
      </c>
      <c r="E84" s="112"/>
      <c r="F84" s="51" t="s">
        <v>61</v>
      </c>
      <c r="G84" s="52">
        <v>30</v>
      </c>
      <c r="H84" s="52">
        <v>50</v>
      </c>
      <c r="I84" s="14" t="s">
        <v>41</v>
      </c>
      <c r="J84" s="14" t="s">
        <v>76</v>
      </c>
      <c r="K84" s="114" t="s">
        <v>61</v>
      </c>
      <c r="L84" s="115">
        <v>39.99</v>
      </c>
      <c r="M84" s="175">
        <f t="shared" si="82"/>
        <v>33.605042016806728</v>
      </c>
      <c r="N84" s="115"/>
      <c r="O84" s="116"/>
      <c r="P84" s="177">
        <f t="shared" si="98"/>
        <v>39.99</v>
      </c>
      <c r="Q84" s="67">
        <f t="shared" si="70"/>
        <v>38.99</v>
      </c>
      <c r="R84" s="16">
        <f t="shared" si="71"/>
        <v>37.99</v>
      </c>
      <c r="S84" s="16">
        <f t="shared" si="72"/>
        <v>36.99</v>
      </c>
      <c r="T84" s="16">
        <f t="shared" si="73"/>
        <v>35.99</v>
      </c>
      <c r="U84" s="16">
        <f t="shared" si="74"/>
        <v>34.99</v>
      </c>
      <c r="V84" s="16">
        <f t="shared" si="75"/>
        <v>33.99</v>
      </c>
      <c r="W84" s="16">
        <f t="shared" si="76"/>
        <v>32.99</v>
      </c>
      <c r="X84" s="16">
        <f t="shared" si="77"/>
        <v>31.990000000000002</v>
      </c>
      <c r="Y84" s="16">
        <f t="shared" si="78"/>
        <v>30.990000000000002</v>
      </c>
      <c r="Z84" s="72">
        <f t="shared" si="79"/>
        <v>29.990000000000002</v>
      </c>
      <c r="AA84" s="252">
        <v>19.989999999999998</v>
      </c>
      <c r="AB84" s="212"/>
      <c r="AC84" s="119" t="s">
        <v>41</v>
      </c>
      <c r="AD84" s="67">
        <v>340</v>
      </c>
      <c r="AE84" s="114"/>
      <c r="AF84" s="182">
        <f t="shared" si="83"/>
        <v>340</v>
      </c>
      <c r="AG84" s="183">
        <f t="shared" si="84"/>
        <v>-357</v>
      </c>
      <c r="AH84" s="184">
        <f t="shared" si="85"/>
        <v>9.99</v>
      </c>
      <c r="AI84" s="183">
        <f t="shared" si="86"/>
        <v>8.3949579831932777</v>
      </c>
      <c r="AJ84" s="202">
        <f>IF(ISNUMBER(Q84),AF84-20,"-")</f>
        <v>320</v>
      </c>
      <c r="AK84" s="203">
        <f>IF(ISNUMBER(R84),AF84-40,"-")</f>
        <v>300</v>
      </c>
      <c r="AL84" s="203">
        <f>IF(ISNUMBER(S84),AF84-60,"-")</f>
        <v>280</v>
      </c>
      <c r="AM84" s="203">
        <f>IF(ISNUMBER(T84),AF84-80,"-")</f>
        <v>260</v>
      </c>
      <c r="AN84" s="203">
        <f>IF(ISNUMBER(U84),AF84-100,"-")</f>
        <v>240</v>
      </c>
      <c r="AO84" s="203">
        <f>IF(ISNUMBER(V84),AF84-120,"-")</f>
        <v>220</v>
      </c>
      <c r="AP84" s="203">
        <f>IF(ISNUMBER(W84),AF84-140,"-")</f>
        <v>200</v>
      </c>
      <c r="AQ84" s="203">
        <f>IF(ISNUMBER(X84),AF84-160,"-")</f>
        <v>180</v>
      </c>
      <c r="AR84" s="203">
        <f>IF(ISNUMBER(Y84),AF84-180,"-")</f>
        <v>160</v>
      </c>
      <c r="AS84" s="204">
        <f>IF(ISNUMBER(Z84),AF84-200,"-")</f>
        <v>140</v>
      </c>
      <c r="AT84" s="185"/>
      <c r="AU84" s="205">
        <f t="shared" si="88"/>
        <v>9.99</v>
      </c>
      <c r="AV84" s="206">
        <f t="shared" si="89"/>
        <v>9.99</v>
      </c>
      <c r="AW84" s="206">
        <f t="shared" si="90"/>
        <v>9.99</v>
      </c>
      <c r="AX84" s="206">
        <f t="shared" si="91"/>
        <v>9.99</v>
      </c>
      <c r="AY84" s="206">
        <f t="shared" si="92"/>
        <v>9.99</v>
      </c>
      <c r="AZ84" s="206">
        <f t="shared" si="93"/>
        <v>9.99</v>
      </c>
      <c r="BA84" s="206">
        <f t="shared" si="94"/>
        <v>9.99</v>
      </c>
      <c r="BB84" s="206">
        <f t="shared" si="95"/>
        <v>9.99</v>
      </c>
      <c r="BC84" s="206">
        <f t="shared" si="96"/>
        <v>9.99</v>
      </c>
      <c r="BD84" s="207">
        <f t="shared" si="97"/>
        <v>9.99</v>
      </c>
      <c r="BE84" s="123"/>
      <c r="BF84" s="229"/>
      <c r="BG84" s="112" t="s">
        <v>164</v>
      </c>
      <c r="BH84" s="103"/>
    </row>
    <row r="85" spans="1:60" s="49" customFormat="1">
      <c r="A85" s="110"/>
      <c r="B85" s="125" t="s">
        <v>150</v>
      </c>
      <c r="C85" s="47" t="s">
        <v>2564</v>
      </c>
      <c r="D85" s="71" t="s">
        <v>167</v>
      </c>
      <c r="E85" s="112"/>
      <c r="F85" s="51" t="s">
        <v>61</v>
      </c>
      <c r="G85" s="52">
        <v>80</v>
      </c>
      <c r="H85" s="52">
        <v>50</v>
      </c>
      <c r="I85" s="14" t="s">
        <v>41</v>
      </c>
      <c r="J85" s="14" t="s">
        <v>76</v>
      </c>
      <c r="K85" s="114" t="s">
        <v>61</v>
      </c>
      <c r="L85" s="115">
        <v>39.99</v>
      </c>
      <c r="M85" s="175">
        <f t="shared" si="82"/>
        <v>33.605042016806728</v>
      </c>
      <c r="N85" s="115"/>
      <c r="O85" s="116"/>
      <c r="P85" s="177">
        <f t="shared" si="98"/>
        <v>39.99</v>
      </c>
      <c r="Q85" s="67">
        <f t="shared" si="70"/>
        <v>38.99</v>
      </c>
      <c r="R85" s="16">
        <f t="shared" si="71"/>
        <v>37.99</v>
      </c>
      <c r="S85" s="16">
        <f t="shared" si="72"/>
        <v>36.99</v>
      </c>
      <c r="T85" s="16">
        <f t="shared" si="73"/>
        <v>35.99</v>
      </c>
      <c r="U85" s="16">
        <f t="shared" si="74"/>
        <v>34.99</v>
      </c>
      <c r="V85" s="16">
        <f t="shared" si="75"/>
        <v>33.99</v>
      </c>
      <c r="W85" s="16">
        <f t="shared" si="76"/>
        <v>32.99</v>
      </c>
      <c r="X85" s="16">
        <f t="shared" si="77"/>
        <v>31.990000000000002</v>
      </c>
      <c r="Y85" s="16">
        <f t="shared" si="78"/>
        <v>30.990000000000002</v>
      </c>
      <c r="Z85" s="72">
        <f t="shared" si="79"/>
        <v>29.990000000000002</v>
      </c>
      <c r="AA85" s="252">
        <v>19.989999999999998</v>
      </c>
      <c r="AB85" s="212"/>
      <c r="AC85" s="119" t="s">
        <v>41</v>
      </c>
      <c r="AD85" s="67">
        <v>390</v>
      </c>
      <c r="AE85" s="114"/>
      <c r="AF85" s="182">
        <f t="shared" si="83"/>
        <v>390</v>
      </c>
      <c r="AG85" s="183">
        <f t="shared" si="84"/>
        <v>-416.5</v>
      </c>
      <c r="AH85" s="184">
        <f t="shared" si="85"/>
        <v>9.99</v>
      </c>
      <c r="AI85" s="183">
        <f t="shared" si="86"/>
        <v>8.3949579831932777</v>
      </c>
      <c r="AJ85" s="202">
        <f>IF(ISNUMBER(Q85),AF85-20,"-")</f>
        <v>370</v>
      </c>
      <c r="AK85" s="203">
        <f>IF(ISNUMBER(R85),AF85-40,"-")</f>
        <v>350</v>
      </c>
      <c r="AL85" s="203">
        <f>IF(ISNUMBER(S85),AF85-60,"-")</f>
        <v>330</v>
      </c>
      <c r="AM85" s="203">
        <f>IF(ISNUMBER(T85),AF85-80,"-")</f>
        <v>310</v>
      </c>
      <c r="AN85" s="203">
        <f>IF(ISNUMBER(U85),AF85-100,"-")</f>
        <v>290</v>
      </c>
      <c r="AO85" s="203">
        <f>IF(ISNUMBER(V85),AF85-120,"-")</f>
        <v>270</v>
      </c>
      <c r="AP85" s="203">
        <f>IF(ISNUMBER(W85),AF85-140,"-")</f>
        <v>250</v>
      </c>
      <c r="AQ85" s="203">
        <f>IF(ISNUMBER(X85),AF85-160,"-")</f>
        <v>230</v>
      </c>
      <c r="AR85" s="203">
        <f>IF(ISNUMBER(Y85),AF85-180,"-")</f>
        <v>210</v>
      </c>
      <c r="AS85" s="204">
        <f>IF(ISNUMBER(Z85),AF85-200,"-")</f>
        <v>190</v>
      </c>
      <c r="AT85" s="185"/>
      <c r="AU85" s="205">
        <f t="shared" si="88"/>
        <v>9.99</v>
      </c>
      <c r="AV85" s="206">
        <f t="shared" si="89"/>
        <v>9.99</v>
      </c>
      <c r="AW85" s="206">
        <f t="shared" si="90"/>
        <v>9.99</v>
      </c>
      <c r="AX85" s="206">
        <f t="shared" si="91"/>
        <v>9.99</v>
      </c>
      <c r="AY85" s="206">
        <f t="shared" si="92"/>
        <v>9.99</v>
      </c>
      <c r="AZ85" s="206">
        <f t="shared" si="93"/>
        <v>9.99</v>
      </c>
      <c r="BA85" s="206">
        <f t="shared" si="94"/>
        <v>9.99</v>
      </c>
      <c r="BB85" s="206">
        <f t="shared" si="95"/>
        <v>9.99</v>
      </c>
      <c r="BC85" s="206">
        <f t="shared" si="96"/>
        <v>9.99</v>
      </c>
      <c r="BD85" s="207">
        <f t="shared" si="97"/>
        <v>9.99</v>
      </c>
      <c r="BE85" s="123"/>
      <c r="BF85" s="229"/>
      <c r="BG85" s="112" t="s">
        <v>164</v>
      </c>
      <c r="BH85" s="103"/>
    </row>
    <row r="86" spans="1:60" s="49" customFormat="1">
      <c r="A86" s="110"/>
      <c r="B86" s="125" t="s">
        <v>150</v>
      </c>
      <c r="C86" s="47" t="s">
        <v>2564</v>
      </c>
      <c r="D86" s="71" t="s">
        <v>167</v>
      </c>
      <c r="E86" s="112" t="s">
        <v>2428</v>
      </c>
      <c r="F86" s="51" t="s">
        <v>61</v>
      </c>
      <c r="G86" s="52">
        <v>80</v>
      </c>
      <c r="H86" s="52">
        <v>50</v>
      </c>
      <c r="I86" s="14" t="s">
        <v>41</v>
      </c>
      <c r="J86" s="14" t="s">
        <v>76</v>
      </c>
      <c r="K86" s="114" t="s">
        <v>61</v>
      </c>
      <c r="L86" s="115">
        <v>39.99</v>
      </c>
      <c r="M86" s="175">
        <f t="shared" si="82"/>
        <v>33.605042016806728</v>
      </c>
      <c r="N86" s="115"/>
      <c r="O86" s="116"/>
      <c r="P86" s="177">
        <f t="shared" si="98"/>
        <v>39.99</v>
      </c>
      <c r="Q86" s="67">
        <f t="shared" si="70"/>
        <v>38.99</v>
      </c>
      <c r="R86" s="16">
        <f t="shared" si="71"/>
        <v>37.99</v>
      </c>
      <c r="S86" s="16">
        <f t="shared" si="72"/>
        <v>36.99</v>
      </c>
      <c r="T86" s="16">
        <f t="shared" si="73"/>
        <v>35.99</v>
      </c>
      <c r="U86" s="16">
        <f t="shared" si="74"/>
        <v>34.99</v>
      </c>
      <c r="V86" s="16">
        <f t="shared" si="75"/>
        <v>33.99</v>
      </c>
      <c r="W86" s="16">
        <f t="shared" si="76"/>
        <v>32.99</v>
      </c>
      <c r="X86" s="16">
        <f t="shared" si="77"/>
        <v>31.990000000000002</v>
      </c>
      <c r="Y86" s="16">
        <f t="shared" si="78"/>
        <v>30.990000000000002</v>
      </c>
      <c r="Z86" s="72">
        <f t="shared" si="79"/>
        <v>29.990000000000002</v>
      </c>
      <c r="AA86" s="252">
        <v>19.989999999999998</v>
      </c>
      <c r="AB86" s="237" t="s">
        <v>49</v>
      </c>
      <c r="AC86" s="120" t="s">
        <v>2566</v>
      </c>
      <c r="AD86" s="67">
        <v>390</v>
      </c>
      <c r="AE86" s="114">
        <v>25</v>
      </c>
      <c r="AF86" s="182">
        <f t="shared" si="83"/>
        <v>415</v>
      </c>
      <c r="AG86" s="183">
        <f t="shared" si="84"/>
        <v>-446.25</v>
      </c>
      <c r="AH86" s="184">
        <f t="shared" si="85"/>
        <v>9.99</v>
      </c>
      <c r="AI86" s="183">
        <f t="shared" si="86"/>
        <v>8.3949579831932777</v>
      </c>
      <c r="AJ86" s="202">
        <f>IF(ISNUMBER(Q86),AF86-20,"-")</f>
        <v>395</v>
      </c>
      <c r="AK86" s="203">
        <f>IF(ISNUMBER(R86),AF86-40,"-")</f>
        <v>375</v>
      </c>
      <c r="AL86" s="203">
        <f>IF(ISNUMBER(S86),AF86-60,"-")</f>
        <v>355</v>
      </c>
      <c r="AM86" s="203">
        <f>IF(ISNUMBER(T86),AF86-80,"-")</f>
        <v>335</v>
      </c>
      <c r="AN86" s="203">
        <f>IF(ISNUMBER(U86),AF86-100,"-")</f>
        <v>315</v>
      </c>
      <c r="AO86" s="203">
        <f>IF(ISNUMBER(V86),AF86-120,"-")</f>
        <v>295</v>
      </c>
      <c r="AP86" s="203">
        <f>IF(ISNUMBER(W86),AF86-140,"-")</f>
        <v>275</v>
      </c>
      <c r="AQ86" s="203">
        <f>IF(ISNUMBER(X86),AF86-160,"-")</f>
        <v>255</v>
      </c>
      <c r="AR86" s="203">
        <f>IF(ISNUMBER(Y86),AF86-180,"-")</f>
        <v>235</v>
      </c>
      <c r="AS86" s="204">
        <f>IF(ISNUMBER(Z86),AF86-200,"-")</f>
        <v>215</v>
      </c>
      <c r="AT86" s="185"/>
      <c r="AU86" s="205">
        <f t="shared" si="88"/>
        <v>9.99</v>
      </c>
      <c r="AV86" s="206">
        <f t="shared" si="89"/>
        <v>9.99</v>
      </c>
      <c r="AW86" s="206">
        <f t="shared" si="90"/>
        <v>9.99</v>
      </c>
      <c r="AX86" s="206">
        <f t="shared" si="91"/>
        <v>9.99</v>
      </c>
      <c r="AY86" s="206">
        <f t="shared" si="92"/>
        <v>9.99</v>
      </c>
      <c r="AZ86" s="206">
        <f t="shared" si="93"/>
        <v>9.99</v>
      </c>
      <c r="BA86" s="206">
        <f t="shared" si="94"/>
        <v>9.99</v>
      </c>
      <c r="BB86" s="206">
        <f t="shared" si="95"/>
        <v>9.99</v>
      </c>
      <c r="BC86" s="206">
        <f t="shared" si="96"/>
        <v>9.99</v>
      </c>
      <c r="BD86" s="207">
        <f t="shared" si="97"/>
        <v>9.99</v>
      </c>
      <c r="BE86" s="123"/>
      <c r="BF86" s="227">
        <v>46265</v>
      </c>
      <c r="BG86" s="112" t="s">
        <v>164</v>
      </c>
      <c r="BH86" s="103"/>
    </row>
    <row r="87" spans="1:60">
      <c r="A87" s="110"/>
      <c r="B87" s="125" t="s">
        <v>150</v>
      </c>
      <c r="C87" s="47" t="s">
        <v>2578</v>
      </c>
      <c r="D87" s="71" t="s">
        <v>167</v>
      </c>
      <c r="E87" s="112"/>
      <c r="F87" s="51" t="s">
        <v>61</v>
      </c>
      <c r="G87" s="52">
        <v>40</v>
      </c>
      <c r="H87" s="52">
        <v>50</v>
      </c>
      <c r="I87" s="14" t="s">
        <v>41</v>
      </c>
      <c r="J87" s="14" t="s">
        <v>76</v>
      </c>
      <c r="K87" s="114" t="s">
        <v>61</v>
      </c>
      <c r="L87" s="115">
        <v>41.99</v>
      </c>
      <c r="M87" s="175">
        <f t="shared" si="82"/>
        <v>35.285714285714292</v>
      </c>
      <c r="N87" s="115"/>
      <c r="O87" s="116"/>
      <c r="P87" s="177">
        <f t="shared" si="98"/>
        <v>41.99</v>
      </c>
      <c r="Q87" s="67">
        <f t="shared" si="70"/>
        <v>40.99</v>
      </c>
      <c r="R87" s="16">
        <f t="shared" si="71"/>
        <v>39.99</v>
      </c>
      <c r="S87" s="16">
        <f t="shared" si="72"/>
        <v>38.99</v>
      </c>
      <c r="T87" s="16">
        <f t="shared" si="73"/>
        <v>37.99</v>
      </c>
      <c r="U87" s="16">
        <f t="shared" si="74"/>
        <v>36.99</v>
      </c>
      <c r="V87" s="16">
        <f t="shared" si="75"/>
        <v>35.99</v>
      </c>
      <c r="W87" s="16">
        <f t="shared" si="76"/>
        <v>34.99</v>
      </c>
      <c r="X87" s="16">
        <f t="shared" si="77"/>
        <v>33.99</v>
      </c>
      <c r="Y87" s="16">
        <f t="shared" si="78"/>
        <v>32.99</v>
      </c>
      <c r="Z87" s="72">
        <f t="shared" si="79"/>
        <v>31.990000000000002</v>
      </c>
      <c r="AA87" s="252">
        <v>19.989999999999998</v>
      </c>
      <c r="AB87" s="212"/>
      <c r="AC87" s="119" t="s">
        <v>41</v>
      </c>
      <c r="AD87" s="67">
        <v>360</v>
      </c>
      <c r="AE87" s="114"/>
      <c r="AF87" s="182">
        <f t="shared" si="83"/>
        <v>360</v>
      </c>
      <c r="AG87" s="183">
        <f t="shared" si="84"/>
        <v>-380.79999999999995</v>
      </c>
      <c r="AH87" s="184">
        <f t="shared" si="85"/>
        <v>9.99</v>
      </c>
      <c r="AI87" s="183">
        <f t="shared" si="86"/>
        <v>8.3949579831932777</v>
      </c>
      <c r="AJ87" s="202">
        <f>IF(ISNUMBER(Q87),AF87-20,"-")</f>
        <v>340</v>
      </c>
      <c r="AK87" s="203">
        <f>IF(ISNUMBER(R87),AF87-40,"-")</f>
        <v>320</v>
      </c>
      <c r="AL87" s="203">
        <f>IF(ISNUMBER(S87),AF87-60,"-")</f>
        <v>300</v>
      </c>
      <c r="AM87" s="203">
        <f>IF(ISNUMBER(T87),AF87-80,"-")</f>
        <v>280</v>
      </c>
      <c r="AN87" s="203">
        <f>IF(ISNUMBER(U87),AF87-100,"-")</f>
        <v>260</v>
      </c>
      <c r="AO87" s="203">
        <f>IF(ISNUMBER(V87),AF87-120,"-")</f>
        <v>240</v>
      </c>
      <c r="AP87" s="203">
        <f>IF(ISNUMBER(W87),AF87-140,"-")</f>
        <v>220</v>
      </c>
      <c r="AQ87" s="203">
        <f>IF(ISNUMBER(X87),AF87-160,"-")</f>
        <v>200</v>
      </c>
      <c r="AR87" s="203">
        <f>IF(ISNUMBER(Y87),AF87-180,"-")</f>
        <v>180</v>
      </c>
      <c r="AS87" s="204">
        <f>IF(ISNUMBER(Z87),AF87-200,"-")</f>
        <v>160</v>
      </c>
      <c r="AT87" s="185"/>
      <c r="AU87" s="205">
        <f t="shared" si="88"/>
        <v>9.99</v>
      </c>
      <c r="AV87" s="206">
        <f t="shared" si="89"/>
        <v>9.99</v>
      </c>
      <c r="AW87" s="206">
        <f t="shared" si="90"/>
        <v>9.99</v>
      </c>
      <c r="AX87" s="206">
        <f t="shared" si="91"/>
        <v>9.99</v>
      </c>
      <c r="AY87" s="206">
        <f t="shared" si="92"/>
        <v>9.99</v>
      </c>
      <c r="AZ87" s="206">
        <f t="shared" si="93"/>
        <v>9.99</v>
      </c>
      <c r="BA87" s="206">
        <f t="shared" si="94"/>
        <v>9.99</v>
      </c>
      <c r="BB87" s="206">
        <f t="shared" si="95"/>
        <v>9.99</v>
      </c>
      <c r="BC87" s="206">
        <f t="shared" si="96"/>
        <v>9.99</v>
      </c>
      <c r="BD87" s="207">
        <f t="shared" si="97"/>
        <v>9.99</v>
      </c>
      <c r="BE87" s="123"/>
      <c r="BF87" s="229"/>
      <c r="BG87" s="112" t="s">
        <v>164</v>
      </c>
      <c r="BH87" s="103"/>
    </row>
    <row r="88" spans="1:60" s="49" customFormat="1">
      <c r="A88" s="110"/>
      <c r="B88" s="125" t="s">
        <v>150</v>
      </c>
      <c r="C88" s="47" t="s">
        <v>278</v>
      </c>
      <c r="D88" s="71" t="s">
        <v>167</v>
      </c>
      <c r="E88" s="112" t="s">
        <v>2428</v>
      </c>
      <c r="F88" s="51" t="s">
        <v>61</v>
      </c>
      <c r="G88" s="52">
        <v>100</v>
      </c>
      <c r="H88" s="52">
        <v>50</v>
      </c>
      <c r="I88" s="14" t="s">
        <v>41</v>
      </c>
      <c r="J88" s="14" t="s">
        <v>76</v>
      </c>
      <c r="K88" s="114" t="s">
        <v>61</v>
      </c>
      <c r="L88" s="115">
        <v>44.989999999999995</v>
      </c>
      <c r="M88" s="175">
        <f t="shared" si="82"/>
        <v>37.806722689075627</v>
      </c>
      <c r="N88" s="115"/>
      <c r="O88" s="116"/>
      <c r="P88" s="177">
        <f t="shared" si="98"/>
        <v>44.989999999999995</v>
      </c>
      <c r="Q88" s="67">
        <f t="shared" si="70"/>
        <v>43.989999999999995</v>
      </c>
      <c r="R88" s="16">
        <f t="shared" si="71"/>
        <v>42.989999999999995</v>
      </c>
      <c r="S88" s="16">
        <f t="shared" si="72"/>
        <v>41.989999999999995</v>
      </c>
      <c r="T88" s="16">
        <f t="shared" si="73"/>
        <v>40.989999999999995</v>
      </c>
      <c r="U88" s="16">
        <f t="shared" si="74"/>
        <v>39.989999999999995</v>
      </c>
      <c r="V88" s="16">
        <f t="shared" si="75"/>
        <v>38.989999999999995</v>
      </c>
      <c r="W88" s="16">
        <f t="shared" si="76"/>
        <v>37.989999999999995</v>
      </c>
      <c r="X88" s="16">
        <f t="shared" si="77"/>
        <v>36.989999999999995</v>
      </c>
      <c r="Y88" s="16">
        <f t="shared" si="78"/>
        <v>35.989999999999995</v>
      </c>
      <c r="Z88" s="72">
        <f t="shared" si="79"/>
        <v>34.989999999999995</v>
      </c>
      <c r="AA88" s="252">
        <v>19.989999999999998</v>
      </c>
      <c r="AB88" s="237" t="s">
        <v>49</v>
      </c>
      <c r="AC88" s="120" t="s">
        <v>2287</v>
      </c>
      <c r="AD88" s="67">
        <v>420</v>
      </c>
      <c r="AE88" s="114">
        <v>25</v>
      </c>
      <c r="AF88" s="182">
        <f t="shared" si="83"/>
        <v>445</v>
      </c>
      <c r="AG88" s="183">
        <f t="shared" si="84"/>
        <v>-481.95</v>
      </c>
      <c r="AH88" s="184">
        <f t="shared" si="85"/>
        <v>9.99</v>
      </c>
      <c r="AI88" s="183">
        <f t="shared" si="86"/>
        <v>8.3949579831932777</v>
      </c>
      <c r="AJ88" s="202">
        <f>IF(ISNUMBER(Q88),AF88-20,"-")</f>
        <v>425</v>
      </c>
      <c r="AK88" s="203">
        <f>IF(ISNUMBER(R88),AF88-40,"-")</f>
        <v>405</v>
      </c>
      <c r="AL88" s="203">
        <f>IF(ISNUMBER(S88),AF88-60,"-")</f>
        <v>385</v>
      </c>
      <c r="AM88" s="203">
        <f>IF(ISNUMBER(T88),AF88-80,"-")</f>
        <v>365</v>
      </c>
      <c r="AN88" s="203">
        <f>IF(ISNUMBER(U88),AF88-100,"-")</f>
        <v>345</v>
      </c>
      <c r="AO88" s="203">
        <f>IF(ISNUMBER(V88),AF88-120,"-")</f>
        <v>325</v>
      </c>
      <c r="AP88" s="203">
        <f>IF(ISNUMBER(W88),AF88-140,"-")</f>
        <v>305</v>
      </c>
      <c r="AQ88" s="203">
        <f>IF(ISNUMBER(X88),AF88-160,"-")</f>
        <v>285</v>
      </c>
      <c r="AR88" s="203">
        <f>IF(ISNUMBER(Y88),AF88-180,"-")</f>
        <v>265</v>
      </c>
      <c r="AS88" s="204">
        <f>IF(ISNUMBER(Z88),AF88-200,"-")</f>
        <v>245</v>
      </c>
      <c r="AT88" s="185"/>
      <c r="AU88" s="205">
        <f t="shared" si="88"/>
        <v>9.99</v>
      </c>
      <c r="AV88" s="206">
        <f t="shared" si="89"/>
        <v>9.99</v>
      </c>
      <c r="AW88" s="206">
        <f t="shared" si="90"/>
        <v>9.99</v>
      </c>
      <c r="AX88" s="206">
        <f t="shared" si="91"/>
        <v>9.99</v>
      </c>
      <c r="AY88" s="206">
        <f t="shared" si="92"/>
        <v>9.99</v>
      </c>
      <c r="AZ88" s="206">
        <f t="shared" si="93"/>
        <v>9.99</v>
      </c>
      <c r="BA88" s="206">
        <f t="shared" si="94"/>
        <v>9.99</v>
      </c>
      <c r="BB88" s="206">
        <f t="shared" si="95"/>
        <v>9.99</v>
      </c>
      <c r="BC88" s="206">
        <f t="shared" si="96"/>
        <v>9.99</v>
      </c>
      <c r="BD88" s="207">
        <f t="shared" si="97"/>
        <v>9.99</v>
      </c>
      <c r="BE88" s="146"/>
      <c r="BF88" s="227">
        <v>46265</v>
      </c>
      <c r="BG88" s="112" t="s">
        <v>164</v>
      </c>
      <c r="BH88" s="103"/>
    </row>
    <row r="89" spans="1:60" s="49" customFormat="1">
      <c r="A89" s="110"/>
      <c r="B89" s="125" t="s">
        <v>150</v>
      </c>
      <c r="C89" s="47" t="s">
        <v>278</v>
      </c>
      <c r="D89" s="71" t="s">
        <v>167</v>
      </c>
      <c r="E89" s="112"/>
      <c r="F89" s="51" t="s">
        <v>61</v>
      </c>
      <c r="G89" s="52">
        <v>100</v>
      </c>
      <c r="H89" s="52">
        <v>50</v>
      </c>
      <c r="I89" s="14" t="s">
        <v>41</v>
      </c>
      <c r="J89" s="14" t="s">
        <v>76</v>
      </c>
      <c r="K89" s="114" t="s">
        <v>61</v>
      </c>
      <c r="L89" s="115">
        <v>44.989999999999995</v>
      </c>
      <c r="M89" s="175">
        <f t="shared" si="82"/>
        <v>37.806722689075627</v>
      </c>
      <c r="N89" s="115"/>
      <c r="O89" s="116"/>
      <c r="P89" s="177">
        <f t="shared" si="98"/>
        <v>44.989999999999995</v>
      </c>
      <c r="Q89" s="67">
        <f t="shared" si="70"/>
        <v>43.989999999999995</v>
      </c>
      <c r="R89" s="16">
        <f t="shared" si="71"/>
        <v>42.989999999999995</v>
      </c>
      <c r="S89" s="16">
        <f t="shared" si="72"/>
        <v>41.989999999999995</v>
      </c>
      <c r="T89" s="16">
        <f t="shared" si="73"/>
        <v>40.989999999999995</v>
      </c>
      <c r="U89" s="16">
        <f t="shared" si="74"/>
        <v>39.989999999999995</v>
      </c>
      <c r="V89" s="16">
        <f t="shared" si="75"/>
        <v>38.989999999999995</v>
      </c>
      <c r="W89" s="16">
        <f t="shared" si="76"/>
        <v>37.989999999999995</v>
      </c>
      <c r="X89" s="16">
        <f t="shared" si="77"/>
        <v>36.989999999999995</v>
      </c>
      <c r="Y89" s="16">
        <f t="shared" si="78"/>
        <v>35.989999999999995</v>
      </c>
      <c r="Z89" s="72">
        <f t="shared" si="79"/>
        <v>34.989999999999995</v>
      </c>
      <c r="AA89" s="252">
        <v>19.989999999999998</v>
      </c>
      <c r="AB89" s="212"/>
      <c r="AC89" s="119" t="s">
        <v>41</v>
      </c>
      <c r="AD89" s="67">
        <v>420</v>
      </c>
      <c r="AE89" s="114"/>
      <c r="AF89" s="182">
        <f t="shared" si="83"/>
        <v>420</v>
      </c>
      <c r="AG89" s="183">
        <f t="shared" si="84"/>
        <v>-452.2</v>
      </c>
      <c r="AH89" s="184">
        <f t="shared" si="85"/>
        <v>9.99</v>
      </c>
      <c r="AI89" s="183">
        <f t="shared" si="86"/>
        <v>8.3949579831932777</v>
      </c>
      <c r="AJ89" s="202">
        <f>IF(ISNUMBER(Q89),AF89-20,"-")</f>
        <v>400</v>
      </c>
      <c r="AK89" s="203">
        <f>IF(ISNUMBER(R89),AF89-40,"-")</f>
        <v>380</v>
      </c>
      <c r="AL89" s="203">
        <f>IF(ISNUMBER(S89),AF89-60,"-")</f>
        <v>360</v>
      </c>
      <c r="AM89" s="203">
        <f>IF(ISNUMBER(T89),AF89-80,"-")</f>
        <v>340</v>
      </c>
      <c r="AN89" s="203">
        <f>IF(ISNUMBER(U89),AF89-100,"-")</f>
        <v>320</v>
      </c>
      <c r="AO89" s="203">
        <f>IF(ISNUMBER(V89),AF89-120,"-")</f>
        <v>300</v>
      </c>
      <c r="AP89" s="203">
        <f>IF(ISNUMBER(W89),AF89-140,"-")</f>
        <v>280</v>
      </c>
      <c r="AQ89" s="203">
        <f>IF(ISNUMBER(X89),AF89-160,"-")</f>
        <v>260</v>
      </c>
      <c r="AR89" s="203">
        <f>IF(ISNUMBER(Y89),AF89-180,"-")</f>
        <v>240</v>
      </c>
      <c r="AS89" s="204">
        <f>IF(ISNUMBER(Z89),AF89-200,"-")</f>
        <v>220</v>
      </c>
      <c r="AT89" s="185"/>
      <c r="AU89" s="205">
        <f t="shared" si="88"/>
        <v>9.99</v>
      </c>
      <c r="AV89" s="206">
        <f t="shared" si="89"/>
        <v>9.99</v>
      </c>
      <c r="AW89" s="206">
        <f t="shared" si="90"/>
        <v>9.99</v>
      </c>
      <c r="AX89" s="206">
        <f t="shared" si="91"/>
        <v>9.99</v>
      </c>
      <c r="AY89" s="206">
        <f t="shared" si="92"/>
        <v>9.99</v>
      </c>
      <c r="AZ89" s="206">
        <f t="shared" si="93"/>
        <v>9.99</v>
      </c>
      <c r="BA89" s="206">
        <f t="shared" si="94"/>
        <v>9.99</v>
      </c>
      <c r="BB89" s="206">
        <f t="shared" si="95"/>
        <v>9.99</v>
      </c>
      <c r="BC89" s="206">
        <f t="shared" si="96"/>
        <v>9.99</v>
      </c>
      <c r="BD89" s="207">
        <f t="shared" si="97"/>
        <v>9.99</v>
      </c>
      <c r="BE89" s="123"/>
      <c r="BF89" s="229"/>
      <c r="BG89" s="112" t="s">
        <v>164</v>
      </c>
      <c r="BH89" s="103"/>
    </row>
    <row r="90" spans="1:60" s="49" customFormat="1">
      <c r="A90" s="110" t="s">
        <v>53</v>
      </c>
      <c r="B90" s="125" t="s">
        <v>262</v>
      </c>
      <c r="C90" s="55" t="s">
        <v>263</v>
      </c>
      <c r="D90" s="71" t="s">
        <v>40</v>
      </c>
      <c r="E90" s="112"/>
      <c r="F90" s="51" t="s">
        <v>41</v>
      </c>
      <c r="G90" s="14">
        <v>5</v>
      </c>
      <c r="H90" s="14">
        <v>50</v>
      </c>
      <c r="I90" s="14" t="s">
        <v>41</v>
      </c>
      <c r="J90" s="14" t="s">
        <v>42</v>
      </c>
      <c r="K90" s="114">
        <v>0.09</v>
      </c>
      <c r="L90" s="115">
        <v>9.99</v>
      </c>
      <c r="M90" s="175">
        <f t="shared" ref="M90:M103" si="99">L90/1.19</f>
        <v>8.3949579831932777</v>
      </c>
      <c r="N90" s="115"/>
      <c r="O90" s="116"/>
      <c r="P90" s="177">
        <f t="shared" ref="P90:P93" si="100">L90</f>
        <v>9.99</v>
      </c>
      <c r="Q90" s="67">
        <f t="shared" ref="Q90:Q106" si="101">P90-1</f>
        <v>8.99</v>
      </c>
      <c r="R90" s="16">
        <f t="shared" ref="R90:R106" si="102">P90-2</f>
        <v>7.99</v>
      </c>
      <c r="S90" s="16">
        <f t="shared" ref="S90:S106" si="103">P90-3</f>
        <v>6.99</v>
      </c>
      <c r="T90" s="16">
        <f t="shared" ref="T90:T106" si="104">P90-4</f>
        <v>5.99</v>
      </c>
      <c r="U90" s="14" t="s">
        <v>41</v>
      </c>
      <c r="V90" s="14" t="s">
        <v>41</v>
      </c>
      <c r="W90" s="14" t="s">
        <v>41</v>
      </c>
      <c r="X90" s="14" t="s">
        <v>41</v>
      </c>
      <c r="Y90" s="14" t="s">
        <v>41</v>
      </c>
      <c r="Z90" s="71" t="s">
        <v>41</v>
      </c>
      <c r="AA90" s="252">
        <v>19.989999999999998</v>
      </c>
      <c r="AB90" s="212"/>
      <c r="AC90" s="119" t="s">
        <v>41</v>
      </c>
      <c r="AD90" s="67">
        <v>80</v>
      </c>
      <c r="AE90" s="114"/>
      <c r="AF90" s="182">
        <f t="shared" ref="AF90:AF103" si="105">SUM(AD90:AE90)</f>
        <v>80</v>
      </c>
      <c r="AG90" s="183">
        <f t="shared" ref="AG90:AG103" si="106">((($AF$2+$AF$3)-AF90))*1.19</f>
        <v>-47.599999999999994</v>
      </c>
      <c r="AH90" s="184">
        <f t="shared" ref="AH90:AH103" si="107">IF(AG90&lt;1,9.99,ROUNDDOWN(AG90/10,0)*10+9.99)</f>
        <v>9.99</v>
      </c>
      <c r="AI90" s="183">
        <f t="shared" ref="AI90:AI103" si="108">AH90/1.19</f>
        <v>8.3949579831932777</v>
      </c>
      <c r="AJ90" s="202">
        <f>IF(ISNUMBER(Q90),AF90-20,"-")</f>
        <v>60</v>
      </c>
      <c r="AK90" s="203">
        <f>IF(ISNUMBER(R90),AF90-40,"-")</f>
        <v>40</v>
      </c>
      <c r="AL90" s="203">
        <f>IF(ISNUMBER(S90),AF90-60,"-")</f>
        <v>20</v>
      </c>
      <c r="AM90" s="203">
        <f>IF(ISNUMBER(T90),AF90-80,"-")</f>
        <v>0</v>
      </c>
      <c r="AN90" s="203" t="str">
        <f>IF(ISNUMBER(U90),AF90-100,"-")</f>
        <v>-</v>
      </c>
      <c r="AO90" s="203" t="str">
        <f>IF(ISNUMBER(V90),AF90-120,"-")</f>
        <v>-</v>
      </c>
      <c r="AP90" s="203" t="str">
        <f>IF(ISNUMBER(W90),AF90-140,"-")</f>
        <v>-</v>
      </c>
      <c r="AQ90" s="203" t="str">
        <f>IF(ISNUMBER(X90),AF90-160,"-")</f>
        <v>-</v>
      </c>
      <c r="AR90" s="203" t="str">
        <f>IF(ISNUMBER(Y90),AF90-180,"-")</f>
        <v>-</v>
      </c>
      <c r="AS90" s="204" t="str">
        <f>IF(ISNUMBER(Z90),AF90-200,"-")</f>
        <v>-</v>
      </c>
      <c r="AT90" s="185"/>
      <c r="AU90" s="205">
        <f t="shared" ref="AU90:AU104" si="109">IF(ISNUMBER(AJ90),IF((AG90+23.8)&lt;1,9.99,ROUNDDOWN((AG90+23.8)/10,0)*10+9.99),"-")</f>
        <v>9.99</v>
      </c>
      <c r="AV90" s="206">
        <f t="shared" ref="AV90:AV104" si="110">IF(ISNUMBER(AK90),IF((AG90+47.6)&lt;1,9.99,ROUNDDOWN((AG90+47.6)/10,0)*10+9.99),"-")</f>
        <v>9.99</v>
      </c>
      <c r="AW90" s="206">
        <f t="shared" ref="AW90:AW104" si="111">IF(ISNUMBER(AL90),IF((AG90+71.4)&lt;1,9.99,ROUNDDOWN((AG90+71.4)/10,0)*10+9.99),"-")</f>
        <v>29.990000000000002</v>
      </c>
      <c r="AX90" s="206">
        <f t="shared" ref="AX90:AX104" si="112">IF(ISNUMBER(AM90),IF((AG90+95.2)&lt;1,9.99,ROUNDDOWN((AG90+95.2)/10,0)*10+9.99),"-")</f>
        <v>49.99</v>
      </c>
      <c r="AY90" s="206" t="str">
        <f t="shared" ref="AY90:AY104" si="113">IF(ISNUMBER(AN90),IF((AG90+119)&lt;1,9.99,ROUNDDOWN((AG90+119)/10,0)*10+9.99),"-")</f>
        <v>-</v>
      </c>
      <c r="AZ90" s="206" t="str">
        <f t="shared" ref="AZ90:AZ104" si="114">IF(ISNUMBER(AO90),IF((AG90+142.8)&lt;1,9.99,ROUNDDOWN((AG90+142.8)/10,0)*10+9.99),"-")</f>
        <v>-</v>
      </c>
      <c r="BA90" s="206" t="str">
        <f t="shared" ref="BA90:BA104" si="115">IF(ISNUMBER(AP90),IF((AG90+166.6)&lt;1,9.99,ROUNDDOWN((AG90+166.6)/10,0)*10+9.99),"-")</f>
        <v>-</v>
      </c>
      <c r="BB90" s="206" t="str">
        <f t="shared" ref="BB90:BB104" si="116">IF(ISNUMBER(AQ90),IF((AG90+190.4)&lt;1,9.99,ROUNDDOWN((AG90+190.4)/10,0)*10+9.99),"-")</f>
        <v>-</v>
      </c>
      <c r="BC90" s="206" t="str">
        <f t="shared" ref="BC90:BC104" si="117">IF(ISNUMBER(AR90),IF((AG90+214.2)&lt;1,9.99,ROUNDDOWN((AG90+214.2)/10,0)*10+9.99),"-")</f>
        <v>-</v>
      </c>
      <c r="BD90" s="207" t="str">
        <f t="shared" ref="BD90:BD104" si="118">IF(ISNUMBER(AS90),IF((AG90+238)&lt;1,9.99,ROUNDDOWN((AG90+238)/10,0)*10+9.99),"-")</f>
        <v>-</v>
      </c>
      <c r="BE90" s="103"/>
      <c r="BF90" s="227"/>
      <c r="BG90" s="112" t="s">
        <v>151</v>
      </c>
      <c r="BH90" s="103"/>
    </row>
    <row r="91" spans="1:60" s="49" customFormat="1">
      <c r="A91" s="110" t="s">
        <v>53</v>
      </c>
      <c r="B91" s="125" t="s">
        <v>262</v>
      </c>
      <c r="C91" s="55" t="s">
        <v>263</v>
      </c>
      <c r="D91" s="71" t="s">
        <v>40</v>
      </c>
      <c r="E91" s="112" t="s">
        <v>2429</v>
      </c>
      <c r="F91" s="51" t="s">
        <v>41</v>
      </c>
      <c r="G91" s="14">
        <v>5</v>
      </c>
      <c r="H91" s="14">
        <v>50</v>
      </c>
      <c r="I91" s="14" t="s">
        <v>41</v>
      </c>
      <c r="J91" s="14" t="s">
        <v>42</v>
      </c>
      <c r="K91" s="114">
        <v>0.09</v>
      </c>
      <c r="L91" s="115">
        <v>9.99</v>
      </c>
      <c r="M91" s="175">
        <f t="shared" si="99"/>
        <v>8.3949579831932777</v>
      </c>
      <c r="N91" s="115"/>
      <c r="O91" s="116"/>
      <c r="P91" s="177">
        <f t="shared" si="100"/>
        <v>9.99</v>
      </c>
      <c r="Q91" s="67">
        <f t="shared" si="101"/>
        <v>8.99</v>
      </c>
      <c r="R91" s="16">
        <f t="shared" si="102"/>
        <v>7.99</v>
      </c>
      <c r="S91" s="16">
        <f t="shared" si="103"/>
        <v>6.99</v>
      </c>
      <c r="T91" s="16">
        <f t="shared" si="104"/>
        <v>5.99</v>
      </c>
      <c r="U91" s="14" t="s">
        <v>41</v>
      </c>
      <c r="V91" s="14" t="s">
        <v>41</v>
      </c>
      <c r="W91" s="14" t="s">
        <v>41</v>
      </c>
      <c r="X91" s="14" t="s">
        <v>41</v>
      </c>
      <c r="Y91" s="14" t="s">
        <v>41</v>
      </c>
      <c r="Z91" s="71" t="s">
        <v>41</v>
      </c>
      <c r="AA91" s="252">
        <v>19.989999999999998</v>
      </c>
      <c r="AB91" s="236" t="s">
        <v>49</v>
      </c>
      <c r="AC91" s="223" t="s">
        <v>264</v>
      </c>
      <c r="AD91" s="67">
        <v>80</v>
      </c>
      <c r="AE91" s="114">
        <v>35</v>
      </c>
      <c r="AF91" s="182">
        <f t="shared" si="105"/>
        <v>115</v>
      </c>
      <c r="AG91" s="183">
        <f t="shared" si="106"/>
        <v>-89.25</v>
      </c>
      <c r="AH91" s="184">
        <f t="shared" si="107"/>
        <v>9.99</v>
      </c>
      <c r="AI91" s="183">
        <f t="shared" si="108"/>
        <v>8.3949579831932777</v>
      </c>
      <c r="AJ91" s="202">
        <f>IF(ISNUMBER(Q91),AF91-20,"-")</f>
        <v>95</v>
      </c>
      <c r="AK91" s="203">
        <f>IF(ISNUMBER(R91),AF91-40,"-")</f>
        <v>75</v>
      </c>
      <c r="AL91" s="203">
        <f>IF(ISNUMBER(S91),AF91-60,"-")</f>
        <v>55</v>
      </c>
      <c r="AM91" s="203">
        <f>IF(ISNUMBER(T91),AF91-80,"-")</f>
        <v>35</v>
      </c>
      <c r="AN91" s="203" t="str">
        <f>IF(ISNUMBER(U91),AF91-100,"-")</f>
        <v>-</v>
      </c>
      <c r="AO91" s="203" t="str">
        <f>IF(ISNUMBER(V91),AF91-120,"-")</f>
        <v>-</v>
      </c>
      <c r="AP91" s="203" t="str">
        <f>IF(ISNUMBER(W91),AF91-140,"-")</f>
        <v>-</v>
      </c>
      <c r="AQ91" s="203" t="str">
        <f>IF(ISNUMBER(X91),AF91-160,"-")</f>
        <v>-</v>
      </c>
      <c r="AR91" s="203" t="str">
        <f>IF(ISNUMBER(Y91),AF91-180,"-")</f>
        <v>-</v>
      </c>
      <c r="AS91" s="204" t="str">
        <f>IF(ISNUMBER(Z91),AF91-200,"-")</f>
        <v>-</v>
      </c>
      <c r="AT91" s="185"/>
      <c r="AU91" s="205">
        <f t="shared" si="109"/>
        <v>9.99</v>
      </c>
      <c r="AV91" s="206">
        <f t="shared" si="110"/>
        <v>9.99</v>
      </c>
      <c r="AW91" s="206">
        <f t="shared" si="111"/>
        <v>9.99</v>
      </c>
      <c r="AX91" s="206">
        <f t="shared" si="112"/>
        <v>9.99</v>
      </c>
      <c r="AY91" s="206" t="str">
        <f t="shared" si="113"/>
        <v>-</v>
      </c>
      <c r="AZ91" s="206" t="str">
        <f t="shared" si="114"/>
        <v>-</v>
      </c>
      <c r="BA91" s="206" t="str">
        <f t="shared" si="115"/>
        <v>-</v>
      </c>
      <c r="BB91" s="206" t="str">
        <f t="shared" si="116"/>
        <v>-</v>
      </c>
      <c r="BC91" s="206" t="str">
        <f t="shared" si="117"/>
        <v>-</v>
      </c>
      <c r="BD91" s="207" t="str">
        <f t="shared" si="118"/>
        <v>-</v>
      </c>
      <c r="BE91" s="103"/>
      <c r="BF91" s="227">
        <v>46265</v>
      </c>
      <c r="BG91" s="112" t="s">
        <v>151</v>
      </c>
      <c r="BH91" s="103"/>
    </row>
    <row r="92" spans="1:60">
      <c r="A92" s="110" t="s">
        <v>53</v>
      </c>
      <c r="B92" s="125" t="s">
        <v>262</v>
      </c>
      <c r="C92" s="55" t="s">
        <v>156</v>
      </c>
      <c r="D92" s="71" t="s">
        <v>40</v>
      </c>
      <c r="E92" s="112"/>
      <c r="F92" s="51" t="s">
        <v>47</v>
      </c>
      <c r="G92" s="14">
        <v>2</v>
      </c>
      <c r="H92" s="14">
        <v>21.6</v>
      </c>
      <c r="I92" s="14" t="s">
        <v>41</v>
      </c>
      <c r="J92" s="14" t="s">
        <v>42</v>
      </c>
      <c r="K92" s="114" t="s">
        <v>48</v>
      </c>
      <c r="L92" s="115">
        <v>9.99</v>
      </c>
      <c r="M92" s="175">
        <f t="shared" si="99"/>
        <v>8.3949579831932777</v>
      </c>
      <c r="N92" s="115"/>
      <c r="O92" s="116"/>
      <c r="P92" s="177">
        <f t="shared" si="100"/>
        <v>9.99</v>
      </c>
      <c r="Q92" s="67">
        <f t="shared" si="101"/>
        <v>8.99</v>
      </c>
      <c r="R92" s="16">
        <f t="shared" si="102"/>
        <v>7.99</v>
      </c>
      <c r="S92" s="16">
        <f t="shared" si="103"/>
        <v>6.99</v>
      </c>
      <c r="T92" s="16">
        <f t="shared" si="104"/>
        <v>5.99</v>
      </c>
      <c r="U92" s="14" t="s">
        <v>41</v>
      </c>
      <c r="V92" s="14" t="s">
        <v>41</v>
      </c>
      <c r="W92" s="14" t="s">
        <v>41</v>
      </c>
      <c r="X92" s="14" t="s">
        <v>41</v>
      </c>
      <c r="Y92" s="14" t="s">
        <v>41</v>
      </c>
      <c r="Z92" s="71" t="s">
        <v>41</v>
      </c>
      <c r="AA92" s="252">
        <v>19.989999999999998</v>
      </c>
      <c r="AB92" s="212"/>
      <c r="AC92" s="119" t="s">
        <v>41</v>
      </c>
      <c r="AD92" s="67">
        <v>55</v>
      </c>
      <c r="AE92" s="114"/>
      <c r="AF92" s="182">
        <f t="shared" si="105"/>
        <v>55</v>
      </c>
      <c r="AG92" s="183">
        <f t="shared" si="106"/>
        <v>-17.849999999999998</v>
      </c>
      <c r="AH92" s="184">
        <f t="shared" si="107"/>
        <v>9.99</v>
      </c>
      <c r="AI92" s="183">
        <f t="shared" si="108"/>
        <v>8.3949579831932777</v>
      </c>
      <c r="AJ92" s="202">
        <f>IF(ISNUMBER(Q92),AF92-20,"-")</f>
        <v>35</v>
      </c>
      <c r="AK92" s="203">
        <f>IF(ISNUMBER(R92),AF92-40,"-")</f>
        <v>15</v>
      </c>
      <c r="AL92" s="203">
        <f>IF(ISNUMBER(S92),AF92-60,"-")</f>
        <v>-5</v>
      </c>
      <c r="AM92" s="203">
        <f>IF(ISNUMBER(T92),AF92-80,"-")</f>
        <v>-25</v>
      </c>
      <c r="AN92" s="203" t="str">
        <f>IF(ISNUMBER(U92),AF92-100,"-")</f>
        <v>-</v>
      </c>
      <c r="AO92" s="203" t="str">
        <f>IF(ISNUMBER(V92),AF92-120,"-")</f>
        <v>-</v>
      </c>
      <c r="AP92" s="203" t="str">
        <f>IF(ISNUMBER(W92),AF92-140,"-")</f>
        <v>-</v>
      </c>
      <c r="AQ92" s="203" t="str">
        <f>IF(ISNUMBER(X92),AF92-160,"-")</f>
        <v>-</v>
      </c>
      <c r="AR92" s="203" t="str">
        <f>IF(ISNUMBER(Y92),AF92-180,"-")</f>
        <v>-</v>
      </c>
      <c r="AS92" s="204" t="str">
        <f>IF(ISNUMBER(Z92),AF92-200,"-")</f>
        <v>-</v>
      </c>
      <c r="AT92" s="185"/>
      <c r="AU92" s="205">
        <f t="shared" si="109"/>
        <v>9.99</v>
      </c>
      <c r="AV92" s="206">
        <f t="shared" si="110"/>
        <v>29.990000000000002</v>
      </c>
      <c r="AW92" s="206">
        <f t="shared" si="111"/>
        <v>59.99</v>
      </c>
      <c r="AX92" s="206">
        <f t="shared" si="112"/>
        <v>79.989999999999995</v>
      </c>
      <c r="AY92" s="206" t="str">
        <f t="shared" si="113"/>
        <v>-</v>
      </c>
      <c r="AZ92" s="206" t="str">
        <f t="shared" si="114"/>
        <v>-</v>
      </c>
      <c r="BA92" s="206" t="str">
        <f t="shared" si="115"/>
        <v>-</v>
      </c>
      <c r="BB92" s="206" t="str">
        <f t="shared" si="116"/>
        <v>-</v>
      </c>
      <c r="BC92" s="206" t="str">
        <f t="shared" si="117"/>
        <v>-</v>
      </c>
      <c r="BD92" s="207" t="str">
        <f t="shared" si="118"/>
        <v>-</v>
      </c>
      <c r="BE92" s="103"/>
      <c r="BF92" s="227"/>
      <c r="BG92" s="112" t="s">
        <v>151</v>
      </c>
      <c r="BH92" s="103"/>
    </row>
    <row r="93" spans="1:60" s="49" customFormat="1">
      <c r="A93" s="110" t="s">
        <v>53</v>
      </c>
      <c r="B93" s="125" t="s">
        <v>262</v>
      </c>
      <c r="C93" s="55" t="s">
        <v>156</v>
      </c>
      <c r="D93" s="71" t="s">
        <v>40</v>
      </c>
      <c r="E93" s="112" t="s">
        <v>2428</v>
      </c>
      <c r="F93" s="51" t="s">
        <v>47</v>
      </c>
      <c r="G93" s="14">
        <v>2</v>
      </c>
      <c r="H93" s="14">
        <v>21.6</v>
      </c>
      <c r="I93" s="14" t="s">
        <v>41</v>
      </c>
      <c r="J93" s="14" t="s">
        <v>42</v>
      </c>
      <c r="K93" s="114" t="s">
        <v>48</v>
      </c>
      <c r="L93" s="115">
        <v>9.99</v>
      </c>
      <c r="M93" s="175">
        <f t="shared" si="99"/>
        <v>8.3949579831932777</v>
      </c>
      <c r="N93" s="115"/>
      <c r="O93" s="116"/>
      <c r="P93" s="177">
        <f t="shared" si="100"/>
        <v>9.99</v>
      </c>
      <c r="Q93" s="67">
        <f t="shared" si="101"/>
        <v>8.99</v>
      </c>
      <c r="R93" s="16">
        <f t="shared" si="102"/>
        <v>7.99</v>
      </c>
      <c r="S93" s="16">
        <f t="shared" si="103"/>
        <v>6.99</v>
      </c>
      <c r="T93" s="16">
        <f t="shared" si="104"/>
        <v>5.99</v>
      </c>
      <c r="U93" s="14" t="s">
        <v>41</v>
      </c>
      <c r="V93" s="14" t="s">
        <v>41</v>
      </c>
      <c r="W93" s="14" t="s">
        <v>41</v>
      </c>
      <c r="X93" s="14" t="s">
        <v>41</v>
      </c>
      <c r="Y93" s="14" t="s">
        <v>41</v>
      </c>
      <c r="Z93" s="71" t="s">
        <v>41</v>
      </c>
      <c r="AA93" s="252">
        <v>19.989999999999998</v>
      </c>
      <c r="AB93" s="236" t="s">
        <v>49</v>
      </c>
      <c r="AC93" s="223" t="s">
        <v>265</v>
      </c>
      <c r="AD93" s="67">
        <v>55</v>
      </c>
      <c r="AE93" s="114">
        <v>45</v>
      </c>
      <c r="AF93" s="182">
        <f t="shared" si="105"/>
        <v>100</v>
      </c>
      <c r="AG93" s="183">
        <f t="shared" si="106"/>
        <v>-71.399999999999991</v>
      </c>
      <c r="AH93" s="184">
        <f t="shared" si="107"/>
        <v>9.99</v>
      </c>
      <c r="AI93" s="183">
        <f t="shared" si="108"/>
        <v>8.3949579831932777</v>
      </c>
      <c r="AJ93" s="202">
        <f>IF(ISNUMBER(Q93),AF93-20,"-")</f>
        <v>80</v>
      </c>
      <c r="AK93" s="203">
        <f>IF(ISNUMBER(R93),AF93-40,"-")</f>
        <v>60</v>
      </c>
      <c r="AL93" s="203">
        <f>IF(ISNUMBER(S93),AF93-60,"-")</f>
        <v>40</v>
      </c>
      <c r="AM93" s="203">
        <f>IF(ISNUMBER(T93),AF93-80,"-")</f>
        <v>20</v>
      </c>
      <c r="AN93" s="203" t="str">
        <f>IF(ISNUMBER(U93),AF93-100,"-")</f>
        <v>-</v>
      </c>
      <c r="AO93" s="203" t="str">
        <f>IF(ISNUMBER(V93),AF93-120,"-")</f>
        <v>-</v>
      </c>
      <c r="AP93" s="203" t="str">
        <f>IF(ISNUMBER(W93),AF93-140,"-")</f>
        <v>-</v>
      </c>
      <c r="AQ93" s="203" t="str">
        <f>IF(ISNUMBER(X93),AF93-160,"-")</f>
        <v>-</v>
      </c>
      <c r="AR93" s="203" t="str">
        <f>IF(ISNUMBER(Y93),AF93-180,"-")</f>
        <v>-</v>
      </c>
      <c r="AS93" s="204" t="str">
        <f>IF(ISNUMBER(Z93),AF93-200,"-")</f>
        <v>-</v>
      </c>
      <c r="AT93" s="185"/>
      <c r="AU93" s="205">
        <f t="shared" si="109"/>
        <v>9.99</v>
      </c>
      <c r="AV93" s="206">
        <f t="shared" si="110"/>
        <v>9.99</v>
      </c>
      <c r="AW93" s="206">
        <f t="shared" si="111"/>
        <v>9.99</v>
      </c>
      <c r="AX93" s="206">
        <f t="shared" si="112"/>
        <v>29.990000000000002</v>
      </c>
      <c r="AY93" s="206" t="str">
        <f t="shared" si="113"/>
        <v>-</v>
      </c>
      <c r="AZ93" s="206" t="str">
        <f t="shared" si="114"/>
        <v>-</v>
      </c>
      <c r="BA93" s="206" t="str">
        <f t="shared" si="115"/>
        <v>-</v>
      </c>
      <c r="BB93" s="206" t="str">
        <f t="shared" si="116"/>
        <v>-</v>
      </c>
      <c r="BC93" s="206" t="str">
        <f t="shared" si="117"/>
        <v>-</v>
      </c>
      <c r="BD93" s="207" t="str">
        <f t="shared" si="118"/>
        <v>-</v>
      </c>
      <c r="BE93" s="103"/>
      <c r="BF93" s="227">
        <v>46265</v>
      </c>
      <c r="BG93" s="112" t="s">
        <v>151</v>
      </c>
      <c r="BH93" s="103"/>
    </row>
    <row r="94" spans="1:60" s="49" customFormat="1">
      <c r="A94" s="110"/>
      <c r="B94" s="125" t="s">
        <v>262</v>
      </c>
      <c r="C94" s="55" t="s">
        <v>2523</v>
      </c>
      <c r="D94" s="71" t="s">
        <v>40</v>
      </c>
      <c r="E94" s="112" t="s">
        <v>2428</v>
      </c>
      <c r="F94" s="51" t="s">
        <v>61</v>
      </c>
      <c r="G94" s="14">
        <v>75</v>
      </c>
      <c r="H94" s="14">
        <v>50</v>
      </c>
      <c r="I94" s="14" t="s">
        <v>41</v>
      </c>
      <c r="J94" s="14" t="s">
        <v>76</v>
      </c>
      <c r="K94" s="114" t="s">
        <v>61</v>
      </c>
      <c r="L94" s="115">
        <v>24.99</v>
      </c>
      <c r="M94" s="175">
        <f t="shared" si="99"/>
        <v>21</v>
      </c>
      <c r="N94" s="115">
        <f>L94-10</f>
        <v>14.989999999999998</v>
      </c>
      <c r="O94" s="118">
        <f t="shared" ref="O94" si="119">N94/1.19</f>
        <v>12.596638655462185</v>
      </c>
      <c r="P94" s="177">
        <f t="shared" ref="P94" si="120">N94</f>
        <v>14.989999999999998</v>
      </c>
      <c r="Q94" s="67">
        <f t="shared" si="101"/>
        <v>13.989999999999998</v>
      </c>
      <c r="R94" s="16">
        <f t="shared" si="102"/>
        <v>12.989999999999998</v>
      </c>
      <c r="S94" s="16">
        <f t="shared" si="103"/>
        <v>11.989999999999998</v>
      </c>
      <c r="T94" s="16">
        <f t="shared" si="104"/>
        <v>10.989999999999998</v>
      </c>
      <c r="U94" s="16">
        <f t="shared" ref="U94" si="121">P94-5</f>
        <v>9.9899999999999984</v>
      </c>
      <c r="V94" s="16">
        <f t="shared" ref="V94" si="122">P94-6</f>
        <v>8.9899999999999984</v>
      </c>
      <c r="W94" s="16">
        <f t="shared" ref="W94" si="123">P94-7</f>
        <v>7.9899999999999984</v>
      </c>
      <c r="X94" s="16">
        <f t="shared" ref="X94" si="124">P94-8</f>
        <v>6.9899999999999984</v>
      </c>
      <c r="Y94" s="16">
        <f t="shared" ref="Y94" si="125">P94-9</f>
        <v>5.9899999999999984</v>
      </c>
      <c r="Z94" s="72">
        <f t="shared" ref="Z94" si="126">P94-10</f>
        <v>4.9899999999999984</v>
      </c>
      <c r="AA94" s="252">
        <v>19.989999999999998</v>
      </c>
      <c r="AB94" s="237" t="s">
        <v>81</v>
      </c>
      <c r="AC94" s="120" t="s">
        <v>2539</v>
      </c>
      <c r="AD94" s="67">
        <v>150</v>
      </c>
      <c r="AE94" s="114">
        <v>-100</v>
      </c>
      <c r="AF94" s="182">
        <f t="shared" si="105"/>
        <v>50</v>
      </c>
      <c r="AG94" s="183">
        <f t="shared" si="106"/>
        <v>-11.899999999999999</v>
      </c>
      <c r="AH94" s="184">
        <f t="shared" si="107"/>
        <v>9.99</v>
      </c>
      <c r="AI94" s="183">
        <f t="shared" si="108"/>
        <v>8.3949579831932777</v>
      </c>
      <c r="AJ94" s="202">
        <f>IF(ISNUMBER(Q94),AF94-20,"-")</f>
        <v>30</v>
      </c>
      <c r="AK94" s="203">
        <f>IF(ISNUMBER(R94),AF94-40,"-")</f>
        <v>10</v>
      </c>
      <c r="AL94" s="203">
        <f>IF(ISNUMBER(S94),AF94-60,"-")</f>
        <v>-10</v>
      </c>
      <c r="AM94" s="203">
        <f>IF(ISNUMBER(T94),AF94-80,"-")</f>
        <v>-30</v>
      </c>
      <c r="AN94" s="203">
        <f>IF(ISNUMBER(U94),AF94-100,"-")</f>
        <v>-50</v>
      </c>
      <c r="AO94" s="203">
        <f>IF(ISNUMBER(V94),AF94-120,"-")</f>
        <v>-70</v>
      </c>
      <c r="AP94" s="203">
        <f>IF(ISNUMBER(W94),AF94-140,"-")</f>
        <v>-90</v>
      </c>
      <c r="AQ94" s="203">
        <f>IF(ISNUMBER(X94),AF94-160,"-")</f>
        <v>-110</v>
      </c>
      <c r="AR94" s="203">
        <f>IF(ISNUMBER(Y94),AF94-180,"-")</f>
        <v>-130</v>
      </c>
      <c r="AS94" s="204">
        <f>IF(ISNUMBER(Z94),AF94-200,"-")</f>
        <v>-150</v>
      </c>
      <c r="AT94" s="185"/>
      <c r="AU94" s="205">
        <f t="shared" si="109"/>
        <v>19.990000000000002</v>
      </c>
      <c r="AV94" s="206">
        <f t="shared" si="110"/>
        <v>39.99</v>
      </c>
      <c r="AW94" s="206">
        <f t="shared" si="111"/>
        <v>59.99</v>
      </c>
      <c r="AX94" s="206">
        <f t="shared" si="112"/>
        <v>89.99</v>
      </c>
      <c r="AY94" s="206">
        <f t="shared" si="113"/>
        <v>109.99</v>
      </c>
      <c r="AZ94" s="206">
        <f t="shared" si="114"/>
        <v>139.99</v>
      </c>
      <c r="BA94" s="206">
        <f t="shared" si="115"/>
        <v>159.99</v>
      </c>
      <c r="BB94" s="206">
        <f t="shared" si="116"/>
        <v>179.99</v>
      </c>
      <c r="BC94" s="206">
        <f t="shared" si="117"/>
        <v>209.99</v>
      </c>
      <c r="BD94" s="207">
        <f t="shared" si="118"/>
        <v>229.99</v>
      </c>
      <c r="BE94" s="103"/>
      <c r="BF94" s="227">
        <v>46265</v>
      </c>
      <c r="BG94" s="112" t="s">
        <v>164</v>
      </c>
      <c r="BH94" s="103"/>
    </row>
    <row r="95" spans="1:60" s="49" customFormat="1">
      <c r="A95" s="110" t="s">
        <v>53</v>
      </c>
      <c r="B95" s="125" t="s">
        <v>262</v>
      </c>
      <c r="C95" s="55" t="s">
        <v>266</v>
      </c>
      <c r="D95" s="71" t="s">
        <v>85</v>
      </c>
      <c r="E95" s="112"/>
      <c r="F95" s="51" t="s">
        <v>41</v>
      </c>
      <c r="G95" s="14">
        <v>5</v>
      </c>
      <c r="H95" s="14">
        <v>50</v>
      </c>
      <c r="I95" s="14" t="s">
        <v>41</v>
      </c>
      <c r="J95" s="14" t="s">
        <v>42</v>
      </c>
      <c r="K95" s="114">
        <v>0.09</v>
      </c>
      <c r="L95" s="115">
        <v>14.99</v>
      </c>
      <c r="M95" s="175">
        <f t="shared" si="99"/>
        <v>12.596638655462186</v>
      </c>
      <c r="N95" s="115"/>
      <c r="O95" s="116"/>
      <c r="P95" s="177">
        <f t="shared" ref="P95:P98" si="127">L95</f>
        <v>14.99</v>
      </c>
      <c r="Q95" s="67">
        <f t="shared" si="101"/>
        <v>13.99</v>
      </c>
      <c r="R95" s="16">
        <f t="shared" si="102"/>
        <v>12.99</v>
      </c>
      <c r="S95" s="16">
        <f t="shared" si="103"/>
        <v>11.99</v>
      </c>
      <c r="T95" s="16">
        <f t="shared" si="104"/>
        <v>10.99</v>
      </c>
      <c r="U95" s="14" t="s">
        <v>41</v>
      </c>
      <c r="V95" s="14" t="s">
        <v>41</v>
      </c>
      <c r="W95" s="14" t="s">
        <v>41</v>
      </c>
      <c r="X95" s="14" t="s">
        <v>41</v>
      </c>
      <c r="Y95" s="14" t="s">
        <v>41</v>
      </c>
      <c r="Z95" s="71" t="s">
        <v>41</v>
      </c>
      <c r="AA95" s="252">
        <v>19.989999999999998</v>
      </c>
      <c r="AB95" s="212"/>
      <c r="AC95" s="119" t="s">
        <v>41</v>
      </c>
      <c r="AD95" s="67">
        <v>160</v>
      </c>
      <c r="AE95" s="114"/>
      <c r="AF95" s="182">
        <f t="shared" si="105"/>
        <v>160</v>
      </c>
      <c r="AG95" s="183">
        <f t="shared" si="106"/>
        <v>-142.79999999999998</v>
      </c>
      <c r="AH95" s="184">
        <f t="shared" si="107"/>
        <v>9.99</v>
      </c>
      <c r="AI95" s="183">
        <f t="shared" si="108"/>
        <v>8.3949579831932777</v>
      </c>
      <c r="AJ95" s="202">
        <f>IF(ISNUMBER(Q95),AF95-20,"-")</f>
        <v>140</v>
      </c>
      <c r="AK95" s="203">
        <f>IF(ISNUMBER(R95),AF95-40,"-")</f>
        <v>120</v>
      </c>
      <c r="AL95" s="203">
        <f>IF(ISNUMBER(S95),AF95-60,"-")</f>
        <v>100</v>
      </c>
      <c r="AM95" s="203">
        <f>IF(ISNUMBER(T95),AF95-80,"-")</f>
        <v>80</v>
      </c>
      <c r="AN95" s="203" t="str">
        <f>IF(ISNUMBER(U95),AF95-100,"-")</f>
        <v>-</v>
      </c>
      <c r="AO95" s="203" t="str">
        <f>IF(ISNUMBER(V95),AF95-120,"-")</f>
        <v>-</v>
      </c>
      <c r="AP95" s="203" t="str">
        <f>IF(ISNUMBER(W95),AF95-140,"-")</f>
        <v>-</v>
      </c>
      <c r="AQ95" s="203" t="str">
        <f>IF(ISNUMBER(X95),AF95-160,"-")</f>
        <v>-</v>
      </c>
      <c r="AR95" s="203" t="str">
        <f>IF(ISNUMBER(Y95),AF95-180,"-")</f>
        <v>-</v>
      </c>
      <c r="AS95" s="204" t="str">
        <f>IF(ISNUMBER(Z95),AF95-200,"-")</f>
        <v>-</v>
      </c>
      <c r="AT95" s="185"/>
      <c r="AU95" s="205">
        <f t="shared" si="109"/>
        <v>9.99</v>
      </c>
      <c r="AV95" s="206">
        <f t="shared" si="110"/>
        <v>9.99</v>
      </c>
      <c r="AW95" s="206">
        <f t="shared" si="111"/>
        <v>9.99</v>
      </c>
      <c r="AX95" s="206">
        <f t="shared" si="112"/>
        <v>9.99</v>
      </c>
      <c r="AY95" s="206" t="str">
        <f t="shared" si="113"/>
        <v>-</v>
      </c>
      <c r="AZ95" s="206" t="str">
        <f t="shared" si="114"/>
        <v>-</v>
      </c>
      <c r="BA95" s="206" t="str">
        <f t="shared" si="115"/>
        <v>-</v>
      </c>
      <c r="BB95" s="206" t="str">
        <f t="shared" si="116"/>
        <v>-</v>
      </c>
      <c r="BC95" s="206" t="str">
        <f t="shared" si="117"/>
        <v>-</v>
      </c>
      <c r="BD95" s="207" t="str">
        <f t="shared" si="118"/>
        <v>-</v>
      </c>
      <c r="BE95" s="103"/>
      <c r="BF95" s="227"/>
      <c r="BG95" s="112" t="s">
        <v>151</v>
      </c>
      <c r="BH95" s="103"/>
    </row>
    <row r="96" spans="1:60">
      <c r="A96" s="110" t="s">
        <v>53</v>
      </c>
      <c r="B96" s="125" t="s">
        <v>262</v>
      </c>
      <c r="C96" s="55" t="s">
        <v>266</v>
      </c>
      <c r="D96" s="71" t="s">
        <v>85</v>
      </c>
      <c r="E96" s="112" t="s">
        <v>2429</v>
      </c>
      <c r="F96" s="51" t="s">
        <v>41</v>
      </c>
      <c r="G96" s="14">
        <v>5</v>
      </c>
      <c r="H96" s="14">
        <v>50</v>
      </c>
      <c r="I96" s="14" t="s">
        <v>41</v>
      </c>
      <c r="J96" s="14" t="s">
        <v>42</v>
      </c>
      <c r="K96" s="114">
        <v>0.09</v>
      </c>
      <c r="L96" s="115">
        <v>14.99</v>
      </c>
      <c r="M96" s="175">
        <f t="shared" si="99"/>
        <v>12.596638655462186</v>
      </c>
      <c r="N96" s="115"/>
      <c r="O96" s="116"/>
      <c r="P96" s="177">
        <f t="shared" si="127"/>
        <v>14.99</v>
      </c>
      <c r="Q96" s="67">
        <f t="shared" si="101"/>
        <v>13.99</v>
      </c>
      <c r="R96" s="16">
        <f t="shared" si="102"/>
        <v>12.99</v>
      </c>
      <c r="S96" s="16">
        <f t="shared" si="103"/>
        <v>11.99</v>
      </c>
      <c r="T96" s="16">
        <f t="shared" si="104"/>
        <v>10.99</v>
      </c>
      <c r="U96" s="14" t="s">
        <v>41</v>
      </c>
      <c r="V96" s="14" t="s">
        <v>41</v>
      </c>
      <c r="W96" s="14" t="s">
        <v>41</v>
      </c>
      <c r="X96" s="14" t="s">
        <v>41</v>
      </c>
      <c r="Y96" s="14" t="s">
        <v>41</v>
      </c>
      <c r="Z96" s="71" t="s">
        <v>41</v>
      </c>
      <c r="AA96" s="252">
        <v>19.989999999999998</v>
      </c>
      <c r="AB96" s="236" t="s">
        <v>49</v>
      </c>
      <c r="AC96" s="223" t="s">
        <v>264</v>
      </c>
      <c r="AD96" s="67">
        <v>160</v>
      </c>
      <c r="AE96" s="114">
        <v>35</v>
      </c>
      <c r="AF96" s="182">
        <f t="shared" si="105"/>
        <v>195</v>
      </c>
      <c r="AG96" s="183">
        <f t="shared" si="106"/>
        <v>-184.45</v>
      </c>
      <c r="AH96" s="184">
        <f t="shared" si="107"/>
        <v>9.99</v>
      </c>
      <c r="AI96" s="183">
        <f t="shared" si="108"/>
        <v>8.3949579831932777</v>
      </c>
      <c r="AJ96" s="202">
        <f>IF(ISNUMBER(Q96),AF96-20,"-")</f>
        <v>175</v>
      </c>
      <c r="AK96" s="203">
        <f>IF(ISNUMBER(R96),AF96-40,"-")</f>
        <v>155</v>
      </c>
      <c r="AL96" s="203">
        <f>IF(ISNUMBER(S96),AF96-60,"-")</f>
        <v>135</v>
      </c>
      <c r="AM96" s="203">
        <f>IF(ISNUMBER(T96),AF96-80,"-")</f>
        <v>115</v>
      </c>
      <c r="AN96" s="203" t="str">
        <f>IF(ISNUMBER(U96),AF96-100,"-")</f>
        <v>-</v>
      </c>
      <c r="AO96" s="203" t="str">
        <f>IF(ISNUMBER(V96),AF96-120,"-")</f>
        <v>-</v>
      </c>
      <c r="AP96" s="203" t="str">
        <f>IF(ISNUMBER(W96),AF96-140,"-")</f>
        <v>-</v>
      </c>
      <c r="AQ96" s="203" t="str">
        <f>IF(ISNUMBER(X96),AF96-160,"-")</f>
        <v>-</v>
      </c>
      <c r="AR96" s="203" t="str">
        <f>IF(ISNUMBER(Y96),AF96-180,"-")</f>
        <v>-</v>
      </c>
      <c r="AS96" s="204" t="str">
        <f>IF(ISNUMBER(Z96),AF96-200,"-")</f>
        <v>-</v>
      </c>
      <c r="AT96" s="185"/>
      <c r="AU96" s="205">
        <f t="shared" si="109"/>
        <v>9.99</v>
      </c>
      <c r="AV96" s="206">
        <f t="shared" si="110"/>
        <v>9.99</v>
      </c>
      <c r="AW96" s="206">
        <f t="shared" si="111"/>
        <v>9.99</v>
      </c>
      <c r="AX96" s="206">
        <f t="shared" si="112"/>
        <v>9.99</v>
      </c>
      <c r="AY96" s="206" t="str">
        <f t="shared" si="113"/>
        <v>-</v>
      </c>
      <c r="AZ96" s="206" t="str">
        <f t="shared" si="114"/>
        <v>-</v>
      </c>
      <c r="BA96" s="206" t="str">
        <f t="shared" si="115"/>
        <v>-</v>
      </c>
      <c r="BB96" s="206" t="str">
        <f t="shared" si="116"/>
        <v>-</v>
      </c>
      <c r="BC96" s="206" t="str">
        <f t="shared" si="117"/>
        <v>-</v>
      </c>
      <c r="BD96" s="207" t="str">
        <f t="shared" si="118"/>
        <v>-</v>
      </c>
      <c r="BE96" s="103"/>
      <c r="BF96" s="227">
        <v>46265</v>
      </c>
      <c r="BG96" s="112" t="s">
        <v>151</v>
      </c>
      <c r="BH96" s="103"/>
    </row>
    <row r="97" spans="1:60" s="49" customFormat="1">
      <c r="A97" s="110" t="s">
        <v>53</v>
      </c>
      <c r="B97" s="125" t="s">
        <v>262</v>
      </c>
      <c r="C97" s="55" t="s">
        <v>160</v>
      </c>
      <c r="D97" s="71" t="s">
        <v>85</v>
      </c>
      <c r="E97" s="112"/>
      <c r="F97" s="51" t="s">
        <v>47</v>
      </c>
      <c r="G97" s="14">
        <v>2</v>
      </c>
      <c r="H97" s="14">
        <v>21.6</v>
      </c>
      <c r="I97" s="14" t="s">
        <v>41</v>
      </c>
      <c r="J97" s="14" t="s">
        <v>42</v>
      </c>
      <c r="K97" s="114" t="s">
        <v>48</v>
      </c>
      <c r="L97" s="115">
        <v>14.99</v>
      </c>
      <c r="M97" s="175">
        <f t="shared" si="99"/>
        <v>12.596638655462186</v>
      </c>
      <c r="N97" s="115"/>
      <c r="O97" s="116"/>
      <c r="P97" s="177">
        <f t="shared" si="127"/>
        <v>14.99</v>
      </c>
      <c r="Q97" s="67">
        <f t="shared" si="101"/>
        <v>13.99</v>
      </c>
      <c r="R97" s="16">
        <f t="shared" si="102"/>
        <v>12.99</v>
      </c>
      <c r="S97" s="16">
        <f t="shared" si="103"/>
        <v>11.99</v>
      </c>
      <c r="T97" s="16">
        <f t="shared" si="104"/>
        <v>10.99</v>
      </c>
      <c r="U97" s="14" t="s">
        <v>41</v>
      </c>
      <c r="V97" s="14" t="s">
        <v>41</v>
      </c>
      <c r="W97" s="14" t="s">
        <v>41</v>
      </c>
      <c r="X97" s="14" t="s">
        <v>41</v>
      </c>
      <c r="Y97" s="14" t="s">
        <v>41</v>
      </c>
      <c r="Z97" s="71" t="s">
        <v>41</v>
      </c>
      <c r="AA97" s="252">
        <v>19.989999999999998</v>
      </c>
      <c r="AB97" s="212"/>
      <c r="AC97" s="119" t="s">
        <v>41</v>
      </c>
      <c r="AD97" s="67">
        <v>135</v>
      </c>
      <c r="AE97" s="114"/>
      <c r="AF97" s="182">
        <f t="shared" si="105"/>
        <v>135</v>
      </c>
      <c r="AG97" s="183">
        <f t="shared" si="106"/>
        <v>-113.05</v>
      </c>
      <c r="AH97" s="184">
        <f t="shared" si="107"/>
        <v>9.99</v>
      </c>
      <c r="AI97" s="183">
        <f t="shared" si="108"/>
        <v>8.3949579831932777</v>
      </c>
      <c r="AJ97" s="202">
        <f>IF(ISNUMBER(Q97),AF97-20,"-")</f>
        <v>115</v>
      </c>
      <c r="AK97" s="203">
        <f>IF(ISNUMBER(R97),AF97-40,"-")</f>
        <v>95</v>
      </c>
      <c r="AL97" s="203">
        <f>IF(ISNUMBER(S97),AF97-60,"-")</f>
        <v>75</v>
      </c>
      <c r="AM97" s="203">
        <f>IF(ISNUMBER(T97),AF97-80,"-")</f>
        <v>55</v>
      </c>
      <c r="AN97" s="203" t="str">
        <f>IF(ISNUMBER(U97),AF97-100,"-")</f>
        <v>-</v>
      </c>
      <c r="AO97" s="203" t="str">
        <f>IF(ISNUMBER(V97),AF97-120,"-")</f>
        <v>-</v>
      </c>
      <c r="AP97" s="203" t="str">
        <f>IF(ISNUMBER(W97),AF97-140,"-")</f>
        <v>-</v>
      </c>
      <c r="AQ97" s="203" t="str">
        <f>IF(ISNUMBER(X97),AF97-160,"-")</f>
        <v>-</v>
      </c>
      <c r="AR97" s="203" t="str">
        <f>IF(ISNUMBER(Y97),AF97-180,"-")</f>
        <v>-</v>
      </c>
      <c r="AS97" s="204" t="str">
        <f>IF(ISNUMBER(Z97),AF97-200,"-")</f>
        <v>-</v>
      </c>
      <c r="AT97" s="185"/>
      <c r="AU97" s="205">
        <f t="shared" si="109"/>
        <v>9.99</v>
      </c>
      <c r="AV97" s="206">
        <f t="shared" si="110"/>
        <v>9.99</v>
      </c>
      <c r="AW97" s="206">
        <f t="shared" si="111"/>
        <v>9.99</v>
      </c>
      <c r="AX97" s="206">
        <f t="shared" si="112"/>
        <v>9.99</v>
      </c>
      <c r="AY97" s="206" t="str">
        <f t="shared" si="113"/>
        <v>-</v>
      </c>
      <c r="AZ97" s="206" t="str">
        <f t="shared" si="114"/>
        <v>-</v>
      </c>
      <c r="BA97" s="206" t="str">
        <f t="shared" si="115"/>
        <v>-</v>
      </c>
      <c r="BB97" s="206" t="str">
        <f t="shared" si="116"/>
        <v>-</v>
      </c>
      <c r="BC97" s="206" t="str">
        <f t="shared" si="117"/>
        <v>-</v>
      </c>
      <c r="BD97" s="207" t="str">
        <f t="shared" si="118"/>
        <v>-</v>
      </c>
      <c r="BE97" s="103"/>
      <c r="BF97" s="227"/>
      <c r="BG97" s="112" t="s">
        <v>151</v>
      </c>
      <c r="BH97" s="103"/>
    </row>
    <row r="98" spans="1:60" s="49" customFormat="1">
      <c r="A98" s="110" t="s">
        <v>53</v>
      </c>
      <c r="B98" s="125" t="s">
        <v>262</v>
      </c>
      <c r="C98" s="55" t="s">
        <v>160</v>
      </c>
      <c r="D98" s="71" t="s">
        <v>85</v>
      </c>
      <c r="E98" s="112" t="s">
        <v>2428</v>
      </c>
      <c r="F98" s="51" t="s">
        <v>47</v>
      </c>
      <c r="G98" s="14">
        <v>2</v>
      </c>
      <c r="H98" s="14">
        <v>21.6</v>
      </c>
      <c r="I98" s="14" t="s">
        <v>41</v>
      </c>
      <c r="J98" s="14" t="s">
        <v>42</v>
      </c>
      <c r="K98" s="114" t="s">
        <v>48</v>
      </c>
      <c r="L98" s="115">
        <v>14.99</v>
      </c>
      <c r="M98" s="175">
        <f t="shared" si="99"/>
        <v>12.596638655462186</v>
      </c>
      <c r="N98" s="115"/>
      <c r="O98" s="116"/>
      <c r="P98" s="177">
        <f t="shared" si="127"/>
        <v>14.99</v>
      </c>
      <c r="Q98" s="67">
        <f t="shared" si="101"/>
        <v>13.99</v>
      </c>
      <c r="R98" s="16">
        <f t="shared" si="102"/>
        <v>12.99</v>
      </c>
      <c r="S98" s="16">
        <f t="shared" si="103"/>
        <v>11.99</v>
      </c>
      <c r="T98" s="16">
        <f t="shared" si="104"/>
        <v>10.99</v>
      </c>
      <c r="U98" s="14" t="s">
        <v>41</v>
      </c>
      <c r="V98" s="14" t="s">
        <v>41</v>
      </c>
      <c r="W98" s="14" t="s">
        <v>41</v>
      </c>
      <c r="X98" s="14" t="s">
        <v>41</v>
      </c>
      <c r="Y98" s="14" t="s">
        <v>41</v>
      </c>
      <c r="Z98" s="71" t="s">
        <v>41</v>
      </c>
      <c r="AA98" s="252">
        <v>19.989999999999998</v>
      </c>
      <c r="AB98" s="236" t="s">
        <v>49</v>
      </c>
      <c r="AC98" s="223" t="s">
        <v>265</v>
      </c>
      <c r="AD98" s="67">
        <v>135</v>
      </c>
      <c r="AE98" s="114">
        <v>45</v>
      </c>
      <c r="AF98" s="182">
        <f t="shared" si="105"/>
        <v>180</v>
      </c>
      <c r="AG98" s="183">
        <f t="shared" si="106"/>
        <v>-166.6</v>
      </c>
      <c r="AH98" s="184">
        <f t="shared" si="107"/>
        <v>9.99</v>
      </c>
      <c r="AI98" s="183">
        <f t="shared" si="108"/>
        <v>8.3949579831932777</v>
      </c>
      <c r="AJ98" s="202">
        <f>IF(ISNUMBER(Q98),AF98-20,"-")</f>
        <v>160</v>
      </c>
      <c r="AK98" s="203">
        <f>IF(ISNUMBER(R98),AF98-40,"-")</f>
        <v>140</v>
      </c>
      <c r="AL98" s="203">
        <f>IF(ISNUMBER(S98),AF98-60,"-")</f>
        <v>120</v>
      </c>
      <c r="AM98" s="203">
        <f>IF(ISNUMBER(T98),AF98-80,"-")</f>
        <v>100</v>
      </c>
      <c r="AN98" s="203" t="str">
        <f>IF(ISNUMBER(U98),AF98-100,"-")</f>
        <v>-</v>
      </c>
      <c r="AO98" s="203" t="str">
        <f>IF(ISNUMBER(V98),AF98-120,"-")</f>
        <v>-</v>
      </c>
      <c r="AP98" s="203" t="str">
        <f>IF(ISNUMBER(W98),AF98-140,"-")</f>
        <v>-</v>
      </c>
      <c r="AQ98" s="203" t="str">
        <f>IF(ISNUMBER(X98),AF98-160,"-")</f>
        <v>-</v>
      </c>
      <c r="AR98" s="203" t="str">
        <f>IF(ISNUMBER(Y98),AF98-180,"-")</f>
        <v>-</v>
      </c>
      <c r="AS98" s="204" t="str">
        <f>IF(ISNUMBER(Z98),AF98-200,"-")</f>
        <v>-</v>
      </c>
      <c r="AT98" s="185"/>
      <c r="AU98" s="205">
        <f t="shared" si="109"/>
        <v>9.99</v>
      </c>
      <c r="AV98" s="206">
        <f t="shared" si="110"/>
        <v>9.99</v>
      </c>
      <c r="AW98" s="206">
        <f t="shared" si="111"/>
        <v>9.99</v>
      </c>
      <c r="AX98" s="206">
        <f t="shared" si="112"/>
        <v>9.99</v>
      </c>
      <c r="AY98" s="206" t="str">
        <f t="shared" si="113"/>
        <v>-</v>
      </c>
      <c r="AZ98" s="206" t="str">
        <f t="shared" si="114"/>
        <v>-</v>
      </c>
      <c r="BA98" s="206" t="str">
        <f t="shared" si="115"/>
        <v>-</v>
      </c>
      <c r="BB98" s="206" t="str">
        <f t="shared" si="116"/>
        <v>-</v>
      </c>
      <c r="BC98" s="206" t="str">
        <f t="shared" si="117"/>
        <v>-</v>
      </c>
      <c r="BD98" s="207" t="str">
        <f t="shared" si="118"/>
        <v>-</v>
      </c>
      <c r="BE98" s="103"/>
      <c r="BF98" s="227">
        <v>46265</v>
      </c>
      <c r="BG98" s="112" t="s">
        <v>151</v>
      </c>
      <c r="BH98" s="103"/>
    </row>
    <row r="99" spans="1:60" s="49" customFormat="1">
      <c r="A99" s="110"/>
      <c r="B99" s="125" t="s">
        <v>262</v>
      </c>
      <c r="C99" s="55" t="s">
        <v>2523</v>
      </c>
      <c r="D99" s="71" t="s">
        <v>40</v>
      </c>
      <c r="E99" s="112" t="s">
        <v>2428</v>
      </c>
      <c r="F99" s="51" t="s">
        <v>61</v>
      </c>
      <c r="G99" s="14">
        <v>75</v>
      </c>
      <c r="H99" s="14">
        <v>50</v>
      </c>
      <c r="I99" s="14" t="s">
        <v>41</v>
      </c>
      <c r="J99" s="14" t="s">
        <v>76</v>
      </c>
      <c r="K99" s="114" t="s">
        <v>61</v>
      </c>
      <c r="L99" s="115">
        <v>24.99</v>
      </c>
      <c r="M99" s="175">
        <f t="shared" si="99"/>
        <v>21</v>
      </c>
      <c r="N99" s="115">
        <f>L99-7</f>
        <v>17.989999999999998</v>
      </c>
      <c r="O99" s="118">
        <f>N99/1.19</f>
        <v>15.117647058823529</v>
      </c>
      <c r="P99" s="177">
        <f>N99</f>
        <v>17.989999999999998</v>
      </c>
      <c r="Q99" s="67">
        <f t="shared" si="101"/>
        <v>16.989999999999998</v>
      </c>
      <c r="R99" s="16">
        <f t="shared" si="102"/>
        <v>15.989999999999998</v>
      </c>
      <c r="S99" s="16">
        <f t="shared" si="103"/>
        <v>14.989999999999998</v>
      </c>
      <c r="T99" s="16">
        <f t="shared" si="104"/>
        <v>13.989999999999998</v>
      </c>
      <c r="U99" s="16">
        <f t="shared" ref="U99:U101" si="128">P99-5</f>
        <v>12.989999999999998</v>
      </c>
      <c r="V99" s="16">
        <f t="shared" ref="V99:V101" si="129">P99-6</f>
        <v>11.989999999999998</v>
      </c>
      <c r="W99" s="16">
        <f t="shared" ref="W99:W101" si="130">P99-7</f>
        <v>10.989999999999998</v>
      </c>
      <c r="X99" s="16">
        <f t="shared" ref="X99:X101" si="131">P99-8</f>
        <v>9.9899999999999984</v>
      </c>
      <c r="Y99" s="16">
        <f t="shared" ref="Y99:Y101" si="132">P99-9</f>
        <v>8.9899999999999984</v>
      </c>
      <c r="Z99" s="72">
        <f t="shared" ref="Z99:Z101" si="133">P99-10</f>
        <v>7.9899999999999984</v>
      </c>
      <c r="AA99" s="252">
        <v>19.989999999999998</v>
      </c>
      <c r="AB99" s="237" t="s">
        <v>80</v>
      </c>
      <c r="AC99" s="120" t="s">
        <v>2540</v>
      </c>
      <c r="AD99" s="67">
        <v>150</v>
      </c>
      <c r="AE99" s="114">
        <v>-40</v>
      </c>
      <c r="AF99" s="182">
        <f t="shared" si="105"/>
        <v>110</v>
      </c>
      <c r="AG99" s="183">
        <f t="shared" si="106"/>
        <v>-83.3</v>
      </c>
      <c r="AH99" s="184">
        <f t="shared" si="107"/>
        <v>9.99</v>
      </c>
      <c r="AI99" s="183">
        <f t="shared" si="108"/>
        <v>8.3949579831932777</v>
      </c>
      <c r="AJ99" s="202">
        <f>IF(ISNUMBER(Q99),AF99-20,"-")</f>
        <v>90</v>
      </c>
      <c r="AK99" s="203">
        <f>IF(ISNUMBER(R99),AF99-40,"-")</f>
        <v>70</v>
      </c>
      <c r="AL99" s="203">
        <f>IF(ISNUMBER(S99),AF99-60,"-")</f>
        <v>50</v>
      </c>
      <c r="AM99" s="203">
        <f>IF(ISNUMBER(T99),AF99-80,"-")</f>
        <v>30</v>
      </c>
      <c r="AN99" s="203">
        <f>IF(ISNUMBER(U99),AF99-100,"-")</f>
        <v>10</v>
      </c>
      <c r="AO99" s="203">
        <f>IF(ISNUMBER(V99),AF99-120,"-")</f>
        <v>-10</v>
      </c>
      <c r="AP99" s="203">
        <f>IF(ISNUMBER(W99),AF99-140,"-")</f>
        <v>-30</v>
      </c>
      <c r="AQ99" s="203">
        <f>IF(ISNUMBER(X99),AF99-160,"-")</f>
        <v>-50</v>
      </c>
      <c r="AR99" s="203">
        <f>IF(ISNUMBER(Y99),AF99-180,"-")</f>
        <v>-70</v>
      </c>
      <c r="AS99" s="204">
        <f>IF(ISNUMBER(Z99),AF99-200,"-")</f>
        <v>-90</v>
      </c>
      <c r="AT99" s="185"/>
      <c r="AU99" s="205">
        <f t="shared" si="109"/>
        <v>9.99</v>
      </c>
      <c r="AV99" s="206">
        <f t="shared" si="110"/>
        <v>9.99</v>
      </c>
      <c r="AW99" s="206">
        <f t="shared" si="111"/>
        <v>9.99</v>
      </c>
      <c r="AX99" s="206">
        <f t="shared" si="112"/>
        <v>19.990000000000002</v>
      </c>
      <c r="AY99" s="206">
        <f t="shared" si="113"/>
        <v>39.99</v>
      </c>
      <c r="AZ99" s="206">
        <f t="shared" si="114"/>
        <v>59.99</v>
      </c>
      <c r="BA99" s="206">
        <f t="shared" si="115"/>
        <v>89.99</v>
      </c>
      <c r="BB99" s="206">
        <f t="shared" si="116"/>
        <v>109.99</v>
      </c>
      <c r="BC99" s="206">
        <f t="shared" si="117"/>
        <v>139.99</v>
      </c>
      <c r="BD99" s="207">
        <f t="shared" si="118"/>
        <v>159.99</v>
      </c>
      <c r="BE99" s="103"/>
      <c r="BF99" s="227">
        <v>46265</v>
      </c>
      <c r="BG99" s="112" t="s">
        <v>164</v>
      </c>
      <c r="BH99" s="103"/>
    </row>
    <row r="100" spans="1:60" s="49" customFormat="1">
      <c r="A100" s="110" t="s">
        <v>53</v>
      </c>
      <c r="B100" s="125" t="s">
        <v>262</v>
      </c>
      <c r="C100" s="55" t="s">
        <v>267</v>
      </c>
      <c r="D100" s="71" t="s">
        <v>40</v>
      </c>
      <c r="E100" s="112"/>
      <c r="F100" s="51" t="s">
        <v>41</v>
      </c>
      <c r="G100" s="14">
        <v>10</v>
      </c>
      <c r="H100" s="14">
        <v>50</v>
      </c>
      <c r="I100" s="14" t="s">
        <v>41</v>
      </c>
      <c r="J100" s="14" t="s">
        <v>42</v>
      </c>
      <c r="K100" s="114">
        <v>0.09</v>
      </c>
      <c r="L100" s="115">
        <v>19.989999999999998</v>
      </c>
      <c r="M100" s="175">
        <f t="shared" si="99"/>
        <v>16.798319327731093</v>
      </c>
      <c r="N100" s="115"/>
      <c r="O100" s="116"/>
      <c r="P100" s="177">
        <f t="shared" ref="P100:P107" si="134">L100</f>
        <v>19.989999999999998</v>
      </c>
      <c r="Q100" s="67">
        <f t="shared" si="101"/>
        <v>18.989999999999998</v>
      </c>
      <c r="R100" s="16">
        <f t="shared" si="102"/>
        <v>17.989999999999998</v>
      </c>
      <c r="S100" s="16">
        <f t="shared" si="103"/>
        <v>16.989999999999998</v>
      </c>
      <c r="T100" s="16">
        <f t="shared" si="104"/>
        <v>15.989999999999998</v>
      </c>
      <c r="U100" s="16">
        <f t="shared" si="128"/>
        <v>14.989999999999998</v>
      </c>
      <c r="V100" s="16">
        <f t="shared" si="129"/>
        <v>13.989999999999998</v>
      </c>
      <c r="W100" s="16">
        <f t="shared" si="130"/>
        <v>12.989999999999998</v>
      </c>
      <c r="X100" s="16">
        <f t="shared" si="131"/>
        <v>11.989999999999998</v>
      </c>
      <c r="Y100" s="16">
        <f t="shared" si="132"/>
        <v>10.989999999999998</v>
      </c>
      <c r="Z100" s="72">
        <f t="shared" si="133"/>
        <v>9.9899999999999984</v>
      </c>
      <c r="AA100" s="252">
        <v>19.989999999999998</v>
      </c>
      <c r="AB100" s="212"/>
      <c r="AC100" s="119" t="s">
        <v>41</v>
      </c>
      <c r="AD100" s="67">
        <v>180</v>
      </c>
      <c r="AE100" s="114"/>
      <c r="AF100" s="182">
        <f t="shared" si="105"/>
        <v>180</v>
      </c>
      <c r="AG100" s="183">
        <f t="shared" si="106"/>
        <v>-166.6</v>
      </c>
      <c r="AH100" s="184">
        <f t="shared" si="107"/>
        <v>9.99</v>
      </c>
      <c r="AI100" s="183">
        <f t="shared" si="108"/>
        <v>8.3949579831932777</v>
      </c>
      <c r="AJ100" s="202">
        <f>IF(ISNUMBER(Q100),AF100-20,"-")</f>
        <v>160</v>
      </c>
      <c r="AK100" s="203">
        <f>IF(ISNUMBER(R100),AF100-40,"-")</f>
        <v>140</v>
      </c>
      <c r="AL100" s="203">
        <f>IF(ISNUMBER(S100),AF100-60,"-")</f>
        <v>120</v>
      </c>
      <c r="AM100" s="203">
        <f>IF(ISNUMBER(T100),AF100-80,"-")</f>
        <v>100</v>
      </c>
      <c r="AN100" s="203">
        <f>IF(ISNUMBER(U100),AF100-100,"-")</f>
        <v>80</v>
      </c>
      <c r="AO100" s="203">
        <f>IF(ISNUMBER(V100),AF100-120,"-")</f>
        <v>60</v>
      </c>
      <c r="AP100" s="203">
        <f>IF(ISNUMBER(W100),AF100-140,"-")</f>
        <v>40</v>
      </c>
      <c r="AQ100" s="203">
        <f>IF(ISNUMBER(X100),AF100-160,"-")</f>
        <v>20</v>
      </c>
      <c r="AR100" s="203">
        <f>IF(ISNUMBER(Y100),AF100-180,"-")</f>
        <v>0</v>
      </c>
      <c r="AS100" s="204">
        <f>IF(ISNUMBER(Z100),AF100-200,"-")</f>
        <v>-20</v>
      </c>
      <c r="AT100" s="185"/>
      <c r="AU100" s="205">
        <f t="shared" si="109"/>
        <v>9.99</v>
      </c>
      <c r="AV100" s="206">
        <f t="shared" si="110"/>
        <v>9.99</v>
      </c>
      <c r="AW100" s="206">
        <f t="shared" si="111"/>
        <v>9.99</v>
      </c>
      <c r="AX100" s="206">
        <f t="shared" si="112"/>
        <v>9.99</v>
      </c>
      <c r="AY100" s="206">
        <f t="shared" si="113"/>
        <v>9.99</v>
      </c>
      <c r="AZ100" s="206">
        <f t="shared" si="114"/>
        <v>9.99</v>
      </c>
      <c r="BA100" s="206">
        <f t="shared" si="115"/>
        <v>9.99</v>
      </c>
      <c r="BB100" s="206">
        <f t="shared" si="116"/>
        <v>29.990000000000002</v>
      </c>
      <c r="BC100" s="206">
        <f t="shared" si="117"/>
        <v>49.99</v>
      </c>
      <c r="BD100" s="207">
        <f t="shared" si="118"/>
        <v>79.989999999999995</v>
      </c>
      <c r="BE100" s="103"/>
      <c r="BF100" s="227"/>
      <c r="BG100" s="112" t="s">
        <v>151</v>
      </c>
      <c r="BH100" s="103"/>
    </row>
    <row r="101" spans="1:60" s="49" customFormat="1">
      <c r="A101" s="110" t="s">
        <v>53</v>
      </c>
      <c r="B101" s="125" t="s">
        <v>262</v>
      </c>
      <c r="C101" s="55" t="s">
        <v>267</v>
      </c>
      <c r="D101" s="71" t="s">
        <v>40</v>
      </c>
      <c r="E101" s="112" t="s">
        <v>2429</v>
      </c>
      <c r="F101" s="51" t="s">
        <v>41</v>
      </c>
      <c r="G101" s="14">
        <v>10</v>
      </c>
      <c r="H101" s="14">
        <v>50</v>
      </c>
      <c r="I101" s="14" t="s">
        <v>41</v>
      </c>
      <c r="J101" s="14" t="s">
        <v>42</v>
      </c>
      <c r="K101" s="114">
        <v>0.09</v>
      </c>
      <c r="L101" s="115">
        <v>19.989999999999998</v>
      </c>
      <c r="M101" s="175">
        <f t="shared" si="99"/>
        <v>16.798319327731093</v>
      </c>
      <c r="N101" s="115"/>
      <c r="O101" s="116"/>
      <c r="P101" s="177">
        <f t="shared" si="134"/>
        <v>19.989999999999998</v>
      </c>
      <c r="Q101" s="67">
        <f t="shared" si="101"/>
        <v>18.989999999999998</v>
      </c>
      <c r="R101" s="16">
        <f t="shared" si="102"/>
        <v>17.989999999999998</v>
      </c>
      <c r="S101" s="16">
        <f t="shared" si="103"/>
        <v>16.989999999999998</v>
      </c>
      <c r="T101" s="16">
        <f t="shared" si="104"/>
        <v>15.989999999999998</v>
      </c>
      <c r="U101" s="16">
        <f t="shared" si="128"/>
        <v>14.989999999999998</v>
      </c>
      <c r="V101" s="16">
        <f t="shared" si="129"/>
        <v>13.989999999999998</v>
      </c>
      <c r="W101" s="16">
        <f t="shared" si="130"/>
        <v>12.989999999999998</v>
      </c>
      <c r="X101" s="16">
        <f t="shared" si="131"/>
        <v>11.989999999999998</v>
      </c>
      <c r="Y101" s="16">
        <f t="shared" si="132"/>
        <v>10.989999999999998</v>
      </c>
      <c r="Z101" s="72">
        <f t="shared" si="133"/>
        <v>9.9899999999999984</v>
      </c>
      <c r="AA101" s="252">
        <v>19.989999999999998</v>
      </c>
      <c r="AB101" s="236" t="s">
        <v>49</v>
      </c>
      <c r="AC101" s="223" t="s">
        <v>268</v>
      </c>
      <c r="AD101" s="67">
        <v>180</v>
      </c>
      <c r="AE101" s="114">
        <v>65</v>
      </c>
      <c r="AF101" s="182">
        <f t="shared" si="105"/>
        <v>245</v>
      </c>
      <c r="AG101" s="183">
        <f t="shared" si="106"/>
        <v>-243.95</v>
      </c>
      <c r="AH101" s="184">
        <f t="shared" si="107"/>
        <v>9.99</v>
      </c>
      <c r="AI101" s="183">
        <f t="shared" si="108"/>
        <v>8.3949579831932777</v>
      </c>
      <c r="AJ101" s="202">
        <f>IF(ISNUMBER(Q101),AF101-20,"-")</f>
        <v>225</v>
      </c>
      <c r="AK101" s="203">
        <f>IF(ISNUMBER(R101),AF101-40,"-")</f>
        <v>205</v>
      </c>
      <c r="AL101" s="203">
        <f>IF(ISNUMBER(S101),AF101-60,"-")</f>
        <v>185</v>
      </c>
      <c r="AM101" s="203">
        <f>IF(ISNUMBER(T101),AF101-80,"-")</f>
        <v>165</v>
      </c>
      <c r="AN101" s="203">
        <f>IF(ISNUMBER(U101),AF101-100,"-")</f>
        <v>145</v>
      </c>
      <c r="AO101" s="203">
        <f>IF(ISNUMBER(V101),AF101-120,"-")</f>
        <v>125</v>
      </c>
      <c r="AP101" s="203">
        <f>IF(ISNUMBER(W101),AF101-140,"-")</f>
        <v>105</v>
      </c>
      <c r="AQ101" s="203">
        <f>IF(ISNUMBER(X101),AF101-160,"-")</f>
        <v>85</v>
      </c>
      <c r="AR101" s="203">
        <f>IF(ISNUMBER(Y101),AF101-180,"-")</f>
        <v>65</v>
      </c>
      <c r="AS101" s="204">
        <f>IF(ISNUMBER(Z101),AF101-200,"-")</f>
        <v>45</v>
      </c>
      <c r="AT101" s="185"/>
      <c r="AU101" s="205">
        <f t="shared" si="109"/>
        <v>9.99</v>
      </c>
      <c r="AV101" s="206">
        <f t="shared" si="110"/>
        <v>9.99</v>
      </c>
      <c r="AW101" s="206">
        <f t="shared" si="111"/>
        <v>9.99</v>
      </c>
      <c r="AX101" s="206">
        <f t="shared" si="112"/>
        <v>9.99</v>
      </c>
      <c r="AY101" s="206">
        <f t="shared" si="113"/>
        <v>9.99</v>
      </c>
      <c r="AZ101" s="206">
        <f t="shared" si="114"/>
        <v>9.99</v>
      </c>
      <c r="BA101" s="206">
        <f t="shared" si="115"/>
        <v>9.99</v>
      </c>
      <c r="BB101" s="206">
        <f t="shared" si="116"/>
        <v>9.99</v>
      </c>
      <c r="BC101" s="206">
        <f t="shared" si="117"/>
        <v>9.99</v>
      </c>
      <c r="BD101" s="207">
        <f t="shared" si="118"/>
        <v>9.99</v>
      </c>
      <c r="BE101" s="103"/>
      <c r="BF101" s="227">
        <v>46265</v>
      </c>
      <c r="BG101" s="112" t="s">
        <v>151</v>
      </c>
      <c r="BH101" s="103"/>
    </row>
    <row r="102" spans="1:60" s="49" customFormat="1">
      <c r="A102" s="110" t="s">
        <v>53</v>
      </c>
      <c r="B102" s="125" t="s">
        <v>262</v>
      </c>
      <c r="C102" s="55" t="s">
        <v>269</v>
      </c>
      <c r="D102" s="71" t="s">
        <v>71</v>
      </c>
      <c r="E102" s="112"/>
      <c r="F102" s="51" t="s">
        <v>41</v>
      </c>
      <c r="G102" s="14">
        <v>5</v>
      </c>
      <c r="H102" s="14">
        <v>50</v>
      </c>
      <c r="I102" s="14" t="s">
        <v>41</v>
      </c>
      <c r="J102" s="14" t="s">
        <v>42</v>
      </c>
      <c r="K102" s="114">
        <v>0.09</v>
      </c>
      <c r="L102" s="115">
        <v>19.989999999999998</v>
      </c>
      <c r="M102" s="175">
        <f t="shared" si="99"/>
        <v>16.798319327731093</v>
      </c>
      <c r="N102" s="115"/>
      <c r="O102" s="116"/>
      <c r="P102" s="177">
        <f t="shared" si="134"/>
        <v>19.989999999999998</v>
      </c>
      <c r="Q102" s="67">
        <f t="shared" si="101"/>
        <v>18.989999999999998</v>
      </c>
      <c r="R102" s="16">
        <f t="shared" si="102"/>
        <v>17.989999999999998</v>
      </c>
      <c r="S102" s="16">
        <f t="shared" si="103"/>
        <v>16.989999999999998</v>
      </c>
      <c r="T102" s="16">
        <f t="shared" si="104"/>
        <v>15.989999999999998</v>
      </c>
      <c r="U102" s="14" t="s">
        <v>41</v>
      </c>
      <c r="V102" s="14" t="s">
        <v>41</v>
      </c>
      <c r="W102" s="14" t="s">
        <v>41</v>
      </c>
      <c r="X102" s="14" t="s">
        <v>41</v>
      </c>
      <c r="Y102" s="14" t="s">
        <v>41</v>
      </c>
      <c r="Z102" s="71" t="s">
        <v>41</v>
      </c>
      <c r="AA102" s="252">
        <v>19.989999999999998</v>
      </c>
      <c r="AB102" s="212"/>
      <c r="AC102" s="119" t="s">
        <v>41</v>
      </c>
      <c r="AD102" s="67">
        <v>240</v>
      </c>
      <c r="AE102" s="114"/>
      <c r="AF102" s="182">
        <f t="shared" si="105"/>
        <v>240</v>
      </c>
      <c r="AG102" s="183">
        <f t="shared" si="106"/>
        <v>-238</v>
      </c>
      <c r="AH102" s="184">
        <f t="shared" si="107"/>
        <v>9.99</v>
      </c>
      <c r="AI102" s="183">
        <f t="shared" si="108"/>
        <v>8.3949579831932777</v>
      </c>
      <c r="AJ102" s="202">
        <f>IF(ISNUMBER(Q102),AF102-20,"-")</f>
        <v>220</v>
      </c>
      <c r="AK102" s="203">
        <f>IF(ISNUMBER(R102),AF102-40,"-")</f>
        <v>200</v>
      </c>
      <c r="AL102" s="203">
        <f>IF(ISNUMBER(S102),AF102-60,"-")</f>
        <v>180</v>
      </c>
      <c r="AM102" s="203">
        <f>IF(ISNUMBER(T102),AF102-80,"-")</f>
        <v>160</v>
      </c>
      <c r="AN102" s="203" t="str">
        <f>IF(ISNUMBER(U102),AF102-100,"-")</f>
        <v>-</v>
      </c>
      <c r="AO102" s="203" t="str">
        <f>IF(ISNUMBER(V102),AF102-120,"-")</f>
        <v>-</v>
      </c>
      <c r="AP102" s="203" t="str">
        <f>IF(ISNUMBER(W102),AF102-140,"-")</f>
        <v>-</v>
      </c>
      <c r="AQ102" s="203" t="str">
        <f>IF(ISNUMBER(X102),AF102-160,"-")</f>
        <v>-</v>
      </c>
      <c r="AR102" s="203" t="str">
        <f>IF(ISNUMBER(Y102),AF102-180,"-")</f>
        <v>-</v>
      </c>
      <c r="AS102" s="204" t="str">
        <f>IF(ISNUMBER(Z102),AF102-200,"-")</f>
        <v>-</v>
      </c>
      <c r="AT102" s="185"/>
      <c r="AU102" s="205">
        <f t="shared" si="109"/>
        <v>9.99</v>
      </c>
      <c r="AV102" s="206">
        <f t="shared" si="110"/>
        <v>9.99</v>
      </c>
      <c r="AW102" s="206">
        <f t="shared" si="111"/>
        <v>9.99</v>
      </c>
      <c r="AX102" s="206">
        <f t="shared" si="112"/>
        <v>9.99</v>
      </c>
      <c r="AY102" s="206" t="str">
        <f t="shared" si="113"/>
        <v>-</v>
      </c>
      <c r="AZ102" s="206" t="str">
        <f t="shared" si="114"/>
        <v>-</v>
      </c>
      <c r="BA102" s="206" t="str">
        <f t="shared" si="115"/>
        <v>-</v>
      </c>
      <c r="BB102" s="206" t="str">
        <f t="shared" si="116"/>
        <v>-</v>
      </c>
      <c r="BC102" s="206" t="str">
        <f t="shared" si="117"/>
        <v>-</v>
      </c>
      <c r="BD102" s="207" t="str">
        <f t="shared" si="118"/>
        <v>-</v>
      </c>
      <c r="BE102" s="103"/>
      <c r="BF102" s="227"/>
      <c r="BG102" s="112" t="s">
        <v>151</v>
      </c>
      <c r="BH102" s="103"/>
    </row>
    <row r="103" spans="1:60" s="49" customFormat="1">
      <c r="A103" s="110" t="s">
        <v>53</v>
      </c>
      <c r="B103" s="125" t="s">
        <v>262</v>
      </c>
      <c r="C103" s="55" t="s">
        <v>269</v>
      </c>
      <c r="D103" s="71" t="s">
        <v>71</v>
      </c>
      <c r="E103" s="112" t="s">
        <v>2429</v>
      </c>
      <c r="F103" s="51" t="s">
        <v>41</v>
      </c>
      <c r="G103" s="14">
        <v>5</v>
      </c>
      <c r="H103" s="14">
        <v>50</v>
      </c>
      <c r="I103" s="14" t="s">
        <v>41</v>
      </c>
      <c r="J103" s="14" t="s">
        <v>42</v>
      </c>
      <c r="K103" s="114">
        <v>0.09</v>
      </c>
      <c r="L103" s="115">
        <v>19.989999999999998</v>
      </c>
      <c r="M103" s="175">
        <f t="shared" si="99"/>
        <v>16.798319327731093</v>
      </c>
      <c r="N103" s="115"/>
      <c r="O103" s="116"/>
      <c r="P103" s="177">
        <f t="shared" si="134"/>
        <v>19.989999999999998</v>
      </c>
      <c r="Q103" s="67">
        <f t="shared" si="101"/>
        <v>18.989999999999998</v>
      </c>
      <c r="R103" s="16">
        <f t="shared" si="102"/>
        <v>17.989999999999998</v>
      </c>
      <c r="S103" s="16">
        <f t="shared" si="103"/>
        <v>16.989999999999998</v>
      </c>
      <c r="T103" s="16">
        <f t="shared" si="104"/>
        <v>15.989999999999998</v>
      </c>
      <c r="U103" s="14" t="s">
        <v>41</v>
      </c>
      <c r="V103" s="14" t="s">
        <v>41</v>
      </c>
      <c r="W103" s="14" t="s">
        <v>41</v>
      </c>
      <c r="X103" s="14" t="s">
        <v>41</v>
      </c>
      <c r="Y103" s="14" t="s">
        <v>41</v>
      </c>
      <c r="Z103" s="71" t="s">
        <v>41</v>
      </c>
      <c r="AA103" s="252">
        <v>19.989999999999998</v>
      </c>
      <c r="AB103" s="236" t="s">
        <v>49</v>
      </c>
      <c r="AC103" s="223" t="s">
        <v>264</v>
      </c>
      <c r="AD103" s="67">
        <v>240</v>
      </c>
      <c r="AE103" s="114">
        <v>35</v>
      </c>
      <c r="AF103" s="182">
        <f t="shared" si="105"/>
        <v>275</v>
      </c>
      <c r="AG103" s="183">
        <f t="shared" si="106"/>
        <v>-279.64999999999998</v>
      </c>
      <c r="AH103" s="184">
        <f t="shared" si="107"/>
        <v>9.99</v>
      </c>
      <c r="AI103" s="183">
        <f t="shared" si="108"/>
        <v>8.3949579831932777</v>
      </c>
      <c r="AJ103" s="202">
        <f>IF(ISNUMBER(Q103),AF103-20,"-")</f>
        <v>255</v>
      </c>
      <c r="AK103" s="203">
        <f>IF(ISNUMBER(R103),AF103-40,"-")</f>
        <v>235</v>
      </c>
      <c r="AL103" s="203">
        <f>IF(ISNUMBER(S103),AF103-60,"-")</f>
        <v>215</v>
      </c>
      <c r="AM103" s="203">
        <f>IF(ISNUMBER(T103),AF103-80,"-")</f>
        <v>195</v>
      </c>
      <c r="AN103" s="203" t="str">
        <f>IF(ISNUMBER(U103),AF103-100,"-")</f>
        <v>-</v>
      </c>
      <c r="AO103" s="203" t="str">
        <f>IF(ISNUMBER(V103),AF103-120,"-")</f>
        <v>-</v>
      </c>
      <c r="AP103" s="203" t="str">
        <f>IF(ISNUMBER(W103),AF103-140,"-")</f>
        <v>-</v>
      </c>
      <c r="AQ103" s="203" t="str">
        <f>IF(ISNUMBER(X103),AF103-160,"-")</f>
        <v>-</v>
      </c>
      <c r="AR103" s="203" t="str">
        <f>IF(ISNUMBER(Y103),AF103-180,"-")</f>
        <v>-</v>
      </c>
      <c r="AS103" s="204" t="str">
        <f>IF(ISNUMBER(Z103),AF103-200,"-")</f>
        <v>-</v>
      </c>
      <c r="AT103" s="185"/>
      <c r="AU103" s="205">
        <f t="shared" si="109"/>
        <v>9.99</v>
      </c>
      <c r="AV103" s="206">
        <f t="shared" si="110"/>
        <v>9.99</v>
      </c>
      <c r="AW103" s="206">
        <f t="shared" si="111"/>
        <v>9.99</v>
      </c>
      <c r="AX103" s="206">
        <f t="shared" si="112"/>
        <v>9.99</v>
      </c>
      <c r="AY103" s="206" t="str">
        <f t="shared" si="113"/>
        <v>-</v>
      </c>
      <c r="AZ103" s="206" t="str">
        <f t="shared" si="114"/>
        <v>-</v>
      </c>
      <c r="BA103" s="206" t="str">
        <f t="shared" si="115"/>
        <v>-</v>
      </c>
      <c r="BB103" s="206" t="str">
        <f t="shared" si="116"/>
        <v>-</v>
      </c>
      <c r="BC103" s="206" t="str">
        <f t="shared" si="117"/>
        <v>-</v>
      </c>
      <c r="BD103" s="207" t="str">
        <f t="shared" si="118"/>
        <v>-</v>
      </c>
      <c r="BE103" s="103"/>
      <c r="BF103" s="227">
        <v>46265</v>
      </c>
      <c r="BG103" s="112" t="s">
        <v>151</v>
      </c>
      <c r="BH103" s="103"/>
    </row>
    <row r="104" spans="1:60" s="49" customFormat="1">
      <c r="A104" s="110" t="s">
        <v>53</v>
      </c>
      <c r="B104" s="125" t="s">
        <v>262</v>
      </c>
      <c r="C104" s="55" t="s">
        <v>162</v>
      </c>
      <c r="D104" s="71" t="s">
        <v>71</v>
      </c>
      <c r="E104" s="112"/>
      <c r="F104" s="51" t="s">
        <v>47</v>
      </c>
      <c r="G104" s="14">
        <v>2</v>
      </c>
      <c r="H104" s="14">
        <v>21.6</v>
      </c>
      <c r="I104" s="14" t="s">
        <v>41</v>
      </c>
      <c r="J104" s="14" t="s">
        <v>42</v>
      </c>
      <c r="K104" s="114" t="s">
        <v>48</v>
      </c>
      <c r="L104" s="115">
        <v>19.989999999999998</v>
      </c>
      <c r="M104" s="175">
        <f t="shared" ref="M104:M136" si="135">L104/1.19</f>
        <v>16.798319327731093</v>
      </c>
      <c r="N104" s="115"/>
      <c r="O104" s="116"/>
      <c r="P104" s="177">
        <f t="shared" si="134"/>
        <v>19.989999999999998</v>
      </c>
      <c r="Q104" s="67">
        <f t="shared" si="101"/>
        <v>18.989999999999998</v>
      </c>
      <c r="R104" s="16">
        <f t="shared" si="102"/>
        <v>17.989999999999998</v>
      </c>
      <c r="S104" s="16">
        <f t="shared" si="103"/>
        <v>16.989999999999998</v>
      </c>
      <c r="T104" s="16">
        <f t="shared" si="104"/>
        <v>15.989999999999998</v>
      </c>
      <c r="U104" s="14" t="s">
        <v>41</v>
      </c>
      <c r="V104" s="14" t="s">
        <v>41</v>
      </c>
      <c r="W104" s="14" t="s">
        <v>41</v>
      </c>
      <c r="X104" s="14" t="s">
        <v>41</v>
      </c>
      <c r="Y104" s="14" t="s">
        <v>41</v>
      </c>
      <c r="Z104" s="71" t="s">
        <v>41</v>
      </c>
      <c r="AA104" s="252">
        <v>19.989999999999998</v>
      </c>
      <c r="AB104" s="212"/>
      <c r="AC104" s="119" t="s">
        <v>41</v>
      </c>
      <c r="AD104" s="67">
        <v>215</v>
      </c>
      <c r="AE104" s="114"/>
      <c r="AF104" s="182">
        <f t="shared" ref="AF104:AF136" si="136">SUM(AD104:AE104)</f>
        <v>215</v>
      </c>
      <c r="AG104" s="183">
        <f t="shared" ref="AG104:AG136" si="137">((($AF$2+$AF$3)-AF104))*1.19</f>
        <v>-208.25</v>
      </c>
      <c r="AH104" s="184">
        <f t="shared" ref="AH104:AH136" si="138">IF(AG104&lt;1,9.99,ROUNDDOWN(AG104/10,0)*10+9.99)</f>
        <v>9.99</v>
      </c>
      <c r="AI104" s="183">
        <f t="shared" ref="AI104:AI136" si="139">AH104/1.19</f>
        <v>8.3949579831932777</v>
      </c>
      <c r="AJ104" s="202">
        <f>IF(ISNUMBER(Q104),AF104-20,"-")</f>
        <v>195</v>
      </c>
      <c r="AK104" s="203">
        <f>IF(ISNUMBER(R104),AF104-40,"-")</f>
        <v>175</v>
      </c>
      <c r="AL104" s="203">
        <f>IF(ISNUMBER(S104),AF104-60,"-")</f>
        <v>155</v>
      </c>
      <c r="AM104" s="203">
        <f>IF(ISNUMBER(T104),AF104-80,"-")</f>
        <v>135</v>
      </c>
      <c r="AN104" s="203" t="str">
        <f>IF(ISNUMBER(U104),AF104-100,"-")</f>
        <v>-</v>
      </c>
      <c r="AO104" s="203" t="str">
        <f>IF(ISNUMBER(V104),AF104-120,"-")</f>
        <v>-</v>
      </c>
      <c r="AP104" s="203" t="str">
        <f>IF(ISNUMBER(W104),AF104-140,"-")</f>
        <v>-</v>
      </c>
      <c r="AQ104" s="203" t="str">
        <f>IF(ISNUMBER(X104),AF104-160,"-")</f>
        <v>-</v>
      </c>
      <c r="AR104" s="203" t="str">
        <f>IF(ISNUMBER(Y104),AF104-180,"-")</f>
        <v>-</v>
      </c>
      <c r="AS104" s="204" t="str">
        <f>IF(ISNUMBER(Z104),AF104-200,"-")</f>
        <v>-</v>
      </c>
      <c r="AT104" s="185"/>
      <c r="AU104" s="205">
        <f t="shared" si="109"/>
        <v>9.99</v>
      </c>
      <c r="AV104" s="206">
        <f t="shared" si="110"/>
        <v>9.99</v>
      </c>
      <c r="AW104" s="206">
        <f t="shared" si="111"/>
        <v>9.99</v>
      </c>
      <c r="AX104" s="206">
        <f t="shared" si="112"/>
        <v>9.99</v>
      </c>
      <c r="AY104" s="206" t="str">
        <f t="shared" si="113"/>
        <v>-</v>
      </c>
      <c r="AZ104" s="206" t="str">
        <f t="shared" si="114"/>
        <v>-</v>
      </c>
      <c r="BA104" s="206" t="str">
        <f t="shared" si="115"/>
        <v>-</v>
      </c>
      <c r="BB104" s="206" t="str">
        <f t="shared" si="116"/>
        <v>-</v>
      </c>
      <c r="BC104" s="206" t="str">
        <f t="shared" si="117"/>
        <v>-</v>
      </c>
      <c r="BD104" s="207" t="str">
        <f t="shared" si="118"/>
        <v>-</v>
      </c>
      <c r="BE104" s="103"/>
      <c r="BF104" s="227"/>
      <c r="BG104" s="112" t="s">
        <v>151</v>
      </c>
      <c r="BH104" s="103"/>
    </row>
    <row r="105" spans="1:60" s="49" customFormat="1">
      <c r="A105" s="110" t="s">
        <v>53</v>
      </c>
      <c r="B105" s="125" t="s">
        <v>262</v>
      </c>
      <c r="C105" s="55" t="s">
        <v>162</v>
      </c>
      <c r="D105" s="71" t="s">
        <v>71</v>
      </c>
      <c r="E105" s="112" t="s">
        <v>2428</v>
      </c>
      <c r="F105" s="51" t="s">
        <v>47</v>
      </c>
      <c r="G105" s="14">
        <v>2</v>
      </c>
      <c r="H105" s="14">
        <v>21.6</v>
      </c>
      <c r="I105" s="14" t="s">
        <v>41</v>
      </c>
      <c r="J105" s="14" t="s">
        <v>42</v>
      </c>
      <c r="K105" s="114" t="s">
        <v>48</v>
      </c>
      <c r="L105" s="115">
        <v>19.989999999999998</v>
      </c>
      <c r="M105" s="175">
        <f t="shared" si="135"/>
        <v>16.798319327731093</v>
      </c>
      <c r="N105" s="115"/>
      <c r="O105" s="116"/>
      <c r="P105" s="177">
        <f t="shared" si="134"/>
        <v>19.989999999999998</v>
      </c>
      <c r="Q105" s="67">
        <f t="shared" si="101"/>
        <v>18.989999999999998</v>
      </c>
      <c r="R105" s="16">
        <f t="shared" si="102"/>
        <v>17.989999999999998</v>
      </c>
      <c r="S105" s="16">
        <f t="shared" si="103"/>
        <v>16.989999999999998</v>
      </c>
      <c r="T105" s="16">
        <f t="shared" si="104"/>
        <v>15.989999999999998</v>
      </c>
      <c r="U105" s="14" t="s">
        <v>41</v>
      </c>
      <c r="V105" s="14" t="s">
        <v>41</v>
      </c>
      <c r="W105" s="14" t="s">
        <v>41</v>
      </c>
      <c r="X105" s="14" t="s">
        <v>41</v>
      </c>
      <c r="Y105" s="14" t="s">
        <v>41</v>
      </c>
      <c r="Z105" s="71" t="s">
        <v>41</v>
      </c>
      <c r="AA105" s="252">
        <v>19.989999999999998</v>
      </c>
      <c r="AB105" s="236" t="s">
        <v>49</v>
      </c>
      <c r="AC105" s="223" t="s">
        <v>265</v>
      </c>
      <c r="AD105" s="67">
        <v>215</v>
      </c>
      <c r="AE105" s="114">
        <v>45</v>
      </c>
      <c r="AF105" s="182">
        <f t="shared" si="136"/>
        <v>260</v>
      </c>
      <c r="AG105" s="183">
        <f t="shared" si="137"/>
        <v>-261.8</v>
      </c>
      <c r="AH105" s="184">
        <f t="shared" si="138"/>
        <v>9.99</v>
      </c>
      <c r="AI105" s="183">
        <f t="shared" si="139"/>
        <v>8.3949579831932777</v>
      </c>
      <c r="AJ105" s="202">
        <f>IF(ISNUMBER(Q105),AF105-20,"-")</f>
        <v>240</v>
      </c>
      <c r="AK105" s="203">
        <f>IF(ISNUMBER(R105),AF105-40,"-")</f>
        <v>220</v>
      </c>
      <c r="AL105" s="203">
        <f>IF(ISNUMBER(S105),AF105-60,"-")</f>
        <v>200</v>
      </c>
      <c r="AM105" s="203">
        <f>IF(ISNUMBER(T105),AF105-80,"-")</f>
        <v>180</v>
      </c>
      <c r="AN105" s="203" t="str">
        <f>IF(ISNUMBER(U105),AF105-100,"-")</f>
        <v>-</v>
      </c>
      <c r="AO105" s="203" t="str">
        <f>IF(ISNUMBER(V105),AF105-120,"-")</f>
        <v>-</v>
      </c>
      <c r="AP105" s="203" t="str">
        <f>IF(ISNUMBER(W105),AF105-140,"-")</f>
        <v>-</v>
      </c>
      <c r="AQ105" s="203" t="str">
        <f>IF(ISNUMBER(X105),AF105-160,"-")</f>
        <v>-</v>
      </c>
      <c r="AR105" s="203" t="str">
        <f>IF(ISNUMBER(Y105),AF105-180,"-")</f>
        <v>-</v>
      </c>
      <c r="AS105" s="204" t="str">
        <f>IF(ISNUMBER(Z105),AF105-200,"-")</f>
        <v>-</v>
      </c>
      <c r="AT105" s="185"/>
      <c r="AU105" s="205">
        <f t="shared" ref="AU105:AU137" si="140">IF(ISNUMBER(AJ105),IF((AG105+23.8)&lt;1,9.99,ROUNDDOWN((AG105+23.8)/10,0)*10+9.99),"-")</f>
        <v>9.99</v>
      </c>
      <c r="AV105" s="206">
        <f t="shared" ref="AV105:AV137" si="141">IF(ISNUMBER(AK105),IF((AG105+47.6)&lt;1,9.99,ROUNDDOWN((AG105+47.6)/10,0)*10+9.99),"-")</f>
        <v>9.99</v>
      </c>
      <c r="AW105" s="206">
        <f t="shared" ref="AW105:AW137" si="142">IF(ISNUMBER(AL105),IF((AG105+71.4)&lt;1,9.99,ROUNDDOWN((AG105+71.4)/10,0)*10+9.99),"-")</f>
        <v>9.99</v>
      </c>
      <c r="AX105" s="206">
        <f t="shared" ref="AX105:AX137" si="143">IF(ISNUMBER(AM105),IF((AG105+95.2)&lt;1,9.99,ROUNDDOWN((AG105+95.2)/10,0)*10+9.99),"-")</f>
        <v>9.99</v>
      </c>
      <c r="AY105" s="206" t="str">
        <f t="shared" ref="AY105:AY137" si="144">IF(ISNUMBER(AN105),IF((AG105+119)&lt;1,9.99,ROUNDDOWN((AG105+119)/10,0)*10+9.99),"-")</f>
        <v>-</v>
      </c>
      <c r="AZ105" s="206" t="str">
        <f t="shared" ref="AZ105:AZ137" si="145">IF(ISNUMBER(AO105),IF((AG105+142.8)&lt;1,9.99,ROUNDDOWN((AG105+142.8)/10,0)*10+9.99),"-")</f>
        <v>-</v>
      </c>
      <c r="BA105" s="206" t="str">
        <f t="shared" ref="BA105:BA137" si="146">IF(ISNUMBER(AP105),IF((AG105+166.6)&lt;1,9.99,ROUNDDOWN((AG105+166.6)/10,0)*10+9.99),"-")</f>
        <v>-</v>
      </c>
      <c r="BB105" s="206" t="str">
        <f t="shared" ref="BB105:BB137" si="147">IF(ISNUMBER(AQ105),IF((AG105+190.4)&lt;1,9.99,ROUNDDOWN((AG105+190.4)/10,0)*10+9.99),"-")</f>
        <v>-</v>
      </c>
      <c r="BC105" s="206" t="str">
        <f t="shared" ref="BC105:BC137" si="148">IF(ISNUMBER(AR105),IF((AG105+214.2)&lt;1,9.99,ROUNDDOWN((AG105+214.2)/10,0)*10+9.99),"-")</f>
        <v>-</v>
      </c>
      <c r="BD105" s="207" t="str">
        <f t="shared" ref="BD105:BD137" si="149">IF(ISNUMBER(AS105),IF((AG105+238)&lt;1,9.99,ROUNDDOWN((AG105+238)/10,0)*10+9.99),"-")</f>
        <v>-</v>
      </c>
      <c r="BE105" s="103"/>
      <c r="BF105" s="227">
        <v>46265</v>
      </c>
      <c r="BG105" s="112" t="s">
        <v>151</v>
      </c>
      <c r="BH105" s="103"/>
    </row>
    <row r="106" spans="1:60" s="49" customFormat="1">
      <c r="A106" s="110"/>
      <c r="B106" s="125" t="s">
        <v>262</v>
      </c>
      <c r="C106" s="55" t="s">
        <v>2555</v>
      </c>
      <c r="D106" s="71" t="s">
        <v>40</v>
      </c>
      <c r="E106" s="112"/>
      <c r="F106" s="51" t="s">
        <v>61</v>
      </c>
      <c r="G106" s="14">
        <v>50</v>
      </c>
      <c r="H106" s="14">
        <v>50</v>
      </c>
      <c r="I106" s="14" t="s">
        <v>41</v>
      </c>
      <c r="J106" s="14" t="s">
        <v>76</v>
      </c>
      <c r="K106" s="114" t="s">
        <v>61</v>
      </c>
      <c r="L106" s="115">
        <v>19.989999999999998</v>
      </c>
      <c r="M106" s="175">
        <f t="shared" si="135"/>
        <v>16.798319327731093</v>
      </c>
      <c r="N106" s="115"/>
      <c r="O106" s="116"/>
      <c r="P106" s="177">
        <f t="shared" si="134"/>
        <v>19.989999999999998</v>
      </c>
      <c r="Q106" s="67">
        <f t="shared" si="101"/>
        <v>18.989999999999998</v>
      </c>
      <c r="R106" s="16">
        <f t="shared" si="102"/>
        <v>17.989999999999998</v>
      </c>
      <c r="S106" s="16">
        <f t="shared" si="103"/>
        <v>16.989999999999998</v>
      </c>
      <c r="T106" s="16">
        <f t="shared" si="104"/>
        <v>15.989999999999998</v>
      </c>
      <c r="U106" s="16">
        <f>P106-5</f>
        <v>14.989999999999998</v>
      </c>
      <c r="V106" s="16">
        <f>P106-6</f>
        <v>13.989999999999998</v>
      </c>
      <c r="W106" s="16">
        <f>P106-7</f>
        <v>12.989999999999998</v>
      </c>
      <c r="X106" s="16">
        <f>P106-8</f>
        <v>11.989999999999998</v>
      </c>
      <c r="Y106" s="16">
        <f>P106-9</f>
        <v>10.989999999999998</v>
      </c>
      <c r="Z106" s="72">
        <f>P106-10</f>
        <v>9.9899999999999984</v>
      </c>
      <c r="AA106" s="252">
        <v>19.989999999999998</v>
      </c>
      <c r="AB106" s="212"/>
      <c r="AC106" s="119" t="s">
        <v>41</v>
      </c>
      <c r="AD106" s="67">
        <v>100</v>
      </c>
      <c r="AE106" s="114"/>
      <c r="AF106" s="182">
        <f t="shared" si="136"/>
        <v>100</v>
      </c>
      <c r="AG106" s="183">
        <f t="shared" si="137"/>
        <v>-71.399999999999991</v>
      </c>
      <c r="AH106" s="184">
        <f t="shared" si="138"/>
        <v>9.99</v>
      </c>
      <c r="AI106" s="183">
        <f t="shared" si="139"/>
        <v>8.3949579831932777</v>
      </c>
      <c r="AJ106" s="202">
        <f>IF(ISNUMBER(Q106),AF106-20,"-")</f>
        <v>80</v>
      </c>
      <c r="AK106" s="203">
        <f>IF(ISNUMBER(R106),AF106-40,"-")</f>
        <v>60</v>
      </c>
      <c r="AL106" s="203">
        <f>IF(ISNUMBER(S106),AF106-60,"-")</f>
        <v>40</v>
      </c>
      <c r="AM106" s="203">
        <f>IF(ISNUMBER(T106),AF106-80,"-")</f>
        <v>20</v>
      </c>
      <c r="AN106" s="203">
        <f>IF(ISNUMBER(U106),AF106-100,"-")</f>
        <v>0</v>
      </c>
      <c r="AO106" s="203">
        <f>IF(ISNUMBER(V106),AF106-120,"-")</f>
        <v>-20</v>
      </c>
      <c r="AP106" s="203">
        <f>IF(ISNUMBER(W106),AF106-140,"-")</f>
        <v>-40</v>
      </c>
      <c r="AQ106" s="203">
        <f>IF(ISNUMBER(X106),AF106-160,"-")</f>
        <v>-60</v>
      </c>
      <c r="AR106" s="203">
        <f>IF(ISNUMBER(Y106),AF106-180,"-")</f>
        <v>-80</v>
      </c>
      <c r="AS106" s="204">
        <f>IF(ISNUMBER(Z106),AF106-200,"-")</f>
        <v>-100</v>
      </c>
      <c r="AT106" s="185"/>
      <c r="AU106" s="205">
        <f t="shared" si="140"/>
        <v>9.99</v>
      </c>
      <c r="AV106" s="206">
        <f t="shared" si="141"/>
        <v>9.99</v>
      </c>
      <c r="AW106" s="206">
        <f t="shared" si="142"/>
        <v>9.99</v>
      </c>
      <c r="AX106" s="206">
        <f t="shared" si="143"/>
        <v>29.990000000000002</v>
      </c>
      <c r="AY106" s="206">
        <f t="shared" si="144"/>
        <v>49.99</v>
      </c>
      <c r="AZ106" s="206">
        <f t="shared" si="145"/>
        <v>79.989999999999995</v>
      </c>
      <c r="BA106" s="206">
        <f t="shared" si="146"/>
        <v>99.99</v>
      </c>
      <c r="BB106" s="206">
        <f t="shared" si="147"/>
        <v>119.99</v>
      </c>
      <c r="BC106" s="206">
        <f t="shared" si="148"/>
        <v>149.99</v>
      </c>
      <c r="BD106" s="207">
        <f t="shared" si="149"/>
        <v>169.99</v>
      </c>
      <c r="BE106" s="103"/>
      <c r="BF106" s="227"/>
      <c r="BG106" s="112" t="s">
        <v>164</v>
      </c>
      <c r="BH106" s="103"/>
    </row>
    <row r="107" spans="1:60" s="49" customFormat="1">
      <c r="A107" s="111" t="s">
        <v>173</v>
      </c>
      <c r="B107" s="125" t="s">
        <v>262</v>
      </c>
      <c r="C107" s="55" t="s">
        <v>2556</v>
      </c>
      <c r="D107" s="71" t="s">
        <v>40</v>
      </c>
      <c r="E107" s="112"/>
      <c r="F107" s="51" t="s">
        <v>61</v>
      </c>
      <c r="G107" s="14">
        <v>50</v>
      </c>
      <c r="H107" s="14">
        <v>50</v>
      </c>
      <c r="I107" s="14" t="s">
        <v>41</v>
      </c>
      <c r="J107" s="14" t="s">
        <v>76</v>
      </c>
      <c r="K107" s="114" t="s">
        <v>61</v>
      </c>
      <c r="L107" s="115">
        <v>19.989999999999998</v>
      </c>
      <c r="M107" s="175">
        <f t="shared" si="135"/>
        <v>16.798319327731093</v>
      </c>
      <c r="N107" s="115"/>
      <c r="O107" s="116"/>
      <c r="P107" s="177">
        <f t="shared" si="134"/>
        <v>19.989999999999998</v>
      </c>
      <c r="Q107" s="51" t="s">
        <v>41</v>
      </c>
      <c r="R107" s="14" t="s">
        <v>41</v>
      </c>
      <c r="S107" s="14" t="s">
        <v>41</v>
      </c>
      <c r="T107" s="14" t="s">
        <v>41</v>
      </c>
      <c r="U107" s="14" t="s">
        <v>41</v>
      </c>
      <c r="V107" s="14" t="s">
        <v>41</v>
      </c>
      <c r="W107" s="14" t="s">
        <v>41</v>
      </c>
      <c r="X107" s="14" t="s">
        <v>41</v>
      </c>
      <c r="Y107" s="14" t="s">
        <v>41</v>
      </c>
      <c r="Z107" s="71" t="s">
        <v>41</v>
      </c>
      <c r="AA107" s="252">
        <v>19.989999999999998</v>
      </c>
      <c r="AB107" s="212"/>
      <c r="AC107" s="119" t="s">
        <v>41</v>
      </c>
      <c r="AD107" s="67">
        <v>0</v>
      </c>
      <c r="AE107" s="114"/>
      <c r="AF107" s="182">
        <f t="shared" si="136"/>
        <v>0</v>
      </c>
      <c r="AG107" s="183">
        <f t="shared" si="137"/>
        <v>47.599999999999994</v>
      </c>
      <c r="AH107" s="184">
        <f t="shared" si="138"/>
        <v>49.99</v>
      </c>
      <c r="AI107" s="183">
        <f t="shared" si="139"/>
        <v>42.008403361344541</v>
      </c>
      <c r="AJ107" s="202" t="str">
        <f>IF(ISNUMBER(Q107),AF107-20,"-")</f>
        <v>-</v>
      </c>
      <c r="AK107" s="203" t="str">
        <f>IF(ISNUMBER(R107),AF107-40,"-")</f>
        <v>-</v>
      </c>
      <c r="AL107" s="203" t="str">
        <f>IF(ISNUMBER(S107),AF107-60,"-")</f>
        <v>-</v>
      </c>
      <c r="AM107" s="203" t="str">
        <f>IF(ISNUMBER(T107),AF107-80,"-")</f>
        <v>-</v>
      </c>
      <c r="AN107" s="203" t="str">
        <f>IF(ISNUMBER(U107),AF107-100,"-")</f>
        <v>-</v>
      </c>
      <c r="AO107" s="203" t="str">
        <f>IF(ISNUMBER(V107),AF107-120,"-")</f>
        <v>-</v>
      </c>
      <c r="AP107" s="203" t="str">
        <f>IF(ISNUMBER(W107),AF107-140,"-")</f>
        <v>-</v>
      </c>
      <c r="AQ107" s="203" t="str">
        <f>IF(ISNUMBER(X107),AF107-160,"-")</f>
        <v>-</v>
      </c>
      <c r="AR107" s="203" t="str">
        <f>IF(ISNUMBER(Y107),AF107-180,"-")</f>
        <v>-</v>
      </c>
      <c r="AS107" s="204" t="str">
        <f>IF(ISNUMBER(Z107),AF107-200,"-")</f>
        <v>-</v>
      </c>
      <c r="AT107" s="185"/>
      <c r="AU107" s="205" t="str">
        <f t="shared" si="140"/>
        <v>-</v>
      </c>
      <c r="AV107" s="206" t="str">
        <f t="shared" si="141"/>
        <v>-</v>
      </c>
      <c r="AW107" s="206" t="str">
        <f t="shared" si="142"/>
        <v>-</v>
      </c>
      <c r="AX107" s="206" t="str">
        <f t="shared" si="143"/>
        <v>-</v>
      </c>
      <c r="AY107" s="206" t="str">
        <f t="shared" si="144"/>
        <v>-</v>
      </c>
      <c r="AZ107" s="206" t="str">
        <f t="shared" si="145"/>
        <v>-</v>
      </c>
      <c r="BA107" s="206" t="str">
        <f t="shared" si="146"/>
        <v>-</v>
      </c>
      <c r="BB107" s="206" t="str">
        <f t="shared" si="147"/>
        <v>-</v>
      </c>
      <c r="BC107" s="206" t="str">
        <f t="shared" si="148"/>
        <v>-</v>
      </c>
      <c r="BD107" s="207" t="str">
        <f t="shared" si="149"/>
        <v>-</v>
      </c>
      <c r="BE107" s="103" t="s">
        <v>174</v>
      </c>
      <c r="BF107" s="227"/>
      <c r="BG107" s="112" t="s">
        <v>165</v>
      </c>
      <c r="BH107" s="103"/>
    </row>
    <row r="108" spans="1:60" s="49" customFormat="1">
      <c r="A108" s="110"/>
      <c r="B108" s="125" t="s">
        <v>262</v>
      </c>
      <c r="C108" s="55" t="s">
        <v>2525</v>
      </c>
      <c r="D108" s="71" t="s">
        <v>85</v>
      </c>
      <c r="E108" s="112" t="s">
        <v>2428</v>
      </c>
      <c r="F108" s="51" t="s">
        <v>61</v>
      </c>
      <c r="G108" s="14">
        <v>75</v>
      </c>
      <c r="H108" s="14">
        <v>50</v>
      </c>
      <c r="I108" s="14" t="s">
        <v>41</v>
      </c>
      <c r="J108" s="14" t="s">
        <v>76</v>
      </c>
      <c r="K108" s="114" t="s">
        <v>61</v>
      </c>
      <c r="L108" s="115">
        <v>29.99</v>
      </c>
      <c r="M108" s="175">
        <f t="shared" si="135"/>
        <v>25.201680672268907</v>
      </c>
      <c r="N108" s="115">
        <f>L108-10</f>
        <v>19.989999999999998</v>
      </c>
      <c r="O108" s="118">
        <f>N108/1.19</f>
        <v>16.798319327731093</v>
      </c>
      <c r="P108" s="177">
        <f>N108</f>
        <v>19.989999999999998</v>
      </c>
      <c r="Q108" s="67">
        <f>P108-1</f>
        <v>18.989999999999998</v>
      </c>
      <c r="R108" s="16">
        <f>P108-2</f>
        <v>17.989999999999998</v>
      </c>
      <c r="S108" s="16">
        <f>P108-3</f>
        <v>16.989999999999998</v>
      </c>
      <c r="T108" s="16">
        <f>P108-4</f>
        <v>15.989999999999998</v>
      </c>
      <c r="U108" s="16">
        <f>P108-5</f>
        <v>14.989999999999998</v>
      </c>
      <c r="V108" s="16">
        <f>P108-6</f>
        <v>13.989999999999998</v>
      </c>
      <c r="W108" s="16">
        <f>P108-7</f>
        <v>12.989999999999998</v>
      </c>
      <c r="X108" s="16">
        <f>P108-8</f>
        <v>11.989999999999998</v>
      </c>
      <c r="Y108" s="16">
        <f>P108-9</f>
        <v>10.989999999999998</v>
      </c>
      <c r="Z108" s="72">
        <f>P108-10</f>
        <v>9.9899999999999984</v>
      </c>
      <c r="AA108" s="252">
        <v>19.989999999999998</v>
      </c>
      <c r="AB108" s="237" t="s">
        <v>81</v>
      </c>
      <c r="AC108" s="120" t="s">
        <v>2539</v>
      </c>
      <c r="AD108" s="67">
        <v>230</v>
      </c>
      <c r="AE108" s="114">
        <v>-100</v>
      </c>
      <c r="AF108" s="182">
        <f t="shared" si="136"/>
        <v>130</v>
      </c>
      <c r="AG108" s="183">
        <f t="shared" si="137"/>
        <v>-107.1</v>
      </c>
      <c r="AH108" s="184">
        <f t="shared" si="138"/>
        <v>9.99</v>
      </c>
      <c r="AI108" s="183">
        <f t="shared" si="139"/>
        <v>8.3949579831932777</v>
      </c>
      <c r="AJ108" s="202">
        <f>IF(ISNUMBER(Q108),AF108-20,"-")</f>
        <v>110</v>
      </c>
      <c r="AK108" s="203">
        <f>IF(ISNUMBER(R108),AF108-40,"-")</f>
        <v>90</v>
      </c>
      <c r="AL108" s="203">
        <f>IF(ISNUMBER(S108),AF108-60,"-")</f>
        <v>70</v>
      </c>
      <c r="AM108" s="203">
        <f>IF(ISNUMBER(T108),AF108-80,"-")</f>
        <v>50</v>
      </c>
      <c r="AN108" s="203">
        <f>IF(ISNUMBER(U108),AF108-100,"-")</f>
        <v>30</v>
      </c>
      <c r="AO108" s="203">
        <f>IF(ISNUMBER(V108),AF108-120,"-")</f>
        <v>10</v>
      </c>
      <c r="AP108" s="203">
        <f>IF(ISNUMBER(W108),AF108-140,"-")</f>
        <v>-10</v>
      </c>
      <c r="AQ108" s="203">
        <f>IF(ISNUMBER(X108),AF108-160,"-")</f>
        <v>-30</v>
      </c>
      <c r="AR108" s="203">
        <f>IF(ISNUMBER(Y108),AF108-180,"-")</f>
        <v>-50</v>
      </c>
      <c r="AS108" s="204">
        <f>IF(ISNUMBER(Z108),AF108-200,"-")</f>
        <v>-70</v>
      </c>
      <c r="AT108" s="185"/>
      <c r="AU108" s="205">
        <f t="shared" si="140"/>
        <v>9.99</v>
      </c>
      <c r="AV108" s="206">
        <f t="shared" si="141"/>
        <v>9.99</v>
      </c>
      <c r="AW108" s="206">
        <f t="shared" si="142"/>
        <v>9.99</v>
      </c>
      <c r="AX108" s="206">
        <f t="shared" si="143"/>
        <v>9.99</v>
      </c>
      <c r="AY108" s="206">
        <f t="shared" si="144"/>
        <v>19.990000000000002</v>
      </c>
      <c r="AZ108" s="206">
        <f t="shared" si="145"/>
        <v>39.99</v>
      </c>
      <c r="BA108" s="206">
        <f t="shared" si="146"/>
        <v>59.99</v>
      </c>
      <c r="BB108" s="206">
        <f t="shared" si="147"/>
        <v>89.99</v>
      </c>
      <c r="BC108" s="206">
        <f t="shared" si="148"/>
        <v>109.99</v>
      </c>
      <c r="BD108" s="207">
        <f t="shared" si="149"/>
        <v>139.99</v>
      </c>
      <c r="BE108" s="103"/>
      <c r="BF108" s="227">
        <v>46265</v>
      </c>
      <c r="BG108" s="112" t="s">
        <v>164</v>
      </c>
      <c r="BH108" s="103"/>
    </row>
    <row r="109" spans="1:60" s="49" customFormat="1">
      <c r="A109" s="110"/>
      <c r="B109" s="125" t="s">
        <v>262</v>
      </c>
      <c r="C109" s="55" t="s">
        <v>2523</v>
      </c>
      <c r="D109" s="71" t="s">
        <v>40</v>
      </c>
      <c r="E109" s="112" t="s">
        <v>2428</v>
      </c>
      <c r="F109" s="51" t="s">
        <v>61</v>
      </c>
      <c r="G109" s="14">
        <v>75</v>
      </c>
      <c r="H109" s="14">
        <v>50</v>
      </c>
      <c r="I109" s="14" t="s">
        <v>41</v>
      </c>
      <c r="J109" s="14" t="s">
        <v>76</v>
      </c>
      <c r="K109" s="114" t="s">
        <v>61</v>
      </c>
      <c r="L109" s="115">
        <v>24.99</v>
      </c>
      <c r="M109" s="175">
        <f t="shared" si="135"/>
        <v>21</v>
      </c>
      <c r="N109" s="115">
        <f>L109-5</f>
        <v>19.989999999999998</v>
      </c>
      <c r="O109" s="118">
        <f>N109/1.19</f>
        <v>16.798319327731093</v>
      </c>
      <c r="P109" s="177">
        <f>N109</f>
        <v>19.989999999999998</v>
      </c>
      <c r="Q109" s="67">
        <f>P109-1</f>
        <v>18.989999999999998</v>
      </c>
      <c r="R109" s="16">
        <f>P109-2</f>
        <v>17.989999999999998</v>
      </c>
      <c r="S109" s="16">
        <f>P109-3</f>
        <v>16.989999999999998</v>
      </c>
      <c r="T109" s="16">
        <f>P109-4</f>
        <v>15.989999999999998</v>
      </c>
      <c r="U109" s="16">
        <f>P109-5</f>
        <v>14.989999999999998</v>
      </c>
      <c r="V109" s="16">
        <f>P109-6</f>
        <v>13.989999999999998</v>
      </c>
      <c r="W109" s="16">
        <f>P109-7</f>
        <v>12.989999999999998</v>
      </c>
      <c r="X109" s="16">
        <f>P109-8</f>
        <v>11.989999999999998</v>
      </c>
      <c r="Y109" s="16">
        <f>P109-9</f>
        <v>10.989999999999998</v>
      </c>
      <c r="Z109" s="72">
        <f>P109-10</f>
        <v>9.9899999999999984</v>
      </c>
      <c r="AA109" s="252">
        <v>19.989999999999998</v>
      </c>
      <c r="AB109" s="237" t="s">
        <v>169</v>
      </c>
      <c r="AC109" s="120" t="s">
        <v>2541</v>
      </c>
      <c r="AD109" s="67">
        <v>150</v>
      </c>
      <c r="AE109" s="114">
        <v>0</v>
      </c>
      <c r="AF109" s="182">
        <f t="shared" si="136"/>
        <v>150</v>
      </c>
      <c r="AG109" s="183">
        <f t="shared" si="137"/>
        <v>-130.9</v>
      </c>
      <c r="AH109" s="184">
        <f t="shared" si="138"/>
        <v>9.99</v>
      </c>
      <c r="AI109" s="183">
        <f t="shared" si="139"/>
        <v>8.3949579831932777</v>
      </c>
      <c r="AJ109" s="202">
        <f>IF(ISNUMBER(Q109),AF109-20,"-")</f>
        <v>130</v>
      </c>
      <c r="AK109" s="203">
        <f>IF(ISNUMBER(R109),AF109-40,"-")</f>
        <v>110</v>
      </c>
      <c r="AL109" s="203">
        <f>IF(ISNUMBER(S109),AF109-60,"-")</f>
        <v>90</v>
      </c>
      <c r="AM109" s="203">
        <f>IF(ISNUMBER(T109),AF109-80,"-")</f>
        <v>70</v>
      </c>
      <c r="AN109" s="203">
        <f>IF(ISNUMBER(U109),AF109-100,"-")</f>
        <v>50</v>
      </c>
      <c r="AO109" s="203">
        <f>IF(ISNUMBER(V109),AF109-120,"-")</f>
        <v>30</v>
      </c>
      <c r="AP109" s="203">
        <f>IF(ISNUMBER(W109),AF109-140,"-")</f>
        <v>10</v>
      </c>
      <c r="AQ109" s="203">
        <f>IF(ISNUMBER(X109),AF109-160,"-")</f>
        <v>-10</v>
      </c>
      <c r="AR109" s="203">
        <f>IF(ISNUMBER(Y109),AF109-180,"-")</f>
        <v>-30</v>
      </c>
      <c r="AS109" s="204">
        <f>IF(ISNUMBER(Z109),AF109-200,"-")</f>
        <v>-50</v>
      </c>
      <c r="AT109" s="185"/>
      <c r="AU109" s="205">
        <f t="shared" si="140"/>
        <v>9.99</v>
      </c>
      <c r="AV109" s="206">
        <f t="shared" si="141"/>
        <v>9.99</v>
      </c>
      <c r="AW109" s="206">
        <f t="shared" si="142"/>
        <v>9.99</v>
      </c>
      <c r="AX109" s="206">
        <f t="shared" si="143"/>
        <v>9.99</v>
      </c>
      <c r="AY109" s="206">
        <f t="shared" si="144"/>
        <v>9.99</v>
      </c>
      <c r="AZ109" s="206">
        <f t="shared" si="145"/>
        <v>19.990000000000002</v>
      </c>
      <c r="BA109" s="206">
        <f t="shared" si="146"/>
        <v>39.99</v>
      </c>
      <c r="BB109" s="206">
        <f t="shared" si="147"/>
        <v>59.99</v>
      </c>
      <c r="BC109" s="206">
        <f t="shared" si="148"/>
        <v>89.99</v>
      </c>
      <c r="BD109" s="207">
        <f t="shared" si="149"/>
        <v>109.99</v>
      </c>
      <c r="BE109" s="103"/>
      <c r="BF109" s="227">
        <v>46265</v>
      </c>
      <c r="BG109" s="112" t="s">
        <v>164</v>
      </c>
      <c r="BH109" s="103"/>
    </row>
    <row r="110" spans="1:60" s="49" customFormat="1">
      <c r="A110" s="110"/>
      <c r="B110" s="125" t="s">
        <v>262</v>
      </c>
      <c r="C110" s="55" t="s">
        <v>2555</v>
      </c>
      <c r="D110" s="71" t="s">
        <v>40</v>
      </c>
      <c r="E110" s="112" t="s">
        <v>2428</v>
      </c>
      <c r="F110" s="51" t="s">
        <v>61</v>
      </c>
      <c r="G110" s="14">
        <v>50</v>
      </c>
      <c r="H110" s="14">
        <v>50</v>
      </c>
      <c r="I110" s="14" t="s">
        <v>41</v>
      </c>
      <c r="J110" s="14" t="s">
        <v>76</v>
      </c>
      <c r="K110" s="114" t="s">
        <v>61</v>
      </c>
      <c r="L110" s="115">
        <v>19.989999999999998</v>
      </c>
      <c r="M110" s="175">
        <f t="shared" si="135"/>
        <v>16.798319327731093</v>
      </c>
      <c r="N110" s="115"/>
      <c r="O110" s="116"/>
      <c r="P110" s="177">
        <f>L110</f>
        <v>19.989999999999998</v>
      </c>
      <c r="Q110" s="67">
        <f>P110-1</f>
        <v>18.989999999999998</v>
      </c>
      <c r="R110" s="16">
        <f>P110-2</f>
        <v>17.989999999999998</v>
      </c>
      <c r="S110" s="16">
        <f>P110-3</f>
        <v>16.989999999999998</v>
      </c>
      <c r="T110" s="16">
        <f>P110-4</f>
        <v>15.989999999999998</v>
      </c>
      <c r="U110" s="16">
        <f>P110-5</f>
        <v>14.989999999999998</v>
      </c>
      <c r="V110" s="16">
        <f>P110-6</f>
        <v>13.989999999999998</v>
      </c>
      <c r="W110" s="16">
        <f>P110-7</f>
        <v>12.989999999999998</v>
      </c>
      <c r="X110" s="16">
        <f>P110-8</f>
        <v>11.989999999999998</v>
      </c>
      <c r="Y110" s="16">
        <f>P110-9</f>
        <v>10.989999999999998</v>
      </c>
      <c r="Z110" s="72">
        <f>P110-10</f>
        <v>9.9899999999999984</v>
      </c>
      <c r="AA110" s="252">
        <v>19.989999999999998</v>
      </c>
      <c r="AB110" s="237" t="s">
        <v>49</v>
      </c>
      <c r="AC110" s="120" t="s">
        <v>2567</v>
      </c>
      <c r="AD110" s="67">
        <v>100</v>
      </c>
      <c r="AE110" s="114">
        <v>40</v>
      </c>
      <c r="AF110" s="182">
        <f t="shared" si="136"/>
        <v>140</v>
      </c>
      <c r="AG110" s="183">
        <f t="shared" si="137"/>
        <v>-119</v>
      </c>
      <c r="AH110" s="184">
        <f t="shared" si="138"/>
        <v>9.99</v>
      </c>
      <c r="AI110" s="183">
        <f t="shared" si="139"/>
        <v>8.3949579831932777</v>
      </c>
      <c r="AJ110" s="202">
        <f>IF(ISNUMBER(Q110),AF110-20,"-")</f>
        <v>120</v>
      </c>
      <c r="AK110" s="203">
        <f>IF(ISNUMBER(R110),AF110-40,"-")</f>
        <v>100</v>
      </c>
      <c r="AL110" s="203">
        <f>IF(ISNUMBER(S110),AF110-60,"-")</f>
        <v>80</v>
      </c>
      <c r="AM110" s="203">
        <f>IF(ISNUMBER(T110),AF110-80,"-")</f>
        <v>60</v>
      </c>
      <c r="AN110" s="203">
        <f>IF(ISNUMBER(U110),AF110-100,"-")</f>
        <v>40</v>
      </c>
      <c r="AO110" s="203">
        <f>IF(ISNUMBER(V110),AF110-120,"-")</f>
        <v>20</v>
      </c>
      <c r="AP110" s="203">
        <f>IF(ISNUMBER(W110),AF110-140,"-")</f>
        <v>0</v>
      </c>
      <c r="AQ110" s="203">
        <f>IF(ISNUMBER(X110),AF110-160,"-")</f>
        <v>-20</v>
      </c>
      <c r="AR110" s="203">
        <f>IF(ISNUMBER(Y110),AF110-180,"-")</f>
        <v>-40</v>
      </c>
      <c r="AS110" s="204">
        <f>IF(ISNUMBER(Z110),AF110-200,"-")</f>
        <v>-60</v>
      </c>
      <c r="AT110" s="185"/>
      <c r="AU110" s="205">
        <f t="shared" si="140"/>
        <v>9.99</v>
      </c>
      <c r="AV110" s="206">
        <f t="shared" si="141"/>
        <v>9.99</v>
      </c>
      <c r="AW110" s="206">
        <f t="shared" si="142"/>
        <v>9.99</v>
      </c>
      <c r="AX110" s="206">
        <f t="shared" si="143"/>
        <v>9.99</v>
      </c>
      <c r="AY110" s="206">
        <f t="shared" si="144"/>
        <v>9.99</v>
      </c>
      <c r="AZ110" s="206">
        <f t="shared" si="145"/>
        <v>29.990000000000002</v>
      </c>
      <c r="BA110" s="206">
        <f t="shared" si="146"/>
        <v>49.99</v>
      </c>
      <c r="BB110" s="206">
        <f t="shared" si="147"/>
        <v>79.989999999999995</v>
      </c>
      <c r="BC110" s="206">
        <f t="shared" si="148"/>
        <v>99.99</v>
      </c>
      <c r="BD110" s="207">
        <f t="shared" si="149"/>
        <v>119.99</v>
      </c>
      <c r="BE110" s="103"/>
      <c r="BF110" s="227">
        <v>46265</v>
      </c>
      <c r="BG110" s="112" t="s">
        <v>164</v>
      </c>
      <c r="BH110" s="103"/>
    </row>
    <row r="111" spans="1:60" s="49" customFormat="1">
      <c r="A111" s="111" t="s">
        <v>173</v>
      </c>
      <c r="B111" s="125" t="s">
        <v>262</v>
      </c>
      <c r="C111" s="55" t="s">
        <v>2556</v>
      </c>
      <c r="D111" s="71" t="s">
        <v>40</v>
      </c>
      <c r="E111" s="112" t="s">
        <v>2428</v>
      </c>
      <c r="F111" s="51" t="s">
        <v>61</v>
      </c>
      <c r="G111" s="14">
        <v>50</v>
      </c>
      <c r="H111" s="14">
        <v>50</v>
      </c>
      <c r="I111" s="14" t="s">
        <v>41</v>
      </c>
      <c r="J111" s="14" t="s">
        <v>76</v>
      </c>
      <c r="K111" s="114" t="s">
        <v>61</v>
      </c>
      <c r="L111" s="115">
        <v>19.989999999999998</v>
      </c>
      <c r="M111" s="175">
        <f t="shared" si="135"/>
        <v>16.798319327731093</v>
      </c>
      <c r="N111" s="115"/>
      <c r="O111" s="116"/>
      <c r="P111" s="177">
        <f>L111</f>
        <v>19.989999999999998</v>
      </c>
      <c r="Q111" s="51" t="s">
        <v>41</v>
      </c>
      <c r="R111" s="14" t="s">
        <v>41</v>
      </c>
      <c r="S111" s="14" t="s">
        <v>41</v>
      </c>
      <c r="T111" s="14" t="s">
        <v>41</v>
      </c>
      <c r="U111" s="14" t="s">
        <v>41</v>
      </c>
      <c r="V111" s="14" t="s">
        <v>41</v>
      </c>
      <c r="W111" s="14" t="s">
        <v>41</v>
      </c>
      <c r="X111" s="14" t="s">
        <v>41</v>
      </c>
      <c r="Y111" s="14" t="s">
        <v>41</v>
      </c>
      <c r="Z111" s="71" t="s">
        <v>41</v>
      </c>
      <c r="AA111" s="256">
        <v>0</v>
      </c>
      <c r="AB111" s="237" t="s">
        <v>49</v>
      </c>
      <c r="AC111" s="120" t="s">
        <v>2568</v>
      </c>
      <c r="AD111" s="67">
        <v>0</v>
      </c>
      <c r="AE111" s="114">
        <v>20</v>
      </c>
      <c r="AF111" s="182">
        <f t="shared" si="136"/>
        <v>20</v>
      </c>
      <c r="AG111" s="183">
        <f t="shared" si="137"/>
        <v>23.799999999999997</v>
      </c>
      <c r="AH111" s="184">
        <f t="shared" si="138"/>
        <v>29.990000000000002</v>
      </c>
      <c r="AI111" s="183">
        <f t="shared" si="139"/>
        <v>25.20168067226891</v>
      </c>
      <c r="AJ111" s="202" t="str">
        <f>IF(ISNUMBER(Q111),AF111-20,"-")</f>
        <v>-</v>
      </c>
      <c r="AK111" s="203" t="str">
        <f>IF(ISNUMBER(R111),AF111-40,"-")</f>
        <v>-</v>
      </c>
      <c r="AL111" s="203" t="str">
        <f>IF(ISNUMBER(S111),AF111-60,"-")</f>
        <v>-</v>
      </c>
      <c r="AM111" s="203" t="str">
        <f>IF(ISNUMBER(T111),AF111-80,"-")</f>
        <v>-</v>
      </c>
      <c r="AN111" s="203" t="str">
        <f>IF(ISNUMBER(U111),AF111-100,"-")</f>
        <v>-</v>
      </c>
      <c r="AO111" s="203" t="str">
        <f>IF(ISNUMBER(V111),AF111-120,"-")</f>
        <v>-</v>
      </c>
      <c r="AP111" s="203" t="str">
        <f>IF(ISNUMBER(W111),AF111-140,"-")</f>
        <v>-</v>
      </c>
      <c r="AQ111" s="203" t="str">
        <f>IF(ISNUMBER(X111),AF111-160,"-")</f>
        <v>-</v>
      </c>
      <c r="AR111" s="203" t="str">
        <f>IF(ISNUMBER(Y111),AF111-180,"-")</f>
        <v>-</v>
      </c>
      <c r="AS111" s="204" t="str">
        <f>IF(ISNUMBER(Z111),AF111-200,"-")</f>
        <v>-</v>
      </c>
      <c r="AT111" s="185"/>
      <c r="AU111" s="205" t="str">
        <f t="shared" si="140"/>
        <v>-</v>
      </c>
      <c r="AV111" s="206" t="str">
        <f t="shared" si="141"/>
        <v>-</v>
      </c>
      <c r="AW111" s="206" t="str">
        <f t="shared" si="142"/>
        <v>-</v>
      </c>
      <c r="AX111" s="206" t="str">
        <f t="shared" si="143"/>
        <v>-</v>
      </c>
      <c r="AY111" s="206" t="str">
        <f t="shared" si="144"/>
        <v>-</v>
      </c>
      <c r="AZ111" s="206" t="str">
        <f t="shared" si="145"/>
        <v>-</v>
      </c>
      <c r="BA111" s="206" t="str">
        <f t="shared" si="146"/>
        <v>-</v>
      </c>
      <c r="BB111" s="206" t="str">
        <f t="shared" si="147"/>
        <v>-</v>
      </c>
      <c r="BC111" s="206" t="str">
        <f t="shared" si="148"/>
        <v>-</v>
      </c>
      <c r="BD111" s="207" t="str">
        <f t="shared" si="149"/>
        <v>-</v>
      </c>
      <c r="BE111" s="103" t="s">
        <v>174</v>
      </c>
      <c r="BF111" s="227">
        <v>46265</v>
      </c>
      <c r="BG111" s="112" t="s">
        <v>165</v>
      </c>
      <c r="BH111" s="103"/>
    </row>
    <row r="112" spans="1:60" s="49" customFormat="1">
      <c r="A112" s="267" t="s">
        <v>2598</v>
      </c>
      <c r="B112" s="125" t="s">
        <v>262</v>
      </c>
      <c r="C112" s="55" t="s">
        <v>2582</v>
      </c>
      <c r="D112" s="71" t="s">
        <v>40</v>
      </c>
      <c r="E112" s="112"/>
      <c r="F112" s="51" t="s">
        <v>61</v>
      </c>
      <c r="G112" s="14">
        <v>70</v>
      </c>
      <c r="H112" s="14">
        <v>50</v>
      </c>
      <c r="I112" s="14" t="s">
        <v>41</v>
      </c>
      <c r="J112" s="14" t="s">
        <v>76</v>
      </c>
      <c r="K112" s="114" t="s">
        <v>61</v>
      </c>
      <c r="L112" s="115">
        <v>19.989999999999998</v>
      </c>
      <c r="M112" s="175">
        <f t="shared" si="135"/>
        <v>16.798319327731093</v>
      </c>
      <c r="N112" s="115"/>
      <c r="O112" s="116"/>
      <c r="P112" s="177">
        <f>L112</f>
        <v>19.989999999999998</v>
      </c>
      <c r="Q112" s="67" t="s">
        <v>41</v>
      </c>
      <c r="R112" s="16" t="s">
        <v>41</v>
      </c>
      <c r="S112" s="16" t="s">
        <v>41</v>
      </c>
      <c r="T112" s="16" t="s">
        <v>41</v>
      </c>
      <c r="U112" s="16" t="s">
        <v>41</v>
      </c>
      <c r="V112" s="16" t="s">
        <v>41</v>
      </c>
      <c r="W112" s="16" t="s">
        <v>41</v>
      </c>
      <c r="X112" s="16" t="s">
        <v>41</v>
      </c>
      <c r="Y112" s="16" t="s">
        <v>41</v>
      </c>
      <c r="Z112" s="72" t="s">
        <v>41</v>
      </c>
      <c r="AA112" s="252">
        <v>19.989999999999998</v>
      </c>
      <c r="AB112" s="212"/>
      <c r="AC112" s="119" t="s">
        <v>41</v>
      </c>
      <c r="AD112" s="67">
        <v>100</v>
      </c>
      <c r="AE112" s="114"/>
      <c r="AF112" s="182">
        <f t="shared" si="136"/>
        <v>100</v>
      </c>
      <c r="AG112" s="183">
        <f t="shared" si="137"/>
        <v>-71.399999999999991</v>
      </c>
      <c r="AH112" s="184">
        <f t="shared" si="138"/>
        <v>9.99</v>
      </c>
      <c r="AI112" s="183">
        <f t="shared" si="139"/>
        <v>8.3949579831932777</v>
      </c>
      <c r="AJ112" s="202" t="str">
        <f>IF(ISNUMBER(Q112),AF112-20,"-")</f>
        <v>-</v>
      </c>
      <c r="AK112" s="203" t="str">
        <f>IF(ISNUMBER(R112),AF112-40,"-")</f>
        <v>-</v>
      </c>
      <c r="AL112" s="203" t="str">
        <f>IF(ISNUMBER(S112),AF112-60,"-")</f>
        <v>-</v>
      </c>
      <c r="AM112" s="203" t="str">
        <f>IF(ISNUMBER(T112),AF112-80,"-")</f>
        <v>-</v>
      </c>
      <c r="AN112" s="203" t="str">
        <f>IF(ISNUMBER(U112),AF112-100,"-")</f>
        <v>-</v>
      </c>
      <c r="AO112" s="203" t="str">
        <f>IF(ISNUMBER(V112),AF112-120,"-")</f>
        <v>-</v>
      </c>
      <c r="AP112" s="203" t="str">
        <f>IF(ISNUMBER(W112),AF112-140,"-")</f>
        <v>-</v>
      </c>
      <c r="AQ112" s="203" t="str">
        <f>IF(ISNUMBER(X112),AF112-160,"-")</f>
        <v>-</v>
      </c>
      <c r="AR112" s="203" t="str">
        <f>IF(ISNUMBER(Y112),AF112-180,"-")</f>
        <v>-</v>
      </c>
      <c r="AS112" s="204" t="str">
        <f>IF(ISNUMBER(Z112),AF112-200,"-")</f>
        <v>-</v>
      </c>
      <c r="AT112" s="185"/>
      <c r="AU112" s="205" t="str">
        <f t="shared" si="140"/>
        <v>-</v>
      </c>
      <c r="AV112" s="206" t="str">
        <f t="shared" si="141"/>
        <v>-</v>
      </c>
      <c r="AW112" s="206" t="str">
        <f t="shared" si="142"/>
        <v>-</v>
      </c>
      <c r="AX112" s="206" t="str">
        <f t="shared" si="143"/>
        <v>-</v>
      </c>
      <c r="AY112" s="206" t="str">
        <f t="shared" si="144"/>
        <v>-</v>
      </c>
      <c r="AZ112" s="206" t="str">
        <f t="shared" si="145"/>
        <v>-</v>
      </c>
      <c r="BA112" s="206" t="str">
        <f t="shared" si="146"/>
        <v>-</v>
      </c>
      <c r="BB112" s="206" t="str">
        <f t="shared" si="147"/>
        <v>-</v>
      </c>
      <c r="BC112" s="206" t="str">
        <f t="shared" si="148"/>
        <v>-</v>
      </c>
      <c r="BD112" s="207" t="str">
        <f t="shared" si="149"/>
        <v>-</v>
      </c>
      <c r="BE112" s="268" t="s">
        <v>2590</v>
      </c>
      <c r="BF112" s="227"/>
      <c r="BG112" s="112" t="s">
        <v>164</v>
      </c>
      <c r="BH112" s="103"/>
    </row>
    <row r="113" spans="1:60" s="49" customFormat="1">
      <c r="A113" s="110"/>
      <c r="B113" s="125" t="s">
        <v>262</v>
      </c>
      <c r="C113" s="55" t="s">
        <v>2525</v>
      </c>
      <c r="D113" s="71" t="s">
        <v>85</v>
      </c>
      <c r="E113" s="112" t="s">
        <v>2428</v>
      </c>
      <c r="F113" s="51" t="s">
        <v>61</v>
      </c>
      <c r="G113" s="14">
        <v>75</v>
      </c>
      <c r="H113" s="14">
        <v>50</v>
      </c>
      <c r="I113" s="14" t="s">
        <v>41</v>
      </c>
      <c r="J113" s="14" t="s">
        <v>76</v>
      </c>
      <c r="K113" s="114" t="s">
        <v>61</v>
      </c>
      <c r="L113" s="115">
        <v>29.99</v>
      </c>
      <c r="M113" s="175">
        <f t="shared" si="135"/>
        <v>25.201680672268907</v>
      </c>
      <c r="N113" s="115">
        <f>L113-7</f>
        <v>22.99</v>
      </c>
      <c r="O113" s="118">
        <f>N113/1.19</f>
        <v>19.319327731092436</v>
      </c>
      <c r="P113" s="177">
        <f>N113</f>
        <v>22.99</v>
      </c>
      <c r="Q113" s="67">
        <f t="shared" ref="Q113:Q121" si="150">P113-1</f>
        <v>21.99</v>
      </c>
      <c r="R113" s="16">
        <f t="shared" ref="R113:R121" si="151">P113-2</f>
        <v>20.99</v>
      </c>
      <c r="S113" s="16">
        <f t="shared" ref="S113:S121" si="152">P113-3</f>
        <v>19.989999999999998</v>
      </c>
      <c r="T113" s="16">
        <f t="shared" ref="T113:T121" si="153">P113-4</f>
        <v>18.989999999999998</v>
      </c>
      <c r="U113" s="16">
        <f t="shared" ref="U113:U115" si="154">P113-5</f>
        <v>17.989999999999998</v>
      </c>
      <c r="V113" s="16">
        <f t="shared" ref="V113:V115" si="155">P113-6</f>
        <v>16.989999999999998</v>
      </c>
      <c r="W113" s="16">
        <f t="shared" ref="W113:W115" si="156">P113-7</f>
        <v>15.989999999999998</v>
      </c>
      <c r="X113" s="16">
        <f t="shared" ref="X113:X115" si="157">P113-8</f>
        <v>14.989999999999998</v>
      </c>
      <c r="Y113" s="16">
        <f t="shared" ref="Y113:Y115" si="158">P113-9</f>
        <v>13.989999999999998</v>
      </c>
      <c r="Z113" s="72">
        <f t="shared" ref="Z113:Z115" si="159">P113-10</f>
        <v>12.989999999999998</v>
      </c>
      <c r="AA113" s="252">
        <v>19.989999999999998</v>
      </c>
      <c r="AB113" s="237" t="s">
        <v>80</v>
      </c>
      <c r="AC113" s="120" t="s">
        <v>2540</v>
      </c>
      <c r="AD113" s="67">
        <v>230</v>
      </c>
      <c r="AE113" s="114">
        <v>-40</v>
      </c>
      <c r="AF113" s="182">
        <f t="shared" si="136"/>
        <v>190</v>
      </c>
      <c r="AG113" s="183">
        <f t="shared" si="137"/>
        <v>-178.5</v>
      </c>
      <c r="AH113" s="184">
        <f t="shared" si="138"/>
        <v>9.99</v>
      </c>
      <c r="AI113" s="183">
        <f t="shared" si="139"/>
        <v>8.3949579831932777</v>
      </c>
      <c r="AJ113" s="202">
        <f>IF(ISNUMBER(Q113),AF113-20,"-")</f>
        <v>170</v>
      </c>
      <c r="AK113" s="203">
        <f>IF(ISNUMBER(R113),AF113-40,"-")</f>
        <v>150</v>
      </c>
      <c r="AL113" s="203">
        <f>IF(ISNUMBER(S113),AF113-60,"-")</f>
        <v>130</v>
      </c>
      <c r="AM113" s="203">
        <f>IF(ISNUMBER(T113),AF113-80,"-")</f>
        <v>110</v>
      </c>
      <c r="AN113" s="203">
        <f>IF(ISNUMBER(U113),AF113-100,"-")</f>
        <v>90</v>
      </c>
      <c r="AO113" s="203">
        <f>IF(ISNUMBER(V113),AF113-120,"-")</f>
        <v>70</v>
      </c>
      <c r="AP113" s="203">
        <f>IF(ISNUMBER(W113),AF113-140,"-")</f>
        <v>50</v>
      </c>
      <c r="AQ113" s="203">
        <f>IF(ISNUMBER(X113),AF113-160,"-")</f>
        <v>30</v>
      </c>
      <c r="AR113" s="203">
        <f>IF(ISNUMBER(Y113),AF113-180,"-")</f>
        <v>10</v>
      </c>
      <c r="AS113" s="204">
        <f>IF(ISNUMBER(Z113),AF113-200,"-")</f>
        <v>-10</v>
      </c>
      <c r="AT113" s="185"/>
      <c r="AU113" s="205">
        <f t="shared" si="140"/>
        <v>9.99</v>
      </c>
      <c r="AV113" s="206">
        <f t="shared" si="141"/>
        <v>9.99</v>
      </c>
      <c r="AW113" s="206">
        <f t="shared" si="142"/>
        <v>9.99</v>
      </c>
      <c r="AX113" s="206">
        <f t="shared" si="143"/>
        <v>9.99</v>
      </c>
      <c r="AY113" s="206">
        <f t="shared" si="144"/>
        <v>9.99</v>
      </c>
      <c r="AZ113" s="206">
        <f t="shared" si="145"/>
        <v>9.99</v>
      </c>
      <c r="BA113" s="206">
        <f t="shared" si="146"/>
        <v>9.99</v>
      </c>
      <c r="BB113" s="206">
        <f t="shared" si="147"/>
        <v>19.990000000000002</v>
      </c>
      <c r="BC113" s="206">
        <f t="shared" si="148"/>
        <v>39.99</v>
      </c>
      <c r="BD113" s="207">
        <f t="shared" si="149"/>
        <v>59.99</v>
      </c>
      <c r="BE113" s="103"/>
      <c r="BF113" s="227">
        <v>46265</v>
      </c>
      <c r="BG113" s="112" t="s">
        <v>164</v>
      </c>
      <c r="BH113" s="103"/>
    </row>
    <row r="114" spans="1:60" s="49" customFormat="1">
      <c r="A114" s="110" t="s">
        <v>53</v>
      </c>
      <c r="B114" s="125" t="s">
        <v>262</v>
      </c>
      <c r="C114" s="55" t="s">
        <v>270</v>
      </c>
      <c r="D114" s="71" t="s">
        <v>85</v>
      </c>
      <c r="E114" s="112"/>
      <c r="F114" s="51" t="s">
        <v>41</v>
      </c>
      <c r="G114" s="14">
        <v>10</v>
      </c>
      <c r="H114" s="14">
        <v>50</v>
      </c>
      <c r="I114" s="14" t="s">
        <v>41</v>
      </c>
      <c r="J114" s="14" t="s">
        <v>42</v>
      </c>
      <c r="K114" s="114">
        <v>0.09</v>
      </c>
      <c r="L114" s="115">
        <v>24.99</v>
      </c>
      <c r="M114" s="175">
        <f t="shared" si="135"/>
        <v>21</v>
      </c>
      <c r="N114" s="115"/>
      <c r="O114" s="116"/>
      <c r="P114" s="177">
        <f t="shared" ref="P114:P123" si="160">L114</f>
        <v>24.99</v>
      </c>
      <c r="Q114" s="67">
        <f t="shared" si="150"/>
        <v>23.99</v>
      </c>
      <c r="R114" s="16">
        <f t="shared" si="151"/>
        <v>22.99</v>
      </c>
      <c r="S114" s="16">
        <f t="shared" si="152"/>
        <v>21.99</v>
      </c>
      <c r="T114" s="16">
        <f t="shared" si="153"/>
        <v>20.99</v>
      </c>
      <c r="U114" s="16">
        <f t="shared" si="154"/>
        <v>19.989999999999998</v>
      </c>
      <c r="V114" s="16">
        <f t="shared" si="155"/>
        <v>18.989999999999998</v>
      </c>
      <c r="W114" s="16">
        <f t="shared" si="156"/>
        <v>17.989999999999998</v>
      </c>
      <c r="X114" s="16">
        <f t="shared" si="157"/>
        <v>16.989999999999998</v>
      </c>
      <c r="Y114" s="16">
        <f t="shared" si="158"/>
        <v>15.989999999999998</v>
      </c>
      <c r="Z114" s="72">
        <f t="shared" si="159"/>
        <v>14.989999999999998</v>
      </c>
      <c r="AA114" s="252">
        <v>19.989999999999998</v>
      </c>
      <c r="AB114" s="212"/>
      <c r="AC114" s="119" t="s">
        <v>41</v>
      </c>
      <c r="AD114" s="67">
        <v>260</v>
      </c>
      <c r="AE114" s="114"/>
      <c r="AF114" s="182">
        <f t="shared" si="136"/>
        <v>260</v>
      </c>
      <c r="AG114" s="183">
        <f t="shared" si="137"/>
        <v>-261.8</v>
      </c>
      <c r="AH114" s="184">
        <f t="shared" si="138"/>
        <v>9.99</v>
      </c>
      <c r="AI114" s="183">
        <f t="shared" si="139"/>
        <v>8.3949579831932777</v>
      </c>
      <c r="AJ114" s="202">
        <f>IF(ISNUMBER(Q114),AF114-20,"-")</f>
        <v>240</v>
      </c>
      <c r="AK114" s="203">
        <f>IF(ISNUMBER(R114),AF114-40,"-")</f>
        <v>220</v>
      </c>
      <c r="AL114" s="203">
        <f>IF(ISNUMBER(S114),AF114-60,"-")</f>
        <v>200</v>
      </c>
      <c r="AM114" s="203">
        <f>IF(ISNUMBER(T114),AF114-80,"-")</f>
        <v>180</v>
      </c>
      <c r="AN114" s="203">
        <f>IF(ISNUMBER(U114),AF114-100,"-")</f>
        <v>160</v>
      </c>
      <c r="AO114" s="203">
        <f>IF(ISNUMBER(V114),AF114-120,"-")</f>
        <v>140</v>
      </c>
      <c r="AP114" s="203">
        <f>IF(ISNUMBER(W114),AF114-140,"-")</f>
        <v>120</v>
      </c>
      <c r="AQ114" s="203">
        <f>IF(ISNUMBER(X114),AF114-160,"-")</f>
        <v>100</v>
      </c>
      <c r="AR114" s="203">
        <f>IF(ISNUMBER(Y114),AF114-180,"-")</f>
        <v>80</v>
      </c>
      <c r="AS114" s="204">
        <f>IF(ISNUMBER(Z114),AF114-200,"-")</f>
        <v>60</v>
      </c>
      <c r="AT114" s="185"/>
      <c r="AU114" s="205">
        <f t="shared" si="140"/>
        <v>9.99</v>
      </c>
      <c r="AV114" s="206">
        <f t="shared" si="141"/>
        <v>9.99</v>
      </c>
      <c r="AW114" s="206">
        <f t="shared" si="142"/>
        <v>9.99</v>
      </c>
      <c r="AX114" s="206">
        <f t="shared" si="143"/>
        <v>9.99</v>
      </c>
      <c r="AY114" s="206">
        <f t="shared" si="144"/>
        <v>9.99</v>
      </c>
      <c r="AZ114" s="206">
        <f t="shared" si="145"/>
        <v>9.99</v>
      </c>
      <c r="BA114" s="206">
        <f t="shared" si="146"/>
        <v>9.99</v>
      </c>
      <c r="BB114" s="206">
        <f t="shared" si="147"/>
        <v>9.99</v>
      </c>
      <c r="BC114" s="206">
        <f t="shared" si="148"/>
        <v>9.99</v>
      </c>
      <c r="BD114" s="207">
        <f t="shared" si="149"/>
        <v>9.99</v>
      </c>
      <c r="BE114" s="103"/>
      <c r="BF114" s="227"/>
      <c r="BG114" s="112" t="s">
        <v>151</v>
      </c>
      <c r="BH114" s="103"/>
    </row>
    <row r="115" spans="1:60" s="49" customFormat="1">
      <c r="A115" s="110" t="s">
        <v>53</v>
      </c>
      <c r="B115" s="125" t="s">
        <v>262</v>
      </c>
      <c r="C115" s="55" t="s">
        <v>270</v>
      </c>
      <c r="D115" s="71" t="s">
        <v>85</v>
      </c>
      <c r="E115" s="112" t="s">
        <v>2429</v>
      </c>
      <c r="F115" s="51" t="s">
        <v>41</v>
      </c>
      <c r="G115" s="14">
        <v>10</v>
      </c>
      <c r="H115" s="14">
        <v>50</v>
      </c>
      <c r="I115" s="14" t="s">
        <v>41</v>
      </c>
      <c r="J115" s="14" t="s">
        <v>42</v>
      </c>
      <c r="K115" s="114">
        <v>0.09</v>
      </c>
      <c r="L115" s="115">
        <v>24.99</v>
      </c>
      <c r="M115" s="175">
        <f t="shared" si="135"/>
        <v>21</v>
      </c>
      <c r="N115" s="115"/>
      <c r="O115" s="116"/>
      <c r="P115" s="177">
        <f t="shared" si="160"/>
        <v>24.99</v>
      </c>
      <c r="Q115" s="67">
        <f t="shared" si="150"/>
        <v>23.99</v>
      </c>
      <c r="R115" s="16">
        <f t="shared" si="151"/>
        <v>22.99</v>
      </c>
      <c r="S115" s="16">
        <f t="shared" si="152"/>
        <v>21.99</v>
      </c>
      <c r="T115" s="16">
        <f t="shared" si="153"/>
        <v>20.99</v>
      </c>
      <c r="U115" s="16">
        <f t="shared" si="154"/>
        <v>19.989999999999998</v>
      </c>
      <c r="V115" s="16">
        <f t="shared" si="155"/>
        <v>18.989999999999998</v>
      </c>
      <c r="W115" s="16">
        <f t="shared" si="156"/>
        <v>17.989999999999998</v>
      </c>
      <c r="X115" s="16">
        <f t="shared" si="157"/>
        <v>16.989999999999998</v>
      </c>
      <c r="Y115" s="16">
        <f t="shared" si="158"/>
        <v>15.989999999999998</v>
      </c>
      <c r="Z115" s="72">
        <f t="shared" si="159"/>
        <v>14.989999999999998</v>
      </c>
      <c r="AA115" s="252">
        <v>19.989999999999998</v>
      </c>
      <c r="AB115" s="236" t="s">
        <v>49</v>
      </c>
      <c r="AC115" s="223" t="s">
        <v>268</v>
      </c>
      <c r="AD115" s="67">
        <v>260</v>
      </c>
      <c r="AE115" s="114">
        <v>65</v>
      </c>
      <c r="AF115" s="182">
        <f t="shared" si="136"/>
        <v>325</v>
      </c>
      <c r="AG115" s="183">
        <f t="shared" si="137"/>
        <v>-339.15</v>
      </c>
      <c r="AH115" s="184">
        <f t="shared" si="138"/>
        <v>9.99</v>
      </c>
      <c r="AI115" s="183">
        <f t="shared" si="139"/>
        <v>8.3949579831932777</v>
      </c>
      <c r="AJ115" s="202">
        <f>IF(ISNUMBER(Q115),AF115-20,"-")</f>
        <v>305</v>
      </c>
      <c r="AK115" s="203">
        <f>IF(ISNUMBER(R115),AF115-40,"-")</f>
        <v>285</v>
      </c>
      <c r="AL115" s="203">
        <f>IF(ISNUMBER(S115),AF115-60,"-")</f>
        <v>265</v>
      </c>
      <c r="AM115" s="203">
        <f>IF(ISNUMBER(T115),AF115-80,"-")</f>
        <v>245</v>
      </c>
      <c r="AN115" s="203">
        <f>IF(ISNUMBER(U115),AF115-100,"-")</f>
        <v>225</v>
      </c>
      <c r="AO115" s="203">
        <f>IF(ISNUMBER(V115),AF115-120,"-")</f>
        <v>205</v>
      </c>
      <c r="AP115" s="203">
        <f>IF(ISNUMBER(W115),AF115-140,"-")</f>
        <v>185</v>
      </c>
      <c r="AQ115" s="203">
        <f>IF(ISNUMBER(X115),AF115-160,"-")</f>
        <v>165</v>
      </c>
      <c r="AR115" s="203">
        <f>IF(ISNUMBER(Y115),AF115-180,"-")</f>
        <v>145</v>
      </c>
      <c r="AS115" s="204">
        <f>IF(ISNUMBER(Z115),AF115-200,"-")</f>
        <v>125</v>
      </c>
      <c r="AT115" s="185"/>
      <c r="AU115" s="205">
        <f t="shared" si="140"/>
        <v>9.99</v>
      </c>
      <c r="AV115" s="206">
        <f t="shared" si="141"/>
        <v>9.99</v>
      </c>
      <c r="AW115" s="206">
        <f t="shared" si="142"/>
        <v>9.99</v>
      </c>
      <c r="AX115" s="206">
        <f t="shared" si="143"/>
        <v>9.99</v>
      </c>
      <c r="AY115" s="206">
        <f t="shared" si="144"/>
        <v>9.99</v>
      </c>
      <c r="AZ115" s="206">
        <f t="shared" si="145"/>
        <v>9.99</v>
      </c>
      <c r="BA115" s="206">
        <f t="shared" si="146"/>
        <v>9.99</v>
      </c>
      <c r="BB115" s="206">
        <f t="shared" si="147"/>
        <v>9.99</v>
      </c>
      <c r="BC115" s="206">
        <f t="shared" si="148"/>
        <v>9.99</v>
      </c>
      <c r="BD115" s="207">
        <f t="shared" si="149"/>
        <v>9.99</v>
      </c>
      <c r="BE115" s="103"/>
      <c r="BF115" s="227">
        <v>46265</v>
      </c>
      <c r="BG115" s="112" t="s">
        <v>151</v>
      </c>
      <c r="BH115" s="103"/>
    </row>
    <row r="116" spans="1:60" s="49" customFormat="1">
      <c r="A116" s="110" t="s">
        <v>53</v>
      </c>
      <c r="B116" s="125" t="s">
        <v>262</v>
      </c>
      <c r="C116" s="55" t="s">
        <v>271</v>
      </c>
      <c r="D116" s="71" t="s">
        <v>167</v>
      </c>
      <c r="E116" s="112"/>
      <c r="F116" s="51" t="s">
        <v>41</v>
      </c>
      <c r="G116" s="14">
        <v>5</v>
      </c>
      <c r="H116" s="14">
        <v>50</v>
      </c>
      <c r="I116" s="14" t="s">
        <v>41</v>
      </c>
      <c r="J116" s="14" t="s">
        <v>42</v>
      </c>
      <c r="K116" s="114">
        <v>0.09</v>
      </c>
      <c r="L116" s="115">
        <v>24.99</v>
      </c>
      <c r="M116" s="175">
        <f t="shared" si="135"/>
        <v>21</v>
      </c>
      <c r="N116" s="115"/>
      <c r="O116" s="116"/>
      <c r="P116" s="177">
        <f t="shared" si="160"/>
        <v>24.99</v>
      </c>
      <c r="Q116" s="67">
        <f t="shared" si="150"/>
        <v>23.99</v>
      </c>
      <c r="R116" s="16">
        <f t="shared" si="151"/>
        <v>22.99</v>
      </c>
      <c r="S116" s="16">
        <f t="shared" si="152"/>
        <v>21.99</v>
      </c>
      <c r="T116" s="16">
        <f t="shared" si="153"/>
        <v>20.99</v>
      </c>
      <c r="U116" s="14" t="s">
        <v>41</v>
      </c>
      <c r="V116" s="14" t="s">
        <v>41</v>
      </c>
      <c r="W116" s="14" t="s">
        <v>41</v>
      </c>
      <c r="X116" s="14" t="s">
        <v>41</v>
      </c>
      <c r="Y116" s="14" t="s">
        <v>41</v>
      </c>
      <c r="Z116" s="71" t="s">
        <v>41</v>
      </c>
      <c r="AA116" s="252">
        <v>19.989999999999998</v>
      </c>
      <c r="AB116" s="212"/>
      <c r="AC116" s="119" t="s">
        <v>41</v>
      </c>
      <c r="AD116" s="67">
        <v>320</v>
      </c>
      <c r="AE116" s="114"/>
      <c r="AF116" s="182">
        <f t="shared" si="136"/>
        <v>320</v>
      </c>
      <c r="AG116" s="183">
        <f t="shared" si="137"/>
        <v>-333.2</v>
      </c>
      <c r="AH116" s="184">
        <f t="shared" si="138"/>
        <v>9.99</v>
      </c>
      <c r="AI116" s="183">
        <f t="shared" si="139"/>
        <v>8.3949579831932777</v>
      </c>
      <c r="AJ116" s="202">
        <f>IF(ISNUMBER(Q116),AF116-20,"-")</f>
        <v>300</v>
      </c>
      <c r="AK116" s="203">
        <f>IF(ISNUMBER(R116),AF116-40,"-")</f>
        <v>280</v>
      </c>
      <c r="AL116" s="203">
        <f>IF(ISNUMBER(S116),AF116-60,"-")</f>
        <v>260</v>
      </c>
      <c r="AM116" s="203">
        <f>IF(ISNUMBER(T116),AF116-80,"-")</f>
        <v>240</v>
      </c>
      <c r="AN116" s="203" t="str">
        <f>IF(ISNUMBER(U116),AF116-100,"-")</f>
        <v>-</v>
      </c>
      <c r="AO116" s="203" t="str">
        <f>IF(ISNUMBER(V116),AF116-120,"-")</f>
        <v>-</v>
      </c>
      <c r="AP116" s="203" t="str">
        <f>IF(ISNUMBER(W116),AF116-140,"-")</f>
        <v>-</v>
      </c>
      <c r="AQ116" s="203" t="str">
        <f>IF(ISNUMBER(X116),AF116-160,"-")</f>
        <v>-</v>
      </c>
      <c r="AR116" s="203" t="str">
        <f>IF(ISNUMBER(Y116),AF116-180,"-")</f>
        <v>-</v>
      </c>
      <c r="AS116" s="204" t="str">
        <f>IF(ISNUMBER(Z116),AF116-200,"-")</f>
        <v>-</v>
      </c>
      <c r="AT116" s="185"/>
      <c r="AU116" s="205">
        <f t="shared" si="140"/>
        <v>9.99</v>
      </c>
      <c r="AV116" s="206">
        <f t="shared" si="141"/>
        <v>9.99</v>
      </c>
      <c r="AW116" s="206">
        <f t="shared" si="142"/>
        <v>9.99</v>
      </c>
      <c r="AX116" s="206">
        <f t="shared" si="143"/>
        <v>9.99</v>
      </c>
      <c r="AY116" s="206" t="str">
        <f t="shared" si="144"/>
        <v>-</v>
      </c>
      <c r="AZ116" s="206" t="str">
        <f t="shared" si="145"/>
        <v>-</v>
      </c>
      <c r="BA116" s="206" t="str">
        <f t="shared" si="146"/>
        <v>-</v>
      </c>
      <c r="BB116" s="206" t="str">
        <f t="shared" si="147"/>
        <v>-</v>
      </c>
      <c r="BC116" s="206" t="str">
        <f t="shared" si="148"/>
        <v>-</v>
      </c>
      <c r="BD116" s="207" t="str">
        <f t="shared" si="149"/>
        <v>-</v>
      </c>
      <c r="BE116" s="103"/>
      <c r="BF116" s="227"/>
      <c r="BG116" s="112" t="s">
        <v>151</v>
      </c>
      <c r="BH116" s="103"/>
    </row>
    <row r="117" spans="1:60" s="49" customFormat="1">
      <c r="A117" s="110" t="s">
        <v>53</v>
      </c>
      <c r="B117" s="125" t="s">
        <v>262</v>
      </c>
      <c r="C117" s="55" t="s">
        <v>271</v>
      </c>
      <c r="D117" s="71" t="s">
        <v>167</v>
      </c>
      <c r="E117" s="112" t="s">
        <v>2429</v>
      </c>
      <c r="F117" s="51" t="s">
        <v>41</v>
      </c>
      <c r="G117" s="14">
        <v>5</v>
      </c>
      <c r="H117" s="14">
        <v>50</v>
      </c>
      <c r="I117" s="14" t="s">
        <v>41</v>
      </c>
      <c r="J117" s="14" t="s">
        <v>42</v>
      </c>
      <c r="K117" s="114">
        <v>0.09</v>
      </c>
      <c r="L117" s="115">
        <v>24.99</v>
      </c>
      <c r="M117" s="175">
        <f t="shared" si="135"/>
        <v>21</v>
      </c>
      <c r="N117" s="115"/>
      <c r="O117" s="116"/>
      <c r="P117" s="177">
        <f t="shared" si="160"/>
        <v>24.99</v>
      </c>
      <c r="Q117" s="67">
        <f t="shared" si="150"/>
        <v>23.99</v>
      </c>
      <c r="R117" s="16">
        <f t="shared" si="151"/>
        <v>22.99</v>
      </c>
      <c r="S117" s="16">
        <f t="shared" si="152"/>
        <v>21.99</v>
      </c>
      <c r="T117" s="16">
        <f t="shared" si="153"/>
        <v>20.99</v>
      </c>
      <c r="U117" s="14" t="s">
        <v>41</v>
      </c>
      <c r="V117" s="14" t="s">
        <v>41</v>
      </c>
      <c r="W117" s="14" t="s">
        <v>41</v>
      </c>
      <c r="X117" s="14" t="s">
        <v>41</v>
      </c>
      <c r="Y117" s="14" t="s">
        <v>41</v>
      </c>
      <c r="Z117" s="71" t="s">
        <v>41</v>
      </c>
      <c r="AA117" s="252">
        <v>19.989999999999998</v>
      </c>
      <c r="AB117" s="236" t="s">
        <v>49</v>
      </c>
      <c r="AC117" s="223" t="s">
        <v>264</v>
      </c>
      <c r="AD117" s="67">
        <v>320</v>
      </c>
      <c r="AE117" s="114">
        <v>35</v>
      </c>
      <c r="AF117" s="182">
        <f t="shared" si="136"/>
        <v>355</v>
      </c>
      <c r="AG117" s="183">
        <f t="shared" si="137"/>
        <v>-374.84999999999997</v>
      </c>
      <c r="AH117" s="184">
        <f t="shared" si="138"/>
        <v>9.99</v>
      </c>
      <c r="AI117" s="183">
        <f t="shared" si="139"/>
        <v>8.3949579831932777</v>
      </c>
      <c r="AJ117" s="202">
        <f>IF(ISNUMBER(Q117),AF117-20,"-")</f>
        <v>335</v>
      </c>
      <c r="AK117" s="203">
        <f>IF(ISNUMBER(R117),AF117-40,"-")</f>
        <v>315</v>
      </c>
      <c r="AL117" s="203">
        <f>IF(ISNUMBER(S117),AF117-60,"-")</f>
        <v>295</v>
      </c>
      <c r="AM117" s="203">
        <f>IF(ISNUMBER(T117),AF117-80,"-")</f>
        <v>275</v>
      </c>
      <c r="AN117" s="203" t="str">
        <f>IF(ISNUMBER(U117),AF117-100,"-")</f>
        <v>-</v>
      </c>
      <c r="AO117" s="203" t="str">
        <f>IF(ISNUMBER(V117),AF117-120,"-")</f>
        <v>-</v>
      </c>
      <c r="AP117" s="203" t="str">
        <f>IF(ISNUMBER(W117),AF117-140,"-")</f>
        <v>-</v>
      </c>
      <c r="AQ117" s="203" t="str">
        <f>IF(ISNUMBER(X117),AF117-160,"-")</f>
        <v>-</v>
      </c>
      <c r="AR117" s="203" t="str">
        <f>IF(ISNUMBER(Y117),AF117-180,"-")</f>
        <v>-</v>
      </c>
      <c r="AS117" s="204" t="str">
        <f>IF(ISNUMBER(Z117),AF117-200,"-")</f>
        <v>-</v>
      </c>
      <c r="AT117" s="185"/>
      <c r="AU117" s="205">
        <f t="shared" si="140"/>
        <v>9.99</v>
      </c>
      <c r="AV117" s="206">
        <f t="shared" si="141"/>
        <v>9.99</v>
      </c>
      <c r="AW117" s="206">
        <f t="shared" si="142"/>
        <v>9.99</v>
      </c>
      <c r="AX117" s="206">
        <f t="shared" si="143"/>
        <v>9.99</v>
      </c>
      <c r="AY117" s="206" t="str">
        <f t="shared" si="144"/>
        <v>-</v>
      </c>
      <c r="AZ117" s="206" t="str">
        <f t="shared" si="145"/>
        <v>-</v>
      </c>
      <c r="BA117" s="206" t="str">
        <f t="shared" si="146"/>
        <v>-</v>
      </c>
      <c r="BB117" s="206" t="str">
        <f t="shared" si="147"/>
        <v>-</v>
      </c>
      <c r="BC117" s="206" t="str">
        <f t="shared" si="148"/>
        <v>-</v>
      </c>
      <c r="BD117" s="207" t="str">
        <f t="shared" si="149"/>
        <v>-</v>
      </c>
      <c r="BE117" s="103"/>
      <c r="BF117" s="227">
        <v>46265</v>
      </c>
      <c r="BG117" s="112" t="s">
        <v>151</v>
      </c>
      <c r="BH117" s="103"/>
    </row>
    <row r="118" spans="1:60" s="49" customFormat="1">
      <c r="A118" s="110" t="s">
        <v>53</v>
      </c>
      <c r="B118" s="125" t="s">
        <v>262</v>
      </c>
      <c r="C118" s="55" t="s">
        <v>168</v>
      </c>
      <c r="D118" s="71" t="s">
        <v>167</v>
      </c>
      <c r="E118" s="112"/>
      <c r="F118" s="51" t="s">
        <v>47</v>
      </c>
      <c r="G118" s="14">
        <v>2</v>
      </c>
      <c r="H118" s="14">
        <v>21.6</v>
      </c>
      <c r="I118" s="14" t="s">
        <v>41</v>
      </c>
      <c r="J118" s="14" t="s">
        <v>42</v>
      </c>
      <c r="K118" s="114" t="s">
        <v>48</v>
      </c>
      <c r="L118" s="115">
        <v>24.99</v>
      </c>
      <c r="M118" s="175">
        <f t="shared" si="135"/>
        <v>21</v>
      </c>
      <c r="N118" s="115"/>
      <c r="O118" s="116"/>
      <c r="P118" s="177">
        <f t="shared" si="160"/>
        <v>24.99</v>
      </c>
      <c r="Q118" s="67">
        <f t="shared" si="150"/>
        <v>23.99</v>
      </c>
      <c r="R118" s="16">
        <f t="shared" si="151"/>
        <v>22.99</v>
      </c>
      <c r="S118" s="16">
        <f t="shared" si="152"/>
        <v>21.99</v>
      </c>
      <c r="T118" s="16">
        <f t="shared" si="153"/>
        <v>20.99</v>
      </c>
      <c r="U118" s="14" t="s">
        <v>41</v>
      </c>
      <c r="V118" s="14" t="s">
        <v>41</v>
      </c>
      <c r="W118" s="14" t="s">
        <v>41</v>
      </c>
      <c r="X118" s="14" t="s">
        <v>41</v>
      </c>
      <c r="Y118" s="14" t="s">
        <v>41</v>
      </c>
      <c r="Z118" s="71" t="s">
        <v>41</v>
      </c>
      <c r="AA118" s="252">
        <v>19.989999999999998</v>
      </c>
      <c r="AB118" s="212"/>
      <c r="AC118" s="119" t="s">
        <v>41</v>
      </c>
      <c r="AD118" s="67">
        <v>295</v>
      </c>
      <c r="AE118" s="114"/>
      <c r="AF118" s="182">
        <f t="shared" si="136"/>
        <v>295</v>
      </c>
      <c r="AG118" s="183">
        <f t="shared" si="137"/>
        <v>-303.45</v>
      </c>
      <c r="AH118" s="184">
        <f t="shared" si="138"/>
        <v>9.99</v>
      </c>
      <c r="AI118" s="183">
        <f t="shared" si="139"/>
        <v>8.3949579831932777</v>
      </c>
      <c r="AJ118" s="202">
        <f>IF(ISNUMBER(Q118),AF118-20,"-")</f>
        <v>275</v>
      </c>
      <c r="AK118" s="203">
        <f>IF(ISNUMBER(R118),AF118-40,"-")</f>
        <v>255</v>
      </c>
      <c r="AL118" s="203">
        <f>IF(ISNUMBER(S118),AF118-60,"-")</f>
        <v>235</v>
      </c>
      <c r="AM118" s="203">
        <f>IF(ISNUMBER(T118),AF118-80,"-")</f>
        <v>215</v>
      </c>
      <c r="AN118" s="203" t="str">
        <f>IF(ISNUMBER(U118),AF118-100,"-")</f>
        <v>-</v>
      </c>
      <c r="AO118" s="203" t="str">
        <f>IF(ISNUMBER(V118),AF118-120,"-")</f>
        <v>-</v>
      </c>
      <c r="AP118" s="203" t="str">
        <f>IF(ISNUMBER(W118),AF118-140,"-")</f>
        <v>-</v>
      </c>
      <c r="AQ118" s="203" t="str">
        <f>IF(ISNUMBER(X118),AF118-160,"-")</f>
        <v>-</v>
      </c>
      <c r="AR118" s="203" t="str">
        <f>IF(ISNUMBER(Y118),AF118-180,"-")</f>
        <v>-</v>
      </c>
      <c r="AS118" s="204" t="str">
        <f>IF(ISNUMBER(Z118),AF118-200,"-")</f>
        <v>-</v>
      </c>
      <c r="AT118" s="185"/>
      <c r="AU118" s="205">
        <f t="shared" si="140"/>
        <v>9.99</v>
      </c>
      <c r="AV118" s="206">
        <f t="shared" si="141"/>
        <v>9.99</v>
      </c>
      <c r="AW118" s="206">
        <f t="shared" si="142"/>
        <v>9.99</v>
      </c>
      <c r="AX118" s="206">
        <f t="shared" si="143"/>
        <v>9.99</v>
      </c>
      <c r="AY118" s="206" t="str">
        <f t="shared" si="144"/>
        <v>-</v>
      </c>
      <c r="AZ118" s="206" t="str">
        <f t="shared" si="145"/>
        <v>-</v>
      </c>
      <c r="BA118" s="206" t="str">
        <f t="shared" si="146"/>
        <v>-</v>
      </c>
      <c r="BB118" s="206" t="str">
        <f t="shared" si="147"/>
        <v>-</v>
      </c>
      <c r="BC118" s="206" t="str">
        <f t="shared" si="148"/>
        <v>-</v>
      </c>
      <c r="BD118" s="207" t="str">
        <f t="shared" si="149"/>
        <v>-</v>
      </c>
      <c r="BE118" s="103"/>
      <c r="BF118" s="227"/>
      <c r="BG118" s="112" t="s">
        <v>151</v>
      </c>
      <c r="BH118" s="103"/>
    </row>
    <row r="119" spans="1:60" s="49" customFormat="1">
      <c r="A119" s="110" t="s">
        <v>53</v>
      </c>
      <c r="B119" s="125" t="s">
        <v>262</v>
      </c>
      <c r="C119" s="55" t="s">
        <v>168</v>
      </c>
      <c r="D119" s="71" t="s">
        <v>167</v>
      </c>
      <c r="E119" s="112" t="s">
        <v>2428</v>
      </c>
      <c r="F119" s="51" t="s">
        <v>47</v>
      </c>
      <c r="G119" s="14">
        <v>2</v>
      </c>
      <c r="H119" s="14">
        <v>21.6</v>
      </c>
      <c r="I119" s="14" t="s">
        <v>41</v>
      </c>
      <c r="J119" s="14" t="s">
        <v>42</v>
      </c>
      <c r="K119" s="114" t="s">
        <v>48</v>
      </c>
      <c r="L119" s="115">
        <v>24.99</v>
      </c>
      <c r="M119" s="175">
        <f t="shared" si="135"/>
        <v>21</v>
      </c>
      <c r="N119" s="115"/>
      <c r="O119" s="116"/>
      <c r="P119" s="177">
        <f t="shared" si="160"/>
        <v>24.99</v>
      </c>
      <c r="Q119" s="67">
        <f t="shared" si="150"/>
        <v>23.99</v>
      </c>
      <c r="R119" s="16">
        <f t="shared" si="151"/>
        <v>22.99</v>
      </c>
      <c r="S119" s="16">
        <f t="shared" si="152"/>
        <v>21.99</v>
      </c>
      <c r="T119" s="16">
        <f t="shared" si="153"/>
        <v>20.99</v>
      </c>
      <c r="U119" s="14" t="s">
        <v>41</v>
      </c>
      <c r="V119" s="14" t="s">
        <v>41</v>
      </c>
      <c r="W119" s="14" t="s">
        <v>41</v>
      </c>
      <c r="X119" s="14" t="s">
        <v>41</v>
      </c>
      <c r="Y119" s="14" t="s">
        <v>41</v>
      </c>
      <c r="Z119" s="71" t="s">
        <v>41</v>
      </c>
      <c r="AA119" s="252">
        <v>19.989999999999998</v>
      </c>
      <c r="AB119" s="236" t="s">
        <v>49</v>
      </c>
      <c r="AC119" s="223" t="s">
        <v>265</v>
      </c>
      <c r="AD119" s="67">
        <v>295</v>
      </c>
      <c r="AE119" s="114">
        <v>45</v>
      </c>
      <c r="AF119" s="182">
        <f t="shared" si="136"/>
        <v>340</v>
      </c>
      <c r="AG119" s="183">
        <f t="shared" si="137"/>
        <v>-357</v>
      </c>
      <c r="AH119" s="184">
        <f t="shared" si="138"/>
        <v>9.99</v>
      </c>
      <c r="AI119" s="183">
        <f t="shared" si="139"/>
        <v>8.3949579831932777</v>
      </c>
      <c r="AJ119" s="202">
        <f>IF(ISNUMBER(Q119),AF119-20,"-")</f>
        <v>320</v>
      </c>
      <c r="AK119" s="203">
        <f>IF(ISNUMBER(R119),AF119-40,"-")</f>
        <v>300</v>
      </c>
      <c r="AL119" s="203">
        <f>IF(ISNUMBER(S119),AF119-60,"-")</f>
        <v>280</v>
      </c>
      <c r="AM119" s="203">
        <f>IF(ISNUMBER(T119),AF119-80,"-")</f>
        <v>260</v>
      </c>
      <c r="AN119" s="203" t="str">
        <f>IF(ISNUMBER(U119),AF119-100,"-")</f>
        <v>-</v>
      </c>
      <c r="AO119" s="203" t="str">
        <f>IF(ISNUMBER(V119),AF119-120,"-")</f>
        <v>-</v>
      </c>
      <c r="AP119" s="203" t="str">
        <f>IF(ISNUMBER(W119),AF119-140,"-")</f>
        <v>-</v>
      </c>
      <c r="AQ119" s="203" t="str">
        <f>IF(ISNUMBER(X119),AF119-160,"-")</f>
        <v>-</v>
      </c>
      <c r="AR119" s="203" t="str">
        <f>IF(ISNUMBER(Y119),AF119-180,"-")</f>
        <v>-</v>
      </c>
      <c r="AS119" s="204" t="str">
        <f>IF(ISNUMBER(Z119),AF119-200,"-")</f>
        <v>-</v>
      </c>
      <c r="AT119" s="185"/>
      <c r="AU119" s="205">
        <f t="shared" si="140"/>
        <v>9.99</v>
      </c>
      <c r="AV119" s="206">
        <f t="shared" si="141"/>
        <v>9.99</v>
      </c>
      <c r="AW119" s="206">
        <f t="shared" si="142"/>
        <v>9.99</v>
      </c>
      <c r="AX119" s="206">
        <f t="shared" si="143"/>
        <v>9.99</v>
      </c>
      <c r="AY119" s="206" t="str">
        <f t="shared" si="144"/>
        <v>-</v>
      </c>
      <c r="AZ119" s="206" t="str">
        <f t="shared" si="145"/>
        <v>-</v>
      </c>
      <c r="BA119" s="206" t="str">
        <f t="shared" si="146"/>
        <v>-</v>
      </c>
      <c r="BB119" s="206" t="str">
        <f t="shared" si="147"/>
        <v>-</v>
      </c>
      <c r="BC119" s="206" t="str">
        <f t="shared" si="148"/>
        <v>-</v>
      </c>
      <c r="BD119" s="207" t="str">
        <f t="shared" si="149"/>
        <v>-</v>
      </c>
      <c r="BE119" s="103"/>
      <c r="BF119" s="227">
        <v>46265</v>
      </c>
      <c r="BG119" s="112" t="s">
        <v>151</v>
      </c>
      <c r="BH119" s="103"/>
    </row>
    <row r="120" spans="1:60" s="49" customFormat="1">
      <c r="A120" s="110"/>
      <c r="B120" s="125" t="s">
        <v>262</v>
      </c>
      <c r="C120" s="55" t="s">
        <v>2523</v>
      </c>
      <c r="D120" s="71" t="s">
        <v>40</v>
      </c>
      <c r="E120" s="112"/>
      <c r="F120" s="51" t="s">
        <v>61</v>
      </c>
      <c r="G120" s="14">
        <v>75</v>
      </c>
      <c r="H120" s="14">
        <v>50</v>
      </c>
      <c r="I120" s="14" t="s">
        <v>41</v>
      </c>
      <c r="J120" s="14" t="s">
        <v>76</v>
      </c>
      <c r="K120" s="114" t="s">
        <v>61</v>
      </c>
      <c r="L120" s="115">
        <v>24.99</v>
      </c>
      <c r="M120" s="175">
        <f t="shared" si="135"/>
        <v>21</v>
      </c>
      <c r="N120" s="115"/>
      <c r="O120" s="116"/>
      <c r="P120" s="177">
        <f t="shared" si="160"/>
        <v>24.99</v>
      </c>
      <c r="Q120" s="67">
        <f t="shared" si="150"/>
        <v>23.99</v>
      </c>
      <c r="R120" s="16">
        <f t="shared" si="151"/>
        <v>22.99</v>
      </c>
      <c r="S120" s="16">
        <f t="shared" si="152"/>
        <v>21.99</v>
      </c>
      <c r="T120" s="16">
        <f t="shared" si="153"/>
        <v>20.99</v>
      </c>
      <c r="U120" s="16">
        <f>P120-5</f>
        <v>19.989999999999998</v>
      </c>
      <c r="V120" s="16">
        <f>P120-6</f>
        <v>18.989999999999998</v>
      </c>
      <c r="W120" s="16">
        <f>P120-7</f>
        <v>17.989999999999998</v>
      </c>
      <c r="X120" s="16">
        <f>P120-8</f>
        <v>16.989999999999998</v>
      </c>
      <c r="Y120" s="16">
        <f>P120-9</f>
        <v>15.989999999999998</v>
      </c>
      <c r="Z120" s="72">
        <f>P120-10</f>
        <v>14.989999999999998</v>
      </c>
      <c r="AA120" s="252">
        <v>19.989999999999998</v>
      </c>
      <c r="AB120" s="212"/>
      <c r="AC120" s="119" t="s">
        <v>41</v>
      </c>
      <c r="AD120" s="67">
        <v>150</v>
      </c>
      <c r="AE120" s="114"/>
      <c r="AF120" s="182">
        <f t="shared" si="136"/>
        <v>150</v>
      </c>
      <c r="AG120" s="183">
        <f t="shared" si="137"/>
        <v>-130.9</v>
      </c>
      <c r="AH120" s="184">
        <f t="shared" si="138"/>
        <v>9.99</v>
      </c>
      <c r="AI120" s="183">
        <f t="shared" si="139"/>
        <v>8.3949579831932777</v>
      </c>
      <c r="AJ120" s="202">
        <f>IF(ISNUMBER(Q120),AF120-20,"-")</f>
        <v>130</v>
      </c>
      <c r="AK120" s="203">
        <f>IF(ISNUMBER(R120),AF120-40,"-")</f>
        <v>110</v>
      </c>
      <c r="AL120" s="203">
        <f>IF(ISNUMBER(S120),AF120-60,"-")</f>
        <v>90</v>
      </c>
      <c r="AM120" s="203">
        <f>IF(ISNUMBER(T120),AF120-80,"-")</f>
        <v>70</v>
      </c>
      <c r="AN120" s="203">
        <f>IF(ISNUMBER(U120),AF120-100,"-")</f>
        <v>50</v>
      </c>
      <c r="AO120" s="203">
        <f>IF(ISNUMBER(V120),AF120-120,"-")</f>
        <v>30</v>
      </c>
      <c r="AP120" s="203">
        <f>IF(ISNUMBER(W120),AF120-140,"-")</f>
        <v>10</v>
      </c>
      <c r="AQ120" s="203">
        <f>IF(ISNUMBER(X120),AF120-160,"-")</f>
        <v>-10</v>
      </c>
      <c r="AR120" s="203">
        <f>IF(ISNUMBER(Y120),AF120-180,"-")</f>
        <v>-30</v>
      </c>
      <c r="AS120" s="204">
        <f>IF(ISNUMBER(Z120),AF120-200,"-")</f>
        <v>-50</v>
      </c>
      <c r="AT120" s="185"/>
      <c r="AU120" s="205">
        <f t="shared" si="140"/>
        <v>9.99</v>
      </c>
      <c r="AV120" s="206">
        <f t="shared" si="141"/>
        <v>9.99</v>
      </c>
      <c r="AW120" s="206">
        <f t="shared" si="142"/>
        <v>9.99</v>
      </c>
      <c r="AX120" s="206">
        <f t="shared" si="143"/>
        <v>9.99</v>
      </c>
      <c r="AY120" s="206">
        <f t="shared" si="144"/>
        <v>9.99</v>
      </c>
      <c r="AZ120" s="206">
        <f t="shared" si="145"/>
        <v>19.990000000000002</v>
      </c>
      <c r="BA120" s="206">
        <f t="shared" si="146"/>
        <v>39.99</v>
      </c>
      <c r="BB120" s="206">
        <f t="shared" si="147"/>
        <v>59.99</v>
      </c>
      <c r="BC120" s="206">
        <f t="shared" si="148"/>
        <v>89.99</v>
      </c>
      <c r="BD120" s="207">
        <f t="shared" si="149"/>
        <v>109.99</v>
      </c>
      <c r="BE120" s="103"/>
      <c r="BF120" s="227"/>
      <c r="BG120" s="112" t="s">
        <v>164</v>
      </c>
      <c r="BH120" s="103"/>
    </row>
    <row r="121" spans="1:60">
      <c r="A121" s="110"/>
      <c r="B121" s="125" t="s">
        <v>262</v>
      </c>
      <c r="C121" s="55" t="s">
        <v>2557</v>
      </c>
      <c r="D121" s="71" t="s">
        <v>85</v>
      </c>
      <c r="E121" s="112"/>
      <c r="F121" s="51" t="s">
        <v>61</v>
      </c>
      <c r="G121" s="14">
        <v>50</v>
      </c>
      <c r="H121" s="14">
        <v>50</v>
      </c>
      <c r="I121" s="14" t="s">
        <v>41</v>
      </c>
      <c r="J121" s="14" t="s">
        <v>76</v>
      </c>
      <c r="K121" s="114" t="s">
        <v>61</v>
      </c>
      <c r="L121" s="115">
        <v>24.99</v>
      </c>
      <c r="M121" s="175">
        <f t="shared" si="135"/>
        <v>21</v>
      </c>
      <c r="N121" s="115"/>
      <c r="O121" s="116"/>
      <c r="P121" s="177">
        <f t="shared" si="160"/>
        <v>24.99</v>
      </c>
      <c r="Q121" s="67">
        <f t="shared" si="150"/>
        <v>23.99</v>
      </c>
      <c r="R121" s="16">
        <f t="shared" si="151"/>
        <v>22.99</v>
      </c>
      <c r="S121" s="16">
        <f t="shared" si="152"/>
        <v>21.99</v>
      </c>
      <c r="T121" s="16">
        <f t="shared" si="153"/>
        <v>20.99</v>
      </c>
      <c r="U121" s="16">
        <f>P121-5</f>
        <v>19.989999999999998</v>
      </c>
      <c r="V121" s="16">
        <f>P121-6</f>
        <v>18.989999999999998</v>
      </c>
      <c r="W121" s="16">
        <f>P121-7</f>
        <v>17.989999999999998</v>
      </c>
      <c r="X121" s="16">
        <f>P121-8</f>
        <v>16.989999999999998</v>
      </c>
      <c r="Y121" s="16">
        <f>P121-9</f>
        <v>15.989999999999998</v>
      </c>
      <c r="Z121" s="72">
        <f>P121-10</f>
        <v>14.989999999999998</v>
      </c>
      <c r="AA121" s="252">
        <v>19.989999999999998</v>
      </c>
      <c r="AB121" s="212"/>
      <c r="AC121" s="119" t="s">
        <v>41</v>
      </c>
      <c r="AD121" s="67">
        <v>180</v>
      </c>
      <c r="AE121" s="114"/>
      <c r="AF121" s="182">
        <f t="shared" si="136"/>
        <v>180</v>
      </c>
      <c r="AG121" s="183">
        <f t="shared" si="137"/>
        <v>-166.6</v>
      </c>
      <c r="AH121" s="184">
        <f t="shared" si="138"/>
        <v>9.99</v>
      </c>
      <c r="AI121" s="183">
        <f t="shared" si="139"/>
        <v>8.3949579831932777</v>
      </c>
      <c r="AJ121" s="202">
        <f>IF(ISNUMBER(Q121),AF121-20,"-")</f>
        <v>160</v>
      </c>
      <c r="AK121" s="203">
        <f>IF(ISNUMBER(R121),AF121-40,"-")</f>
        <v>140</v>
      </c>
      <c r="AL121" s="203">
        <f>IF(ISNUMBER(S121),AF121-60,"-")</f>
        <v>120</v>
      </c>
      <c r="AM121" s="203">
        <f>IF(ISNUMBER(T121),AF121-80,"-")</f>
        <v>100</v>
      </c>
      <c r="AN121" s="203">
        <f>IF(ISNUMBER(U121),AF121-100,"-")</f>
        <v>80</v>
      </c>
      <c r="AO121" s="203">
        <f>IF(ISNUMBER(V121),AF121-120,"-")</f>
        <v>60</v>
      </c>
      <c r="AP121" s="203">
        <f>IF(ISNUMBER(W121),AF121-140,"-")</f>
        <v>40</v>
      </c>
      <c r="AQ121" s="203">
        <f>IF(ISNUMBER(X121),AF121-160,"-")</f>
        <v>20</v>
      </c>
      <c r="AR121" s="203">
        <f>IF(ISNUMBER(Y121),AF121-180,"-")</f>
        <v>0</v>
      </c>
      <c r="AS121" s="204">
        <f>IF(ISNUMBER(Z121),AF121-200,"-")</f>
        <v>-20</v>
      </c>
      <c r="AT121" s="185"/>
      <c r="AU121" s="205">
        <f t="shared" si="140"/>
        <v>9.99</v>
      </c>
      <c r="AV121" s="206">
        <f t="shared" si="141"/>
        <v>9.99</v>
      </c>
      <c r="AW121" s="206">
        <f t="shared" si="142"/>
        <v>9.99</v>
      </c>
      <c r="AX121" s="206">
        <f t="shared" si="143"/>
        <v>9.99</v>
      </c>
      <c r="AY121" s="206">
        <f t="shared" si="144"/>
        <v>9.99</v>
      </c>
      <c r="AZ121" s="206">
        <f t="shared" si="145"/>
        <v>9.99</v>
      </c>
      <c r="BA121" s="206">
        <f t="shared" si="146"/>
        <v>9.99</v>
      </c>
      <c r="BB121" s="206">
        <f t="shared" si="147"/>
        <v>29.990000000000002</v>
      </c>
      <c r="BC121" s="206">
        <f t="shared" si="148"/>
        <v>49.99</v>
      </c>
      <c r="BD121" s="207">
        <f t="shared" si="149"/>
        <v>79.989999999999995</v>
      </c>
      <c r="BE121" s="103"/>
      <c r="BF121" s="227"/>
      <c r="BG121" s="112" t="s">
        <v>164</v>
      </c>
      <c r="BH121" s="103"/>
    </row>
    <row r="122" spans="1:60" s="49" customFormat="1">
      <c r="A122" s="266" t="s">
        <v>173</v>
      </c>
      <c r="B122" s="125" t="s">
        <v>262</v>
      </c>
      <c r="C122" s="55" t="s">
        <v>2524</v>
      </c>
      <c r="D122" s="71" t="s">
        <v>40</v>
      </c>
      <c r="E122" s="112"/>
      <c r="F122" s="51" t="s">
        <v>61</v>
      </c>
      <c r="G122" s="14">
        <v>75</v>
      </c>
      <c r="H122" s="14">
        <v>50</v>
      </c>
      <c r="I122" s="14" t="s">
        <v>41</v>
      </c>
      <c r="J122" s="14" t="s">
        <v>76</v>
      </c>
      <c r="K122" s="114" t="s">
        <v>61</v>
      </c>
      <c r="L122" s="115">
        <v>24.99</v>
      </c>
      <c r="M122" s="175">
        <f t="shared" si="135"/>
        <v>21</v>
      </c>
      <c r="N122" s="115"/>
      <c r="O122" s="116"/>
      <c r="P122" s="177">
        <f t="shared" si="160"/>
        <v>24.99</v>
      </c>
      <c r="Q122" s="51" t="s">
        <v>41</v>
      </c>
      <c r="R122" s="14" t="s">
        <v>41</v>
      </c>
      <c r="S122" s="14" t="s">
        <v>41</v>
      </c>
      <c r="T122" s="14" t="s">
        <v>41</v>
      </c>
      <c r="U122" s="14" t="s">
        <v>41</v>
      </c>
      <c r="V122" s="14" t="s">
        <v>41</v>
      </c>
      <c r="W122" s="14" t="s">
        <v>41</v>
      </c>
      <c r="X122" s="14" t="s">
        <v>41</v>
      </c>
      <c r="Y122" s="14" t="s">
        <v>41</v>
      </c>
      <c r="Z122" s="71" t="s">
        <v>41</v>
      </c>
      <c r="AA122" s="252">
        <v>19.989999999999998</v>
      </c>
      <c r="AB122" s="212"/>
      <c r="AC122" s="119" t="s">
        <v>41</v>
      </c>
      <c r="AD122" s="67">
        <v>0</v>
      </c>
      <c r="AE122" s="114"/>
      <c r="AF122" s="182">
        <f t="shared" si="136"/>
        <v>0</v>
      </c>
      <c r="AG122" s="183">
        <f t="shared" si="137"/>
        <v>47.599999999999994</v>
      </c>
      <c r="AH122" s="184">
        <f t="shared" si="138"/>
        <v>49.99</v>
      </c>
      <c r="AI122" s="183">
        <f t="shared" si="139"/>
        <v>42.008403361344541</v>
      </c>
      <c r="AJ122" s="202" t="str">
        <f>IF(ISNUMBER(Q122),AF122-20,"-")</f>
        <v>-</v>
      </c>
      <c r="AK122" s="203" t="str">
        <f>IF(ISNUMBER(R122),AF122-40,"-")</f>
        <v>-</v>
      </c>
      <c r="AL122" s="203" t="str">
        <f>IF(ISNUMBER(S122),AF122-60,"-")</f>
        <v>-</v>
      </c>
      <c r="AM122" s="203" t="str">
        <f>IF(ISNUMBER(T122),AF122-80,"-")</f>
        <v>-</v>
      </c>
      <c r="AN122" s="203" t="str">
        <f>IF(ISNUMBER(U122),AF122-100,"-")</f>
        <v>-</v>
      </c>
      <c r="AO122" s="203" t="str">
        <f>IF(ISNUMBER(V122),AF122-120,"-")</f>
        <v>-</v>
      </c>
      <c r="AP122" s="203" t="str">
        <f>IF(ISNUMBER(W122),AF122-140,"-")</f>
        <v>-</v>
      </c>
      <c r="AQ122" s="203" t="str">
        <f>IF(ISNUMBER(X122),AF122-160,"-")</f>
        <v>-</v>
      </c>
      <c r="AR122" s="203" t="str">
        <f>IF(ISNUMBER(Y122),AF122-180,"-")</f>
        <v>-</v>
      </c>
      <c r="AS122" s="204" t="str">
        <f>IF(ISNUMBER(Z122),AF122-200,"-")</f>
        <v>-</v>
      </c>
      <c r="AT122" s="185"/>
      <c r="AU122" s="205" t="str">
        <f t="shared" si="140"/>
        <v>-</v>
      </c>
      <c r="AV122" s="206" t="str">
        <f t="shared" si="141"/>
        <v>-</v>
      </c>
      <c r="AW122" s="206" t="str">
        <f t="shared" si="142"/>
        <v>-</v>
      </c>
      <c r="AX122" s="206" t="str">
        <f t="shared" si="143"/>
        <v>-</v>
      </c>
      <c r="AY122" s="206" t="str">
        <f t="shared" si="144"/>
        <v>-</v>
      </c>
      <c r="AZ122" s="206" t="str">
        <f t="shared" si="145"/>
        <v>-</v>
      </c>
      <c r="BA122" s="206" t="str">
        <f t="shared" si="146"/>
        <v>-</v>
      </c>
      <c r="BB122" s="206" t="str">
        <f t="shared" si="147"/>
        <v>-</v>
      </c>
      <c r="BC122" s="206" t="str">
        <f t="shared" si="148"/>
        <v>-</v>
      </c>
      <c r="BD122" s="207" t="str">
        <f t="shared" si="149"/>
        <v>-</v>
      </c>
      <c r="BE122" s="103" t="s">
        <v>174</v>
      </c>
      <c r="BF122" s="227"/>
      <c r="BG122" s="112" t="s">
        <v>165</v>
      </c>
      <c r="BH122" s="103"/>
    </row>
    <row r="123" spans="1:60" s="49" customFormat="1">
      <c r="A123" s="110"/>
      <c r="B123" s="125" t="s">
        <v>262</v>
      </c>
      <c r="C123" s="55" t="s">
        <v>2523</v>
      </c>
      <c r="D123" s="71" t="s">
        <v>40</v>
      </c>
      <c r="E123" s="112" t="s">
        <v>2428</v>
      </c>
      <c r="F123" s="51" t="s">
        <v>61</v>
      </c>
      <c r="G123" s="14">
        <v>75</v>
      </c>
      <c r="H123" s="14">
        <v>50</v>
      </c>
      <c r="I123" s="14" t="s">
        <v>41</v>
      </c>
      <c r="J123" s="14" t="s">
        <v>76</v>
      </c>
      <c r="K123" s="114" t="s">
        <v>61</v>
      </c>
      <c r="L123" s="115">
        <v>24.99</v>
      </c>
      <c r="M123" s="175">
        <f t="shared" si="135"/>
        <v>21</v>
      </c>
      <c r="N123" s="115"/>
      <c r="O123" s="116"/>
      <c r="P123" s="177">
        <f t="shared" si="160"/>
        <v>24.99</v>
      </c>
      <c r="Q123" s="67">
        <f>P123-1</f>
        <v>23.99</v>
      </c>
      <c r="R123" s="16">
        <f>P123-2</f>
        <v>22.99</v>
      </c>
      <c r="S123" s="16">
        <f>P123-3</f>
        <v>21.99</v>
      </c>
      <c r="T123" s="16">
        <f>P123-4</f>
        <v>20.99</v>
      </c>
      <c r="U123" s="16">
        <f>P123-5</f>
        <v>19.989999999999998</v>
      </c>
      <c r="V123" s="16">
        <f>P123-6</f>
        <v>18.989999999999998</v>
      </c>
      <c r="W123" s="16">
        <f>P123-7</f>
        <v>17.989999999999998</v>
      </c>
      <c r="X123" s="16">
        <f>P123-8</f>
        <v>16.989999999999998</v>
      </c>
      <c r="Y123" s="16">
        <f>P123-9</f>
        <v>15.989999999999998</v>
      </c>
      <c r="Z123" s="72">
        <f>P123-10</f>
        <v>14.989999999999998</v>
      </c>
      <c r="AA123" s="252">
        <v>19.989999999999998</v>
      </c>
      <c r="AB123" s="237" t="s">
        <v>49</v>
      </c>
      <c r="AC123" s="120" t="s">
        <v>2538</v>
      </c>
      <c r="AD123" s="67">
        <v>150</v>
      </c>
      <c r="AE123" s="114">
        <v>75</v>
      </c>
      <c r="AF123" s="182">
        <f t="shared" si="136"/>
        <v>225</v>
      </c>
      <c r="AG123" s="183">
        <f t="shared" si="137"/>
        <v>-220.14999999999998</v>
      </c>
      <c r="AH123" s="184">
        <f t="shared" si="138"/>
        <v>9.99</v>
      </c>
      <c r="AI123" s="183">
        <f t="shared" si="139"/>
        <v>8.3949579831932777</v>
      </c>
      <c r="AJ123" s="202">
        <f>IF(ISNUMBER(Q123),AF123-20,"-")</f>
        <v>205</v>
      </c>
      <c r="AK123" s="203">
        <f>IF(ISNUMBER(R123),AF123-40,"-")</f>
        <v>185</v>
      </c>
      <c r="AL123" s="203">
        <f>IF(ISNUMBER(S123),AF123-60,"-")</f>
        <v>165</v>
      </c>
      <c r="AM123" s="203">
        <f>IF(ISNUMBER(T123),AF123-80,"-")</f>
        <v>145</v>
      </c>
      <c r="AN123" s="203">
        <f>IF(ISNUMBER(U123),AF123-100,"-")</f>
        <v>125</v>
      </c>
      <c r="AO123" s="203">
        <f>IF(ISNUMBER(V123),AF123-120,"-")</f>
        <v>105</v>
      </c>
      <c r="AP123" s="203">
        <f>IF(ISNUMBER(W123),AF123-140,"-")</f>
        <v>85</v>
      </c>
      <c r="AQ123" s="203">
        <f>IF(ISNUMBER(X123),AF123-160,"-")</f>
        <v>65</v>
      </c>
      <c r="AR123" s="203">
        <f>IF(ISNUMBER(Y123),AF123-180,"-")</f>
        <v>45</v>
      </c>
      <c r="AS123" s="204">
        <f>IF(ISNUMBER(Z123),AF123-200,"-")</f>
        <v>25</v>
      </c>
      <c r="AT123" s="185"/>
      <c r="AU123" s="205">
        <f t="shared" si="140"/>
        <v>9.99</v>
      </c>
      <c r="AV123" s="206">
        <f t="shared" si="141"/>
        <v>9.99</v>
      </c>
      <c r="AW123" s="206">
        <f t="shared" si="142"/>
        <v>9.99</v>
      </c>
      <c r="AX123" s="206">
        <f t="shared" si="143"/>
        <v>9.99</v>
      </c>
      <c r="AY123" s="206">
        <f t="shared" si="144"/>
        <v>9.99</v>
      </c>
      <c r="AZ123" s="206">
        <f t="shared" si="145"/>
        <v>9.99</v>
      </c>
      <c r="BA123" s="206">
        <f t="shared" si="146"/>
        <v>9.99</v>
      </c>
      <c r="BB123" s="206">
        <f t="shared" si="147"/>
        <v>9.99</v>
      </c>
      <c r="BC123" s="206">
        <f t="shared" si="148"/>
        <v>9.99</v>
      </c>
      <c r="BD123" s="207">
        <f t="shared" si="149"/>
        <v>19.990000000000002</v>
      </c>
      <c r="BE123" s="103"/>
      <c r="BF123" s="227">
        <v>46265</v>
      </c>
      <c r="BG123" s="112" t="s">
        <v>164</v>
      </c>
      <c r="BH123" s="103"/>
    </row>
    <row r="124" spans="1:60" s="49" customFormat="1">
      <c r="A124" s="110"/>
      <c r="B124" s="125" t="s">
        <v>262</v>
      </c>
      <c r="C124" s="55" t="s">
        <v>2525</v>
      </c>
      <c r="D124" s="71" t="s">
        <v>85</v>
      </c>
      <c r="E124" s="112" t="s">
        <v>2428</v>
      </c>
      <c r="F124" s="51" t="s">
        <v>61</v>
      </c>
      <c r="G124" s="14">
        <v>75</v>
      </c>
      <c r="H124" s="14">
        <v>50</v>
      </c>
      <c r="I124" s="14" t="s">
        <v>41</v>
      </c>
      <c r="J124" s="14" t="s">
        <v>76</v>
      </c>
      <c r="K124" s="114" t="s">
        <v>61</v>
      </c>
      <c r="L124" s="115">
        <v>29.99</v>
      </c>
      <c r="M124" s="175">
        <f t="shared" si="135"/>
        <v>25.201680672268907</v>
      </c>
      <c r="N124" s="115">
        <f>L124-5</f>
        <v>24.99</v>
      </c>
      <c r="O124" s="118">
        <f>N124/1.19</f>
        <v>21</v>
      </c>
      <c r="P124" s="177">
        <f>N124</f>
        <v>24.99</v>
      </c>
      <c r="Q124" s="67">
        <f>P124-1</f>
        <v>23.99</v>
      </c>
      <c r="R124" s="16">
        <f>P124-2</f>
        <v>22.99</v>
      </c>
      <c r="S124" s="16">
        <f>P124-3</f>
        <v>21.99</v>
      </c>
      <c r="T124" s="16">
        <f>P124-4</f>
        <v>20.99</v>
      </c>
      <c r="U124" s="16">
        <f>P124-5</f>
        <v>19.989999999999998</v>
      </c>
      <c r="V124" s="16">
        <f>P124-6</f>
        <v>18.989999999999998</v>
      </c>
      <c r="W124" s="16">
        <f>P124-7</f>
        <v>17.989999999999998</v>
      </c>
      <c r="X124" s="16">
        <f>P124-8</f>
        <v>16.989999999999998</v>
      </c>
      <c r="Y124" s="16">
        <f>P124-9</f>
        <v>15.989999999999998</v>
      </c>
      <c r="Z124" s="72">
        <f>P124-10</f>
        <v>14.989999999999998</v>
      </c>
      <c r="AA124" s="252">
        <v>19.989999999999998</v>
      </c>
      <c r="AB124" s="237" t="s">
        <v>169</v>
      </c>
      <c r="AC124" s="120" t="s">
        <v>2541</v>
      </c>
      <c r="AD124" s="67">
        <v>230</v>
      </c>
      <c r="AE124" s="114">
        <v>0</v>
      </c>
      <c r="AF124" s="182">
        <f t="shared" si="136"/>
        <v>230</v>
      </c>
      <c r="AG124" s="183">
        <f t="shared" si="137"/>
        <v>-226.1</v>
      </c>
      <c r="AH124" s="184">
        <f t="shared" si="138"/>
        <v>9.99</v>
      </c>
      <c r="AI124" s="183">
        <f t="shared" si="139"/>
        <v>8.3949579831932777</v>
      </c>
      <c r="AJ124" s="202">
        <f>IF(ISNUMBER(Q124),AF124-20,"-")</f>
        <v>210</v>
      </c>
      <c r="AK124" s="203">
        <f>IF(ISNUMBER(R124),AF124-40,"-")</f>
        <v>190</v>
      </c>
      <c r="AL124" s="203">
        <f>IF(ISNUMBER(S124),AF124-60,"-")</f>
        <v>170</v>
      </c>
      <c r="AM124" s="203">
        <f>IF(ISNUMBER(T124),AF124-80,"-")</f>
        <v>150</v>
      </c>
      <c r="AN124" s="203">
        <f>IF(ISNUMBER(U124),AF124-100,"-")</f>
        <v>130</v>
      </c>
      <c r="AO124" s="203">
        <f>IF(ISNUMBER(V124),AF124-120,"-")</f>
        <v>110</v>
      </c>
      <c r="AP124" s="203">
        <f>IF(ISNUMBER(W124),AF124-140,"-")</f>
        <v>90</v>
      </c>
      <c r="AQ124" s="203">
        <f>IF(ISNUMBER(X124),AF124-160,"-")</f>
        <v>70</v>
      </c>
      <c r="AR124" s="203">
        <f>IF(ISNUMBER(Y124),AF124-180,"-")</f>
        <v>50</v>
      </c>
      <c r="AS124" s="204">
        <f>IF(ISNUMBER(Z124),AF124-200,"-")</f>
        <v>30</v>
      </c>
      <c r="AT124" s="185"/>
      <c r="AU124" s="205">
        <f t="shared" si="140"/>
        <v>9.99</v>
      </c>
      <c r="AV124" s="206">
        <f t="shared" si="141"/>
        <v>9.99</v>
      </c>
      <c r="AW124" s="206">
        <f t="shared" si="142"/>
        <v>9.99</v>
      </c>
      <c r="AX124" s="206">
        <f t="shared" si="143"/>
        <v>9.99</v>
      </c>
      <c r="AY124" s="206">
        <f t="shared" si="144"/>
        <v>9.99</v>
      </c>
      <c r="AZ124" s="206">
        <f t="shared" si="145"/>
        <v>9.99</v>
      </c>
      <c r="BA124" s="206">
        <f t="shared" si="146"/>
        <v>9.99</v>
      </c>
      <c r="BB124" s="206">
        <f t="shared" si="147"/>
        <v>9.99</v>
      </c>
      <c r="BC124" s="206">
        <f t="shared" si="148"/>
        <v>9.99</v>
      </c>
      <c r="BD124" s="207">
        <f t="shared" si="149"/>
        <v>19.990000000000002</v>
      </c>
      <c r="BE124" s="103"/>
      <c r="BF124" s="227">
        <v>46265</v>
      </c>
      <c r="BG124" s="112" t="s">
        <v>164</v>
      </c>
      <c r="BH124" s="103"/>
    </row>
    <row r="125" spans="1:60" s="49" customFormat="1">
      <c r="A125" s="111" t="s">
        <v>173</v>
      </c>
      <c r="B125" s="125" t="s">
        <v>262</v>
      </c>
      <c r="C125" s="55" t="s">
        <v>2524</v>
      </c>
      <c r="D125" s="71" t="s">
        <v>40</v>
      </c>
      <c r="E125" s="112" t="s">
        <v>2428</v>
      </c>
      <c r="F125" s="51" t="s">
        <v>61</v>
      </c>
      <c r="G125" s="14">
        <v>75</v>
      </c>
      <c r="H125" s="14">
        <v>50</v>
      </c>
      <c r="I125" s="14" t="s">
        <v>41</v>
      </c>
      <c r="J125" s="14" t="s">
        <v>76</v>
      </c>
      <c r="K125" s="114" t="s">
        <v>61</v>
      </c>
      <c r="L125" s="115">
        <v>24.99</v>
      </c>
      <c r="M125" s="175">
        <f t="shared" si="135"/>
        <v>21</v>
      </c>
      <c r="N125" s="115"/>
      <c r="O125" s="116"/>
      <c r="P125" s="177">
        <f>L125</f>
        <v>24.99</v>
      </c>
      <c r="Q125" s="51" t="s">
        <v>41</v>
      </c>
      <c r="R125" s="14" t="s">
        <v>41</v>
      </c>
      <c r="S125" s="14" t="s">
        <v>41</v>
      </c>
      <c r="T125" s="14" t="s">
        <v>41</v>
      </c>
      <c r="U125" s="14" t="s">
        <v>41</v>
      </c>
      <c r="V125" s="14" t="s">
        <v>41</v>
      </c>
      <c r="W125" s="14" t="s">
        <v>41</v>
      </c>
      <c r="X125" s="14" t="s">
        <v>41</v>
      </c>
      <c r="Y125" s="14" t="s">
        <v>41</v>
      </c>
      <c r="Z125" s="71" t="s">
        <v>41</v>
      </c>
      <c r="AA125" s="256">
        <v>0</v>
      </c>
      <c r="AB125" s="237" t="s">
        <v>49</v>
      </c>
      <c r="AC125" s="120" t="s">
        <v>2542</v>
      </c>
      <c r="AD125" s="67">
        <v>0</v>
      </c>
      <c r="AE125" s="114">
        <v>25</v>
      </c>
      <c r="AF125" s="182">
        <f t="shared" si="136"/>
        <v>25</v>
      </c>
      <c r="AG125" s="183">
        <f t="shared" si="137"/>
        <v>17.849999999999998</v>
      </c>
      <c r="AH125" s="184">
        <f t="shared" si="138"/>
        <v>19.990000000000002</v>
      </c>
      <c r="AI125" s="183">
        <f t="shared" si="139"/>
        <v>16.798319327731093</v>
      </c>
      <c r="AJ125" s="202" t="str">
        <f>IF(ISNUMBER(Q125),AF125-20,"-")</f>
        <v>-</v>
      </c>
      <c r="AK125" s="203" t="str">
        <f>IF(ISNUMBER(R125),AF125-40,"-")</f>
        <v>-</v>
      </c>
      <c r="AL125" s="203" t="str">
        <f>IF(ISNUMBER(S125),AF125-60,"-")</f>
        <v>-</v>
      </c>
      <c r="AM125" s="203" t="str">
        <f>IF(ISNUMBER(T125),AF125-80,"-")</f>
        <v>-</v>
      </c>
      <c r="AN125" s="203" t="str">
        <f>IF(ISNUMBER(U125),AF125-100,"-")</f>
        <v>-</v>
      </c>
      <c r="AO125" s="203" t="str">
        <f>IF(ISNUMBER(V125),AF125-120,"-")</f>
        <v>-</v>
      </c>
      <c r="AP125" s="203" t="str">
        <f>IF(ISNUMBER(W125),AF125-140,"-")</f>
        <v>-</v>
      </c>
      <c r="AQ125" s="203" t="str">
        <f>IF(ISNUMBER(X125),AF125-160,"-")</f>
        <v>-</v>
      </c>
      <c r="AR125" s="203" t="str">
        <f>IF(ISNUMBER(Y125),AF125-180,"-")</f>
        <v>-</v>
      </c>
      <c r="AS125" s="204" t="str">
        <f>IF(ISNUMBER(Z125),AF125-200,"-")</f>
        <v>-</v>
      </c>
      <c r="AT125" s="185"/>
      <c r="AU125" s="205" t="str">
        <f t="shared" si="140"/>
        <v>-</v>
      </c>
      <c r="AV125" s="206" t="str">
        <f t="shared" si="141"/>
        <v>-</v>
      </c>
      <c r="AW125" s="206" t="str">
        <f t="shared" si="142"/>
        <v>-</v>
      </c>
      <c r="AX125" s="206" t="str">
        <f t="shared" si="143"/>
        <v>-</v>
      </c>
      <c r="AY125" s="206" t="str">
        <f t="shared" si="144"/>
        <v>-</v>
      </c>
      <c r="AZ125" s="206" t="str">
        <f t="shared" si="145"/>
        <v>-</v>
      </c>
      <c r="BA125" s="206" t="str">
        <f t="shared" si="146"/>
        <v>-</v>
      </c>
      <c r="BB125" s="206" t="str">
        <f t="shared" si="147"/>
        <v>-</v>
      </c>
      <c r="BC125" s="206" t="str">
        <f t="shared" si="148"/>
        <v>-</v>
      </c>
      <c r="BD125" s="207" t="str">
        <f t="shared" si="149"/>
        <v>-</v>
      </c>
      <c r="BE125" s="103" t="s">
        <v>174</v>
      </c>
      <c r="BF125" s="227">
        <v>46265</v>
      </c>
      <c r="BG125" s="112" t="s">
        <v>165</v>
      </c>
      <c r="BH125" s="103"/>
    </row>
    <row r="126" spans="1:60" s="49" customFormat="1">
      <c r="A126" s="110"/>
      <c r="B126" s="125" t="s">
        <v>262</v>
      </c>
      <c r="C126" s="55" t="s">
        <v>2557</v>
      </c>
      <c r="D126" s="71" t="s">
        <v>85</v>
      </c>
      <c r="E126" s="112" t="s">
        <v>2428</v>
      </c>
      <c r="F126" s="51" t="s">
        <v>61</v>
      </c>
      <c r="G126" s="14">
        <v>50</v>
      </c>
      <c r="H126" s="14">
        <v>50</v>
      </c>
      <c r="I126" s="14" t="s">
        <v>41</v>
      </c>
      <c r="J126" s="14" t="s">
        <v>76</v>
      </c>
      <c r="K126" s="114" t="s">
        <v>61</v>
      </c>
      <c r="L126" s="115">
        <v>24.99</v>
      </c>
      <c r="M126" s="175">
        <f t="shared" si="135"/>
        <v>21</v>
      </c>
      <c r="N126" s="115"/>
      <c r="O126" s="116"/>
      <c r="P126" s="177">
        <f>L126</f>
        <v>24.99</v>
      </c>
      <c r="Q126" s="67">
        <f t="shared" ref="Q126" si="161">P126-1</f>
        <v>23.99</v>
      </c>
      <c r="R126" s="16">
        <f t="shared" ref="R126" si="162">P126-2</f>
        <v>22.99</v>
      </c>
      <c r="S126" s="16">
        <f t="shared" ref="S126" si="163">P126-3</f>
        <v>21.99</v>
      </c>
      <c r="T126" s="16">
        <f t="shared" ref="T126" si="164">P126-4</f>
        <v>20.99</v>
      </c>
      <c r="U126" s="16">
        <f t="shared" ref="U126" si="165">P126-5</f>
        <v>19.989999999999998</v>
      </c>
      <c r="V126" s="16">
        <f t="shared" ref="V126" si="166">P126-6</f>
        <v>18.989999999999998</v>
      </c>
      <c r="W126" s="16">
        <f t="shared" ref="W126" si="167">P126-7</f>
        <v>17.989999999999998</v>
      </c>
      <c r="X126" s="16">
        <f t="shared" ref="X126" si="168">P126-8</f>
        <v>16.989999999999998</v>
      </c>
      <c r="Y126" s="16">
        <f t="shared" ref="Y126" si="169">P126-9</f>
        <v>15.989999999999998</v>
      </c>
      <c r="Z126" s="72">
        <f t="shared" ref="Z126" si="170">P126-10</f>
        <v>14.989999999999998</v>
      </c>
      <c r="AA126" s="252">
        <v>19.989999999999998</v>
      </c>
      <c r="AB126" s="237" t="s">
        <v>49</v>
      </c>
      <c r="AC126" s="120" t="s">
        <v>2567</v>
      </c>
      <c r="AD126" s="67">
        <v>180</v>
      </c>
      <c r="AE126" s="114">
        <v>40</v>
      </c>
      <c r="AF126" s="182">
        <f t="shared" si="136"/>
        <v>220</v>
      </c>
      <c r="AG126" s="183">
        <f t="shared" si="137"/>
        <v>-214.2</v>
      </c>
      <c r="AH126" s="184">
        <f t="shared" si="138"/>
        <v>9.99</v>
      </c>
      <c r="AI126" s="183">
        <f t="shared" si="139"/>
        <v>8.3949579831932777</v>
      </c>
      <c r="AJ126" s="202">
        <f>IF(ISNUMBER(Q126),AF126-20,"-")</f>
        <v>200</v>
      </c>
      <c r="AK126" s="203">
        <f>IF(ISNUMBER(R126),AF126-40,"-")</f>
        <v>180</v>
      </c>
      <c r="AL126" s="203">
        <f>IF(ISNUMBER(S126),AF126-60,"-")</f>
        <v>160</v>
      </c>
      <c r="AM126" s="203">
        <f>IF(ISNUMBER(T126),AF126-80,"-")</f>
        <v>140</v>
      </c>
      <c r="AN126" s="203">
        <f>IF(ISNUMBER(U126),AF126-100,"-")</f>
        <v>120</v>
      </c>
      <c r="AO126" s="203">
        <f>IF(ISNUMBER(V126),AF126-120,"-")</f>
        <v>100</v>
      </c>
      <c r="AP126" s="203">
        <f>IF(ISNUMBER(W126),AF126-140,"-")</f>
        <v>80</v>
      </c>
      <c r="AQ126" s="203">
        <f>IF(ISNUMBER(X126),AF126-160,"-")</f>
        <v>60</v>
      </c>
      <c r="AR126" s="203">
        <f>IF(ISNUMBER(Y126),AF126-180,"-")</f>
        <v>40</v>
      </c>
      <c r="AS126" s="204">
        <f>IF(ISNUMBER(Z126),AF126-200,"-")</f>
        <v>20</v>
      </c>
      <c r="AT126" s="185"/>
      <c r="AU126" s="205">
        <f t="shared" si="140"/>
        <v>9.99</v>
      </c>
      <c r="AV126" s="206">
        <f t="shared" si="141"/>
        <v>9.99</v>
      </c>
      <c r="AW126" s="206">
        <f t="shared" si="142"/>
        <v>9.99</v>
      </c>
      <c r="AX126" s="206">
        <f t="shared" si="143"/>
        <v>9.99</v>
      </c>
      <c r="AY126" s="206">
        <f t="shared" si="144"/>
        <v>9.99</v>
      </c>
      <c r="AZ126" s="206">
        <f t="shared" si="145"/>
        <v>9.99</v>
      </c>
      <c r="BA126" s="206">
        <f t="shared" si="146"/>
        <v>9.99</v>
      </c>
      <c r="BB126" s="206">
        <f t="shared" si="147"/>
        <v>9.99</v>
      </c>
      <c r="BC126" s="206">
        <f t="shared" si="148"/>
        <v>9.99</v>
      </c>
      <c r="BD126" s="207">
        <f t="shared" si="149"/>
        <v>29.990000000000002</v>
      </c>
      <c r="BE126" s="103"/>
      <c r="BF126" s="227">
        <v>46265</v>
      </c>
      <c r="BG126" s="112" t="s">
        <v>164</v>
      </c>
      <c r="BH126" s="103"/>
    </row>
    <row r="127" spans="1:60" s="49" customFormat="1">
      <c r="A127" s="267" t="s">
        <v>2598</v>
      </c>
      <c r="B127" s="125" t="s">
        <v>262</v>
      </c>
      <c r="C127" s="55" t="s">
        <v>2583</v>
      </c>
      <c r="D127" s="71" t="s">
        <v>85</v>
      </c>
      <c r="E127" s="112"/>
      <c r="F127" s="51" t="s">
        <v>61</v>
      </c>
      <c r="G127" s="14">
        <v>70</v>
      </c>
      <c r="H127" s="14">
        <v>50</v>
      </c>
      <c r="I127" s="14" t="s">
        <v>41</v>
      </c>
      <c r="J127" s="14" t="s">
        <v>76</v>
      </c>
      <c r="K127" s="114" t="s">
        <v>61</v>
      </c>
      <c r="L127" s="115">
        <v>24.99</v>
      </c>
      <c r="M127" s="175">
        <f t="shared" si="135"/>
        <v>21</v>
      </c>
      <c r="N127" s="115"/>
      <c r="O127" s="116"/>
      <c r="P127" s="177">
        <f>L127</f>
        <v>24.99</v>
      </c>
      <c r="Q127" s="67" t="s">
        <v>41</v>
      </c>
      <c r="R127" s="16" t="s">
        <v>41</v>
      </c>
      <c r="S127" s="16" t="s">
        <v>41</v>
      </c>
      <c r="T127" s="16" t="s">
        <v>41</v>
      </c>
      <c r="U127" s="16" t="s">
        <v>41</v>
      </c>
      <c r="V127" s="16" t="s">
        <v>41</v>
      </c>
      <c r="W127" s="16" t="s">
        <v>41</v>
      </c>
      <c r="X127" s="16" t="s">
        <v>41</v>
      </c>
      <c r="Y127" s="16" t="s">
        <v>41</v>
      </c>
      <c r="Z127" s="72" t="s">
        <v>41</v>
      </c>
      <c r="AA127" s="252">
        <v>19.989999999999998</v>
      </c>
      <c r="AB127" s="212"/>
      <c r="AC127" s="119" t="s">
        <v>41</v>
      </c>
      <c r="AD127" s="67">
        <v>180</v>
      </c>
      <c r="AE127" s="114"/>
      <c r="AF127" s="182">
        <f t="shared" si="136"/>
        <v>180</v>
      </c>
      <c r="AG127" s="183">
        <f t="shared" si="137"/>
        <v>-166.6</v>
      </c>
      <c r="AH127" s="184">
        <f t="shared" si="138"/>
        <v>9.99</v>
      </c>
      <c r="AI127" s="183">
        <f t="shared" si="139"/>
        <v>8.3949579831932777</v>
      </c>
      <c r="AJ127" s="202" t="str">
        <f>IF(ISNUMBER(Q127),AF127-20,"-")</f>
        <v>-</v>
      </c>
      <c r="AK127" s="203" t="str">
        <f>IF(ISNUMBER(R127),AF127-40,"-")</f>
        <v>-</v>
      </c>
      <c r="AL127" s="203" t="str">
        <f>IF(ISNUMBER(S127),AF127-60,"-")</f>
        <v>-</v>
      </c>
      <c r="AM127" s="203" t="str">
        <f>IF(ISNUMBER(T127),AF127-80,"-")</f>
        <v>-</v>
      </c>
      <c r="AN127" s="203" t="str">
        <f>IF(ISNUMBER(U127),AF127-100,"-")</f>
        <v>-</v>
      </c>
      <c r="AO127" s="203" t="str">
        <f>IF(ISNUMBER(V127),AF127-120,"-")</f>
        <v>-</v>
      </c>
      <c r="AP127" s="203" t="str">
        <f>IF(ISNUMBER(W127),AF127-140,"-")</f>
        <v>-</v>
      </c>
      <c r="AQ127" s="203" t="str">
        <f>IF(ISNUMBER(X127),AF127-160,"-")</f>
        <v>-</v>
      </c>
      <c r="AR127" s="203" t="str">
        <f>IF(ISNUMBER(Y127),AF127-180,"-")</f>
        <v>-</v>
      </c>
      <c r="AS127" s="204" t="str">
        <f>IF(ISNUMBER(Z127),AF127-200,"-")</f>
        <v>-</v>
      </c>
      <c r="AT127" s="185"/>
      <c r="AU127" s="205" t="str">
        <f t="shared" si="140"/>
        <v>-</v>
      </c>
      <c r="AV127" s="206" t="str">
        <f t="shared" si="141"/>
        <v>-</v>
      </c>
      <c r="AW127" s="206" t="str">
        <f t="shared" si="142"/>
        <v>-</v>
      </c>
      <c r="AX127" s="206" t="str">
        <f t="shared" si="143"/>
        <v>-</v>
      </c>
      <c r="AY127" s="206" t="str">
        <f t="shared" si="144"/>
        <v>-</v>
      </c>
      <c r="AZ127" s="206" t="str">
        <f t="shared" si="145"/>
        <v>-</v>
      </c>
      <c r="BA127" s="206" t="str">
        <f t="shared" si="146"/>
        <v>-</v>
      </c>
      <c r="BB127" s="206" t="str">
        <f t="shared" si="147"/>
        <v>-</v>
      </c>
      <c r="BC127" s="206" t="str">
        <f t="shared" si="148"/>
        <v>-</v>
      </c>
      <c r="BD127" s="207" t="str">
        <f t="shared" si="149"/>
        <v>-</v>
      </c>
      <c r="BE127" s="268" t="s">
        <v>2590</v>
      </c>
      <c r="BF127" s="227"/>
      <c r="BG127" s="112" t="s">
        <v>164</v>
      </c>
      <c r="BH127" s="103"/>
    </row>
    <row r="128" spans="1:60" s="49" customFormat="1">
      <c r="A128" s="110"/>
      <c r="B128" s="125" t="s">
        <v>262</v>
      </c>
      <c r="C128" s="55" t="s">
        <v>2526</v>
      </c>
      <c r="D128" s="71" t="s">
        <v>71</v>
      </c>
      <c r="E128" s="112" t="s">
        <v>2428</v>
      </c>
      <c r="F128" s="51" t="s">
        <v>61</v>
      </c>
      <c r="G128" s="14">
        <v>75</v>
      </c>
      <c r="H128" s="14">
        <v>50</v>
      </c>
      <c r="I128" s="14" t="s">
        <v>41</v>
      </c>
      <c r="J128" s="14" t="s">
        <v>76</v>
      </c>
      <c r="K128" s="114" t="s">
        <v>61</v>
      </c>
      <c r="L128" s="115">
        <v>34.99</v>
      </c>
      <c r="M128" s="175">
        <f t="shared" si="135"/>
        <v>29.403361344537817</v>
      </c>
      <c r="N128" s="115">
        <f t="shared" ref="N128:N129" si="171">L128-10</f>
        <v>24.990000000000002</v>
      </c>
      <c r="O128" s="118">
        <f t="shared" ref="O128:O130" si="172">N128/1.19</f>
        <v>21.000000000000004</v>
      </c>
      <c r="P128" s="177">
        <f t="shared" ref="P128:P130" si="173">N128</f>
        <v>24.990000000000002</v>
      </c>
      <c r="Q128" s="67">
        <f t="shared" ref="Q128:Q136" si="174">P128-1</f>
        <v>23.990000000000002</v>
      </c>
      <c r="R128" s="16">
        <f t="shared" ref="R128:R136" si="175">P128-2</f>
        <v>22.990000000000002</v>
      </c>
      <c r="S128" s="16">
        <f t="shared" ref="S128:S136" si="176">P128-3</f>
        <v>21.990000000000002</v>
      </c>
      <c r="T128" s="16">
        <f t="shared" ref="T128:T136" si="177">P128-4</f>
        <v>20.990000000000002</v>
      </c>
      <c r="U128" s="16">
        <f t="shared" ref="U128:U136" si="178">P128-5</f>
        <v>19.990000000000002</v>
      </c>
      <c r="V128" s="16">
        <f t="shared" ref="V128:V136" si="179">P128-6</f>
        <v>18.990000000000002</v>
      </c>
      <c r="W128" s="16">
        <f t="shared" ref="W128:W136" si="180">P128-7</f>
        <v>17.990000000000002</v>
      </c>
      <c r="X128" s="16">
        <f t="shared" ref="X128:X136" si="181">P128-8</f>
        <v>16.990000000000002</v>
      </c>
      <c r="Y128" s="16">
        <f t="shared" ref="Y128:Y136" si="182">P128-9</f>
        <v>15.990000000000002</v>
      </c>
      <c r="Z128" s="72">
        <f t="shared" ref="Z128:Z136" si="183">P128-10</f>
        <v>14.990000000000002</v>
      </c>
      <c r="AA128" s="252">
        <v>19.989999999999998</v>
      </c>
      <c r="AB128" s="237" t="s">
        <v>81</v>
      </c>
      <c r="AC128" s="120" t="s">
        <v>2539</v>
      </c>
      <c r="AD128" s="67">
        <v>310</v>
      </c>
      <c r="AE128" s="114">
        <v>-100</v>
      </c>
      <c r="AF128" s="182">
        <f t="shared" si="136"/>
        <v>210</v>
      </c>
      <c r="AG128" s="183">
        <f t="shared" si="137"/>
        <v>-202.29999999999998</v>
      </c>
      <c r="AH128" s="184">
        <f t="shared" si="138"/>
        <v>9.99</v>
      </c>
      <c r="AI128" s="183">
        <f t="shared" si="139"/>
        <v>8.3949579831932777</v>
      </c>
      <c r="AJ128" s="202">
        <f>IF(ISNUMBER(Q128),AF128-20,"-")</f>
        <v>190</v>
      </c>
      <c r="AK128" s="203">
        <f>IF(ISNUMBER(R128),AF128-40,"-")</f>
        <v>170</v>
      </c>
      <c r="AL128" s="203">
        <f>IF(ISNUMBER(S128),AF128-60,"-")</f>
        <v>150</v>
      </c>
      <c r="AM128" s="203">
        <f>IF(ISNUMBER(T128),AF128-80,"-")</f>
        <v>130</v>
      </c>
      <c r="AN128" s="203">
        <f>IF(ISNUMBER(U128),AF128-100,"-")</f>
        <v>110</v>
      </c>
      <c r="AO128" s="203">
        <f>IF(ISNUMBER(V128),AF128-120,"-")</f>
        <v>90</v>
      </c>
      <c r="AP128" s="203">
        <f>IF(ISNUMBER(W128),AF128-140,"-")</f>
        <v>70</v>
      </c>
      <c r="AQ128" s="203">
        <f>IF(ISNUMBER(X128),AF128-160,"-")</f>
        <v>50</v>
      </c>
      <c r="AR128" s="203">
        <f>IF(ISNUMBER(Y128),AF128-180,"-")</f>
        <v>30</v>
      </c>
      <c r="AS128" s="204">
        <f>IF(ISNUMBER(Z128),AF128-200,"-")</f>
        <v>10</v>
      </c>
      <c r="AT128" s="185"/>
      <c r="AU128" s="205">
        <f t="shared" si="140"/>
        <v>9.99</v>
      </c>
      <c r="AV128" s="206">
        <f t="shared" si="141"/>
        <v>9.99</v>
      </c>
      <c r="AW128" s="206">
        <f t="shared" si="142"/>
        <v>9.99</v>
      </c>
      <c r="AX128" s="206">
        <f t="shared" si="143"/>
        <v>9.99</v>
      </c>
      <c r="AY128" s="206">
        <f t="shared" si="144"/>
        <v>9.99</v>
      </c>
      <c r="AZ128" s="206">
        <f t="shared" si="145"/>
        <v>9.99</v>
      </c>
      <c r="BA128" s="206">
        <f t="shared" si="146"/>
        <v>9.99</v>
      </c>
      <c r="BB128" s="206">
        <f t="shared" si="147"/>
        <v>9.99</v>
      </c>
      <c r="BC128" s="206">
        <f t="shared" si="148"/>
        <v>19.990000000000002</v>
      </c>
      <c r="BD128" s="207">
        <f t="shared" si="149"/>
        <v>39.99</v>
      </c>
      <c r="BE128" s="103"/>
      <c r="BF128" s="227">
        <v>46265</v>
      </c>
      <c r="BG128" s="112" t="s">
        <v>164</v>
      </c>
      <c r="BH128" s="103"/>
    </row>
    <row r="129" spans="1:60" s="49" customFormat="1">
      <c r="A129" s="110"/>
      <c r="B129" s="125" t="s">
        <v>262</v>
      </c>
      <c r="C129" s="55" t="s">
        <v>2528</v>
      </c>
      <c r="D129" s="71" t="s">
        <v>40</v>
      </c>
      <c r="E129" s="112" t="s">
        <v>2428</v>
      </c>
      <c r="F129" s="51" t="s">
        <v>61</v>
      </c>
      <c r="G129" s="14">
        <v>150</v>
      </c>
      <c r="H129" s="14">
        <v>100</v>
      </c>
      <c r="I129" s="14" t="s">
        <v>41</v>
      </c>
      <c r="J129" s="14" t="s">
        <v>76</v>
      </c>
      <c r="K129" s="114" t="s">
        <v>61</v>
      </c>
      <c r="L129" s="115">
        <v>34.99</v>
      </c>
      <c r="M129" s="175">
        <f t="shared" si="135"/>
        <v>29.403361344537817</v>
      </c>
      <c r="N129" s="115">
        <f t="shared" si="171"/>
        <v>24.990000000000002</v>
      </c>
      <c r="O129" s="118">
        <f t="shared" si="172"/>
        <v>21.000000000000004</v>
      </c>
      <c r="P129" s="177">
        <f t="shared" si="173"/>
        <v>24.990000000000002</v>
      </c>
      <c r="Q129" s="67">
        <f t="shared" si="174"/>
        <v>23.990000000000002</v>
      </c>
      <c r="R129" s="16">
        <f t="shared" si="175"/>
        <v>22.990000000000002</v>
      </c>
      <c r="S129" s="16">
        <f t="shared" si="176"/>
        <v>21.990000000000002</v>
      </c>
      <c r="T129" s="16">
        <f t="shared" si="177"/>
        <v>20.990000000000002</v>
      </c>
      <c r="U129" s="16">
        <f t="shared" si="178"/>
        <v>19.990000000000002</v>
      </c>
      <c r="V129" s="16">
        <f t="shared" si="179"/>
        <v>18.990000000000002</v>
      </c>
      <c r="W129" s="16">
        <f t="shared" si="180"/>
        <v>17.990000000000002</v>
      </c>
      <c r="X129" s="16">
        <f t="shared" si="181"/>
        <v>16.990000000000002</v>
      </c>
      <c r="Y129" s="16">
        <f t="shared" si="182"/>
        <v>15.990000000000002</v>
      </c>
      <c r="Z129" s="72">
        <f t="shared" si="183"/>
        <v>14.990000000000002</v>
      </c>
      <c r="AA129" s="252">
        <v>19.989999999999998</v>
      </c>
      <c r="AB129" s="237" t="s">
        <v>81</v>
      </c>
      <c r="AC129" s="120" t="s">
        <v>2545</v>
      </c>
      <c r="AD129" s="67">
        <v>220</v>
      </c>
      <c r="AE129" s="114">
        <v>-70</v>
      </c>
      <c r="AF129" s="182">
        <f t="shared" si="136"/>
        <v>150</v>
      </c>
      <c r="AG129" s="183">
        <f t="shared" si="137"/>
        <v>-130.9</v>
      </c>
      <c r="AH129" s="184">
        <f t="shared" si="138"/>
        <v>9.99</v>
      </c>
      <c r="AI129" s="183">
        <f t="shared" si="139"/>
        <v>8.3949579831932777</v>
      </c>
      <c r="AJ129" s="202">
        <f>IF(ISNUMBER(Q129),AF129-20,"-")</f>
        <v>130</v>
      </c>
      <c r="AK129" s="203">
        <f>IF(ISNUMBER(R129),AF129-40,"-")</f>
        <v>110</v>
      </c>
      <c r="AL129" s="203">
        <f>IF(ISNUMBER(S129),AF129-60,"-")</f>
        <v>90</v>
      </c>
      <c r="AM129" s="203">
        <f>IF(ISNUMBER(T129),AF129-80,"-")</f>
        <v>70</v>
      </c>
      <c r="AN129" s="203">
        <f>IF(ISNUMBER(U129),AF129-100,"-")</f>
        <v>50</v>
      </c>
      <c r="AO129" s="203">
        <f>IF(ISNUMBER(V129),AF129-120,"-")</f>
        <v>30</v>
      </c>
      <c r="AP129" s="203">
        <f>IF(ISNUMBER(W129),AF129-140,"-")</f>
        <v>10</v>
      </c>
      <c r="AQ129" s="203">
        <f>IF(ISNUMBER(X129),AF129-160,"-")</f>
        <v>-10</v>
      </c>
      <c r="AR129" s="203">
        <f>IF(ISNUMBER(Y129),AF129-180,"-")</f>
        <v>-30</v>
      </c>
      <c r="AS129" s="204">
        <f>IF(ISNUMBER(Z129),AF129-200,"-")</f>
        <v>-50</v>
      </c>
      <c r="AT129" s="185"/>
      <c r="AU129" s="205">
        <f t="shared" si="140"/>
        <v>9.99</v>
      </c>
      <c r="AV129" s="206">
        <f t="shared" si="141"/>
        <v>9.99</v>
      </c>
      <c r="AW129" s="206">
        <f t="shared" si="142"/>
        <v>9.99</v>
      </c>
      <c r="AX129" s="206">
        <f t="shared" si="143"/>
        <v>9.99</v>
      </c>
      <c r="AY129" s="206">
        <f t="shared" si="144"/>
        <v>9.99</v>
      </c>
      <c r="AZ129" s="206">
        <f t="shared" si="145"/>
        <v>19.990000000000002</v>
      </c>
      <c r="BA129" s="206">
        <f t="shared" si="146"/>
        <v>39.99</v>
      </c>
      <c r="BB129" s="206">
        <f t="shared" si="147"/>
        <v>59.99</v>
      </c>
      <c r="BC129" s="206">
        <f t="shared" si="148"/>
        <v>89.99</v>
      </c>
      <c r="BD129" s="207">
        <f t="shared" si="149"/>
        <v>109.99</v>
      </c>
      <c r="BE129" s="103"/>
      <c r="BF129" s="227">
        <v>46265</v>
      </c>
      <c r="BG129" s="112" t="s">
        <v>164</v>
      </c>
      <c r="BH129" s="103"/>
    </row>
    <row r="130" spans="1:60" s="49" customFormat="1">
      <c r="A130" s="110"/>
      <c r="B130" s="125" t="s">
        <v>262</v>
      </c>
      <c r="C130" s="55" t="s">
        <v>2526</v>
      </c>
      <c r="D130" s="71" t="s">
        <v>71</v>
      </c>
      <c r="E130" s="112" t="s">
        <v>2428</v>
      </c>
      <c r="F130" s="51" t="s">
        <v>61</v>
      </c>
      <c r="G130" s="14">
        <v>75</v>
      </c>
      <c r="H130" s="14">
        <v>50</v>
      </c>
      <c r="I130" s="14" t="s">
        <v>41</v>
      </c>
      <c r="J130" s="14" t="s">
        <v>76</v>
      </c>
      <c r="K130" s="114" t="s">
        <v>61</v>
      </c>
      <c r="L130" s="115">
        <v>34.99</v>
      </c>
      <c r="M130" s="175">
        <f t="shared" si="135"/>
        <v>29.403361344537817</v>
      </c>
      <c r="N130" s="115">
        <f>L130-7</f>
        <v>27.990000000000002</v>
      </c>
      <c r="O130" s="118">
        <f t="shared" si="172"/>
        <v>23.521008403361346</v>
      </c>
      <c r="P130" s="177">
        <f t="shared" si="173"/>
        <v>27.990000000000002</v>
      </c>
      <c r="Q130" s="67">
        <f t="shared" si="174"/>
        <v>26.990000000000002</v>
      </c>
      <c r="R130" s="16">
        <f t="shared" si="175"/>
        <v>25.990000000000002</v>
      </c>
      <c r="S130" s="16">
        <f t="shared" si="176"/>
        <v>24.990000000000002</v>
      </c>
      <c r="T130" s="16">
        <f t="shared" si="177"/>
        <v>23.990000000000002</v>
      </c>
      <c r="U130" s="16">
        <f t="shared" si="178"/>
        <v>22.990000000000002</v>
      </c>
      <c r="V130" s="16">
        <f t="shared" si="179"/>
        <v>21.990000000000002</v>
      </c>
      <c r="W130" s="16">
        <f t="shared" si="180"/>
        <v>20.990000000000002</v>
      </c>
      <c r="X130" s="16">
        <f t="shared" si="181"/>
        <v>19.990000000000002</v>
      </c>
      <c r="Y130" s="16">
        <f t="shared" si="182"/>
        <v>18.990000000000002</v>
      </c>
      <c r="Z130" s="72">
        <f t="shared" si="183"/>
        <v>17.990000000000002</v>
      </c>
      <c r="AA130" s="252">
        <v>19.989999999999998</v>
      </c>
      <c r="AB130" s="237" t="s">
        <v>80</v>
      </c>
      <c r="AC130" s="120" t="s">
        <v>2540</v>
      </c>
      <c r="AD130" s="67">
        <v>310</v>
      </c>
      <c r="AE130" s="114">
        <v>-40</v>
      </c>
      <c r="AF130" s="182">
        <f t="shared" si="136"/>
        <v>270</v>
      </c>
      <c r="AG130" s="183">
        <f t="shared" si="137"/>
        <v>-273.7</v>
      </c>
      <c r="AH130" s="184">
        <f t="shared" si="138"/>
        <v>9.99</v>
      </c>
      <c r="AI130" s="183">
        <f t="shared" si="139"/>
        <v>8.3949579831932777</v>
      </c>
      <c r="AJ130" s="202">
        <f>IF(ISNUMBER(Q130),AF130-20,"-")</f>
        <v>250</v>
      </c>
      <c r="AK130" s="203">
        <f>IF(ISNUMBER(R130),AF130-40,"-")</f>
        <v>230</v>
      </c>
      <c r="AL130" s="203">
        <f>IF(ISNUMBER(S130),AF130-60,"-")</f>
        <v>210</v>
      </c>
      <c r="AM130" s="203">
        <f>IF(ISNUMBER(T130),AF130-80,"-")</f>
        <v>190</v>
      </c>
      <c r="AN130" s="203">
        <f>IF(ISNUMBER(U130),AF130-100,"-")</f>
        <v>170</v>
      </c>
      <c r="AO130" s="203">
        <f>IF(ISNUMBER(V130),AF130-120,"-")</f>
        <v>150</v>
      </c>
      <c r="AP130" s="203">
        <f>IF(ISNUMBER(W130),AF130-140,"-")</f>
        <v>130</v>
      </c>
      <c r="AQ130" s="203">
        <f>IF(ISNUMBER(X130),AF130-160,"-")</f>
        <v>110</v>
      </c>
      <c r="AR130" s="203">
        <f>IF(ISNUMBER(Y130),AF130-180,"-")</f>
        <v>90</v>
      </c>
      <c r="AS130" s="204">
        <f>IF(ISNUMBER(Z130),AF130-200,"-")</f>
        <v>70</v>
      </c>
      <c r="AT130" s="185"/>
      <c r="AU130" s="205">
        <f t="shared" si="140"/>
        <v>9.99</v>
      </c>
      <c r="AV130" s="206">
        <f t="shared" si="141"/>
        <v>9.99</v>
      </c>
      <c r="AW130" s="206">
        <f t="shared" si="142"/>
        <v>9.99</v>
      </c>
      <c r="AX130" s="206">
        <f t="shared" si="143"/>
        <v>9.99</v>
      </c>
      <c r="AY130" s="206">
        <f t="shared" si="144"/>
        <v>9.99</v>
      </c>
      <c r="AZ130" s="206">
        <f t="shared" si="145"/>
        <v>9.99</v>
      </c>
      <c r="BA130" s="206">
        <f t="shared" si="146"/>
        <v>9.99</v>
      </c>
      <c r="BB130" s="206">
        <f t="shared" si="147"/>
        <v>9.99</v>
      </c>
      <c r="BC130" s="206">
        <f t="shared" si="148"/>
        <v>9.99</v>
      </c>
      <c r="BD130" s="207">
        <f t="shared" si="149"/>
        <v>9.99</v>
      </c>
      <c r="BE130" s="103"/>
      <c r="BF130" s="227">
        <v>46265</v>
      </c>
      <c r="BG130" s="112" t="s">
        <v>164</v>
      </c>
      <c r="BH130" s="103"/>
    </row>
    <row r="131" spans="1:60">
      <c r="A131" s="110" t="s">
        <v>53</v>
      </c>
      <c r="B131" s="125" t="s">
        <v>262</v>
      </c>
      <c r="C131" s="55" t="s">
        <v>272</v>
      </c>
      <c r="D131" s="71" t="s">
        <v>71</v>
      </c>
      <c r="E131" s="112"/>
      <c r="F131" s="51" t="s">
        <v>41</v>
      </c>
      <c r="G131" s="14">
        <v>10</v>
      </c>
      <c r="H131" s="14">
        <v>50</v>
      </c>
      <c r="I131" s="14" t="s">
        <v>41</v>
      </c>
      <c r="J131" s="14" t="s">
        <v>42</v>
      </c>
      <c r="K131" s="114">
        <v>0.09</v>
      </c>
      <c r="L131" s="115">
        <v>29.99</v>
      </c>
      <c r="M131" s="175">
        <f t="shared" si="135"/>
        <v>25.201680672268907</v>
      </c>
      <c r="N131" s="115"/>
      <c r="O131" s="116"/>
      <c r="P131" s="177">
        <f t="shared" ref="P131:P141" si="184">L131</f>
        <v>29.99</v>
      </c>
      <c r="Q131" s="67">
        <f t="shared" si="174"/>
        <v>28.99</v>
      </c>
      <c r="R131" s="16">
        <f t="shared" si="175"/>
        <v>27.99</v>
      </c>
      <c r="S131" s="16">
        <f t="shared" si="176"/>
        <v>26.99</v>
      </c>
      <c r="T131" s="16">
        <f t="shared" si="177"/>
        <v>25.99</v>
      </c>
      <c r="U131" s="16">
        <f t="shared" si="178"/>
        <v>24.99</v>
      </c>
      <c r="V131" s="16">
        <f t="shared" si="179"/>
        <v>23.99</v>
      </c>
      <c r="W131" s="16">
        <f t="shared" si="180"/>
        <v>22.99</v>
      </c>
      <c r="X131" s="16">
        <f t="shared" si="181"/>
        <v>21.99</v>
      </c>
      <c r="Y131" s="16">
        <f t="shared" si="182"/>
        <v>20.99</v>
      </c>
      <c r="Z131" s="72">
        <f t="shared" si="183"/>
        <v>19.989999999999998</v>
      </c>
      <c r="AA131" s="252">
        <v>19.989999999999998</v>
      </c>
      <c r="AB131" s="212"/>
      <c r="AC131" s="119" t="s">
        <v>41</v>
      </c>
      <c r="AD131" s="67">
        <v>340</v>
      </c>
      <c r="AE131" s="114"/>
      <c r="AF131" s="182">
        <f t="shared" si="136"/>
        <v>340</v>
      </c>
      <c r="AG131" s="183">
        <f t="shared" si="137"/>
        <v>-357</v>
      </c>
      <c r="AH131" s="184">
        <f t="shared" si="138"/>
        <v>9.99</v>
      </c>
      <c r="AI131" s="183">
        <f t="shared" si="139"/>
        <v>8.3949579831932777</v>
      </c>
      <c r="AJ131" s="202">
        <f>IF(ISNUMBER(Q131),AF131-20,"-")</f>
        <v>320</v>
      </c>
      <c r="AK131" s="203">
        <f>IF(ISNUMBER(R131),AF131-40,"-")</f>
        <v>300</v>
      </c>
      <c r="AL131" s="203">
        <f>IF(ISNUMBER(S131),AF131-60,"-")</f>
        <v>280</v>
      </c>
      <c r="AM131" s="203">
        <f>IF(ISNUMBER(T131),AF131-80,"-")</f>
        <v>260</v>
      </c>
      <c r="AN131" s="203">
        <f>IF(ISNUMBER(U131),AF131-100,"-")</f>
        <v>240</v>
      </c>
      <c r="AO131" s="203">
        <f>IF(ISNUMBER(V131),AF131-120,"-")</f>
        <v>220</v>
      </c>
      <c r="AP131" s="203">
        <f>IF(ISNUMBER(W131),AF131-140,"-")</f>
        <v>200</v>
      </c>
      <c r="AQ131" s="203">
        <f>IF(ISNUMBER(X131),AF131-160,"-")</f>
        <v>180</v>
      </c>
      <c r="AR131" s="203">
        <f>IF(ISNUMBER(Y131),AF131-180,"-")</f>
        <v>160</v>
      </c>
      <c r="AS131" s="204">
        <f>IF(ISNUMBER(Z131),AF131-200,"-")</f>
        <v>140</v>
      </c>
      <c r="AT131" s="185"/>
      <c r="AU131" s="205">
        <f t="shared" si="140"/>
        <v>9.99</v>
      </c>
      <c r="AV131" s="206">
        <f t="shared" si="141"/>
        <v>9.99</v>
      </c>
      <c r="AW131" s="206">
        <f t="shared" si="142"/>
        <v>9.99</v>
      </c>
      <c r="AX131" s="206">
        <f t="shared" si="143"/>
        <v>9.99</v>
      </c>
      <c r="AY131" s="206">
        <f t="shared" si="144"/>
        <v>9.99</v>
      </c>
      <c r="AZ131" s="206">
        <f t="shared" si="145"/>
        <v>9.99</v>
      </c>
      <c r="BA131" s="206">
        <f t="shared" si="146"/>
        <v>9.99</v>
      </c>
      <c r="BB131" s="206">
        <f t="shared" si="147"/>
        <v>9.99</v>
      </c>
      <c r="BC131" s="206">
        <f t="shared" si="148"/>
        <v>9.99</v>
      </c>
      <c r="BD131" s="207">
        <f t="shared" si="149"/>
        <v>9.99</v>
      </c>
      <c r="BE131" s="103"/>
      <c r="BF131" s="227"/>
      <c r="BG131" s="112" t="s">
        <v>151</v>
      </c>
      <c r="BH131" s="103"/>
    </row>
    <row r="132" spans="1:60" s="49" customFormat="1">
      <c r="A132" s="110" t="s">
        <v>53</v>
      </c>
      <c r="B132" s="125" t="s">
        <v>262</v>
      </c>
      <c r="C132" s="55" t="s">
        <v>272</v>
      </c>
      <c r="D132" s="71" t="s">
        <v>71</v>
      </c>
      <c r="E132" s="112" t="s">
        <v>2429</v>
      </c>
      <c r="F132" s="51" t="s">
        <v>41</v>
      </c>
      <c r="G132" s="14">
        <v>10</v>
      </c>
      <c r="H132" s="14">
        <v>50</v>
      </c>
      <c r="I132" s="14" t="s">
        <v>41</v>
      </c>
      <c r="J132" s="14" t="s">
        <v>42</v>
      </c>
      <c r="K132" s="114">
        <v>0.09</v>
      </c>
      <c r="L132" s="115">
        <v>29.99</v>
      </c>
      <c r="M132" s="175">
        <f t="shared" si="135"/>
        <v>25.201680672268907</v>
      </c>
      <c r="N132" s="115"/>
      <c r="O132" s="116"/>
      <c r="P132" s="177">
        <f t="shared" si="184"/>
        <v>29.99</v>
      </c>
      <c r="Q132" s="67">
        <f t="shared" si="174"/>
        <v>28.99</v>
      </c>
      <c r="R132" s="16">
        <f t="shared" si="175"/>
        <v>27.99</v>
      </c>
      <c r="S132" s="16">
        <f t="shared" si="176"/>
        <v>26.99</v>
      </c>
      <c r="T132" s="16">
        <f t="shared" si="177"/>
        <v>25.99</v>
      </c>
      <c r="U132" s="16">
        <f t="shared" si="178"/>
        <v>24.99</v>
      </c>
      <c r="V132" s="16">
        <f t="shared" si="179"/>
        <v>23.99</v>
      </c>
      <c r="W132" s="16">
        <f t="shared" si="180"/>
        <v>22.99</v>
      </c>
      <c r="X132" s="16">
        <f t="shared" si="181"/>
        <v>21.99</v>
      </c>
      <c r="Y132" s="16">
        <f t="shared" si="182"/>
        <v>20.99</v>
      </c>
      <c r="Z132" s="72">
        <f t="shared" si="183"/>
        <v>19.989999999999998</v>
      </c>
      <c r="AA132" s="252">
        <v>19.989999999999998</v>
      </c>
      <c r="AB132" s="236" t="s">
        <v>49</v>
      </c>
      <c r="AC132" s="223" t="s">
        <v>268</v>
      </c>
      <c r="AD132" s="67">
        <v>340</v>
      </c>
      <c r="AE132" s="114">
        <v>65</v>
      </c>
      <c r="AF132" s="182">
        <f t="shared" si="136"/>
        <v>405</v>
      </c>
      <c r="AG132" s="183">
        <f t="shared" si="137"/>
        <v>-434.34999999999997</v>
      </c>
      <c r="AH132" s="184">
        <f t="shared" si="138"/>
        <v>9.99</v>
      </c>
      <c r="AI132" s="183">
        <f t="shared" si="139"/>
        <v>8.3949579831932777</v>
      </c>
      <c r="AJ132" s="202">
        <f>IF(ISNUMBER(Q132),AF132-20,"-")</f>
        <v>385</v>
      </c>
      <c r="AK132" s="203">
        <f>IF(ISNUMBER(R132),AF132-40,"-")</f>
        <v>365</v>
      </c>
      <c r="AL132" s="203">
        <f>IF(ISNUMBER(S132),AF132-60,"-")</f>
        <v>345</v>
      </c>
      <c r="AM132" s="203">
        <f>IF(ISNUMBER(T132),AF132-80,"-")</f>
        <v>325</v>
      </c>
      <c r="AN132" s="203">
        <f>IF(ISNUMBER(U132),AF132-100,"-")</f>
        <v>305</v>
      </c>
      <c r="AO132" s="203">
        <f>IF(ISNUMBER(V132),AF132-120,"-")</f>
        <v>285</v>
      </c>
      <c r="AP132" s="203">
        <f>IF(ISNUMBER(W132),AF132-140,"-")</f>
        <v>265</v>
      </c>
      <c r="AQ132" s="203">
        <f>IF(ISNUMBER(X132),AF132-160,"-")</f>
        <v>245</v>
      </c>
      <c r="AR132" s="203">
        <f>IF(ISNUMBER(Y132),AF132-180,"-")</f>
        <v>225</v>
      </c>
      <c r="AS132" s="204">
        <f>IF(ISNUMBER(Z132),AF132-200,"-")</f>
        <v>205</v>
      </c>
      <c r="AT132" s="185"/>
      <c r="AU132" s="205">
        <f t="shared" si="140"/>
        <v>9.99</v>
      </c>
      <c r="AV132" s="206">
        <f t="shared" si="141"/>
        <v>9.99</v>
      </c>
      <c r="AW132" s="206">
        <f t="shared" si="142"/>
        <v>9.99</v>
      </c>
      <c r="AX132" s="206">
        <f t="shared" si="143"/>
        <v>9.99</v>
      </c>
      <c r="AY132" s="206">
        <f t="shared" si="144"/>
        <v>9.99</v>
      </c>
      <c r="AZ132" s="206">
        <f t="shared" si="145"/>
        <v>9.99</v>
      </c>
      <c r="BA132" s="206">
        <f t="shared" si="146"/>
        <v>9.99</v>
      </c>
      <c r="BB132" s="206">
        <f t="shared" si="147"/>
        <v>9.99</v>
      </c>
      <c r="BC132" s="206">
        <f t="shared" si="148"/>
        <v>9.99</v>
      </c>
      <c r="BD132" s="207">
        <f t="shared" si="149"/>
        <v>9.99</v>
      </c>
      <c r="BE132" s="103"/>
      <c r="BF132" s="227">
        <v>46265</v>
      </c>
      <c r="BG132" s="112" t="s">
        <v>151</v>
      </c>
      <c r="BH132" s="103"/>
    </row>
    <row r="133" spans="1:60" s="49" customFormat="1">
      <c r="A133" s="110"/>
      <c r="B133" s="125" t="s">
        <v>262</v>
      </c>
      <c r="C133" s="55" t="s">
        <v>2525</v>
      </c>
      <c r="D133" s="71" t="s">
        <v>85</v>
      </c>
      <c r="E133" s="112"/>
      <c r="F133" s="51" t="s">
        <v>61</v>
      </c>
      <c r="G133" s="14">
        <v>75</v>
      </c>
      <c r="H133" s="14">
        <v>50</v>
      </c>
      <c r="I133" s="14" t="s">
        <v>41</v>
      </c>
      <c r="J133" s="14" t="s">
        <v>76</v>
      </c>
      <c r="K133" s="114" t="s">
        <v>61</v>
      </c>
      <c r="L133" s="115">
        <v>29.99</v>
      </c>
      <c r="M133" s="175">
        <f t="shared" si="135"/>
        <v>25.201680672268907</v>
      </c>
      <c r="N133" s="115"/>
      <c r="O133" s="116"/>
      <c r="P133" s="177">
        <f t="shared" si="184"/>
        <v>29.99</v>
      </c>
      <c r="Q133" s="67">
        <f t="shared" si="174"/>
        <v>28.99</v>
      </c>
      <c r="R133" s="16">
        <f t="shared" si="175"/>
        <v>27.99</v>
      </c>
      <c r="S133" s="16">
        <f t="shared" si="176"/>
        <v>26.99</v>
      </c>
      <c r="T133" s="16">
        <f t="shared" si="177"/>
        <v>25.99</v>
      </c>
      <c r="U133" s="16">
        <f t="shared" si="178"/>
        <v>24.99</v>
      </c>
      <c r="V133" s="16">
        <f t="shared" si="179"/>
        <v>23.99</v>
      </c>
      <c r="W133" s="16">
        <f t="shared" si="180"/>
        <v>22.99</v>
      </c>
      <c r="X133" s="16">
        <f t="shared" si="181"/>
        <v>21.99</v>
      </c>
      <c r="Y133" s="16">
        <f t="shared" si="182"/>
        <v>20.99</v>
      </c>
      <c r="Z133" s="72">
        <f t="shared" si="183"/>
        <v>19.989999999999998</v>
      </c>
      <c r="AA133" s="252">
        <v>19.989999999999998</v>
      </c>
      <c r="AB133" s="212"/>
      <c r="AC133" s="119" t="s">
        <v>41</v>
      </c>
      <c r="AD133" s="67">
        <v>230</v>
      </c>
      <c r="AE133" s="114"/>
      <c r="AF133" s="182">
        <f t="shared" si="136"/>
        <v>230</v>
      </c>
      <c r="AG133" s="183">
        <f t="shared" si="137"/>
        <v>-226.1</v>
      </c>
      <c r="AH133" s="184">
        <f t="shared" si="138"/>
        <v>9.99</v>
      </c>
      <c r="AI133" s="183">
        <f t="shared" si="139"/>
        <v>8.3949579831932777</v>
      </c>
      <c r="AJ133" s="202">
        <f>IF(ISNUMBER(Q133),AF133-20,"-")</f>
        <v>210</v>
      </c>
      <c r="AK133" s="203">
        <f>IF(ISNUMBER(R133),AF133-40,"-")</f>
        <v>190</v>
      </c>
      <c r="AL133" s="203">
        <f>IF(ISNUMBER(S133),AF133-60,"-")</f>
        <v>170</v>
      </c>
      <c r="AM133" s="203">
        <f>IF(ISNUMBER(T133),AF133-80,"-")</f>
        <v>150</v>
      </c>
      <c r="AN133" s="203">
        <f>IF(ISNUMBER(U133),AF133-100,"-")</f>
        <v>130</v>
      </c>
      <c r="AO133" s="203">
        <f>IF(ISNUMBER(V133),AF133-120,"-")</f>
        <v>110</v>
      </c>
      <c r="AP133" s="203">
        <f>IF(ISNUMBER(W133),AF133-140,"-")</f>
        <v>90</v>
      </c>
      <c r="AQ133" s="203">
        <f>IF(ISNUMBER(X133),AF133-160,"-")</f>
        <v>70</v>
      </c>
      <c r="AR133" s="203">
        <f>IF(ISNUMBER(Y133),AF133-180,"-")</f>
        <v>50</v>
      </c>
      <c r="AS133" s="204">
        <f>IF(ISNUMBER(Z133),AF133-200,"-")</f>
        <v>30</v>
      </c>
      <c r="AT133" s="185"/>
      <c r="AU133" s="205">
        <f t="shared" si="140"/>
        <v>9.99</v>
      </c>
      <c r="AV133" s="206">
        <f t="shared" si="141"/>
        <v>9.99</v>
      </c>
      <c r="AW133" s="206">
        <f t="shared" si="142"/>
        <v>9.99</v>
      </c>
      <c r="AX133" s="206">
        <f t="shared" si="143"/>
        <v>9.99</v>
      </c>
      <c r="AY133" s="206">
        <f t="shared" si="144"/>
        <v>9.99</v>
      </c>
      <c r="AZ133" s="206">
        <f t="shared" si="145"/>
        <v>9.99</v>
      </c>
      <c r="BA133" s="206">
        <f t="shared" si="146"/>
        <v>9.99</v>
      </c>
      <c r="BB133" s="206">
        <f t="shared" si="147"/>
        <v>9.99</v>
      </c>
      <c r="BC133" s="206">
        <f t="shared" si="148"/>
        <v>9.99</v>
      </c>
      <c r="BD133" s="207">
        <f t="shared" si="149"/>
        <v>19.990000000000002</v>
      </c>
      <c r="BE133" s="103"/>
      <c r="BF133" s="227"/>
      <c r="BG133" s="112" t="s">
        <v>164</v>
      </c>
      <c r="BH133" s="103"/>
    </row>
    <row r="134" spans="1:60" s="49" customFormat="1">
      <c r="A134" s="110"/>
      <c r="B134" s="125" t="s">
        <v>262</v>
      </c>
      <c r="C134" s="55" t="s">
        <v>2558</v>
      </c>
      <c r="D134" s="71" t="s">
        <v>71</v>
      </c>
      <c r="E134" s="112"/>
      <c r="F134" s="51" t="s">
        <v>61</v>
      </c>
      <c r="G134" s="14">
        <v>50</v>
      </c>
      <c r="H134" s="14">
        <v>50</v>
      </c>
      <c r="I134" s="14" t="s">
        <v>41</v>
      </c>
      <c r="J134" s="14" t="s">
        <v>76</v>
      </c>
      <c r="K134" s="114" t="s">
        <v>61</v>
      </c>
      <c r="L134" s="115">
        <v>29.99</v>
      </c>
      <c r="M134" s="175">
        <f t="shared" si="135"/>
        <v>25.201680672268907</v>
      </c>
      <c r="N134" s="115"/>
      <c r="O134" s="116"/>
      <c r="P134" s="177">
        <f t="shared" si="184"/>
        <v>29.99</v>
      </c>
      <c r="Q134" s="67">
        <f t="shared" si="174"/>
        <v>28.99</v>
      </c>
      <c r="R134" s="16">
        <f t="shared" si="175"/>
        <v>27.99</v>
      </c>
      <c r="S134" s="16">
        <f t="shared" si="176"/>
        <v>26.99</v>
      </c>
      <c r="T134" s="16">
        <f t="shared" si="177"/>
        <v>25.99</v>
      </c>
      <c r="U134" s="16">
        <f t="shared" si="178"/>
        <v>24.99</v>
      </c>
      <c r="V134" s="16">
        <f t="shared" si="179"/>
        <v>23.99</v>
      </c>
      <c r="W134" s="16">
        <f t="shared" si="180"/>
        <v>22.99</v>
      </c>
      <c r="X134" s="16">
        <f t="shared" si="181"/>
        <v>21.99</v>
      </c>
      <c r="Y134" s="16">
        <f t="shared" si="182"/>
        <v>20.99</v>
      </c>
      <c r="Z134" s="72">
        <f t="shared" si="183"/>
        <v>19.989999999999998</v>
      </c>
      <c r="AA134" s="252">
        <v>19.989999999999998</v>
      </c>
      <c r="AB134" s="212"/>
      <c r="AC134" s="119" t="s">
        <v>41</v>
      </c>
      <c r="AD134" s="67">
        <v>260</v>
      </c>
      <c r="AE134" s="114"/>
      <c r="AF134" s="182">
        <f t="shared" si="136"/>
        <v>260</v>
      </c>
      <c r="AG134" s="183">
        <f t="shared" si="137"/>
        <v>-261.8</v>
      </c>
      <c r="AH134" s="184">
        <f t="shared" si="138"/>
        <v>9.99</v>
      </c>
      <c r="AI134" s="183">
        <f t="shared" si="139"/>
        <v>8.3949579831932777</v>
      </c>
      <c r="AJ134" s="202">
        <f>IF(ISNUMBER(Q134),AF134-20,"-")</f>
        <v>240</v>
      </c>
      <c r="AK134" s="203">
        <f>IF(ISNUMBER(R134),AF134-40,"-")</f>
        <v>220</v>
      </c>
      <c r="AL134" s="203">
        <f>IF(ISNUMBER(S134),AF134-60,"-")</f>
        <v>200</v>
      </c>
      <c r="AM134" s="203">
        <f>IF(ISNUMBER(T134),AF134-80,"-")</f>
        <v>180</v>
      </c>
      <c r="AN134" s="203">
        <f>IF(ISNUMBER(U134),AF134-100,"-")</f>
        <v>160</v>
      </c>
      <c r="AO134" s="203">
        <f>IF(ISNUMBER(V134),AF134-120,"-")</f>
        <v>140</v>
      </c>
      <c r="AP134" s="203">
        <f>IF(ISNUMBER(W134),AF134-140,"-")</f>
        <v>120</v>
      </c>
      <c r="AQ134" s="203">
        <f>IF(ISNUMBER(X134),AF134-160,"-")</f>
        <v>100</v>
      </c>
      <c r="AR134" s="203">
        <f>IF(ISNUMBER(Y134),AF134-180,"-")</f>
        <v>80</v>
      </c>
      <c r="AS134" s="204">
        <f>IF(ISNUMBER(Z134),AF134-200,"-")</f>
        <v>60</v>
      </c>
      <c r="AT134" s="185"/>
      <c r="AU134" s="205">
        <f t="shared" si="140"/>
        <v>9.99</v>
      </c>
      <c r="AV134" s="206">
        <f t="shared" si="141"/>
        <v>9.99</v>
      </c>
      <c r="AW134" s="206">
        <f t="shared" si="142"/>
        <v>9.99</v>
      </c>
      <c r="AX134" s="206">
        <f t="shared" si="143"/>
        <v>9.99</v>
      </c>
      <c r="AY134" s="206">
        <f t="shared" si="144"/>
        <v>9.99</v>
      </c>
      <c r="AZ134" s="206">
        <f t="shared" si="145"/>
        <v>9.99</v>
      </c>
      <c r="BA134" s="206">
        <f t="shared" si="146"/>
        <v>9.99</v>
      </c>
      <c r="BB134" s="206">
        <f t="shared" si="147"/>
        <v>9.99</v>
      </c>
      <c r="BC134" s="206">
        <f t="shared" si="148"/>
        <v>9.99</v>
      </c>
      <c r="BD134" s="207">
        <f t="shared" si="149"/>
        <v>9.99</v>
      </c>
      <c r="BE134" s="103"/>
      <c r="BF134" s="227"/>
      <c r="BG134" s="112" t="s">
        <v>164</v>
      </c>
      <c r="BH134" s="103"/>
    </row>
    <row r="135" spans="1:60" s="49" customFormat="1">
      <c r="A135" s="110"/>
      <c r="B135" s="125" t="s">
        <v>262</v>
      </c>
      <c r="C135" s="55" t="s">
        <v>274</v>
      </c>
      <c r="D135" s="71" t="s">
        <v>40</v>
      </c>
      <c r="E135" s="112"/>
      <c r="F135" s="51" t="s">
        <v>61</v>
      </c>
      <c r="G135" s="14">
        <v>100</v>
      </c>
      <c r="H135" s="14">
        <v>50</v>
      </c>
      <c r="I135" s="14" t="s">
        <v>41</v>
      </c>
      <c r="J135" s="14" t="s">
        <v>76</v>
      </c>
      <c r="K135" s="114" t="s">
        <v>61</v>
      </c>
      <c r="L135" s="115">
        <v>29.99</v>
      </c>
      <c r="M135" s="175">
        <f t="shared" si="135"/>
        <v>25.201680672268907</v>
      </c>
      <c r="N135" s="115"/>
      <c r="O135" s="116"/>
      <c r="P135" s="177">
        <f t="shared" si="184"/>
        <v>29.99</v>
      </c>
      <c r="Q135" s="67">
        <f t="shared" si="174"/>
        <v>28.99</v>
      </c>
      <c r="R135" s="16">
        <f t="shared" si="175"/>
        <v>27.99</v>
      </c>
      <c r="S135" s="16">
        <f t="shared" si="176"/>
        <v>26.99</v>
      </c>
      <c r="T135" s="16">
        <f t="shared" si="177"/>
        <v>25.99</v>
      </c>
      <c r="U135" s="16">
        <f t="shared" si="178"/>
        <v>24.99</v>
      </c>
      <c r="V135" s="16">
        <f t="shared" si="179"/>
        <v>23.99</v>
      </c>
      <c r="W135" s="16">
        <f t="shared" si="180"/>
        <v>22.99</v>
      </c>
      <c r="X135" s="16">
        <f t="shared" si="181"/>
        <v>21.99</v>
      </c>
      <c r="Y135" s="16">
        <f t="shared" si="182"/>
        <v>20.99</v>
      </c>
      <c r="Z135" s="72">
        <f t="shared" si="183"/>
        <v>19.989999999999998</v>
      </c>
      <c r="AA135" s="252">
        <v>19.989999999999998</v>
      </c>
      <c r="AB135" s="212"/>
      <c r="AC135" s="119" t="s">
        <v>41</v>
      </c>
      <c r="AD135" s="67">
        <v>180</v>
      </c>
      <c r="AE135" s="114"/>
      <c r="AF135" s="182">
        <f t="shared" si="136"/>
        <v>180</v>
      </c>
      <c r="AG135" s="183">
        <f t="shared" si="137"/>
        <v>-166.6</v>
      </c>
      <c r="AH135" s="184">
        <f t="shared" si="138"/>
        <v>9.99</v>
      </c>
      <c r="AI135" s="183">
        <f t="shared" si="139"/>
        <v>8.3949579831932777</v>
      </c>
      <c r="AJ135" s="202">
        <f>IF(ISNUMBER(Q135),AF135-20,"-")</f>
        <v>160</v>
      </c>
      <c r="AK135" s="203">
        <f>IF(ISNUMBER(R135),AF135-40,"-")</f>
        <v>140</v>
      </c>
      <c r="AL135" s="203">
        <f>IF(ISNUMBER(S135),AF135-60,"-")</f>
        <v>120</v>
      </c>
      <c r="AM135" s="203">
        <f>IF(ISNUMBER(T135),AF135-80,"-")</f>
        <v>100</v>
      </c>
      <c r="AN135" s="203">
        <f>IF(ISNUMBER(U135),AF135-100,"-")</f>
        <v>80</v>
      </c>
      <c r="AO135" s="203">
        <f>IF(ISNUMBER(V135),AF135-120,"-")</f>
        <v>60</v>
      </c>
      <c r="AP135" s="203">
        <f>IF(ISNUMBER(W135),AF135-140,"-")</f>
        <v>40</v>
      </c>
      <c r="AQ135" s="203">
        <f>IF(ISNUMBER(X135),AF135-160,"-")</f>
        <v>20</v>
      </c>
      <c r="AR135" s="203">
        <f>IF(ISNUMBER(Y135),AF135-180,"-")</f>
        <v>0</v>
      </c>
      <c r="AS135" s="204">
        <f>IF(ISNUMBER(Z135),AF135-200,"-")</f>
        <v>-20</v>
      </c>
      <c r="AT135" s="185"/>
      <c r="AU135" s="205">
        <f t="shared" si="140"/>
        <v>9.99</v>
      </c>
      <c r="AV135" s="206">
        <f t="shared" si="141"/>
        <v>9.99</v>
      </c>
      <c r="AW135" s="206">
        <f t="shared" si="142"/>
        <v>9.99</v>
      </c>
      <c r="AX135" s="206">
        <f t="shared" si="143"/>
        <v>9.99</v>
      </c>
      <c r="AY135" s="206">
        <f t="shared" si="144"/>
        <v>9.99</v>
      </c>
      <c r="AZ135" s="206">
        <f t="shared" si="145"/>
        <v>9.99</v>
      </c>
      <c r="BA135" s="206">
        <f t="shared" si="146"/>
        <v>9.99</v>
      </c>
      <c r="BB135" s="206">
        <f t="shared" si="147"/>
        <v>29.990000000000002</v>
      </c>
      <c r="BC135" s="206">
        <f t="shared" si="148"/>
        <v>49.99</v>
      </c>
      <c r="BD135" s="207">
        <f t="shared" si="149"/>
        <v>79.989999999999995</v>
      </c>
      <c r="BE135" s="103"/>
      <c r="BF135" s="227"/>
      <c r="BG135" s="112" t="s">
        <v>164</v>
      </c>
      <c r="BH135" s="103"/>
    </row>
    <row r="136" spans="1:60" s="49" customFormat="1">
      <c r="A136" s="110"/>
      <c r="B136" s="125" t="s">
        <v>262</v>
      </c>
      <c r="C136" s="55" t="s">
        <v>274</v>
      </c>
      <c r="D136" s="71" t="s">
        <v>40</v>
      </c>
      <c r="E136" s="112" t="s">
        <v>2428</v>
      </c>
      <c r="F136" s="51" t="s">
        <v>61</v>
      </c>
      <c r="G136" s="14">
        <v>100</v>
      </c>
      <c r="H136" s="14">
        <v>50</v>
      </c>
      <c r="I136" s="14" t="s">
        <v>41</v>
      </c>
      <c r="J136" s="14" t="s">
        <v>76</v>
      </c>
      <c r="K136" s="114" t="s">
        <v>61</v>
      </c>
      <c r="L136" s="115">
        <v>29.99</v>
      </c>
      <c r="M136" s="175">
        <f t="shared" si="135"/>
        <v>25.201680672268907</v>
      </c>
      <c r="N136" s="115"/>
      <c r="O136" s="116"/>
      <c r="P136" s="177">
        <f t="shared" si="184"/>
        <v>29.99</v>
      </c>
      <c r="Q136" s="67">
        <f t="shared" si="174"/>
        <v>28.99</v>
      </c>
      <c r="R136" s="16">
        <f t="shared" si="175"/>
        <v>27.99</v>
      </c>
      <c r="S136" s="16">
        <f t="shared" si="176"/>
        <v>26.99</v>
      </c>
      <c r="T136" s="16">
        <f t="shared" si="177"/>
        <v>25.99</v>
      </c>
      <c r="U136" s="16">
        <f t="shared" si="178"/>
        <v>24.99</v>
      </c>
      <c r="V136" s="16">
        <f t="shared" si="179"/>
        <v>23.99</v>
      </c>
      <c r="W136" s="16">
        <f t="shared" si="180"/>
        <v>22.99</v>
      </c>
      <c r="X136" s="16">
        <f t="shared" si="181"/>
        <v>21.99</v>
      </c>
      <c r="Y136" s="16">
        <f t="shared" si="182"/>
        <v>20.99</v>
      </c>
      <c r="Z136" s="72">
        <f t="shared" si="183"/>
        <v>19.989999999999998</v>
      </c>
      <c r="AA136" s="252">
        <v>19.989999999999998</v>
      </c>
      <c r="AB136" s="237" t="s">
        <v>49</v>
      </c>
      <c r="AC136" s="120" t="s">
        <v>2316</v>
      </c>
      <c r="AD136" s="67">
        <v>180</v>
      </c>
      <c r="AE136" s="114">
        <v>95</v>
      </c>
      <c r="AF136" s="182">
        <f t="shared" si="136"/>
        <v>275</v>
      </c>
      <c r="AG136" s="183">
        <f t="shared" si="137"/>
        <v>-279.64999999999998</v>
      </c>
      <c r="AH136" s="184">
        <f t="shared" si="138"/>
        <v>9.99</v>
      </c>
      <c r="AI136" s="183">
        <f t="shared" si="139"/>
        <v>8.3949579831932777</v>
      </c>
      <c r="AJ136" s="202">
        <f>IF(ISNUMBER(Q136),AF136-20,"-")</f>
        <v>255</v>
      </c>
      <c r="AK136" s="203">
        <f>IF(ISNUMBER(R136),AF136-40,"-")</f>
        <v>235</v>
      </c>
      <c r="AL136" s="203">
        <f>IF(ISNUMBER(S136),AF136-60,"-")</f>
        <v>215</v>
      </c>
      <c r="AM136" s="203">
        <f>IF(ISNUMBER(T136),AF136-80,"-")</f>
        <v>195</v>
      </c>
      <c r="AN136" s="203">
        <f>IF(ISNUMBER(U136),AF136-100,"-")</f>
        <v>175</v>
      </c>
      <c r="AO136" s="203">
        <f>IF(ISNUMBER(V136),AF136-120,"-")</f>
        <v>155</v>
      </c>
      <c r="AP136" s="203">
        <f>IF(ISNUMBER(W136),AF136-140,"-")</f>
        <v>135</v>
      </c>
      <c r="AQ136" s="203">
        <f>IF(ISNUMBER(X136),AF136-160,"-")</f>
        <v>115</v>
      </c>
      <c r="AR136" s="203">
        <f>IF(ISNUMBER(Y136),AF136-180,"-")</f>
        <v>95</v>
      </c>
      <c r="AS136" s="204">
        <f>IF(ISNUMBER(Z136),AF136-200,"-")</f>
        <v>75</v>
      </c>
      <c r="AT136" s="185"/>
      <c r="AU136" s="205">
        <f t="shared" si="140"/>
        <v>9.99</v>
      </c>
      <c r="AV136" s="206">
        <f t="shared" si="141"/>
        <v>9.99</v>
      </c>
      <c r="AW136" s="206">
        <f t="shared" si="142"/>
        <v>9.99</v>
      </c>
      <c r="AX136" s="206">
        <f t="shared" si="143"/>
        <v>9.99</v>
      </c>
      <c r="AY136" s="206">
        <f t="shared" si="144"/>
        <v>9.99</v>
      </c>
      <c r="AZ136" s="206">
        <f t="shared" si="145"/>
        <v>9.99</v>
      </c>
      <c r="BA136" s="206">
        <f t="shared" si="146"/>
        <v>9.99</v>
      </c>
      <c r="BB136" s="206">
        <f t="shared" si="147"/>
        <v>9.99</v>
      </c>
      <c r="BC136" s="206">
        <f t="shared" si="148"/>
        <v>9.99</v>
      </c>
      <c r="BD136" s="207">
        <f t="shared" si="149"/>
        <v>9.99</v>
      </c>
      <c r="BE136" s="103"/>
      <c r="BF136" s="227">
        <v>46265</v>
      </c>
      <c r="BG136" s="112" t="s">
        <v>164</v>
      </c>
      <c r="BH136" s="103"/>
    </row>
    <row r="137" spans="1:60" s="49" customFormat="1">
      <c r="A137" s="111" t="s">
        <v>173</v>
      </c>
      <c r="B137" s="125" t="s">
        <v>262</v>
      </c>
      <c r="C137" s="55" t="s">
        <v>275</v>
      </c>
      <c r="D137" s="71" t="s">
        <v>40</v>
      </c>
      <c r="E137" s="112"/>
      <c r="F137" s="51" t="s">
        <v>61</v>
      </c>
      <c r="G137" s="14">
        <v>100</v>
      </c>
      <c r="H137" s="14">
        <v>50</v>
      </c>
      <c r="I137" s="14" t="s">
        <v>41</v>
      </c>
      <c r="J137" s="14" t="s">
        <v>76</v>
      </c>
      <c r="K137" s="114" t="s">
        <v>61</v>
      </c>
      <c r="L137" s="115">
        <v>29.99</v>
      </c>
      <c r="M137" s="175">
        <f t="shared" ref="M137:M174" si="185">L137/1.19</f>
        <v>25.201680672268907</v>
      </c>
      <c r="N137" s="115"/>
      <c r="O137" s="116"/>
      <c r="P137" s="177">
        <f t="shared" si="184"/>
        <v>29.99</v>
      </c>
      <c r="Q137" s="51" t="s">
        <v>41</v>
      </c>
      <c r="R137" s="16" t="s">
        <v>41</v>
      </c>
      <c r="S137" s="14" t="s">
        <v>41</v>
      </c>
      <c r="T137" s="14" t="s">
        <v>41</v>
      </c>
      <c r="U137" s="16" t="s">
        <v>41</v>
      </c>
      <c r="V137" s="14" t="s">
        <v>41</v>
      </c>
      <c r="W137" s="16" t="s">
        <v>41</v>
      </c>
      <c r="X137" s="14" t="s">
        <v>41</v>
      </c>
      <c r="Y137" s="14" t="s">
        <v>41</v>
      </c>
      <c r="Z137" s="72" t="s">
        <v>41</v>
      </c>
      <c r="AA137" s="252">
        <v>19.989999999999998</v>
      </c>
      <c r="AB137" s="212"/>
      <c r="AC137" s="119" t="s">
        <v>41</v>
      </c>
      <c r="AD137" s="67">
        <v>0</v>
      </c>
      <c r="AE137" s="114"/>
      <c r="AF137" s="182">
        <f t="shared" ref="AF137:AF174" si="186">SUM(AD137:AE137)</f>
        <v>0</v>
      </c>
      <c r="AG137" s="183">
        <f t="shared" ref="AG137:AG174" si="187">((($AF$2+$AF$3)-AF137))*1.19</f>
        <v>47.599999999999994</v>
      </c>
      <c r="AH137" s="184">
        <f t="shared" ref="AH137:AH174" si="188">IF(AG137&lt;1,9.99,ROUNDDOWN(AG137/10,0)*10+9.99)</f>
        <v>49.99</v>
      </c>
      <c r="AI137" s="183">
        <f t="shared" ref="AI137:AI174" si="189">AH137/1.19</f>
        <v>42.008403361344541</v>
      </c>
      <c r="AJ137" s="202" t="str">
        <f>IF(ISNUMBER(Q137),AF137-20,"-")</f>
        <v>-</v>
      </c>
      <c r="AK137" s="203" t="str">
        <f>IF(ISNUMBER(R137),AF137-40,"-")</f>
        <v>-</v>
      </c>
      <c r="AL137" s="203" t="str">
        <f>IF(ISNUMBER(S137),AF137-60,"-")</f>
        <v>-</v>
      </c>
      <c r="AM137" s="203" t="str">
        <f>IF(ISNUMBER(T137),AF137-80,"-")</f>
        <v>-</v>
      </c>
      <c r="AN137" s="203" t="str">
        <f>IF(ISNUMBER(U137),AF137-100,"-")</f>
        <v>-</v>
      </c>
      <c r="AO137" s="203" t="str">
        <f>IF(ISNUMBER(V137),AF137-120,"-")</f>
        <v>-</v>
      </c>
      <c r="AP137" s="203" t="str">
        <f>IF(ISNUMBER(W137),AF137-140,"-")</f>
        <v>-</v>
      </c>
      <c r="AQ137" s="203" t="str">
        <f>IF(ISNUMBER(X137),AF137-160,"-")</f>
        <v>-</v>
      </c>
      <c r="AR137" s="203" t="str">
        <f>IF(ISNUMBER(Y137),AF137-180,"-")</f>
        <v>-</v>
      </c>
      <c r="AS137" s="204" t="str">
        <f>IF(ISNUMBER(Z137),AF137-200,"-")</f>
        <v>-</v>
      </c>
      <c r="AT137" s="185"/>
      <c r="AU137" s="205" t="str">
        <f t="shared" si="140"/>
        <v>-</v>
      </c>
      <c r="AV137" s="206" t="str">
        <f t="shared" si="141"/>
        <v>-</v>
      </c>
      <c r="AW137" s="206" t="str">
        <f t="shared" si="142"/>
        <v>-</v>
      </c>
      <c r="AX137" s="206" t="str">
        <f t="shared" si="143"/>
        <v>-</v>
      </c>
      <c r="AY137" s="206" t="str">
        <f t="shared" si="144"/>
        <v>-</v>
      </c>
      <c r="AZ137" s="206" t="str">
        <f t="shared" si="145"/>
        <v>-</v>
      </c>
      <c r="BA137" s="206" t="str">
        <f t="shared" si="146"/>
        <v>-</v>
      </c>
      <c r="BB137" s="206" t="str">
        <f t="shared" si="147"/>
        <v>-</v>
      </c>
      <c r="BC137" s="206" t="str">
        <f t="shared" si="148"/>
        <v>-</v>
      </c>
      <c r="BD137" s="207" t="str">
        <f t="shared" si="149"/>
        <v>-</v>
      </c>
      <c r="BE137" s="103" t="s">
        <v>174</v>
      </c>
      <c r="BF137" s="227"/>
      <c r="BG137" s="112" t="s">
        <v>165</v>
      </c>
      <c r="BH137" s="103"/>
    </row>
    <row r="138" spans="1:60" s="49" customFormat="1">
      <c r="A138" s="111" t="s">
        <v>173</v>
      </c>
      <c r="B138" s="125" t="s">
        <v>262</v>
      </c>
      <c r="C138" s="55" t="s">
        <v>275</v>
      </c>
      <c r="D138" s="71" t="s">
        <v>40</v>
      </c>
      <c r="E138" s="112" t="s">
        <v>2428</v>
      </c>
      <c r="F138" s="51" t="s">
        <v>61</v>
      </c>
      <c r="G138" s="14">
        <v>100</v>
      </c>
      <c r="H138" s="14">
        <v>50</v>
      </c>
      <c r="I138" s="14" t="s">
        <v>41</v>
      </c>
      <c r="J138" s="14" t="s">
        <v>76</v>
      </c>
      <c r="K138" s="114" t="s">
        <v>61</v>
      </c>
      <c r="L138" s="115">
        <v>29.99</v>
      </c>
      <c r="M138" s="175">
        <f t="shared" si="185"/>
        <v>25.201680672268907</v>
      </c>
      <c r="N138" s="115"/>
      <c r="O138" s="116"/>
      <c r="P138" s="177">
        <f t="shared" si="184"/>
        <v>29.99</v>
      </c>
      <c r="Q138" s="51" t="s">
        <v>41</v>
      </c>
      <c r="R138" s="14" t="s">
        <v>41</v>
      </c>
      <c r="S138" s="14" t="s">
        <v>41</v>
      </c>
      <c r="T138" s="14" t="s">
        <v>41</v>
      </c>
      <c r="U138" s="14" t="s">
        <v>41</v>
      </c>
      <c r="V138" s="14" t="s">
        <v>41</v>
      </c>
      <c r="W138" s="14" t="s">
        <v>41</v>
      </c>
      <c r="X138" s="14" t="s">
        <v>41</v>
      </c>
      <c r="Y138" s="14" t="s">
        <v>41</v>
      </c>
      <c r="Z138" s="71" t="s">
        <v>41</v>
      </c>
      <c r="AA138" s="256">
        <v>0</v>
      </c>
      <c r="AB138" s="237" t="s">
        <v>49</v>
      </c>
      <c r="AC138" s="120" t="s">
        <v>2315</v>
      </c>
      <c r="AD138" s="67">
        <v>0</v>
      </c>
      <c r="AE138" s="114">
        <v>30</v>
      </c>
      <c r="AF138" s="182">
        <f t="shared" si="186"/>
        <v>30</v>
      </c>
      <c r="AG138" s="183">
        <f t="shared" si="187"/>
        <v>11.899999999999999</v>
      </c>
      <c r="AH138" s="184">
        <f t="shared" si="188"/>
        <v>19.990000000000002</v>
      </c>
      <c r="AI138" s="183">
        <f t="shared" si="189"/>
        <v>16.798319327731093</v>
      </c>
      <c r="AJ138" s="202" t="str">
        <f>IF(ISNUMBER(Q138),AF138-20,"-")</f>
        <v>-</v>
      </c>
      <c r="AK138" s="203" t="str">
        <f>IF(ISNUMBER(R138),AF138-40,"-")</f>
        <v>-</v>
      </c>
      <c r="AL138" s="203" t="str">
        <f>IF(ISNUMBER(S138),AF138-60,"-")</f>
        <v>-</v>
      </c>
      <c r="AM138" s="203" t="str">
        <f>IF(ISNUMBER(T138),AF138-80,"-")</f>
        <v>-</v>
      </c>
      <c r="AN138" s="203" t="str">
        <f>IF(ISNUMBER(U138),AF138-100,"-")</f>
        <v>-</v>
      </c>
      <c r="AO138" s="203" t="str">
        <f>IF(ISNUMBER(V138),AF138-120,"-")</f>
        <v>-</v>
      </c>
      <c r="AP138" s="203" t="str">
        <f>IF(ISNUMBER(W138),AF138-140,"-")</f>
        <v>-</v>
      </c>
      <c r="AQ138" s="203" t="str">
        <f>IF(ISNUMBER(X138),AF138-160,"-")</f>
        <v>-</v>
      </c>
      <c r="AR138" s="203" t="str">
        <f>IF(ISNUMBER(Y138),AF138-180,"-")</f>
        <v>-</v>
      </c>
      <c r="AS138" s="204" t="str">
        <f>IF(ISNUMBER(Z138),AF138-200,"-")</f>
        <v>-</v>
      </c>
      <c r="AT138" s="185"/>
      <c r="AU138" s="205" t="str">
        <f t="shared" ref="AU138:AU174" si="190">IF(ISNUMBER(AJ138),IF((AG138+23.8)&lt;1,9.99,ROUNDDOWN((AG138+23.8)/10,0)*10+9.99),"-")</f>
        <v>-</v>
      </c>
      <c r="AV138" s="206" t="str">
        <f t="shared" ref="AV138:AV174" si="191">IF(ISNUMBER(AK138),IF((AG138+47.6)&lt;1,9.99,ROUNDDOWN((AG138+47.6)/10,0)*10+9.99),"-")</f>
        <v>-</v>
      </c>
      <c r="AW138" s="206" t="str">
        <f t="shared" ref="AW138:AW174" si="192">IF(ISNUMBER(AL138),IF((AG138+71.4)&lt;1,9.99,ROUNDDOWN((AG138+71.4)/10,0)*10+9.99),"-")</f>
        <v>-</v>
      </c>
      <c r="AX138" s="206" t="str">
        <f t="shared" ref="AX138:AX174" si="193">IF(ISNUMBER(AM138),IF((AG138+95.2)&lt;1,9.99,ROUNDDOWN((AG138+95.2)/10,0)*10+9.99),"-")</f>
        <v>-</v>
      </c>
      <c r="AY138" s="206" t="str">
        <f t="shared" ref="AY138:AY174" si="194">IF(ISNUMBER(AN138),IF((AG138+119)&lt;1,9.99,ROUNDDOWN((AG138+119)/10,0)*10+9.99),"-")</f>
        <v>-</v>
      </c>
      <c r="AZ138" s="206" t="str">
        <f t="shared" ref="AZ138:AZ174" si="195">IF(ISNUMBER(AO138),IF((AG138+142.8)&lt;1,9.99,ROUNDDOWN((AG138+142.8)/10,0)*10+9.99),"-")</f>
        <v>-</v>
      </c>
      <c r="BA138" s="206" t="str">
        <f t="shared" ref="BA138:BA174" si="196">IF(ISNUMBER(AP138),IF((AG138+166.6)&lt;1,9.99,ROUNDDOWN((AG138+166.6)/10,0)*10+9.99),"-")</f>
        <v>-</v>
      </c>
      <c r="BB138" s="206" t="str">
        <f t="shared" ref="BB138:BB174" si="197">IF(ISNUMBER(AQ138),IF((AG138+190.4)&lt;1,9.99,ROUNDDOWN((AG138+190.4)/10,0)*10+9.99),"-")</f>
        <v>-</v>
      </c>
      <c r="BC138" s="206" t="str">
        <f t="shared" ref="BC138:BC174" si="198">IF(ISNUMBER(AR138),IF((AG138+214.2)&lt;1,9.99,ROUNDDOWN((AG138+214.2)/10,0)*10+9.99),"-")</f>
        <v>-</v>
      </c>
      <c r="BD138" s="207" t="str">
        <f t="shared" ref="BD138:BD174" si="199">IF(ISNUMBER(AS138),IF((AG138+238)&lt;1,9.99,ROUNDDOWN((AG138+238)/10,0)*10+9.99),"-")</f>
        <v>-</v>
      </c>
      <c r="BE138" s="103" t="s">
        <v>174</v>
      </c>
      <c r="BF138" s="227">
        <v>46265</v>
      </c>
      <c r="BG138" s="112" t="s">
        <v>165</v>
      </c>
      <c r="BH138" s="103"/>
    </row>
    <row r="139" spans="1:60" s="49" customFormat="1">
      <c r="A139" s="110"/>
      <c r="B139" s="125" t="s">
        <v>262</v>
      </c>
      <c r="C139" s="55" t="s">
        <v>2525</v>
      </c>
      <c r="D139" s="71" t="s">
        <v>85</v>
      </c>
      <c r="E139" s="112" t="s">
        <v>2428</v>
      </c>
      <c r="F139" s="51" t="s">
        <v>61</v>
      </c>
      <c r="G139" s="14">
        <v>75</v>
      </c>
      <c r="H139" s="14">
        <v>50</v>
      </c>
      <c r="I139" s="14" t="s">
        <v>41</v>
      </c>
      <c r="J139" s="14" t="s">
        <v>76</v>
      </c>
      <c r="K139" s="114" t="s">
        <v>61</v>
      </c>
      <c r="L139" s="115">
        <v>29.99</v>
      </c>
      <c r="M139" s="175">
        <f t="shared" si="185"/>
        <v>25.201680672268907</v>
      </c>
      <c r="N139" s="115"/>
      <c r="O139" s="116"/>
      <c r="P139" s="177">
        <f t="shared" si="184"/>
        <v>29.99</v>
      </c>
      <c r="Q139" s="67">
        <f t="shared" ref="Q139:Q140" si="200">P139-1</f>
        <v>28.99</v>
      </c>
      <c r="R139" s="16">
        <f t="shared" ref="R139:R140" si="201">P139-2</f>
        <v>27.99</v>
      </c>
      <c r="S139" s="16">
        <f t="shared" ref="S139:S140" si="202">P139-3</f>
        <v>26.99</v>
      </c>
      <c r="T139" s="16">
        <f t="shared" ref="T139:T140" si="203">P139-4</f>
        <v>25.99</v>
      </c>
      <c r="U139" s="16">
        <f t="shared" ref="U139:U140" si="204">P139-5</f>
        <v>24.99</v>
      </c>
      <c r="V139" s="16">
        <f t="shared" ref="V139:V140" si="205">P139-6</f>
        <v>23.99</v>
      </c>
      <c r="W139" s="16">
        <f t="shared" ref="W139:W140" si="206">P139-7</f>
        <v>22.99</v>
      </c>
      <c r="X139" s="16">
        <f t="shared" ref="X139:X140" si="207">P139-8</f>
        <v>21.99</v>
      </c>
      <c r="Y139" s="16">
        <f t="shared" ref="Y139:Y140" si="208">P139-9</f>
        <v>20.99</v>
      </c>
      <c r="Z139" s="72">
        <f t="shared" ref="Z139:Z140" si="209">P139-10</f>
        <v>19.989999999999998</v>
      </c>
      <c r="AA139" s="252">
        <v>19.989999999999998</v>
      </c>
      <c r="AB139" s="237" t="s">
        <v>49</v>
      </c>
      <c r="AC139" s="120" t="s">
        <v>2538</v>
      </c>
      <c r="AD139" s="67">
        <v>230</v>
      </c>
      <c r="AE139" s="114">
        <v>75</v>
      </c>
      <c r="AF139" s="182">
        <f t="shared" si="186"/>
        <v>305</v>
      </c>
      <c r="AG139" s="183">
        <f t="shared" si="187"/>
        <v>-315.34999999999997</v>
      </c>
      <c r="AH139" s="184">
        <f t="shared" si="188"/>
        <v>9.99</v>
      </c>
      <c r="AI139" s="183">
        <f t="shared" si="189"/>
        <v>8.3949579831932777</v>
      </c>
      <c r="AJ139" s="202">
        <f>IF(ISNUMBER(Q139),AF139-20,"-")</f>
        <v>285</v>
      </c>
      <c r="AK139" s="203">
        <f>IF(ISNUMBER(R139),AF139-40,"-")</f>
        <v>265</v>
      </c>
      <c r="AL139" s="203">
        <f>IF(ISNUMBER(S139),AF139-60,"-")</f>
        <v>245</v>
      </c>
      <c r="AM139" s="203">
        <f>IF(ISNUMBER(T139),AF139-80,"-")</f>
        <v>225</v>
      </c>
      <c r="AN139" s="203">
        <f>IF(ISNUMBER(U139),AF139-100,"-")</f>
        <v>205</v>
      </c>
      <c r="AO139" s="203">
        <f>IF(ISNUMBER(V139),AF139-120,"-")</f>
        <v>185</v>
      </c>
      <c r="AP139" s="203">
        <f>IF(ISNUMBER(W139),AF139-140,"-")</f>
        <v>165</v>
      </c>
      <c r="AQ139" s="203">
        <f>IF(ISNUMBER(X139),AF139-160,"-")</f>
        <v>145</v>
      </c>
      <c r="AR139" s="203">
        <f>IF(ISNUMBER(Y139),AF139-180,"-")</f>
        <v>125</v>
      </c>
      <c r="AS139" s="204">
        <f>IF(ISNUMBER(Z139),AF139-200,"-")</f>
        <v>105</v>
      </c>
      <c r="AT139" s="185"/>
      <c r="AU139" s="205">
        <f t="shared" si="190"/>
        <v>9.99</v>
      </c>
      <c r="AV139" s="206">
        <f t="shared" si="191"/>
        <v>9.99</v>
      </c>
      <c r="AW139" s="206">
        <f t="shared" si="192"/>
        <v>9.99</v>
      </c>
      <c r="AX139" s="206">
        <f t="shared" si="193"/>
        <v>9.99</v>
      </c>
      <c r="AY139" s="206">
        <f t="shared" si="194"/>
        <v>9.99</v>
      </c>
      <c r="AZ139" s="206">
        <f t="shared" si="195"/>
        <v>9.99</v>
      </c>
      <c r="BA139" s="206">
        <f t="shared" si="196"/>
        <v>9.99</v>
      </c>
      <c r="BB139" s="206">
        <f t="shared" si="197"/>
        <v>9.99</v>
      </c>
      <c r="BC139" s="206">
        <f t="shared" si="198"/>
        <v>9.99</v>
      </c>
      <c r="BD139" s="207">
        <f t="shared" si="199"/>
        <v>9.99</v>
      </c>
      <c r="BE139" s="103"/>
      <c r="BF139" s="227">
        <v>46265</v>
      </c>
      <c r="BG139" s="112" t="s">
        <v>164</v>
      </c>
      <c r="BH139" s="103"/>
    </row>
    <row r="140" spans="1:60" s="49" customFormat="1">
      <c r="A140" s="110"/>
      <c r="B140" s="125" t="s">
        <v>262</v>
      </c>
      <c r="C140" s="55" t="s">
        <v>2558</v>
      </c>
      <c r="D140" s="71" t="s">
        <v>71</v>
      </c>
      <c r="E140" s="112" t="s">
        <v>2428</v>
      </c>
      <c r="F140" s="51" t="s">
        <v>61</v>
      </c>
      <c r="G140" s="14">
        <v>50</v>
      </c>
      <c r="H140" s="14">
        <v>50</v>
      </c>
      <c r="I140" s="14" t="s">
        <v>41</v>
      </c>
      <c r="J140" s="14" t="s">
        <v>76</v>
      </c>
      <c r="K140" s="114" t="s">
        <v>61</v>
      </c>
      <c r="L140" s="115">
        <v>29.99</v>
      </c>
      <c r="M140" s="175">
        <f t="shared" si="185"/>
        <v>25.201680672268907</v>
      </c>
      <c r="N140" s="115"/>
      <c r="O140" s="116"/>
      <c r="P140" s="177">
        <f t="shared" si="184"/>
        <v>29.99</v>
      </c>
      <c r="Q140" s="67">
        <f t="shared" si="200"/>
        <v>28.99</v>
      </c>
      <c r="R140" s="16">
        <f t="shared" si="201"/>
        <v>27.99</v>
      </c>
      <c r="S140" s="16">
        <f t="shared" si="202"/>
        <v>26.99</v>
      </c>
      <c r="T140" s="16">
        <f t="shared" si="203"/>
        <v>25.99</v>
      </c>
      <c r="U140" s="16">
        <f t="shared" si="204"/>
        <v>24.99</v>
      </c>
      <c r="V140" s="16">
        <f t="shared" si="205"/>
        <v>23.99</v>
      </c>
      <c r="W140" s="16">
        <f t="shared" si="206"/>
        <v>22.99</v>
      </c>
      <c r="X140" s="16">
        <f t="shared" si="207"/>
        <v>21.99</v>
      </c>
      <c r="Y140" s="16">
        <f t="shared" si="208"/>
        <v>20.99</v>
      </c>
      <c r="Z140" s="72">
        <f t="shared" si="209"/>
        <v>19.989999999999998</v>
      </c>
      <c r="AA140" s="252">
        <v>19.989999999999998</v>
      </c>
      <c r="AB140" s="237" t="s">
        <v>49</v>
      </c>
      <c r="AC140" s="120" t="s">
        <v>2567</v>
      </c>
      <c r="AD140" s="67">
        <v>260</v>
      </c>
      <c r="AE140" s="114">
        <v>40</v>
      </c>
      <c r="AF140" s="182">
        <f t="shared" si="186"/>
        <v>300</v>
      </c>
      <c r="AG140" s="183">
        <f t="shared" si="187"/>
        <v>-309.39999999999998</v>
      </c>
      <c r="AH140" s="184">
        <f t="shared" si="188"/>
        <v>9.99</v>
      </c>
      <c r="AI140" s="183">
        <f t="shared" si="189"/>
        <v>8.3949579831932777</v>
      </c>
      <c r="AJ140" s="202">
        <f>IF(ISNUMBER(Q140),AF140-20,"-")</f>
        <v>280</v>
      </c>
      <c r="AK140" s="203">
        <f>IF(ISNUMBER(R140),AF140-40,"-")</f>
        <v>260</v>
      </c>
      <c r="AL140" s="203">
        <f>IF(ISNUMBER(S140),AF140-60,"-")</f>
        <v>240</v>
      </c>
      <c r="AM140" s="203">
        <f>IF(ISNUMBER(T140),AF140-80,"-")</f>
        <v>220</v>
      </c>
      <c r="AN140" s="203">
        <f>IF(ISNUMBER(U140),AF140-100,"-")</f>
        <v>200</v>
      </c>
      <c r="AO140" s="203">
        <f>IF(ISNUMBER(V140),AF140-120,"-")</f>
        <v>180</v>
      </c>
      <c r="AP140" s="203">
        <f>IF(ISNUMBER(W140),AF140-140,"-")</f>
        <v>160</v>
      </c>
      <c r="AQ140" s="203">
        <f>IF(ISNUMBER(X140),AF140-160,"-")</f>
        <v>140</v>
      </c>
      <c r="AR140" s="203">
        <f>IF(ISNUMBER(Y140),AF140-180,"-")</f>
        <v>120</v>
      </c>
      <c r="AS140" s="204">
        <f>IF(ISNUMBER(Z140),AF140-200,"-")</f>
        <v>100</v>
      </c>
      <c r="AT140" s="185"/>
      <c r="AU140" s="205">
        <f t="shared" si="190"/>
        <v>9.99</v>
      </c>
      <c r="AV140" s="206">
        <f t="shared" si="191"/>
        <v>9.99</v>
      </c>
      <c r="AW140" s="206">
        <f t="shared" si="192"/>
        <v>9.99</v>
      </c>
      <c r="AX140" s="206">
        <f t="shared" si="193"/>
        <v>9.99</v>
      </c>
      <c r="AY140" s="206">
        <f t="shared" si="194"/>
        <v>9.99</v>
      </c>
      <c r="AZ140" s="206">
        <f t="shared" si="195"/>
        <v>9.99</v>
      </c>
      <c r="BA140" s="206">
        <f t="shared" si="196"/>
        <v>9.99</v>
      </c>
      <c r="BB140" s="206">
        <f t="shared" si="197"/>
        <v>9.99</v>
      </c>
      <c r="BC140" s="206">
        <f t="shared" si="198"/>
        <v>9.99</v>
      </c>
      <c r="BD140" s="207">
        <f t="shared" si="199"/>
        <v>9.99</v>
      </c>
      <c r="BE140" s="103"/>
      <c r="BF140" s="227">
        <v>46265</v>
      </c>
      <c r="BG140" s="112" t="s">
        <v>164</v>
      </c>
      <c r="BH140" s="103"/>
    </row>
    <row r="141" spans="1:60" s="49" customFormat="1">
      <c r="A141" s="267" t="s">
        <v>2598</v>
      </c>
      <c r="B141" s="125" t="s">
        <v>262</v>
      </c>
      <c r="C141" s="55" t="s">
        <v>2584</v>
      </c>
      <c r="D141" s="71" t="s">
        <v>71</v>
      </c>
      <c r="E141" s="112"/>
      <c r="F141" s="51" t="s">
        <v>61</v>
      </c>
      <c r="G141" s="14">
        <v>70</v>
      </c>
      <c r="H141" s="14">
        <v>50</v>
      </c>
      <c r="I141" s="14" t="s">
        <v>41</v>
      </c>
      <c r="J141" s="14" t="s">
        <v>76</v>
      </c>
      <c r="K141" s="114" t="s">
        <v>61</v>
      </c>
      <c r="L141" s="115">
        <v>29.99</v>
      </c>
      <c r="M141" s="175">
        <f t="shared" si="185"/>
        <v>25.201680672268907</v>
      </c>
      <c r="N141" s="115"/>
      <c r="O141" s="116"/>
      <c r="P141" s="177">
        <f t="shared" si="184"/>
        <v>29.99</v>
      </c>
      <c r="Q141" s="67" t="s">
        <v>41</v>
      </c>
      <c r="R141" s="16" t="s">
        <v>41</v>
      </c>
      <c r="S141" s="16" t="s">
        <v>41</v>
      </c>
      <c r="T141" s="16" t="s">
        <v>41</v>
      </c>
      <c r="U141" s="16" t="s">
        <v>41</v>
      </c>
      <c r="V141" s="16" t="s">
        <v>41</v>
      </c>
      <c r="W141" s="16" t="s">
        <v>41</v>
      </c>
      <c r="X141" s="16" t="s">
        <v>41</v>
      </c>
      <c r="Y141" s="16" t="s">
        <v>41</v>
      </c>
      <c r="Z141" s="72" t="s">
        <v>41</v>
      </c>
      <c r="AA141" s="252">
        <v>19.989999999999998</v>
      </c>
      <c r="AB141" s="212"/>
      <c r="AC141" s="119" t="s">
        <v>41</v>
      </c>
      <c r="AD141" s="67">
        <v>260</v>
      </c>
      <c r="AE141" s="114"/>
      <c r="AF141" s="182">
        <f t="shared" si="186"/>
        <v>260</v>
      </c>
      <c r="AG141" s="183">
        <f t="shared" si="187"/>
        <v>-261.8</v>
      </c>
      <c r="AH141" s="184">
        <f t="shared" si="188"/>
        <v>9.99</v>
      </c>
      <c r="AI141" s="183">
        <f t="shared" si="189"/>
        <v>8.3949579831932777</v>
      </c>
      <c r="AJ141" s="202" t="str">
        <f>IF(ISNUMBER(Q141),AF141-20,"-")</f>
        <v>-</v>
      </c>
      <c r="AK141" s="203" t="str">
        <f>IF(ISNUMBER(R141),AF141-40,"-")</f>
        <v>-</v>
      </c>
      <c r="AL141" s="203" t="str">
        <f>IF(ISNUMBER(S141),AF141-60,"-")</f>
        <v>-</v>
      </c>
      <c r="AM141" s="203" t="str">
        <f>IF(ISNUMBER(T141),AF141-80,"-")</f>
        <v>-</v>
      </c>
      <c r="AN141" s="203" t="str">
        <f>IF(ISNUMBER(U141),AF141-100,"-")</f>
        <v>-</v>
      </c>
      <c r="AO141" s="203" t="str">
        <f>IF(ISNUMBER(V141),AF141-120,"-")</f>
        <v>-</v>
      </c>
      <c r="AP141" s="203" t="str">
        <f>IF(ISNUMBER(W141),AF141-140,"-")</f>
        <v>-</v>
      </c>
      <c r="AQ141" s="203" t="str">
        <f>IF(ISNUMBER(X141),AF141-160,"-")</f>
        <v>-</v>
      </c>
      <c r="AR141" s="203" t="str">
        <f>IF(ISNUMBER(Y141),AF141-180,"-")</f>
        <v>-</v>
      </c>
      <c r="AS141" s="204" t="str">
        <f>IF(ISNUMBER(Z141),AF141-200,"-")</f>
        <v>-</v>
      </c>
      <c r="AT141" s="185"/>
      <c r="AU141" s="205" t="str">
        <f t="shared" si="190"/>
        <v>-</v>
      </c>
      <c r="AV141" s="206" t="str">
        <f t="shared" si="191"/>
        <v>-</v>
      </c>
      <c r="AW141" s="206" t="str">
        <f t="shared" si="192"/>
        <v>-</v>
      </c>
      <c r="AX141" s="206" t="str">
        <f t="shared" si="193"/>
        <v>-</v>
      </c>
      <c r="AY141" s="206" t="str">
        <f t="shared" si="194"/>
        <v>-</v>
      </c>
      <c r="AZ141" s="206" t="str">
        <f t="shared" si="195"/>
        <v>-</v>
      </c>
      <c r="BA141" s="206" t="str">
        <f t="shared" si="196"/>
        <v>-</v>
      </c>
      <c r="BB141" s="206" t="str">
        <f t="shared" si="197"/>
        <v>-</v>
      </c>
      <c r="BC141" s="206" t="str">
        <f t="shared" si="198"/>
        <v>-</v>
      </c>
      <c r="BD141" s="207" t="str">
        <f t="shared" si="199"/>
        <v>-</v>
      </c>
      <c r="BE141" s="268" t="s">
        <v>2590</v>
      </c>
      <c r="BF141" s="227"/>
      <c r="BG141" s="112" t="s">
        <v>164</v>
      </c>
      <c r="BH141" s="103"/>
    </row>
    <row r="142" spans="1:60" s="49" customFormat="1">
      <c r="A142" s="110"/>
      <c r="B142" s="125" t="s">
        <v>262</v>
      </c>
      <c r="C142" s="55" t="s">
        <v>2527</v>
      </c>
      <c r="D142" s="71" t="s">
        <v>167</v>
      </c>
      <c r="E142" s="112" t="s">
        <v>2428</v>
      </c>
      <c r="F142" s="51" t="s">
        <v>61</v>
      </c>
      <c r="G142" s="14">
        <v>75</v>
      </c>
      <c r="H142" s="14">
        <v>50</v>
      </c>
      <c r="I142" s="14" t="s">
        <v>41</v>
      </c>
      <c r="J142" s="14" t="s">
        <v>76</v>
      </c>
      <c r="K142" s="114" t="s">
        <v>61</v>
      </c>
      <c r="L142" s="115">
        <v>39.99</v>
      </c>
      <c r="M142" s="175">
        <f t="shared" si="185"/>
        <v>33.605042016806728</v>
      </c>
      <c r="N142" s="115">
        <f>L142-10</f>
        <v>29.990000000000002</v>
      </c>
      <c r="O142" s="118">
        <f t="shared" ref="O142:O146" si="210">N142/1.19</f>
        <v>25.20168067226891</v>
      </c>
      <c r="P142" s="177">
        <f t="shared" ref="P142:P146" si="211">N142</f>
        <v>29.990000000000002</v>
      </c>
      <c r="Q142" s="67">
        <f t="shared" ref="Q142:Q153" si="212">P142-1</f>
        <v>28.990000000000002</v>
      </c>
      <c r="R142" s="16">
        <f t="shared" ref="R142:R153" si="213">P142-2</f>
        <v>27.990000000000002</v>
      </c>
      <c r="S142" s="16">
        <f t="shared" ref="S142:S153" si="214">P142-3</f>
        <v>26.990000000000002</v>
      </c>
      <c r="T142" s="16">
        <f t="shared" ref="T142:T153" si="215">P142-4</f>
        <v>25.990000000000002</v>
      </c>
      <c r="U142" s="16">
        <f t="shared" ref="U142:U153" si="216">P142-5</f>
        <v>24.990000000000002</v>
      </c>
      <c r="V142" s="16">
        <f t="shared" ref="V142:V153" si="217">P142-6</f>
        <v>23.990000000000002</v>
      </c>
      <c r="W142" s="16">
        <f t="shared" ref="W142:W153" si="218">P142-7</f>
        <v>22.990000000000002</v>
      </c>
      <c r="X142" s="16">
        <f t="shared" ref="X142:X153" si="219">P142-8</f>
        <v>21.990000000000002</v>
      </c>
      <c r="Y142" s="16">
        <f t="shared" ref="Y142:Y153" si="220">P142-9</f>
        <v>20.990000000000002</v>
      </c>
      <c r="Z142" s="72">
        <f t="shared" ref="Z142:Z153" si="221">P142-10</f>
        <v>19.990000000000002</v>
      </c>
      <c r="AA142" s="252">
        <v>19.989999999999998</v>
      </c>
      <c r="AB142" s="237" t="s">
        <v>81</v>
      </c>
      <c r="AC142" s="120" t="s">
        <v>2539</v>
      </c>
      <c r="AD142" s="67">
        <v>390</v>
      </c>
      <c r="AE142" s="114">
        <v>-100</v>
      </c>
      <c r="AF142" s="182">
        <f t="shared" si="186"/>
        <v>290</v>
      </c>
      <c r="AG142" s="183">
        <f t="shared" si="187"/>
        <v>-297.5</v>
      </c>
      <c r="AH142" s="184">
        <f t="shared" si="188"/>
        <v>9.99</v>
      </c>
      <c r="AI142" s="183">
        <f t="shared" si="189"/>
        <v>8.3949579831932777</v>
      </c>
      <c r="AJ142" s="202">
        <f>IF(ISNUMBER(Q142),AF142-20,"-")</f>
        <v>270</v>
      </c>
      <c r="AK142" s="203">
        <f>IF(ISNUMBER(R142),AF142-40,"-")</f>
        <v>250</v>
      </c>
      <c r="AL142" s="203">
        <f>IF(ISNUMBER(S142),AF142-60,"-")</f>
        <v>230</v>
      </c>
      <c r="AM142" s="203">
        <f>IF(ISNUMBER(T142),AF142-80,"-")</f>
        <v>210</v>
      </c>
      <c r="AN142" s="203">
        <f>IF(ISNUMBER(U142),AF142-100,"-")</f>
        <v>190</v>
      </c>
      <c r="AO142" s="203">
        <f>IF(ISNUMBER(V142),AF142-120,"-")</f>
        <v>170</v>
      </c>
      <c r="AP142" s="203">
        <f>IF(ISNUMBER(W142),AF142-140,"-")</f>
        <v>150</v>
      </c>
      <c r="AQ142" s="203">
        <f>IF(ISNUMBER(X142),AF142-160,"-")</f>
        <v>130</v>
      </c>
      <c r="AR142" s="203">
        <f>IF(ISNUMBER(Y142),AF142-180,"-")</f>
        <v>110</v>
      </c>
      <c r="AS142" s="204">
        <f>IF(ISNUMBER(Z142),AF142-200,"-")</f>
        <v>90</v>
      </c>
      <c r="AT142" s="185"/>
      <c r="AU142" s="205">
        <f t="shared" si="190"/>
        <v>9.99</v>
      </c>
      <c r="AV142" s="206">
        <f t="shared" si="191"/>
        <v>9.99</v>
      </c>
      <c r="AW142" s="206">
        <f t="shared" si="192"/>
        <v>9.99</v>
      </c>
      <c r="AX142" s="206">
        <f t="shared" si="193"/>
        <v>9.99</v>
      </c>
      <c r="AY142" s="206">
        <f t="shared" si="194"/>
        <v>9.99</v>
      </c>
      <c r="AZ142" s="206">
        <f t="shared" si="195"/>
        <v>9.99</v>
      </c>
      <c r="BA142" s="206">
        <f t="shared" si="196"/>
        <v>9.99</v>
      </c>
      <c r="BB142" s="206">
        <f t="shared" si="197"/>
        <v>9.99</v>
      </c>
      <c r="BC142" s="206">
        <f t="shared" si="198"/>
        <v>9.99</v>
      </c>
      <c r="BD142" s="207">
        <f t="shared" si="199"/>
        <v>9.99</v>
      </c>
      <c r="BE142" s="103"/>
      <c r="BF142" s="227">
        <v>46265</v>
      </c>
      <c r="BG142" s="112" t="s">
        <v>164</v>
      </c>
      <c r="BH142" s="103"/>
    </row>
    <row r="143" spans="1:60">
      <c r="A143" s="110"/>
      <c r="B143" s="125" t="s">
        <v>262</v>
      </c>
      <c r="C143" s="55" t="s">
        <v>2526</v>
      </c>
      <c r="D143" s="71" t="s">
        <v>71</v>
      </c>
      <c r="E143" s="112" t="s">
        <v>2428</v>
      </c>
      <c r="F143" s="51" t="s">
        <v>61</v>
      </c>
      <c r="G143" s="14">
        <v>75</v>
      </c>
      <c r="H143" s="14">
        <v>50</v>
      </c>
      <c r="I143" s="14" t="s">
        <v>41</v>
      </c>
      <c r="J143" s="14" t="s">
        <v>76</v>
      </c>
      <c r="K143" s="114" t="s">
        <v>61</v>
      </c>
      <c r="L143" s="115">
        <v>34.99</v>
      </c>
      <c r="M143" s="175">
        <f t="shared" si="185"/>
        <v>29.403361344537817</v>
      </c>
      <c r="N143" s="115">
        <f>L143-5</f>
        <v>29.990000000000002</v>
      </c>
      <c r="O143" s="118">
        <f t="shared" si="210"/>
        <v>25.20168067226891</v>
      </c>
      <c r="P143" s="177">
        <f t="shared" si="211"/>
        <v>29.990000000000002</v>
      </c>
      <c r="Q143" s="67">
        <f t="shared" si="212"/>
        <v>28.990000000000002</v>
      </c>
      <c r="R143" s="16">
        <f t="shared" si="213"/>
        <v>27.990000000000002</v>
      </c>
      <c r="S143" s="16">
        <f t="shared" si="214"/>
        <v>26.990000000000002</v>
      </c>
      <c r="T143" s="16">
        <f t="shared" si="215"/>
        <v>25.990000000000002</v>
      </c>
      <c r="U143" s="16">
        <f t="shared" si="216"/>
        <v>24.990000000000002</v>
      </c>
      <c r="V143" s="16">
        <f t="shared" si="217"/>
        <v>23.990000000000002</v>
      </c>
      <c r="W143" s="16">
        <f t="shared" si="218"/>
        <v>22.990000000000002</v>
      </c>
      <c r="X143" s="16">
        <f t="shared" si="219"/>
        <v>21.990000000000002</v>
      </c>
      <c r="Y143" s="16">
        <f t="shared" si="220"/>
        <v>20.990000000000002</v>
      </c>
      <c r="Z143" s="72">
        <f t="shared" si="221"/>
        <v>19.990000000000002</v>
      </c>
      <c r="AA143" s="252">
        <v>19.989999999999998</v>
      </c>
      <c r="AB143" s="237" t="s">
        <v>169</v>
      </c>
      <c r="AC143" s="120" t="s">
        <v>2541</v>
      </c>
      <c r="AD143" s="67">
        <v>310</v>
      </c>
      <c r="AE143" s="114">
        <v>0</v>
      </c>
      <c r="AF143" s="182">
        <f t="shared" si="186"/>
        <v>310</v>
      </c>
      <c r="AG143" s="183">
        <f t="shared" si="187"/>
        <v>-321.3</v>
      </c>
      <c r="AH143" s="184">
        <f t="shared" si="188"/>
        <v>9.99</v>
      </c>
      <c r="AI143" s="183">
        <f t="shared" si="189"/>
        <v>8.3949579831932777</v>
      </c>
      <c r="AJ143" s="202">
        <f>IF(ISNUMBER(Q143),AF143-20,"-")</f>
        <v>290</v>
      </c>
      <c r="AK143" s="203">
        <f>IF(ISNUMBER(R143),AF143-40,"-")</f>
        <v>270</v>
      </c>
      <c r="AL143" s="203">
        <f>IF(ISNUMBER(S143),AF143-60,"-")</f>
        <v>250</v>
      </c>
      <c r="AM143" s="203">
        <f>IF(ISNUMBER(T143),AF143-80,"-")</f>
        <v>230</v>
      </c>
      <c r="AN143" s="203">
        <f>IF(ISNUMBER(U143),AF143-100,"-")</f>
        <v>210</v>
      </c>
      <c r="AO143" s="203">
        <f>IF(ISNUMBER(V143),AF143-120,"-")</f>
        <v>190</v>
      </c>
      <c r="AP143" s="203">
        <f>IF(ISNUMBER(W143),AF143-140,"-")</f>
        <v>170</v>
      </c>
      <c r="AQ143" s="203">
        <f>IF(ISNUMBER(X143),AF143-160,"-")</f>
        <v>150</v>
      </c>
      <c r="AR143" s="203">
        <f>IF(ISNUMBER(Y143),AF143-180,"-")</f>
        <v>130</v>
      </c>
      <c r="AS143" s="204">
        <f>IF(ISNUMBER(Z143),AF143-200,"-")</f>
        <v>110</v>
      </c>
      <c r="AT143" s="185"/>
      <c r="AU143" s="205">
        <f t="shared" si="190"/>
        <v>9.99</v>
      </c>
      <c r="AV143" s="206">
        <f t="shared" si="191"/>
        <v>9.99</v>
      </c>
      <c r="AW143" s="206">
        <f t="shared" si="192"/>
        <v>9.99</v>
      </c>
      <c r="AX143" s="206">
        <f t="shared" si="193"/>
        <v>9.99</v>
      </c>
      <c r="AY143" s="206">
        <f t="shared" si="194"/>
        <v>9.99</v>
      </c>
      <c r="AZ143" s="206">
        <f t="shared" si="195"/>
        <v>9.99</v>
      </c>
      <c r="BA143" s="206">
        <f t="shared" si="196"/>
        <v>9.99</v>
      </c>
      <c r="BB143" s="206">
        <f t="shared" si="197"/>
        <v>9.99</v>
      </c>
      <c r="BC143" s="206">
        <f t="shared" si="198"/>
        <v>9.99</v>
      </c>
      <c r="BD143" s="207">
        <f t="shared" si="199"/>
        <v>9.99</v>
      </c>
      <c r="BE143" s="103"/>
      <c r="BF143" s="227">
        <v>46265</v>
      </c>
      <c r="BG143" s="112" t="s">
        <v>164</v>
      </c>
      <c r="BH143" s="103"/>
    </row>
    <row r="144" spans="1:60" s="49" customFormat="1">
      <c r="A144" s="110"/>
      <c r="B144" s="125" t="s">
        <v>262</v>
      </c>
      <c r="C144" s="55" t="s">
        <v>2528</v>
      </c>
      <c r="D144" s="71" t="s">
        <v>40</v>
      </c>
      <c r="E144" s="112" t="s">
        <v>2428</v>
      </c>
      <c r="F144" s="51" t="s">
        <v>61</v>
      </c>
      <c r="G144" s="14">
        <v>150</v>
      </c>
      <c r="H144" s="14">
        <v>100</v>
      </c>
      <c r="I144" s="14" t="s">
        <v>41</v>
      </c>
      <c r="J144" s="14" t="s">
        <v>76</v>
      </c>
      <c r="K144" s="114" t="s">
        <v>61</v>
      </c>
      <c r="L144" s="115">
        <v>34.99</v>
      </c>
      <c r="M144" s="175">
        <f t="shared" si="185"/>
        <v>29.403361344537817</v>
      </c>
      <c r="N144" s="115">
        <f>L144-5</f>
        <v>29.990000000000002</v>
      </c>
      <c r="O144" s="118">
        <f t="shared" si="210"/>
        <v>25.20168067226891</v>
      </c>
      <c r="P144" s="177">
        <f t="shared" si="211"/>
        <v>29.990000000000002</v>
      </c>
      <c r="Q144" s="67">
        <f t="shared" si="212"/>
        <v>28.990000000000002</v>
      </c>
      <c r="R144" s="16">
        <f t="shared" si="213"/>
        <v>27.990000000000002</v>
      </c>
      <c r="S144" s="16">
        <f t="shared" si="214"/>
        <v>26.990000000000002</v>
      </c>
      <c r="T144" s="16">
        <f t="shared" si="215"/>
        <v>25.990000000000002</v>
      </c>
      <c r="U144" s="16">
        <f t="shared" si="216"/>
        <v>24.990000000000002</v>
      </c>
      <c r="V144" s="16">
        <f t="shared" si="217"/>
        <v>23.990000000000002</v>
      </c>
      <c r="W144" s="16">
        <f t="shared" si="218"/>
        <v>22.990000000000002</v>
      </c>
      <c r="X144" s="16">
        <f t="shared" si="219"/>
        <v>21.990000000000002</v>
      </c>
      <c r="Y144" s="16">
        <f t="shared" si="220"/>
        <v>20.990000000000002</v>
      </c>
      <c r="Z144" s="72">
        <f t="shared" si="221"/>
        <v>19.990000000000002</v>
      </c>
      <c r="AA144" s="252">
        <v>19.989999999999998</v>
      </c>
      <c r="AB144" s="237" t="s">
        <v>169</v>
      </c>
      <c r="AC144" s="120" t="s">
        <v>2544</v>
      </c>
      <c r="AD144" s="67">
        <v>220</v>
      </c>
      <c r="AE144" s="114">
        <v>30</v>
      </c>
      <c r="AF144" s="182">
        <f t="shared" si="186"/>
        <v>250</v>
      </c>
      <c r="AG144" s="183">
        <f t="shared" si="187"/>
        <v>-249.89999999999998</v>
      </c>
      <c r="AH144" s="184">
        <f t="shared" si="188"/>
        <v>9.99</v>
      </c>
      <c r="AI144" s="183">
        <f t="shared" si="189"/>
        <v>8.3949579831932777</v>
      </c>
      <c r="AJ144" s="202">
        <f>IF(ISNUMBER(Q144),AF144-20,"-")</f>
        <v>230</v>
      </c>
      <c r="AK144" s="203">
        <f>IF(ISNUMBER(R144),AF144-40,"-")</f>
        <v>210</v>
      </c>
      <c r="AL144" s="203">
        <f>IF(ISNUMBER(S144),AF144-60,"-")</f>
        <v>190</v>
      </c>
      <c r="AM144" s="203">
        <f>IF(ISNUMBER(T144),AF144-80,"-")</f>
        <v>170</v>
      </c>
      <c r="AN144" s="203">
        <f>IF(ISNUMBER(U144),AF144-100,"-")</f>
        <v>150</v>
      </c>
      <c r="AO144" s="203">
        <f>IF(ISNUMBER(V144),AF144-120,"-")</f>
        <v>130</v>
      </c>
      <c r="AP144" s="203">
        <f>IF(ISNUMBER(W144),AF144-140,"-")</f>
        <v>110</v>
      </c>
      <c r="AQ144" s="203">
        <f>IF(ISNUMBER(X144),AF144-160,"-")</f>
        <v>90</v>
      </c>
      <c r="AR144" s="203">
        <f>IF(ISNUMBER(Y144),AF144-180,"-")</f>
        <v>70</v>
      </c>
      <c r="AS144" s="204">
        <f>IF(ISNUMBER(Z144),AF144-200,"-")</f>
        <v>50</v>
      </c>
      <c r="AT144" s="185"/>
      <c r="AU144" s="205">
        <f t="shared" si="190"/>
        <v>9.99</v>
      </c>
      <c r="AV144" s="206">
        <f t="shared" si="191"/>
        <v>9.99</v>
      </c>
      <c r="AW144" s="206">
        <f t="shared" si="192"/>
        <v>9.99</v>
      </c>
      <c r="AX144" s="206">
        <f t="shared" si="193"/>
        <v>9.99</v>
      </c>
      <c r="AY144" s="206">
        <f t="shared" si="194"/>
        <v>9.99</v>
      </c>
      <c r="AZ144" s="206">
        <f t="shared" si="195"/>
        <v>9.99</v>
      </c>
      <c r="BA144" s="206">
        <f t="shared" si="196"/>
        <v>9.99</v>
      </c>
      <c r="BB144" s="206">
        <f t="shared" si="197"/>
        <v>9.99</v>
      </c>
      <c r="BC144" s="206">
        <f t="shared" si="198"/>
        <v>9.99</v>
      </c>
      <c r="BD144" s="207">
        <f t="shared" si="199"/>
        <v>9.99</v>
      </c>
      <c r="BE144" s="103"/>
      <c r="BF144" s="227">
        <v>46265</v>
      </c>
      <c r="BG144" s="112" t="s">
        <v>164</v>
      </c>
      <c r="BH144" s="103"/>
    </row>
    <row r="145" spans="1:60" s="49" customFormat="1">
      <c r="A145" s="110"/>
      <c r="B145" s="125" t="s">
        <v>262</v>
      </c>
      <c r="C145" s="55" t="s">
        <v>2530</v>
      </c>
      <c r="D145" s="71" t="s">
        <v>85</v>
      </c>
      <c r="E145" s="112" t="s">
        <v>2428</v>
      </c>
      <c r="F145" s="51" t="s">
        <v>61</v>
      </c>
      <c r="G145" s="14">
        <v>150</v>
      </c>
      <c r="H145" s="14">
        <v>100</v>
      </c>
      <c r="I145" s="14" t="s">
        <v>41</v>
      </c>
      <c r="J145" s="14" t="s">
        <v>76</v>
      </c>
      <c r="K145" s="114" t="s">
        <v>61</v>
      </c>
      <c r="L145" s="115">
        <v>39.99</v>
      </c>
      <c r="M145" s="175">
        <f t="shared" si="185"/>
        <v>33.605042016806728</v>
      </c>
      <c r="N145" s="115">
        <f>L145-10</f>
        <v>29.990000000000002</v>
      </c>
      <c r="O145" s="118">
        <f t="shared" si="210"/>
        <v>25.20168067226891</v>
      </c>
      <c r="P145" s="177">
        <f t="shared" si="211"/>
        <v>29.990000000000002</v>
      </c>
      <c r="Q145" s="67">
        <f t="shared" si="212"/>
        <v>28.990000000000002</v>
      </c>
      <c r="R145" s="16">
        <f t="shared" si="213"/>
        <v>27.990000000000002</v>
      </c>
      <c r="S145" s="16">
        <f t="shared" si="214"/>
        <v>26.990000000000002</v>
      </c>
      <c r="T145" s="16">
        <f t="shared" si="215"/>
        <v>25.990000000000002</v>
      </c>
      <c r="U145" s="16">
        <f t="shared" si="216"/>
        <v>24.990000000000002</v>
      </c>
      <c r="V145" s="16">
        <f t="shared" si="217"/>
        <v>23.990000000000002</v>
      </c>
      <c r="W145" s="16">
        <f t="shared" si="218"/>
        <v>22.990000000000002</v>
      </c>
      <c r="X145" s="16">
        <f t="shared" si="219"/>
        <v>21.990000000000002</v>
      </c>
      <c r="Y145" s="16">
        <f t="shared" si="220"/>
        <v>20.990000000000002</v>
      </c>
      <c r="Z145" s="72">
        <f t="shared" si="221"/>
        <v>19.990000000000002</v>
      </c>
      <c r="AA145" s="252">
        <v>19.989999999999998</v>
      </c>
      <c r="AB145" s="237" t="s">
        <v>81</v>
      </c>
      <c r="AC145" s="120" t="s">
        <v>2545</v>
      </c>
      <c r="AD145" s="67">
        <v>300</v>
      </c>
      <c r="AE145" s="114">
        <v>-70</v>
      </c>
      <c r="AF145" s="182">
        <f t="shared" si="186"/>
        <v>230</v>
      </c>
      <c r="AG145" s="183">
        <f t="shared" si="187"/>
        <v>-226.1</v>
      </c>
      <c r="AH145" s="184">
        <f t="shared" si="188"/>
        <v>9.99</v>
      </c>
      <c r="AI145" s="183">
        <f t="shared" si="189"/>
        <v>8.3949579831932777</v>
      </c>
      <c r="AJ145" s="202">
        <f>IF(ISNUMBER(Q145),AF145-20,"-")</f>
        <v>210</v>
      </c>
      <c r="AK145" s="203">
        <f>IF(ISNUMBER(R145),AF145-40,"-")</f>
        <v>190</v>
      </c>
      <c r="AL145" s="203">
        <f>IF(ISNUMBER(S145),AF145-60,"-")</f>
        <v>170</v>
      </c>
      <c r="AM145" s="203">
        <f>IF(ISNUMBER(T145),AF145-80,"-")</f>
        <v>150</v>
      </c>
      <c r="AN145" s="203">
        <f>IF(ISNUMBER(U145),AF145-100,"-")</f>
        <v>130</v>
      </c>
      <c r="AO145" s="203">
        <f>IF(ISNUMBER(V145),AF145-120,"-")</f>
        <v>110</v>
      </c>
      <c r="AP145" s="203">
        <f>IF(ISNUMBER(W145),AF145-140,"-")</f>
        <v>90</v>
      </c>
      <c r="AQ145" s="203">
        <f>IF(ISNUMBER(X145),AF145-160,"-")</f>
        <v>70</v>
      </c>
      <c r="AR145" s="203">
        <f>IF(ISNUMBER(Y145),AF145-180,"-")</f>
        <v>50</v>
      </c>
      <c r="AS145" s="204">
        <f>IF(ISNUMBER(Z145),AF145-200,"-")</f>
        <v>30</v>
      </c>
      <c r="AT145" s="185"/>
      <c r="AU145" s="205">
        <f t="shared" si="190"/>
        <v>9.99</v>
      </c>
      <c r="AV145" s="206">
        <f t="shared" si="191"/>
        <v>9.99</v>
      </c>
      <c r="AW145" s="206">
        <f t="shared" si="192"/>
        <v>9.99</v>
      </c>
      <c r="AX145" s="206">
        <f t="shared" si="193"/>
        <v>9.99</v>
      </c>
      <c r="AY145" s="206">
        <f t="shared" si="194"/>
        <v>9.99</v>
      </c>
      <c r="AZ145" s="206">
        <f t="shared" si="195"/>
        <v>9.99</v>
      </c>
      <c r="BA145" s="206">
        <f t="shared" si="196"/>
        <v>9.99</v>
      </c>
      <c r="BB145" s="206">
        <f t="shared" si="197"/>
        <v>9.99</v>
      </c>
      <c r="BC145" s="206">
        <f t="shared" si="198"/>
        <v>9.99</v>
      </c>
      <c r="BD145" s="207">
        <f t="shared" si="199"/>
        <v>19.990000000000002</v>
      </c>
      <c r="BE145" s="103"/>
      <c r="BF145" s="227">
        <v>46265</v>
      </c>
      <c r="BG145" s="112" t="s">
        <v>164</v>
      </c>
      <c r="BH145" s="103"/>
    </row>
    <row r="146" spans="1:60" s="49" customFormat="1">
      <c r="A146" s="110"/>
      <c r="B146" s="125" t="s">
        <v>262</v>
      </c>
      <c r="C146" s="55" t="s">
        <v>2527</v>
      </c>
      <c r="D146" s="71" t="s">
        <v>167</v>
      </c>
      <c r="E146" s="112" t="s">
        <v>2428</v>
      </c>
      <c r="F146" s="51" t="s">
        <v>61</v>
      </c>
      <c r="G146" s="14">
        <v>75</v>
      </c>
      <c r="H146" s="14">
        <v>50</v>
      </c>
      <c r="I146" s="14" t="s">
        <v>41</v>
      </c>
      <c r="J146" s="14" t="s">
        <v>76</v>
      </c>
      <c r="K146" s="114" t="s">
        <v>61</v>
      </c>
      <c r="L146" s="115">
        <v>39.99</v>
      </c>
      <c r="M146" s="175">
        <f t="shared" si="185"/>
        <v>33.605042016806728</v>
      </c>
      <c r="N146" s="115">
        <f>L146-7</f>
        <v>32.99</v>
      </c>
      <c r="O146" s="118">
        <f t="shared" si="210"/>
        <v>27.722689075630257</v>
      </c>
      <c r="P146" s="177">
        <f t="shared" si="211"/>
        <v>32.99</v>
      </c>
      <c r="Q146" s="67">
        <f t="shared" si="212"/>
        <v>31.990000000000002</v>
      </c>
      <c r="R146" s="16">
        <f t="shared" si="213"/>
        <v>30.990000000000002</v>
      </c>
      <c r="S146" s="16">
        <f t="shared" si="214"/>
        <v>29.990000000000002</v>
      </c>
      <c r="T146" s="16">
        <f t="shared" si="215"/>
        <v>28.990000000000002</v>
      </c>
      <c r="U146" s="16">
        <f t="shared" si="216"/>
        <v>27.990000000000002</v>
      </c>
      <c r="V146" s="16">
        <f t="shared" si="217"/>
        <v>26.990000000000002</v>
      </c>
      <c r="W146" s="16">
        <f t="shared" si="218"/>
        <v>25.990000000000002</v>
      </c>
      <c r="X146" s="16">
        <f t="shared" si="219"/>
        <v>24.990000000000002</v>
      </c>
      <c r="Y146" s="16">
        <f t="shared" si="220"/>
        <v>23.990000000000002</v>
      </c>
      <c r="Z146" s="72">
        <f t="shared" si="221"/>
        <v>22.990000000000002</v>
      </c>
      <c r="AA146" s="252">
        <v>19.989999999999998</v>
      </c>
      <c r="AB146" s="237" t="s">
        <v>80</v>
      </c>
      <c r="AC146" s="120" t="s">
        <v>2540</v>
      </c>
      <c r="AD146" s="67">
        <v>390</v>
      </c>
      <c r="AE146" s="114">
        <v>-40</v>
      </c>
      <c r="AF146" s="182">
        <f t="shared" si="186"/>
        <v>350</v>
      </c>
      <c r="AG146" s="183">
        <f t="shared" si="187"/>
        <v>-368.9</v>
      </c>
      <c r="AH146" s="184">
        <f t="shared" si="188"/>
        <v>9.99</v>
      </c>
      <c r="AI146" s="183">
        <f t="shared" si="189"/>
        <v>8.3949579831932777</v>
      </c>
      <c r="AJ146" s="202">
        <f>IF(ISNUMBER(Q146),AF146-20,"-")</f>
        <v>330</v>
      </c>
      <c r="AK146" s="203">
        <f>IF(ISNUMBER(R146),AF146-40,"-")</f>
        <v>310</v>
      </c>
      <c r="AL146" s="203">
        <f>IF(ISNUMBER(S146),AF146-60,"-")</f>
        <v>290</v>
      </c>
      <c r="AM146" s="203">
        <f>IF(ISNUMBER(T146),AF146-80,"-")</f>
        <v>270</v>
      </c>
      <c r="AN146" s="203">
        <f>IF(ISNUMBER(U146),AF146-100,"-")</f>
        <v>250</v>
      </c>
      <c r="AO146" s="203">
        <f>IF(ISNUMBER(V146),AF146-120,"-")</f>
        <v>230</v>
      </c>
      <c r="AP146" s="203">
        <f>IF(ISNUMBER(W146),AF146-140,"-")</f>
        <v>210</v>
      </c>
      <c r="AQ146" s="203">
        <f>IF(ISNUMBER(X146),AF146-160,"-")</f>
        <v>190</v>
      </c>
      <c r="AR146" s="203">
        <f>IF(ISNUMBER(Y146),AF146-180,"-")</f>
        <v>170</v>
      </c>
      <c r="AS146" s="204">
        <f>IF(ISNUMBER(Z146),AF146-200,"-")</f>
        <v>150</v>
      </c>
      <c r="AT146" s="185"/>
      <c r="AU146" s="205">
        <f t="shared" si="190"/>
        <v>9.99</v>
      </c>
      <c r="AV146" s="206">
        <f t="shared" si="191"/>
        <v>9.99</v>
      </c>
      <c r="AW146" s="206">
        <f t="shared" si="192"/>
        <v>9.99</v>
      </c>
      <c r="AX146" s="206">
        <f t="shared" si="193"/>
        <v>9.99</v>
      </c>
      <c r="AY146" s="206">
        <f t="shared" si="194"/>
        <v>9.99</v>
      </c>
      <c r="AZ146" s="206">
        <f t="shared" si="195"/>
        <v>9.99</v>
      </c>
      <c r="BA146" s="206">
        <f t="shared" si="196"/>
        <v>9.99</v>
      </c>
      <c r="BB146" s="206">
        <f t="shared" si="197"/>
        <v>9.99</v>
      </c>
      <c r="BC146" s="206">
        <f t="shared" si="198"/>
        <v>9.99</v>
      </c>
      <c r="BD146" s="207">
        <f t="shared" si="199"/>
        <v>9.99</v>
      </c>
      <c r="BE146" s="103"/>
      <c r="BF146" s="227">
        <v>46265</v>
      </c>
      <c r="BG146" s="112" t="s">
        <v>164</v>
      </c>
      <c r="BH146" s="103"/>
    </row>
    <row r="147" spans="1:60" s="49" customFormat="1">
      <c r="A147" s="110" t="s">
        <v>53</v>
      </c>
      <c r="B147" s="125" t="s">
        <v>262</v>
      </c>
      <c r="C147" s="55" t="s">
        <v>273</v>
      </c>
      <c r="D147" s="71" t="s">
        <v>167</v>
      </c>
      <c r="E147" s="112"/>
      <c r="F147" s="51" t="s">
        <v>41</v>
      </c>
      <c r="G147" s="14">
        <v>10</v>
      </c>
      <c r="H147" s="14">
        <v>50</v>
      </c>
      <c r="I147" s="14" t="s">
        <v>41</v>
      </c>
      <c r="J147" s="14" t="s">
        <v>42</v>
      </c>
      <c r="K147" s="114">
        <v>0.09</v>
      </c>
      <c r="L147" s="115">
        <v>34.99</v>
      </c>
      <c r="M147" s="175">
        <f t="shared" si="185"/>
        <v>29.403361344537817</v>
      </c>
      <c r="N147" s="115"/>
      <c r="O147" s="116"/>
      <c r="P147" s="177">
        <f t="shared" ref="P147:P155" si="222">L147</f>
        <v>34.99</v>
      </c>
      <c r="Q147" s="67">
        <f t="shared" si="212"/>
        <v>33.99</v>
      </c>
      <c r="R147" s="16">
        <f t="shared" si="213"/>
        <v>32.99</v>
      </c>
      <c r="S147" s="16">
        <f t="shared" si="214"/>
        <v>31.990000000000002</v>
      </c>
      <c r="T147" s="16">
        <f t="shared" si="215"/>
        <v>30.990000000000002</v>
      </c>
      <c r="U147" s="16">
        <f t="shared" si="216"/>
        <v>29.990000000000002</v>
      </c>
      <c r="V147" s="16">
        <f t="shared" si="217"/>
        <v>28.990000000000002</v>
      </c>
      <c r="W147" s="16">
        <f t="shared" si="218"/>
        <v>27.990000000000002</v>
      </c>
      <c r="X147" s="16">
        <f t="shared" si="219"/>
        <v>26.990000000000002</v>
      </c>
      <c r="Y147" s="16">
        <f t="shared" si="220"/>
        <v>25.990000000000002</v>
      </c>
      <c r="Z147" s="72">
        <f t="shared" si="221"/>
        <v>24.990000000000002</v>
      </c>
      <c r="AA147" s="252">
        <v>19.989999999999998</v>
      </c>
      <c r="AB147" s="212"/>
      <c r="AC147" s="119" t="s">
        <v>41</v>
      </c>
      <c r="AD147" s="67">
        <v>420</v>
      </c>
      <c r="AE147" s="114"/>
      <c r="AF147" s="182">
        <f t="shared" si="186"/>
        <v>420</v>
      </c>
      <c r="AG147" s="183">
        <f t="shared" si="187"/>
        <v>-452.2</v>
      </c>
      <c r="AH147" s="184">
        <f t="shared" si="188"/>
        <v>9.99</v>
      </c>
      <c r="AI147" s="183">
        <f t="shared" si="189"/>
        <v>8.3949579831932777</v>
      </c>
      <c r="AJ147" s="202">
        <f>IF(ISNUMBER(Q147),AF147-20,"-")</f>
        <v>400</v>
      </c>
      <c r="AK147" s="203">
        <f>IF(ISNUMBER(R147),AF147-40,"-")</f>
        <v>380</v>
      </c>
      <c r="AL147" s="203">
        <f>IF(ISNUMBER(S147),AF147-60,"-")</f>
        <v>360</v>
      </c>
      <c r="AM147" s="203">
        <f>IF(ISNUMBER(T147),AF147-80,"-")</f>
        <v>340</v>
      </c>
      <c r="AN147" s="203">
        <f>IF(ISNUMBER(U147),AF147-100,"-")</f>
        <v>320</v>
      </c>
      <c r="AO147" s="203">
        <f>IF(ISNUMBER(V147),AF147-120,"-")</f>
        <v>300</v>
      </c>
      <c r="AP147" s="203">
        <f>IF(ISNUMBER(W147),AF147-140,"-")</f>
        <v>280</v>
      </c>
      <c r="AQ147" s="203">
        <f>IF(ISNUMBER(X147),AF147-160,"-")</f>
        <v>260</v>
      </c>
      <c r="AR147" s="203">
        <f>IF(ISNUMBER(Y147),AF147-180,"-")</f>
        <v>240</v>
      </c>
      <c r="AS147" s="204">
        <f>IF(ISNUMBER(Z147),AF147-200,"-")</f>
        <v>220</v>
      </c>
      <c r="AT147" s="185"/>
      <c r="AU147" s="205">
        <f t="shared" si="190"/>
        <v>9.99</v>
      </c>
      <c r="AV147" s="206">
        <f t="shared" si="191"/>
        <v>9.99</v>
      </c>
      <c r="AW147" s="206">
        <f t="shared" si="192"/>
        <v>9.99</v>
      </c>
      <c r="AX147" s="206">
        <f t="shared" si="193"/>
        <v>9.99</v>
      </c>
      <c r="AY147" s="206">
        <f t="shared" si="194"/>
        <v>9.99</v>
      </c>
      <c r="AZ147" s="206">
        <f t="shared" si="195"/>
        <v>9.99</v>
      </c>
      <c r="BA147" s="206">
        <f t="shared" si="196"/>
        <v>9.99</v>
      </c>
      <c r="BB147" s="206">
        <f t="shared" si="197"/>
        <v>9.99</v>
      </c>
      <c r="BC147" s="206">
        <f t="shared" si="198"/>
        <v>9.99</v>
      </c>
      <c r="BD147" s="207">
        <f t="shared" si="199"/>
        <v>9.99</v>
      </c>
      <c r="BE147" s="103"/>
      <c r="BF147" s="227"/>
      <c r="BG147" s="112" t="s">
        <v>151</v>
      </c>
      <c r="BH147" s="103"/>
    </row>
    <row r="148" spans="1:60" s="49" customFormat="1">
      <c r="A148" s="110" t="s">
        <v>53</v>
      </c>
      <c r="B148" s="125" t="s">
        <v>262</v>
      </c>
      <c r="C148" s="55" t="s">
        <v>273</v>
      </c>
      <c r="D148" s="71" t="s">
        <v>167</v>
      </c>
      <c r="E148" s="112" t="s">
        <v>2429</v>
      </c>
      <c r="F148" s="51" t="s">
        <v>41</v>
      </c>
      <c r="G148" s="14">
        <v>10</v>
      </c>
      <c r="H148" s="14">
        <v>50</v>
      </c>
      <c r="I148" s="14" t="s">
        <v>41</v>
      </c>
      <c r="J148" s="14" t="s">
        <v>42</v>
      </c>
      <c r="K148" s="114">
        <v>0.09</v>
      </c>
      <c r="L148" s="115">
        <v>34.99</v>
      </c>
      <c r="M148" s="175">
        <f t="shared" si="185"/>
        <v>29.403361344537817</v>
      </c>
      <c r="N148" s="115"/>
      <c r="O148" s="116"/>
      <c r="P148" s="177">
        <f t="shared" si="222"/>
        <v>34.99</v>
      </c>
      <c r="Q148" s="67">
        <f t="shared" si="212"/>
        <v>33.99</v>
      </c>
      <c r="R148" s="16">
        <f t="shared" si="213"/>
        <v>32.99</v>
      </c>
      <c r="S148" s="16">
        <f t="shared" si="214"/>
        <v>31.990000000000002</v>
      </c>
      <c r="T148" s="16">
        <f t="shared" si="215"/>
        <v>30.990000000000002</v>
      </c>
      <c r="U148" s="16">
        <f t="shared" si="216"/>
        <v>29.990000000000002</v>
      </c>
      <c r="V148" s="16">
        <f t="shared" si="217"/>
        <v>28.990000000000002</v>
      </c>
      <c r="W148" s="16">
        <f t="shared" si="218"/>
        <v>27.990000000000002</v>
      </c>
      <c r="X148" s="16">
        <f t="shared" si="219"/>
        <v>26.990000000000002</v>
      </c>
      <c r="Y148" s="16">
        <f t="shared" si="220"/>
        <v>25.990000000000002</v>
      </c>
      <c r="Z148" s="72">
        <f t="shared" si="221"/>
        <v>24.990000000000002</v>
      </c>
      <c r="AA148" s="252">
        <v>19.989999999999998</v>
      </c>
      <c r="AB148" s="236" t="s">
        <v>49</v>
      </c>
      <c r="AC148" s="223" t="s">
        <v>268</v>
      </c>
      <c r="AD148" s="67">
        <v>420</v>
      </c>
      <c r="AE148" s="114">
        <v>65</v>
      </c>
      <c r="AF148" s="182">
        <f t="shared" si="186"/>
        <v>485</v>
      </c>
      <c r="AG148" s="183">
        <f t="shared" si="187"/>
        <v>-529.54999999999995</v>
      </c>
      <c r="AH148" s="184">
        <f t="shared" si="188"/>
        <v>9.99</v>
      </c>
      <c r="AI148" s="183">
        <f t="shared" si="189"/>
        <v>8.3949579831932777</v>
      </c>
      <c r="AJ148" s="202">
        <f>IF(ISNUMBER(Q148),AF148-20,"-")</f>
        <v>465</v>
      </c>
      <c r="AK148" s="203">
        <f>IF(ISNUMBER(R148),AF148-40,"-")</f>
        <v>445</v>
      </c>
      <c r="AL148" s="203">
        <f>IF(ISNUMBER(S148),AF148-60,"-")</f>
        <v>425</v>
      </c>
      <c r="AM148" s="203">
        <f>IF(ISNUMBER(T148),AF148-80,"-")</f>
        <v>405</v>
      </c>
      <c r="AN148" s="203">
        <f>IF(ISNUMBER(U148),AF148-100,"-")</f>
        <v>385</v>
      </c>
      <c r="AO148" s="203">
        <f>IF(ISNUMBER(V148),AF148-120,"-")</f>
        <v>365</v>
      </c>
      <c r="AP148" s="203">
        <f>IF(ISNUMBER(W148),AF148-140,"-")</f>
        <v>345</v>
      </c>
      <c r="AQ148" s="203">
        <f>IF(ISNUMBER(X148),AF148-160,"-")</f>
        <v>325</v>
      </c>
      <c r="AR148" s="203">
        <f>IF(ISNUMBER(Y148),AF148-180,"-")</f>
        <v>305</v>
      </c>
      <c r="AS148" s="204">
        <f>IF(ISNUMBER(Z148),AF148-200,"-")</f>
        <v>285</v>
      </c>
      <c r="AT148" s="185"/>
      <c r="AU148" s="205">
        <f t="shared" si="190"/>
        <v>9.99</v>
      </c>
      <c r="AV148" s="206">
        <f t="shared" si="191"/>
        <v>9.99</v>
      </c>
      <c r="AW148" s="206">
        <f t="shared" si="192"/>
        <v>9.99</v>
      </c>
      <c r="AX148" s="206">
        <f t="shared" si="193"/>
        <v>9.99</v>
      </c>
      <c r="AY148" s="206">
        <f t="shared" si="194"/>
        <v>9.99</v>
      </c>
      <c r="AZ148" s="206">
        <f t="shared" si="195"/>
        <v>9.99</v>
      </c>
      <c r="BA148" s="206">
        <f t="shared" si="196"/>
        <v>9.99</v>
      </c>
      <c r="BB148" s="206">
        <f t="shared" si="197"/>
        <v>9.99</v>
      </c>
      <c r="BC148" s="206">
        <f t="shared" si="198"/>
        <v>9.99</v>
      </c>
      <c r="BD148" s="207">
        <f t="shared" si="199"/>
        <v>9.99</v>
      </c>
      <c r="BE148" s="103"/>
      <c r="BF148" s="227">
        <v>46265</v>
      </c>
      <c r="BG148" s="112" t="s">
        <v>151</v>
      </c>
      <c r="BH148" s="103"/>
    </row>
    <row r="149" spans="1:60" s="49" customFormat="1">
      <c r="A149" s="110"/>
      <c r="B149" s="125" t="s">
        <v>262</v>
      </c>
      <c r="C149" s="55" t="s">
        <v>2526</v>
      </c>
      <c r="D149" s="71" t="s">
        <v>71</v>
      </c>
      <c r="E149" s="112"/>
      <c r="F149" s="51" t="s">
        <v>61</v>
      </c>
      <c r="G149" s="14">
        <v>75</v>
      </c>
      <c r="H149" s="14">
        <v>50</v>
      </c>
      <c r="I149" s="14" t="s">
        <v>41</v>
      </c>
      <c r="J149" s="14" t="s">
        <v>76</v>
      </c>
      <c r="K149" s="114" t="s">
        <v>61</v>
      </c>
      <c r="L149" s="115">
        <v>34.99</v>
      </c>
      <c r="M149" s="175">
        <f t="shared" si="185"/>
        <v>29.403361344537817</v>
      </c>
      <c r="N149" s="115"/>
      <c r="O149" s="116"/>
      <c r="P149" s="177">
        <f t="shared" si="222"/>
        <v>34.99</v>
      </c>
      <c r="Q149" s="67">
        <f t="shared" si="212"/>
        <v>33.99</v>
      </c>
      <c r="R149" s="16">
        <f t="shared" si="213"/>
        <v>32.99</v>
      </c>
      <c r="S149" s="16">
        <f t="shared" si="214"/>
        <v>31.990000000000002</v>
      </c>
      <c r="T149" s="16">
        <f t="shared" si="215"/>
        <v>30.990000000000002</v>
      </c>
      <c r="U149" s="16">
        <f t="shared" si="216"/>
        <v>29.990000000000002</v>
      </c>
      <c r="V149" s="16">
        <f t="shared" si="217"/>
        <v>28.990000000000002</v>
      </c>
      <c r="W149" s="16">
        <f t="shared" si="218"/>
        <v>27.990000000000002</v>
      </c>
      <c r="X149" s="16">
        <f t="shared" si="219"/>
        <v>26.990000000000002</v>
      </c>
      <c r="Y149" s="16">
        <f t="shared" si="220"/>
        <v>25.990000000000002</v>
      </c>
      <c r="Z149" s="72">
        <f t="shared" si="221"/>
        <v>24.990000000000002</v>
      </c>
      <c r="AA149" s="252">
        <v>19.989999999999998</v>
      </c>
      <c r="AB149" s="212"/>
      <c r="AC149" s="119" t="s">
        <v>41</v>
      </c>
      <c r="AD149" s="67">
        <v>310</v>
      </c>
      <c r="AE149" s="114"/>
      <c r="AF149" s="182">
        <f t="shared" si="186"/>
        <v>310</v>
      </c>
      <c r="AG149" s="183">
        <f t="shared" si="187"/>
        <v>-321.3</v>
      </c>
      <c r="AH149" s="184">
        <f t="shared" si="188"/>
        <v>9.99</v>
      </c>
      <c r="AI149" s="183">
        <f t="shared" si="189"/>
        <v>8.3949579831932777</v>
      </c>
      <c r="AJ149" s="202">
        <f>IF(ISNUMBER(Q149),AF149-20,"-")</f>
        <v>290</v>
      </c>
      <c r="AK149" s="203">
        <f>IF(ISNUMBER(R149),AF149-40,"-")</f>
        <v>270</v>
      </c>
      <c r="AL149" s="203">
        <f>IF(ISNUMBER(S149),AF149-60,"-")</f>
        <v>250</v>
      </c>
      <c r="AM149" s="203">
        <f>IF(ISNUMBER(T149),AF149-80,"-")</f>
        <v>230</v>
      </c>
      <c r="AN149" s="203">
        <f>IF(ISNUMBER(U149),AF149-100,"-")</f>
        <v>210</v>
      </c>
      <c r="AO149" s="203">
        <f>IF(ISNUMBER(V149),AF149-120,"-")</f>
        <v>190</v>
      </c>
      <c r="AP149" s="203">
        <f>IF(ISNUMBER(W149),AF149-140,"-")</f>
        <v>170</v>
      </c>
      <c r="AQ149" s="203">
        <f>IF(ISNUMBER(X149),AF149-160,"-")</f>
        <v>150</v>
      </c>
      <c r="AR149" s="203">
        <f>IF(ISNUMBER(Y149),AF149-180,"-")</f>
        <v>130</v>
      </c>
      <c r="AS149" s="204">
        <f>IF(ISNUMBER(Z149),AF149-200,"-")</f>
        <v>110</v>
      </c>
      <c r="AT149" s="185"/>
      <c r="AU149" s="205">
        <f t="shared" si="190"/>
        <v>9.99</v>
      </c>
      <c r="AV149" s="206">
        <f t="shared" si="191"/>
        <v>9.99</v>
      </c>
      <c r="AW149" s="206">
        <f t="shared" si="192"/>
        <v>9.99</v>
      </c>
      <c r="AX149" s="206">
        <f t="shared" si="193"/>
        <v>9.99</v>
      </c>
      <c r="AY149" s="206">
        <f t="shared" si="194"/>
        <v>9.99</v>
      </c>
      <c r="AZ149" s="206">
        <f t="shared" si="195"/>
        <v>9.99</v>
      </c>
      <c r="BA149" s="206">
        <f t="shared" si="196"/>
        <v>9.99</v>
      </c>
      <c r="BB149" s="206">
        <f t="shared" si="197"/>
        <v>9.99</v>
      </c>
      <c r="BC149" s="206">
        <f t="shared" si="198"/>
        <v>9.99</v>
      </c>
      <c r="BD149" s="207">
        <f t="shared" si="199"/>
        <v>9.99</v>
      </c>
      <c r="BE149" s="103"/>
      <c r="BF149" s="227"/>
      <c r="BG149" s="112" t="s">
        <v>164</v>
      </c>
      <c r="BH149" s="103"/>
    </row>
    <row r="150" spans="1:60" s="49" customFormat="1">
      <c r="A150" s="110"/>
      <c r="B150" s="125" t="s">
        <v>262</v>
      </c>
      <c r="C150" s="55" t="s">
        <v>2559</v>
      </c>
      <c r="D150" s="71" t="s">
        <v>167</v>
      </c>
      <c r="E150" s="112"/>
      <c r="F150" s="51" t="s">
        <v>61</v>
      </c>
      <c r="G150" s="14">
        <v>50</v>
      </c>
      <c r="H150" s="14">
        <v>50</v>
      </c>
      <c r="I150" s="14" t="s">
        <v>41</v>
      </c>
      <c r="J150" s="14" t="s">
        <v>76</v>
      </c>
      <c r="K150" s="114" t="s">
        <v>61</v>
      </c>
      <c r="L150" s="115">
        <v>34.99</v>
      </c>
      <c r="M150" s="175">
        <f t="shared" si="185"/>
        <v>29.403361344537817</v>
      </c>
      <c r="N150" s="115"/>
      <c r="O150" s="116"/>
      <c r="P150" s="177">
        <f t="shared" si="222"/>
        <v>34.99</v>
      </c>
      <c r="Q150" s="67">
        <f t="shared" si="212"/>
        <v>33.99</v>
      </c>
      <c r="R150" s="16">
        <f t="shared" si="213"/>
        <v>32.99</v>
      </c>
      <c r="S150" s="16">
        <f t="shared" si="214"/>
        <v>31.990000000000002</v>
      </c>
      <c r="T150" s="16">
        <f t="shared" si="215"/>
        <v>30.990000000000002</v>
      </c>
      <c r="U150" s="16">
        <f t="shared" si="216"/>
        <v>29.990000000000002</v>
      </c>
      <c r="V150" s="16">
        <f t="shared" si="217"/>
        <v>28.990000000000002</v>
      </c>
      <c r="W150" s="16">
        <f t="shared" si="218"/>
        <v>27.990000000000002</v>
      </c>
      <c r="X150" s="16">
        <f t="shared" si="219"/>
        <v>26.990000000000002</v>
      </c>
      <c r="Y150" s="16">
        <f t="shared" si="220"/>
        <v>25.990000000000002</v>
      </c>
      <c r="Z150" s="72">
        <f t="shared" si="221"/>
        <v>24.990000000000002</v>
      </c>
      <c r="AA150" s="252">
        <v>19.989999999999998</v>
      </c>
      <c r="AB150" s="212"/>
      <c r="AC150" s="119" t="s">
        <v>41</v>
      </c>
      <c r="AD150" s="67">
        <v>340</v>
      </c>
      <c r="AE150" s="114"/>
      <c r="AF150" s="182">
        <f t="shared" si="186"/>
        <v>340</v>
      </c>
      <c r="AG150" s="183">
        <f t="shared" si="187"/>
        <v>-357</v>
      </c>
      <c r="AH150" s="184">
        <f t="shared" si="188"/>
        <v>9.99</v>
      </c>
      <c r="AI150" s="183">
        <f t="shared" si="189"/>
        <v>8.3949579831932777</v>
      </c>
      <c r="AJ150" s="202">
        <f>IF(ISNUMBER(Q150),AF150-20,"-")</f>
        <v>320</v>
      </c>
      <c r="AK150" s="203">
        <f>IF(ISNUMBER(R150),AF150-40,"-")</f>
        <v>300</v>
      </c>
      <c r="AL150" s="203">
        <f>IF(ISNUMBER(S150),AF150-60,"-")</f>
        <v>280</v>
      </c>
      <c r="AM150" s="203">
        <f>IF(ISNUMBER(T150),AF150-80,"-")</f>
        <v>260</v>
      </c>
      <c r="AN150" s="203">
        <f>IF(ISNUMBER(U150),AF150-100,"-")</f>
        <v>240</v>
      </c>
      <c r="AO150" s="203">
        <f>IF(ISNUMBER(V150),AF150-120,"-")</f>
        <v>220</v>
      </c>
      <c r="AP150" s="203">
        <f>IF(ISNUMBER(W150),AF150-140,"-")</f>
        <v>200</v>
      </c>
      <c r="AQ150" s="203">
        <f>IF(ISNUMBER(X150),AF150-160,"-")</f>
        <v>180</v>
      </c>
      <c r="AR150" s="203">
        <f>IF(ISNUMBER(Y150),AF150-180,"-")</f>
        <v>160</v>
      </c>
      <c r="AS150" s="204">
        <f>IF(ISNUMBER(Z150),AF150-200,"-")</f>
        <v>140</v>
      </c>
      <c r="AT150" s="185"/>
      <c r="AU150" s="205">
        <f t="shared" si="190"/>
        <v>9.99</v>
      </c>
      <c r="AV150" s="206">
        <f t="shared" si="191"/>
        <v>9.99</v>
      </c>
      <c r="AW150" s="206">
        <f t="shared" si="192"/>
        <v>9.99</v>
      </c>
      <c r="AX150" s="206">
        <f t="shared" si="193"/>
        <v>9.99</v>
      </c>
      <c r="AY150" s="206">
        <f t="shared" si="194"/>
        <v>9.99</v>
      </c>
      <c r="AZ150" s="206">
        <f t="shared" si="195"/>
        <v>9.99</v>
      </c>
      <c r="BA150" s="206">
        <f t="shared" si="196"/>
        <v>9.99</v>
      </c>
      <c r="BB150" s="206">
        <f t="shared" si="197"/>
        <v>9.99</v>
      </c>
      <c r="BC150" s="206">
        <f t="shared" si="198"/>
        <v>9.99</v>
      </c>
      <c r="BD150" s="207">
        <f t="shared" si="199"/>
        <v>9.99</v>
      </c>
      <c r="BE150" s="103"/>
      <c r="BF150" s="227"/>
      <c r="BG150" s="112" t="s">
        <v>164</v>
      </c>
      <c r="BH150" s="103"/>
    </row>
    <row r="151" spans="1:60" s="49" customFormat="1">
      <c r="A151" s="110"/>
      <c r="B151" s="125" t="s">
        <v>262</v>
      </c>
      <c r="C151" s="55" t="s">
        <v>276</v>
      </c>
      <c r="D151" s="71" t="s">
        <v>85</v>
      </c>
      <c r="E151" s="112"/>
      <c r="F151" s="51" t="s">
        <v>61</v>
      </c>
      <c r="G151" s="14">
        <v>100</v>
      </c>
      <c r="H151" s="14">
        <v>50</v>
      </c>
      <c r="I151" s="14" t="s">
        <v>41</v>
      </c>
      <c r="J151" s="14" t="s">
        <v>76</v>
      </c>
      <c r="K151" s="114" t="s">
        <v>61</v>
      </c>
      <c r="L151" s="115">
        <v>34.99</v>
      </c>
      <c r="M151" s="175">
        <f t="shared" si="185"/>
        <v>29.403361344537817</v>
      </c>
      <c r="N151" s="115"/>
      <c r="O151" s="116"/>
      <c r="P151" s="177">
        <f t="shared" si="222"/>
        <v>34.99</v>
      </c>
      <c r="Q151" s="67">
        <f t="shared" si="212"/>
        <v>33.99</v>
      </c>
      <c r="R151" s="16">
        <f t="shared" si="213"/>
        <v>32.99</v>
      </c>
      <c r="S151" s="16">
        <f t="shared" si="214"/>
        <v>31.990000000000002</v>
      </c>
      <c r="T151" s="16">
        <f t="shared" si="215"/>
        <v>30.990000000000002</v>
      </c>
      <c r="U151" s="16">
        <f t="shared" si="216"/>
        <v>29.990000000000002</v>
      </c>
      <c r="V151" s="16">
        <f t="shared" si="217"/>
        <v>28.990000000000002</v>
      </c>
      <c r="W151" s="16">
        <f t="shared" si="218"/>
        <v>27.990000000000002</v>
      </c>
      <c r="X151" s="16">
        <f t="shared" si="219"/>
        <v>26.990000000000002</v>
      </c>
      <c r="Y151" s="16">
        <f t="shared" si="220"/>
        <v>25.990000000000002</v>
      </c>
      <c r="Z151" s="72">
        <f t="shared" si="221"/>
        <v>24.990000000000002</v>
      </c>
      <c r="AA151" s="252">
        <v>19.989999999999998</v>
      </c>
      <c r="AB151" s="212"/>
      <c r="AC151" s="119" t="s">
        <v>41</v>
      </c>
      <c r="AD151" s="67">
        <v>260</v>
      </c>
      <c r="AE151" s="114"/>
      <c r="AF151" s="182">
        <f t="shared" si="186"/>
        <v>260</v>
      </c>
      <c r="AG151" s="183">
        <f t="shared" si="187"/>
        <v>-261.8</v>
      </c>
      <c r="AH151" s="184">
        <f t="shared" si="188"/>
        <v>9.99</v>
      </c>
      <c r="AI151" s="183">
        <f t="shared" si="189"/>
        <v>8.3949579831932777</v>
      </c>
      <c r="AJ151" s="202">
        <f>IF(ISNUMBER(Q151),AF151-20,"-")</f>
        <v>240</v>
      </c>
      <c r="AK151" s="203">
        <f>IF(ISNUMBER(R151),AF151-40,"-")</f>
        <v>220</v>
      </c>
      <c r="AL151" s="203">
        <f>IF(ISNUMBER(S151),AF151-60,"-")</f>
        <v>200</v>
      </c>
      <c r="AM151" s="203">
        <f>IF(ISNUMBER(T151),AF151-80,"-")</f>
        <v>180</v>
      </c>
      <c r="AN151" s="203">
        <f>IF(ISNUMBER(U151),AF151-100,"-")</f>
        <v>160</v>
      </c>
      <c r="AO151" s="203">
        <f>IF(ISNUMBER(V151),AF151-120,"-")</f>
        <v>140</v>
      </c>
      <c r="AP151" s="203">
        <f>IF(ISNUMBER(W151),AF151-140,"-")</f>
        <v>120</v>
      </c>
      <c r="AQ151" s="203">
        <f>IF(ISNUMBER(X151),AF151-160,"-")</f>
        <v>100</v>
      </c>
      <c r="AR151" s="203">
        <f>IF(ISNUMBER(Y151),AF151-180,"-")</f>
        <v>80</v>
      </c>
      <c r="AS151" s="204">
        <f>IF(ISNUMBER(Z151),AF151-200,"-")</f>
        <v>60</v>
      </c>
      <c r="AT151" s="185"/>
      <c r="AU151" s="205">
        <f t="shared" si="190"/>
        <v>9.99</v>
      </c>
      <c r="AV151" s="206">
        <f t="shared" si="191"/>
        <v>9.99</v>
      </c>
      <c r="AW151" s="206">
        <f t="shared" si="192"/>
        <v>9.99</v>
      </c>
      <c r="AX151" s="206">
        <f t="shared" si="193"/>
        <v>9.99</v>
      </c>
      <c r="AY151" s="206">
        <f t="shared" si="194"/>
        <v>9.99</v>
      </c>
      <c r="AZ151" s="206">
        <f t="shared" si="195"/>
        <v>9.99</v>
      </c>
      <c r="BA151" s="206">
        <f t="shared" si="196"/>
        <v>9.99</v>
      </c>
      <c r="BB151" s="206">
        <f t="shared" si="197"/>
        <v>9.99</v>
      </c>
      <c r="BC151" s="206">
        <f t="shared" si="198"/>
        <v>9.99</v>
      </c>
      <c r="BD151" s="207">
        <f t="shared" si="199"/>
        <v>9.99</v>
      </c>
      <c r="BE151" s="103"/>
      <c r="BF151" s="227"/>
      <c r="BG151" s="112" t="s">
        <v>164</v>
      </c>
      <c r="BH151" s="103"/>
    </row>
    <row r="152" spans="1:60" s="49" customFormat="1">
      <c r="A152" s="110"/>
      <c r="B152" s="125" t="s">
        <v>262</v>
      </c>
      <c r="C152" s="55" t="s">
        <v>276</v>
      </c>
      <c r="D152" s="71" t="s">
        <v>85</v>
      </c>
      <c r="E152" s="112" t="s">
        <v>2428</v>
      </c>
      <c r="F152" s="51" t="s">
        <v>61</v>
      </c>
      <c r="G152" s="14">
        <v>100</v>
      </c>
      <c r="H152" s="14">
        <v>50</v>
      </c>
      <c r="I152" s="14" t="s">
        <v>41</v>
      </c>
      <c r="J152" s="14" t="s">
        <v>76</v>
      </c>
      <c r="K152" s="114" t="s">
        <v>61</v>
      </c>
      <c r="L152" s="115">
        <v>34.99</v>
      </c>
      <c r="M152" s="175">
        <f t="shared" si="185"/>
        <v>29.403361344537817</v>
      </c>
      <c r="N152" s="115"/>
      <c r="O152" s="116"/>
      <c r="P152" s="177">
        <f t="shared" si="222"/>
        <v>34.99</v>
      </c>
      <c r="Q152" s="67">
        <f t="shared" si="212"/>
        <v>33.99</v>
      </c>
      <c r="R152" s="16">
        <f t="shared" si="213"/>
        <v>32.99</v>
      </c>
      <c r="S152" s="16">
        <f t="shared" si="214"/>
        <v>31.990000000000002</v>
      </c>
      <c r="T152" s="16">
        <f t="shared" si="215"/>
        <v>30.990000000000002</v>
      </c>
      <c r="U152" s="16">
        <f t="shared" si="216"/>
        <v>29.990000000000002</v>
      </c>
      <c r="V152" s="16">
        <f t="shared" si="217"/>
        <v>28.990000000000002</v>
      </c>
      <c r="W152" s="16">
        <f t="shared" si="218"/>
        <v>27.990000000000002</v>
      </c>
      <c r="X152" s="16">
        <f t="shared" si="219"/>
        <v>26.990000000000002</v>
      </c>
      <c r="Y152" s="16">
        <f t="shared" si="220"/>
        <v>25.990000000000002</v>
      </c>
      <c r="Z152" s="72">
        <f t="shared" si="221"/>
        <v>24.990000000000002</v>
      </c>
      <c r="AA152" s="252">
        <v>19.989999999999998</v>
      </c>
      <c r="AB152" s="237" t="s">
        <v>49</v>
      </c>
      <c r="AC152" s="120" t="s">
        <v>2316</v>
      </c>
      <c r="AD152" s="67">
        <v>260</v>
      </c>
      <c r="AE152" s="114">
        <v>95</v>
      </c>
      <c r="AF152" s="182">
        <f t="shared" si="186"/>
        <v>355</v>
      </c>
      <c r="AG152" s="183">
        <f t="shared" si="187"/>
        <v>-374.84999999999997</v>
      </c>
      <c r="AH152" s="184">
        <f t="shared" si="188"/>
        <v>9.99</v>
      </c>
      <c r="AI152" s="183">
        <f t="shared" si="189"/>
        <v>8.3949579831932777</v>
      </c>
      <c r="AJ152" s="202">
        <f>IF(ISNUMBER(Q152),AF152-20,"-")</f>
        <v>335</v>
      </c>
      <c r="AK152" s="203">
        <f>IF(ISNUMBER(R152),AF152-40,"-")</f>
        <v>315</v>
      </c>
      <c r="AL152" s="203">
        <f>IF(ISNUMBER(S152),AF152-60,"-")</f>
        <v>295</v>
      </c>
      <c r="AM152" s="203">
        <f>IF(ISNUMBER(T152),AF152-80,"-")</f>
        <v>275</v>
      </c>
      <c r="AN152" s="203">
        <f>IF(ISNUMBER(U152),AF152-100,"-")</f>
        <v>255</v>
      </c>
      <c r="AO152" s="203">
        <f>IF(ISNUMBER(V152),AF152-120,"-")</f>
        <v>235</v>
      </c>
      <c r="AP152" s="203">
        <f>IF(ISNUMBER(W152),AF152-140,"-")</f>
        <v>215</v>
      </c>
      <c r="AQ152" s="203">
        <f>IF(ISNUMBER(X152),AF152-160,"-")</f>
        <v>195</v>
      </c>
      <c r="AR152" s="203">
        <f>IF(ISNUMBER(Y152),AF152-180,"-")</f>
        <v>175</v>
      </c>
      <c r="AS152" s="204">
        <f>IF(ISNUMBER(Z152),AF152-200,"-")</f>
        <v>155</v>
      </c>
      <c r="AT152" s="185"/>
      <c r="AU152" s="205">
        <f t="shared" si="190"/>
        <v>9.99</v>
      </c>
      <c r="AV152" s="206">
        <f t="shared" si="191"/>
        <v>9.99</v>
      </c>
      <c r="AW152" s="206">
        <f t="shared" si="192"/>
        <v>9.99</v>
      </c>
      <c r="AX152" s="206">
        <f t="shared" si="193"/>
        <v>9.99</v>
      </c>
      <c r="AY152" s="206">
        <f t="shared" si="194"/>
        <v>9.99</v>
      </c>
      <c r="AZ152" s="206">
        <f t="shared" si="195"/>
        <v>9.99</v>
      </c>
      <c r="BA152" s="206">
        <f t="shared" si="196"/>
        <v>9.99</v>
      </c>
      <c r="BB152" s="206">
        <f t="shared" si="197"/>
        <v>9.99</v>
      </c>
      <c r="BC152" s="206">
        <f t="shared" si="198"/>
        <v>9.99</v>
      </c>
      <c r="BD152" s="207">
        <f t="shared" si="199"/>
        <v>9.99</v>
      </c>
      <c r="BE152" s="103"/>
      <c r="BF152" s="227">
        <v>46265</v>
      </c>
      <c r="BG152" s="112" t="s">
        <v>164</v>
      </c>
      <c r="BH152" s="103"/>
    </row>
    <row r="153" spans="1:60">
      <c r="A153" s="110"/>
      <c r="B153" s="125" t="s">
        <v>262</v>
      </c>
      <c r="C153" s="55" t="s">
        <v>2528</v>
      </c>
      <c r="D153" s="71" t="s">
        <v>40</v>
      </c>
      <c r="E153" s="112"/>
      <c r="F153" s="51" t="s">
        <v>61</v>
      </c>
      <c r="G153" s="14">
        <v>150</v>
      </c>
      <c r="H153" s="14">
        <v>100</v>
      </c>
      <c r="I153" s="14" t="s">
        <v>41</v>
      </c>
      <c r="J153" s="14" t="s">
        <v>76</v>
      </c>
      <c r="K153" s="114" t="s">
        <v>61</v>
      </c>
      <c r="L153" s="115">
        <v>34.99</v>
      </c>
      <c r="M153" s="175">
        <f t="shared" si="185"/>
        <v>29.403361344537817</v>
      </c>
      <c r="N153" s="115"/>
      <c r="O153" s="116"/>
      <c r="P153" s="177">
        <f t="shared" si="222"/>
        <v>34.99</v>
      </c>
      <c r="Q153" s="67">
        <f t="shared" si="212"/>
        <v>33.99</v>
      </c>
      <c r="R153" s="16">
        <f t="shared" si="213"/>
        <v>32.99</v>
      </c>
      <c r="S153" s="16">
        <f t="shared" si="214"/>
        <v>31.990000000000002</v>
      </c>
      <c r="T153" s="16">
        <f t="shared" si="215"/>
        <v>30.990000000000002</v>
      </c>
      <c r="U153" s="16">
        <f t="shared" si="216"/>
        <v>29.990000000000002</v>
      </c>
      <c r="V153" s="16">
        <f t="shared" si="217"/>
        <v>28.990000000000002</v>
      </c>
      <c r="W153" s="16">
        <f t="shared" si="218"/>
        <v>27.990000000000002</v>
      </c>
      <c r="X153" s="16">
        <f t="shared" si="219"/>
        <v>26.990000000000002</v>
      </c>
      <c r="Y153" s="16">
        <f t="shared" si="220"/>
        <v>25.990000000000002</v>
      </c>
      <c r="Z153" s="72">
        <f t="shared" si="221"/>
        <v>24.990000000000002</v>
      </c>
      <c r="AA153" s="252">
        <v>19.989999999999998</v>
      </c>
      <c r="AB153" s="212"/>
      <c r="AC153" s="119" t="s">
        <v>41</v>
      </c>
      <c r="AD153" s="67">
        <v>220</v>
      </c>
      <c r="AE153" s="114"/>
      <c r="AF153" s="182">
        <f t="shared" si="186"/>
        <v>220</v>
      </c>
      <c r="AG153" s="183">
        <f t="shared" si="187"/>
        <v>-214.2</v>
      </c>
      <c r="AH153" s="184">
        <f t="shared" si="188"/>
        <v>9.99</v>
      </c>
      <c r="AI153" s="183">
        <f t="shared" si="189"/>
        <v>8.3949579831932777</v>
      </c>
      <c r="AJ153" s="202">
        <f>IF(ISNUMBER(Q153),AF153-20,"-")</f>
        <v>200</v>
      </c>
      <c r="AK153" s="203">
        <f>IF(ISNUMBER(R153),AF153-40,"-")</f>
        <v>180</v>
      </c>
      <c r="AL153" s="203">
        <f>IF(ISNUMBER(S153),AF153-60,"-")</f>
        <v>160</v>
      </c>
      <c r="AM153" s="203">
        <f>IF(ISNUMBER(T153),AF153-80,"-")</f>
        <v>140</v>
      </c>
      <c r="AN153" s="203">
        <f>IF(ISNUMBER(U153),AF153-100,"-")</f>
        <v>120</v>
      </c>
      <c r="AO153" s="203">
        <f>IF(ISNUMBER(V153),AF153-120,"-")</f>
        <v>100</v>
      </c>
      <c r="AP153" s="203">
        <f>IF(ISNUMBER(W153),AF153-140,"-")</f>
        <v>80</v>
      </c>
      <c r="AQ153" s="203">
        <f>IF(ISNUMBER(X153),AF153-160,"-")</f>
        <v>60</v>
      </c>
      <c r="AR153" s="203">
        <f>IF(ISNUMBER(Y153),AF153-180,"-")</f>
        <v>40</v>
      </c>
      <c r="AS153" s="204">
        <f>IF(ISNUMBER(Z153),AF153-200,"-")</f>
        <v>20</v>
      </c>
      <c r="AT153" s="185"/>
      <c r="AU153" s="205">
        <f t="shared" si="190"/>
        <v>9.99</v>
      </c>
      <c r="AV153" s="206">
        <f t="shared" si="191"/>
        <v>9.99</v>
      </c>
      <c r="AW153" s="206">
        <f t="shared" si="192"/>
        <v>9.99</v>
      </c>
      <c r="AX153" s="206">
        <f t="shared" si="193"/>
        <v>9.99</v>
      </c>
      <c r="AY153" s="206">
        <f t="shared" si="194"/>
        <v>9.99</v>
      </c>
      <c r="AZ153" s="206">
        <f t="shared" si="195"/>
        <v>9.99</v>
      </c>
      <c r="BA153" s="206">
        <f t="shared" si="196"/>
        <v>9.99</v>
      </c>
      <c r="BB153" s="206">
        <f t="shared" si="197"/>
        <v>9.99</v>
      </c>
      <c r="BC153" s="206">
        <f t="shared" si="198"/>
        <v>9.99</v>
      </c>
      <c r="BD153" s="207">
        <f t="shared" si="199"/>
        <v>29.990000000000002</v>
      </c>
      <c r="BE153" s="103"/>
      <c r="BF153" s="227"/>
      <c r="BG153" s="112" t="s">
        <v>164</v>
      </c>
      <c r="BH153" s="103"/>
    </row>
    <row r="154" spans="1:60" s="49" customFormat="1">
      <c r="A154" s="266" t="s">
        <v>173</v>
      </c>
      <c r="B154" s="125" t="s">
        <v>262</v>
      </c>
      <c r="C154" s="55" t="s">
        <v>2529</v>
      </c>
      <c r="D154" s="71" t="s">
        <v>40</v>
      </c>
      <c r="E154" s="112"/>
      <c r="F154" s="51" t="s">
        <v>61</v>
      </c>
      <c r="G154" s="14">
        <v>150</v>
      </c>
      <c r="H154" s="14">
        <v>100</v>
      </c>
      <c r="I154" s="14" t="s">
        <v>41</v>
      </c>
      <c r="J154" s="14" t="s">
        <v>76</v>
      </c>
      <c r="K154" s="114" t="s">
        <v>61</v>
      </c>
      <c r="L154" s="115">
        <v>34.99</v>
      </c>
      <c r="M154" s="175">
        <f t="shared" si="185"/>
        <v>29.403361344537817</v>
      </c>
      <c r="N154" s="115"/>
      <c r="O154" s="116"/>
      <c r="P154" s="177">
        <f t="shared" si="222"/>
        <v>34.99</v>
      </c>
      <c r="Q154" s="51" t="s">
        <v>41</v>
      </c>
      <c r="R154" s="14" t="s">
        <v>41</v>
      </c>
      <c r="S154" s="14" t="s">
        <v>41</v>
      </c>
      <c r="T154" s="14" t="s">
        <v>41</v>
      </c>
      <c r="U154" s="14" t="s">
        <v>41</v>
      </c>
      <c r="V154" s="14" t="s">
        <v>41</v>
      </c>
      <c r="W154" s="14" t="s">
        <v>41</v>
      </c>
      <c r="X154" s="14" t="s">
        <v>41</v>
      </c>
      <c r="Y154" s="14" t="s">
        <v>41</v>
      </c>
      <c r="Z154" s="71" t="s">
        <v>41</v>
      </c>
      <c r="AA154" s="252">
        <v>19.989999999999998</v>
      </c>
      <c r="AB154" s="212"/>
      <c r="AC154" s="119" t="s">
        <v>41</v>
      </c>
      <c r="AD154" s="67">
        <v>0</v>
      </c>
      <c r="AE154" s="114"/>
      <c r="AF154" s="182">
        <f t="shared" si="186"/>
        <v>0</v>
      </c>
      <c r="AG154" s="183">
        <f t="shared" si="187"/>
        <v>47.599999999999994</v>
      </c>
      <c r="AH154" s="184">
        <f t="shared" si="188"/>
        <v>49.99</v>
      </c>
      <c r="AI154" s="183">
        <f t="shared" si="189"/>
        <v>42.008403361344541</v>
      </c>
      <c r="AJ154" s="202" t="str">
        <f>IF(ISNUMBER(Q154),AF154-20,"-")</f>
        <v>-</v>
      </c>
      <c r="AK154" s="203" t="str">
        <f>IF(ISNUMBER(R154),AF154-40,"-")</f>
        <v>-</v>
      </c>
      <c r="AL154" s="203" t="str">
        <f>IF(ISNUMBER(S154),AF154-60,"-")</f>
        <v>-</v>
      </c>
      <c r="AM154" s="203" t="str">
        <f>IF(ISNUMBER(T154),AF154-80,"-")</f>
        <v>-</v>
      </c>
      <c r="AN154" s="203" t="str">
        <f>IF(ISNUMBER(U154),AF154-100,"-")</f>
        <v>-</v>
      </c>
      <c r="AO154" s="203" t="str">
        <f>IF(ISNUMBER(V154),AF154-120,"-")</f>
        <v>-</v>
      </c>
      <c r="AP154" s="203" t="str">
        <f>IF(ISNUMBER(W154),AF154-140,"-")</f>
        <v>-</v>
      </c>
      <c r="AQ154" s="203" t="str">
        <f>IF(ISNUMBER(X154),AF154-160,"-")</f>
        <v>-</v>
      </c>
      <c r="AR154" s="203" t="str">
        <f>IF(ISNUMBER(Y154),AF154-180,"-")</f>
        <v>-</v>
      </c>
      <c r="AS154" s="204" t="str">
        <f>IF(ISNUMBER(Z154),AF154-200,"-")</f>
        <v>-</v>
      </c>
      <c r="AT154" s="185"/>
      <c r="AU154" s="205" t="str">
        <f t="shared" si="190"/>
        <v>-</v>
      </c>
      <c r="AV154" s="206" t="str">
        <f t="shared" si="191"/>
        <v>-</v>
      </c>
      <c r="AW154" s="206" t="str">
        <f t="shared" si="192"/>
        <v>-</v>
      </c>
      <c r="AX154" s="206" t="str">
        <f t="shared" si="193"/>
        <v>-</v>
      </c>
      <c r="AY154" s="206" t="str">
        <f t="shared" si="194"/>
        <v>-</v>
      </c>
      <c r="AZ154" s="206" t="str">
        <f t="shared" si="195"/>
        <v>-</v>
      </c>
      <c r="BA154" s="206" t="str">
        <f t="shared" si="196"/>
        <v>-</v>
      </c>
      <c r="BB154" s="206" t="str">
        <f t="shared" si="197"/>
        <v>-</v>
      </c>
      <c r="BC154" s="206" t="str">
        <f t="shared" si="198"/>
        <v>-</v>
      </c>
      <c r="BD154" s="207" t="str">
        <f t="shared" si="199"/>
        <v>-</v>
      </c>
      <c r="BE154" s="103" t="s">
        <v>174</v>
      </c>
      <c r="BF154" s="227"/>
      <c r="BG154" s="112" t="s">
        <v>165</v>
      </c>
      <c r="BH154" s="103"/>
    </row>
    <row r="155" spans="1:60" s="49" customFormat="1">
      <c r="A155" s="110"/>
      <c r="B155" s="125" t="s">
        <v>262</v>
      </c>
      <c r="C155" s="55" t="s">
        <v>2526</v>
      </c>
      <c r="D155" s="71" t="s">
        <v>71</v>
      </c>
      <c r="E155" s="112" t="s">
        <v>2428</v>
      </c>
      <c r="F155" s="51" t="s">
        <v>61</v>
      </c>
      <c r="G155" s="14">
        <v>75</v>
      </c>
      <c r="H155" s="14">
        <v>50</v>
      </c>
      <c r="I155" s="14" t="s">
        <v>41</v>
      </c>
      <c r="J155" s="14" t="s">
        <v>76</v>
      </c>
      <c r="K155" s="114" t="s">
        <v>61</v>
      </c>
      <c r="L155" s="115">
        <v>34.99</v>
      </c>
      <c r="M155" s="175">
        <f t="shared" si="185"/>
        <v>29.403361344537817</v>
      </c>
      <c r="N155" s="115"/>
      <c r="O155" s="116"/>
      <c r="P155" s="177">
        <f t="shared" si="222"/>
        <v>34.99</v>
      </c>
      <c r="Q155" s="67">
        <f t="shared" ref="Q155:Q159" si="223">P155-1</f>
        <v>33.99</v>
      </c>
      <c r="R155" s="16">
        <f t="shared" ref="R155:R159" si="224">P155-2</f>
        <v>32.99</v>
      </c>
      <c r="S155" s="16">
        <f t="shared" ref="S155:S159" si="225">P155-3</f>
        <v>31.990000000000002</v>
      </c>
      <c r="T155" s="16">
        <f t="shared" ref="T155:T159" si="226">P155-4</f>
        <v>30.990000000000002</v>
      </c>
      <c r="U155" s="16">
        <f t="shared" ref="U155:U159" si="227">P155-5</f>
        <v>29.990000000000002</v>
      </c>
      <c r="V155" s="16">
        <f t="shared" ref="V155:V159" si="228">P155-6</f>
        <v>28.990000000000002</v>
      </c>
      <c r="W155" s="16">
        <f t="shared" ref="W155:W159" si="229">P155-7</f>
        <v>27.990000000000002</v>
      </c>
      <c r="X155" s="16">
        <f t="shared" ref="X155:X159" si="230">P155-8</f>
        <v>26.990000000000002</v>
      </c>
      <c r="Y155" s="16">
        <f t="shared" ref="Y155:Y159" si="231">P155-9</f>
        <v>25.990000000000002</v>
      </c>
      <c r="Z155" s="72">
        <f t="shared" ref="Z155:Z159" si="232">P155-10</f>
        <v>24.990000000000002</v>
      </c>
      <c r="AA155" s="252">
        <v>19.989999999999998</v>
      </c>
      <c r="AB155" s="237" t="s">
        <v>49</v>
      </c>
      <c r="AC155" s="120" t="s">
        <v>2538</v>
      </c>
      <c r="AD155" s="67">
        <v>310</v>
      </c>
      <c r="AE155" s="114">
        <v>75</v>
      </c>
      <c r="AF155" s="182">
        <f t="shared" si="186"/>
        <v>385</v>
      </c>
      <c r="AG155" s="183">
        <f t="shared" si="187"/>
        <v>-410.54999999999995</v>
      </c>
      <c r="AH155" s="184">
        <f t="shared" si="188"/>
        <v>9.99</v>
      </c>
      <c r="AI155" s="183">
        <f t="shared" si="189"/>
        <v>8.3949579831932777</v>
      </c>
      <c r="AJ155" s="202">
        <f>IF(ISNUMBER(Q155),AF155-20,"-")</f>
        <v>365</v>
      </c>
      <c r="AK155" s="203">
        <f>IF(ISNUMBER(R155),AF155-40,"-")</f>
        <v>345</v>
      </c>
      <c r="AL155" s="203">
        <f>IF(ISNUMBER(S155),AF155-60,"-")</f>
        <v>325</v>
      </c>
      <c r="AM155" s="203">
        <f>IF(ISNUMBER(T155),AF155-80,"-")</f>
        <v>305</v>
      </c>
      <c r="AN155" s="203">
        <f>IF(ISNUMBER(U155),AF155-100,"-")</f>
        <v>285</v>
      </c>
      <c r="AO155" s="203">
        <f>IF(ISNUMBER(V155),AF155-120,"-")</f>
        <v>265</v>
      </c>
      <c r="AP155" s="203">
        <f>IF(ISNUMBER(W155),AF155-140,"-")</f>
        <v>245</v>
      </c>
      <c r="AQ155" s="203">
        <f>IF(ISNUMBER(X155),AF155-160,"-")</f>
        <v>225</v>
      </c>
      <c r="AR155" s="203">
        <f>IF(ISNUMBER(Y155),AF155-180,"-")</f>
        <v>205</v>
      </c>
      <c r="AS155" s="204">
        <f>IF(ISNUMBER(Z155),AF155-200,"-")</f>
        <v>185</v>
      </c>
      <c r="AT155" s="185"/>
      <c r="AU155" s="205">
        <f t="shared" si="190"/>
        <v>9.99</v>
      </c>
      <c r="AV155" s="206">
        <f t="shared" si="191"/>
        <v>9.99</v>
      </c>
      <c r="AW155" s="206">
        <f t="shared" si="192"/>
        <v>9.99</v>
      </c>
      <c r="AX155" s="206">
        <f t="shared" si="193"/>
        <v>9.99</v>
      </c>
      <c r="AY155" s="206">
        <f t="shared" si="194"/>
        <v>9.99</v>
      </c>
      <c r="AZ155" s="206">
        <f t="shared" si="195"/>
        <v>9.99</v>
      </c>
      <c r="BA155" s="206">
        <f t="shared" si="196"/>
        <v>9.99</v>
      </c>
      <c r="BB155" s="206">
        <f t="shared" si="197"/>
        <v>9.99</v>
      </c>
      <c r="BC155" s="206">
        <f t="shared" si="198"/>
        <v>9.99</v>
      </c>
      <c r="BD155" s="207">
        <f t="shared" si="199"/>
        <v>9.99</v>
      </c>
      <c r="BE155" s="103"/>
      <c r="BF155" s="227">
        <v>46265</v>
      </c>
      <c r="BG155" s="112" t="s">
        <v>164</v>
      </c>
      <c r="BH155" s="103"/>
    </row>
    <row r="156" spans="1:60" s="49" customFormat="1">
      <c r="A156" s="110"/>
      <c r="B156" s="125" t="s">
        <v>262</v>
      </c>
      <c r="C156" s="55" t="s">
        <v>2527</v>
      </c>
      <c r="D156" s="71" t="s">
        <v>167</v>
      </c>
      <c r="E156" s="112" t="s">
        <v>2428</v>
      </c>
      <c r="F156" s="51" t="s">
        <v>61</v>
      </c>
      <c r="G156" s="14">
        <v>75</v>
      </c>
      <c r="H156" s="14">
        <v>50</v>
      </c>
      <c r="I156" s="14" t="s">
        <v>41</v>
      </c>
      <c r="J156" s="14" t="s">
        <v>76</v>
      </c>
      <c r="K156" s="114" t="s">
        <v>61</v>
      </c>
      <c r="L156" s="115">
        <v>39.99</v>
      </c>
      <c r="M156" s="175">
        <f t="shared" si="185"/>
        <v>33.605042016806728</v>
      </c>
      <c r="N156" s="115">
        <f>L156-5</f>
        <v>34.99</v>
      </c>
      <c r="O156" s="118">
        <f>N156/1.19</f>
        <v>29.403361344537817</v>
      </c>
      <c r="P156" s="177">
        <f>N156</f>
        <v>34.99</v>
      </c>
      <c r="Q156" s="67">
        <f t="shared" si="223"/>
        <v>33.99</v>
      </c>
      <c r="R156" s="16">
        <f t="shared" si="224"/>
        <v>32.99</v>
      </c>
      <c r="S156" s="16">
        <f t="shared" si="225"/>
        <v>31.990000000000002</v>
      </c>
      <c r="T156" s="16">
        <f t="shared" si="226"/>
        <v>30.990000000000002</v>
      </c>
      <c r="U156" s="16">
        <f t="shared" si="227"/>
        <v>29.990000000000002</v>
      </c>
      <c r="V156" s="16">
        <f t="shared" si="228"/>
        <v>28.990000000000002</v>
      </c>
      <c r="W156" s="16">
        <f t="shared" si="229"/>
        <v>27.990000000000002</v>
      </c>
      <c r="X156" s="16">
        <f t="shared" si="230"/>
        <v>26.990000000000002</v>
      </c>
      <c r="Y156" s="16">
        <f t="shared" si="231"/>
        <v>25.990000000000002</v>
      </c>
      <c r="Z156" s="72">
        <f t="shared" si="232"/>
        <v>24.990000000000002</v>
      </c>
      <c r="AA156" s="252">
        <v>19.989999999999998</v>
      </c>
      <c r="AB156" s="237" t="s">
        <v>169</v>
      </c>
      <c r="AC156" s="120" t="s">
        <v>2541</v>
      </c>
      <c r="AD156" s="67">
        <v>390</v>
      </c>
      <c r="AE156" s="114">
        <v>0</v>
      </c>
      <c r="AF156" s="182">
        <f t="shared" si="186"/>
        <v>390</v>
      </c>
      <c r="AG156" s="183">
        <f t="shared" si="187"/>
        <v>-416.5</v>
      </c>
      <c r="AH156" s="184">
        <f t="shared" si="188"/>
        <v>9.99</v>
      </c>
      <c r="AI156" s="183">
        <f t="shared" si="189"/>
        <v>8.3949579831932777</v>
      </c>
      <c r="AJ156" s="202">
        <f>IF(ISNUMBER(Q156),AF156-20,"-")</f>
        <v>370</v>
      </c>
      <c r="AK156" s="203">
        <f>IF(ISNUMBER(R156),AF156-40,"-")</f>
        <v>350</v>
      </c>
      <c r="AL156" s="203">
        <f>IF(ISNUMBER(S156),AF156-60,"-")</f>
        <v>330</v>
      </c>
      <c r="AM156" s="203">
        <f>IF(ISNUMBER(T156),AF156-80,"-")</f>
        <v>310</v>
      </c>
      <c r="AN156" s="203">
        <f>IF(ISNUMBER(U156),AF156-100,"-")</f>
        <v>290</v>
      </c>
      <c r="AO156" s="203">
        <f>IF(ISNUMBER(V156),AF156-120,"-")</f>
        <v>270</v>
      </c>
      <c r="AP156" s="203">
        <f>IF(ISNUMBER(W156),AF156-140,"-")</f>
        <v>250</v>
      </c>
      <c r="AQ156" s="203">
        <f>IF(ISNUMBER(X156),AF156-160,"-")</f>
        <v>230</v>
      </c>
      <c r="AR156" s="203">
        <f>IF(ISNUMBER(Y156),AF156-180,"-")</f>
        <v>210</v>
      </c>
      <c r="AS156" s="204">
        <f>IF(ISNUMBER(Z156),AF156-200,"-")</f>
        <v>190</v>
      </c>
      <c r="AT156" s="185"/>
      <c r="AU156" s="205">
        <f t="shared" si="190"/>
        <v>9.99</v>
      </c>
      <c r="AV156" s="206">
        <f t="shared" si="191"/>
        <v>9.99</v>
      </c>
      <c r="AW156" s="206">
        <f t="shared" si="192"/>
        <v>9.99</v>
      </c>
      <c r="AX156" s="206">
        <f t="shared" si="193"/>
        <v>9.99</v>
      </c>
      <c r="AY156" s="206">
        <f t="shared" si="194"/>
        <v>9.99</v>
      </c>
      <c r="AZ156" s="206">
        <f t="shared" si="195"/>
        <v>9.99</v>
      </c>
      <c r="BA156" s="206">
        <f t="shared" si="196"/>
        <v>9.99</v>
      </c>
      <c r="BB156" s="206">
        <f t="shared" si="197"/>
        <v>9.99</v>
      </c>
      <c r="BC156" s="206">
        <f t="shared" si="198"/>
        <v>9.99</v>
      </c>
      <c r="BD156" s="207">
        <f t="shared" si="199"/>
        <v>9.99</v>
      </c>
      <c r="BE156" s="103"/>
      <c r="BF156" s="227">
        <v>46265</v>
      </c>
      <c r="BG156" s="112" t="s">
        <v>164</v>
      </c>
      <c r="BH156" s="103"/>
    </row>
    <row r="157" spans="1:60" s="49" customFormat="1">
      <c r="A157" s="110"/>
      <c r="B157" s="125" t="s">
        <v>262</v>
      </c>
      <c r="C157" s="55" t="s">
        <v>2528</v>
      </c>
      <c r="D157" s="71" t="s">
        <v>40</v>
      </c>
      <c r="E157" s="112" t="s">
        <v>2428</v>
      </c>
      <c r="F157" s="51" t="s">
        <v>61</v>
      </c>
      <c r="G157" s="14">
        <v>150</v>
      </c>
      <c r="H157" s="14">
        <v>100</v>
      </c>
      <c r="I157" s="14" t="s">
        <v>41</v>
      </c>
      <c r="J157" s="14" t="s">
        <v>76</v>
      </c>
      <c r="K157" s="114" t="s">
        <v>61</v>
      </c>
      <c r="L157" s="115">
        <v>34.99</v>
      </c>
      <c r="M157" s="175">
        <f t="shared" si="185"/>
        <v>29.403361344537817</v>
      </c>
      <c r="N157" s="115"/>
      <c r="O157" s="116"/>
      <c r="P157" s="177">
        <f>L157</f>
        <v>34.99</v>
      </c>
      <c r="Q157" s="67">
        <f t="shared" si="223"/>
        <v>33.99</v>
      </c>
      <c r="R157" s="16">
        <f t="shared" si="224"/>
        <v>32.99</v>
      </c>
      <c r="S157" s="16">
        <f t="shared" si="225"/>
        <v>31.990000000000002</v>
      </c>
      <c r="T157" s="16">
        <f t="shared" si="226"/>
        <v>30.990000000000002</v>
      </c>
      <c r="U157" s="16">
        <f t="shared" si="227"/>
        <v>29.990000000000002</v>
      </c>
      <c r="V157" s="16">
        <f t="shared" si="228"/>
        <v>28.990000000000002</v>
      </c>
      <c r="W157" s="16">
        <f t="shared" si="229"/>
        <v>27.990000000000002</v>
      </c>
      <c r="X157" s="16">
        <f t="shared" si="230"/>
        <v>26.990000000000002</v>
      </c>
      <c r="Y157" s="16">
        <f t="shared" si="231"/>
        <v>25.990000000000002</v>
      </c>
      <c r="Z157" s="72">
        <f t="shared" si="232"/>
        <v>24.990000000000002</v>
      </c>
      <c r="AA157" s="252">
        <v>19.989999999999998</v>
      </c>
      <c r="AB157" s="237" t="s">
        <v>49</v>
      </c>
      <c r="AC157" s="120" t="s">
        <v>2543</v>
      </c>
      <c r="AD157" s="67">
        <v>220</v>
      </c>
      <c r="AE157" s="114">
        <v>110</v>
      </c>
      <c r="AF157" s="182">
        <f t="shared" si="186"/>
        <v>330</v>
      </c>
      <c r="AG157" s="183">
        <f t="shared" si="187"/>
        <v>-345.09999999999997</v>
      </c>
      <c r="AH157" s="184">
        <f t="shared" si="188"/>
        <v>9.99</v>
      </c>
      <c r="AI157" s="183">
        <f t="shared" si="189"/>
        <v>8.3949579831932777</v>
      </c>
      <c r="AJ157" s="202">
        <f>IF(ISNUMBER(Q157),AF157-20,"-")</f>
        <v>310</v>
      </c>
      <c r="AK157" s="203">
        <f>IF(ISNUMBER(R157),AF157-40,"-")</f>
        <v>290</v>
      </c>
      <c r="AL157" s="203">
        <f>IF(ISNUMBER(S157),AF157-60,"-")</f>
        <v>270</v>
      </c>
      <c r="AM157" s="203">
        <f>IF(ISNUMBER(T157),AF157-80,"-")</f>
        <v>250</v>
      </c>
      <c r="AN157" s="203">
        <f>IF(ISNUMBER(U157),AF157-100,"-")</f>
        <v>230</v>
      </c>
      <c r="AO157" s="203">
        <f>IF(ISNUMBER(V157),AF157-120,"-")</f>
        <v>210</v>
      </c>
      <c r="AP157" s="203">
        <f>IF(ISNUMBER(W157),AF157-140,"-")</f>
        <v>190</v>
      </c>
      <c r="AQ157" s="203">
        <f>IF(ISNUMBER(X157),AF157-160,"-")</f>
        <v>170</v>
      </c>
      <c r="AR157" s="203">
        <f>IF(ISNUMBER(Y157),AF157-180,"-")</f>
        <v>150</v>
      </c>
      <c r="AS157" s="204">
        <f>IF(ISNUMBER(Z157),AF157-200,"-")</f>
        <v>130</v>
      </c>
      <c r="AT157" s="185"/>
      <c r="AU157" s="205">
        <f t="shared" si="190"/>
        <v>9.99</v>
      </c>
      <c r="AV157" s="206">
        <f t="shared" si="191"/>
        <v>9.99</v>
      </c>
      <c r="AW157" s="206">
        <f t="shared" si="192"/>
        <v>9.99</v>
      </c>
      <c r="AX157" s="206">
        <f t="shared" si="193"/>
        <v>9.99</v>
      </c>
      <c r="AY157" s="206">
        <f t="shared" si="194"/>
        <v>9.99</v>
      </c>
      <c r="AZ157" s="206">
        <f t="shared" si="195"/>
        <v>9.99</v>
      </c>
      <c r="BA157" s="206">
        <f t="shared" si="196"/>
        <v>9.99</v>
      </c>
      <c r="BB157" s="206">
        <f t="shared" si="197"/>
        <v>9.99</v>
      </c>
      <c r="BC157" s="206">
        <f t="shared" si="198"/>
        <v>9.99</v>
      </c>
      <c r="BD157" s="207">
        <f t="shared" si="199"/>
        <v>9.99</v>
      </c>
      <c r="BE157" s="103"/>
      <c r="BF157" s="227">
        <v>46265</v>
      </c>
      <c r="BG157" s="112" t="s">
        <v>164</v>
      </c>
      <c r="BH157" s="103"/>
    </row>
    <row r="158" spans="1:60" s="49" customFormat="1">
      <c r="A158" s="110"/>
      <c r="B158" s="125" t="s">
        <v>262</v>
      </c>
      <c r="C158" s="55" t="s">
        <v>2530</v>
      </c>
      <c r="D158" s="71" t="s">
        <v>85</v>
      </c>
      <c r="E158" s="112" t="s">
        <v>2428</v>
      </c>
      <c r="F158" s="51" t="s">
        <v>61</v>
      </c>
      <c r="G158" s="14">
        <v>150</v>
      </c>
      <c r="H158" s="14">
        <v>100</v>
      </c>
      <c r="I158" s="14" t="s">
        <v>41</v>
      </c>
      <c r="J158" s="14" t="s">
        <v>76</v>
      </c>
      <c r="K158" s="114" t="s">
        <v>61</v>
      </c>
      <c r="L158" s="115">
        <v>39.99</v>
      </c>
      <c r="M158" s="175">
        <f t="shared" si="185"/>
        <v>33.605042016806728</v>
      </c>
      <c r="N158" s="115">
        <f>L158-5</f>
        <v>34.99</v>
      </c>
      <c r="O158" s="118">
        <f>N158/1.19</f>
        <v>29.403361344537817</v>
      </c>
      <c r="P158" s="177">
        <f>N158</f>
        <v>34.99</v>
      </c>
      <c r="Q158" s="67">
        <f t="shared" si="223"/>
        <v>33.99</v>
      </c>
      <c r="R158" s="16">
        <f t="shared" si="224"/>
        <v>32.99</v>
      </c>
      <c r="S158" s="16">
        <f t="shared" si="225"/>
        <v>31.990000000000002</v>
      </c>
      <c r="T158" s="16">
        <f t="shared" si="226"/>
        <v>30.990000000000002</v>
      </c>
      <c r="U158" s="16">
        <f t="shared" si="227"/>
        <v>29.990000000000002</v>
      </c>
      <c r="V158" s="16">
        <f t="shared" si="228"/>
        <v>28.990000000000002</v>
      </c>
      <c r="W158" s="16">
        <f t="shared" si="229"/>
        <v>27.990000000000002</v>
      </c>
      <c r="X158" s="16">
        <f t="shared" si="230"/>
        <v>26.990000000000002</v>
      </c>
      <c r="Y158" s="16">
        <f t="shared" si="231"/>
        <v>25.990000000000002</v>
      </c>
      <c r="Z158" s="72">
        <f t="shared" si="232"/>
        <v>24.990000000000002</v>
      </c>
      <c r="AA158" s="252">
        <v>19.989999999999998</v>
      </c>
      <c r="AB158" s="237" t="s">
        <v>169</v>
      </c>
      <c r="AC158" s="120" t="s">
        <v>2544</v>
      </c>
      <c r="AD158" s="67">
        <v>300</v>
      </c>
      <c r="AE158" s="114">
        <v>30</v>
      </c>
      <c r="AF158" s="182">
        <f t="shared" si="186"/>
        <v>330</v>
      </c>
      <c r="AG158" s="183">
        <f t="shared" si="187"/>
        <v>-345.09999999999997</v>
      </c>
      <c r="AH158" s="184">
        <f t="shared" si="188"/>
        <v>9.99</v>
      </c>
      <c r="AI158" s="183">
        <f t="shared" si="189"/>
        <v>8.3949579831932777</v>
      </c>
      <c r="AJ158" s="202">
        <f>IF(ISNUMBER(Q158),AF158-20,"-")</f>
        <v>310</v>
      </c>
      <c r="AK158" s="203">
        <f>IF(ISNUMBER(R158),AF158-40,"-")</f>
        <v>290</v>
      </c>
      <c r="AL158" s="203">
        <f>IF(ISNUMBER(S158),AF158-60,"-")</f>
        <v>270</v>
      </c>
      <c r="AM158" s="203">
        <f>IF(ISNUMBER(T158),AF158-80,"-")</f>
        <v>250</v>
      </c>
      <c r="AN158" s="203">
        <f>IF(ISNUMBER(U158),AF158-100,"-")</f>
        <v>230</v>
      </c>
      <c r="AO158" s="203">
        <f>IF(ISNUMBER(V158),AF158-120,"-")</f>
        <v>210</v>
      </c>
      <c r="AP158" s="203">
        <f>IF(ISNUMBER(W158),AF158-140,"-")</f>
        <v>190</v>
      </c>
      <c r="AQ158" s="203">
        <f>IF(ISNUMBER(X158),AF158-160,"-")</f>
        <v>170</v>
      </c>
      <c r="AR158" s="203">
        <f>IF(ISNUMBER(Y158),AF158-180,"-")</f>
        <v>150</v>
      </c>
      <c r="AS158" s="204">
        <f>IF(ISNUMBER(Z158),AF158-200,"-")</f>
        <v>130</v>
      </c>
      <c r="AT158" s="185"/>
      <c r="AU158" s="205">
        <f t="shared" si="190"/>
        <v>9.99</v>
      </c>
      <c r="AV158" s="206">
        <f t="shared" si="191"/>
        <v>9.99</v>
      </c>
      <c r="AW158" s="206">
        <f t="shared" si="192"/>
        <v>9.99</v>
      </c>
      <c r="AX158" s="206">
        <f t="shared" si="193"/>
        <v>9.99</v>
      </c>
      <c r="AY158" s="206">
        <f t="shared" si="194"/>
        <v>9.99</v>
      </c>
      <c r="AZ158" s="206">
        <f t="shared" si="195"/>
        <v>9.99</v>
      </c>
      <c r="BA158" s="206">
        <f t="shared" si="196"/>
        <v>9.99</v>
      </c>
      <c r="BB158" s="206">
        <f t="shared" si="197"/>
        <v>9.99</v>
      </c>
      <c r="BC158" s="206">
        <f t="shared" si="198"/>
        <v>9.99</v>
      </c>
      <c r="BD158" s="207">
        <f t="shared" si="199"/>
        <v>9.99</v>
      </c>
      <c r="BE158" s="103"/>
      <c r="BF158" s="227">
        <v>46265</v>
      </c>
      <c r="BG158" s="112" t="s">
        <v>164</v>
      </c>
      <c r="BH158" s="103"/>
    </row>
    <row r="159" spans="1:60" s="49" customFormat="1">
      <c r="A159" s="110"/>
      <c r="B159" s="125" t="s">
        <v>262</v>
      </c>
      <c r="C159" s="55" t="s">
        <v>2531</v>
      </c>
      <c r="D159" s="71" t="s">
        <v>71</v>
      </c>
      <c r="E159" s="112" t="s">
        <v>2428</v>
      </c>
      <c r="F159" s="51" t="s">
        <v>61</v>
      </c>
      <c r="G159" s="14">
        <v>150</v>
      </c>
      <c r="H159" s="14">
        <v>100</v>
      </c>
      <c r="I159" s="14" t="s">
        <v>41</v>
      </c>
      <c r="J159" s="14" t="s">
        <v>76</v>
      </c>
      <c r="K159" s="114" t="s">
        <v>61</v>
      </c>
      <c r="L159" s="115">
        <v>44.99</v>
      </c>
      <c r="M159" s="175">
        <f t="shared" si="185"/>
        <v>37.806722689075634</v>
      </c>
      <c r="N159" s="115">
        <f>L159-10</f>
        <v>34.99</v>
      </c>
      <c r="O159" s="118">
        <f>N159/1.19</f>
        <v>29.403361344537817</v>
      </c>
      <c r="P159" s="177">
        <f>N159</f>
        <v>34.99</v>
      </c>
      <c r="Q159" s="67">
        <f t="shared" si="223"/>
        <v>33.99</v>
      </c>
      <c r="R159" s="16">
        <f t="shared" si="224"/>
        <v>32.99</v>
      </c>
      <c r="S159" s="16">
        <f t="shared" si="225"/>
        <v>31.990000000000002</v>
      </c>
      <c r="T159" s="16">
        <f t="shared" si="226"/>
        <v>30.990000000000002</v>
      </c>
      <c r="U159" s="16">
        <f t="shared" si="227"/>
        <v>29.990000000000002</v>
      </c>
      <c r="V159" s="16">
        <f t="shared" si="228"/>
        <v>28.990000000000002</v>
      </c>
      <c r="W159" s="16">
        <f t="shared" si="229"/>
        <v>27.990000000000002</v>
      </c>
      <c r="X159" s="16">
        <f t="shared" si="230"/>
        <v>26.990000000000002</v>
      </c>
      <c r="Y159" s="16">
        <f t="shared" si="231"/>
        <v>25.990000000000002</v>
      </c>
      <c r="Z159" s="72">
        <f t="shared" si="232"/>
        <v>24.990000000000002</v>
      </c>
      <c r="AA159" s="252">
        <v>19.989999999999998</v>
      </c>
      <c r="AB159" s="237" t="s">
        <v>81</v>
      </c>
      <c r="AC159" s="120" t="s">
        <v>2545</v>
      </c>
      <c r="AD159" s="67">
        <v>380</v>
      </c>
      <c r="AE159" s="114">
        <v>-70</v>
      </c>
      <c r="AF159" s="182">
        <f t="shared" si="186"/>
        <v>310</v>
      </c>
      <c r="AG159" s="183">
        <f t="shared" si="187"/>
        <v>-321.3</v>
      </c>
      <c r="AH159" s="184">
        <f t="shared" si="188"/>
        <v>9.99</v>
      </c>
      <c r="AI159" s="183">
        <f t="shared" si="189"/>
        <v>8.3949579831932777</v>
      </c>
      <c r="AJ159" s="202">
        <f>IF(ISNUMBER(Q159),AF159-20,"-")</f>
        <v>290</v>
      </c>
      <c r="AK159" s="203">
        <f>IF(ISNUMBER(R159),AF159-40,"-")</f>
        <v>270</v>
      </c>
      <c r="AL159" s="203">
        <f>IF(ISNUMBER(S159),AF159-60,"-")</f>
        <v>250</v>
      </c>
      <c r="AM159" s="203">
        <f>IF(ISNUMBER(T159),AF159-80,"-")</f>
        <v>230</v>
      </c>
      <c r="AN159" s="203">
        <f>IF(ISNUMBER(U159),AF159-100,"-")</f>
        <v>210</v>
      </c>
      <c r="AO159" s="203">
        <f>IF(ISNUMBER(V159),AF159-120,"-")</f>
        <v>190</v>
      </c>
      <c r="AP159" s="203">
        <f>IF(ISNUMBER(W159),AF159-140,"-")</f>
        <v>170</v>
      </c>
      <c r="AQ159" s="203">
        <f>IF(ISNUMBER(X159),AF159-160,"-")</f>
        <v>150</v>
      </c>
      <c r="AR159" s="203">
        <f>IF(ISNUMBER(Y159),AF159-180,"-")</f>
        <v>130</v>
      </c>
      <c r="AS159" s="204">
        <f>IF(ISNUMBER(Z159),AF159-200,"-")</f>
        <v>110</v>
      </c>
      <c r="AT159" s="185"/>
      <c r="AU159" s="205">
        <f t="shared" si="190"/>
        <v>9.99</v>
      </c>
      <c r="AV159" s="206">
        <f t="shared" si="191"/>
        <v>9.99</v>
      </c>
      <c r="AW159" s="206">
        <f t="shared" si="192"/>
        <v>9.99</v>
      </c>
      <c r="AX159" s="206">
        <f t="shared" si="193"/>
        <v>9.99</v>
      </c>
      <c r="AY159" s="206">
        <f t="shared" si="194"/>
        <v>9.99</v>
      </c>
      <c r="AZ159" s="206">
        <f t="shared" si="195"/>
        <v>9.99</v>
      </c>
      <c r="BA159" s="206">
        <f t="shared" si="196"/>
        <v>9.99</v>
      </c>
      <c r="BB159" s="206">
        <f t="shared" si="197"/>
        <v>9.99</v>
      </c>
      <c r="BC159" s="206">
        <f t="shared" si="198"/>
        <v>9.99</v>
      </c>
      <c r="BD159" s="207">
        <f t="shared" si="199"/>
        <v>9.99</v>
      </c>
      <c r="BE159" s="103"/>
      <c r="BF159" s="227">
        <v>46265</v>
      </c>
      <c r="BG159" s="112" t="s">
        <v>164</v>
      </c>
      <c r="BH159" s="103"/>
    </row>
    <row r="160" spans="1:60" s="49" customFormat="1">
      <c r="A160" s="111" t="s">
        <v>173</v>
      </c>
      <c r="B160" s="125" t="s">
        <v>262</v>
      </c>
      <c r="C160" s="55" t="s">
        <v>2529</v>
      </c>
      <c r="D160" s="71" t="s">
        <v>40</v>
      </c>
      <c r="E160" s="112" t="s">
        <v>2428</v>
      </c>
      <c r="F160" s="51" t="s">
        <v>61</v>
      </c>
      <c r="G160" s="14">
        <v>150</v>
      </c>
      <c r="H160" s="14">
        <v>100</v>
      </c>
      <c r="I160" s="14" t="s">
        <v>41</v>
      </c>
      <c r="J160" s="14" t="s">
        <v>76</v>
      </c>
      <c r="K160" s="114" t="s">
        <v>61</v>
      </c>
      <c r="L160" s="115">
        <v>34.99</v>
      </c>
      <c r="M160" s="175">
        <f t="shared" si="185"/>
        <v>29.403361344537817</v>
      </c>
      <c r="N160" s="115"/>
      <c r="O160" s="116"/>
      <c r="P160" s="177">
        <f>L160</f>
        <v>34.99</v>
      </c>
      <c r="Q160" s="51" t="s">
        <v>41</v>
      </c>
      <c r="R160" s="14" t="s">
        <v>41</v>
      </c>
      <c r="S160" s="14" t="s">
        <v>41</v>
      </c>
      <c r="T160" s="14" t="s">
        <v>41</v>
      </c>
      <c r="U160" s="14" t="s">
        <v>41</v>
      </c>
      <c r="V160" s="14" t="s">
        <v>41</v>
      </c>
      <c r="W160" s="14" t="s">
        <v>41</v>
      </c>
      <c r="X160" s="14" t="s">
        <v>41</v>
      </c>
      <c r="Y160" s="14" t="s">
        <v>41</v>
      </c>
      <c r="Z160" s="71" t="s">
        <v>41</v>
      </c>
      <c r="AA160" s="256">
        <v>0</v>
      </c>
      <c r="AB160" s="237" t="s">
        <v>49</v>
      </c>
      <c r="AC160" s="120" t="s">
        <v>2546</v>
      </c>
      <c r="AD160" s="67">
        <v>0</v>
      </c>
      <c r="AE160" s="114">
        <v>35</v>
      </c>
      <c r="AF160" s="182">
        <f t="shared" si="186"/>
        <v>35</v>
      </c>
      <c r="AG160" s="183">
        <f t="shared" si="187"/>
        <v>5.9499999999999993</v>
      </c>
      <c r="AH160" s="184">
        <f t="shared" si="188"/>
        <v>9.99</v>
      </c>
      <c r="AI160" s="183">
        <f t="shared" si="189"/>
        <v>8.3949579831932777</v>
      </c>
      <c r="AJ160" s="202" t="str">
        <f>IF(ISNUMBER(Q160),AF160-20,"-")</f>
        <v>-</v>
      </c>
      <c r="AK160" s="203" t="str">
        <f>IF(ISNUMBER(R160),AF160-40,"-")</f>
        <v>-</v>
      </c>
      <c r="AL160" s="203" t="str">
        <f>IF(ISNUMBER(S160),AF160-60,"-")</f>
        <v>-</v>
      </c>
      <c r="AM160" s="203" t="str">
        <f>IF(ISNUMBER(T160),AF160-80,"-")</f>
        <v>-</v>
      </c>
      <c r="AN160" s="203" t="str">
        <f>IF(ISNUMBER(U160),AF160-100,"-")</f>
        <v>-</v>
      </c>
      <c r="AO160" s="203" t="str">
        <f>IF(ISNUMBER(V160),AF160-120,"-")</f>
        <v>-</v>
      </c>
      <c r="AP160" s="203" t="str">
        <f>IF(ISNUMBER(W160),AF160-140,"-")</f>
        <v>-</v>
      </c>
      <c r="AQ160" s="203" t="str">
        <f>IF(ISNUMBER(X160),AF160-160,"-")</f>
        <v>-</v>
      </c>
      <c r="AR160" s="203" t="str">
        <f>IF(ISNUMBER(Y160),AF160-180,"-")</f>
        <v>-</v>
      </c>
      <c r="AS160" s="204" t="str">
        <f>IF(ISNUMBER(Z160),AF160-200,"-")</f>
        <v>-</v>
      </c>
      <c r="AT160" s="185"/>
      <c r="AU160" s="205" t="str">
        <f t="shared" si="190"/>
        <v>-</v>
      </c>
      <c r="AV160" s="206" t="str">
        <f t="shared" si="191"/>
        <v>-</v>
      </c>
      <c r="AW160" s="206" t="str">
        <f t="shared" si="192"/>
        <v>-</v>
      </c>
      <c r="AX160" s="206" t="str">
        <f t="shared" si="193"/>
        <v>-</v>
      </c>
      <c r="AY160" s="206" t="str">
        <f t="shared" si="194"/>
        <v>-</v>
      </c>
      <c r="AZ160" s="206" t="str">
        <f t="shared" si="195"/>
        <v>-</v>
      </c>
      <c r="BA160" s="206" t="str">
        <f t="shared" si="196"/>
        <v>-</v>
      </c>
      <c r="BB160" s="206" t="str">
        <f t="shared" si="197"/>
        <v>-</v>
      </c>
      <c r="BC160" s="206" t="str">
        <f t="shared" si="198"/>
        <v>-</v>
      </c>
      <c r="BD160" s="207" t="str">
        <f t="shared" si="199"/>
        <v>-</v>
      </c>
      <c r="BE160" s="103" t="s">
        <v>174</v>
      </c>
      <c r="BF160" s="227">
        <v>46265</v>
      </c>
      <c r="BG160" s="112" t="s">
        <v>165</v>
      </c>
      <c r="BH160" s="103"/>
    </row>
    <row r="161" spans="1:60" s="49" customFormat="1">
      <c r="A161" s="110"/>
      <c r="B161" s="125" t="s">
        <v>262</v>
      </c>
      <c r="C161" s="55" t="s">
        <v>2559</v>
      </c>
      <c r="D161" s="71" t="s">
        <v>167</v>
      </c>
      <c r="E161" s="112" t="s">
        <v>2428</v>
      </c>
      <c r="F161" s="51" t="s">
        <v>61</v>
      </c>
      <c r="G161" s="14">
        <v>50</v>
      </c>
      <c r="H161" s="14">
        <v>50</v>
      </c>
      <c r="I161" s="14" t="s">
        <v>41</v>
      </c>
      <c r="J161" s="14" t="s">
        <v>76</v>
      </c>
      <c r="K161" s="114" t="s">
        <v>61</v>
      </c>
      <c r="L161" s="115">
        <v>34.99</v>
      </c>
      <c r="M161" s="175">
        <f t="shared" si="185"/>
        <v>29.403361344537817</v>
      </c>
      <c r="N161" s="115"/>
      <c r="O161" s="116"/>
      <c r="P161" s="177">
        <f t="shared" ref="P161:P170" si="233">L161</f>
        <v>34.99</v>
      </c>
      <c r="Q161" s="67">
        <f t="shared" ref="Q161" si="234">P161-1</f>
        <v>33.99</v>
      </c>
      <c r="R161" s="16">
        <f t="shared" ref="R161" si="235">P161-2</f>
        <v>32.99</v>
      </c>
      <c r="S161" s="16">
        <f t="shared" ref="S161" si="236">P161-3</f>
        <v>31.990000000000002</v>
      </c>
      <c r="T161" s="16">
        <f t="shared" ref="T161" si="237">P161-4</f>
        <v>30.990000000000002</v>
      </c>
      <c r="U161" s="16">
        <f t="shared" ref="U161" si="238">P161-5</f>
        <v>29.990000000000002</v>
      </c>
      <c r="V161" s="16">
        <f t="shared" ref="V161" si="239">P161-6</f>
        <v>28.990000000000002</v>
      </c>
      <c r="W161" s="16">
        <f t="shared" ref="W161" si="240">P161-7</f>
        <v>27.990000000000002</v>
      </c>
      <c r="X161" s="16">
        <f t="shared" ref="X161" si="241">P161-8</f>
        <v>26.990000000000002</v>
      </c>
      <c r="Y161" s="16">
        <f t="shared" ref="Y161" si="242">P161-9</f>
        <v>25.990000000000002</v>
      </c>
      <c r="Z161" s="72">
        <f t="shared" ref="Z161" si="243">P161-10</f>
        <v>24.990000000000002</v>
      </c>
      <c r="AA161" s="252">
        <v>19.989999999999998</v>
      </c>
      <c r="AB161" s="237" t="s">
        <v>49</v>
      </c>
      <c r="AC161" s="120" t="s">
        <v>2567</v>
      </c>
      <c r="AD161" s="67">
        <v>340</v>
      </c>
      <c r="AE161" s="114">
        <v>40</v>
      </c>
      <c r="AF161" s="182">
        <f t="shared" si="186"/>
        <v>380</v>
      </c>
      <c r="AG161" s="183">
        <f t="shared" si="187"/>
        <v>-404.59999999999997</v>
      </c>
      <c r="AH161" s="184">
        <f t="shared" si="188"/>
        <v>9.99</v>
      </c>
      <c r="AI161" s="183">
        <f t="shared" si="189"/>
        <v>8.3949579831932777</v>
      </c>
      <c r="AJ161" s="202">
        <f>IF(ISNUMBER(Q161),AF161-20,"-")</f>
        <v>360</v>
      </c>
      <c r="AK161" s="203">
        <f>IF(ISNUMBER(R161),AF161-40,"-")</f>
        <v>340</v>
      </c>
      <c r="AL161" s="203">
        <f>IF(ISNUMBER(S161),AF161-60,"-")</f>
        <v>320</v>
      </c>
      <c r="AM161" s="203">
        <f>IF(ISNUMBER(T161),AF161-80,"-")</f>
        <v>300</v>
      </c>
      <c r="AN161" s="203">
        <f>IF(ISNUMBER(U161),AF161-100,"-")</f>
        <v>280</v>
      </c>
      <c r="AO161" s="203">
        <f>IF(ISNUMBER(V161),AF161-120,"-")</f>
        <v>260</v>
      </c>
      <c r="AP161" s="203">
        <f>IF(ISNUMBER(W161),AF161-140,"-")</f>
        <v>240</v>
      </c>
      <c r="AQ161" s="203">
        <f>IF(ISNUMBER(X161),AF161-160,"-")</f>
        <v>220</v>
      </c>
      <c r="AR161" s="203">
        <f>IF(ISNUMBER(Y161),AF161-180,"-")</f>
        <v>200</v>
      </c>
      <c r="AS161" s="204">
        <f>IF(ISNUMBER(Z161),AF161-200,"-")</f>
        <v>180</v>
      </c>
      <c r="AT161" s="185"/>
      <c r="AU161" s="205">
        <f t="shared" si="190"/>
        <v>9.99</v>
      </c>
      <c r="AV161" s="206">
        <f t="shared" si="191"/>
        <v>9.99</v>
      </c>
      <c r="AW161" s="206">
        <f t="shared" si="192"/>
        <v>9.99</v>
      </c>
      <c r="AX161" s="206">
        <f t="shared" si="193"/>
        <v>9.99</v>
      </c>
      <c r="AY161" s="206">
        <f t="shared" si="194"/>
        <v>9.99</v>
      </c>
      <c r="AZ161" s="206">
        <f t="shared" si="195"/>
        <v>9.99</v>
      </c>
      <c r="BA161" s="206">
        <f t="shared" si="196"/>
        <v>9.99</v>
      </c>
      <c r="BB161" s="206">
        <f t="shared" si="197"/>
        <v>9.99</v>
      </c>
      <c r="BC161" s="206">
        <f t="shared" si="198"/>
        <v>9.99</v>
      </c>
      <c r="BD161" s="207">
        <f t="shared" si="199"/>
        <v>9.99</v>
      </c>
      <c r="BE161" s="103"/>
      <c r="BF161" s="227">
        <v>46265</v>
      </c>
      <c r="BG161" s="112" t="s">
        <v>164</v>
      </c>
      <c r="BH161" s="103"/>
    </row>
    <row r="162" spans="1:60" s="49" customFormat="1">
      <c r="A162" s="267" t="s">
        <v>2598</v>
      </c>
      <c r="B162" s="125" t="s">
        <v>262</v>
      </c>
      <c r="C162" s="55" t="s">
        <v>2585</v>
      </c>
      <c r="D162" s="71" t="s">
        <v>167</v>
      </c>
      <c r="E162" s="112"/>
      <c r="F162" s="51" t="s">
        <v>61</v>
      </c>
      <c r="G162" s="14">
        <v>70</v>
      </c>
      <c r="H162" s="14">
        <v>50</v>
      </c>
      <c r="I162" s="14" t="s">
        <v>41</v>
      </c>
      <c r="J162" s="14" t="s">
        <v>76</v>
      </c>
      <c r="K162" s="114" t="s">
        <v>61</v>
      </c>
      <c r="L162" s="115">
        <v>34.99</v>
      </c>
      <c r="M162" s="175">
        <f t="shared" si="185"/>
        <v>29.403361344537817</v>
      </c>
      <c r="N162" s="115"/>
      <c r="O162" s="116"/>
      <c r="P162" s="177">
        <f t="shared" si="233"/>
        <v>34.99</v>
      </c>
      <c r="Q162" s="67" t="s">
        <v>41</v>
      </c>
      <c r="R162" s="16" t="s">
        <v>41</v>
      </c>
      <c r="S162" s="16" t="s">
        <v>41</v>
      </c>
      <c r="T162" s="16" t="s">
        <v>41</v>
      </c>
      <c r="U162" s="16" t="s">
        <v>41</v>
      </c>
      <c r="V162" s="16" t="s">
        <v>41</v>
      </c>
      <c r="W162" s="16" t="s">
        <v>41</v>
      </c>
      <c r="X162" s="16" t="s">
        <v>41</v>
      </c>
      <c r="Y162" s="16" t="s">
        <v>41</v>
      </c>
      <c r="Z162" s="72" t="s">
        <v>41</v>
      </c>
      <c r="AA162" s="252">
        <v>19.989999999999998</v>
      </c>
      <c r="AB162" s="212"/>
      <c r="AC162" s="119" t="s">
        <v>41</v>
      </c>
      <c r="AD162" s="67">
        <v>340</v>
      </c>
      <c r="AE162" s="114"/>
      <c r="AF162" s="182">
        <f t="shared" si="186"/>
        <v>340</v>
      </c>
      <c r="AG162" s="183">
        <f t="shared" si="187"/>
        <v>-357</v>
      </c>
      <c r="AH162" s="184">
        <f t="shared" si="188"/>
        <v>9.99</v>
      </c>
      <c r="AI162" s="183">
        <f t="shared" si="189"/>
        <v>8.3949579831932777</v>
      </c>
      <c r="AJ162" s="202" t="str">
        <f>IF(ISNUMBER(Q162),AF162-20,"-")</f>
        <v>-</v>
      </c>
      <c r="AK162" s="203" t="str">
        <f>IF(ISNUMBER(R162),AF162-40,"-")</f>
        <v>-</v>
      </c>
      <c r="AL162" s="203" t="str">
        <f>IF(ISNUMBER(S162),AF162-60,"-")</f>
        <v>-</v>
      </c>
      <c r="AM162" s="203" t="str">
        <f>IF(ISNUMBER(T162),AF162-80,"-")</f>
        <v>-</v>
      </c>
      <c r="AN162" s="203" t="str">
        <f>IF(ISNUMBER(U162),AF162-100,"-")</f>
        <v>-</v>
      </c>
      <c r="AO162" s="203" t="str">
        <f>IF(ISNUMBER(V162),AF162-120,"-")</f>
        <v>-</v>
      </c>
      <c r="AP162" s="203" t="str">
        <f>IF(ISNUMBER(W162),AF162-140,"-")</f>
        <v>-</v>
      </c>
      <c r="AQ162" s="203" t="str">
        <f>IF(ISNUMBER(X162),AF162-160,"-")</f>
        <v>-</v>
      </c>
      <c r="AR162" s="203" t="str">
        <f>IF(ISNUMBER(Y162),AF162-180,"-")</f>
        <v>-</v>
      </c>
      <c r="AS162" s="204" t="str">
        <f>IF(ISNUMBER(Z162),AF162-200,"-")</f>
        <v>-</v>
      </c>
      <c r="AT162" s="185"/>
      <c r="AU162" s="205" t="str">
        <f t="shared" si="190"/>
        <v>-</v>
      </c>
      <c r="AV162" s="206" t="str">
        <f t="shared" si="191"/>
        <v>-</v>
      </c>
      <c r="AW162" s="206" t="str">
        <f t="shared" si="192"/>
        <v>-</v>
      </c>
      <c r="AX162" s="206" t="str">
        <f t="shared" si="193"/>
        <v>-</v>
      </c>
      <c r="AY162" s="206" t="str">
        <f t="shared" si="194"/>
        <v>-</v>
      </c>
      <c r="AZ162" s="206" t="str">
        <f t="shared" si="195"/>
        <v>-</v>
      </c>
      <c r="BA162" s="206" t="str">
        <f t="shared" si="196"/>
        <v>-</v>
      </c>
      <c r="BB162" s="206" t="str">
        <f t="shared" si="197"/>
        <v>-</v>
      </c>
      <c r="BC162" s="206" t="str">
        <f t="shared" si="198"/>
        <v>-</v>
      </c>
      <c r="BD162" s="207" t="str">
        <f t="shared" si="199"/>
        <v>-</v>
      </c>
      <c r="BE162" s="268" t="s">
        <v>2590</v>
      </c>
      <c r="BF162" s="227"/>
      <c r="BG162" s="112" t="s">
        <v>164</v>
      </c>
      <c r="BH162" s="103"/>
    </row>
    <row r="163" spans="1:60" s="49" customFormat="1">
      <c r="A163" s="110"/>
      <c r="B163" s="125" t="s">
        <v>262</v>
      </c>
      <c r="C163" s="55" t="s">
        <v>2527</v>
      </c>
      <c r="D163" s="71" t="s">
        <v>167</v>
      </c>
      <c r="E163" s="112"/>
      <c r="F163" s="51" t="s">
        <v>61</v>
      </c>
      <c r="G163" s="14">
        <v>75</v>
      </c>
      <c r="H163" s="14">
        <v>50</v>
      </c>
      <c r="I163" s="14" t="s">
        <v>41</v>
      </c>
      <c r="J163" s="14" t="s">
        <v>76</v>
      </c>
      <c r="K163" s="114" t="s">
        <v>61</v>
      </c>
      <c r="L163" s="115">
        <v>39.99</v>
      </c>
      <c r="M163" s="175">
        <f t="shared" si="185"/>
        <v>33.605042016806728</v>
      </c>
      <c r="N163" s="115"/>
      <c r="O163" s="116"/>
      <c r="P163" s="177">
        <f t="shared" si="233"/>
        <v>39.99</v>
      </c>
      <c r="Q163" s="67">
        <f t="shared" ref="Q163:Q167" si="244">P163-1</f>
        <v>38.99</v>
      </c>
      <c r="R163" s="16">
        <f t="shared" ref="R163:R167" si="245">P163-2</f>
        <v>37.99</v>
      </c>
      <c r="S163" s="16">
        <f t="shared" ref="S163:S167" si="246">P163-3</f>
        <v>36.99</v>
      </c>
      <c r="T163" s="16">
        <f t="shared" ref="T163:T167" si="247">P163-4</f>
        <v>35.99</v>
      </c>
      <c r="U163" s="16">
        <f t="shared" ref="U163:U167" si="248">P163-5</f>
        <v>34.99</v>
      </c>
      <c r="V163" s="16">
        <f t="shared" ref="V163:V167" si="249">P163-6</f>
        <v>33.99</v>
      </c>
      <c r="W163" s="16">
        <f t="shared" ref="W163:W167" si="250">P163-7</f>
        <v>32.99</v>
      </c>
      <c r="X163" s="16">
        <f t="shared" ref="X163:X167" si="251">P163-8</f>
        <v>31.990000000000002</v>
      </c>
      <c r="Y163" s="16">
        <f t="shared" ref="Y163:Y167" si="252">P163-9</f>
        <v>30.990000000000002</v>
      </c>
      <c r="Z163" s="72">
        <f t="shared" ref="Z163:Z167" si="253">P163-10</f>
        <v>29.990000000000002</v>
      </c>
      <c r="AA163" s="252">
        <v>19.989999999999998</v>
      </c>
      <c r="AB163" s="212"/>
      <c r="AC163" s="119" t="s">
        <v>41</v>
      </c>
      <c r="AD163" s="67">
        <v>390</v>
      </c>
      <c r="AE163" s="114"/>
      <c r="AF163" s="182">
        <f t="shared" si="186"/>
        <v>390</v>
      </c>
      <c r="AG163" s="183">
        <f t="shared" si="187"/>
        <v>-416.5</v>
      </c>
      <c r="AH163" s="184">
        <f t="shared" si="188"/>
        <v>9.99</v>
      </c>
      <c r="AI163" s="183">
        <f t="shared" si="189"/>
        <v>8.3949579831932777</v>
      </c>
      <c r="AJ163" s="202">
        <f>IF(ISNUMBER(Q163),AF163-20,"-")</f>
        <v>370</v>
      </c>
      <c r="AK163" s="203">
        <f>IF(ISNUMBER(R163),AF163-40,"-")</f>
        <v>350</v>
      </c>
      <c r="AL163" s="203">
        <f>IF(ISNUMBER(S163),AF163-60,"-")</f>
        <v>330</v>
      </c>
      <c r="AM163" s="203">
        <f>IF(ISNUMBER(T163),AF163-80,"-")</f>
        <v>310</v>
      </c>
      <c r="AN163" s="203">
        <f>IF(ISNUMBER(U163),AF163-100,"-")</f>
        <v>290</v>
      </c>
      <c r="AO163" s="203">
        <f>IF(ISNUMBER(V163),AF163-120,"-")</f>
        <v>270</v>
      </c>
      <c r="AP163" s="203">
        <f>IF(ISNUMBER(W163),AF163-140,"-")</f>
        <v>250</v>
      </c>
      <c r="AQ163" s="203">
        <f>IF(ISNUMBER(X163),AF163-160,"-")</f>
        <v>230</v>
      </c>
      <c r="AR163" s="203">
        <f>IF(ISNUMBER(Y163),AF163-180,"-")</f>
        <v>210</v>
      </c>
      <c r="AS163" s="204">
        <f>IF(ISNUMBER(Z163),AF163-200,"-")</f>
        <v>190</v>
      </c>
      <c r="AT163" s="185"/>
      <c r="AU163" s="205">
        <f t="shared" si="190"/>
        <v>9.99</v>
      </c>
      <c r="AV163" s="206">
        <f t="shared" si="191"/>
        <v>9.99</v>
      </c>
      <c r="AW163" s="206">
        <f t="shared" si="192"/>
        <v>9.99</v>
      </c>
      <c r="AX163" s="206">
        <f t="shared" si="193"/>
        <v>9.99</v>
      </c>
      <c r="AY163" s="206">
        <f t="shared" si="194"/>
        <v>9.99</v>
      </c>
      <c r="AZ163" s="206">
        <f t="shared" si="195"/>
        <v>9.99</v>
      </c>
      <c r="BA163" s="206">
        <f t="shared" si="196"/>
        <v>9.99</v>
      </c>
      <c r="BB163" s="206">
        <f t="shared" si="197"/>
        <v>9.99</v>
      </c>
      <c r="BC163" s="206">
        <f t="shared" si="198"/>
        <v>9.99</v>
      </c>
      <c r="BD163" s="207">
        <f t="shared" si="199"/>
        <v>9.99</v>
      </c>
      <c r="BE163" s="103"/>
      <c r="BF163" s="227"/>
      <c r="BG163" s="112" t="s">
        <v>164</v>
      </c>
      <c r="BH163" s="103"/>
    </row>
    <row r="164" spans="1:60" s="49" customFormat="1">
      <c r="A164" s="110"/>
      <c r="B164" s="125" t="s">
        <v>262</v>
      </c>
      <c r="C164" s="55" t="s">
        <v>277</v>
      </c>
      <c r="D164" s="71" t="s">
        <v>71</v>
      </c>
      <c r="E164" s="112"/>
      <c r="F164" s="51" t="s">
        <v>61</v>
      </c>
      <c r="G164" s="14">
        <v>100</v>
      </c>
      <c r="H164" s="14">
        <v>50</v>
      </c>
      <c r="I164" s="14" t="s">
        <v>41</v>
      </c>
      <c r="J164" s="14" t="s">
        <v>76</v>
      </c>
      <c r="K164" s="114" t="s">
        <v>61</v>
      </c>
      <c r="L164" s="115">
        <v>39.99</v>
      </c>
      <c r="M164" s="175">
        <f t="shared" si="185"/>
        <v>33.605042016806728</v>
      </c>
      <c r="N164" s="115"/>
      <c r="O164" s="116"/>
      <c r="P164" s="177">
        <f t="shared" si="233"/>
        <v>39.99</v>
      </c>
      <c r="Q164" s="67">
        <f t="shared" si="244"/>
        <v>38.99</v>
      </c>
      <c r="R164" s="16">
        <f t="shared" si="245"/>
        <v>37.99</v>
      </c>
      <c r="S164" s="16">
        <f t="shared" si="246"/>
        <v>36.99</v>
      </c>
      <c r="T164" s="16">
        <f t="shared" si="247"/>
        <v>35.99</v>
      </c>
      <c r="U164" s="16">
        <f t="shared" si="248"/>
        <v>34.99</v>
      </c>
      <c r="V164" s="16">
        <f t="shared" si="249"/>
        <v>33.99</v>
      </c>
      <c r="W164" s="16">
        <f t="shared" si="250"/>
        <v>32.99</v>
      </c>
      <c r="X164" s="16">
        <f t="shared" si="251"/>
        <v>31.990000000000002</v>
      </c>
      <c r="Y164" s="16">
        <f t="shared" si="252"/>
        <v>30.990000000000002</v>
      </c>
      <c r="Z164" s="72">
        <f t="shared" si="253"/>
        <v>29.990000000000002</v>
      </c>
      <c r="AA164" s="252">
        <v>19.989999999999998</v>
      </c>
      <c r="AB164" s="212"/>
      <c r="AC164" s="119" t="s">
        <v>41</v>
      </c>
      <c r="AD164" s="67">
        <v>340</v>
      </c>
      <c r="AE164" s="114"/>
      <c r="AF164" s="182">
        <f t="shared" si="186"/>
        <v>340</v>
      </c>
      <c r="AG164" s="183">
        <f t="shared" si="187"/>
        <v>-357</v>
      </c>
      <c r="AH164" s="184">
        <f t="shared" si="188"/>
        <v>9.99</v>
      </c>
      <c r="AI164" s="183">
        <f t="shared" si="189"/>
        <v>8.3949579831932777</v>
      </c>
      <c r="AJ164" s="202">
        <f>IF(ISNUMBER(Q164),AF164-20,"-")</f>
        <v>320</v>
      </c>
      <c r="AK164" s="203">
        <f>IF(ISNUMBER(R164),AF164-40,"-")</f>
        <v>300</v>
      </c>
      <c r="AL164" s="203">
        <f>IF(ISNUMBER(S164),AF164-60,"-")</f>
        <v>280</v>
      </c>
      <c r="AM164" s="203">
        <f>IF(ISNUMBER(T164),AF164-80,"-")</f>
        <v>260</v>
      </c>
      <c r="AN164" s="203">
        <f>IF(ISNUMBER(U164),AF164-100,"-")</f>
        <v>240</v>
      </c>
      <c r="AO164" s="203">
        <f>IF(ISNUMBER(V164),AF164-120,"-")</f>
        <v>220</v>
      </c>
      <c r="AP164" s="203">
        <f>IF(ISNUMBER(W164),AF164-140,"-")</f>
        <v>200</v>
      </c>
      <c r="AQ164" s="203">
        <f>IF(ISNUMBER(X164),AF164-160,"-")</f>
        <v>180</v>
      </c>
      <c r="AR164" s="203">
        <f>IF(ISNUMBER(Y164),AF164-180,"-")</f>
        <v>160</v>
      </c>
      <c r="AS164" s="204">
        <f>IF(ISNUMBER(Z164),AF164-200,"-")</f>
        <v>140</v>
      </c>
      <c r="AT164" s="185"/>
      <c r="AU164" s="205">
        <f t="shared" si="190"/>
        <v>9.99</v>
      </c>
      <c r="AV164" s="206">
        <f t="shared" si="191"/>
        <v>9.99</v>
      </c>
      <c r="AW164" s="206">
        <f t="shared" si="192"/>
        <v>9.99</v>
      </c>
      <c r="AX164" s="206">
        <f t="shared" si="193"/>
        <v>9.99</v>
      </c>
      <c r="AY164" s="206">
        <f t="shared" si="194"/>
        <v>9.99</v>
      </c>
      <c r="AZ164" s="206">
        <f t="shared" si="195"/>
        <v>9.99</v>
      </c>
      <c r="BA164" s="206">
        <f t="shared" si="196"/>
        <v>9.99</v>
      </c>
      <c r="BB164" s="206">
        <f t="shared" si="197"/>
        <v>9.99</v>
      </c>
      <c r="BC164" s="206">
        <f t="shared" si="198"/>
        <v>9.99</v>
      </c>
      <c r="BD164" s="207">
        <f t="shared" si="199"/>
        <v>9.99</v>
      </c>
      <c r="BE164" s="103"/>
      <c r="BF164" s="227"/>
      <c r="BG164" s="112" t="s">
        <v>164</v>
      </c>
      <c r="BH164" s="103"/>
    </row>
    <row r="165" spans="1:60" s="49" customFormat="1">
      <c r="A165" s="110"/>
      <c r="B165" s="125" t="s">
        <v>262</v>
      </c>
      <c r="C165" s="55" t="s">
        <v>277</v>
      </c>
      <c r="D165" s="71" t="s">
        <v>71</v>
      </c>
      <c r="E165" s="112" t="s">
        <v>2428</v>
      </c>
      <c r="F165" s="51" t="s">
        <v>61</v>
      </c>
      <c r="G165" s="14">
        <v>100</v>
      </c>
      <c r="H165" s="14">
        <v>50</v>
      </c>
      <c r="I165" s="14" t="s">
        <v>41</v>
      </c>
      <c r="J165" s="14" t="s">
        <v>76</v>
      </c>
      <c r="K165" s="114" t="s">
        <v>61</v>
      </c>
      <c r="L165" s="115">
        <v>39.99</v>
      </c>
      <c r="M165" s="175">
        <f t="shared" si="185"/>
        <v>33.605042016806728</v>
      </c>
      <c r="N165" s="115"/>
      <c r="O165" s="116"/>
      <c r="P165" s="177">
        <f t="shared" si="233"/>
        <v>39.99</v>
      </c>
      <c r="Q165" s="67">
        <f t="shared" si="244"/>
        <v>38.99</v>
      </c>
      <c r="R165" s="16">
        <f t="shared" si="245"/>
        <v>37.99</v>
      </c>
      <c r="S165" s="16">
        <f t="shared" si="246"/>
        <v>36.99</v>
      </c>
      <c r="T165" s="16">
        <f t="shared" si="247"/>
        <v>35.99</v>
      </c>
      <c r="U165" s="16">
        <f t="shared" si="248"/>
        <v>34.99</v>
      </c>
      <c r="V165" s="16">
        <f t="shared" si="249"/>
        <v>33.99</v>
      </c>
      <c r="W165" s="16">
        <f t="shared" si="250"/>
        <v>32.99</v>
      </c>
      <c r="X165" s="16">
        <f t="shared" si="251"/>
        <v>31.990000000000002</v>
      </c>
      <c r="Y165" s="16">
        <f t="shared" si="252"/>
        <v>30.990000000000002</v>
      </c>
      <c r="Z165" s="72">
        <f t="shared" si="253"/>
        <v>29.990000000000002</v>
      </c>
      <c r="AA165" s="252">
        <v>19.989999999999998</v>
      </c>
      <c r="AB165" s="237" t="s">
        <v>49</v>
      </c>
      <c r="AC165" s="120" t="s">
        <v>2316</v>
      </c>
      <c r="AD165" s="67">
        <v>340</v>
      </c>
      <c r="AE165" s="114">
        <v>95</v>
      </c>
      <c r="AF165" s="182">
        <f t="shared" si="186"/>
        <v>435</v>
      </c>
      <c r="AG165" s="183">
        <f t="shared" si="187"/>
        <v>-470.04999999999995</v>
      </c>
      <c r="AH165" s="184">
        <f t="shared" si="188"/>
        <v>9.99</v>
      </c>
      <c r="AI165" s="183">
        <f t="shared" si="189"/>
        <v>8.3949579831932777</v>
      </c>
      <c r="AJ165" s="202">
        <f>IF(ISNUMBER(Q165),AF165-20,"-")</f>
        <v>415</v>
      </c>
      <c r="AK165" s="203">
        <f>IF(ISNUMBER(R165),AF165-40,"-")</f>
        <v>395</v>
      </c>
      <c r="AL165" s="203">
        <f>IF(ISNUMBER(S165),AF165-60,"-")</f>
        <v>375</v>
      </c>
      <c r="AM165" s="203">
        <f>IF(ISNUMBER(T165),AF165-80,"-")</f>
        <v>355</v>
      </c>
      <c r="AN165" s="203">
        <f>IF(ISNUMBER(U165),AF165-100,"-")</f>
        <v>335</v>
      </c>
      <c r="AO165" s="203">
        <f>IF(ISNUMBER(V165),AF165-120,"-")</f>
        <v>315</v>
      </c>
      <c r="AP165" s="203">
        <f>IF(ISNUMBER(W165),AF165-140,"-")</f>
        <v>295</v>
      </c>
      <c r="AQ165" s="203">
        <f>IF(ISNUMBER(X165),AF165-160,"-")</f>
        <v>275</v>
      </c>
      <c r="AR165" s="203">
        <f>IF(ISNUMBER(Y165),AF165-180,"-")</f>
        <v>255</v>
      </c>
      <c r="AS165" s="204">
        <f>IF(ISNUMBER(Z165),AF165-200,"-")</f>
        <v>235</v>
      </c>
      <c r="AT165" s="185"/>
      <c r="AU165" s="205">
        <f t="shared" si="190"/>
        <v>9.99</v>
      </c>
      <c r="AV165" s="206">
        <f t="shared" si="191"/>
        <v>9.99</v>
      </c>
      <c r="AW165" s="206">
        <f t="shared" si="192"/>
        <v>9.99</v>
      </c>
      <c r="AX165" s="206">
        <f t="shared" si="193"/>
        <v>9.99</v>
      </c>
      <c r="AY165" s="206">
        <f t="shared" si="194"/>
        <v>9.99</v>
      </c>
      <c r="AZ165" s="206">
        <f t="shared" si="195"/>
        <v>9.99</v>
      </c>
      <c r="BA165" s="206">
        <f t="shared" si="196"/>
        <v>9.99</v>
      </c>
      <c r="BB165" s="206">
        <f t="shared" si="197"/>
        <v>9.99</v>
      </c>
      <c r="BC165" s="206">
        <f t="shared" si="198"/>
        <v>9.99</v>
      </c>
      <c r="BD165" s="207">
        <f t="shared" si="199"/>
        <v>9.99</v>
      </c>
      <c r="BE165" s="103"/>
      <c r="BF165" s="227">
        <v>46265</v>
      </c>
      <c r="BG165" s="112" t="s">
        <v>164</v>
      </c>
      <c r="BH165" s="103"/>
    </row>
    <row r="166" spans="1:60" s="49" customFormat="1">
      <c r="A166" s="110"/>
      <c r="B166" s="125" t="s">
        <v>262</v>
      </c>
      <c r="C166" s="55" t="s">
        <v>2530</v>
      </c>
      <c r="D166" s="71" t="s">
        <v>85</v>
      </c>
      <c r="E166" s="112"/>
      <c r="F166" s="51" t="s">
        <v>61</v>
      </c>
      <c r="G166" s="14">
        <v>150</v>
      </c>
      <c r="H166" s="14">
        <v>100</v>
      </c>
      <c r="I166" s="14" t="s">
        <v>41</v>
      </c>
      <c r="J166" s="14" t="s">
        <v>76</v>
      </c>
      <c r="K166" s="114" t="s">
        <v>61</v>
      </c>
      <c r="L166" s="115">
        <v>39.99</v>
      </c>
      <c r="M166" s="175">
        <f t="shared" si="185"/>
        <v>33.605042016806728</v>
      </c>
      <c r="N166" s="115"/>
      <c r="O166" s="116"/>
      <c r="P166" s="177">
        <f t="shared" si="233"/>
        <v>39.99</v>
      </c>
      <c r="Q166" s="67">
        <f t="shared" si="244"/>
        <v>38.99</v>
      </c>
      <c r="R166" s="16">
        <f t="shared" si="245"/>
        <v>37.99</v>
      </c>
      <c r="S166" s="16">
        <f t="shared" si="246"/>
        <v>36.99</v>
      </c>
      <c r="T166" s="16">
        <f t="shared" si="247"/>
        <v>35.99</v>
      </c>
      <c r="U166" s="16">
        <f t="shared" si="248"/>
        <v>34.99</v>
      </c>
      <c r="V166" s="16">
        <f t="shared" si="249"/>
        <v>33.99</v>
      </c>
      <c r="W166" s="16">
        <f t="shared" si="250"/>
        <v>32.99</v>
      </c>
      <c r="X166" s="16">
        <f t="shared" si="251"/>
        <v>31.990000000000002</v>
      </c>
      <c r="Y166" s="16">
        <f t="shared" si="252"/>
        <v>30.990000000000002</v>
      </c>
      <c r="Z166" s="72">
        <f t="shared" si="253"/>
        <v>29.990000000000002</v>
      </c>
      <c r="AA166" s="252">
        <v>19.989999999999998</v>
      </c>
      <c r="AB166" s="212"/>
      <c r="AC166" s="119" t="s">
        <v>41</v>
      </c>
      <c r="AD166" s="67">
        <v>300</v>
      </c>
      <c r="AE166" s="114"/>
      <c r="AF166" s="182">
        <f t="shared" si="186"/>
        <v>300</v>
      </c>
      <c r="AG166" s="183">
        <f t="shared" si="187"/>
        <v>-309.39999999999998</v>
      </c>
      <c r="AH166" s="184">
        <f t="shared" si="188"/>
        <v>9.99</v>
      </c>
      <c r="AI166" s="183">
        <f t="shared" si="189"/>
        <v>8.3949579831932777</v>
      </c>
      <c r="AJ166" s="202">
        <f>IF(ISNUMBER(Q166),AF166-20,"-")</f>
        <v>280</v>
      </c>
      <c r="AK166" s="203">
        <f>IF(ISNUMBER(R166),AF166-40,"-")</f>
        <v>260</v>
      </c>
      <c r="AL166" s="203">
        <f>IF(ISNUMBER(S166),AF166-60,"-")</f>
        <v>240</v>
      </c>
      <c r="AM166" s="203">
        <f>IF(ISNUMBER(T166),AF166-80,"-")</f>
        <v>220</v>
      </c>
      <c r="AN166" s="203">
        <f>IF(ISNUMBER(U166),AF166-100,"-")</f>
        <v>200</v>
      </c>
      <c r="AO166" s="203">
        <f>IF(ISNUMBER(V166),AF166-120,"-")</f>
        <v>180</v>
      </c>
      <c r="AP166" s="203">
        <f>IF(ISNUMBER(W166),AF166-140,"-")</f>
        <v>160</v>
      </c>
      <c r="AQ166" s="203">
        <f>IF(ISNUMBER(X166),AF166-160,"-")</f>
        <v>140</v>
      </c>
      <c r="AR166" s="203">
        <f>IF(ISNUMBER(Y166),AF166-180,"-")</f>
        <v>120</v>
      </c>
      <c r="AS166" s="204">
        <f>IF(ISNUMBER(Z166),AF166-200,"-")</f>
        <v>100</v>
      </c>
      <c r="AT166" s="185"/>
      <c r="AU166" s="205">
        <f t="shared" si="190"/>
        <v>9.99</v>
      </c>
      <c r="AV166" s="206">
        <f t="shared" si="191"/>
        <v>9.99</v>
      </c>
      <c r="AW166" s="206">
        <f t="shared" si="192"/>
        <v>9.99</v>
      </c>
      <c r="AX166" s="206">
        <f t="shared" si="193"/>
        <v>9.99</v>
      </c>
      <c r="AY166" s="206">
        <f t="shared" si="194"/>
        <v>9.99</v>
      </c>
      <c r="AZ166" s="206">
        <f t="shared" si="195"/>
        <v>9.99</v>
      </c>
      <c r="BA166" s="206">
        <f t="shared" si="196"/>
        <v>9.99</v>
      </c>
      <c r="BB166" s="206">
        <f t="shared" si="197"/>
        <v>9.99</v>
      </c>
      <c r="BC166" s="206">
        <f t="shared" si="198"/>
        <v>9.99</v>
      </c>
      <c r="BD166" s="207">
        <f t="shared" si="199"/>
        <v>9.99</v>
      </c>
      <c r="BE166" s="103"/>
      <c r="BF166" s="227"/>
      <c r="BG166" s="112" t="s">
        <v>164</v>
      </c>
      <c r="BH166" s="103"/>
    </row>
    <row r="167" spans="1:60" s="49" customFormat="1">
      <c r="A167" s="110"/>
      <c r="B167" s="125" t="s">
        <v>262</v>
      </c>
      <c r="C167" s="55" t="s">
        <v>2533</v>
      </c>
      <c r="D167" s="71" t="s">
        <v>40</v>
      </c>
      <c r="E167" s="112"/>
      <c r="F167" s="51" t="s">
        <v>61</v>
      </c>
      <c r="G167" s="14">
        <v>200</v>
      </c>
      <c r="H167" s="14">
        <v>100</v>
      </c>
      <c r="I167" s="14" t="s">
        <v>41</v>
      </c>
      <c r="J167" s="14" t="s">
        <v>76</v>
      </c>
      <c r="K167" s="114" t="s">
        <v>61</v>
      </c>
      <c r="L167" s="115">
        <v>39.99</v>
      </c>
      <c r="M167" s="175">
        <f t="shared" si="185"/>
        <v>33.605042016806728</v>
      </c>
      <c r="N167" s="115"/>
      <c r="O167" s="116"/>
      <c r="P167" s="177">
        <f t="shared" si="233"/>
        <v>39.99</v>
      </c>
      <c r="Q167" s="67">
        <f t="shared" si="244"/>
        <v>38.99</v>
      </c>
      <c r="R167" s="16">
        <f t="shared" si="245"/>
        <v>37.99</v>
      </c>
      <c r="S167" s="16">
        <f t="shared" si="246"/>
        <v>36.99</v>
      </c>
      <c r="T167" s="16">
        <f t="shared" si="247"/>
        <v>35.99</v>
      </c>
      <c r="U167" s="16">
        <f t="shared" si="248"/>
        <v>34.99</v>
      </c>
      <c r="V167" s="16">
        <f t="shared" si="249"/>
        <v>33.99</v>
      </c>
      <c r="W167" s="16">
        <f t="shared" si="250"/>
        <v>32.99</v>
      </c>
      <c r="X167" s="16">
        <f t="shared" si="251"/>
        <v>31.990000000000002</v>
      </c>
      <c r="Y167" s="16">
        <f t="shared" si="252"/>
        <v>30.990000000000002</v>
      </c>
      <c r="Z167" s="72">
        <f t="shared" si="253"/>
        <v>29.990000000000002</v>
      </c>
      <c r="AA167" s="252">
        <v>19.989999999999998</v>
      </c>
      <c r="AB167" s="212"/>
      <c r="AC167" s="119" t="s">
        <v>41</v>
      </c>
      <c r="AD167" s="67">
        <v>260</v>
      </c>
      <c r="AE167" s="114"/>
      <c r="AF167" s="182">
        <f t="shared" si="186"/>
        <v>260</v>
      </c>
      <c r="AG167" s="183">
        <f t="shared" si="187"/>
        <v>-261.8</v>
      </c>
      <c r="AH167" s="184">
        <f t="shared" si="188"/>
        <v>9.99</v>
      </c>
      <c r="AI167" s="183">
        <f t="shared" si="189"/>
        <v>8.3949579831932777</v>
      </c>
      <c r="AJ167" s="202">
        <f>IF(ISNUMBER(Q167),AF167-20,"-")</f>
        <v>240</v>
      </c>
      <c r="AK167" s="203">
        <f>IF(ISNUMBER(R167),AF167-40,"-")</f>
        <v>220</v>
      </c>
      <c r="AL167" s="203">
        <f>IF(ISNUMBER(S167),AF167-60,"-")</f>
        <v>200</v>
      </c>
      <c r="AM167" s="203">
        <f>IF(ISNUMBER(T167),AF167-80,"-")</f>
        <v>180</v>
      </c>
      <c r="AN167" s="203">
        <f>IF(ISNUMBER(U167),AF167-100,"-")</f>
        <v>160</v>
      </c>
      <c r="AO167" s="203">
        <f>IF(ISNUMBER(V167),AF167-120,"-")</f>
        <v>140</v>
      </c>
      <c r="AP167" s="203">
        <f>IF(ISNUMBER(W167),AF167-140,"-")</f>
        <v>120</v>
      </c>
      <c r="AQ167" s="203">
        <f>IF(ISNUMBER(X167),AF167-160,"-")</f>
        <v>100</v>
      </c>
      <c r="AR167" s="203">
        <f>IF(ISNUMBER(Y167),AF167-180,"-")</f>
        <v>80</v>
      </c>
      <c r="AS167" s="204">
        <f>IF(ISNUMBER(Z167),AF167-200,"-")</f>
        <v>60</v>
      </c>
      <c r="AT167" s="185"/>
      <c r="AU167" s="205">
        <f t="shared" si="190"/>
        <v>9.99</v>
      </c>
      <c r="AV167" s="206">
        <f t="shared" si="191"/>
        <v>9.99</v>
      </c>
      <c r="AW167" s="206">
        <f t="shared" si="192"/>
        <v>9.99</v>
      </c>
      <c r="AX167" s="206">
        <f t="shared" si="193"/>
        <v>9.99</v>
      </c>
      <c r="AY167" s="206">
        <f t="shared" si="194"/>
        <v>9.99</v>
      </c>
      <c r="AZ167" s="206">
        <f t="shared" si="195"/>
        <v>9.99</v>
      </c>
      <c r="BA167" s="206">
        <f t="shared" si="196"/>
        <v>9.99</v>
      </c>
      <c r="BB167" s="206">
        <f t="shared" si="197"/>
        <v>9.99</v>
      </c>
      <c r="BC167" s="206">
        <f t="shared" si="198"/>
        <v>9.99</v>
      </c>
      <c r="BD167" s="207">
        <f t="shared" si="199"/>
        <v>9.99</v>
      </c>
      <c r="BE167" s="103"/>
      <c r="BF167" s="227"/>
      <c r="BG167" s="112" t="s">
        <v>164</v>
      </c>
      <c r="BH167" s="103"/>
    </row>
    <row r="168" spans="1:60" s="49" customFormat="1">
      <c r="A168" s="266" t="s">
        <v>173</v>
      </c>
      <c r="B168" s="125" t="s">
        <v>262</v>
      </c>
      <c r="C168" s="55" t="s">
        <v>2534</v>
      </c>
      <c r="D168" s="71" t="s">
        <v>40</v>
      </c>
      <c r="E168" s="112"/>
      <c r="F168" s="51" t="s">
        <v>61</v>
      </c>
      <c r="G168" s="14">
        <v>200</v>
      </c>
      <c r="H168" s="14">
        <v>100</v>
      </c>
      <c r="I168" s="14" t="s">
        <v>41</v>
      </c>
      <c r="J168" s="14" t="s">
        <v>76</v>
      </c>
      <c r="K168" s="114" t="s">
        <v>61</v>
      </c>
      <c r="L168" s="115">
        <v>39.99</v>
      </c>
      <c r="M168" s="175">
        <f t="shared" si="185"/>
        <v>33.605042016806728</v>
      </c>
      <c r="N168" s="115"/>
      <c r="O168" s="116"/>
      <c r="P168" s="177">
        <f t="shared" si="233"/>
        <v>39.99</v>
      </c>
      <c r="Q168" s="51" t="s">
        <v>41</v>
      </c>
      <c r="R168" s="14" t="s">
        <v>41</v>
      </c>
      <c r="S168" s="14" t="s">
        <v>41</v>
      </c>
      <c r="T168" s="14" t="s">
        <v>41</v>
      </c>
      <c r="U168" s="14" t="s">
        <v>41</v>
      </c>
      <c r="V168" s="14" t="s">
        <v>41</v>
      </c>
      <c r="W168" s="14" t="s">
        <v>41</v>
      </c>
      <c r="X168" s="14" t="s">
        <v>41</v>
      </c>
      <c r="Y168" s="14" t="s">
        <v>41</v>
      </c>
      <c r="Z168" s="71" t="s">
        <v>41</v>
      </c>
      <c r="AA168" s="252">
        <v>19.989999999999998</v>
      </c>
      <c r="AB168" s="212"/>
      <c r="AC168" s="119" t="s">
        <v>41</v>
      </c>
      <c r="AD168" s="67">
        <v>0</v>
      </c>
      <c r="AE168" s="114"/>
      <c r="AF168" s="182">
        <f t="shared" si="186"/>
        <v>0</v>
      </c>
      <c r="AG168" s="183">
        <f t="shared" si="187"/>
        <v>47.599999999999994</v>
      </c>
      <c r="AH168" s="184">
        <f t="shared" si="188"/>
        <v>49.99</v>
      </c>
      <c r="AI168" s="183">
        <f t="shared" si="189"/>
        <v>42.008403361344541</v>
      </c>
      <c r="AJ168" s="202" t="str">
        <f>IF(ISNUMBER(Q168),AF168-20,"-")</f>
        <v>-</v>
      </c>
      <c r="AK168" s="203" t="str">
        <f>IF(ISNUMBER(R168),AF168-40,"-")</f>
        <v>-</v>
      </c>
      <c r="AL168" s="203" t="str">
        <f>IF(ISNUMBER(S168),AF168-60,"-")</f>
        <v>-</v>
      </c>
      <c r="AM168" s="203" t="str">
        <f>IF(ISNUMBER(T168),AF168-80,"-")</f>
        <v>-</v>
      </c>
      <c r="AN168" s="203" t="str">
        <f>IF(ISNUMBER(U168),AF168-100,"-")</f>
        <v>-</v>
      </c>
      <c r="AO168" s="203" t="str">
        <f>IF(ISNUMBER(V168),AF168-120,"-")</f>
        <v>-</v>
      </c>
      <c r="AP168" s="203" t="str">
        <f>IF(ISNUMBER(W168),AF168-140,"-")</f>
        <v>-</v>
      </c>
      <c r="AQ168" s="203" t="str">
        <f>IF(ISNUMBER(X168),AF168-160,"-")</f>
        <v>-</v>
      </c>
      <c r="AR168" s="203" t="str">
        <f>IF(ISNUMBER(Y168),AF168-180,"-")</f>
        <v>-</v>
      </c>
      <c r="AS168" s="204" t="str">
        <f>IF(ISNUMBER(Z168),AF168-200,"-")</f>
        <v>-</v>
      </c>
      <c r="AT168" s="185"/>
      <c r="AU168" s="205" t="str">
        <f t="shared" si="190"/>
        <v>-</v>
      </c>
      <c r="AV168" s="206" t="str">
        <f t="shared" si="191"/>
        <v>-</v>
      </c>
      <c r="AW168" s="206" t="str">
        <f t="shared" si="192"/>
        <v>-</v>
      </c>
      <c r="AX168" s="206" t="str">
        <f t="shared" si="193"/>
        <v>-</v>
      </c>
      <c r="AY168" s="206" t="str">
        <f t="shared" si="194"/>
        <v>-</v>
      </c>
      <c r="AZ168" s="206" t="str">
        <f t="shared" si="195"/>
        <v>-</v>
      </c>
      <c r="BA168" s="206" t="str">
        <f t="shared" si="196"/>
        <v>-</v>
      </c>
      <c r="BB168" s="206" t="str">
        <f t="shared" si="197"/>
        <v>-</v>
      </c>
      <c r="BC168" s="206" t="str">
        <f t="shared" si="198"/>
        <v>-</v>
      </c>
      <c r="BD168" s="207" t="str">
        <f t="shared" si="199"/>
        <v>-</v>
      </c>
      <c r="BE168" s="103" t="s">
        <v>174</v>
      </c>
      <c r="BF168" s="227"/>
      <c r="BG168" s="112" t="s">
        <v>165</v>
      </c>
      <c r="BH168" s="103"/>
    </row>
    <row r="169" spans="1:60" s="49" customFormat="1">
      <c r="A169" s="110"/>
      <c r="B169" s="125" t="s">
        <v>262</v>
      </c>
      <c r="C169" s="55" t="s">
        <v>2527</v>
      </c>
      <c r="D169" s="71" t="s">
        <v>167</v>
      </c>
      <c r="E169" s="112" t="s">
        <v>2428</v>
      </c>
      <c r="F169" s="51" t="s">
        <v>61</v>
      </c>
      <c r="G169" s="14">
        <v>75</v>
      </c>
      <c r="H169" s="14">
        <v>50</v>
      </c>
      <c r="I169" s="14" t="s">
        <v>41</v>
      </c>
      <c r="J169" s="14" t="s">
        <v>76</v>
      </c>
      <c r="K169" s="114" t="s">
        <v>61</v>
      </c>
      <c r="L169" s="115">
        <v>39.99</v>
      </c>
      <c r="M169" s="175">
        <f t="shared" si="185"/>
        <v>33.605042016806728</v>
      </c>
      <c r="N169" s="115"/>
      <c r="O169" s="116"/>
      <c r="P169" s="177">
        <f t="shared" si="233"/>
        <v>39.99</v>
      </c>
      <c r="Q169" s="67">
        <f>P169-1</f>
        <v>38.99</v>
      </c>
      <c r="R169" s="16">
        <f>P169-2</f>
        <v>37.99</v>
      </c>
      <c r="S169" s="16">
        <f>P169-3</f>
        <v>36.99</v>
      </c>
      <c r="T169" s="16">
        <f>P169-4</f>
        <v>35.99</v>
      </c>
      <c r="U169" s="16">
        <f>P169-5</f>
        <v>34.99</v>
      </c>
      <c r="V169" s="16">
        <f>P169-6</f>
        <v>33.99</v>
      </c>
      <c r="W169" s="16">
        <f>P169-7</f>
        <v>32.99</v>
      </c>
      <c r="X169" s="16">
        <f>P169-8</f>
        <v>31.990000000000002</v>
      </c>
      <c r="Y169" s="16">
        <f>P169-9</f>
        <v>30.990000000000002</v>
      </c>
      <c r="Z169" s="72">
        <f>P169-10</f>
        <v>29.990000000000002</v>
      </c>
      <c r="AA169" s="252">
        <v>19.989999999999998</v>
      </c>
      <c r="AB169" s="237" t="s">
        <v>49</v>
      </c>
      <c r="AC169" s="120" t="s">
        <v>2538</v>
      </c>
      <c r="AD169" s="67">
        <v>390</v>
      </c>
      <c r="AE169" s="114">
        <v>75</v>
      </c>
      <c r="AF169" s="182">
        <f t="shared" si="186"/>
        <v>465</v>
      </c>
      <c r="AG169" s="183">
        <f t="shared" si="187"/>
        <v>-505.75</v>
      </c>
      <c r="AH169" s="184">
        <f t="shared" si="188"/>
        <v>9.99</v>
      </c>
      <c r="AI169" s="183">
        <f t="shared" si="189"/>
        <v>8.3949579831932777</v>
      </c>
      <c r="AJ169" s="202">
        <f>IF(ISNUMBER(Q169),AF169-20,"-")</f>
        <v>445</v>
      </c>
      <c r="AK169" s="203">
        <f>IF(ISNUMBER(R169),AF169-40,"-")</f>
        <v>425</v>
      </c>
      <c r="AL169" s="203">
        <f>IF(ISNUMBER(S169),AF169-60,"-")</f>
        <v>405</v>
      </c>
      <c r="AM169" s="203">
        <f>IF(ISNUMBER(T169),AF169-80,"-")</f>
        <v>385</v>
      </c>
      <c r="AN169" s="203">
        <f>IF(ISNUMBER(U169),AF169-100,"-")</f>
        <v>365</v>
      </c>
      <c r="AO169" s="203">
        <f>IF(ISNUMBER(V169),AF169-120,"-")</f>
        <v>345</v>
      </c>
      <c r="AP169" s="203">
        <f>IF(ISNUMBER(W169),AF169-140,"-")</f>
        <v>325</v>
      </c>
      <c r="AQ169" s="203">
        <f>IF(ISNUMBER(X169),AF169-160,"-")</f>
        <v>305</v>
      </c>
      <c r="AR169" s="203">
        <f>IF(ISNUMBER(Y169),AF169-180,"-")</f>
        <v>285</v>
      </c>
      <c r="AS169" s="204">
        <f>IF(ISNUMBER(Z169),AF169-200,"-")</f>
        <v>265</v>
      </c>
      <c r="AT169" s="185"/>
      <c r="AU169" s="205">
        <f t="shared" si="190"/>
        <v>9.99</v>
      </c>
      <c r="AV169" s="206">
        <f t="shared" si="191"/>
        <v>9.99</v>
      </c>
      <c r="AW169" s="206">
        <f t="shared" si="192"/>
        <v>9.99</v>
      </c>
      <c r="AX169" s="206">
        <f t="shared" si="193"/>
        <v>9.99</v>
      </c>
      <c r="AY169" s="206">
        <f t="shared" si="194"/>
        <v>9.99</v>
      </c>
      <c r="AZ169" s="206">
        <f t="shared" si="195"/>
        <v>9.99</v>
      </c>
      <c r="BA169" s="206">
        <f t="shared" si="196"/>
        <v>9.99</v>
      </c>
      <c r="BB169" s="206">
        <f t="shared" si="197"/>
        <v>9.99</v>
      </c>
      <c r="BC169" s="206">
        <f t="shared" si="198"/>
        <v>9.99</v>
      </c>
      <c r="BD169" s="207">
        <f t="shared" si="199"/>
        <v>9.99</v>
      </c>
      <c r="BE169" s="103"/>
      <c r="BF169" s="227">
        <v>46265</v>
      </c>
      <c r="BG169" s="112" t="s">
        <v>164</v>
      </c>
      <c r="BH169" s="103"/>
    </row>
    <row r="170" spans="1:60" s="49" customFormat="1">
      <c r="A170" s="110"/>
      <c r="B170" s="125" t="s">
        <v>262</v>
      </c>
      <c r="C170" s="55" t="s">
        <v>2530</v>
      </c>
      <c r="D170" s="71" t="s">
        <v>85</v>
      </c>
      <c r="E170" s="112" t="s">
        <v>2428</v>
      </c>
      <c r="F170" s="51" t="s">
        <v>61</v>
      </c>
      <c r="G170" s="14">
        <v>150</v>
      </c>
      <c r="H170" s="14">
        <v>100</v>
      </c>
      <c r="I170" s="14" t="s">
        <v>41</v>
      </c>
      <c r="J170" s="14" t="s">
        <v>76</v>
      </c>
      <c r="K170" s="114" t="s">
        <v>61</v>
      </c>
      <c r="L170" s="115">
        <v>39.99</v>
      </c>
      <c r="M170" s="175">
        <f t="shared" si="185"/>
        <v>33.605042016806728</v>
      </c>
      <c r="N170" s="115"/>
      <c r="O170" s="116"/>
      <c r="P170" s="177">
        <f t="shared" si="233"/>
        <v>39.99</v>
      </c>
      <c r="Q170" s="67">
        <f>P170-1</f>
        <v>38.99</v>
      </c>
      <c r="R170" s="16">
        <f>P170-2</f>
        <v>37.99</v>
      </c>
      <c r="S170" s="16">
        <f>P170-3</f>
        <v>36.99</v>
      </c>
      <c r="T170" s="16">
        <f>P170-4</f>
        <v>35.99</v>
      </c>
      <c r="U170" s="16">
        <f>P170-5</f>
        <v>34.99</v>
      </c>
      <c r="V170" s="16">
        <f>P170-6</f>
        <v>33.99</v>
      </c>
      <c r="W170" s="16">
        <f>P170-7</f>
        <v>32.99</v>
      </c>
      <c r="X170" s="16">
        <f>P170-8</f>
        <v>31.990000000000002</v>
      </c>
      <c r="Y170" s="16">
        <f>P170-9</f>
        <v>30.990000000000002</v>
      </c>
      <c r="Z170" s="72">
        <f>P170-10</f>
        <v>29.990000000000002</v>
      </c>
      <c r="AA170" s="252">
        <v>19.989999999999998</v>
      </c>
      <c r="AB170" s="237" t="s">
        <v>49</v>
      </c>
      <c r="AC170" s="120" t="s">
        <v>2543</v>
      </c>
      <c r="AD170" s="67">
        <v>300</v>
      </c>
      <c r="AE170" s="114">
        <v>110</v>
      </c>
      <c r="AF170" s="182">
        <f t="shared" si="186"/>
        <v>410</v>
      </c>
      <c r="AG170" s="183">
        <f t="shared" si="187"/>
        <v>-440.29999999999995</v>
      </c>
      <c r="AH170" s="184">
        <f t="shared" si="188"/>
        <v>9.99</v>
      </c>
      <c r="AI170" s="183">
        <f t="shared" si="189"/>
        <v>8.3949579831932777</v>
      </c>
      <c r="AJ170" s="202">
        <f>IF(ISNUMBER(Q170),AF170-20,"-")</f>
        <v>390</v>
      </c>
      <c r="AK170" s="203">
        <f>IF(ISNUMBER(R170),AF170-40,"-")</f>
        <v>370</v>
      </c>
      <c r="AL170" s="203">
        <f>IF(ISNUMBER(S170),AF170-60,"-")</f>
        <v>350</v>
      </c>
      <c r="AM170" s="203">
        <f>IF(ISNUMBER(T170),AF170-80,"-")</f>
        <v>330</v>
      </c>
      <c r="AN170" s="203">
        <f>IF(ISNUMBER(U170),AF170-100,"-")</f>
        <v>310</v>
      </c>
      <c r="AO170" s="203">
        <f>IF(ISNUMBER(V170),AF170-120,"-")</f>
        <v>290</v>
      </c>
      <c r="AP170" s="203">
        <f>IF(ISNUMBER(W170),AF170-140,"-")</f>
        <v>270</v>
      </c>
      <c r="AQ170" s="203">
        <f>IF(ISNUMBER(X170),AF170-160,"-")</f>
        <v>250</v>
      </c>
      <c r="AR170" s="203">
        <f>IF(ISNUMBER(Y170),AF170-180,"-")</f>
        <v>230</v>
      </c>
      <c r="AS170" s="204">
        <f>IF(ISNUMBER(Z170),AF170-200,"-")</f>
        <v>210</v>
      </c>
      <c r="AT170" s="185"/>
      <c r="AU170" s="205">
        <f t="shared" si="190"/>
        <v>9.99</v>
      </c>
      <c r="AV170" s="206">
        <f t="shared" si="191"/>
        <v>9.99</v>
      </c>
      <c r="AW170" s="206">
        <f t="shared" si="192"/>
        <v>9.99</v>
      </c>
      <c r="AX170" s="206">
        <f t="shared" si="193"/>
        <v>9.99</v>
      </c>
      <c r="AY170" s="206">
        <f t="shared" si="194"/>
        <v>9.99</v>
      </c>
      <c r="AZ170" s="206">
        <f t="shared" si="195"/>
        <v>9.99</v>
      </c>
      <c r="BA170" s="206">
        <f t="shared" si="196"/>
        <v>9.99</v>
      </c>
      <c r="BB170" s="206">
        <f t="shared" si="197"/>
        <v>9.99</v>
      </c>
      <c r="BC170" s="206">
        <f t="shared" si="198"/>
        <v>9.99</v>
      </c>
      <c r="BD170" s="207">
        <f t="shared" si="199"/>
        <v>9.99</v>
      </c>
      <c r="BE170" s="103"/>
      <c r="BF170" s="227">
        <v>46265</v>
      </c>
      <c r="BG170" s="112" t="s">
        <v>164</v>
      </c>
      <c r="BH170" s="103"/>
    </row>
    <row r="171" spans="1:60" s="49" customFormat="1">
      <c r="A171" s="110"/>
      <c r="B171" s="125" t="s">
        <v>262</v>
      </c>
      <c r="C171" s="55" t="s">
        <v>2531</v>
      </c>
      <c r="D171" s="71" t="s">
        <v>71</v>
      </c>
      <c r="E171" s="112" t="s">
        <v>2428</v>
      </c>
      <c r="F171" s="51" t="s">
        <v>61</v>
      </c>
      <c r="G171" s="14">
        <v>150</v>
      </c>
      <c r="H171" s="14">
        <v>100</v>
      </c>
      <c r="I171" s="14" t="s">
        <v>41</v>
      </c>
      <c r="J171" s="14" t="s">
        <v>76</v>
      </c>
      <c r="K171" s="114" t="s">
        <v>61</v>
      </c>
      <c r="L171" s="115">
        <v>44.99</v>
      </c>
      <c r="M171" s="175">
        <f t="shared" si="185"/>
        <v>37.806722689075634</v>
      </c>
      <c r="N171" s="115">
        <f>L171-5</f>
        <v>39.99</v>
      </c>
      <c r="O171" s="118">
        <f>N171/1.19</f>
        <v>33.605042016806728</v>
      </c>
      <c r="P171" s="177">
        <f>N171</f>
        <v>39.99</v>
      </c>
      <c r="Q171" s="67">
        <f>P171-1</f>
        <v>38.99</v>
      </c>
      <c r="R171" s="16">
        <f>P171-2</f>
        <v>37.99</v>
      </c>
      <c r="S171" s="16">
        <f>P171-3</f>
        <v>36.99</v>
      </c>
      <c r="T171" s="16">
        <f>P171-4</f>
        <v>35.99</v>
      </c>
      <c r="U171" s="16">
        <f>P171-5</f>
        <v>34.99</v>
      </c>
      <c r="V171" s="16">
        <f>P171-6</f>
        <v>33.99</v>
      </c>
      <c r="W171" s="16">
        <f>P171-7</f>
        <v>32.99</v>
      </c>
      <c r="X171" s="16">
        <f>P171-8</f>
        <v>31.990000000000002</v>
      </c>
      <c r="Y171" s="16">
        <f>P171-9</f>
        <v>30.990000000000002</v>
      </c>
      <c r="Z171" s="72">
        <f>P171-10</f>
        <v>29.990000000000002</v>
      </c>
      <c r="AA171" s="252">
        <v>19.989999999999998</v>
      </c>
      <c r="AB171" s="237" t="s">
        <v>169</v>
      </c>
      <c r="AC171" s="120" t="s">
        <v>2544</v>
      </c>
      <c r="AD171" s="67">
        <v>380</v>
      </c>
      <c r="AE171" s="114">
        <v>30</v>
      </c>
      <c r="AF171" s="182">
        <f t="shared" si="186"/>
        <v>410</v>
      </c>
      <c r="AG171" s="183">
        <f t="shared" si="187"/>
        <v>-440.29999999999995</v>
      </c>
      <c r="AH171" s="184">
        <f t="shared" si="188"/>
        <v>9.99</v>
      </c>
      <c r="AI171" s="183">
        <f t="shared" si="189"/>
        <v>8.3949579831932777</v>
      </c>
      <c r="AJ171" s="202">
        <f>IF(ISNUMBER(Q171),AF171-20,"-")</f>
        <v>390</v>
      </c>
      <c r="AK171" s="203">
        <f>IF(ISNUMBER(R171),AF171-40,"-")</f>
        <v>370</v>
      </c>
      <c r="AL171" s="203">
        <f>IF(ISNUMBER(S171),AF171-60,"-")</f>
        <v>350</v>
      </c>
      <c r="AM171" s="203">
        <f>IF(ISNUMBER(T171),AF171-80,"-")</f>
        <v>330</v>
      </c>
      <c r="AN171" s="203">
        <f>IF(ISNUMBER(U171),AF171-100,"-")</f>
        <v>310</v>
      </c>
      <c r="AO171" s="203">
        <f>IF(ISNUMBER(V171),AF171-120,"-")</f>
        <v>290</v>
      </c>
      <c r="AP171" s="203">
        <f>IF(ISNUMBER(W171),AF171-140,"-")</f>
        <v>270</v>
      </c>
      <c r="AQ171" s="203">
        <f>IF(ISNUMBER(X171),AF171-160,"-")</f>
        <v>250</v>
      </c>
      <c r="AR171" s="203">
        <f>IF(ISNUMBER(Y171),AF171-180,"-")</f>
        <v>230</v>
      </c>
      <c r="AS171" s="204">
        <f>IF(ISNUMBER(Z171),AF171-200,"-")</f>
        <v>210</v>
      </c>
      <c r="AT171" s="185"/>
      <c r="AU171" s="205">
        <f t="shared" si="190"/>
        <v>9.99</v>
      </c>
      <c r="AV171" s="206">
        <f t="shared" si="191"/>
        <v>9.99</v>
      </c>
      <c r="AW171" s="206">
        <f t="shared" si="192"/>
        <v>9.99</v>
      </c>
      <c r="AX171" s="206">
        <f t="shared" si="193"/>
        <v>9.99</v>
      </c>
      <c r="AY171" s="206">
        <f t="shared" si="194"/>
        <v>9.99</v>
      </c>
      <c r="AZ171" s="206">
        <f t="shared" si="195"/>
        <v>9.99</v>
      </c>
      <c r="BA171" s="206">
        <f t="shared" si="196"/>
        <v>9.99</v>
      </c>
      <c r="BB171" s="206">
        <f t="shared" si="197"/>
        <v>9.99</v>
      </c>
      <c r="BC171" s="206">
        <f t="shared" si="198"/>
        <v>9.99</v>
      </c>
      <c r="BD171" s="207">
        <f t="shared" si="199"/>
        <v>9.99</v>
      </c>
      <c r="BE171" s="103"/>
      <c r="BF171" s="227">
        <v>46265</v>
      </c>
      <c r="BG171" s="112" t="s">
        <v>164</v>
      </c>
      <c r="BH171" s="103"/>
    </row>
    <row r="172" spans="1:60" s="49" customFormat="1">
      <c r="A172" s="110"/>
      <c r="B172" s="125" t="s">
        <v>262</v>
      </c>
      <c r="C172" s="55" t="s">
        <v>2532</v>
      </c>
      <c r="D172" s="71" t="s">
        <v>167</v>
      </c>
      <c r="E172" s="112" t="s">
        <v>2428</v>
      </c>
      <c r="F172" s="51" t="s">
        <v>61</v>
      </c>
      <c r="G172" s="14">
        <v>150</v>
      </c>
      <c r="H172" s="14">
        <v>100</v>
      </c>
      <c r="I172" s="14" t="s">
        <v>41</v>
      </c>
      <c r="J172" s="14" t="s">
        <v>76</v>
      </c>
      <c r="K172" s="114" t="s">
        <v>61</v>
      </c>
      <c r="L172" s="115">
        <v>49.99</v>
      </c>
      <c r="M172" s="175">
        <f t="shared" si="185"/>
        <v>42.008403361344541</v>
      </c>
      <c r="N172" s="115">
        <f>L172-10</f>
        <v>39.99</v>
      </c>
      <c r="O172" s="118">
        <f>N172/1.19</f>
        <v>33.605042016806728</v>
      </c>
      <c r="P172" s="177">
        <f>N172</f>
        <v>39.99</v>
      </c>
      <c r="Q172" s="67">
        <f>P172-1</f>
        <v>38.99</v>
      </c>
      <c r="R172" s="16">
        <f>P172-2</f>
        <v>37.99</v>
      </c>
      <c r="S172" s="16">
        <f>P172-3</f>
        <v>36.99</v>
      </c>
      <c r="T172" s="16">
        <f>P172-4</f>
        <v>35.99</v>
      </c>
      <c r="U172" s="16">
        <f>P172-5</f>
        <v>34.99</v>
      </c>
      <c r="V172" s="16">
        <f>P172-6</f>
        <v>33.99</v>
      </c>
      <c r="W172" s="16">
        <f>P172-7</f>
        <v>32.99</v>
      </c>
      <c r="X172" s="16">
        <f>P172-8</f>
        <v>31.990000000000002</v>
      </c>
      <c r="Y172" s="16">
        <f>P172-9</f>
        <v>30.990000000000002</v>
      </c>
      <c r="Z172" s="72">
        <f>P172-10</f>
        <v>29.990000000000002</v>
      </c>
      <c r="AA172" s="252">
        <v>19.989999999999998</v>
      </c>
      <c r="AB172" s="237" t="s">
        <v>81</v>
      </c>
      <c r="AC172" s="120" t="s">
        <v>2545</v>
      </c>
      <c r="AD172" s="67">
        <v>460</v>
      </c>
      <c r="AE172" s="114">
        <v>-70</v>
      </c>
      <c r="AF172" s="182">
        <f t="shared" si="186"/>
        <v>390</v>
      </c>
      <c r="AG172" s="183">
        <f t="shared" si="187"/>
        <v>-416.5</v>
      </c>
      <c r="AH172" s="184">
        <f t="shared" si="188"/>
        <v>9.99</v>
      </c>
      <c r="AI172" s="183">
        <f t="shared" si="189"/>
        <v>8.3949579831932777</v>
      </c>
      <c r="AJ172" s="202">
        <f>IF(ISNUMBER(Q172),AF172-20,"-")</f>
        <v>370</v>
      </c>
      <c r="AK172" s="203">
        <f>IF(ISNUMBER(R172),AF172-40,"-")</f>
        <v>350</v>
      </c>
      <c r="AL172" s="203">
        <f>IF(ISNUMBER(S172),AF172-60,"-")</f>
        <v>330</v>
      </c>
      <c r="AM172" s="203">
        <f>IF(ISNUMBER(T172),AF172-80,"-")</f>
        <v>310</v>
      </c>
      <c r="AN172" s="203">
        <f>IF(ISNUMBER(U172),AF172-100,"-")</f>
        <v>290</v>
      </c>
      <c r="AO172" s="203">
        <f>IF(ISNUMBER(V172),AF172-120,"-")</f>
        <v>270</v>
      </c>
      <c r="AP172" s="203">
        <f>IF(ISNUMBER(W172),AF172-140,"-")</f>
        <v>250</v>
      </c>
      <c r="AQ172" s="203">
        <f>IF(ISNUMBER(X172),AF172-160,"-")</f>
        <v>230</v>
      </c>
      <c r="AR172" s="203">
        <f>IF(ISNUMBER(Y172),AF172-180,"-")</f>
        <v>210</v>
      </c>
      <c r="AS172" s="204">
        <f>IF(ISNUMBER(Z172),AF172-200,"-")</f>
        <v>190</v>
      </c>
      <c r="AT172" s="185"/>
      <c r="AU172" s="205">
        <f t="shared" si="190"/>
        <v>9.99</v>
      </c>
      <c r="AV172" s="206">
        <f t="shared" si="191"/>
        <v>9.99</v>
      </c>
      <c r="AW172" s="206">
        <f t="shared" si="192"/>
        <v>9.99</v>
      </c>
      <c r="AX172" s="206">
        <f t="shared" si="193"/>
        <v>9.99</v>
      </c>
      <c r="AY172" s="206">
        <f t="shared" si="194"/>
        <v>9.99</v>
      </c>
      <c r="AZ172" s="206">
        <f t="shared" si="195"/>
        <v>9.99</v>
      </c>
      <c r="BA172" s="206">
        <f t="shared" si="196"/>
        <v>9.99</v>
      </c>
      <c r="BB172" s="206">
        <f t="shared" si="197"/>
        <v>9.99</v>
      </c>
      <c r="BC172" s="206">
        <f t="shared" si="198"/>
        <v>9.99</v>
      </c>
      <c r="BD172" s="207">
        <f t="shared" si="199"/>
        <v>9.99</v>
      </c>
      <c r="BE172" s="103"/>
      <c r="BF172" s="227">
        <v>46265</v>
      </c>
      <c r="BG172" s="112" t="s">
        <v>164</v>
      </c>
      <c r="BH172" s="103"/>
    </row>
    <row r="173" spans="1:60" s="49" customFormat="1">
      <c r="A173" s="110"/>
      <c r="B173" s="125" t="s">
        <v>262</v>
      </c>
      <c r="C173" s="55" t="s">
        <v>2533</v>
      </c>
      <c r="D173" s="71" t="s">
        <v>40</v>
      </c>
      <c r="E173" s="112" t="s">
        <v>2428</v>
      </c>
      <c r="F173" s="51" t="s">
        <v>61</v>
      </c>
      <c r="G173" s="14">
        <v>200</v>
      </c>
      <c r="H173" s="14">
        <v>100</v>
      </c>
      <c r="I173" s="14" t="s">
        <v>41</v>
      </c>
      <c r="J173" s="14" t="s">
        <v>76</v>
      </c>
      <c r="K173" s="114" t="s">
        <v>61</v>
      </c>
      <c r="L173" s="115">
        <v>39.99</v>
      </c>
      <c r="M173" s="175">
        <f t="shared" si="185"/>
        <v>33.605042016806728</v>
      </c>
      <c r="N173" s="115"/>
      <c r="O173" s="116"/>
      <c r="P173" s="177">
        <f>L173</f>
        <v>39.99</v>
      </c>
      <c r="Q173" s="67">
        <f>P173-1</f>
        <v>38.99</v>
      </c>
      <c r="R173" s="16">
        <f>P173-2</f>
        <v>37.99</v>
      </c>
      <c r="S173" s="16">
        <f>P173-3</f>
        <v>36.99</v>
      </c>
      <c r="T173" s="16">
        <f>P173-4</f>
        <v>35.99</v>
      </c>
      <c r="U173" s="16">
        <f>P173-5</f>
        <v>34.99</v>
      </c>
      <c r="V173" s="16">
        <f>P173-6</f>
        <v>33.99</v>
      </c>
      <c r="W173" s="16">
        <f>P173-7</f>
        <v>32.99</v>
      </c>
      <c r="X173" s="16">
        <f>P173-8</f>
        <v>31.990000000000002</v>
      </c>
      <c r="Y173" s="16">
        <f>P173-9</f>
        <v>30.990000000000002</v>
      </c>
      <c r="Z173" s="72">
        <f>P173-10</f>
        <v>29.990000000000002</v>
      </c>
      <c r="AA173" s="252">
        <v>19.989999999999998</v>
      </c>
      <c r="AB173" s="237" t="s">
        <v>49</v>
      </c>
      <c r="AC173" s="120" t="s">
        <v>2547</v>
      </c>
      <c r="AD173" s="67">
        <v>260</v>
      </c>
      <c r="AE173" s="114">
        <v>220</v>
      </c>
      <c r="AF173" s="182">
        <f t="shared" si="186"/>
        <v>480</v>
      </c>
      <c r="AG173" s="183">
        <f t="shared" si="187"/>
        <v>-523.6</v>
      </c>
      <c r="AH173" s="184">
        <f t="shared" si="188"/>
        <v>9.99</v>
      </c>
      <c r="AI173" s="183">
        <f t="shared" si="189"/>
        <v>8.3949579831932777</v>
      </c>
      <c r="AJ173" s="202">
        <f>IF(ISNUMBER(Q173),AF173-20,"-")</f>
        <v>460</v>
      </c>
      <c r="AK173" s="203">
        <f>IF(ISNUMBER(R173),AF173-40,"-")</f>
        <v>440</v>
      </c>
      <c r="AL173" s="203">
        <f>IF(ISNUMBER(S173),AF173-60,"-")</f>
        <v>420</v>
      </c>
      <c r="AM173" s="203">
        <f>IF(ISNUMBER(T173),AF173-80,"-")</f>
        <v>400</v>
      </c>
      <c r="AN173" s="203">
        <f>IF(ISNUMBER(U173),AF173-100,"-")</f>
        <v>380</v>
      </c>
      <c r="AO173" s="203">
        <f>IF(ISNUMBER(V173),AF173-120,"-")</f>
        <v>360</v>
      </c>
      <c r="AP173" s="203">
        <f>IF(ISNUMBER(W173),AF173-140,"-")</f>
        <v>340</v>
      </c>
      <c r="AQ173" s="203">
        <f>IF(ISNUMBER(X173),AF173-160,"-")</f>
        <v>320</v>
      </c>
      <c r="AR173" s="203">
        <f>IF(ISNUMBER(Y173),AF173-180,"-")</f>
        <v>300</v>
      </c>
      <c r="AS173" s="204">
        <f>IF(ISNUMBER(Z173),AF173-200,"-")</f>
        <v>280</v>
      </c>
      <c r="AT173" s="185"/>
      <c r="AU173" s="205">
        <f t="shared" si="190"/>
        <v>9.99</v>
      </c>
      <c r="AV173" s="206">
        <f t="shared" si="191"/>
        <v>9.99</v>
      </c>
      <c r="AW173" s="206">
        <f t="shared" si="192"/>
        <v>9.99</v>
      </c>
      <c r="AX173" s="206">
        <f t="shared" si="193"/>
        <v>9.99</v>
      </c>
      <c r="AY173" s="206">
        <f t="shared" si="194"/>
        <v>9.99</v>
      </c>
      <c r="AZ173" s="206">
        <f t="shared" si="195"/>
        <v>9.99</v>
      </c>
      <c r="BA173" s="206">
        <f t="shared" si="196"/>
        <v>9.99</v>
      </c>
      <c r="BB173" s="206">
        <f t="shared" si="197"/>
        <v>9.99</v>
      </c>
      <c r="BC173" s="206">
        <f t="shared" si="198"/>
        <v>9.99</v>
      </c>
      <c r="BD173" s="207">
        <f t="shared" si="199"/>
        <v>9.99</v>
      </c>
      <c r="BE173" s="103"/>
      <c r="BF173" s="227">
        <v>46265</v>
      </c>
      <c r="BG173" s="112" t="s">
        <v>164</v>
      </c>
      <c r="BH173" s="103"/>
    </row>
    <row r="174" spans="1:60" s="49" customFormat="1">
      <c r="A174" s="111" t="s">
        <v>173</v>
      </c>
      <c r="B174" s="125" t="s">
        <v>262</v>
      </c>
      <c r="C174" s="55" t="s">
        <v>2534</v>
      </c>
      <c r="D174" s="71" t="s">
        <v>40</v>
      </c>
      <c r="E174" s="112" t="s">
        <v>2428</v>
      </c>
      <c r="F174" s="51" t="s">
        <v>61</v>
      </c>
      <c r="G174" s="14">
        <v>200</v>
      </c>
      <c r="H174" s="14">
        <v>100</v>
      </c>
      <c r="I174" s="14" t="s">
        <v>41</v>
      </c>
      <c r="J174" s="14" t="s">
        <v>76</v>
      </c>
      <c r="K174" s="114" t="s">
        <v>61</v>
      </c>
      <c r="L174" s="115">
        <v>39.99</v>
      </c>
      <c r="M174" s="175">
        <f t="shared" si="185"/>
        <v>33.605042016806728</v>
      </c>
      <c r="N174" s="115"/>
      <c r="O174" s="116"/>
      <c r="P174" s="177">
        <f>L174</f>
        <v>39.99</v>
      </c>
      <c r="Q174" s="51" t="s">
        <v>41</v>
      </c>
      <c r="R174" s="14" t="s">
        <v>41</v>
      </c>
      <c r="S174" s="14" t="s">
        <v>41</v>
      </c>
      <c r="T174" s="14" t="s">
        <v>41</v>
      </c>
      <c r="U174" s="14" t="s">
        <v>41</v>
      </c>
      <c r="V174" s="14" t="s">
        <v>41</v>
      </c>
      <c r="W174" s="14" t="s">
        <v>41</v>
      </c>
      <c r="X174" s="14" t="s">
        <v>41</v>
      </c>
      <c r="Y174" s="14" t="s">
        <v>41</v>
      </c>
      <c r="Z174" s="71" t="s">
        <v>41</v>
      </c>
      <c r="AA174" s="256">
        <v>0</v>
      </c>
      <c r="AB174" s="237" t="s">
        <v>49</v>
      </c>
      <c r="AC174" s="120" t="s">
        <v>2548</v>
      </c>
      <c r="AD174" s="67">
        <v>0</v>
      </c>
      <c r="AE174" s="114">
        <v>40</v>
      </c>
      <c r="AF174" s="182">
        <f t="shared" si="186"/>
        <v>40</v>
      </c>
      <c r="AG174" s="183">
        <f t="shared" si="187"/>
        <v>0</v>
      </c>
      <c r="AH174" s="184">
        <f t="shared" si="188"/>
        <v>9.99</v>
      </c>
      <c r="AI174" s="183">
        <f t="shared" si="189"/>
        <v>8.3949579831932777</v>
      </c>
      <c r="AJ174" s="202" t="str">
        <f>IF(ISNUMBER(Q174),AF174-20,"-")</f>
        <v>-</v>
      </c>
      <c r="AK174" s="203" t="str">
        <f>IF(ISNUMBER(R174),AF174-40,"-")</f>
        <v>-</v>
      </c>
      <c r="AL174" s="203" t="str">
        <f>IF(ISNUMBER(S174),AF174-60,"-")</f>
        <v>-</v>
      </c>
      <c r="AM174" s="203" t="str">
        <f>IF(ISNUMBER(T174),AF174-80,"-")</f>
        <v>-</v>
      </c>
      <c r="AN174" s="203" t="str">
        <f>IF(ISNUMBER(U174),AF174-100,"-")</f>
        <v>-</v>
      </c>
      <c r="AO174" s="203" t="str">
        <f>IF(ISNUMBER(V174),AF174-120,"-")</f>
        <v>-</v>
      </c>
      <c r="AP174" s="203" t="str">
        <f>IF(ISNUMBER(W174),AF174-140,"-")</f>
        <v>-</v>
      </c>
      <c r="AQ174" s="203" t="str">
        <f>IF(ISNUMBER(X174),AF174-160,"-")</f>
        <v>-</v>
      </c>
      <c r="AR174" s="203" t="str">
        <f>IF(ISNUMBER(Y174),AF174-180,"-")</f>
        <v>-</v>
      </c>
      <c r="AS174" s="204" t="str">
        <f>IF(ISNUMBER(Z174),AF174-200,"-")</f>
        <v>-</v>
      </c>
      <c r="AT174" s="185"/>
      <c r="AU174" s="205" t="str">
        <f t="shared" si="190"/>
        <v>-</v>
      </c>
      <c r="AV174" s="206" t="str">
        <f t="shared" si="191"/>
        <v>-</v>
      </c>
      <c r="AW174" s="206" t="str">
        <f t="shared" si="192"/>
        <v>-</v>
      </c>
      <c r="AX174" s="206" t="str">
        <f t="shared" si="193"/>
        <v>-</v>
      </c>
      <c r="AY174" s="206" t="str">
        <f t="shared" si="194"/>
        <v>-</v>
      </c>
      <c r="AZ174" s="206" t="str">
        <f t="shared" si="195"/>
        <v>-</v>
      </c>
      <c r="BA174" s="206" t="str">
        <f t="shared" si="196"/>
        <v>-</v>
      </c>
      <c r="BB174" s="206" t="str">
        <f t="shared" si="197"/>
        <v>-</v>
      </c>
      <c r="BC174" s="206" t="str">
        <f t="shared" si="198"/>
        <v>-</v>
      </c>
      <c r="BD174" s="207" t="str">
        <f t="shared" si="199"/>
        <v>-</v>
      </c>
      <c r="BE174" s="103" t="s">
        <v>174</v>
      </c>
      <c r="BF174" s="227">
        <v>46265</v>
      </c>
      <c r="BG174" s="112" t="s">
        <v>165</v>
      </c>
      <c r="BH174" s="103"/>
    </row>
    <row r="175" spans="1:60" s="49" customFormat="1">
      <c r="A175" s="110"/>
      <c r="B175" s="125" t="s">
        <v>262</v>
      </c>
      <c r="C175" s="55" t="s">
        <v>278</v>
      </c>
      <c r="D175" s="71" t="s">
        <v>167</v>
      </c>
      <c r="E175" s="112"/>
      <c r="F175" s="51" t="s">
        <v>61</v>
      </c>
      <c r="G175" s="14">
        <v>100</v>
      </c>
      <c r="H175" s="14">
        <v>50</v>
      </c>
      <c r="I175" s="14" t="s">
        <v>41</v>
      </c>
      <c r="J175" s="14" t="s">
        <v>76</v>
      </c>
      <c r="K175" s="114" t="s">
        <v>61</v>
      </c>
      <c r="L175" s="115">
        <v>44.99</v>
      </c>
      <c r="M175" s="175">
        <f t="shared" ref="M175:M187" si="254">L175/1.19</f>
        <v>37.806722689075634</v>
      </c>
      <c r="N175" s="115"/>
      <c r="O175" s="116"/>
      <c r="P175" s="177">
        <f t="shared" ref="P175:P179" si="255">L175</f>
        <v>44.99</v>
      </c>
      <c r="Q175" s="67">
        <f t="shared" ref="Q175:Q187" si="256">P175-1</f>
        <v>43.99</v>
      </c>
      <c r="R175" s="16">
        <f t="shared" ref="R175:R187" si="257">P175-2</f>
        <v>42.99</v>
      </c>
      <c r="S175" s="16">
        <f t="shared" ref="S175:S187" si="258">P175-3</f>
        <v>41.99</v>
      </c>
      <c r="T175" s="16">
        <f t="shared" ref="T175:T187" si="259">P175-4</f>
        <v>40.99</v>
      </c>
      <c r="U175" s="16">
        <f t="shared" ref="U175:U187" si="260">P175-5</f>
        <v>39.99</v>
      </c>
      <c r="V175" s="16">
        <f t="shared" ref="V175:V187" si="261">P175-6</f>
        <v>38.99</v>
      </c>
      <c r="W175" s="16">
        <f t="shared" ref="W175:W187" si="262">P175-7</f>
        <v>37.99</v>
      </c>
      <c r="X175" s="16">
        <f t="shared" ref="X175:X187" si="263">P175-8</f>
        <v>36.99</v>
      </c>
      <c r="Y175" s="16">
        <f t="shared" ref="Y175:Y187" si="264">P175-9</f>
        <v>35.99</v>
      </c>
      <c r="Z175" s="72">
        <f t="shared" ref="Z175:Z187" si="265">P175-10</f>
        <v>34.99</v>
      </c>
      <c r="AA175" s="252">
        <v>19.989999999999998</v>
      </c>
      <c r="AB175" s="212"/>
      <c r="AC175" s="119" t="s">
        <v>41</v>
      </c>
      <c r="AD175" s="67">
        <v>420</v>
      </c>
      <c r="AE175" s="114"/>
      <c r="AF175" s="182">
        <f t="shared" ref="AF175:AF187" si="266">SUM(AD175:AE175)</f>
        <v>420</v>
      </c>
      <c r="AG175" s="183">
        <f t="shared" ref="AG175:AG187" si="267">((($AF$2+$AF$3)-AF175))*1.19</f>
        <v>-452.2</v>
      </c>
      <c r="AH175" s="184">
        <f t="shared" ref="AH175:AH187" si="268">IF(AG175&lt;1,9.99,ROUNDDOWN(AG175/10,0)*10+9.99)</f>
        <v>9.99</v>
      </c>
      <c r="AI175" s="183">
        <f t="shared" ref="AI175:AI187" si="269">AH175/1.19</f>
        <v>8.3949579831932777</v>
      </c>
      <c r="AJ175" s="202">
        <f>IF(ISNUMBER(Q175),AF175-20,"-")</f>
        <v>400</v>
      </c>
      <c r="AK175" s="203">
        <f>IF(ISNUMBER(R175),AF175-40,"-")</f>
        <v>380</v>
      </c>
      <c r="AL175" s="203">
        <f>IF(ISNUMBER(S175),AF175-60,"-")</f>
        <v>360</v>
      </c>
      <c r="AM175" s="203">
        <f>IF(ISNUMBER(T175),AF175-80,"-")</f>
        <v>340</v>
      </c>
      <c r="AN175" s="203">
        <f>IF(ISNUMBER(U175),AF175-100,"-")</f>
        <v>320</v>
      </c>
      <c r="AO175" s="203">
        <f>IF(ISNUMBER(V175),AF175-120,"-")</f>
        <v>300</v>
      </c>
      <c r="AP175" s="203">
        <f>IF(ISNUMBER(W175),AF175-140,"-")</f>
        <v>280</v>
      </c>
      <c r="AQ175" s="203">
        <f>IF(ISNUMBER(X175),AF175-160,"-")</f>
        <v>260</v>
      </c>
      <c r="AR175" s="203">
        <f>IF(ISNUMBER(Y175),AF175-180,"-")</f>
        <v>240</v>
      </c>
      <c r="AS175" s="204">
        <f>IF(ISNUMBER(Z175),AF175-200,"-")</f>
        <v>220</v>
      </c>
      <c r="AT175" s="185"/>
      <c r="AU175" s="205">
        <f t="shared" ref="AU175:AU187" si="270">IF(ISNUMBER(AJ175),IF((AG175+23.8)&lt;1,9.99,ROUNDDOWN((AG175+23.8)/10,0)*10+9.99),"-")</f>
        <v>9.99</v>
      </c>
      <c r="AV175" s="206">
        <f t="shared" ref="AV175:AV187" si="271">IF(ISNUMBER(AK175),IF((AG175+47.6)&lt;1,9.99,ROUNDDOWN((AG175+47.6)/10,0)*10+9.99),"-")</f>
        <v>9.99</v>
      </c>
      <c r="AW175" s="206">
        <f t="shared" ref="AW175:AW187" si="272">IF(ISNUMBER(AL175),IF((AG175+71.4)&lt;1,9.99,ROUNDDOWN((AG175+71.4)/10,0)*10+9.99),"-")</f>
        <v>9.99</v>
      </c>
      <c r="AX175" s="206">
        <f t="shared" ref="AX175:AX187" si="273">IF(ISNUMBER(AM175),IF((AG175+95.2)&lt;1,9.99,ROUNDDOWN((AG175+95.2)/10,0)*10+9.99),"-")</f>
        <v>9.99</v>
      </c>
      <c r="AY175" s="206">
        <f t="shared" ref="AY175:AY187" si="274">IF(ISNUMBER(AN175),IF((AG175+119)&lt;1,9.99,ROUNDDOWN((AG175+119)/10,0)*10+9.99),"-")</f>
        <v>9.99</v>
      </c>
      <c r="AZ175" s="206">
        <f t="shared" ref="AZ175:AZ187" si="275">IF(ISNUMBER(AO175),IF((AG175+142.8)&lt;1,9.99,ROUNDDOWN((AG175+142.8)/10,0)*10+9.99),"-")</f>
        <v>9.99</v>
      </c>
      <c r="BA175" s="206">
        <f t="shared" ref="BA175:BA187" si="276">IF(ISNUMBER(AP175),IF((AG175+166.6)&lt;1,9.99,ROUNDDOWN((AG175+166.6)/10,0)*10+9.99),"-")</f>
        <v>9.99</v>
      </c>
      <c r="BB175" s="206">
        <f t="shared" ref="BB175:BB187" si="277">IF(ISNUMBER(AQ175),IF((AG175+190.4)&lt;1,9.99,ROUNDDOWN((AG175+190.4)/10,0)*10+9.99),"-")</f>
        <v>9.99</v>
      </c>
      <c r="BC175" s="206">
        <f t="shared" ref="BC175:BC187" si="278">IF(ISNUMBER(AR175),IF((AG175+214.2)&lt;1,9.99,ROUNDDOWN((AG175+214.2)/10,0)*10+9.99),"-")</f>
        <v>9.99</v>
      </c>
      <c r="BD175" s="207">
        <f t="shared" ref="BD175:BD187" si="279">IF(ISNUMBER(AS175),IF((AG175+238)&lt;1,9.99,ROUNDDOWN((AG175+238)/10,0)*10+9.99),"-")</f>
        <v>9.99</v>
      </c>
      <c r="BE175" s="103"/>
      <c r="BF175" s="227"/>
      <c r="BG175" s="112" t="s">
        <v>164</v>
      </c>
      <c r="BH175" s="103"/>
    </row>
    <row r="176" spans="1:60" s="49" customFormat="1">
      <c r="A176" s="110"/>
      <c r="B176" s="125" t="s">
        <v>262</v>
      </c>
      <c r="C176" s="55" t="s">
        <v>278</v>
      </c>
      <c r="D176" s="71" t="s">
        <v>167</v>
      </c>
      <c r="E176" s="112" t="s">
        <v>2428</v>
      </c>
      <c r="F176" s="51" t="s">
        <v>61</v>
      </c>
      <c r="G176" s="14">
        <v>100</v>
      </c>
      <c r="H176" s="14">
        <v>50</v>
      </c>
      <c r="I176" s="14" t="s">
        <v>41</v>
      </c>
      <c r="J176" s="14" t="s">
        <v>76</v>
      </c>
      <c r="K176" s="114" t="s">
        <v>61</v>
      </c>
      <c r="L176" s="115">
        <v>44.99</v>
      </c>
      <c r="M176" s="175">
        <f t="shared" si="254"/>
        <v>37.806722689075634</v>
      </c>
      <c r="N176" s="115"/>
      <c r="O176" s="116"/>
      <c r="P176" s="177">
        <f t="shared" si="255"/>
        <v>44.99</v>
      </c>
      <c r="Q176" s="67">
        <f t="shared" si="256"/>
        <v>43.99</v>
      </c>
      <c r="R176" s="16">
        <f t="shared" si="257"/>
        <v>42.99</v>
      </c>
      <c r="S176" s="16">
        <f t="shared" si="258"/>
        <v>41.99</v>
      </c>
      <c r="T176" s="16">
        <f t="shared" si="259"/>
        <v>40.99</v>
      </c>
      <c r="U176" s="16">
        <f t="shared" si="260"/>
        <v>39.99</v>
      </c>
      <c r="V176" s="16">
        <f t="shared" si="261"/>
        <v>38.99</v>
      </c>
      <c r="W176" s="16">
        <f t="shared" si="262"/>
        <v>37.99</v>
      </c>
      <c r="X176" s="16">
        <f t="shared" si="263"/>
        <v>36.99</v>
      </c>
      <c r="Y176" s="16">
        <f t="shared" si="264"/>
        <v>35.99</v>
      </c>
      <c r="Z176" s="72">
        <f t="shared" si="265"/>
        <v>34.99</v>
      </c>
      <c r="AA176" s="252">
        <v>19.989999999999998</v>
      </c>
      <c r="AB176" s="237" t="s">
        <v>49</v>
      </c>
      <c r="AC176" s="120" t="s">
        <v>2316</v>
      </c>
      <c r="AD176" s="67">
        <v>420</v>
      </c>
      <c r="AE176" s="114">
        <v>95</v>
      </c>
      <c r="AF176" s="182">
        <f t="shared" si="266"/>
        <v>515</v>
      </c>
      <c r="AG176" s="183">
        <f t="shared" si="267"/>
        <v>-565.25</v>
      </c>
      <c r="AH176" s="184">
        <f t="shared" si="268"/>
        <v>9.99</v>
      </c>
      <c r="AI176" s="183">
        <f t="shared" si="269"/>
        <v>8.3949579831932777</v>
      </c>
      <c r="AJ176" s="202">
        <f>IF(ISNUMBER(Q176),AF176-20,"-")</f>
        <v>495</v>
      </c>
      <c r="AK176" s="203">
        <f>IF(ISNUMBER(R176),AF176-40,"-")</f>
        <v>475</v>
      </c>
      <c r="AL176" s="203">
        <f>IF(ISNUMBER(S176),AF176-60,"-")</f>
        <v>455</v>
      </c>
      <c r="AM176" s="203">
        <f>IF(ISNUMBER(T176),AF176-80,"-")</f>
        <v>435</v>
      </c>
      <c r="AN176" s="203">
        <f>IF(ISNUMBER(U176),AF176-100,"-")</f>
        <v>415</v>
      </c>
      <c r="AO176" s="203">
        <f>IF(ISNUMBER(V176),AF176-120,"-")</f>
        <v>395</v>
      </c>
      <c r="AP176" s="203">
        <f>IF(ISNUMBER(W176),AF176-140,"-")</f>
        <v>375</v>
      </c>
      <c r="AQ176" s="203">
        <f>IF(ISNUMBER(X176),AF176-160,"-")</f>
        <v>355</v>
      </c>
      <c r="AR176" s="203">
        <f>IF(ISNUMBER(Y176),AF176-180,"-")</f>
        <v>335</v>
      </c>
      <c r="AS176" s="204">
        <f>IF(ISNUMBER(Z176),AF176-200,"-")</f>
        <v>315</v>
      </c>
      <c r="AT176" s="185"/>
      <c r="AU176" s="205">
        <f t="shared" si="270"/>
        <v>9.99</v>
      </c>
      <c r="AV176" s="206">
        <f t="shared" si="271"/>
        <v>9.99</v>
      </c>
      <c r="AW176" s="206">
        <f t="shared" si="272"/>
        <v>9.99</v>
      </c>
      <c r="AX176" s="206">
        <f t="shared" si="273"/>
        <v>9.99</v>
      </c>
      <c r="AY176" s="206">
        <f t="shared" si="274"/>
        <v>9.99</v>
      </c>
      <c r="AZ176" s="206">
        <f t="shared" si="275"/>
        <v>9.99</v>
      </c>
      <c r="BA176" s="206">
        <f t="shared" si="276"/>
        <v>9.99</v>
      </c>
      <c r="BB176" s="206">
        <f t="shared" si="277"/>
        <v>9.99</v>
      </c>
      <c r="BC176" s="206">
        <f t="shared" si="278"/>
        <v>9.99</v>
      </c>
      <c r="BD176" s="207">
        <f t="shared" si="279"/>
        <v>9.99</v>
      </c>
      <c r="BE176" s="103"/>
      <c r="BF176" s="227">
        <v>46265</v>
      </c>
      <c r="BG176" s="112" t="s">
        <v>164</v>
      </c>
      <c r="BH176" s="103"/>
    </row>
    <row r="177" spans="1:60" s="49" customFormat="1">
      <c r="A177" s="110"/>
      <c r="B177" s="125" t="s">
        <v>262</v>
      </c>
      <c r="C177" s="55" t="s">
        <v>2531</v>
      </c>
      <c r="D177" s="71" t="s">
        <v>71</v>
      </c>
      <c r="E177" s="112"/>
      <c r="F177" s="51" t="s">
        <v>61</v>
      </c>
      <c r="G177" s="14">
        <v>150</v>
      </c>
      <c r="H177" s="14">
        <v>100</v>
      </c>
      <c r="I177" s="14" t="s">
        <v>41</v>
      </c>
      <c r="J177" s="14" t="s">
        <v>76</v>
      </c>
      <c r="K177" s="114" t="s">
        <v>61</v>
      </c>
      <c r="L177" s="115">
        <v>44.99</v>
      </c>
      <c r="M177" s="175">
        <f t="shared" si="254"/>
        <v>37.806722689075634</v>
      </c>
      <c r="N177" s="115"/>
      <c r="O177" s="116"/>
      <c r="P177" s="177">
        <f t="shared" si="255"/>
        <v>44.99</v>
      </c>
      <c r="Q177" s="67">
        <f t="shared" si="256"/>
        <v>43.99</v>
      </c>
      <c r="R177" s="16">
        <f t="shared" si="257"/>
        <v>42.99</v>
      </c>
      <c r="S177" s="16">
        <f t="shared" si="258"/>
        <v>41.99</v>
      </c>
      <c r="T177" s="16">
        <f t="shared" si="259"/>
        <v>40.99</v>
      </c>
      <c r="U177" s="16">
        <f t="shared" si="260"/>
        <v>39.99</v>
      </c>
      <c r="V177" s="16">
        <f t="shared" si="261"/>
        <v>38.99</v>
      </c>
      <c r="W177" s="16">
        <f t="shared" si="262"/>
        <v>37.99</v>
      </c>
      <c r="X177" s="16">
        <f t="shared" si="263"/>
        <v>36.99</v>
      </c>
      <c r="Y177" s="16">
        <f t="shared" si="264"/>
        <v>35.99</v>
      </c>
      <c r="Z177" s="72">
        <f t="shared" si="265"/>
        <v>34.99</v>
      </c>
      <c r="AA177" s="252">
        <v>19.989999999999998</v>
      </c>
      <c r="AB177" s="212"/>
      <c r="AC177" s="119" t="s">
        <v>41</v>
      </c>
      <c r="AD177" s="67">
        <v>380</v>
      </c>
      <c r="AE177" s="114"/>
      <c r="AF177" s="182">
        <f t="shared" si="266"/>
        <v>380</v>
      </c>
      <c r="AG177" s="183">
        <f t="shared" si="267"/>
        <v>-404.59999999999997</v>
      </c>
      <c r="AH177" s="184">
        <f t="shared" si="268"/>
        <v>9.99</v>
      </c>
      <c r="AI177" s="183">
        <f t="shared" si="269"/>
        <v>8.3949579831932777</v>
      </c>
      <c r="AJ177" s="202">
        <f>IF(ISNUMBER(Q177),AF177-20,"-")</f>
        <v>360</v>
      </c>
      <c r="AK177" s="203">
        <f>IF(ISNUMBER(R177),AF177-40,"-")</f>
        <v>340</v>
      </c>
      <c r="AL177" s="203">
        <f>IF(ISNUMBER(S177),AF177-60,"-")</f>
        <v>320</v>
      </c>
      <c r="AM177" s="203">
        <f>IF(ISNUMBER(T177),AF177-80,"-")</f>
        <v>300</v>
      </c>
      <c r="AN177" s="203">
        <f>IF(ISNUMBER(U177),AF177-100,"-")</f>
        <v>280</v>
      </c>
      <c r="AO177" s="203">
        <f>IF(ISNUMBER(V177),AF177-120,"-")</f>
        <v>260</v>
      </c>
      <c r="AP177" s="203">
        <f>IF(ISNUMBER(W177),AF177-140,"-")</f>
        <v>240</v>
      </c>
      <c r="AQ177" s="203">
        <f>IF(ISNUMBER(X177),AF177-160,"-")</f>
        <v>220</v>
      </c>
      <c r="AR177" s="203">
        <f>IF(ISNUMBER(Y177),AF177-180,"-")</f>
        <v>200</v>
      </c>
      <c r="AS177" s="204">
        <f>IF(ISNUMBER(Z177),AF177-200,"-")</f>
        <v>180</v>
      </c>
      <c r="AT177" s="185"/>
      <c r="AU177" s="205">
        <f t="shared" si="270"/>
        <v>9.99</v>
      </c>
      <c r="AV177" s="206">
        <f t="shared" si="271"/>
        <v>9.99</v>
      </c>
      <c r="AW177" s="206">
        <f t="shared" si="272"/>
        <v>9.99</v>
      </c>
      <c r="AX177" s="206">
        <f t="shared" si="273"/>
        <v>9.99</v>
      </c>
      <c r="AY177" s="206">
        <f t="shared" si="274"/>
        <v>9.99</v>
      </c>
      <c r="AZ177" s="206">
        <f t="shared" si="275"/>
        <v>9.99</v>
      </c>
      <c r="BA177" s="206">
        <f t="shared" si="276"/>
        <v>9.99</v>
      </c>
      <c r="BB177" s="206">
        <f t="shared" si="277"/>
        <v>9.99</v>
      </c>
      <c r="BC177" s="206">
        <f t="shared" si="278"/>
        <v>9.99</v>
      </c>
      <c r="BD177" s="207">
        <f t="shared" si="279"/>
        <v>9.99</v>
      </c>
      <c r="BE177" s="103"/>
      <c r="BF177" s="227"/>
      <c r="BG177" s="112" t="s">
        <v>164</v>
      </c>
      <c r="BH177" s="103"/>
    </row>
    <row r="178" spans="1:60" s="49" customFormat="1">
      <c r="A178" s="110"/>
      <c r="B178" s="125" t="s">
        <v>262</v>
      </c>
      <c r="C178" s="55" t="s">
        <v>2535</v>
      </c>
      <c r="D178" s="71" t="s">
        <v>85</v>
      </c>
      <c r="E178" s="112"/>
      <c r="F178" s="51" t="s">
        <v>61</v>
      </c>
      <c r="G178" s="14">
        <v>200</v>
      </c>
      <c r="H178" s="14">
        <v>100</v>
      </c>
      <c r="I178" s="14" t="s">
        <v>41</v>
      </c>
      <c r="J178" s="14" t="s">
        <v>76</v>
      </c>
      <c r="K178" s="114" t="s">
        <v>61</v>
      </c>
      <c r="L178" s="115">
        <v>44.99</v>
      </c>
      <c r="M178" s="175">
        <f t="shared" si="254"/>
        <v>37.806722689075634</v>
      </c>
      <c r="N178" s="115"/>
      <c r="O178" s="116"/>
      <c r="P178" s="177">
        <f t="shared" si="255"/>
        <v>44.99</v>
      </c>
      <c r="Q178" s="67">
        <f t="shared" si="256"/>
        <v>43.99</v>
      </c>
      <c r="R178" s="16">
        <f t="shared" si="257"/>
        <v>42.99</v>
      </c>
      <c r="S178" s="16">
        <f t="shared" si="258"/>
        <v>41.99</v>
      </c>
      <c r="T178" s="16">
        <f t="shared" si="259"/>
        <v>40.99</v>
      </c>
      <c r="U178" s="16">
        <f t="shared" si="260"/>
        <v>39.99</v>
      </c>
      <c r="V178" s="16">
        <f t="shared" si="261"/>
        <v>38.99</v>
      </c>
      <c r="W178" s="16">
        <f t="shared" si="262"/>
        <v>37.99</v>
      </c>
      <c r="X178" s="16">
        <f t="shared" si="263"/>
        <v>36.99</v>
      </c>
      <c r="Y178" s="16">
        <f t="shared" si="264"/>
        <v>35.99</v>
      </c>
      <c r="Z178" s="72">
        <f t="shared" si="265"/>
        <v>34.99</v>
      </c>
      <c r="AA178" s="252">
        <v>19.989999999999998</v>
      </c>
      <c r="AB178" s="212"/>
      <c r="AC178" s="119" t="s">
        <v>41</v>
      </c>
      <c r="AD178" s="67">
        <v>340</v>
      </c>
      <c r="AE178" s="114"/>
      <c r="AF178" s="182">
        <f t="shared" si="266"/>
        <v>340</v>
      </c>
      <c r="AG178" s="183">
        <f t="shared" si="267"/>
        <v>-357</v>
      </c>
      <c r="AH178" s="184">
        <f t="shared" si="268"/>
        <v>9.99</v>
      </c>
      <c r="AI178" s="183">
        <f t="shared" si="269"/>
        <v>8.3949579831932777</v>
      </c>
      <c r="AJ178" s="202">
        <f>IF(ISNUMBER(Q178),AF178-20,"-")</f>
        <v>320</v>
      </c>
      <c r="AK178" s="203">
        <f>IF(ISNUMBER(R178),AF178-40,"-")</f>
        <v>300</v>
      </c>
      <c r="AL178" s="203">
        <f>IF(ISNUMBER(S178),AF178-60,"-")</f>
        <v>280</v>
      </c>
      <c r="AM178" s="203">
        <f>IF(ISNUMBER(T178),AF178-80,"-")</f>
        <v>260</v>
      </c>
      <c r="AN178" s="203">
        <f>IF(ISNUMBER(U178),AF178-100,"-")</f>
        <v>240</v>
      </c>
      <c r="AO178" s="203">
        <f>IF(ISNUMBER(V178),AF178-120,"-")</f>
        <v>220</v>
      </c>
      <c r="AP178" s="203">
        <f>IF(ISNUMBER(W178),AF178-140,"-")</f>
        <v>200</v>
      </c>
      <c r="AQ178" s="203">
        <f>IF(ISNUMBER(X178),AF178-160,"-")</f>
        <v>180</v>
      </c>
      <c r="AR178" s="203">
        <f>IF(ISNUMBER(Y178),AF178-180,"-")</f>
        <v>160</v>
      </c>
      <c r="AS178" s="204">
        <f>IF(ISNUMBER(Z178),AF178-200,"-")</f>
        <v>140</v>
      </c>
      <c r="AT178" s="185"/>
      <c r="AU178" s="205">
        <f t="shared" si="270"/>
        <v>9.99</v>
      </c>
      <c r="AV178" s="206">
        <f t="shared" si="271"/>
        <v>9.99</v>
      </c>
      <c r="AW178" s="206">
        <f t="shared" si="272"/>
        <v>9.99</v>
      </c>
      <c r="AX178" s="206">
        <f t="shared" si="273"/>
        <v>9.99</v>
      </c>
      <c r="AY178" s="206">
        <f t="shared" si="274"/>
        <v>9.99</v>
      </c>
      <c r="AZ178" s="206">
        <f t="shared" si="275"/>
        <v>9.99</v>
      </c>
      <c r="BA178" s="206">
        <f t="shared" si="276"/>
        <v>9.99</v>
      </c>
      <c r="BB178" s="206">
        <f t="shared" si="277"/>
        <v>9.99</v>
      </c>
      <c r="BC178" s="206">
        <f t="shared" si="278"/>
        <v>9.99</v>
      </c>
      <c r="BD178" s="207">
        <f t="shared" si="279"/>
        <v>9.99</v>
      </c>
      <c r="BE178" s="103"/>
      <c r="BF178" s="227"/>
      <c r="BG178" s="112" t="s">
        <v>164</v>
      </c>
      <c r="BH178" s="103"/>
    </row>
    <row r="179" spans="1:60" s="49" customFormat="1">
      <c r="A179" s="110"/>
      <c r="B179" s="125" t="s">
        <v>262</v>
      </c>
      <c r="C179" s="55" t="s">
        <v>2531</v>
      </c>
      <c r="D179" s="71" t="s">
        <v>71</v>
      </c>
      <c r="E179" s="112" t="s">
        <v>2428</v>
      </c>
      <c r="F179" s="51" t="s">
        <v>61</v>
      </c>
      <c r="G179" s="14">
        <v>150</v>
      </c>
      <c r="H179" s="14">
        <v>100</v>
      </c>
      <c r="I179" s="14" t="s">
        <v>41</v>
      </c>
      <c r="J179" s="14" t="s">
        <v>76</v>
      </c>
      <c r="K179" s="114" t="s">
        <v>61</v>
      </c>
      <c r="L179" s="115">
        <v>44.99</v>
      </c>
      <c r="M179" s="175">
        <f t="shared" si="254"/>
        <v>37.806722689075634</v>
      </c>
      <c r="N179" s="115"/>
      <c r="O179" s="116"/>
      <c r="P179" s="177">
        <f t="shared" si="255"/>
        <v>44.99</v>
      </c>
      <c r="Q179" s="67">
        <f t="shared" si="256"/>
        <v>43.99</v>
      </c>
      <c r="R179" s="16">
        <f t="shared" si="257"/>
        <v>42.99</v>
      </c>
      <c r="S179" s="16">
        <f t="shared" si="258"/>
        <v>41.99</v>
      </c>
      <c r="T179" s="16">
        <f t="shared" si="259"/>
        <v>40.99</v>
      </c>
      <c r="U179" s="16">
        <f t="shared" si="260"/>
        <v>39.99</v>
      </c>
      <c r="V179" s="16">
        <f t="shared" si="261"/>
        <v>38.99</v>
      </c>
      <c r="W179" s="16">
        <f t="shared" si="262"/>
        <v>37.99</v>
      </c>
      <c r="X179" s="16">
        <f t="shared" si="263"/>
        <v>36.99</v>
      </c>
      <c r="Y179" s="16">
        <f t="shared" si="264"/>
        <v>35.99</v>
      </c>
      <c r="Z179" s="72">
        <f t="shared" si="265"/>
        <v>34.99</v>
      </c>
      <c r="AA179" s="252">
        <v>19.989999999999998</v>
      </c>
      <c r="AB179" s="237" t="s">
        <v>49</v>
      </c>
      <c r="AC179" s="120" t="s">
        <v>2543</v>
      </c>
      <c r="AD179" s="67">
        <v>380</v>
      </c>
      <c r="AE179" s="114">
        <v>110</v>
      </c>
      <c r="AF179" s="182">
        <f t="shared" si="266"/>
        <v>490</v>
      </c>
      <c r="AG179" s="183">
        <f t="shared" si="267"/>
        <v>-535.5</v>
      </c>
      <c r="AH179" s="184">
        <f t="shared" si="268"/>
        <v>9.99</v>
      </c>
      <c r="AI179" s="183">
        <f t="shared" si="269"/>
        <v>8.3949579831932777</v>
      </c>
      <c r="AJ179" s="202">
        <f>IF(ISNUMBER(Q179),AF179-20,"-")</f>
        <v>470</v>
      </c>
      <c r="AK179" s="203">
        <f>IF(ISNUMBER(R179),AF179-40,"-")</f>
        <v>450</v>
      </c>
      <c r="AL179" s="203">
        <f>IF(ISNUMBER(S179),AF179-60,"-")</f>
        <v>430</v>
      </c>
      <c r="AM179" s="203">
        <f>IF(ISNUMBER(T179),AF179-80,"-")</f>
        <v>410</v>
      </c>
      <c r="AN179" s="203">
        <f>IF(ISNUMBER(U179),AF179-100,"-")</f>
        <v>390</v>
      </c>
      <c r="AO179" s="203">
        <f>IF(ISNUMBER(V179),AF179-120,"-")</f>
        <v>370</v>
      </c>
      <c r="AP179" s="203">
        <f>IF(ISNUMBER(W179),AF179-140,"-")</f>
        <v>350</v>
      </c>
      <c r="AQ179" s="203">
        <f>IF(ISNUMBER(X179),AF179-160,"-")</f>
        <v>330</v>
      </c>
      <c r="AR179" s="203">
        <f>IF(ISNUMBER(Y179),AF179-180,"-")</f>
        <v>310</v>
      </c>
      <c r="AS179" s="204">
        <f>IF(ISNUMBER(Z179),AF179-200,"-")</f>
        <v>290</v>
      </c>
      <c r="AT179" s="185"/>
      <c r="AU179" s="205">
        <f t="shared" si="270"/>
        <v>9.99</v>
      </c>
      <c r="AV179" s="206">
        <f t="shared" si="271"/>
        <v>9.99</v>
      </c>
      <c r="AW179" s="206">
        <f t="shared" si="272"/>
        <v>9.99</v>
      </c>
      <c r="AX179" s="206">
        <f t="shared" si="273"/>
        <v>9.99</v>
      </c>
      <c r="AY179" s="206">
        <f t="shared" si="274"/>
        <v>9.99</v>
      </c>
      <c r="AZ179" s="206">
        <f t="shared" si="275"/>
        <v>9.99</v>
      </c>
      <c r="BA179" s="206">
        <f t="shared" si="276"/>
        <v>9.99</v>
      </c>
      <c r="BB179" s="206">
        <f t="shared" si="277"/>
        <v>9.99</v>
      </c>
      <c r="BC179" s="206">
        <f t="shared" si="278"/>
        <v>9.99</v>
      </c>
      <c r="BD179" s="207">
        <f t="shared" si="279"/>
        <v>9.99</v>
      </c>
      <c r="BE179" s="103"/>
      <c r="BF179" s="227">
        <v>46265</v>
      </c>
      <c r="BG179" s="112" t="s">
        <v>164</v>
      </c>
      <c r="BH179" s="103"/>
    </row>
    <row r="180" spans="1:60" s="49" customFormat="1">
      <c r="A180" s="110"/>
      <c r="B180" s="125" t="s">
        <v>262</v>
      </c>
      <c r="C180" s="55" t="s">
        <v>2532</v>
      </c>
      <c r="D180" s="71" t="s">
        <v>167</v>
      </c>
      <c r="E180" s="112" t="s">
        <v>2428</v>
      </c>
      <c r="F180" s="51" t="s">
        <v>61</v>
      </c>
      <c r="G180" s="14">
        <v>150</v>
      </c>
      <c r="H180" s="14">
        <v>100</v>
      </c>
      <c r="I180" s="14" t="s">
        <v>41</v>
      </c>
      <c r="J180" s="14" t="s">
        <v>76</v>
      </c>
      <c r="K180" s="114" t="s">
        <v>61</v>
      </c>
      <c r="L180" s="115">
        <v>49.99</v>
      </c>
      <c r="M180" s="175">
        <f t="shared" si="254"/>
        <v>42.008403361344541</v>
      </c>
      <c r="N180" s="115">
        <f>L180-5</f>
        <v>44.99</v>
      </c>
      <c r="O180" s="118">
        <f>N180/1.19</f>
        <v>37.806722689075634</v>
      </c>
      <c r="P180" s="177">
        <f>N180</f>
        <v>44.99</v>
      </c>
      <c r="Q180" s="67">
        <f t="shared" si="256"/>
        <v>43.99</v>
      </c>
      <c r="R180" s="16">
        <f t="shared" si="257"/>
        <v>42.99</v>
      </c>
      <c r="S180" s="16">
        <f t="shared" si="258"/>
        <v>41.99</v>
      </c>
      <c r="T180" s="16">
        <f t="shared" si="259"/>
        <v>40.99</v>
      </c>
      <c r="U180" s="16">
        <f t="shared" si="260"/>
        <v>39.99</v>
      </c>
      <c r="V180" s="16">
        <f t="shared" si="261"/>
        <v>38.99</v>
      </c>
      <c r="W180" s="16">
        <f t="shared" si="262"/>
        <v>37.99</v>
      </c>
      <c r="X180" s="16">
        <f t="shared" si="263"/>
        <v>36.99</v>
      </c>
      <c r="Y180" s="16">
        <f t="shared" si="264"/>
        <v>35.99</v>
      </c>
      <c r="Z180" s="72">
        <f t="shared" si="265"/>
        <v>34.99</v>
      </c>
      <c r="AA180" s="252">
        <v>19.989999999999998</v>
      </c>
      <c r="AB180" s="237" t="s">
        <v>169</v>
      </c>
      <c r="AC180" s="120" t="s">
        <v>2544</v>
      </c>
      <c r="AD180" s="67">
        <v>460</v>
      </c>
      <c r="AE180" s="114">
        <v>30</v>
      </c>
      <c r="AF180" s="182">
        <f t="shared" si="266"/>
        <v>490</v>
      </c>
      <c r="AG180" s="183">
        <f t="shared" si="267"/>
        <v>-535.5</v>
      </c>
      <c r="AH180" s="184">
        <f t="shared" si="268"/>
        <v>9.99</v>
      </c>
      <c r="AI180" s="183">
        <f t="shared" si="269"/>
        <v>8.3949579831932777</v>
      </c>
      <c r="AJ180" s="202">
        <f>IF(ISNUMBER(Q180),AF180-20,"-")</f>
        <v>470</v>
      </c>
      <c r="AK180" s="203">
        <f>IF(ISNUMBER(R180),AF180-40,"-")</f>
        <v>450</v>
      </c>
      <c r="AL180" s="203">
        <f>IF(ISNUMBER(S180),AF180-60,"-")</f>
        <v>430</v>
      </c>
      <c r="AM180" s="203">
        <f>IF(ISNUMBER(T180),AF180-80,"-")</f>
        <v>410</v>
      </c>
      <c r="AN180" s="203">
        <f>IF(ISNUMBER(U180),AF180-100,"-")</f>
        <v>390</v>
      </c>
      <c r="AO180" s="203">
        <f>IF(ISNUMBER(V180),AF180-120,"-")</f>
        <v>370</v>
      </c>
      <c r="AP180" s="203">
        <f>IF(ISNUMBER(W180),AF180-140,"-")</f>
        <v>350</v>
      </c>
      <c r="AQ180" s="203">
        <f>IF(ISNUMBER(X180),AF180-160,"-")</f>
        <v>330</v>
      </c>
      <c r="AR180" s="203">
        <f>IF(ISNUMBER(Y180),AF180-180,"-")</f>
        <v>310</v>
      </c>
      <c r="AS180" s="204">
        <f>IF(ISNUMBER(Z180),AF180-200,"-")</f>
        <v>290</v>
      </c>
      <c r="AT180" s="185"/>
      <c r="AU180" s="205">
        <f t="shared" si="270"/>
        <v>9.99</v>
      </c>
      <c r="AV180" s="206">
        <f t="shared" si="271"/>
        <v>9.99</v>
      </c>
      <c r="AW180" s="206">
        <f t="shared" si="272"/>
        <v>9.99</v>
      </c>
      <c r="AX180" s="206">
        <f t="shared" si="273"/>
        <v>9.99</v>
      </c>
      <c r="AY180" s="206">
        <f t="shared" si="274"/>
        <v>9.99</v>
      </c>
      <c r="AZ180" s="206">
        <f t="shared" si="275"/>
        <v>9.99</v>
      </c>
      <c r="BA180" s="206">
        <f t="shared" si="276"/>
        <v>9.99</v>
      </c>
      <c r="BB180" s="206">
        <f t="shared" si="277"/>
        <v>9.99</v>
      </c>
      <c r="BC180" s="206">
        <f t="shared" si="278"/>
        <v>9.99</v>
      </c>
      <c r="BD180" s="207">
        <f t="shared" si="279"/>
        <v>9.99</v>
      </c>
      <c r="BE180" s="103"/>
      <c r="BF180" s="227">
        <v>46265</v>
      </c>
      <c r="BG180" s="112" t="s">
        <v>164</v>
      </c>
      <c r="BH180" s="103"/>
    </row>
    <row r="181" spans="1:60" s="49" customFormat="1">
      <c r="A181" s="110"/>
      <c r="B181" s="125" t="s">
        <v>262</v>
      </c>
      <c r="C181" s="55" t="s">
        <v>2535</v>
      </c>
      <c r="D181" s="71" t="s">
        <v>85</v>
      </c>
      <c r="E181" s="112" t="s">
        <v>2428</v>
      </c>
      <c r="F181" s="51" t="s">
        <v>61</v>
      </c>
      <c r="G181" s="14">
        <v>200</v>
      </c>
      <c r="H181" s="14">
        <v>100</v>
      </c>
      <c r="I181" s="14" t="s">
        <v>41</v>
      </c>
      <c r="J181" s="14" t="s">
        <v>76</v>
      </c>
      <c r="K181" s="114" t="s">
        <v>61</v>
      </c>
      <c r="L181" s="115">
        <v>44.99</v>
      </c>
      <c r="M181" s="175">
        <f t="shared" si="254"/>
        <v>37.806722689075634</v>
      </c>
      <c r="N181" s="115"/>
      <c r="O181" s="116"/>
      <c r="P181" s="177">
        <f>L181</f>
        <v>44.99</v>
      </c>
      <c r="Q181" s="67">
        <f t="shared" si="256"/>
        <v>43.99</v>
      </c>
      <c r="R181" s="16">
        <f t="shared" si="257"/>
        <v>42.99</v>
      </c>
      <c r="S181" s="16">
        <f t="shared" si="258"/>
        <v>41.99</v>
      </c>
      <c r="T181" s="16">
        <f t="shared" si="259"/>
        <v>40.99</v>
      </c>
      <c r="U181" s="16">
        <f t="shared" si="260"/>
        <v>39.99</v>
      </c>
      <c r="V181" s="16">
        <f t="shared" si="261"/>
        <v>38.99</v>
      </c>
      <c r="W181" s="16">
        <f t="shared" si="262"/>
        <v>37.99</v>
      </c>
      <c r="X181" s="16">
        <f t="shared" si="263"/>
        <v>36.99</v>
      </c>
      <c r="Y181" s="16">
        <f t="shared" si="264"/>
        <v>35.99</v>
      </c>
      <c r="Z181" s="72">
        <f t="shared" si="265"/>
        <v>34.99</v>
      </c>
      <c r="AA181" s="252">
        <v>19.989999999999998</v>
      </c>
      <c r="AB181" s="237" t="s">
        <v>49</v>
      </c>
      <c r="AC181" s="120" t="s">
        <v>2547</v>
      </c>
      <c r="AD181" s="67">
        <v>340</v>
      </c>
      <c r="AE181" s="114">
        <v>220</v>
      </c>
      <c r="AF181" s="182">
        <f t="shared" si="266"/>
        <v>560</v>
      </c>
      <c r="AG181" s="183">
        <f t="shared" si="267"/>
        <v>-618.79999999999995</v>
      </c>
      <c r="AH181" s="184">
        <f t="shared" si="268"/>
        <v>9.99</v>
      </c>
      <c r="AI181" s="183">
        <f t="shared" si="269"/>
        <v>8.3949579831932777</v>
      </c>
      <c r="AJ181" s="202">
        <f>IF(ISNUMBER(Q181),AF181-20,"-")</f>
        <v>540</v>
      </c>
      <c r="AK181" s="203">
        <f>IF(ISNUMBER(R181),AF181-40,"-")</f>
        <v>520</v>
      </c>
      <c r="AL181" s="203">
        <f>IF(ISNUMBER(S181),AF181-60,"-")</f>
        <v>500</v>
      </c>
      <c r="AM181" s="203">
        <f>IF(ISNUMBER(T181),AF181-80,"-")</f>
        <v>480</v>
      </c>
      <c r="AN181" s="203">
        <f>IF(ISNUMBER(U181),AF181-100,"-")</f>
        <v>460</v>
      </c>
      <c r="AO181" s="203">
        <f>IF(ISNUMBER(V181),AF181-120,"-")</f>
        <v>440</v>
      </c>
      <c r="AP181" s="203">
        <f>IF(ISNUMBER(W181),AF181-140,"-")</f>
        <v>420</v>
      </c>
      <c r="AQ181" s="203">
        <f>IF(ISNUMBER(X181),AF181-160,"-")</f>
        <v>400</v>
      </c>
      <c r="AR181" s="203">
        <f>IF(ISNUMBER(Y181),AF181-180,"-")</f>
        <v>380</v>
      </c>
      <c r="AS181" s="204">
        <f>IF(ISNUMBER(Z181),AF181-200,"-")</f>
        <v>360</v>
      </c>
      <c r="AT181" s="185"/>
      <c r="AU181" s="205">
        <f t="shared" si="270"/>
        <v>9.99</v>
      </c>
      <c r="AV181" s="206">
        <f t="shared" si="271"/>
        <v>9.99</v>
      </c>
      <c r="AW181" s="206">
        <f t="shared" si="272"/>
        <v>9.99</v>
      </c>
      <c r="AX181" s="206">
        <f t="shared" si="273"/>
        <v>9.99</v>
      </c>
      <c r="AY181" s="206">
        <f t="shared" si="274"/>
        <v>9.99</v>
      </c>
      <c r="AZ181" s="206">
        <f t="shared" si="275"/>
        <v>9.99</v>
      </c>
      <c r="BA181" s="206">
        <f t="shared" si="276"/>
        <v>9.99</v>
      </c>
      <c r="BB181" s="206">
        <f t="shared" si="277"/>
        <v>9.99</v>
      </c>
      <c r="BC181" s="206">
        <f t="shared" si="278"/>
        <v>9.99</v>
      </c>
      <c r="BD181" s="207">
        <f t="shared" si="279"/>
        <v>9.99</v>
      </c>
      <c r="BE181" s="103"/>
      <c r="BF181" s="227">
        <v>46265</v>
      </c>
      <c r="BG181" s="112" t="s">
        <v>164</v>
      </c>
      <c r="BH181" s="103"/>
    </row>
    <row r="182" spans="1:60">
      <c r="A182" s="110"/>
      <c r="B182" s="125" t="s">
        <v>262</v>
      </c>
      <c r="C182" s="55" t="s">
        <v>2532</v>
      </c>
      <c r="D182" s="71" t="s">
        <v>167</v>
      </c>
      <c r="E182" s="112"/>
      <c r="F182" s="51" t="s">
        <v>61</v>
      </c>
      <c r="G182" s="14">
        <v>150</v>
      </c>
      <c r="H182" s="14">
        <v>100</v>
      </c>
      <c r="I182" s="14" t="s">
        <v>41</v>
      </c>
      <c r="J182" s="14" t="s">
        <v>76</v>
      </c>
      <c r="K182" s="114" t="s">
        <v>61</v>
      </c>
      <c r="L182" s="115">
        <v>49.99</v>
      </c>
      <c r="M182" s="175">
        <f t="shared" si="254"/>
        <v>42.008403361344541</v>
      </c>
      <c r="N182" s="115"/>
      <c r="O182" s="116"/>
      <c r="P182" s="177">
        <f t="shared" ref="P182:P187" si="280">L182</f>
        <v>49.99</v>
      </c>
      <c r="Q182" s="67">
        <f t="shared" si="256"/>
        <v>48.99</v>
      </c>
      <c r="R182" s="16">
        <f t="shared" si="257"/>
        <v>47.99</v>
      </c>
      <c r="S182" s="16">
        <f t="shared" si="258"/>
        <v>46.99</v>
      </c>
      <c r="T182" s="16">
        <f t="shared" si="259"/>
        <v>45.99</v>
      </c>
      <c r="U182" s="16">
        <f t="shared" si="260"/>
        <v>44.99</v>
      </c>
      <c r="V182" s="16">
        <f t="shared" si="261"/>
        <v>43.99</v>
      </c>
      <c r="W182" s="16">
        <f t="shared" si="262"/>
        <v>42.99</v>
      </c>
      <c r="X182" s="16">
        <f t="shared" si="263"/>
        <v>41.99</v>
      </c>
      <c r="Y182" s="16">
        <f t="shared" si="264"/>
        <v>40.99</v>
      </c>
      <c r="Z182" s="72">
        <f t="shared" si="265"/>
        <v>39.99</v>
      </c>
      <c r="AA182" s="252">
        <v>19.989999999999998</v>
      </c>
      <c r="AB182" s="212"/>
      <c r="AC182" s="119" t="s">
        <v>41</v>
      </c>
      <c r="AD182" s="67">
        <v>460</v>
      </c>
      <c r="AE182" s="114"/>
      <c r="AF182" s="182">
        <f t="shared" si="266"/>
        <v>460</v>
      </c>
      <c r="AG182" s="183">
        <f t="shared" si="267"/>
        <v>-499.79999999999995</v>
      </c>
      <c r="AH182" s="184">
        <f t="shared" si="268"/>
        <v>9.99</v>
      </c>
      <c r="AI182" s="183">
        <f t="shared" si="269"/>
        <v>8.3949579831932777</v>
      </c>
      <c r="AJ182" s="202">
        <f>IF(ISNUMBER(Q182),AF182-20,"-")</f>
        <v>440</v>
      </c>
      <c r="AK182" s="203">
        <f>IF(ISNUMBER(R182),AF182-40,"-")</f>
        <v>420</v>
      </c>
      <c r="AL182" s="203">
        <f>IF(ISNUMBER(S182),AF182-60,"-")</f>
        <v>400</v>
      </c>
      <c r="AM182" s="203">
        <f>IF(ISNUMBER(T182),AF182-80,"-")</f>
        <v>380</v>
      </c>
      <c r="AN182" s="203">
        <f>IF(ISNUMBER(U182),AF182-100,"-")</f>
        <v>360</v>
      </c>
      <c r="AO182" s="203">
        <f>IF(ISNUMBER(V182),AF182-120,"-")</f>
        <v>340</v>
      </c>
      <c r="AP182" s="203">
        <f>IF(ISNUMBER(W182),AF182-140,"-")</f>
        <v>320</v>
      </c>
      <c r="AQ182" s="203">
        <f>IF(ISNUMBER(X182),AF182-160,"-")</f>
        <v>300</v>
      </c>
      <c r="AR182" s="203">
        <f>IF(ISNUMBER(Y182),AF182-180,"-")</f>
        <v>280</v>
      </c>
      <c r="AS182" s="204">
        <f>IF(ISNUMBER(Z182),AF182-200,"-")</f>
        <v>260</v>
      </c>
      <c r="AT182" s="185"/>
      <c r="AU182" s="205">
        <f t="shared" si="270"/>
        <v>9.99</v>
      </c>
      <c r="AV182" s="206">
        <f t="shared" si="271"/>
        <v>9.99</v>
      </c>
      <c r="AW182" s="206">
        <f t="shared" si="272"/>
        <v>9.99</v>
      </c>
      <c r="AX182" s="206">
        <f t="shared" si="273"/>
        <v>9.99</v>
      </c>
      <c r="AY182" s="206">
        <f t="shared" si="274"/>
        <v>9.99</v>
      </c>
      <c r="AZ182" s="206">
        <f t="shared" si="275"/>
        <v>9.99</v>
      </c>
      <c r="BA182" s="206">
        <f t="shared" si="276"/>
        <v>9.99</v>
      </c>
      <c r="BB182" s="206">
        <f t="shared" si="277"/>
        <v>9.99</v>
      </c>
      <c r="BC182" s="206">
        <f t="shared" si="278"/>
        <v>9.99</v>
      </c>
      <c r="BD182" s="207">
        <f t="shared" si="279"/>
        <v>9.99</v>
      </c>
      <c r="BE182" s="103"/>
      <c r="BF182" s="227"/>
      <c r="BG182" s="112" t="s">
        <v>164</v>
      </c>
      <c r="BH182" s="103"/>
    </row>
    <row r="183" spans="1:60" s="49" customFormat="1">
      <c r="A183" s="110"/>
      <c r="B183" s="125" t="s">
        <v>262</v>
      </c>
      <c r="C183" s="55" t="s">
        <v>2536</v>
      </c>
      <c r="D183" s="71" t="s">
        <v>71</v>
      </c>
      <c r="E183" s="112"/>
      <c r="F183" s="51" t="s">
        <v>61</v>
      </c>
      <c r="G183" s="14">
        <v>200</v>
      </c>
      <c r="H183" s="14">
        <v>100</v>
      </c>
      <c r="I183" s="14" t="s">
        <v>41</v>
      </c>
      <c r="J183" s="14" t="s">
        <v>76</v>
      </c>
      <c r="K183" s="114" t="s">
        <v>61</v>
      </c>
      <c r="L183" s="115">
        <v>49.99</v>
      </c>
      <c r="M183" s="175">
        <f t="shared" si="254"/>
        <v>42.008403361344541</v>
      </c>
      <c r="N183" s="115"/>
      <c r="O183" s="116"/>
      <c r="P183" s="177">
        <f t="shared" si="280"/>
        <v>49.99</v>
      </c>
      <c r="Q183" s="67">
        <f t="shared" si="256"/>
        <v>48.99</v>
      </c>
      <c r="R183" s="16">
        <f t="shared" si="257"/>
        <v>47.99</v>
      </c>
      <c r="S183" s="16">
        <f t="shared" si="258"/>
        <v>46.99</v>
      </c>
      <c r="T183" s="16">
        <f t="shared" si="259"/>
        <v>45.99</v>
      </c>
      <c r="U183" s="16">
        <f t="shared" si="260"/>
        <v>44.99</v>
      </c>
      <c r="V183" s="16">
        <f t="shared" si="261"/>
        <v>43.99</v>
      </c>
      <c r="W183" s="16">
        <f t="shared" si="262"/>
        <v>42.99</v>
      </c>
      <c r="X183" s="16">
        <f t="shared" si="263"/>
        <v>41.99</v>
      </c>
      <c r="Y183" s="16">
        <f t="shared" si="264"/>
        <v>40.99</v>
      </c>
      <c r="Z183" s="72">
        <f t="shared" si="265"/>
        <v>39.99</v>
      </c>
      <c r="AA183" s="252">
        <v>19.989999999999998</v>
      </c>
      <c r="AB183" s="212"/>
      <c r="AC183" s="119" t="s">
        <v>41</v>
      </c>
      <c r="AD183" s="67">
        <v>420</v>
      </c>
      <c r="AE183" s="114"/>
      <c r="AF183" s="182">
        <f t="shared" si="266"/>
        <v>420</v>
      </c>
      <c r="AG183" s="183">
        <f t="shared" si="267"/>
        <v>-452.2</v>
      </c>
      <c r="AH183" s="184">
        <f t="shared" si="268"/>
        <v>9.99</v>
      </c>
      <c r="AI183" s="183">
        <f t="shared" si="269"/>
        <v>8.3949579831932777</v>
      </c>
      <c r="AJ183" s="202">
        <f>IF(ISNUMBER(Q183),AF183-20,"-")</f>
        <v>400</v>
      </c>
      <c r="AK183" s="203">
        <f>IF(ISNUMBER(R183),AF183-40,"-")</f>
        <v>380</v>
      </c>
      <c r="AL183" s="203">
        <f>IF(ISNUMBER(S183),AF183-60,"-")</f>
        <v>360</v>
      </c>
      <c r="AM183" s="203">
        <f>IF(ISNUMBER(T183),AF183-80,"-")</f>
        <v>340</v>
      </c>
      <c r="AN183" s="203">
        <f>IF(ISNUMBER(U183),AF183-100,"-")</f>
        <v>320</v>
      </c>
      <c r="AO183" s="203">
        <f>IF(ISNUMBER(V183),AF183-120,"-")</f>
        <v>300</v>
      </c>
      <c r="AP183" s="203">
        <f>IF(ISNUMBER(W183),AF183-140,"-")</f>
        <v>280</v>
      </c>
      <c r="AQ183" s="203">
        <f>IF(ISNUMBER(X183),AF183-160,"-")</f>
        <v>260</v>
      </c>
      <c r="AR183" s="203">
        <f>IF(ISNUMBER(Y183),AF183-180,"-")</f>
        <v>240</v>
      </c>
      <c r="AS183" s="204">
        <f>IF(ISNUMBER(Z183),AF183-200,"-")</f>
        <v>220</v>
      </c>
      <c r="AT183" s="185"/>
      <c r="AU183" s="205">
        <f t="shared" si="270"/>
        <v>9.99</v>
      </c>
      <c r="AV183" s="206">
        <f t="shared" si="271"/>
        <v>9.99</v>
      </c>
      <c r="AW183" s="206">
        <f t="shared" si="272"/>
        <v>9.99</v>
      </c>
      <c r="AX183" s="206">
        <f t="shared" si="273"/>
        <v>9.99</v>
      </c>
      <c r="AY183" s="206">
        <f t="shared" si="274"/>
        <v>9.99</v>
      </c>
      <c r="AZ183" s="206">
        <f t="shared" si="275"/>
        <v>9.99</v>
      </c>
      <c r="BA183" s="206">
        <f t="shared" si="276"/>
        <v>9.99</v>
      </c>
      <c r="BB183" s="206">
        <f t="shared" si="277"/>
        <v>9.99</v>
      </c>
      <c r="BC183" s="206">
        <f t="shared" si="278"/>
        <v>9.99</v>
      </c>
      <c r="BD183" s="207">
        <f t="shared" si="279"/>
        <v>9.99</v>
      </c>
      <c r="BE183" s="103"/>
      <c r="BF183" s="227"/>
      <c r="BG183" s="112" t="s">
        <v>164</v>
      </c>
      <c r="BH183" s="103"/>
    </row>
    <row r="184" spans="1:60" s="49" customFormat="1">
      <c r="A184" s="110"/>
      <c r="B184" s="125" t="s">
        <v>262</v>
      </c>
      <c r="C184" s="55" t="s">
        <v>2532</v>
      </c>
      <c r="D184" s="71" t="s">
        <v>167</v>
      </c>
      <c r="E184" s="112" t="s">
        <v>2428</v>
      </c>
      <c r="F184" s="51" t="s">
        <v>61</v>
      </c>
      <c r="G184" s="14">
        <v>150</v>
      </c>
      <c r="H184" s="14">
        <v>100</v>
      </c>
      <c r="I184" s="14" t="s">
        <v>41</v>
      </c>
      <c r="J184" s="14" t="s">
        <v>76</v>
      </c>
      <c r="K184" s="114" t="s">
        <v>61</v>
      </c>
      <c r="L184" s="115">
        <v>49.99</v>
      </c>
      <c r="M184" s="175">
        <f t="shared" si="254"/>
        <v>42.008403361344541</v>
      </c>
      <c r="N184" s="115"/>
      <c r="O184" s="116"/>
      <c r="P184" s="177">
        <f t="shared" si="280"/>
        <v>49.99</v>
      </c>
      <c r="Q184" s="67">
        <f t="shared" si="256"/>
        <v>48.99</v>
      </c>
      <c r="R184" s="16">
        <f t="shared" si="257"/>
        <v>47.99</v>
      </c>
      <c r="S184" s="16">
        <f t="shared" si="258"/>
        <v>46.99</v>
      </c>
      <c r="T184" s="16">
        <f t="shared" si="259"/>
        <v>45.99</v>
      </c>
      <c r="U184" s="16">
        <f t="shared" si="260"/>
        <v>44.99</v>
      </c>
      <c r="V184" s="16">
        <f t="shared" si="261"/>
        <v>43.99</v>
      </c>
      <c r="W184" s="16">
        <f t="shared" si="262"/>
        <v>42.99</v>
      </c>
      <c r="X184" s="16">
        <f t="shared" si="263"/>
        <v>41.99</v>
      </c>
      <c r="Y184" s="16">
        <f t="shared" si="264"/>
        <v>40.99</v>
      </c>
      <c r="Z184" s="72">
        <f t="shared" si="265"/>
        <v>39.99</v>
      </c>
      <c r="AA184" s="252">
        <v>19.989999999999998</v>
      </c>
      <c r="AB184" s="237" t="s">
        <v>49</v>
      </c>
      <c r="AC184" s="120" t="s">
        <v>2543</v>
      </c>
      <c r="AD184" s="67">
        <v>460</v>
      </c>
      <c r="AE184" s="114">
        <v>110</v>
      </c>
      <c r="AF184" s="182">
        <f t="shared" si="266"/>
        <v>570</v>
      </c>
      <c r="AG184" s="183">
        <f t="shared" si="267"/>
        <v>-630.69999999999993</v>
      </c>
      <c r="AH184" s="184">
        <f t="shared" si="268"/>
        <v>9.99</v>
      </c>
      <c r="AI184" s="183">
        <f t="shared" si="269"/>
        <v>8.3949579831932777</v>
      </c>
      <c r="AJ184" s="202">
        <f>IF(ISNUMBER(Q184),AF184-20,"-")</f>
        <v>550</v>
      </c>
      <c r="AK184" s="203">
        <f>IF(ISNUMBER(R184),AF184-40,"-")</f>
        <v>530</v>
      </c>
      <c r="AL184" s="203">
        <f>IF(ISNUMBER(S184),AF184-60,"-")</f>
        <v>510</v>
      </c>
      <c r="AM184" s="203">
        <f>IF(ISNUMBER(T184),AF184-80,"-")</f>
        <v>490</v>
      </c>
      <c r="AN184" s="203">
        <f>IF(ISNUMBER(U184),AF184-100,"-")</f>
        <v>470</v>
      </c>
      <c r="AO184" s="203">
        <f>IF(ISNUMBER(V184),AF184-120,"-")</f>
        <v>450</v>
      </c>
      <c r="AP184" s="203">
        <f>IF(ISNUMBER(W184),AF184-140,"-")</f>
        <v>430</v>
      </c>
      <c r="AQ184" s="203">
        <f>IF(ISNUMBER(X184),AF184-160,"-")</f>
        <v>410</v>
      </c>
      <c r="AR184" s="203">
        <f>IF(ISNUMBER(Y184),AF184-180,"-")</f>
        <v>390</v>
      </c>
      <c r="AS184" s="204">
        <f>IF(ISNUMBER(Z184),AF184-200,"-")</f>
        <v>370</v>
      </c>
      <c r="AT184" s="185"/>
      <c r="AU184" s="205">
        <f t="shared" si="270"/>
        <v>9.99</v>
      </c>
      <c r="AV184" s="206">
        <f t="shared" si="271"/>
        <v>9.99</v>
      </c>
      <c r="AW184" s="206">
        <f t="shared" si="272"/>
        <v>9.99</v>
      </c>
      <c r="AX184" s="206">
        <f t="shared" si="273"/>
        <v>9.99</v>
      </c>
      <c r="AY184" s="206">
        <f t="shared" si="274"/>
        <v>9.99</v>
      </c>
      <c r="AZ184" s="206">
        <f t="shared" si="275"/>
        <v>9.99</v>
      </c>
      <c r="BA184" s="206">
        <f t="shared" si="276"/>
        <v>9.99</v>
      </c>
      <c r="BB184" s="206">
        <f t="shared" si="277"/>
        <v>9.99</v>
      </c>
      <c r="BC184" s="206">
        <f t="shared" si="278"/>
        <v>9.99</v>
      </c>
      <c r="BD184" s="207">
        <f t="shared" si="279"/>
        <v>9.99</v>
      </c>
      <c r="BE184" s="103"/>
      <c r="BF184" s="227">
        <v>46265</v>
      </c>
      <c r="BG184" s="112" t="s">
        <v>164</v>
      </c>
      <c r="BH184" s="103"/>
    </row>
    <row r="185" spans="1:60">
      <c r="A185" s="110"/>
      <c r="B185" s="125" t="s">
        <v>262</v>
      </c>
      <c r="C185" s="55" t="s">
        <v>2536</v>
      </c>
      <c r="D185" s="71" t="s">
        <v>71</v>
      </c>
      <c r="E185" s="112" t="s">
        <v>2428</v>
      </c>
      <c r="F185" s="51" t="s">
        <v>61</v>
      </c>
      <c r="G185" s="14">
        <v>200</v>
      </c>
      <c r="H185" s="14">
        <v>100</v>
      </c>
      <c r="I185" s="14" t="s">
        <v>41</v>
      </c>
      <c r="J185" s="14" t="s">
        <v>76</v>
      </c>
      <c r="K185" s="114" t="s">
        <v>61</v>
      </c>
      <c r="L185" s="115">
        <v>49.99</v>
      </c>
      <c r="M185" s="175">
        <f t="shared" si="254"/>
        <v>42.008403361344541</v>
      </c>
      <c r="N185" s="115"/>
      <c r="O185" s="116"/>
      <c r="P185" s="177">
        <f t="shared" si="280"/>
        <v>49.99</v>
      </c>
      <c r="Q185" s="67">
        <f t="shared" si="256"/>
        <v>48.99</v>
      </c>
      <c r="R185" s="16">
        <f t="shared" si="257"/>
        <v>47.99</v>
      </c>
      <c r="S185" s="16">
        <f t="shared" si="258"/>
        <v>46.99</v>
      </c>
      <c r="T185" s="16">
        <f t="shared" si="259"/>
        <v>45.99</v>
      </c>
      <c r="U185" s="16">
        <f t="shared" si="260"/>
        <v>44.99</v>
      </c>
      <c r="V185" s="16">
        <f t="shared" si="261"/>
        <v>43.99</v>
      </c>
      <c r="W185" s="16">
        <f t="shared" si="262"/>
        <v>42.99</v>
      </c>
      <c r="X185" s="16">
        <f t="shared" si="263"/>
        <v>41.99</v>
      </c>
      <c r="Y185" s="16">
        <f t="shared" si="264"/>
        <v>40.99</v>
      </c>
      <c r="Z185" s="72">
        <f t="shared" si="265"/>
        <v>39.99</v>
      </c>
      <c r="AA185" s="252">
        <v>19.989999999999998</v>
      </c>
      <c r="AB185" s="237" t="s">
        <v>49</v>
      </c>
      <c r="AC185" s="120" t="s">
        <v>2547</v>
      </c>
      <c r="AD185" s="67">
        <v>420</v>
      </c>
      <c r="AE185" s="114">
        <v>220</v>
      </c>
      <c r="AF185" s="182">
        <f t="shared" si="266"/>
        <v>640</v>
      </c>
      <c r="AG185" s="183">
        <f t="shared" si="267"/>
        <v>-714</v>
      </c>
      <c r="AH185" s="184">
        <f t="shared" si="268"/>
        <v>9.99</v>
      </c>
      <c r="AI185" s="183">
        <f t="shared" si="269"/>
        <v>8.3949579831932777</v>
      </c>
      <c r="AJ185" s="202">
        <f>IF(ISNUMBER(Q185),AF185-20,"-")</f>
        <v>620</v>
      </c>
      <c r="AK185" s="203">
        <f>IF(ISNUMBER(R185),AF185-40,"-")</f>
        <v>600</v>
      </c>
      <c r="AL185" s="203">
        <f>IF(ISNUMBER(S185),AF185-60,"-")</f>
        <v>580</v>
      </c>
      <c r="AM185" s="203">
        <f>IF(ISNUMBER(T185),AF185-80,"-")</f>
        <v>560</v>
      </c>
      <c r="AN185" s="203">
        <f>IF(ISNUMBER(U185),AF185-100,"-")</f>
        <v>540</v>
      </c>
      <c r="AO185" s="203">
        <f>IF(ISNUMBER(V185),AF185-120,"-")</f>
        <v>520</v>
      </c>
      <c r="AP185" s="203">
        <f>IF(ISNUMBER(W185),AF185-140,"-")</f>
        <v>500</v>
      </c>
      <c r="AQ185" s="203">
        <f>IF(ISNUMBER(X185),AF185-160,"-")</f>
        <v>480</v>
      </c>
      <c r="AR185" s="203">
        <f>IF(ISNUMBER(Y185),AF185-180,"-")</f>
        <v>460</v>
      </c>
      <c r="AS185" s="204">
        <f>IF(ISNUMBER(Z185),AF185-200,"-")</f>
        <v>440</v>
      </c>
      <c r="AT185" s="185"/>
      <c r="AU185" s="205">
        <f t="shared" si="270"/>
        <v>9.99</v>
      </c>
      <c r="AV185" s="206">
        <f t="shared" si="271"/>
        <v>9.99</v>
      </c>
      <c r="AW185" s="206">
        <f t="shared" si="272"/>
        <v>9.99</v>
      </c>
      <c r="AX185" s="206">
        <f t="shared" si="273"/>
        <v>9.99</v>
      </c>
      <c r="AY185" s="206">
        <f t="shared" si="274"/>
        <v>9.99</v>
      </c>
      <c r="AZ185" s="206">
        <f t="shared" si="275"/>
        <v>9.99</v>
      </c>
      <c r="BA185" s="206">
        <f t="shared" si="276"/>
        <v>9.99</v>
      </c>
      <c r="BB185" s="206">
        <f t="shared" si="277"/>
        <v>9.99</v>
      </c>
      <c r="BC185" s="206">
        <f t="shared" si="278"/>
        <v>9.99</v>
      </c>
      <c r="BD185" s="207">
        <f t="shared" si="279"/>
        <v>9.99</v>
      </c>
      <c r="BE185" s="103"/>
      <c r="BF185" s="227">
        <v>46265</v>
      </c>
      <c r="BG185" s="112" t="s">
        <v>164</v>
      </c>
      <c r="BH185" s="103"/>
    </row>
    <row r="186" spans="1:60">
      <c r="A186" s="110"/>
      <c r="B186" s="125" t="s">
        <v>262</v>
      </c>
      <c r="C186" s="55" t="s">
        <v>2537</v>
      </c>
      <c r="D186" s="71" t="s">
        <v>167</v>
      </c>
      <c r="E186" s="112"/>
      <c r="F186" s="51" t="s">
        <v>61</v>
      </c>
      <c r="G186" s="14">
        <v>200</v>
      </c>
      <c r="H186" s="14">
        <v>100</v>
      </c>
      <c r="I186" s="14" t="s">
        <v>41</v>
      </c>
      <c r="J186" s="14" t="s">
        <v>76</v>
      </c>
      <c r="K186" s="114" t="s">
        <v>61</v>
      </c>
      <c r="L186" s="115">
        <v>54.99</v>
      </c>
      <c r="M186" s="175">
        <f t="shared" si="254"/>
        <v>46.210084033613448</v>
      </c>
      <c r="N186" s="115"/>
      <c r="O186" s="116"/>
      <c r="P186" s="177">
        <f t="shared" si="280"/>
        <v>54.99</v>
      </c>
      <c r="Q186" s="67">
        <f t="shared" si="256"/>
        <v>53.99</v>
      </c>
      <c r="R186" s="16">
        <f t="shared" si="257"/>
        <v>52.99</v>
      </c>
      <c r="S186" s="16">
        <f t="shared" si="258"/>
        <v>51.99</v>
      </c>
      <c r="T186" s="16">
        <f t="shared" si="259"/>
        <v>50.99</v>
      </c>
      <c r="U186" s="16">
        <f t="shared" si="260"/>
        <v>49.99</v>
      </c>
      <c r="V186" s="16">
        <f t="shared" si="261"/>
        <v>48.99</v>
      </c>
      <c r="W186" s="16">
        <f t="shared" si="262"/>
        <v>47.99</v>
      </c>
      <c r="X186" s="16">
        <f t="shared" si="263"/>
        <v>46.99</v>
      </c>
      <c r="Y186" s="16">
        <f t="shared" si="264"/>
        <v>45.99</v>
      </c>
      <c r="Z186" s="72">
        <f t="shared" si="265"/>
        <v>44.99</v>
      </c>
      <c r="AA186" s="252">
        <v>19.989999999999998</v>
      </c>
      <c r="AB186" s="212"/>
      <c r="AC186" s="119" t="s">
        <v>41</v>
      </c>
      <c r="AD186" s="67">
        <v>500</v>
      </c>
      <c r="AE186" s="114"/>
      <c r="AF186" s="182">
        <f t="shared" si="266"/>
        <v>500</v>
      </c>
      <c r="AG186" s="183">
        <f t="shared" si="267"/>
        <v>-547.4</v>
      </c>
      <c r="AH186" s="184">
        <f t="shared" si="268"/>
        <v>9.99</v>
      </c>
      <c r="AI186" s="183">
        <f t="shared" si="269"/>
        <v>8.3949579831932777</v>
      </c>
      <c r="AJ186" s="202">
        <f>IF(ISNUMBER(Q186),AF186-20,"-")</f>
        <v>480</v>
      </c>
      <c r="AK186" s="203">
        <f>IF(ISNUMBER(R186),AF186-40,"-")</f>
        <v>460</v>
      </c>
      <c r="AL186" s="203">
        <f>IF(ISNUMBER(S186),AF186-60,"-")</f>
        <v>440</v>
      </c>
      <c r="AM186" s="203">
        <f>IF(ISNUMBER(T186),AF186-80,"-")</f>
        <v>420</v>
      </c>
      <c r="AN186" s="203">
        <f>IF(ISNUMBER(U186),AF186-100,"-")</f>
        <v>400</v>
      </c>
      <c r="AO186" s="203">
        <f>IF(ISNUMBER(V186),AF186-120,"-")</f>
        <v>380</v>
      </c>
      <c r="AP186" s="203">
        <f>IF(ISNUMBER(W186),AF186-140,"-")</f>
        <v>360</v>
      </c>
      <c r="AQ186" s="203">
        <f>IF(ISNUMBER(X186),AF186-160,"-")</f>
        <v>340</v>
      </c>
      <c r="AR186" s="203">
        <f>IF(ISNUMBER(Y186),AF186-180,"-")</f>
        <v>320</v>
      </c>
      <c r="AS186" s="204">
        <f>IF(ISNUMBER(Z186),AF186-200,"-")</f>
        <v>300</v>
      </c>
      <c r="AT186" s="185"/>
      <c r="AU186" s="205">
        <f t="shared" si="270"/>
        <v>9.99</v>
      </c>
      <c r="AV186" s="206">
        <f t="shared" si="271"/>
        <v>9.99</v>
      </c>
      <c r="AW186" s="206">
        <f t="shared" si="272"/>
        <v>9.99</v>
      </c>
      <c r="AX186" s="206">
        <f t="shared" si="273"/>
        <v>9.99</v>
      </c>
      <c r="AY186" s="206">
        <f t="shared" si="274"/>
        <v>9.99</v>
      </c>
      <c r="AZ186" s="206">
        <f t="shared" si="275"/>
        <v>9.99</v>
      </c>
      <c r="BA186" s="206">
        <f t="shared" si="276"/>
        <v>9.99</v>
      </c>
      <c r="BB186" s="206">
        <f t="shared" si="277"/>
        <v>9.99</v>
      </c>
      <c r="BC186" s="206">
        <f t="shared" si="278"/>
        <v>9.99</v>
      </c>
      <c r="BD186" s="207">
        <f t="shared" si="279"/>
        <v>9.99</v>
      </c>
      <c r="BE186" s="103"/>
      <c r="BF186" s="227"/>
      <c r="BG186" s="112" t="s">
        <v>164</v>
      </c>
      <c r="BH186" s="103"/>
    </row>
    <row r="187" spans="1:60" s="49" customFormat="1">
      <c r="A187" s="110"/>
      <c r="B187" s="125" t="s">
        <v>262</v>
      </c>
      <c r="C187" s="55" t="s">
        <v>2537</v>
      </c>
      <c r="D187" s="71" t="s">
        <v>167</v>
      </c>
      <c r="E187" s="112" t="s">
        <v>2428</v>
      </c>
      <c r="F187" s="51" t="s">
        <v>61</v>
      </c>
      <c r="G187" s="14">
        <v>200</v>
      </c>
      <c r="H187" s="14">
        <v>100</v>
      </c>
      <c r="I187" s="14" t="s">
        <v>41</v>
      </c>
      <c r="J187" s="14" t="s">
        <v>76</v>
      </c>
      <c r="K187" s="114" t="s">
        <v>61</v>
      </c>
      <c r="L187" s="115">
        <v>54.99</v>
      </c>
      <c r="M187" s="175">
        <f t="shared" si="254"/>
        <v>46.210084033613448</v>
      </c>
      <c r="N187" s="115"/>
      <c r="O187" s="116"/>
      <c r="P187" s="177">
        <f t="shared" si="280"/>
        <v>54.99</v>
      </c>
      <c r="Q187" s="67">
        <f t="shared" si="256"/>
        <v>53.99</v>
      </c>
      <c r="R187" s="16">
        <f t="shared" si="257"/>
        <v>52.99</v>
      </c>
      <c r="S187" s="16">
        <f t="shared" si="258"/>
        <v>51.99</v>
      </c>
      <c r="T187" s="16">
        <f t="shared" si="259"/>
        <v>50.99</v>
      </c>
      <c r="U187" s="16">
        <f t="shared" si="260"/>
        <v>49.99</v>
      </c>
      <c r="V187" s="16">
        <f t="shared" si="261"/>
        <v>48.99</v>
      </c>
      <c r="W187" s="16">
        <f t="shared" si="262"/>
        <v>47.99</v>
      </c>
      <c r="X187" s="16">
        <f t="shared" si="263"/>
        <v>46.99</v>
      </c>
      <c r="Y187" s="16">
        <f t="shared" si="264"/>
        <v>45.99</v>
      </c>
      <c r="Z187" s="72">
        <f t="shared" si="265"/>
        <v>44.99</v>
      </c>
      <c r="AA187" s="252">
        <v>19.989999999999998</v>
      </c>
      <c r="AB187" s="237" t="s">
        <v>49</v>
      </c>
      <c r="AC187" s="120" t="s">
        <v>2547</v>
      </c>
      <c r="AD187" s="67">
        <v>500</v>
      </c>
      <c r="AE187" s="114">
        <v>220</v>
      </c>
      <c r="AF187" s="182">
        <f t="shared" si="266"/>
        <v>720</v>
      </c>
      <c r="AG187" s="183">
        <f t="shared" si="267"/>
        <v>-809.19999999999993</v>
      </c>
      <c r="AH187" s="184">
        <f t="shared" si="268"/>
        <v>9.99</v>
      </c>
      <c r="AI187" s="183">
        <f t="shared" si="269"/>
        <v>8.3949579831932777</v>
      </c>
      <c r="AJ187" s="202">
        <f>IF(ISNUMBER(Q187),AF187-20,"-")</f>
        <v>700</v>
      </c>
      <c r="AK187" s="203">
        <f>IF(ISNUMBER(R187),AF187-40,"-")</f>
        <v>680</v>
      </c>
      <c r="AL187" s="203">
        <f>IF(ISNUMBER(S187),AF187-60,"-")</f>
        <v>660</v>
      </c>
      <c r="AM187" s="203">
        <f>IF(ISNUMBER(T187),AF187-80,"-")</f>
        <v>640</v>
      </c>
      <c r="AN187" s="203">
        <f>IF(ISNUMBER(U187),AF187-100,"-")</f>
        <v>620</v>
      </c>
      <c r="AO187" s="203">
        <f>IF(ISNUMBER(V187),AF187-120,"-")</f>
        <v>600</v>
      </c>
      <c r="AP187" s="203">
        <f>IF(ISNUMBER(W187),AF187-140,"-")</f>
        <v>580</v>
      </c>
      <c r="AQ187" s="203">
        <f>IF(ISNUMBER(X187),AF187-160,"-")</f>
        <v>560</v>
      </c>
      <c r="AR187" s="203">
        <f>IF(ISNUMBER(Y187),AF187-180,"-")</f>
        <v>540</v>
      </c>
      <c r="AS187" s="204">
        <f>IF(ISNUMBER(Z187),AF187-200,"-")</f>
        <v>520</v>
      </c>
      <c r="AT187" s="185"/>
      <c r="AU187" s="205">
        <f t="shared" si="270"/>
        <v>9.99</v>
      </c>
      <c r="AV187" s="206">
        <f t="shared" si="271"/>
        <v>9.99</v>
      </c>
      <c r="AW187" s="206">
        <f t="shared" si="272"/>
        <v>9.99</v>
      </c>
      <c r="AX187" s="206">
        <f t="shared" si="273"/>
        <v>9.99</v>
      </c>
      <c r="AY187" s="206">
        <f t="shared" si="274"/>
        <v>9.99</v>
      </c>
      <c r="AZ187" s="206">
        <f t="shared" si="275"/>
        <v>9.99</v>
      </c>
      <c r="BA187" s="206">
        <f t="shared" si="276"/>
        <v>9.99</v>
      </c>
      <c r="BB187" s="206">
        <f t="shared" si="277"/>
        <v>9.99</v>
      </c>
      <c r="BC187" s="206">
        <f t="shared" si="278"/>
        <v>9.99</v>
      </c>
      <c r="BD187" s="207">
        <f t="shared" si="279"/>
        <v>9.99</v>
      </c>
      <c r="BE187" s="103"/>
      <c r="BF187" s="227">
        <v>46265</v>
      </c>
      <c r="BG187" s="112" t="s">
        <v>164</v>
      </c>
      <c r="BH187" s="103"/>
    </row>
    <row r="188" spans="1:60" s="49" customFormat="1">
      <c r="A188" s="110"/>
      <c r="B188" s="125" t="s">
        <v>172</v>
      </c>
      <c r="C188" s="53" t="s">
        <v>2127</v>
      </c>
      <c r="D188" s="71" t="s">
        <v>40</v>
      </c>
      <c r="E188" s="113" t="s">
        <v>2428</v>
      </c>
      <c r="F188" s="51" t="s">
        <v>61</v>
      </c>
      <c r="G188" s="14">
        <v>10</v>
      </c>
      <c r="H188" s="14">
        <v>50</v>
      </c>
      <c r="I188" s="14" t="s">
        <v>41</v>
      </c>
      <c r="J188" s="14" t="s">
        <v>76</v>
      </c>
      <c r="K188" s="114" t="s">
        <v>61</v>
      </c>
      <c r="L188" s="115">
        <v>14.99</v>
      </c>
      <c r="M188" s="175">
        <f t="shared" ref="M188:M205" si="281">L188/1.19</f>
        <v>12.596638655462186</v>
      </c>
      <c r="N188" s="115">
        <f>L188-5</f>
        <v>9.99</v>
      </c>
      <c r="O188" s="118">
        <f>N188/1.19</f>
        <v>8.3949579831932777</v>
      </c>
      <c r="P188" s="177">
        <f>N188</f>
        <v>9.99</v>
      </c>
      <c r="Q188" s="67">
        <f>P188-1</f>
        <v>8.99</v>
      </c>
      <c r="R188" s="16">
        <f t="shared" ref="R188:R189" si="282">P188-2</f>
        <v>7.99</v>
      </c>
      <c r="S188" s="16">
        <f>P188-3</f>
        <v>6.99</v>
      </c>
      <c r="T188" s="16">
        <f>P188-4</f>
        <v>5.99</v>
      </c>
      <c r="U188" s="14" t="s">
        <v>41</v>
      </c>
      <c r="V188" s="14" t="s">
        <v>41</v>
      </c>
      <c r="W188" s="14" t="s">
        <v>41</v>
      </c>
      <c r="X188" s="14" t="s">
        <v>41</v>
      </c>
      <c r="Y188" s="14" t="s">
        <v>41</v>
      </c>
      <c r="Z188" s="71" t="s">
        <v>41</v>
      </c>
      <c r="AA188" s="252">
        <v>19.989999999999998</v>
      </c>
      <c r="AB188" s="80" t="s">
        <v>169</v>
      </c>
      <c r="AC188" s="121" t="s">
        <v>2178</v>
      </c>
      <c r="AD188" s="67">
        <v>70</v>
      </c>
      <c r="AE188" s="114">
        <v>0</v>
      </c>
      <c r="AF188" s="182">
        <f t="shared" ref="AF188:AF205" si="283">SUM(AD188:AE188)</f>
        <v>70</v>
      </c>
      <c r="AG188" s="183">
        <f t="shared" ref="AG188:AG205" si="284">((($AF$2+$AF$3)-AF188))*1.19</f>
        <v>-35.699999999999996</v>
      </c>
      <c r="AH188" s="184">
        <f t="shared" ref="AH188:AH205" si="285">IF(AG188&lt;1,9.99,ROUNDDOWN(AG188/10,0)*10+9.99)</f>
        <v>9.99</v>
      </c>
      <c r="AI188" s="183">
        <f t="shared" ref="AI188:AI205" si="286">AH188/1.19</f>
        <v>8.3949579831932777</v>
      </c>
      <c r="AJ188" s="202">
        <f>IF(ISNUMBER(Q188),AF188-20,"-")</f>
        <v>50</v>
      </c>
      <c r="AK188" s="203">
        <f>IF(ISNUMBER(R188),AF188-40,"-")</f>
        <v>30</v>
      </c>
      <c r="AL188" s="203">
        <f>IF(ISNUMBER(S188),AF188-60,"-")</f>
        <v>10</v>
      </c>
      <c r="AM188" s="203">
        <f>IF(ISNUMBER(T188),AF188-80,"-")</f>
        <v>-10</v>
      </c>
      <c r="AN188" s="203" t="str">
        <f>IF(ISNUMBER(U188),AF188-100,"-")</f>
        <v>-</v>
      </c>
      <c r="AO188" s="203" t="str">
        <f>IF(ISNUMBER(V188),AF188-120,"-")</f>
        <v>-</v>
      </c>
      <c r="AP188" s="203" t="str">
        <f>IF(ISNUMBER(W188),AF188-140,"-")</f>
        <v>-</v>
      </c>
      <c r="AQ188" s="203" t="str">
        <f>IF(ISNUMBER(X188),AF188-160,"-")</f>
        <v>-</v>
      </c>
      <c r="AR188" s="203" t="str">
        <f>IF(ISNUMBER(Y188),AF188-180,"-")</f>
        <v>-</v>
      </c>
      <c r="AS188" s="204" t="str">
        <f>IF(ISNUMBER(Z188),AF188-200,"-")</f>
        <v>-</v>
      </c>
      <c r="AT188" s="185"/>
      <c r="AU188" s="205">
        <f t="shared" ref="AU188:AU206" si="287">IF(ISNUMBER(AJ188),IF((AG188+23.8)&lt;1,9.99,ROUNDDOWN((AG188+23.8)/10,0)*10+9.99),"-")</f>
        <v>9.99</v>
      </c>
      <c r="AV188" s="206">
        <f t="shared" ref="AV188:AV206" si="288">IF(ISNUMBER(AK188),IF((AG188+47.6)&lt;1,9.99,ROUNDDOWN((AG188+47.6)/10,0)*10+9.99),"-")</f>
        <v>19.990000000000002</v>
      </c>
      <c r="AW188" s="206">
        <f t="shared" ref="AW188:AW206" si="289">IF(ISNUMBER(AL188),IF((AG188+71.4)&lt;1,9.99,ROUNDDOWN((AG188+71.4)/10,0)*10+9.99),"-")</f>
        <v>39.99</v>
      </c>
      <c r="AX188" s="206">
        <f t="shared" ref="AX188:AX206" si="290">IF(ISNUMBER(AM188),IF((AG188+95.2)&lt;1,9.99,ROUNDDOWN((AG188+95.2)/10,0)*10+9.99),"-")</f>
        <v>59.99</v>
      </c>
      <c r="AY188" s="206" t="str">
        <f t="shared" ref="AY188:AY206" si="291">IF(ISNUMBER(AN188),IF((AG188+119)&lt;1,9.99,ROUNDDOWN((AG188+119)/10,0)*10+9.99),"-")</f>
        <v>-</v>
      </c>
      <c r="AZ188" s="206" t="str">
        <f t="shared" ref="AZ188:AZ206" si="292">IF(ISNUMBER(AO188),IF((AG188+142.8)&lt;1,9.99,ROUNDDOWN((AG188+142.8)/10,0)*10+9.99),"-")</f>
        <v>-</v>
      </c>
      <c r="BA188" s="206" t="str">
        <f t="shared" ref="BA188:BA206" si="293">IF(ISNUMBER(AP188),IF((AG188+166.6)&lt;1,9.99,ROUNDDOWN((AG188+166.6)/10,0)*10+9.99),"-")</f>
        <v>-</v>
      </c>
      <c r="BB188" s="206" t="str">
        <f t="shared" ref="BB188:BB206" si="294">IF(ISNUMBER(AQ188),IF((AG188+190.4)&lt;1,9.99,ROUNDDOWN((AG188+190.4)/10,0)*10+9.99),"-")</f>
        <v>-</v>
      </c>
      <c r="BC188" s="206" t="str">
        <f t="shared" ref="BC188:BC206" si="295">IF(ISNUMBER(AR188),IF((AG188+214.2)&lt;1,9.99,ROUNDDOWN((AG188+214.2)/10,0)*10+9.99),"-")</f>
        <v>-</v>
      </c>
      <c r="BD188" s="207" t="str">
        <f t="shared" ref="BD188:BD206" si="296">IF(ISNUMBER(AS188),IF((AG188+238)&lt;1,9.99,ROUNDDOWN((AG188+238)/10,0)*10+9.99),"-")</f>
        <v>-</v>
      </c>
      <c r="BE188" s="103"/>
      <c r="BF188" s="227">
        <v>46265</v>
      </c>
      <c r="BG188" s="112" t="s">
        <v>164</v>
      </c>
      <c r="BH188" s="103"/>
    </row>
    <row r="189" spans="1:60" s="49" customFormat="1">
      <c r="A189" s="110"/>
      <c r="B189" s="125" t="s">
        <v>172</v>
      </c>
      <c r="C189" s="53" t="s">
        <v>2127</v>
      </c>
      <c r="D189" s="71" t="s">
        <v>40</v>
      </c>
      <c r="E189" s="113"/>
      <c r="F189" s="51" t="s">
        <v>61</v>
      </c>
      <c r="G189" s="14">
        <v>10</v>
      </c>
      <c r="H189" s="14">
        <v>50</v>
      </c>
      <c r="I189" s="14" t="s">
        <v>41</v>
      </c>
      <c r="J189" s="14" t="s">
        <v>76</v>
      </c>
      <c r="K189" s="114" t="s">
        <v>61</v>
      </c>
      <c r="L189" s="115">
        <v>14.99</v>
      </c>
      <c r="M189" s="175">
        <f t="shared" si="281"/>
        <v>12.596638655462186</v>
      </c>
      <c r="N189" s="115"/>
      <c r="O189" s="116"/>
      <c r="P189" s="177">
        <f>L189</f>
        <v>14.99</v>
      </c>
      <c r="Q189" s="67">
        <f>P189-1</f>
        <v>13.99</v>
      </c>
      <c r="R189" s="16">
        <f t="shared" si="282"/>
        <v>12.99</v>
      </c>
      <c r="S189" s="16">
        <f>P189-3</f>
        <v>11.99</v>
      </c>
      <c r="T189" s="16">
        <f>P189-4</f>
        <v>10.99</v>
      </c>
      <c r="U189" s="14" t="s">
        <v>41</v>
      </c>
      <c r="V189" s="14" t="s">
        <v>41</v>
      </c>
      <c r="W189" s="14" t="s">
        <v>41</v>
      </c>
      <c r="X189" s="14" t="s">
        <v>41</v>
      </c>
      <c r="Y189" s="14" t="s">
        <v>41</v>
      </c>
      <c r="Z189" s="71" t="s">
        <v>41</v>
      </c>
      <c r="AA189" s="252">
        <v>19.989999999999998</v>
      </c>
      <c r="AB189" s="208"/>
      <c r="AC189" s="119" t="s">
        <v>41</v>
      </c>
      <c r="AD189" s="67">
        <v>70</v>
      </c>
      <c r="AE189" s="114"/>
      <c r="AF189" s="182">
        <f t="shared" si="283"/>
        <v>70</v>
      </c>
      <c r="AG189" s="183">
        <f t="shared" si="284"/>
        <v>-35.699999999999996</v>
      </c>
      <c r="AH189" s="184">
        <f t="shared" si="285"/>
        <v>9.99</v>
      </c>
      <c r="AI189" s="183">
        <f t="shared" si="286"/>
        <v>8.3949579831932777</v>
      </c>
      <c r="AJ189" s="202">
        <f>IF(ISNUMBER(Q189),AF189-20,"-")</f>
        <v>50</v>
      </c>
      <c r="AK189" s="203">
        <f>IF(ISNUMBER(R189),AF189-40,"-")</f>
        <v>30</v>
      </c>
      <c r="AL189" s="203">
        <f>IF(ISNUMBER(S189),AF189-60,"-")</f>
        <v>10</v>
      </c>
      <c r="AM189" s="203">
        <f>IF(ISNUMBER(T189),AF189-80,"-")</f>
        <v>-10</v>
      </c>
      <c r="AN189" s="203" t="str">
        <f>IF(ISNUMBER(U189),AF189-100,"-")</f>
        <v>-</v>
      </c>
      <c r="AO189" s="203" t="str">
        <f>IF(ISNUMBER(V189),AF189-120,"-")</f>
        <v>-</v>
      </c>
      <c r="AP189" s="203" t="str">
        <f>IF(ISNUMBER(W189),AF189-140,"-")</f>
        <v>-</v>
      </c>
      <c r="AQ189" s="203" t="str">
        <f>IF(ISNUMBER(X189),AF189-160,"-")</f>
        <v>-</v>
      </c>
      <c r="AR189" s="203" t="str">
        <f>IF(ISNUMBER(Y189),AF189-180,"-")</f>
        <v>-</v>
      </c>
      <c r="AS189" s="204" t="str">
        <f>IF(ISNUMBER(Z189),AF189-200,"-")</f>
        <v>-</v>
      </c>
      <c r="AT189" s="185"/>
      <c r="AU189" s="205">
        <f t="shared" si="287"/>
        <v>9.99</v>
      </c>
      <c r="AV189" s="206">
        <f t="shared" si="288"/>
        <v>19.990000000000002</v>
      </c>
      <c r="AW189" s="206">
        <f t="shared" si="289"/>
        <v>39.99</v>
      </c>
      <c r="AX189" s="206">
        <f t="shared" si="290"/>
        <v>59.99</v>
      </c>
      <c r="AY189" s="206" t="str">
        <f t="shared" si="291"/>
        <v>-</v>
      </c>
      <c r="AZ189" s="206" t="str">
        <f t="shared" si="292"/>
        <v>-</v>
      </c>
      <c r="BA189" s="206" t="str">
        <f t="shared" si="293"/>
        <v>-</v>
      </c>
      <c r="BB189" s="206" t="str">
        <f t="shared" si="294"/>
        <v>-</v>
      </c>
      <c r="BC189" s="206" t="str">
        <f t="shared" si="295"/>
        <v>-</v>
      </c>
      <c r="BD189" s="207" t="str">
        <f t="shared" si="296"/>
        <v>-</v>
      </c>
      <c r="BE189" s="103"/>
      <c r="BF189" s="227"/>
      <c r="BG189" s="112" t="s">
        <v>164</v>
      </c>
      <c r="BH189" s="103"/>
    </row>
    <row r="190" spans="1:60" s="49" customFormat="1">
      <c r="A190" s="111" t="s">
        <v>173</v>
      </c>
      <c r="B190" s="125" t="s">
        <v>172</v>
      </c>
      <c r="C190" s="53" t="s">
        <v>2146</v>
      </c>
      <c r="D190" s="71" t="s">
        <v>40</v>
      </c>
      <c r="E190" s="113"/>
      <c r="F190" s="51" t="s">
        <v>61</v>
      </c>
      <c r="G190" s="14">
        <v>10</v>
      </c>
      <c r="H190" s="14">
        <v>50</v>
      </c>
      <c r="I190" s="14" t="s">
        <v>41</v>
      </c>
      <c r="J190" s="14" t="s">
        <v>76</v>
      </c>
      <c r="K190" s="114" t="s">
        <v>61</v>
      </c>
      <c r="L190" s="115">
        <v>14.99</v>
      </c>
      <c r="M190" s="175">
        <f t="shared" si="281"/>
        <v>12.596638655462186</v>
      </c>
      <c r="N190" s="115"/>
      <c r="O190" s="116"/>
      <c r="P190" s="177">
        <f>L190</f>
        <v>14.99</v>
      </c>
      <c r="Q190" s="51" t="s">
        <v>41</v>
      </c>
      <c r="R190" s="14" t="s">
        <v>41</v>
      </c>
      <c r="S190" s="14" t="s">
        <v>41</v>
      </c>
      <c r="T190" s="14" t="s">
        <v>41</v>
      </c>
      <c r="U190" s="14" t="s">
        <v>41</v>
      </c>
      <c r="V190" s="14" t="s">
        <v>41</v>
      </c>
      <c r="W190" s="14" t="s">
        <v>41</v>
      </c>
      <c r="X190" s="14" t="s">
        <v>41</v>
      </c>
      <c r="Y190" s="14" t="s">
        <v>41</v>
      </c>
      <c r="Z190" s="71" t="s">
        <v>41</v>
      </c>
      <c r="AA190" s="252">
        <v>19.989999999999998</v>
      </c>
      <c r="AB190" s="208"/>
      <c r="AC190" s="119" t="s">
        <v>41</v>
      </c>
      <c r="AD190" s="67">
        <v>0</v>
      </c>
      <c r="AE190" s="114"/>
      <c r="AF190" s="182">
        <f t="shared" si="283"/>
        <v>0</v>
      </c>
      <c r="AG190" s="183">
        <f t="shared" si="284"/>
        <v>47.599999999999994</v>
      </c>
      <c r="AH190" s="184">
        <f t="shared" si="285"/>
        <v>49.99</v>
      </c>
      <c r="AI190" s="183">
        <f t="shared" si="286"/>
        <v>42.008403361344541</v>
      </c>
      <c r="AJ190" s="202" t="str">
        <f>IF(ISNUMBER(Q190),AF190-20,"-")</f>
        <v>-</v>
      </c>
      <c r="AK190" s="203" t="str">
        <f>IF(ISNUMBER(R190),AF190-40,"-")</f>
        <v>-</v>
      </c>
      <c r="AL190" s="203" t="str">
        <f>IF(ISNUMBER(S190),AF190-60,"-")</f>
        <v>-</v>
      </c>
      <c r="AM190" s="203" t="str">
        <f>IF(ISNUMBER(T190),AF190-80,"-")</f>
        <v>-</v>
      </c>
      <c r="AN190" s="203" t="str">
        <f>IF(ISNUMBER(U190),AF190-100,"-")</f>
        <v>-</v>
      </c>
      <c r="AO190" s="203" t="str">
        <f>IF(ISNUMBER(V190),AF190-120,"-")</f>
        <v>-</v>
      </c>
      <c r="AP190" s="203" t="str">
        <f>IF(ISNUMBER(W190),AF190-140,"-")</f>
        <v>-</v>
      </c>
      <c r="AQ190" s="203" t="str">
        <f>IF(ISNUMBER(X190),AF190-160,"-")</f>
        <v>-</v>
      </c>
      <c r="AR190" s="203" t="str">
        <f>IF(ISNUMBER(Y190),AF190-180,"-")</f>
        <v>-</v>
      </c>
      <c r="AS190" s="204" t="str">
        <f>IF(ISNUMBER(Z190),AF190-200,"-")</f>
        <v>-</v>
      </c>
      <c r="AT190" s="185"/>
      <c r="AU190" s="205" t="str">
        <f t="shared" si="287"/>
        <v>-</v>
      </c>
      <c r="AV190" s="206" t="str">
        <f t="shared" si="288"/>
        <v>-</v>
      </c>
      <c r="AW190" s="206" t="str">
        <f t="shared" si="289"/>
        <v>-</v>
      </c>
      <c r="AX190" s="206" t="str">
        <f t="shared" si="290"/>
        <v>-</v>
      </c>
      <c r="AY190" s="206" t="str">
        <f t="shared" si="291"/>
        <v>-</v>
      </c>
      <c r="AZ190" s="206" t="str">
        <f t="shared" si="292"/>
        <v>-</v>
      </c>
      <c r="BA190" s="206" t="str">
        <f t="shared" si="293"/>
        <v>-</v>
      </c>
      <c r="BB190" s="206" t="str">
        <f t="shared" si="294"/>
        <v>-</v>
      </c>
      <c r="BC190" s="206" t="str">
        <f t="shared" si="295"/>
        <v>-</v>
      </c>
      <c r="BD190" s="207" t="str">
        <f t="shared" si="296"/>
        <v>-</v>
      </c>
      <c r="BE190" s="103" t="s">
        <v>2283</v>
      </c>
      <c r="BF190" s="227"/>
      <c r="BG190" s="112" t="s">
        <v>175</v>
      </c>
      <c r="BH190" s="103"/>
    </row>
    <row r="191" spans="1:60" s="49" customFormat="1">
      <c r="A191" s="110"/>
      <c r="B191" s="125" t="s">
        <v>172</v>
      </c>
      <c r="C191" s="53" t="s">
        <v>2127</v>
      </c>
      <c r="D191" s="71" t="s">
        <v>40</v>
      </c>
      <c r="E191" s="113" t="s">
        <v>2428</v>
      </c>
      <c r="F191" s="51" t="s">
        <v>61</v>
      </c>
      <c r="G191" s="14">
        <v>10</v>
      </c>
      <c r="H191" s="14">
        <v>50</v>
      </c>
      <c r="I191" s="14" t="s">
        <v>41</v>
      </c>
      <c r="J191" s="14" t="s">
        <v>76</v>
      </c>
      <c r="K191" s="114" t="s">
        <v>61</v>
      </c>
      <c r="L191" s="115">
        <v>14.99</v>
      </c>
      <c r="M191" s="175">
        <f t="shared" si="281"/>
        <v>12.596638655462186</v>
      </c>
      <c r="N191" s="115"/>
      <c r="O191" s="116"/>
      <c r="P191" s="177">
        <f>L191</f>
        <v>14.99</v>
      </c>
      <c r="Q191" s="67">
        <f>P191-1</f>
        <v>13.99</v>
      </c>
      <c r="R191" s="16">
        <f>P191-2</f>
        <v>12.99</v>
      </c>
      <c r="S191" s="16">
        <f>P191-3</f>
        <v>11.99</v>
      </c>
      <c r="T191" s="16">
        <f>P191-4</f>
        <v>10.99</v>
      </c>
      <c r="U191" s="14" t="s">
        <v>41</v>
      </c>
      <c r="V191" s="14" t="s">
        <v>41</v>
      </c>
      <c r="W191" s="14" t="s">
        <v>41</v>
      </c>
      <c r="X191" s="14" t="s">
        <v>41</v>
      </c>
      <c r="Y191" s="14" t="s">
        <v>41</v>
      </c>
      <c r="Z191" s="71" t="s">
        <v>41</v>
      </c>
      <c r="AA191" s="252">
        <v>19.989999999999998</v>
      </c>
      <c r="AB191" s="80" t="s">
        <v>49</v>
      </c>
      <c r="AC191" s="121" t="s">
        <v>2173</v>
      </c>
      <c r="AD191" s="67">
        <v>70</v>
      </c>
      <c r="AE191" s="114">
        <v>100</v>
      </c>
      <c r="AF191" s="182">
        <f t="shared" si="283"/>
        <v>170</v>
      </c>
      <c r="AG191" s="183">
        <f t="shared" si="284"/>
        <v>-154.69999999999999</v>
      </c>
      <c r="AH191" s="184">
        <f t="shared" si="285"/>
        <v>9.99</v>
      </c>
      <c r="AI191" s="183">
        <f t="shared" si="286"/>
        <v>8.3949579831932777</v>
      </c>
      <c r="AJ191" s="202">
        <f>IF(ISNUMBER(Q191),AF191-20,"-")</f>
        <v>150</v>
      </c>
      <c r="AK191" s="203">
        <f>IF(ISNUMBER(R191),AF191-40,"-")</f>
        <v>130</v>
      </c>
      <c r="AL191" s="203">
        <f>IF(ISNUMBER(S191),AF191-60,"-")</f>
        <v>110</v>
      </c>
      <c r="AM191" s="203">
        <f>IF(ISNUMBER(T191),AF191-80,"-")</f>
        <v>90</v>
      </c>
      <c r="AN191" s="203" t="str">
        <f>IF(ISNUMBER(U191),AF191-100,"-")</f>
        <v>-</v>
      </c>
      <c r="AO191" s="203" t="str">
        <f>IF(ISNUMBER(V191),AF191-120,"-")</f>
        <v>-</v>
      </c>
      <c r="AP191" s="203" t="str">
        <f>IF(ISNUMBER(W191),AF191-140,"-")</f>
        <v>-</v>
      </c>
      <c r="AQ191" s="203" t="str">
        <f>IF(ISNUMBER(X191),AF191-160,"-")</f>
        <v>-</v>
      </c>
      <c r="AR191" s="203" t="str">
        <f>IF(ISNUMBER(Y191),AF191-180,"-")</f>
        <v>-</v>
      </c>
      <c r="AS191" s="204" t="str">
        <f>IF(ISNUMBER(Z191),AF191-200,"-")</f>
        <v>-</v>
      </c>
      <c r="AT191" s="185"/>
      <c r="AU191" s="205">
        <f t="shared" si="287"/>
        <v>9.99</v>
      </c>
      <c r="AV191" s="206">
        <f t="shared" si="288"/>
        <v>9.99</v>
      </c>
      <c r="AW191" s="206">
        <f t="shared" si="289"/>
        <v>9.99</v>
      </c>
      <c r="AX191" s="206">
        <f t="shared" si="290"/>
        <v>9.99</v>
      </c>
      <c r="AY191" s="206" t="str">
        <f t="shared" si="291"/>
        <v>-</v>
      </c>
      <c r="AZ191" s="206" t="str">
        <f t="shared" si="292"/>
        <v>-</v>
      </c>
      <c r="BA191" s="206" t="str">
        <f t="shared" si="293"/>
        <v>-</v>
      </c>
      <c r="BB191" s="206" t="str">
        <f t="shared" si="294"/>
        <v>-</v>
      </c>
      <c r="BC191" s="206" t="str">
        <f t="shared" si="295"/>
        <v>-</v>
      </c>
      <c r="BD191" s="207" t="str">
        <f t="shared" si="296"/>
        <v>-</v>
      </c>
      <c r="BE191" s="103"/>
      <c r="BF191" s="227">
        <v>46265</v>
      </c>
      <c r="BG191" s="112" t="s">
        <v>164</v>
      </c>
      <c r="BH191" s="103"/>
    </row>
    <row r="192" spans="1:60" s="49" customFormat="1">
      <c r="A192" s="111" t="s">
        <v>173</v>
      </c>
      <c r="B192" s="125" t="s">
        <v>172</v>
      </c>
      <c r="C192" s="53" t="s">
        <v>2146</v>
      </c>
      <c r="D192" s="71" t="s">
        <v>40</v>
      </c>
      <c r="E192" s="113" t="s">
        <v>2428</v>
      </c>
      <c r="F192" s="51" t="s">
        <v>61</v>
      </c>
      <c r="G192" s="14">
        <v>10</v>
      </c>
      <c r="H192" s="14">
        <v>50</v>
      </c>
      <c r="I192" s="14" t="s">
        <v>41</v>
      </c>
      <c r="J192" s="14" t="s">
        <v>76</v>
      </c>
      <c r="K192" s="114" t="s">
        <v>61</v>
      </c>
      <c r="L192" s="115">
        <v>14.99</v>
      </c>
      <c r="M192" s="175">
        <f t="shared" si="281"/>
        <v>12.596638655462186</v>
      </c>
      <c r="N192" s="115"/>
      <c r="O192" s="116"/>
      <c r="P192" s="177">
        <f>L192</f>
        <v>14.99</v>
      </c>
      <c r="Q192" s="51" t="s">
        <v>41</v>
      </c>
      <c r="R192" s="14" t="s">
        <v>41</v>
      </c>
      <c r="S192" s="14" t="s">
        <v>41</v>
      </c>
      <c r="T192" s="14" t="s">
        <v>41</v>
      </c>
      <c r="U192" s="14" t="s">
        <v>41</v>
      </c>
      <c r="V192" s="14" t="s">
        <v>41</v>
      </c>
      <c r="W192" s="14" t="s">
        <v>41</v>
      </c>
      <c r="X192" s="14" t="s">
        <v>41</v>
      </c>
      <c r="Y192" s="14" t="s">
        <v>41</v>
      </c>
      <c r="Z192" s="71" t="s">
        <v>41</v>
      </c>
      <c r="AA192" s="252">
        <v>19.989999999999998</v>
      </c>
      <c r="AB192" s="80" t="s">
        <v>49</v>
      </c>
      <c r="AC192" s="121" t="s">
        <v>2179</v>
      </c>
      <c r="AD192" s="67">
        <v>0</v>
      </c>
      <c r="AE192" s="114">
        <v>15</v>
      </c>
      <c r="AF192" s="182">
        <f t="shared" si="283"/>
        <v>15</v>
      </c>
      <c r="AG192" s="183">
        <f t="shared" si="284"/>
        <v>29.75</v>
      </c>
      <c r="AH192" s="184">
        <f t="shared" si="285"/>
        <v>29.990000000000002</v>
      </c>
      <c r="AI192" s="183">
        <f t="shared" si="286"/>
        <v>25.20168067226891</v>
      </c>
      <c r="AJ192" s="202" t="str">
        <f>IF(ISNUMBER(Q192),AF192-20,"-")</f>
        <v>-</v>
      </c>
      <c r="AK192" s="203" t="str">
        <f>IF(ISNUMBER(R192),AF192-40,"-")</f>
        <v>-</v>
      </c>
      <c r="AL192" s="203" t="str">
        <f>IF(ISNUMBER(S192),AF192-60,"-")</f>
        <v>-</v>
      </c>
      <c r="AM192" s="203" t="str">
        <f>IF(ISNUMBER(T192),AF192-80,"-")</f>
        <v>-</v>
      </c>
      <c r="AN192" s="203" t="str">
        <f>IF(ISNUMBER(U192),AF192-100,"-")</f>
        <v>-</v>
      </c>
      <c r="AO192" s="203" t="str">
        <f>IF(ISNUMBER(V192),AF192-120,"-")</f>
        <v>-</v>
      </c>
      <c r="AP192" s="203" t="str">
        <f>IF(ISNUMBER(W192),AF192-140,"-")</f>
        <v>-</v>
      </c>
      <c r="AQ192" s="203" t="str">
        <f>IF(ISNUMBER(X192),AF192-160,"-")</f>
        <v>-</v>
      </c>
      <c r="AR192" s="203" t="str">
        <f>IF(ISNUMBER(Y192),AF192-180,"-")</f>
        <v>-</v>
      </c>
      <c r="AS192" s="204" t="str">
        <f>IF(ISNUMBER(Z192),AF192-200,"-")</f>
        <v>-</v>
      </c>
      <c r="AT192" s="185"/>
      <c r="AU192" s="205" t="str">
        <f t="shared" si="287"/>
        <v>-</v>
      </c>
      <c r="AV192" s="206" t="str">
        <f t="shared" si="288"/>
        <v>-</v>
      </c>
      <c r="AW192" s="206" t="str">
        <f t="shared" si="289"/>
        <v>-</v>
      </c>
      <c r="AX192" s="206" t="str">
        <f t="shared" si="290"/>
        <v>-</v>
      </c>
      <c r="AY192" s="206" t="str">
        <f t="shared" si="291"/>
        <v>-</v>
      </c>
      <c r="AZ192" s="206" t="str">
        <f t="shared" si="292"/>
        <v>-</v>
      </c>
      <c r="BA192" s="206" t="str">
        <f t="shared" si="293"/>
        <v>-</v>
      </c>
      <c r="BB192" s="206" t="str">
        <f t="shared" si="294"/>
        <v>-</v>
      </c>
      <c r="BC192" s="206" t="str">
        <f t="shared" si="295"/>
        <v>-</v>
      </c>
      <c r="BD192" s="207" t="str">
        <f t="shared" si="296"/>
        <v>-</v>
      </c>
      <c r="BE192" s="103" t="s">
        <v>2283</v>
      </c>
      <c r="BF192" s="227">
        <v>46265</v>
      </c>
      <c r="BG192" s="112" t="s">
        <v>175</v>
      </c>
      <c r="BH192" s="103"/>
    </row>
    <row r="193" spans="1:60" s="49" customFormat="1">
      <c r="A193" s="110"/>
      <c r="B193" s="125" t="s">
        <v>172</v>
      </c>
      <c r="C193" s="53" t="s">
        <v>2128</v>
      </c>
      <c r="D193" s="71" t="s">
        <v>85</v>
      </c>
      <c r="E193" s="113" t="s">
        <v>2428</v>
      </c>
      <c r="F193" s="51" t="s">
        <v>61</v>
      </c>
      <c r="G193" s="14">
        <v>10</v>
      </c>
      <c r="H193" s="14">
        <v>50</v>
      </c>
      <c r="I193" s="14" t="s">
        <v>41</v>
      </c>
      <c r="J193" s="14" t="s">
        <v>76</v>
      </c>
      <c r="K193" s="114" t="s">
        <v>61</v>
      </c>
      <c r="L193" s="115">
        <v>19.990000000000002</v>
      </c>
      <c r="M193" s="175">
        <f t="shared" si="281"/>
        <v>16.798319327731093</v>
      </c>
      <c r="N193" s="115">
        <f>L193-5</f>
        <v>14.990000000000002</v>
      </c>
      <c r="O193" s="118">
        <f>N193/1.19</f>
        <v>12.596638655462186</v>
      </c>
      <c r="P193" s="177">
        <f>N193</f>
        <v>14.990000000000002</v>
      </c>
      <c r="Q193" s="67">
        <f>P193-1</f>
        <v>13.990000000000002</v>
      </c>
      <c r="R193" s="16">
        <f>P193-2</f>
        <v>12.990000000000002</v>
      </c>
      <c r="S193" s="16">
        <f>P193-3</f>
        <v>11.990000000000002</v>
      </c>
      <c r="T193" s="16">
        <f>P193-4</f>
        <v>10.990000000000002</v>
      </c>
      <c r="U193" s="14" t="s">
        <v>41</v>
      </c>
      <c r="V193" s="14" t="s">
        <v>41</v>
      </c>
      <c r="W193" s="14" t="s">
        <v>41</v>
      </c>
      <c r="X193" s="14" t="s">
        <v>41</v>
      </c>
      <c r="Y193" s="14" t="s">
        <v>41</v>
      </c>
      <c r="Z193" s="71" t="s">
        <v>41</v>
      </c>
      <c r="AA193" s="252">
        <v>19.989999999999998</v>
      </c>
      <c r="AB193" s="80" t="s">
        <v>169</v>
      </c>
      <c r="AC193" s="121" t="s">
        <v>2178</v>
      </c>
      <c r="AD193" s="67">
        <v>150</v>
      </c>
      <c r="AE193" s="114">
        <v>0</v>
      </c>
      <c r="AF193" s="182">
        <f t="shared" si="283"/>
        <v>150</v>
      </c>
      <c r="AG193" s="183">
        <f t="shared" si="284"/>
        <v>-130.9</v>
      </c>
      <c r="AH193" s="184">
        <f t="shared" si="285"/>
        <v>9.99</v>
      </c>
      <c r="AI193" s="183">
        <f t="shared" si="286"/>
        <v>8.3949579831932777</v>
      </c>
      <c r="AJ193" s="202">
        <f>IF(ISNUMBER(Q193),AF193-20,"-")</f>
        <v>130</v>
      </c>
      <c r="AK193" s="203">
        <f>IF(ISNUMBER(R193),AF193-40,"-")</f>
        <v>110</v>
      </c>
      <c r="AL193" s="203">
        <f>IF(ISNUMBER(S193),AF193-60,"-")</f>
        <v>90</v>
      </c>
      <c r="AM193" s="203">
        <f>IF(ISNUMBER(T193),AF193-80,"-")</f>
        <v>70</v>
      </c>
      <c r="AN193" s="203" t="str">
        <f>IF(ISNUMBER(U193),AF193-100,"-")</f>
        <v>-</v>
      </c>
      <c r="AO193" s="203" t="str">
        <f>IF(ISNUMBER(V193),AF193-120,"-")</f>
        <v>-</v>
      </c>
      <c r="AP193" s="203" t="str">
        <f>IF(ISNUMBER(W193),AF193-140,"-")</f>
        <v>-</v>
      </c>
      <c r="AQ193" s="203" t="str">
        <f>IF(ISNUMBER(X193),AF193-160,"-")</f>
        <v>-</v>
      </c>
      <c r="AR193" s="203" t="str">
        <f>IF(ISNUMBER(Y193),AF193-180,"-")</f>
        <v>-</v>
      </c>
      <c r="AS193" s="204" t="str">
        <f>IF(ISNUMBER(Z193),AF193-200,"-")</f>
        <v>-</v>
      </c>
      <c r="AT193" s="185"/>
      <c r="AU193" s="205">
        <f t="shared" si="287"/>
        <v>9.99</v>
      </c>
      <c r="AV193" s="206">
        <f t="shared" si="288"/>
        <v>9.99</v>
      </c>
      <c r="AW193" s="206">
        <f t="shared" si="289"/>
        <v>9.99</v>
      </c>
      <c r="AX193" s="206">
        <f t="shared" si="290"/>
        <v>9.99</v>
      </c>
      <c r="AY193" s="206" t="str">
        <f t="shared" si="291"/>
        <v>-</v>
      </c>
      <c r="AZ193" s="206" t="str">
        <f t="shared" si="292"/>
        <v>-</v>
      </c>
      <c r="BA193" s="206" t="str">
        <f t="shared" si="293"/>
        <v>-</v>
      </c>
      <c r="BB193" s="206" t="str">
        <f t="shared" si="294"/>
        <v>-</v>
      </c>
      <c r="BC193" s="206" t="str">
        <f t="shared" si="295"/>
        <v>-</v>
      </c>
      <c r="BD193" s="207" t="str">
        <f t="shared" si="296"/>
        <v>-</v>
      </c>
      <c r="BE193" s="103"/>
      <c r="BF193" s="227">
        <v>46265</v>
      </c>
      <c r="BG193" s="112" t="s">
        <v>164</v>
      </c>
      <c r="BH193" s="103"/>
    </row>
    <row r="194" spans="1:60" s="49" customFormat="1">
      <c r="A194" s="110"/>
      <c r="B194" s="125" t="s">
        <v>172</v>
      </c>
      <c r="C194" s="53" t="s">
        <v>2131</v>
      </c>
      <c r="D194" s="71" t="s">
        <v>40</v>
      </c>
      <c r="E194" s="113"/>
      <c r="F194" s="51" t="s">
        <v>61</v>
      </c>
      <c r="G194" s="14">
        <v>15</v>
      </c>
      <c r="H194" s="14">
        <v>50</v>
      </c>
      <c r="I194" s="14" t="s">
        <v>41</v>
      </c>
      <c r="J194" s="14" t="s">
        <v>76</v>
      </c>
      <c r="K194" s="114" t="s">
        <v>61</v>
      </c>
      <c r="L194" s="115">
        <v>19.989999999999998</v>
      </c>
      <c r="M194" s="175">
        <f t="shared" si="281"/>
        <v>16.798319327731093</v>
      </c>
      <c r="N194" s="115"/>
      <c r="O194" s="116"/>
      <c r="P194" s="177">
        <f t="shared" ref="P194:P199" si="297">L194</f>
        <v>19.989999999999998</v>
      </c>
      <c r="Q194" s="67">
        <f>P194-1</f>
        <v>18.989999999999998</v>
      </c>
      <c r="R194" s="16">
        <f>P194-2</f>
        <v>17.989999999999998</v>
      </c>
      <c r="S194" s="16">
        <f>P194-3</f>
        <v>16.989999999999998</v>
      </c>
      <c r="T194" s="16">
        <f>P194-4</f>
        <v>15.989999999999998</v>
      </c>
      <c r="U194" s="16">
        <f>P194-5</f>
        <v>14.989999999999998</v>
      </c>
      <c r="V194" s="16">
        <f>P194-6</f>
        <v>13.989999999999998</v>
      </c>
      <c r="W194" s="16">
        <f>P194-7</f>
        <v>12.989999999999998</v>
      </c>
      <c r="X194" s="16">
        <f>P194-8</f>
        <v>11.989999999999998</v>
      </c>
      <c r="Y194" s="16">
        <f>P194-9</f>
        <v>10.989999999999998</v>
      </c>
      <c r="Z194" s="72">
        <f>P194-10</f>
        <v>9.9899999999999984</v>
      </c>
      <c r="AA194" s="252">
        <v>19.989999999999998</v>
      </c>
      <c r="AB194" s="208"/>
      <c r="AC194" s="119" t="s">
        <v>41</v>
      </c>
      <c r="AD194" s="67">
        <v>100</v>
      </c>
      <c r="AE194" s="114"/>
      <c r="AF194" s="182">
        <f t="shared" si="283"/>
        <v>100</v>
      </c>
      <c r="AG194" s="183">
        <f t="shared" si="284"/>
        <v>-71.399999999999991</v>
      </c>
      <c r="AH194" s="184">
        <f t="shared" si="285"/>
        <v>9.99</v>
      </c>
      <c r="AI194" s="183">
        <f t="shared" si="286"/>
        <v>8.3949579831932777</v>
      </c>
      <c r="AJ194" s="202">
        <f>IF(ISNUMBER(Q194),AF194-20,"-")</f>
        <v>80</v>
      </c>
      <c r="AK194" s="203">
        <f>IF(ISNUMBER(R194),AF194-40,"-")</f>
        <v>60</v>
      </c>
      <c r="AL194" s="203">
        <f>IF(ISNUMBER(S194),AF194-60,"-")</f>
        <v>40</v>
      </c>
      <c r="AM194" s="203">
        <f>IF(ISNUMBER(T194),AF194-80,"-")</f>
        <v>20</v>
      </c>
      <c r="AN194" s="203">
        <f>IF(ISNUMBER(U194),AF194-100,"-")</f>
        <v>0</v>
      </c>
      <c r="AO194" s="203">
        <f>IF(ISNUMBER(V194),AF194-120,"-")</f>
        <v>-20</v>
      </c>
      <c r="AP194" s="203">
        <f>IF(ISNUMBER(W194),AF194-140,"-")</f>
        <v>-40</v>
      </c>
      <c r="AQ194" s="203">
        <f>IF(ISNUMBER(X194),AF194-160,"-")</f>
        <v>-60</v>
      </c>
      <c r="AR194" s="203">
        <f>IF(ISNUMBER(Y194),AF194-180,"-")</f>
        <v>-80</v>
      </c>
      <c r="AS194" s="204">
        <f>IF(ISNUMBER(Z194),AF194-200,"-")</f>
        <v>-100</v>
      </c>
      <c r="AT194" s="185"/>
      <c r="AU194" s="205">
        <f t="shared" si="287"/>
        <v>9.99</v>
      </c>
      <c r="AV194" s="206">
        <f t="shared" si="288"/>
        <v>9.99</v>
      </c>
      <c r="AW194" s="206">
        <f t="shared" si="289"/>
        <v>9.99</v>
      </c>
      <c r="AX194" s="206">
        <f t="shared" si="290"/>
        <v>29.990000000000002</v>
      </c>
      <c r="AY194" s="206">
        <f t="shared" si="291"/>
        <v>49.99</v>
      </c>
      <c r="AZ194" s="206">
        <f t="shared" si="292"/>
        <v>79.989999999999995</v>
      </c>
      <c r="BA194" s="206">
        <f t="shared" si="293"/>
        <v>99.99</v>
      </c>
      <c r="BB194" s="206">
        <f t="shared" si="294"/>
        <v>119.99</v>
      </c>
      <c r="BC194" s="206">
        <f t="shared" si="295"/>
        <v>149.99</v>
      </c>
      <c r="BD194" s="207">
        <f t="shared" si="296"/>
        <v>169.99</v>
      </c>
      <c r="BE194" s="103"/>
      <c r="BF194" s="227"/>
      <c r="BG194" s="112" t="s">
        <v>164</v>
      </c>
      <c r="BH194" s="103"/>
    </row>
    <row r="195" spans="1:60" s="49" customFormat="1">
      <c r="A195" s="111" t="s">
        <v>173</v>
      </c>
      <c r="B195" s="125" t="s">
        <v>172</v>
      </c>
      <c r="C195" s="53" t="s">
        <v>2148</v>
      </c>
      <c r="D195" s="71" t="s">
        <v>40</v>
      </c>
      <c r="E195" s="113"/>
      <c r="F195" s="51" t="s">
        <v>61</v>
      </c>
      <c r="G195" s="14">
        <v>15</v>
      </c>
      <c r="H195" s="14">
        <v>50</v>
      </c>
      <c r="I195" s="14" t="s">
        <v>41</v>
      </c>
      <c r="J195" s="14" t="s">
        <v>76</v>
      </c>
      <c r="K195" s="114" t="s">
        <v>61</v>
      </c>
      <c r="L195" s="115">
        <v>19.989999999999998</v>
      </c>
      <c r="M195" s="175">
        <f t="shared" si="281"/>
        <v>16.798319327731093</v>
      </c>
      <c r="N195" s="115"/>
      <c r="O195" s="116"/>
      <c r="P195" s="177">
        <f t="shared" si="297"/>
        <v>19.989999999999998</v>
      </c>
      <c r="Q195" s="51" t="s">
        <v>41</v>
      </c>
      <c r="R195" s="14" t="s">
        <v>41</v>
      </c>
      <c r="S195" s="14" t="s">
        <v>41</v>
      </c>
      <c r="T195" s="14" t="s">
        <v>41</v>
      </c>
      <c r="U195" s="14" t="s">
        <v>41</v>
      </c>
      <c r="V195" s="14" t="s">
        <v>41</v>
      </c>
      <c r="W195" s="14" t="s">
        <v>41</v>
      </c>
      <c r="X195" s="14" t="s">
        <v>41</v>
      </c>
      <c r="Y195" s="14" t="s">
        <v>41</v>
      </c>
      <c r="Z195" s="71" t="s">
        <v>41</v>
      </c>
      <c r="AA195" s="252">
        <v>19.989999999999998</v>
      </c>
      <c r="AB195" s="208"/>
      <c r="AC195" s="119" t="s">
        <v>41</v>
      </c>
      <c r="AD195" s="67">
        <v>0</v>
      </c>
      <c r="AE195" s="114"/>
      <c r="AF195" s="182">
        <f t="shared" si="283"/>
        <v>0</v>
      </c>
      <c r="AG195" s="183">
        <f t="shared" si="284"/>
        <v>47.599999999999994</v>
      </c>
      <c r="AH195" s="184">
        <f t="shared" si="285"/>
        <v>49.99</v>
      </c>
      <c r="AI195" s="183">
        <f t="shared" si="286"/>
        <v>42.008403361344541</v>
      </c>
      <c r="AJ195" s="202" t="str">
        <f>IF(ISNUMBER(Q195),AF195-20,"-")</f>
        <v>-</v>
      </c>
      <c r="AK195" s="203" t="str">
        <f>IF(ISNUMBER(R195),AF195-40,"-")</f>
        <v>-</v>
      </c>
      <c r="AL195" s="203" t="str">
        <f>IF(ISNUMBER(S195),AF195-60,"-")</f>
        <v>-</v>
      </c>
      <c r="AM195" s="203" t="str">
        <f>IF(ISNUMBER(T195),AF195-80,"-")</f>
        <v>-</v>
      </c>
      <c r="AN195" s="203" t="str">
        <f>IF(ISNUMBER(U195),AF195-100,"-")</f>
        <v>-</v>
      </c>
      <c r="AO195" s="203" t="str">
        <f>IF(ISNUMBER(V195),AF195-120,"-")</f>
        <v>-</v>
      </c>
      <c r="AP195" s="203" t="str">
        <f>IF(ISNUMBER(W195),AF195-140,"-")</f>
        <v>-</v>
      </c>
      <c r="AQ195" s="203" t="str">
        <f>IF(ISNUMBER(X195),AF195-160,"-")</f>
        <v>-</v>
      </c>
      <c r="AR195" s="203" t="str">
        <f>IF(ISNUMBER(Y195),AF195-180,"-")</f>
        <v>-</v>
      </c>
      <c r="AS195" s="204" t="str">
        <f>IF(ISNUMBER(Z195),AF195-200,"-")</f>
        <v>-</v>
      </c>
      <c r="AT195" s="185"/>
      <c r="AU195" s="205" t="str">
        <f t="shared" si="287"/>
        <v>-</v>
      </c>
      <c r="AV195" s="206" t="str">
        <f t="shared" si="288"/>
        <v>-</v>
      </c>
      <c r="AW195" s="206" t="str">
        <f t="shared" si="289"/>
        <v>-</v>
      </c>
      <c r="AX195" s="206" t="str">
        <f t="shared" si="290"/>
        <v>-</v>
      </c>
      <c r="AY195" s="206" t="str">
        <f t="shared" si="291"/>
        <v>-</v>
      </c>
      <c r="AZ195" s="206" t="str">
        <f t="shared" si="292"/>
        <v>-</v>
      </c>
      <c r="BA195" s="206" t="str">
        <f t="shared" si="293"/>
        <v>-</v>
      </c>
      <c r="BB195" s="206" t="str">
        <f t="shared" si="294"/>
        <v>-</v>
      </c>
      <c r="BC195" s="206" t="str">
        <f t="shared" si="295"/>
        <v>-</v>
      </c>
      <c r="BD195" s="207" t="str">
        <f t="shared" si="296"/>
        <v>-</v>
      </c>
      <c r="BE195" s="103" t="s">
        <v>2283</v>
      </c>
      <c r="BF195" s="227"/>
      <c r="BG195" s="112" t="s">
        <v>175</v>
      </c>
      <c r="BH195" s="103"/>
    </row>
    <row r="196" spans="1:60" s="49" customFormat="1">
      <c r="A196" s="110"/>
      <c r="B196" s="125" t="s">
        <v>172</v>
      </c>
      <c r="C196" s="53" t="s">
        <v>2131</v>
      </c>
      <c r="D196" s="71" t="s">
        <v>40</v>
      </c>
      <c r="E196" s="113" t="s">
        <v>2428</v>
      </c>
      <c r="F196" s="51" t="s">
        <v>61</v>
      </c>
      <c r="G196" s="14">
        <v>15</v>
      </c>
      <c r="H196" s="14">
        <v>50</v>
      </c>
      <c r="I196" s="14" t="s">
        <v>41</v>
      </c>
      <c r="J196" s="14" t="s">
        <v>76</v>
      </c>
      <c r="K196" s="114" t="s">
        <v>61</v>
      </c>
      <c r="L196" s="115">
        <v>19.989999999999998</v>
      </c>
      <c r="M196" s="175">
        <f t="shared" si="281"/>
        <v>16.798319327731093</v>
      </c>
      <c r="N196" s="115"/>
      <c r="O196" s="116"/>
      <c r="P196" s="177">
        <f t="shared" si="297"/>
        <v>19.989999999999998</v>
      </c>
      <c r="Q196" s="67">
        <f>P196-1</f>
        <v>18.989999999999998</v>
      </c>
      <c r="R196" s="16">
        <f>P196-2</f>
        <v>17.989999999999998</v>
      </c>
      <c r="S196" s="16">
        <f>P196-3</f>
        <v>16.989999999999998</v>
      </c>
      <c r="T196" s="16">
        <f>P196-4</f>
        <v>15.989999999999998</v>
      </c>
      <c r="U196" s="16">
        <f>P196-5</f>
        <v>14.989999999999998</v>
      </c>
      <c r="V196" s="16">
        <f>P196-6</f>
        <v>13.989999999999998</v>
      </c>
      <c r="W196" s="16">
        <f>P196-7</f>
        <v>12.989999999999998</v>
      </c>
      <c r="X196" s="16">
        <f>P196-8</f>
        <v>11.989999999999998</v>
      </c>
      <c r="Y196" s="16">
        <f>P196-9</f>
        <v>10.989999999999998</v>
      </c>
      <c r="Z196" s="72">
        <f>P196-10</f>
        <v>9.9899999999999984</v>
      </c>
      <c r="AA196" s="252">
        <v>19.989999999999998</v>
      </c>
      <c r="AB196" s="80" t="s">
        <v>49</v>
      </c>
      <c r="AC196" s="121" t="s">
        <v>2174</v>
      </c>
      <c r="AD196" s="67">
        <v>100</v>
      </c>
      <c r="AE196" s="114">
        <v>90</v>
      </c>
      <c r="AF196" s="182">
        <f t="shared" si="283"/>
        <v>190</v>
      </c>
      <c r="AG196" s="183">
        <f t="shared" si="284"/>
        <v>-178.5</v>
      </c>
      <c r="AH196" s="184">
        <f t="shared" si="285"/>
        <v>9.99</v>
      </c>
      <c r="AI196" s="183">
        <f t="shared" si="286"/>
        <v>8.3949579831932777</v>
      </c>
      <c r="AJ196" s="202">
        <f>IF(ISNUMBER(Q196),AF196-20,"-")</f>
        <v>170</v>
      </c>
      <c r="AK196" s="203">
        <f>IF(ISNUMBER(R196),AF196-40,"-")</f>
        <v>150</v>
      </c>
      <c r="AL196" s="203">
        <f>IF(ISNUMBER(S196),AF196-60,"-")</f>
        <v>130</v>
      </c>
      <c r="AM196" s="203">
        <f>IF(ISNUMBER(T196),AF196-80,"-")</f>
        <v>110</v>
      </c>
      <c r="AN196" s="203">
        <f>IF(ISNUMBER(U196),AF196-100,"-")</f>
        <v>90</v>
      </c>
      <c r="AO196" s="203">
        <f>IF(ISNUMBER(V196),AF196-120,"-")</f>
        <v>70</v>
      </c>
      <c r="AP196" s="203">
        <f>IF(ISNUMBER(W196),AF196-140,"-")</f>
        <v>50</v>
      </c>
      <c r="AQ196" s="203">
        <f>IF(ISNUMBER(X196),AF196-160,"-")</f>
        <v>30</v>
      </c>
      <c r="AR196" s="203">
        <f>IF(ISNUMBER(Y196),AF196-180,"-")</f>
        <v>10</v>
      </c>
      <c r="AS196" s="204">
        <f>IF(ISNUMBER(Z196),AF196-200,"-")</f>
        <v>-10</v>
      </c>
      <c r="AT196" s="185"/>
      <c r="AU196" s="205">
        <f t="shared" si="287"/>
        <v>9.99</v>
      </c>
      <c r="AV196" s="206">
        <f t="shared" si="288"/>
        <v>9.99</v>
      </c>
      <c r="AW196" s="206">
        <f t="shared" si="289"/>
        <v>9.99</v>
      </c>
      <c r="AX196" s="206">
        <f t="shared" si="290"/>
        <v>9.99</v>
      </c>
      <c r="AY196" s="206">
        <f t="shared" si="291"/>
        <v>9.99</v>
      </c>
      <c r="AZ196" s="206">
        <f t="shared" si="292"/>
        <v>9.99</v>
      </c>
      <c r="BA196" s="206">
        <f t="shared" si="293"/>
        <v>9.99</v>
      </c>
      <c r="BB196" s="206">
        <f t="shared" si="294"/>
        <v>19.990000000000002</v>
      </c>
      <c r="BC196" s="206">
        <f t="shared" si="295"/>
        <v>39.99</v>
      </c>
      <c r="BD196" s="207">
        <f t="shared" si="296"/>
        <v>59.99</v>
      </c>
      <c r="BE196" s="103"/>
      <c r="BF196" s="227">
        <v>46265</v>
      </c>
      <c r="BG196" s="112" t="s">
        <v>164</v>
      </c>
      <c r="BH196" s="103"/>
    </row>
    <row r="197" spans="1:60" s="49" customFormat="1">
      <c r="A197" s="111" t="s">
        <v>173</v>
      </c>
      <c r="B197" s="125" t="s">
        <v>172</v>
      </c>
      <c r="C197" s="53" t="s">
        <v>2148</v>
      </c>
      <c r="D197" s="71" t="s">
        <v>40</v>
      </c>
      <c r="E197" s="113" t="s">
        <v>2428</v>
      </c>
      <c r="F197" s="51" t="s">
        <v>61</v>
      </c>
      <c r="G197" s="14">
        <v>15</v>
      </c>
      <c r="H197" s="14">
        <v>50</v>
      </c>
      <c r="I197" s="14" t="s">
        <v>41</v>
      </c>
      <c r="J197" s="14" t="s">
        <v>76</v>
      </c>
      <c r="K197" s="114" t="s">
        <v>61</v>
      </c>
      <c r="L197" s="115">
        <v>19.989999999999998</v>
      </c>
      <c r="M197" s="175">
        <f t="shared" si="281"/>
        <v>16.798319327731093</v>
      </c>
      <c r="N197" s="115"/>
      <c r="O197" s="116"/>
      <c r="P197" s="177">
        <f t="shared" si="297"/>
        <v>19.989999999999998</v>
      </c>
      <c r="Q197" s="51" t="s">
        <v>41</v>
      </c>
      <c r="R197" s="14" t="s">
        <v>41</v>
      </c>
      <c r="S197" s="14" t="s">
        <v>41</v>
      </c>
      <c r="T197" s="14" t="s">
        <v>41</v>
      </c>
      <c r="U197" s="14" t="s">
        <v>41</v>
      </c>
      <c r="V197" s="14" t="s">
        <v>41</v>
      </c>
      <c r="W197" s="14" t="s">
        <v>41</v>
      </c>
      <c r="X197" s="14" t="s">
        <v>41</v>
      </c>
      <c r="Y197" s="14" t="s">
        <v>41</v>
      </c>
      <c r="Z197" s="71" t="s">
        <v>41</v>
      </c>
      <c r="AA197" s="252">
        <v>19.989999999999998</v>
      </c>
      <c r="AB197" s="80" t="s">
        <v>49</v>
      </c>
      <c r="AC197" s="121" t="s">
        <v>2180</v>
      </c>
      <c r="AD197" s="67">
        <v>0</v>
      </c>
      <c r="AE197" s="114">
        <v>20</v>
      </c>
      <c r="AF197" s="182">
        <f t="shared" si="283"/>
        <v>20</v>
      </c>
      <c r="AG197" s="183">
        <f t="shared" si="284"/>
        <v>23.799999999999997</v>
      </c>
      <c r="AH197" s="184">
        <f t="shared" si="285"/>
        <v>29.990000000000002</v>
      </c>
      <c r="AI197" s="183">
        <f t="shared" si="286"/>
        <v>25.20168067226891</v>
      </c>
      <c r="AJ197" s="202" t="str">
        <f>IF(ISNUMBER(Q197),AF197-20,"-")</f>
        <v>-</v>
      </c>
      <c r="AK197" s="203" t="str">
        <f>IF(ISNUMBER(R197),AF197-40,"-")</f>
        <v>-</v>
      </c>
      <c r="AL197" s="203" t="str">
        <f>IF(ISNUMBER(S197),AF197-60,"-")</f>
        <v>-</v>
      </c>
      <c r="AM197" s="203" t="str">
        <f>IF(ISNUMBER(T197),AF197-80,"-")</f>
        <v>-</v>
      </c>
      <c r="AN197" s="203" t="str">
        <f>IF(ISNUMBER(U197),AF197-100,"-")</f>
        <v>-</v>
      </c>
      <c r="AO197" s="203" t="str">
        <f>IF(ISNUMBER(V197),AF197-120,"-")</f>
        <v>-</v>
      </c>
      <c r="AP197" s="203" t="str">
        <f>IF(ISNUMBER(W197),AF197-140,"-")</f>
        <v>-</v>
      </c>
      <c r="AQ197" s="203" t="str">
        <f>IF(ISNUMBER(X197),AF197-160,"-")</f>
        <v>-</v>
      </c>
      <c r="AR197" s="203" t="str">
        <f>IF(ISNUMBER(Y197),AF197-180,"-")</f>
        <v>-</v>
      </c>
      <c r="AS197" s="204" t="str">
        <f>IF(ISNUMBER(Z197),AF197-200,"-")</f>
        <v>-</v>
      </c>
      <c r="AT197" s="185"/>
      <c r="AU197" s="205" t="str">
        <f t="shared" si="287"/>
        <v>-</v>
      </c>
      <c r="AV197" s="206" t="str">
        <f t="shared" si="288"/>
        <v>-</v>
      </c>
      <c r="AW197" s="206" t="str">
        <f t="shared" si="289"/>
        <v>-</v>
      </c>
      <c r="AX197" s="206" t="str">
        <f t="shared" si="290"/>
        <v>-</v>
      </c>
      <c r="AY197" s="206" t="str">
        <f t="shared" si="291"/>
        <v>-</v>
      </c>
      <c r="AZ197" s="206" t="str">
        <f t="shared" si="292"/>
        <v>-</v>
      </c>
      <c r="BA197" s="206" t="str">
        <f t="shared" si="293"/>
        <v>-</v>
      </c>
      <c r="BB197" s="206" t="str">
        <f t="shared" si="294"/>
        <v>-</v>
      </c>
      <c r="BC197" s="206" t="str">
        <f t="shared" si="295"/>
        <v>-</v>
      </c>
      <c r="BD197" s="207" t="str">
        <f t="shared" si="296"/>
        <v>-</v>
      </c>
      <c r="BE197" s="103" t="s">
        <v>2283</v>
      </c>
      <c r="BF197" s="227">
        <v>46265</v>
      </c>
      <c r="BG197" s="112" t="s">
        <v>175</v>
      </c>
      <c r="BH197" s="103"/>
    </row>
    <row r="198" spans="1:60" s="49" customFormat="1">
      <c r="A198" s="110"/>
      <c r="B198" s="125" t="s">
        <v>172</v>
      </c>
      <c r="C198" s="53" t="s">
        <v>2128</v>
      </c>
      <c r="D198" s="71" t="s">
        <v>85</v>
      </c>
      <c r="E198" s="113"/>
      <c r="F198" s="51" t="s">
        <v>61</v>
      </c>
      <c r="G198" s="14">
        <v>10</v>
      </c>
      <c r="H198" s="14">
        <v>50</v>
      </c>
      <c r="I198" s="14" t="s">
        <v>41</v>
      </c>
      <c r="J198" s="14" t="s">
        <v>76</v>
      </c>
      <c r="K198" s="114" t="s">
        <v>61</v>
      </c>
      <c r="L198" s="115">
        <v>19.990000000000002</v>
      </c>
      <c r="M198" s="175">
        <f t="shared" si="281"/>
        <v>16.798319327731093</v>
      </c>
      <c r="N198" s="115"/>
      <c r="O198" s="116"/>
      <c r="P198" s="177">
        <f t="shared" si="297"/>
        <v>19.990000000000002</v>
      </c>
      <c r="Q198" s="67">
        <f t="shared" ref="Q198:Q202" si="298">P198-1</f>
        <v>18.990000000000002</v>
      </c>
      <c r="R198" s="16">
        <f t="shared" ref="R198:R202" si="299">P198-2</f>
        <v>17.990000000000002</v>
      </c>
      <c r="S198" s="16">
        <f t="shared" ref="S198:S202" si="300">P198-3</f>
        <v>16.990000000000002</v>
      </c>
      <c r="T198" s="16">
        <f t="shared" ref="T198:T202" si="301">P198-4</f>
        <v>15.990000000000002</v>
      </c>
      <c r="U198" s="14" t="s">
        <v>41</v>
      </c>
      <c r="V198" s="14" t="s">
        <v>41</v>
      </c>
      <c r="W198" s="14" t="s">
        <v>41</v>
      </c>
      <c r="X198" s="14" t="s">
        <v>41</v>
      </c>
      <c r="Y198" s="14" t="s">
        <v>41</v>
      </c>
      <c r="Z198" s="71" t="s">
        <v>41</v>
      </c>
      <c r="AA198" s="252">
        <v>19.989999999999998</v>
      </c>
      <c r="AB198" s="208"/>
      <c r="AC198" s="119" t="s">
        <v>41</v>
      </c>
      <c r="AD198" s="67">
        <v>150</v>
      </c>
      <c r="AE198" s="114"/>
      <c r="AF198" s="182">
        <f t="shared" si="283"/>
        <v>150</v>
      </c>
      <c r="AG198" s="183">
        <f t="shared" si="284"/>
        <v>-130.9</v>
      </c>
      <c r="AH198" s="184">
        <f t="shared" si="285"/>
        <v>9.99</v>
      </c>
      <c r="AI198" s="183">
        <f t="shared" si="286"/>
        <v>8.3949579831932777</v>
      </c>
      <c r="AJ198" s="202">
        <f>IF(ISNUMBER(Q198),AF198-20,"-")</f>
        <v>130</v>
      </c>
      <c r="AK198" s="203">
        <f>IF(ISNUMBER(R198),AF198-40,"-")</f>
        <v>110</v>
      </c>
      <c r="AL198" s="203">
        <f>IF(ISNUMBER(S198),AF198-60,"-")</f>
        <v>90</v>
      </c>
      <c r="AM198" s="203">
        <f>IF(ISNUMBER(T198),AF198-80,"-")</f>
        <v>70</v>
      </c>
      <c r="AN198" s="203" t="str">
        <f>IF(ISNUMBER(U198),AF198-100,"-")</f>
        <v>-</v>
      </c>
      <c r="AO198" s="203" t="str">
        <f>IF(ISNUMBER(V198),AF198-120,"-")</f>
        <v>-</v>
      </c>
      <c r="AP198" s="203" t="str">
        <f>IF(ISNUMBER(W198),AF198-140,"-")</f>
        <v>-</v>
      </c>
      <c r="AQ198" s="203" t="str">
        <f>IF(ISNUMBER(X198),AF198-160,"-")</f>
        <v>-</v>
      </c>
      <c r="AR198" s="203" t="str">
        <f>IF(ISNUMBER(Y198),AF198-180,"-")</f>
        <v>-</v>
      </c>
      <c r="AS198" s="204" t="str">
        <f>IF(ISNUMBER(Z198),AF198-200,"-")</f>
        <v>-</v>
      </c>
      <c r="AT198" s="185"/>
      <c r="AU198" s="205">
        <f t="shared" si="287"/>
        <v>9.99</v>
      </c>
      <c r="AV198" s="206">
        <f t="shared" si="288"/>
        <v>9.99</v>
      </c>
      <c r="AW198" s="206">
        <f t="shared" si="289"/>
        <v>9.99</v>
      </c>
      <c r="AX198" s="206">
        <f t="shared" si="290"/>
        <v>9.99</v>
      </c>
      <c r="AY198" s="206" t="str">
        <f t="shared" si="291"/>
        <v>-</v>
      </c>
      <c r="AZ198" s="206" t="str">
        <f t="shared" si="292"/>
        <v>-</v>
      </c>
      <c r="BA198" s="206" t="str">
        <f t="shared" si="293"/>
        <v>-</v>
      </c>
      <c r="BB198" s="206" t="str">
        <f t="shared" si="294"/>
        <v>-</v>
      </c>
      <c r="BC198" s="206" t="str">
        <f t="shared" si="295"/>
        <v>-</v>
      </c>
      <c r="BD198" s="207" t="str">
        <f t="shared" si="296"/>
        <v>-</v>
      </c>
      <c r="BE198" s="103"/>
      <c r="BF198" s="227"/>
      <c r="BG198" s="112" t="s">
        <v>164</v>
      </c>
      <c r="BH198" s="103"/>
    </row>
    <row r="199" spans="1:60" s="49" customFormat="1">
      <c r="A199" s="110"/>
      <c r="B199" s="125" t="s">
        <v>172</v>
      </c>
      <c r="C199" s="53" t="s">
        <v>2128</v>
      </c>
      <c r="D199" s="71" t="s">
        <v>85</v>
      </c>
      <c r="E199" s="113" t="s">
        <v>2428</v>
      </c>
      <c r="F199" s="51" t="s">
        <v>61</v>
      </c>
      <c r="G199" s="14">
        <v>10</v>
      </c>
      <c r="H199" s="14">
        <v>50</v>
      </c>
      <c r="I199" s="14" t="s">
        <v>41</v>
      </c>
      <c r="J199" s="14" t="s">
        <v>76</v>
      </c>
      <c r="K199" s="114" t="s">
        <v>61</v>
      </c>
      <c r="L199" s="115">
        <v>19.990000000000002</v>
      </c>
      <c r="M199" s="175">
        <f t="shared" si="281"/>
        <v>16.798319327731093</v>
      </c>
      <c r="N199" s="115"/>
      <c r="O199" s="116"/>
      <c r="P199" s="177">
        <f t="shared" si="297"/>
        <v>19.990000000000002</v>
      </c>
      <c r="Q199" s="67">
        <f t="shared" si="298"/>
        <v>18.990000000000002</v>
      </c>
      <c r="R199" s="16">
        <f t="shared" si="299"/>
        <v>17.990000000000002</v>
      </c>
      <c r="S199" s="16">
        <f t="shared" si="300"/>
        <v>16.990000000000002</v>
      </c>
      <c r="T199" s="16">
        <f t="shared" si="301"/>
        <v>15.990000000000002</v>
      </c>
      <c r="U199" s="14" t="s">
        <v>41</v>
      </c>
      <c r="V199" s="14" t="s">
        <v>41</v>
      </c>
      <c r="W199" s="14" t="s">
        <v>41</v>
      </c>
      <c r="X199" s="14" t="s">
        <v>41</v>
      </c>
      <c r="Y199" s="14" t="s">
        <v>41</v>
      </c>
      <c r="Z199" s="71" t="s">
        <v>41</v>
      </c>
      <c r="AA199" s="252">
        <v>19.989999999999998</v>
      </c>
      <c r="AB199" s="80" t="s">
        <v>49</v>
      </c>
      <c r="AC199" s="121" t="s">
        <v>2173</v>
      </c>
      <c r="AD199" s="67">
        <v>150</v>
      </c>
      <c r="AE199" s="114">
        <v>100</v>
      </c>
      <c r="AF199" s="182">
        <f t="shared" si="283"/>
        <v>250</v>
      </c>
      <c r="AG199" s="183">
        <f t="shared" si="284"/>
        <v>-249.89999999999998</v>
      </c>
      <c r="AH199" s="184">
        <f t="shared" si="285"/>
        <v>9.99</v>
      </c>
      <c r="AI199" s="183">
        <f t="shared" si="286"/>
        <v>8.3949579831932777</v>
      </c>
      <c r="AJ199" s="202">
        <f>IF(ISNUMBER(Q199),AF199-20,"-")</f>
        <v>230</v>
      </c>
      <c r="AK199" s="203">
        <f>IF(ISNUMBER(R199),AF199-40,"-")</f>
        <v>210</v>
      </c>
      <c r="AL199" s="203">
        <f>IF(ISNUMBER(S199),AF199-60,"-")</f>
        <v>190</v>
      </c>
      <c r="AM199" s="203">
        <f>IF(ISNUMBER(T199),AF199-80,"-")</f>
        <v>170</v>
      </c>
      <c r="AN199" s="203" t="str">
        <f>IF(ISNUMBER(U199),AF199-100,"-")</f>
        <v>-</v>
      </c>
      <c r="AO199" s="203" t="str">
        <f>IF(ISNUMBER(V199),AF199-120,"-")</f>
        <v>-</v>
      </c>
      <c r="AP199" s="203" t="str">
        <f>IF(ISNUMBER(W199),AF199-140,"-")</f>
        <v>-</v>
      </c>
      <c r="AQ199" s="203" t="str">
        <f>IF(ISNUMBER(X199),AF199-160,"-")</f>
        <v>-</v>
      </c>
      <c r="AR199" s="203" t="str">
        <f>IF(ISNUMBER(Y199),AF199-180,"-")</f>
        <v>-</v>
      </c>
      <c r="AS199" s="204" t="str">
        <f>IF(ISNUMBER(Z199),AF199-200,"-")</f>
        <v>-</v>
      </c>
      <c r="AT199" s="185"/>
      <c r="AU199" s="205">
        <f t="shared" si="287"/>
        <v>9.99</v>
      </c>
      <c r="AV199" s="206">
        <f t="shared" si="288"/>
        <v>9.99</v>
      </c>
      <c r="AW199" s="206">
        <f t="shared" si="289"/>
        <v>9.99</v>
      </c>
      <c r="AX199" s="206">
        <f t="shared" si="290"/>
        <v>9.99</v>
      </c>
      <c r="AY199" s="206" t="str">
        <f t="shared" si="291"/>
        <v>-</v>
      </c>
      <c r="AZ199" s="206" t="str">
        <f t="shared" si="292"/>
        <v>-</v>
      </c>
      <c r="BA199" s="206" t="str">
        <f t="shared" si="293"/>
        <v>-</v>
      </c>
      <c r="BB199" s="206" t="str">
        <f t="shared" si="294"/>
        <v>-</v>
      </c>
      <c r="BC199" s="206" t="str">
        <f t="shared" si="295"/>
        <v>-</v>
      </c>
      <c r="BD199" s="207" t="str">
        <f t="shared" si="296"/>
        <v>-</v>
      </c>
      <c r="BE199" s="103"/>
      <c r="BF199" s="227">
        <v>46265</v>
      </c>
      <c r="BG199" s="112" t="s">
        <v>164</v>
      </c>
      <c r="BH199" s="103"/>
    </row>
    <row r="200" spans="1:60" s="49" customFormat="1">
      <c r="A200" s="110"/>
      <c r="B200" s="125" t="s">
        <v>172</v>
      </c>
      <c r="C200" s="53" t="s">
        <v>2129</v>
      </c>
      <c r="D200" s="71" t="s">
        <v>71</v>
      </c>
      <c r="E200" s="113" t="s">
        <v>2428</v>
      </c>
      <c r="F200" s="51" t="s">
        <v>61</v>
      </c>
      <c r="G200" s="14">
        <v>10</v>
      </c>
      <c r="H200" s="14">
        <v>50</v>
      </c>
      <c r="I200" s="14" t="s">
        <v>41</v>
      </c>
      <c r="J200" s="14" t="s">
        <v>76</v>
      </c>
      <c r="K200" s="114" t="s">
        <v>61</v>
      </c>
      <c r="L200" s="115">
        <v>24.990000000000002</v>
      </c>
      <c r="M200" s="175">
        <f t="shared" si="281"/>
        <v>21.000000000000004</v>
      </c>
      <c r="N200" s="115">
        <f>L200-5</f>
        <v>19.990000000000002</v>
      </c>
      <c r="O200" s="118">
        <f>N200/1.19</f>
        <v>16.798319327731093</v>
      </c>
      <c r="P200" s="177">
        <f>N200</f>
        <v>19.990000000000002</v>
      </c>
      <c r="Q200" s="67">
        <f t="shared" si="298"/>
        <v>18.990000000000002</v>
      </c>
      <c r="R200" s="16">
        <f t="shared" si="299"/>
        <v>17.990000000000002</v>
      </c>
      <c r="S200" s="16">
        <f t="shared" si="300"/>
        <v>16.990000000000002</v>
      </c>
      <c r="T200" s="16">
        <f t="shared" si="301"/>
        <v>15.990000000000002</v>
      </c>
      <c r="U200" s="14" t="s">
        <v>41</v>
      </c>
      <c r="V200" s="14" t="s">
        <v>41</v>
      </c>
      <c r="W200" s="14" t="s">
        <v>41</v>
      </c>
      <c r="X200" s="14" t="s">
        <v>41</v>
      </c>
      <c r="Y200" s="14" t="s">
        <v>41</v>
      </c>
      <c r="Z200" s="71" t="s">
        <v>41</v>
      </c>
      <c r="AA200" s="252">
        <v>19.989999999999998</v>
      </c>
      <c r="AB200" s="80" t="s">
        <v>169</v>
      </c>
      <c r="AC200" s="121" t="s">
        <v>2178</v>
      </c>
      <c r="AD200" s="67">
        <v>230</v>
      </c>
      <c r="AE200" s="114">
        <v>0</v>
      </c>
      <c r="AF200" s="182">
        <f t="shared" si="283"/>
        <v>230</v>
      </c>
      <c r="AG200" s="183">
        <f t="shared" si="284"/>
        <v>-226.1</v>
      </c>
      <c r="AH200" s="184">
        <f t="shared" si="285"/>
        <v>9.99</v>
      </c>
      <c r="AI200" s="183">
        <f t="shared" si="286"/>
        <v>8.3949579831932777</v>
      </c>
      <c r="AJ200" s="202">
        <f>IF(ISNUMBER(Q200),AF200-20,"-")</f>
        <v>210</v>
      </c>
      <c r="AK200" s="203">
        <f>IF(ISNUMBER(R200),AF200-40,"-")</f>
        <v>190</v>
      </c>
      <c r="AL200" s="203">
        <f>IF(ISNUMBER(S200),AF200-60,"-")</f>
        <v>170</v>
      </c>
      <c r="AM200" s="203">
        <f>IF(ISNUMBER(T200),AF200-80,"-")</f>
        <v>150</v>
      </c>
      <c r="AN200" s="203" t="str">
        <f>IF(ISNUMBER(U200),AF200-100,"-")</f>
        <v>-</v>
      </c>
      <c r="AO200" s="203" t="str">
        <f>IF(ISNUMBER(V200),AF200-120,"-")</f>
        <v>-</v>
      </c>
      <c r="AP200" s="203" t="str">
        <f>IF(ISNUMBER(W200),AF200-140,"-")</f>
        <v>-</v>
      </c>
      <c r="AQ200" s="203" t="str">
        <f>IF(ISNUMBER(X200),AF200-160,"-")</f>
        <v>-</v>
      </c>
      <c r="AR200" s="203" t="str">
        <f>IF(ISNUMBER(Y200),AF200-180,"-")</f>
        <v>-</v>
      </c>
      <c r="AS200" s="204" t="str">
        <f>IF(ISNUMBER(Z200),AF200-200,"-")</f>
        <v>-</v>
      </c>
      <c r="AT200" s="185"/>
      <c r="AU200" s="205">
        <f t="shared" si="287"/>
        <v>9.99</v>
      </c>
      <c r="AV200" s="206">
        <f t="shared" si="288"/>
        <v>9.99</v>
      </c>
      <c r="AW200" s="206">
        <f t="shared" si="289"/>
        <v>9.99</v>
      </c>
      <c r="AX200" s="206">
        <f t="shared" si="290"/>
        <v>9.99</v>
      </c>
      <c r="AY200" s="206" t="str">
        <f t="shared" si="291"/>
        <v>-</v>
      </c>
      <c r="AZ200" s="206" t="str">
        <f t="shared" si="292"/>
        <v>-</v>
      </c>
      <c r="BA200" s="206" t="str">
        <f t="shared" si="293"/>
        <v>-</v>
      </c>
      <c r="BB200" s="206" t="str">
        <f t="shared" si="294"/>
        <v>-</v>
      </c>
      <c r="BC200" s="206" t="str">
        <f t="shared" si="295"/>
        <v>-</v>
      </c>
      <c r="BD200" s="207" t="str">
        <f t="shared" si="296"/>
        <v>-</v>
      </c>
      <c r="BE200" s="103"/>
      <c r="BF200" s="227">
        <v>46265</v>
      </c>
      <c r="BG200" s="112" t="s">
        <v>164</v>
      </c>
      <c r="BH200" s="103"/>
    </row>
    <row r="201" spans="1:60" s="49" customFormat="1">
      <c r="A201" s="110"/>
      <c r="B201" s="125" t="s">
        <v>172</v>
      </c>
      <c r="C201" s="53" t="s">
        <v>2133</v>
      </c>
      <c r="D201" s="71" t="s">
        <v>85</v>
      </c>
      <c r="E201" s="113"/>
      <c r="F201" s="51" t="s">
        <v>61</v>
      </c>
      <c r="G201" s="14">
        <v>15</v>
      </c>
      <c r="H201" s="14">
        <v>50</v>
      </c>
      <c r="I201" s="14" t="s">
        <v>41</v>
      </c>
      <c r="J201" s="14" t="s">
        <v>76</v>
      </c>
      <c r="K201" s="114" t="s">
        <v>61</v>
      </c>
      <c r="L201" s="115">
        <v>24.99</v>
      </c>
      <c r="M201" s="175">
        <f t="shared" si="281"/>
        <v>21</v>
      </c>
      <c r="N201" s="115"/>
      <c r="O201" s="116"/>
      <c r="P201" s="177">
        <f t="shared" ref="P201:P208" si="302">L201</f>
        <v>24.99</v>
      </c>
      <c r="Q201" s="67">
        <f t="shared" si="298"/>
        <v>23.99</v>
      </c>
      <c r="R201" s="16">
        <f t="shared" si="299"/>
        <v>22.99</v>
      </c>
      <c r="S201" s="16">
        <f t="shared" si="300"/>
        <v>21.99</v>
      </c>
      <c r="T201" s="16">
        <f t="shared" si="301"/>
        <v>20.99</v>
      </c>
      <c r="U201" s="16">
        <f>P201-5</f>
        <v>19.989999999999998</v>
      </c>
      <c r="V201" s="16">
        <f>P201-6</f>
        <v>18.989999999999998</v>
      </c>
      <c r="W201" s="16">
        <f>P201-7</f>
        <v>17.989999999999998</v>
      </c>
      <c r="X201" s="16">
        <f>P201-8</f>
        <v>16.989999999999998</v>
      </c>
      <c r="Y201" s="16">
        <f>P201-9</f>
        <v>15.989999999999998</v>
      </c>
      <c r="Z201" s="72">
        <f>P201-10</f>
        <v>14.989999999999998</v>
      </c>
      <c r="AA201" s="252">
        <v>19.989999999999998</v>
      </c>
      <c r="AB201" s="208"/>
      <c r="AC201" s="119" t="s">
        <v>41</v>
      </c>
      <c r="AD201" s="67">
        <v>180</v>
      </c>
      <c r="AE201" s="114"/>
      <c r="AF201" s="182">
        <f t="shared" si="283"/>
        <v>180</v>
      </c>
      <c r="AG201" s="183">
        <f t="shared" si="284"/>
        <v>-166.6</v>
      </c>
      <c r="AH201" s="184">
        <f t="shared" si="285"/>
        <v>9.99</v>
      </c>
      <c r="AI201" s="183">
        <f t="shared" si="286"/>
        <v>8.3949579831932777</v>
      </c>
      <c r="AJ201" s="202">
        <f>IF(ISNUMBER(Q201),AF201-20,"-")</f>
        <v>160</v>
      </c>
      <c r="AK201" s="203">
        <f>IF(ISNUMBER(R201),AF201-40,"-")</f>
        <v>140</v>
      </c>
      <c r="AL201" s="203">
        <f>IF(ISNUMBER(S201),AF201-60,"-")</f>
        <v>120</v>
      </c>
      <c r="AM201" s="203">
        <f>IF(ISNUMBER(T201),AF201-80,"-")</f>
        <v>100</v>
      </c>
      <c r="AN201" s="203">
        <f>IF(ISNUMBER(U201),AF201-100,"-")</f>
        <v>80</v>
      </c>
      <c r="AO201" s="203">
        <f>IF(ISNUMBER(V201),AF201-120,"-")</f>
        <v>60</v>
      </c>
      <c r="AP201" s="203">
        <f>IF(ISNUMBER(W201),AF201-140,"-")</f>
        <v>40</v>
      </c>
      <c r="AQ201" s="203">
        <f>IF(ISNUMBER(X201),AF201-160,"-")</f>
        <v>20</v>
      </c>
      <c r="AR201" s="203">
        <f>IF(ISNUMBER(Y201),AF201-180,"-")</f>
        <v>0</v>
      </c>
      <c r="AS201" s="204">
        <f>IF(ISNUMBER(Z201),AF201-200,"-")</f>
        <v>-20</v>
      </c>
      <c r="AT201" s="185"/>
      <c r="AU201" s="205">
        <f t="shared" si="287"/>
        <v>9.99</v>
      </c>
      <c r="AV201" s="206">
        <f t="shared" si="288"/>
        <v>9.99</v>
      </c>
      <c r="AW201" s="206">
        <f t="shared" si="289"/>
        <v>9.99</v>
      </c>
      <c r="AX201" s="206">
        <f t="shared" si="290"/>
        <v>9.99</v>
      </c>
      <c r="AY201" s="206">
        <f t="shared" si="291"/>
        <v>9.99</v>
      </c>
      <c r="AZ201" s="206">
        <f t="shared" si="292"/>
        <v>9.99</v>
      </c>
      <c r="BA201" s="206">
        <f t="shared" si="293"/>
        <v>9.99</v>
      </c>
      <c r="BB201" s="206">
        <f t="shared" si="294"/>
        <v>29.990000000000002</v>
      </c>
      <c r="BC201" s="206">
        <f t="shared" si="295"/>
        <v>49.99</v>
      </c>
      <c r="BD201" s="207">
        <f t="shared" si="296"/>
        <v>79.989999999999995</v>
      </c>
      <c r="BE201" s="103"/>
      <c r="BF201" s="227"/>
      <c r="BG201" s="112" t="s">
        <v>164</v>
      </c>
      <c r="BH201" s="103"/>
    </row>
    <row r="202" spans="1:60" s="49" customFormat="1">
      <c r="A202" s="110"/>
      <c r="B202" s="125" t="s">
        <v>172</v>
      </c>
      <c r="C202" s="53" t="s">
        <v>163</v>
      </c>
      <c r="D202" s="71" t="s">
        <v>40</v>
      </c>
      <c r="E202" s="113"/>
      <c r="F202" s="51" t="s">
        <v>61</v>
      </c>
      <c r="G202" s="14">
        <v>25</v>
      </c>
      <c r="H202" s="14">
        <v>50</v>
      </c>
      <c r="I202" s="14" t="s">
        <v>41</v>
      </c>
      <c r="J202" s="14" t="s">
        <v>76</v>
      </c>
      <c r="K202" s="114" t="s">
        <v>61</v>
      </c>
      <c r="L202" s="115">
        <v>24.99</v>
      </c>
      <c r="M202" s="175">
        <f t="shared" si="281"/>
        <v>21</v>
      </c>
      <c r="N202" s="115"/>
      <c r="O202" s="116"/>
      <c r="P202" s="177">
        <f t="shared" si="302"/>
        <v>24.99</v>
      </c>
      <c r="Q202" s="67">
        <f t="shared" si="298"/>
        <v>23.99</v>
      </c>
      <c r="R202" s="16">
        <f t="shared" si="299"/>
        <v>22.99</v>
      </c>
      <c r="S202" s="16">
        <f t="shared" si="300"/>
        <v>21.99</v>
      </c>
      <c r="T202" s="16">
        <f t="shared" si="301"/>
        <v>20.99</v>
      </c>
      <c r="U202" s="16">
        <f>P202-5</f>
        <v>19.989999999999998</v>
      </c>
      <c r="V202" s="16">
        <f>P202-6</f>
        <v>18.989999999999998</v>
      </c>
      <c r="W202" s="16">
        <f>P202-7</f>
        <v>17.989999999999998</v>
      </c>
      <c r="X202" s="16">
        <f>P202-8</f>
        <v>16.989999999999998</v>
      </c>
      <c r="Y202" s="16">
        <f>P202-9</f>
        <v>15.989999999999998</v>
      </c>
      <c r="Z202" s="72">
        <f>P202-10</f>
        <v>14.989999999999998</v>
      </c>
      <c r="AA202" s="252">
        <v>19.989999999999998</v>
      </c>
      <c r="AB202" s="208"/>
      <c r="AC202" s="119" t="s">
        <v>41</v>
      </c>
      <c r="AD202" s="67">
        <v>150</v>
      </c>
      <c r="AE202" s="114"/>
      <c r="AF202" s="182">
        <f t="shared" si="283"/>
        <v>150</v>
      </c>
      <c r="AG202" s="183">
        <f t="shared" si="284"/>
        <v>-130.9</v>
      </c>
      <c r="AH202" s="184">
        <f t="shared" si="285"/>
        <v>9.99</v>
      </c>
      <c r="AI202" s="183">
        <f t="shared" si="286"/>
        <v>8.3949579831932777</v>
      </c>
      <c r="AJ202" s="202">
        <f>IF(ISNUMBER(Q202),AF202-20,"-")</f>
        <v>130</v>
      </c>
      <c r="AK202" s="203">
        <f>IF(ISNUMBER(R202),AF202-40,"-")</f>
        <v>110</v>
      </c>
      <c r="AL202" s="203">
        <f>IF(ISNUMBER(S202),AF202-60,"-")</f>
        <v>90</v>
      </c>
      <c r="AM202" s="203">
        <f>IF(ISNUMBER(T202),AF202-80,"-")</f>
        <v>70</v>
      </c>
      <c r="AN202" s="203">
        <f>IF(ISNUMBER(U202),AF202-100,"-")</f>
        <v>50</v>
      </c>
      <c r="AO202" s="203">
        <f>IF(ISNUMBER(V202),AF202-120,"-")</f>
        <v>30</v>
      </c>
      <c r="AP202" s="203">
        <f>IF(ISNUMBER(W202),AF202-140,"-")</f>
        <v>10</v>
      </c>
      <c r="AQ202" s="203">
        <f>IF(ISNUMBER(X202),AF202-160,"-")</f>
        <v>-10</v>
      </c>
      <c r="AR202" s="203">
        <f>IF(ISNUMBER(Y202),AF202-180,"-")</f>
        <v>-30</v>
      </c>
      <c r="AS202" s="204">
        <f>IF(ISNUMBER(Z202),AF202-200,"-")</f>
        <v>-50</v>
      </c>
      <c r="AT202" s="185"/>
      <c r="AU202" s="205">
        <f t="shared" si="287"/>
        <v>9.99</v>
      </c>
      <c r="AV202" s="206">
        <f t="shared" si="288"/>
        <v>9.99</v>
      </c>
      <c r="AW202" s="206">
        <f t="shared" si="289"/>
        <v>9.99</v>
      </c>
      <c r="AX202" s="206">
        <f t="shared" si="290"/>
        <v>9.99</v>
      </c>
      <c r="AY202" s="206">
        <f t="shared" si="291"/>
        <v>9.99</v>
      </c>
      <c r="AZ202" s="206">
        <f t="shared" si="292"/>
        <v>19.990000000000002</v>
      </c>
      <c r="BA202" s="206">
        <f t="shared" si="293"/>
        <v>39.99</v>
      </c>
      <c r="BB202" s="206">
        <f t="shared" si="294"/>
        <v>59.99</v>
      </c>
      <c r="BC202" s="206">
        <f t="shared" si="295"/>
        <v>89.99</v>
      </c>
      <c r="BD202" s="207">
        <f t="shared" si="296"/>
        <v>109.99</v>
      </c>
      <c r="BE202" s="103"/>
      <c r="BF202" s="227"/>
      <c r="BG202" s="112" t="s">
        <v>164</v>
      </c>
      <c r="BH202" s="103"/>
    </row>
    <row r="203" spans="1:60" s="49" customFormat="1">
      <c r="A203" s="111" t="s">
        <v>173</v>
      </c>
      <c r="B203" s="125" t="s">
        <v>172</v>
      </c>
      <c r="C203" s="53" t="s">
        <v>2150</v>
      </c>
      <c r="D203" s="71" t="s">
        <v>40</v>
      </c>
      <c r="E203" s="113"/>
      <c r="F203" s="51" t="s">
        <v>61</v>
      </c>
      <c r="G203" s="14">
        <v>25</v>
      </c>
      <c r="H203" s="14">
        <v>50</v>
      </c>
      <c r="I203" s="14" t="s">
        <v>41</v>
      </c>
      <c r="J203" s="14" t="s">
        <v>76</v>
      </c>
      <c r="K203" s="114" t="s">
        <v>61</v>
      </c>
      <c r="L203" s="115">
        <v>24.99</v>
      </c>
      <c r="M203" s="175">
        <f t="shared" si="281"/>
        <v>21</v>
      </c>
      <c r="N203" s="115"/>
      <c r="O203" s="116"/>
      <c r="P203" s="177">
        <f t="shared" si="302"/>
        <v>24.99</v>
      </c>
      <c r="Q203" s="51" t="s">
        <v>41</v>
      </c>
      <c r="R203" s="14" t="s">
        <v>41</v>
      </c>
      <c r="S203" s="14" t="s">
        <v>41</v>
      </c>
      <c r="T203" s="14" t="s">
        <v>41</v>
      </c>
      <c r="U203" s="14" t="s">
        <v>41</v>
      </c>
      <c r="V203" s="14" t="s">
        <v>41</v>
      </c>
      <c r="W203" s="14" t="s">
        <v>41</v>
      </c>
      <c r="X203" s="14" t="s">
        <v>41</v>
      </c>
      <c r="Y203" s="14" t="s">
        <v>41</v>
      </c>
      <c r="Z203" s="71" t="s">
        <v>41</v>
      </c>
      <c r="AA203" s="252">
        <v>19.989999999999998</v>
      </c>
      <c r="AB203" s="208"/>
      <c r="AC203" s="119" t="s">
        <v>41</v>
      </c>
      <c r="AD203" s="67">
        <v>0</v>
      </c>
      <c r="AE203" s="114"/>
      <c r="AF203" s="182">
        <f t="shared" si="283"/>
        <v>0</v>
      </c>
      <c r="AG203" s="183">
        <f t="shared" si="284"/>
        <v>47.599999999999994</v>
      </c>
      <c r="AH203" s="184">
        <f t="shared" si="285"/>
        <v>49.99</v>
      </c>
      <c r="AI203" s="183">
        <f t="shared" si="286"/>
        <v>42.008403361344541</v>
      </c>
      <c r="AJ203" s="202" t="str">
        <f>IF(ISNUMBER(Q203),AF203-20,"-")</f>
        <v>-</v>
      </c>
      <c r="AK203" s="203" t="str">
        <f>IF(ISNUMBER(R203),AF203-40,"-")</f>
        <v>-</v>
      </c>
      <c r="AL203" s="203" t="str">
        <f>IF(ISNUMBER(S203),AF203-60,"-")</f>
        <v>-</v>
      </c>
      <c r="AM203" s="203" t="str">
        <f>IF(ISNUMBER(T203),AF203-80,"-")</f>
        <v>-</v>
      </c>
      <c r="AN203" s="203" t="str">
        <f>IF(ISNUMBER(U203),AF203-100,"-")</f>
        <v>-</v>
      </c>
      <c r="AO203" s="203" t="str">
        <f>IF(ISNUMBER(V203),AF203-120,"-")</f>
        <v>-</v>
      </c>
      <c r="AP203" s="203" t="str">
        <f>IF(ISNUMBER(W203),AF203-140,"-")</f>
        <v>-</v>
      </c>
      <c r="AQ203" s="203" t="str">
        <f>IF(ISNUMBER(X203),AF203-160,"-")</f>
        <v>-</v>
      </c>
      <c r="AR203" s="203" t="str">
        <f>IF(ISNUMBER(Y203),AF203-180,"-")</f>
        <v>-</v>
      </c>
      <c r="AS203" s="204" t="str">
        <f>IF(ISNUMBER(Z203),AF203-200,"-")</f>
        <v>-</v>
      </c>
      <c r="AT203" s="185"/>
      <c r="AU203" s="205" t="str">
        <f t="shared" si="287"/>
        <v>-</v>
      </c>
      <c r="AV203" s="206" t="str">
        <f t="shared" si="288"/>
        <v>-</v>
      </c>
      <c r="AW203" s="206" t="str">
        <f t="shared" si="289"/>
        <v>-</v>
      </c>
      <c r="AX203" s="206" t="str">
        <f t="shared" si="290"/>
        <v>-</v>
      </c>
      <c r="AY203" s="206" t="str">
        <f t="shared" si="291"/>
        <v>-</v>
      </c>
      <c r="AZ203" s="206" t="str">
        <f t="shared" si="292"/>
        <v>-</v>
      </c>
      <c r="BA203" s="206" t="str">
        <f t="shared" si="293"/>
        <v>-</v>
      </c>
      <c r="BB203" s="206" t="str">
        <f t="shared" si="294"/>
        <v>-</v>
      </c>
      <c r="BC203" s="206" t="str">
        <f t="shared" si="295"/>
        <v>-</v>
      </c>
      <c r="BD203" s="207" t="str">
        <f t="shared" si="296"/>
        <v>-</v>
      </c>
      <c r="BE203" s="103" t="s">
        <v>2283</v>
      </c>
      <c r="BF203" s="227"/>
      <c r="BG203" s="112" t="s">
        <v>175</v>
      </c>
      <c r="BH203" s="103"/>
    </row>
    <row r="204" spans="1:60">
      <c r="A204" s="110"/>
      <c r="B204" s="125" t="s">
        <v>172</v>
      </c>
      <c r="C204" s="53" t="s">
        <v>2133</v>
      </c>
      <c r="D204" s="71" t="s">
        <v>85</v>
      </c>
      <c r="E204" s="113" t="s">
        <v>2428</v>
      </c>
      <c r="F204" s="51" t="s">
        <v>61</v>
      </c>
      <c r="G204" s="14">
        <v>15</v>
      </c>
      <c r="H204" s="14">
        <v>50</v>
      </c>
      <c r="I204" s="14" t="s">
        <v>41</v>
      </c>
      <c r="J204" s="14" t="s">
        <v>76</v>
      </c>
      <c r="K204" s="114" t="s">
        <v>61</v>
      </c>
      <c r="L204" s="115">
        <v>24.99</v>
      </c>
      <c r="M204" s="175">
        <f t="shared" si="281"/>
        <v>21</v>
      </c>
      <c r="N204" s="115"/>
      <c r="O204" s="116"/>
      <c r="P204" s="177">
        <f t="shared" si="302"/>
        <v>24.99</v>
      </c>
      <c r="Q204" s="67">
        <f>P204-1</f>
        <v>23.99</v>
      </c>
      <c r="R204" s="16">
        <f>P204-2</f>
        <v>22.99</v>
      </c>
      <c r="S204" s="16">
        <f>P204-3</f>
        <v>21.99</v>
      </c>
      <c r="T204" s="16">
        <f>P204-4</f>
        <v>20.99</v>
      </c>
      <c r="U204" s="16">
        <f>P204-5</f>
        <v>19.989999999999998</v>
      </c>
      <c r="V204" s="16">
        <f>P204-6</f>
        <v>18.989999999999998</v>
      </c>
      <c r="W204" s="16">
        <f>P204-7</f>
        <v>17.989999999999998</v>
      </c>
      <c r="X204" s="16">
        <f>P204-8</f>
        <v>16.989999999999998</v>
      </c>
      <c r="Y204" s="16">
        <f>P204-9</f>
        <v>15.989999999999998</v>
      </c>
      <c r="Z204" s="72">
        <f>P204-10</f>
        <v>14.989999999999998</v>
      </c>
      <c r="AA204" s="252">
        <v>19.989999999999998</v>
      </c>
      <c r="AB204" s="80" t="s">
        <v>49</v>
      </c>
      <c r="AC204" s="121" t="s">
        <v>2174</v>
      </c>
      <c r="AD204" s="67">
        <v>180</v>
      </c>
      <c r="AE204" s="114">
        <v>90</v>
      </c>
      <c r="AF204" s="182">
        <f t="shared" si="283"/>
        <v>270</v>
      </c>
      <c r="AG204" s="183">
        <f t="shared" si="284"/>
        <v>-273.7</v>
      </c>
      <c r="AH204" s="184">
        <f t="shared" si="285"/>
        <v>9.99</v>
      </c>
      <c r="AI204" s="183">
        <f t="shared" si="286"/>
        <v>8.3949579831932777</v>
      </c>
      <c r="AJ204" s="202">
        <f>IF(ISNUMBER(Q204),AF204-20,"-")</f>
        <v>250</v>
      </c>
      <c r="AK204" s="203">
        <f>IF(ISNUMBER(R204),AF204-40,"-")</f>
        <v>230</v>
      </c>
      <c r="AL204" s="203">
        <f>IF(ISNUMBER(S204),AF204-60,"-")</f>
        <v>210</v>
      </c>
      <c r="AM204" s="203">
        <f>IF(ISNUMBER(T204),AF204-80,"-")</f>
        <v>190</v>
      </c>
      <c r="AN204" s="203">
        <f>IF(ISNUMBER(U204),AF204-100,"-")</f>
        <v>170</v>
      </c>
      <c r="AO204" s="203">
        <f>IF(ISNUMBER(V204),AF204-120,"-")</f>
        <v>150</v>
      </c>
      <c r="AP204" s="203">
        <f>IF(ISNUMBER(W204),AF204-140,"-")</f>
        <v>130</v>
      </c>
      <c r="AQ204" s="203">
        <f>IF(ISNUMBER(X204),AF204-160,"-")</f>
        <v>110</v>
      </c>
      <c r="AR204" s="203">
        <f>IF(ISNUMBER(Y204),AF204-180,"-")</f>
        <v>90</v>
      </c>
      <c r="AS204" s="204">
        <f>IF(ISNUMBER(Z204),AF204-200,"-")</f>
        <v>70</v>
      </c>
      <c r="AT204" s="185"/>
      <c r="AU204" s="205">
        <f t="shared" si="287"/>
        <v>9.99</v>
      </c>
      <c r="AV204" s="206">
        <f t="shared" si="288"/>
        <v>9.99</v>
      </c>
      <c r="AW204" s="206">
        <f t="shared" si="289"/>
        <v>9.99</v>
      </c>
      <c r="AX204" s="206">
        <f t="shared" si="290"/>
        <v>9.99</v>
      </c>
      <c r="AY204" s="206">
        <f t="shared" si="291"/>
        <v>9.99</v>
      </c>
      <c r="AZ204" s="206">
        <f t="shared" si="292"/>
        <v>9.99</v>
      </c>
      <c r="BA204" s="206">
        <f t="shared" si="293"/>
        <v>9.99</v>
      </c>
      <c r="BB204" s="206">
        <f t="shared" si="294"/>
        <v>9.99</v>
      </c>
      <c r="BC204" s="206">
        <f t="shared" si="295"/>
        <v>9.99</v>
      </c>
      <c r="BD204" s="207">
        <f t="shared" si="296"/>
        <v>9.99</v>
      </c>
      <c r="BE204" s="103"/>
      <c r="BF204" s="227">
        <v>46265</v>
      </c>
      <c r="BG204" s="112" t="s">
        <v>164</v>
      </c>
      <c r="BH204" s="103"/>
    </row>
    <row r="205" spans="1:60" s="49" customFormat="1">
      <c r="A205" s="110"/>
      <c r="B205" s="125" t="s">
        <v>172</v>
      </c>
      <c r="C205" s="53" t="s">
        <v>163</v>
      </c>
      <c r="D205" s="71" t="s">
        <v>40</v>
      </c>
      <c r="E205" s="113" t="s">
        <v>2428</v>
      </c>
      <c r="F205" s="51" t="s">
        <v>61</v>
      </c>
      <c r="G205" s="14">
        <v>25</v>
      </c>
      <c r="H205" s="14">
        <v>50</v>
      </c>
      <c r="I205" s="14" t="s">
        <v>41</v>
      </c>
      <c r="J205" s="14" t="s">
        <v>76</v>
      </c>
      <c r="K205" s="114" t="s">
        <v>61</v>
      </c>
      <c r="L205" s="115">
        <v>24.99</v>
      </c>
      <c r="M205" s="175">
        <f t="shared" si="281"/>
        <v>21</v>
      </c>
      <c r="N205" s="115"/>
      <c r="O205" s="116"/>
      <c r="P205" s="177">
        <f t="shared" si="302"/>
        <v>24.99</v>
      </c>
      <c r="Q205" s="67">
        <f>P205-1</f>
        <v>23.99</v>
      </c>
      <c r="R205" s="16">
        <f>P205-2</f>
        <v>22.99</v>
      </c>
      <c r="S205" s="16">
        <f>P205-3</f>
        <v>21.99</v>
      </c>
      <c r="T205" s="16">
        <f>P205-4</f>
        <v>20.99</v>
      </c>
      <c r="U205" s="16">
        <f>P205-5</f>
        <v>19.989999999999998</v>
      </c>
      <c r="V205" s="16">
        <f>P205-6</f>
        <v>18.989999999999998</v>
      </c>
      <c r="W205" s="16">
        <f>P205-7</f>
        <v>17.989999999999998</v>
      </c>
      <c r="X205" s="16">
        <f>P205-8</f>
        <v>16.989999999999998</v>
      </c>
      <c r="Y205" s="16">
        <f>P205-9</f>
        <v>15.989999999999998</v>
      </c>
      <c r="Z205" s="72">
        <f>P205-10</f>
        <v>14.989999999999998</v>
      </c>
      <c r="AA205" s="252">
        <v>19.989999999999998</v>
      </c>
      <c r="AB205" s="80" t="s">
        <v>49</v>
      </c>
      <c r="AC205" s="121" t="s">
        <v>2175</v>
      </c>
      <c r="AD205" s="67">
        <v>150</v>
      </c>
      <c r="AE205" s="114">
        <v>90</v>
      </c>
      <c r="AF205" s="182">
        <f t="shared" si="283"/>
        <v>240</v>
      </c>
      <c r="AG205" s="183">
        <f t="shared" si="284"/>
        <v>-238</v>
      </c>
      <c r="AH205" s="184">
        <f t="shared" si="285"/>
        <v>9.99</v>
      </c>
      <c r="AI205" s="183">
        <f t="shared" si="286"/>
        <v>8.3949579831932777</v>
      </c>
      <c r="AJ205" s="202">
        <f>IF(ISNUMBER(Q205),AF205-20,"-")</f>
        <v>220</v>
      </c>
      <c r="AK205" s="203">
        <f>IF(ISNUMBER(R205),AF205-40,"-")</f>
        <v>200</v>
      </c>
      <c r="AL205" s="203">
        <f>IF(ISNUMBER(S205),AF205-60,"-")</f>
        <v>180</v>
      </c>
      <c r="AM205" s="203">
        <f>IF(ISNUMBER(T205),AF205-80,"-")</f>
        <v>160</v>
      </c>
      <c r="AN205" s="203">
        <f>IF(ISNUMBER(U205),AF205-100,"-")</f>
        <v>140</v>
      </c>
      <c r="AO205" s="203">
        <f>IF(ISNUMBER(V205),AF205-120,"-")</f>
        <v>120</v>
      </c>
      <c r="AP205" s="203">
        <f>IF(ISNUMBER(W205),AF205-140,"-")</f>
        <v>100</v>
      </c>
      <c r="AQ205" s="203">
        <f>IF(ISNUMBER(X205),AF205-160,"-")</f>
        <v>80</v>
      </c>
      <c r="AR205" s="203">
        <f>IF(ISNUMBER(Y205),AF205-180,"-")</f>
        <v>60</v>
      </c>
      <c r="AS205" s="204">
        <f>IF(ISNUMBER(Z205),AF205-200,"-")</f>
        <v>40</v>
      </c>
      <c r="AT205" s="185"/>
      <c r="AU205" s="205">
        <f t="shared" si="287"/>
        <v>9.99</v>
      </c>
      <c r="AV205" s="206">
        <f t="shared" si="288"/>
        <v>9.99</v>
      </c>
      <c r="AW205" s="206">
        <f t="shared" si="289"/>
        <v>9.99</v>
      </c>
      <c r="AX205" s="206">
        <f t="shared" si="290"/>
        <v>9.99</v>
      </c>
      <c r="AY205" s="206">
        <f t="shared" si="291"/>
        <v>9.99</v>
      </c>
      <c r="AZ205" s="206">
        <f t="shared" si="292"/>
        <v>9.99</v>
      </c>
      <c r="BA205" s="206">
        <f t="shared" si="293"/>
        <v>9.99</v>
      </c>
      <c r="BB205" s="206">
        <f t="shared" si="294"/>
        <v>9.99</v>
      </c>
      <c r="BC205" s="206">
        <f t="shared" si="295"/>
        <v>9.99</v>
      </c>
      <c r="BD205" s="207">
        <f t="shared" si="296"/>
        <v>9.99</v>
      </c>
      <c r="BE205" s="103"/>
      <c r="BF205" s="227">
        <v>46265</v>
      </c>
      <c r="BG205" s="112" t="s">
        <v>164</v>
      </c>
      <c r="BH205" s="103"/>
    </row>
    <row r="206" spans="1:60" s="49" customFormat="1">
      <c r="A206" s="111" t="s">
        <v>173</v>
      </c>
      <c r="B206" s="125" t="s">
        <v>172</v>
      </c>
      <c r="C206" s="53" t="s">
        <v>2150</v>
      </c>
      <c r="D206" s="71" t="s">
        <v>40</v>
      </c>
      <c r="E206" s="113" t="s">
        <v>2428</v>
      </c>
      <c r="F206" s="51" t="s">
        <v>61</v>
      </c>
      <c r="G206" s="14">
        <v>25</v>
      </c>
      <c r="H206" s="14">
        <v>50</v>
      </c>
      <c r="I206" s="14" t="s">
        <v>41</v>
      </c>
      <c r="J206" s="14" t="s">
        <v>76</v>
      </c>
      <c r="K206" s="114" t="s">
        <v>61</v>
      </c>
      <c r="L206" s="115">
        <v>24.99</v>
      </c>
      <c r="M206" s="175">
        <f t="shared" ref="M206:M241" si="303">L206/1.19</f>
        <v>21</v>
      </c>
      <c r="N206" s="115"/>
      <c r="O206" s="116"/>
      <c r="P206" s="177">
        <f t="shared" si="302"/>
        <v>24.99</v>
      </c>
      <c r="Q206" s="51" t="s">
        <v>41</v>
      </c>
      <c r="R206" s="14" t="s">
        <v>41</v>
      </c>
      <c r="S206" s="14" t="s">
        <v>41</v>
      </c>
      <c r="T206" s="14" t="s">
        <v>41</v>
      </c>
      <c r="U206" s="14" t="s">
        <v>41</v>
      </c>
      <c r="V206" s="14" t="s">
        <v>41</v>
      </c>
      <c r="W206" s="14" t="s">
        <v>41</v>
      </c>
      <c r="X206" s="14" t="s">
        <v>41</v>
      </c>
      <c r="Y206" s="14" t="s">
        <v>41</v>
      </c>
      <c r="Z206" s="71" t="s">
        <v>41</v>
      </c>
      <c r="AA206" s="252">
        <v>19.989999999999998</v>
      </c>
      <c r="AB206" s="80" t="s">
        <v>49</v>
      </c>
      <c r="AC206" s="121" t="s">
        <v>2181</v>
      </c>
      <c r="AD206" s="67">
        <v>0</v>
      </c>
      <c r="AE206" s="114">
        <v>25</v>
      </c>
      <c r="AF206" s="182">
        <f t="shared" ref="AF206:AF241" si="304">SUM(AD206:AE206)</f>
        <v>25</v>
      </c>
      <c r="AG206" s="183">
        <f t="shared" ref="AG206:AG241" si="305">((($AF$2+$AF$3)-AF206))*1.19</f>
        <v>17.849999999999998</v>
      </c>
      <c r="AH206" s="184">
        <f t="shared" ref="AH206:AH241" si="306">IF(AG206&lt;1,9.99,ROUNDDOWN(AG206/10,0)*10+9.99)</f>
        <v>19.990000000000002</v>
      </c>
      <c r="AI206" s="183">
        <f t="shared" ref="AI206:AI241" si="307">AH206/1.19</f>
        <v>16.798319327731093</v>
      </c>
      <c r="AJ206" s="202" t="str">
        <f>IF(ISNUMBER(Q206),AF206-20,"-")</f>
        <v>-</v>
      </c>
      <c r="AK206" s="203" t="str">
        <f>IF(ISNUMBER(R206),AF206-40,"-")</f>
        <v>-</v>
      </c>
      <c r="AL206" s="203" t="str">
        <f>IF(ISNUMBER(S206),AF206-60,"-")</f>
        <v>-</v>
      </c>
      <c r="AM206" s="203" t="str">
        <f>IF(ISNUMBER(T206),AF206-80,"-")</f>
        <v>-</v>
      </c>
      <c r="AN206" s="203" t="str">
        <f>IF(ISNUMBER(U206),AF206-100,"-")</f>
        <v>-</v>
      </c>
      <c r="AO206" s="203" t="str">
        <f>IF(ISNUMBER(V206),AF206-120,"-")</f>
        <v>-</v>
      </c>
      <c r="AP206" s="203" t="str">
        <f>IF(ISNUMBER(W206),AF206-140,"-")</f>
        <v>-</v>
      </c>
      <c r="AQ206" s="203" t="str">
        <f>IF(ISNUMBER(X206),AF206-160,"-")</f>
        <v>-</v>
      </c>
      <c r="AR206" s="203" t="str">
        <f>IF(ISNUMBER(Y206),AF206-180,"-")</f>
        <v>-</v>
      </c>
      <c r="AS206" s="204" t="str">
        <f>IF(ISNUMBER(Z206),AF206-200,"-")</f>
        <v>-</v>
      </c>
      <c r="AT206" s="185"/>
      <c r="AU206" s="205" t="str">
        <f t="shared" si="287"/>
        <v>-</v>
      </c>
      <c r="AV206" s="206" t="str">
        <f t="shared" si="288"/>
        <v>-</v>
      </c>
      <c r="AW206" s="206" t="str">
        <f t="shared" si="289"/>
        <v>-</v>
      </c>
      <c r="AX206" s="206" t="str">
        <f t="shared" si="290"/>
        <v>-</v>
      </c>
      <c r="AY206" s="206" t="str">
        <f t="shared" si="291"/>
        <v>-</v>
      </c>
      <c r="AZ206" s="206" t="str">
        <f t="shared" si="292"/>
        <v>-</v>
      </c>
      <c r="BA206" s="206" t="str">
        <f t="shared" si="293"/>
        <v>-</v>
      </c>
      <c r="BB206" s="206" t="str">
        <f t="shared" si="294"/>
        <v>-</v>
      </c>
      <c r="BC206" s="206" t="str">
        <f t="shared" si="295"/>
        <v>-</v>
      </c>
      <c r="BD206" s="207" t="str">
        <f t="shared" si="296"/>
        <v>-</v>
      </c>
      <c r="BE206" s="103" t="s">
        <v>2283</v>
      </c>
      <c r="BF206" s="227">
        <v>46265</v>
      </c>
      <c r="BG206" s="112" t="s">
        <v>175</v>
      </c>
      <c r="BH206" s="103"/>
    </row>
    <row r="207" spans="1:60" s="49" customFormat="1">
      <c r="A207" s="110"/>
      <c r="B207" s="125" t="s">
        <v>172</v>
      </c>
      <c r="C207" s="53" t="s">
        <v>2129</v>
      </c>
      <c r="D207" s="71" t="s">
        <v>71</v>
      </c>
      <c r="E207" s="113"/>
      <c r="F207" s="51" t="s">
        <v>61</v>
      </c>
      <c r="G207" s="14">
        <v>10</v>
      </c>
      <c r="H207" s="14">
        <v>50</v>
      </c>
      <c r="I207" s="14" t="s">
        <v>41</v>
      </c>
      <c r="J207" s="14" t="s">
        <v>76</v>
      </c>
      <c r="K207" s="114" t="s">
        <v>61</v>
      </c>
      <c r="L207" s="115">
        <v>24.990000000000002</v>
      </c>
      <c r="M207" s="175">
        <f t="shared" si="303"/>
        <v>21.000000000000004</v>
      </c>
      <c r="N207" s="115"/>
      <c r="O207" s="116"/>
      <c r="P207" s="177">
        <f t="shared" si="302"/>
        <v>24.990000000000002</v>
      </c>
      <c r="Q207" s="67">
        <f t="shared" ref="Q207:Q212" si="308">P207-1</f>
        <v>23.990000000000002</v>
      </c>
      <c r="R207" s="16">
        <f t="shared" ref="R207:R212" si="309">P207-2</f>
        <v>22.990000000000002</v>
      </c>
      <c r="S207" s="16">
        <f t="shared" ref="S207:S212" si="310">P207-3</f>
        <v>21.990000000000002</v>
      </c>
      <c r="T207" s="16">
        <f t="shared" ref="T207:T212" si="311">P207-4</f>
        <v>20.990000000000002</v>
      </c>
      <c r="U207" s="14" t="s">
        <v>41</v>
      </c>
      <c r="V207" s="14" t="s">
        <v>41</v>
      </c>
      <c r="W207" s="14" t="s">
        <v>41</v>
      </c>
      <c r="X207" s="14" t="s">
        <v>41</v>
      </c>
      <c r="Y207" s="14" t="s">
        <v>41</v>
      </c>
      <c r="Z207" s="71" t="s">
        <v>41</v>
      </c>
      <c r="AA207" s="252">
        <v>19.989999999999998</v>
      </c>
      <c r="AB207" s="208"/>
      <c r="AC207" s="119" t="s">
        <v>41</v>
      </c>
      <c r="AD207" s="67">
        <v>230</v>
      </c>
      <c r="AE207" s="114"/>
      <c r="AF207" s="182">
        <f t="shared" si="304"/>
        <v>230</v>
      </c>
      <c r="AG207" s="183">
        <f t="shared" si="305"/>
        <v>-226.1</v>
      </c>
      <c r="AH207" s="184">
        <f t="shared" si="306"/>
        <v>9.99</v>
      </c>
      <c r="AI207" s="183">
        <f t="shared" si="307"/>
        <v>8.3949579831932777</v>
      </c>
      <c r="AJ207" s="202">
        <f>IF(ISNUMBER(Q207),AF207-20,"-")</f>
        <v>210</v>
      </c>
      <c r="AK207" s="203">
        <f>IF(ISNUMBER(R207),AF207-40,"-")</f>
        <v>190</v>
      </c>
      <c r="AL207" s="203">
        <f>IF(ISNUMBER(S207),AF207-60,"-")</f>
        <v>170</v>
      </c>
      <c r="AM207" s="203">
        <f>IF(ISNUMBER(T207),AF207-80,"-")</f>
        <v>150</v>
      </c>
      <c r="AN207" s="203" t="str">
        <f>IF(ISNUMBER(U207),AF207-100,"-")</f>
        <v>-</v>
      </c>
      <c r="AO207" s="203" t="str">
        <f>IF(ISNUMBER(V207),AF207-120,"-")</f>
        <v>-</v>
      </c>
      <c r="AP207" s="203" t="str">
        <f>IF(ISNUMBER(W207),AF207-140,"-")</f>
        <v>-</v>
      </c>
      <c r="AQ207" s="203" t="str">
        <f>IF(ISNUMBER(X207),AF207-160,"-")</f>
        <v>-</v>
      </c>
      <c r="AR207" s="203" t="str">
        <f>IF(ISNUMBER(Y207),AF207-180,"-")</f>
        <v>-</v>
      </c>
      <c r="AS207" s="204" t="str">
        <f>IF(ISNUMBER(Z207),AF207-200,"-")</f>
        <v>-</v>
      </c>
      <c r="AT207" s="185"/>
      <c r="AU207" s="205">
        <f t="shared" ref="AU207:AU241" si="312">IF(ISNUMBER(AJ207),IF((AG207+23.8)&lt;1,9.99,ROUNDDOWN((AG207+23.8)/10,0)*10+9.99),"-")</f>
        <v>9.99</v>
      </c>
      <c r="AV207" s="206">
        <f t="shared" ref="AV207:AV241" si="313">IF(ISNUMBER(AK207),IF((AG207+47.6)&lt;1,9.99,ROUNDDOWN((AG207+47.6)/10,0)*10+9.99),"-")</f>
        <v>9.99</v>
      </c>
      <c r="AW207" s="206">
        <f t="shared" ref="AW207:AW241" si="314">IF(ISNUMBER(AL207),IF((AG207+71.4)&lt;1,9.99,ROUNDDOWN((AG207+71.4)/10,0)*10+9.99),"-")</f>
        <v>9.99</v>
      </c>
      <c r="AX207" s="206">
        <f t="shared" ref="AX207:AX241" si="315">IF(ISNUMBER(AM207),IF((AG207+95.2)&lt;1,9.99,ROUNDDOWN((AG207+95.2)/10,0)*10+9.99),"-")</f>
        <v>9.99</v>
      </c>
      <c r="AY207" s="206" t="str">
        <f t="shared" ref="AY207:AY241" si="316">IF(ISNUMBER(AN207),IF((AG207+119)&lt;1,9.99,ROUNDDOWN((AG207+119)/10,0)*10+9.99),"-")</f>
        <v>-</v>
      </c>
      <c r="AZ207" s="206" t="str">
        <f t="shared" ref="AZ207:AZ241" si="317">IF(ISNUMBER(AO207),IF((AG207+142.8)&lt;1,9.99,ROUNDDOWN((AG207+142.8)/10,0)*10+9.99),"-")</f>
        <v>-</v>
      </c>
      <c r="BA207" s="206" t="str">
        <f t="shared" ref="BA207:BA241" si="318">IF(ISNUMBER(AP207),IF((AG207+166.6)&lt;1,9.99,ROUNDDOWN((AG207+166.6)/10,0)*10+9.99),"-")</f>
        <v>-</v>
      </c>
      <c r="BB207" s="206" t="str">
        <f t="shared" ref="BB207:BB241" si="319">IF(ISNUMBER(AQ207),IF((AG207+190.4)&lt;1,9.99,ROUNDDOWN((AG207+190.4)/10,0)*10+9.99),"-")</f>
        <v>-</v>
      </c>
      <c r="BC207" s="206" t="str">
        <f t="shared" ref="BC207:BC241" si="320">IF(ISNUMBER(AR207),IF((AG207+214.2)&lt;1,9.99,ROUNDDOWN((AG207+214.2)/10,0)*10+9.99),"-")</f>
        <v>-</v>
      </c>
      <c r="BD207" s="207" t="str">
        <f t="shared" ref="BD207:BD241" si="321">IF(ISNUMBER(AS207),IF((AG207+238)&lt;1,9.99,ROUNDDOWN((AG207+238)/10,0)*10+9.99),"-")</f>
        <v>-</v>
      </c>
      <c r="BE207" s="103"/>
      <c r="BF207" s="227"/>
      <c r="BG207" s="112" t="s">
        <v>164</v>
      </c>
      <c r="BH207" s="103"/>
    </row>
    <row r="208" spans="1:60">
      <c r="A208" s="110"/>
      <c r="B208" s="125" t="s">
        <v>172</v>
      </c>
      <c r="C208" s="53" t="s">
        <v>2129</v>
      </c>
      <c r="D208" s="71" t="s">
        <v>71</v>
      </c>
      <c r="E208" s="113" t="s">
        <v>2428</v>
      </c>
      <c r="F208" s="51" t="s">
        <v>61</v>
      </c>
      <c r="G208" s="14">
        <v>10</v>
      </c>
      <c r="H208" s="14">
        <v>50</v>
      </c>
      <c r="I208" s="14" t="s">
        <v>41</v>
      </c>
      <c r="J208" s="14" t="s">
        <v>76</v>
      </c>
      <c r="K208" s="114" t="s">
        <v>61</v>
      </c>
      <c r="L208" s="115">
        <v>24.990000000000002</v>
      </c>
      <c r="M208" s="175">
        <f t="shared" si="303"/>
        <v>21.000000000000004</v>
      </c>
      <c r="N208" s="115"/>
      <c r="O208" s="116"/>
      <c r="P208" s="177">
        <f t="shared" si="302"/>
        <v>24.990000000000002</v>
      </c>
      <c r="Q208" s="67">
        <f t="shared" si="308"/>
        <v>23.990000000000002</v>
      </c>
      <c r="R208" s="16">
        <f t="shared" si="309"/>
        <v>22.990000000000002</v>
      </c>
      <c r="S208" s="16">
        <f t="shared" si="310"/>
        <v>21.990000000000002</v>
      </c>
      <c r="T208" s="16">
        <f t="shared" si="311"/>
        <v>20.990000000000002</v>
      </c>
      <c r="U208" s="14" t="s">
        <v>41</v>
      </c>
      <c r="V208" s="14" t="s">
        <v>41</v>
      </c>
      <c r="W208" s="14" t="s">
        <v>41</v>
      </c>
      <c r="X208" s="14" t="s">
        <v>41</v>
      </c>
      <c r="Y208" s="14" t="s">
        <v>41</v>
      </c>
      <c r="Z208" s="71" t="s">
        <v>41</v>
      </c>
      <c r="AA208" s="252">
        <v>19.989999999999998</v>
      </c>
      <c r="AB208" s="80" t="s">
        <v>49</v>
      </c>
      <c r="AC208" s="121" t="s">
        <v>2173</v>
      </c>
      <c r="AD208" s="67">
        <v>230</v>
      </c>
      <c r="AE208" s="114">
        <v>100</v>
      </c>
      <c r="AF208" s="182">
        <f t="shared" si="304"/>
        <v>330</v>
      </c>
      <c r="AG208" s="183">
        <f t="shared" si="305"/>
        <v>-345.09999999999997</v>
      </c>
      <c r="AH208" s="184">
        <f t="shared" si="306"/>
        <v>9.99</v>
      </c>
      <c r="AI208" s="183">
        <f t="shared" si="307"/>
        <v>8.3949579831932777</v>
      </c>
      <c r="AJ208" s="202">
        <f>IF(ISNUMBER(Q208),AF208-20,"-")</f>
        <v>310</v>
      </c>
      <c r="AK208" s="203">
        <f>IF(ISNUMBER(R208),AF208-40,"-")</f>
        <v>290</v>
      </c>
      <c r="AL208" s="203">
        <f>IF(ISNUMBER(S208),AF208-60,"-")</f>
        <v>270</v>
      </c>
      <c r="AM208" s="203">
        <f>IF(ISNUMBER(T208),AF208-80,"-")</f>
        <v>250</v>
      </c>
      <c r="AN208" s="203" t="str">
        <f>IF(ISNUMBER(U208),AF208-100,"-")</f>
        <v>-</v>
      </c>
      <c r="AO208" s="203" t="str">
        <f>IF(ISNUMBER(V208),AF208-120,"-")</f>
        <v>-</v>
      </c>
      <c r="AP208" s="203" t="str">
        <f>IF(ISNUMBER(W208),AF208-140,"-")</f>
        <v>-</v>
      </c>
      <c r="AQ208" s="203" t="str">
        <f>IF(ISNUMBER(X208),AF208-160,"-")</f>
        <v>-</v>
      </c>
      <c r="AR208" s="203" t="str">
        <f>IF(ISNUMBER(Y208),AF208-180,"-")</f>
        <v>-</v>
      </c>
      <c r="AS208" s="204" t="str">
        <f>IF(ISNUMBER(Z208),AF208-200,"-")</f>
        <v>-</v>
      </c>
      <c r="AT208" s="185"/>
      <c r="AU208" s="205">
        <f t="shared" si="312"/>
        <v>9.99</v>
      </c>
      <c r="AV208" s="206">
        <f t="shared" si="313"/>
        <v>9.99</v>
      </c>
      <c r="AW208" s="206">
        <f t="shared" si="314"/>
        <v>9.99</v>
      </c>
      <c r="AX208" s="206">
        <f t="shared" si="315"/>
        <v>9.99</v>
      </c>
      <c r="AY208" s="206" t="str">
        <f t="shared" si="316"/>
        <v>-</v>
      </c>
      <c r="AZ208" s="206" t="str">
        <f t="shared" si="317"/>
        <v>-</v>
      </c>
      <c r="BA208" s="206" t="str">
        <f t="shared" si="318"/>
        <v>-</v>
      </c>
      <c r="BB208" s="206" t="str">
        <f t="shared" si="319"/>
        <v>-</v>
      </c>
      <c r="BC208" s="206" t="str">
        <f t="shared" si="320"/>
        <v>-</v>
      </c>
      <c r="BD208" s="207" t="str">
        <f t="shared" si="321"/>
        <v>-</v>
      </c>
      <c r="BE208" s="103"/>
      <c r="BF208" s="227">
        <v>46265</v>
      </c>
      <c r="BG208" s="112" t="s">
        <v>164</v>
      </c>
      <c r="BH208" s="103"/>
    </row>
    <row r="209" spans="1:60" s="49" customFormat="1">
      <c r="A209" s="110"/>
      <c r="B209" s="125" t="s">
        <v>172</v>
      </c>
      <c r="C209" s="53" t="s">
        <v>2147</v>
      </c>
      <c r="D209" s="71" t="s">
        <v>167</v>
      </c>
      <c r="E209" s="113" t="s">
        <v>2428</v>
      </c>
      <c r="F209" s="51" t="s">
        <v>61</v>
      </c>
      <c r="G209" s="14">
        <v>10</v>
      </c>
      <c r="H209" s="14">
        <v>50</v>
      </c>
      <c r="I209" s="14" t="s">
        <v>41</v>
      </c>
      <c r="J209" s="14" t="s">
        <v>76</v>
      </c>
      <c r="K209" s="114" t="s">
        <v>61</v>
      </c>
      <c r="L209" s="115">
        <v>29.990000000000002</v>
      </c>
      <c r="M209" s="175">
        <f t="shared" si="303"/>
        <v>25.20168067226891</v>
      </c>
      <c r="N209" s="115">
        <f>L209-5</f>
        <v>24.990000000000002</v>
      </c>
      <c r="O209" s="118">
        <f>N209/1.19</f>
        <v>21.000000000000004</v>
      </c>
      <c r="P209" s="177">
        <f>N209</f>
        <v>24.990000000000002</v>
      </c>
      <c r="Q209" s="67">
        <f t="shared" si="308"/>
        <v>23.990000000000002</v>
      </c>
      <c r="R209" s="16">
        <f t="shared" si="309"/>
        <v>22.990000000000002</v>
      </c>
      <c r="S209" s="16">
        <f t="shared" si="310"/>
        <v>21.990000000000002</v>
      </c>
      <c r="T209" s="16">
        <f t="shared" si="311"/>
        <v>20.990000000000002</v>
      </c>
      <c r="U209" s="14" t="s">
        <v>41</v>
      </c>
      <c r="V209" s="14" t="s">
        <v>41</v>
      </c>
      <c r="W209" s="14" t="s">
        <v>41</v>
      </c>
      <c r="X209" s="14" t="s">
        <v>41</v>
      </c>
      <c r="Y209" s="14" t="s">
        <v>41</v>
      </c>
      <c r="Z209" s="71" t="s">
        <v>41</v>
      </c>
      <c r="AA209" s="252">
        <v>19.989999999999998</v>
      </c>
      <c r="AB209" s="80" t="s">
        <v>169</v>
      </c>
      <c r="AC209" s="121" t="s">
        <v>2178</v>
      </c>
      <c r="AD209" s="67">
        <v>310</v>
      </c>
      <c r="AE209" s="114">
        <v>0</v>
      </c>
      <c r="AF209" s="182">
        <f t="shared" si="304"/>
        <v>310</v>
      </c>
      <c r="AG209" s="183">
        <f t="shared" si="305"/>
        <v>-321.3</v>
      </c>
      <c r="AH209" s="184">
        <f t="shared" si="306"/>
        <v>9.99</v>
      </c>
      <c r="AI209" s="183">
        <f t="shared" si="307"/>
        <v>8.3949579831932777</v>
      </c>
      <c r="AJ209" s="202">
        <f>IF(ISNUMBER(Q209),AF209-20,"-")</f>
        <v>290</v>
      </c>
      <c r="AK209" s="203">
        <f>IF(ISNUMBER(R209),AF209-40,"-")</f>
        <v>270</v>
      </c>
      <c r="AL209" s="203">
        <f>IF(ISNUMBER(S209),AF209-60,"-")</f>
        <v>250</v>
      </c>
      <c r="AM209" s="203">
        <f>IF(ISNUMBER(T209),AF209-80,"-")</f>
        <v>230</v>
      </c>
      <c r="AN209" s="203" t="str">
        <f>IF(ISNUMBER(U209),AF209-100,"-")</f>
        <v>-</v>
      </c>
      <c r="AO209" s="203" t="str">
        <f>IF(ISNUMBER(V209),AF209-120,"-")</f>
        <v>-</v>
      </c>
      <c r="AP209" s="203" t="str">
        <f>IF(ISNUMBER(W209),AF209-140,"-")</f>
        <v>-</v>
      </c>
      <c r="AQ209" s="203" t="str">
        <f>IF(ISNUMBER(X209),AF209-160,"-")</f>
        <v>-</v>
      </c>
      <c r="AR209" s="203" t="str">
        <f>IF(ISNUMBER(Y209),AF209-180,"-")</f>
        <v>-</v>
      </c>
      <c r="AS209" s="204" t="str">
        <f>IF(ISNUMBER(Z209),AF209-200,"-")</f>
        <v>-</v>
      </c>
      <c r="AT209" s="185"/>
      <c r="AU209" s="205">
        <f t="shared" si="312"/>
        <v>9.99</v>
      </c>
      <c r="AV209" s="206">
        <f t="shared" si="313"/>
        <v>9.99</v>
      </c>
      <c r="AW209" s="206">
        <f t="shared" si="314"/>
        <v>9.99</v>
      </c>
      <c r="AX209" s="206">
        <f t="shared" si="315"/>
        <v>9.99</v>
      </c>
      <c r="AY209" s="206" t="str">
        <f t="shared" si="316"/>
        <v>-</v>
      </c>
      <c r="AZ209" s="206" t="str">
        <f t="shared" si="317"/>
        <v>-</v>
      </c>
      <c r="BA209" s="206" t="str">
        <f t="shared" si="318"/>
        <v>-</v>
      </c>
      <c r="BB209" s="206" t="str">
        <f t="shared" si="319"/>
        <v>-</v>
      </c>
      <c r="BC209" s="206" t="str">
        <f t="shared" si="320"/>
        <v>-</v>
      </c>
      <c r="BD209" s="207" t="str">
        <f t="shared" si="321"/>
        <v>-</v>
      </c>
      <c r="BE209" s="103"/>
      <c r="BF209" s="227">
        <v>46265</v>
      </c>
      <c r="BG209" s="112" t="s">
        <v>164</v>
      </c>
      <c r="BH209" s="103"/>
    </row>
    <row r="210" spans="1:60" s="49" customFormat="1">
      <c r="A210" s="110"/>
      <c r="B210" s="125" t="s">
        <v>172</v>
      </c>
      <c r="C210" s="53" t="s">
        <v>2134</v>
      </c>
      <c r="D210" s="71" t="s">
        <v>71</v>
      </c>
      <c r="E210" s="113"/>
      <c r="F210" s="51" t="s">
        <v>61</v>
      </c>
      <c r="G210" s="14">
        <v>15</v>
      </c>
      <c r="H210" s="14">
        <v>50</v>
      </c>
      <c r="I210" s="14" t="s">
        <v>41</v>
      </c>
      <c r="J210" s="14" t="s">
        <v>76</v>
      </c>
      <c r="K210" s="114" t="s">
        <v>61</v>
      </c>
      <c r="L210" s="115">
        <v>29.99</v>
      </c>
      <c r="M210" s="175">
        <f t="shared" si="303"/>
        <v>25.201680672268907</v>
      </c>
      <c r="N210" s="115"/>
      <c r="O210" s="116"/>
      <c r="P210" s="177">
        <f t="shared" ref="P210:P241" si="322">L210</f>
        <v>29.99</v>
      </c>
      <c r="Q210" s="67">
        <f t="shared" si="308"/>
        <v>28.99</v>
      </c>
      <c r="R210" s="16">
        <f t="shared" si="309"/>
        <v>27.99</v>
      </c>
      <c r="S210" s="16">
        <f t="shared" si="310"/>
        <v>26.99</v>
      </c>
      <c r="T210" s="16">
        <f t="shared" si="311"/>
        <v>25.99</v>
      </c>
      <c r="U210" s="16">
        <f>P210-5</f>
        <v>24.99</v>
      </c>
      <c r="V210" s="16">
        <f>P210-6</f>
        <v>23.99</v>
      </c>
      <c r="W210" s="16">
        <f>P210-7</f>
        <v>22.99</v>
      </c>
      <c r="X210" s="16">
        <f>P210-8</f>
        <v>21.99</v>
      </c>
      <c r="Y210" s="16">
        <f>P210-9</f>
        <v>20.99</v>
      </c>
      <c r="Z210" s="72">
        <f>P210-10</f>
        <v>19.989999999999998</v>
      </c>
      <c r="AA210" s="252">
        <v>19.989999999999998</v>
      </c>
      <c r="AB210" s="208"/>
      <c r="AC210" s="119" t="s">
        <v>41</v>
      </c>
      <c r="AD210" s="67">
        <v>260</v>
      </c>
      <c r="AE210" s="114"/>
      <c r="AF210" s="182">
        <f t="shared" si="304"/>
        <v>260</v>
      </c>
      <c r="AG210" s="183">
        <f t="shared" si="305"/>
        <v>-261.8</v>
      </c>
      <c r="AH210" s="184">
        <f t="shared" si="306"/>
        <v>9.99</v>
      </c>
      <c r="AI210" s="183">
        <f t="shared" si="307"/>
        <v>8.3949579831932777</v>
      </c>
      <c r="AJ210" s="202">
        <f>IF(ISNUMBER(Q210),AF210-20,"-")</f>
        <v>240</v>
      </c>
      <c r="AK210" s="203">
        <f>IF(ISNUMBER(R210),AF210-40,"-")</f>
        <v>220</v>
      </c>
      <c r="AL210" s="203">
        <f>IF(ISNUMBER(S210),AF210-60,"-")</f>
        <v>200</v>
      </c>
      <c r="AM210" s="203">
        <f>IF(ISNUMBER(T210),AF210-80,"-")</f>
        <v>180</v>
      </c>
      <c r="AN210" s="203">
        <f>IF(ISNUMBER(U210),AF210-100,"-")</f>
        <v>160</v>
      </c>
      <c r="AO210" s="203">
        <f>IF(ISNUMBER(V210),AF210-120,"-")</f>
        <v>140</v>
      </c>
      <c r="AP210" s="203">
        <f>IF(ISNUMBER(W210),AF210-140,"-")</f>
        <v>120</v>
      </c>
      <c r="AQ210" s="203">
        <f>IF(ISNUMBER(X210),AF210-160,"-")</f>
        <v>100</v>
      </c>
      <c r="AR210" s="203">
        <f>IF(ISNUMBER(Y210),AF210-180,"-")</f>
        <v>80</v>
      </c>
      <c r="AS210" s="204">
        <f>IF(ISNUMBER(Z210),AF210-200,"-")</f>
        <v>60</v>
      </c>
      <c r="AT210" s="185"/>
      <c r="AU210" s="205">
        <f t="shared" si="312"/>
        <v>9.99</v>
      </c>
      <c r="AV210" s="206">
        <f t="shared" si="313"/>
        <v>9.99</v>
      </c>
      <c r="AW210" s="206">
        <f t="shared" si="314"/>
        <v>9.99</v>
      </c>
      <c r="AX210" s="206">
        <f t="shared" si="315"/>
        <v>9.99</v>
      </c>
      <c r="AY210" s="206">
        <f t="shared" si="316"/>
        <v>9.99</v>
      </c>
      <c r="AZ210" s="206">
        <f t="shared" si="317"/>
        <v>9.99</v>
      </c>
      <c r="BA210" s="206">
        <f t="shared" si="318"/>
        <v>9.99</v>
      </c>
      <c r="BB210" s="206">
        <f t="shared" si="319"/>
        <v>9.99</v>
      </c>
      <c r="BC210" s="206">
        <f t="shared" si="320"/>
        <v>9.99</v>
      </c>
      <c r="BD210" s="207">
        <f t="shared" si="321"/>
        <v>9.99</v>
      </c>
      <c r="BE210" s="103"/>
      <c r="BF210" s="227"/>
      <c r="BG210" s="112" t="s">
        <v>164</v>
      </c>
      <c r="BH210" s="103"/>
    </row>
    <row r="211" spans="1:60" s="49" customFormat="1">
      <c r="A211" s="110"/>
      <c r="B211" s="125" t="s">
        <v>172</v>
      </c>
      <c r="C211" s="53" t="s">
        <v>2136</v>
      </c>
      <c r="D211" s="71" t="s">
        <v>85</v>
      </c>
      <c r="E211" s="113"/>
      <c r="F211" s="51" t="s">
        <v>61</v>
      </c>
      <c r="G211" s="14">
        <v>25</v>
      </c>
      <c r="H211" s="14">
        <v>50</v>
      </c>
      <c r="I211" s="14" t="s">
        <v>41</v>
      </c>
      <c r="J211" s="14" t="s">
        <v>76</v>
      </c>
      <c r="K211" s="114" t="s">
        <v>61</v>
      </c>
      <c r="L211" s="115">
        <v>29.99</v>
      </c>
      <c r="M211" s="175">
        <f t="shared" si="303"/>
        <v>25.201680672268907</v>
      </c>
      <c r="N211" s="115"/>
      <c r="O211" s="116"/>
      <c r="P211" s="177">
        <f t="shared" si="322"/>
        <v>29.99</v>
      </c>
      <c r="Q211" s="67">
        <f t="shared" si="308"/>
        <v>28.99</v>
      </c>
      <c r="R211" s="16">
        <f t="shared" si="309"/>
        <v>27.99</v>
      </c>
      <c r="S211" s="16">
        <f t="shared" si="310"/>
        <v>26.99</v>
      </c>
      <c r="T211" s="16">
        <f t="shared" si="311"/>
        <v>25.99</v>
      </c>
      <c r="U211" s="16">
        <f>P211-5</f>
        <v>24.99</v>
      </c>
      <c r="V211" s="16">
        <f>P211-6</f>
        <v>23.99</v>
      </c>
      <c r="W211" s="16">
        <f>P211-7</f>
        <v>22.99</v>
      </c>
      <c r="X211" s="16">
        <f>P211-8</f>
        <v>21.99</v>
      </c>
      <c r="Y211" s="16">
        <f>P211-9</f>
        <v>20.99</v>
      </c>
      <c r="Z211" s="72">
        <f>P211-10</f>
        <v>19.989999999999998</v>
      </c>
      <c r="AA211" s="252">
        <v>19.989999999999998</v>
      </c>
      <c r="AB211" s="208"/>
      <c r="AC211" s="119" t="s">
        <v>41</v>
      </c>
      <c r="AD211" s="67">
        <v>230</v>
      </c>
      <c r="AE211" s="114"/>
      <c r="AF211" s="182">
        <f t="shared" si="304"/>
        <v>230</v>
      </c>
      <c r="AG211" s="183">
        <f t="shared" si="305"/>
        <v>-226.1</v>
      </c>
      <c r="AH211" s="184">
        <f t="shared" si="306"/>
        <v>9.99</v>
      </c>
      <c r="AI211" s="183">
        <f t="shared" si="307"/>
        <v>8.3949579831932777</v>
      </c>
      <c r="AJ211" s="202">
        <f>IF(ISNUMBER(Q211),AF211-20,"-")</f>
        <v>210</v>
      </c>
      <c r="AK211" s="203">
        <f>IF(ISNUMBER(R211),AF211-40,"-")</f>
        <v>190</v>
      </c>
      <c r="AL211" s="203">
        <f>IF(ISNUMBER(S211),AF211-60,"-")</f>
        <v>170</v>
      </c>
      <c r="AM211" s="203">
        <f>IF(ISNUMBER(T211),AF211-80,"-")</f>
        <v>150</v>
      </c>
      <c r="AN211" s="203">
        <f>IF(ISNUMBER(U211),AF211-100,"-")</f>
        <v>130</v>
      </c>
      <c r="AO211" s="203">
        <f>IF(ISNUMBER(V211),AF211-120,"-")</f>
        <v>110</v>
      </c>
      <c r="AP211" s="203">
        <f>IF(ISNUMBER(W211),AF211-140,"-")</f>
        <v>90</v>
      </c>
      <c r="AQ211" s="203">
        <f>IF(ISNUMBER(X211),AF211-160,"-")</f>
        <v>70</v>
      </c>
      <c r="AR211" s="203">
        <f>IF(ISNUMBER(Y211),AF211-180,"-")</f>
        <v>50</v>
      </c>
      <c r="AS211" s="204">
        <f>IF(ISNUMBER(Z211),AF211-200,"-")</f>
        <v>30</v>
      </c>
      <c r="AT211" s="185"/>
      <c r="AU211" s="205">
        <f t="shared" si="312"/>
        <v>9.99</v>
      </c>
      <c r="AV211" s="206">
        <f t="shared" si="313"/>
        <v>9.99</v>
      </c>
      <c r="AW211" s="206">
        <f t="shared" si="314"/>
        <v>9.99</v>
      </c>
      <c r="AX211" s="206">
        <f t="shared" si="315"/>
        <v>9.99</v>
      </c>
      <c r="AY211" s="206">
        <f t="shared" si="316"/>
        <v>9.99</v>
      </c>
      <c r="AZ211" s="206">
        <f t="shared" si="317"/>
        <v>9.99</v>
      </c>
      <c r="BA211" s="206">
        <f t="shared" si="318"/>
        <v>9.99</v>
      </c>
      <c r="BB211" s="206">
        <f t="shared" si="319"/>
        <v>9.99</v>
      </c>
      <c r="BC211" s="206">
        <f t="shared" si="320"/>
        <v>9.99</v>
      </c>
      <c r="BD211" s="207">
        <f t="shared" si="321"/>
        <v>19.990000000000002</v>
      </c>
      <c r="BE211" s="103"/>
      <c r="BF211" s="227"/>
      <c r="BG211" s="112" t="s">
        <v>164</v>
      </c>
      <c r="BH211" s="103"/>
    </row>
    <row r="212" spans="1:60">
      <c r="A212" s="110"/>
      <c r="B212" s="125" t="s">
        <v>172</v>
      </c>
      <c r="C212" s="53" t="s">
        <v>2137</v>
      </c>
      <c r="D212" s="71" t="s">
        <v>40</v>
      </c>
      <c r="E212" s="113"/>
      <c r="F212" s="51" t="s">
        <v>61</v>
      </c>
      <c r="G212" s="14">
        <v>35</v>
      </c>
      <c r="H212" s="14">
        <v>50</v>
      </c>
      <c r="I212" s="14" t="s">
        <v>41</v>
      </c>
      <c r="J212" s="14" t="s">
        <v>76</v>
      </c>
      <c r="K212" s="114" t="s">
        <v>61</v>
      </c>
      <c r="L212" s="115">
        <v>29.99</v>
      </c>
      <c r="M212" s="175">
        <f t="shared" si="303"/>
        <v>25.201680672268907</v>
      </c>
      <c r="N212" s="115"/>
      <c r="O212" s="116"/>
      <c r="P212" s="177">
        <f t="shared" si="322"/>
        <v>29.99</v>
      </c>
      <c r="Q212" s="67">
        <f t="shared" si="308"/>
        <v>28.99</v>
      </c>
      <c r="R212" s="16">
        <f t="shared" si="309"/>
        <v>27.99</v>
      </c>
      <c r="S212" s="16">
        <f t="shared" si="310"/>
        <v>26.99</v>
      </c>
      <c r="T212" s="16">
        <f t="shared" si="311"/>
        <v>25.99</v>
      </c>
      <c r="U212" s="16">
        <f>P212-5</f>
        <v>24.99</v>
      </c>
      <c r="V212" s="16">
        <f>P212-6</f>
        <v>23.99</v>
      </c>
      <c r="W212" s="16">
        <f>P212-7</f>
        <v>22.99</v>
      </c>
      <c r="X212" s="16">
        <f>P212-8</f>
        <v>21.99</v>
      </c>
      <c r="Y212" s="16">
        <f>P212-9</f>
        <v>20.99</v>
      </c>
      <c r="Z212" s="72">
        <f>P212-10</f>
        <v>19.989999999999998</v>
      </c>
      <c r="AA212" s="252">
        <v>19.989999999999998</v>
      </c>
      <c r="AB212" s="208"/>
      <c r="AC212" s="119" t="s">
        <v>41</v>
      </c>
      <c r="AD212" s="67">
        <v>180</v>
      </c>
      <c r="AE212" s="114"/>
      <c r="AF212" s="182">
        <f t="shared" si="304"/>
        <v>180</v>
      </c>
      <c r="AG212" s="183">
        <f t="shared" si="305"/>
        <v>-166.6</v>
      </c>
      <c r="AH212" s="184">
        <f t="shared" si="306"/>
        <v>9.99</v>
      </c>
      <c r="AI212" s="183">
        <f t="shared" si="307"/>
        <v>8.3949579831932777</v>
      </c>
      <c r="AJ212" s="202">
        <f>IF(ISNUMBER(Q212),AF212-20,"-")</f>
        <v>160</v>
      </c>
      <c r="AK212" s="203">
        <f>IF(ISNUMBER(R212),AF212-40,"-")</f>
        <v>140</v>
      </c>
      <c r="AL212" s="203">
        <f>IF(ISNUMBER(S212),AF212-60,"-")</f>
        <v>120</v>
      </c>
      <c r="AM212" s="203">
        <f>IF(ISNUMBER(T212),AF212-80,"-")</f>
        <v>100</v>
      </c>
      <c r="AN212" s="203">
        <f>IF(ISNUMBER(U212),AF212-100,"-")</f>
        <v>80</v>
      </c>
      <c r="AO212" s="203">
        <f>IF(ISNUMBER(V212),AF212-120,"-")</f>
        <v>60</v>
      </c>
      <c r="AP212" s="203">
        <f>IF(ISNUMBER(W212),AF212-140,"-")</f>
        <v>40</v>
      </c>
      <c r="AQ212" s="203">
        <f>IF(ISNUMBER(X212),AF212-160,"-")</f>
        <v>20</v>
      </c>
      <c r="AR212" s="203">
        <f>IF(ISNUMBER(Y212),AF212-180,"-")</f>
        <v>0</v>
      </c>
      <c r="AS212" s="204">
        <f>IF(ISNUMBER(Z212),AF212-200,"-")</f>
        <v>-20</v>
      </c>
      <c r="AT212" s="185"/>
      <c r="AU212" s="205">
        <f t="shared" si="312"/>
        <v>9.99</v>
      </c>
      <c r="AV212" s="206">
        <f t="shared" si="313"/>
        <v>9.99</v>
      </c>
      <c r="AW212" s="206">
        <f t="shared" si="314"/>
        <v>9.99</v>
      </c>
      <c r="AX212" s="206">
        <f t="shared" si="315"/>
        <v>9.99</v>
      </c>
      <c r="AY212" s="206">
        <f t="shared" si="316"/>
        <v>9.99</v>
      </c>
      <c r="AZ212" s="206">
        <f t="shared" si="317"/>
        <v>9.99</v>
      </c>
      <c r="BA212" s="206">
        <f t="shared" si="318"/>
        <v>9.99</v>
      </c>
      <c r="BB212" s="206">
        <f t="shared" si="319"/>
        <v>29.990000000000002</v>
      </c>
      <c r="BC212" s="206">
        <f t="shared" si="320"/>
        <v>49.99</v>
      </c>
      <c r="BD212" s="207">
        <f t="shared" si="321"/>
        <v>79.989999999999995</v>
      </c>
      <c r="BE212" s="103"/>
      <c r="BF212" s="227"/>
      <c r="BG212" s="112" t="s">
        <v>164</v>
      </c>
      <c r="BH212" s="103"/>
    </row>
    <row r="213" spans="1:60" s="49" customFormat="1">
      <c r="A213" s="111" t="s">
        <v>173</v>
      </c>
      <c r="B213" s="125" t="s">
        <v>172</v>
      </c>
      <c r="C213" s="53" t="s">
        <v>2151</v>
      </c>
      <c r="D213" s="71" t="s">
        <v>40</v>
      </c>
      <c r="E213" s="113"/>
      <c r="F213" s="51" t="s">
        <v>61</v>
      </c>
      <c r="G213" s="14">
        <v>35</v>
      </c>
      <c r="H213" s="14">
        <v>50</v>
      </c>
      <c r="I213" s="14" t="s">
        <v>41</v>
      </c>
      <c r="J213" s="14" t="s">
        <v>76</v>
      </c>
      <c r="K213" s="114" t="s">
        <v>61</v>
      </c>
      <c r="L213" s="115">
        <v>29.99</v>
      </c>
      <c r="M213" s="175">
        <f t="shared" si="303"/>
        <v>25.201680672268907</v>
      </c>
      <c r="N213" s="115"/>
      <c r="O213" s="116"/>
      <c r="P213" s="177">
        <f t="shared" si="322"/>
        <v>29.99</v>
      </c>
      <c r="Q213" s="51" t="s">
        <v>41</v>
      </c>
      <c r="R213" s="14" t="s">
        <v>41</v>
      </c>
      <c r="S213" s="14" t="s">
        <v>41</v>
      </c>
      <c r="T213" s="14" t="s">
        <v>41</v>
      </c>
      <c r="U213" s="14" t="s">
        <v>41</v>
      </c>
      <c r="V213" s="14" t="s">
        <v>41</v>
      </c>
      <c r="W213" s="14" t="s">
        <v>41</v>
      </c>
      <c r="X213" s="14" t="s">
        <v>41</v>
      </c>
      <c r="Y213" s="14" t="s">
        <v>41</v>
      </c>
      <c r="Z213" s="71" t="s">
        <v>41</v>
      </c>
      <c r="AA213" s="252">
        <v>19.989999999999998</v>
      </c>
      <c r="AB213" s="208"/>
      <c r="AC213" s="119" t="s">
        <v>41</v>
      </c>
      <c r="AD213" s="67">
        <v>0</v>
      </c>
      <c r="AE213" s="114"/>
      <c r="AF213" s="182">
        <f t="shared" si="304"/>
        <v>0</v>
      </c>
      <c r="AG213" s="183">
        <f t="shared" si="305"/>
        <v>47.599999999999994</v>
      </c>
      <c r="AH213" s="184">
        <f t="shared" si="306"/>
        <v>49.99</v>
      </c>
      <c r="AI213" s="183">
        <f t="shared" si="307"/>
        <v>42.008403361344541</v>
      </c>
      <c r="AJ213" s="202" t="str">
        <f>IF(ISNUMBER(Q213),AF213-20,"-")</f>
        <v>-</v>
      </c>
      <c r="AK213" s="203" t="str">
        <f>IF(ISNUMBER(R213),AF213-40,"-")</f>
        <v>-</v>
      </c>
      <c r="AL213" s="203" t="str">
        <f>IF(ISNUMBER(S213),AF213-60,"-")</f>
        <v>-</v>
      </c>
      <c r="AM213" s="203" t="str">
        <f>IF(ISNUMBER(T213),AF213-80,"-")</f>
        <v>-</v>
      </c>
      <c r="AN213" s="203" t="str">
        <f>IF(ISNUMBER(U213),AF213-100,"-")</f>
        <v>-</v>
      </c>
      <c r="AO213" s="203" t="str">
        <f>IF(ISNUMBER(V213),AF213-120,"-")</f>
        <v>-</v>
      </c>
      <c r="AP213" s="203" t="str">
        <f>IF(ISNUMBER(W213),AF213-140,"-")</f>
        <v>-</v>
      </c>
      <c r="AQ213" s="203" t="str">
        <f>IF(ISNUMBER(X213),AF213-160,"-")</f>
        <v>-</v>
      </c>
      <c r="AR213" s="203" t="str">
        <f>IF(ISNUMBER(Y213),AF213-180,"-")</f>
        <v>-</v>
      </c>
      <c r="AS213" s="204" t="str">
        <f>IF(ISNUMBER(Z213),AF213-200,"-")</f>
        <v>-</v>
      </c>
      <c r="AT213" s="185"/>
      <c r="AU213" s="205" t="str">
        <f t="shared" si="312"/>
        <v>-</v>
      </c>
      <c r="AV213" s="206" t="str">
        <f t="shared" si="313"/>
        <v>-</v>
      </c>
      <c r="AW213" s="206" t="str">
        <f t="shared" si="314"/>
        <v>-</v>
      </c>
      <c r="AX213" s="206" t="str">
        <f t="shared" si="315"/>
        <v>-</v>
      </c>
      <c r="AY213" s="206" t="str">
        <f t="shared" si="316"/>
        <v>-</v>
      </c>
      <c r="AZ213" s="206" t="str">
        <f t="shared" si="317"/>
        <v>-</v>
      </c>
      <c r="BA213" s="206" t="str">
        <f t="shared" si="318"/>
        <v>-</v>
      </c>
      <c r="BB213" s="206" t="str">
        <f t="shared" si="319"/>
        <v>-</v>
      </c>
      <c r="BC213" s="206" t="str">
        <f t="shared" si="320"/>
        <v>-</v>
      </c>
      <c r="BD213" s="207" t="str">
        <f t="shared" si="321"/>
        <v>-</v>
      </c>
      <c r="BE213" s="103" t="s">
        <v>2283</v>
      </c>
      <c r="BF213" s="227"/>
      <c r="BG213" s="112" t="s">
        <v>175</v>
      </c>
      <c r="BH213" s="103"/>
    </row>
    <row r="214" spans="1:60" s="49" customFormat="1">
      <c r="A214" s="110"/>
      <c r="B214" s="125" t="s">
        <v>172</v>
      </c>
      <c r="C214" s="53" t="s">
        <v>2134</v>
      </c>
      <c r="D214" s="71" t="s">
        <v>71</v>
      </c>
      <c r="E214" s="113" t="s">
        <v>2428</v>
      </c>
      <c r="F214" s="51" t="s">
        <v>61</v>
      </c>
      <c r="G214" s="14">
        <v>15</v>
      </c>
      <c r="H214" s="14">
        <v>50</v>
      </c>
      <c r="I214" s="14" t="s">
        <v>41</v>
      </c>
      <c r="J214" s="14" t="s">
        <v>76</v>
      </c>
      <c r="K214" s="114" t="s">
        <v>61</v>
      </c>
      <c r="L214" s="115">
        <v>29.99</v>
      </c>
      <c r="M214" s="175">
        <f t="shared" si="303"/>
        <v>25.201680672268907</v>
      </c>
      <c r="N214" s="115"/>
      <c r="O214" s="116"/>
      <c r="P214" s="177">
        <f t="shared" si="322"/>
        <v>29.99</v>
      </c>
      <c r="Q214" s="67">
        <f>P214-1</f>
        <v>28.99</v>
      </c>
      <c r="R214" s="16">
        <f>P214-2</f>
        <v>27.99</v>
      </c>
      <c r="S214" s="16">
        <f>P214-3</f>
        <v>26.99</v>
      </c>
      <c r="T214" s="16">
        <f>P214-4</f>
        <v>25.99</v>
      </c>
      <c r="U214" s="16">
        <f>P214-5</f>
        <v>24.99</v>
      </c>
      <c r="V214" s="16">
        <f>P214-6</f>
        <v>23.99</v>
      </c>
      <c r="W214" s="16">
        <f>P214-7</f>
        <v>22.99</v>
      </c>
      <c r="X214" s="16">
        <f>P214-8</f>
        <v>21.99</v>
      </c>
      <c r="Y214" s="16">
        <f>P214-9</f>
        <v>20.99</v>
      </c>
      <c r="Z214" s="72">
        <f>P214-10</f>
        <v>19.989999999999998</v>
      </c>
      <c r="AA214" s="252">
        <v>19.989999999999998</v>
      </c>
      <c r="AB214" s="80" t="s">
        <v>49</v>
      </c>
      <c r="AC214" s="121" t="s">
        <v>2174</v>
      </c>
      <c r="AD214" s="67">
        <v>260</v>
      </c>
      <c r="AE214" s="114">
        <v>90</v>
      </c>
      <c r="AF214" s="182">
        <f t="shared" si="304"/>
        <v>350</v>
      </c>
      <c r="AG214" s="183">
        <f t="shared" si="305"/>
        <v>-368.9</v>
      </c>
      <c r="AH214" s="184">
        <f t="shared" si="306"/>
        <v>9.99</v>
      </c>
      <c r="AI214" s="183">
        <f t="shared" si="307"/>
        <v>8.3949579831932777</v>
      </c>
      <c r="AJ214" s="202">
        <f>IF(ISNUMBER(Q214),AF214-20,"-")</f>
        <v>330</v>
      </c>
      <c r="AK214" s="203">
        <f>IF(ISNUMBER(R214),AF214-40,"-")</f>
        <v>310</v>
      </c>
      <c r="AL214" s="203">
        <f>IF(ISNUMBER(S214),AF214-60,"-")</f>
        <v>290</v>
      </c>
      <c r="AM214" s="203">
        <f>IF(ISNUMBER(T214),AF214-80,"-")</f>
        <v>270</v>
      </c>
      <c r="AN214" s="203">
        <f>IF(ISNUMBER(U214),AF214-100,"-")</f>
        <v>250</v>
      </c>
      <c r="AO214" s="203">
        <f>IF(ISNUMBER(V214),AF214-120,"-")</f>
        <v>230</v>
      </c>
      <c r="AP214" s="203">
        <f>IF(ISNUMBER(W214),AF214-140,"-")</f>
        <v>210</v>
      </c>
      <c r="AQ214" s="203">
        <f>IF(ISNUMBER(X214),AF214-160,"-")</f>
        <v>190</v>
      </c>
      <c r="AR214" s="203">
        <f>IF(ISNUMBER(Y214),AF214-180,"-")</f>
        <v>170</v>
      </c>
      <c r="AS214" s="204">
        <f>IF(ISNUMBER(Z214),AF214-200,"-")</f>
        <v>150</v>
      </c>
      <c r="AT214" s="185"/>
      <c r="AU214" s="205">
        <f t="shared" si="312"/>
        <v>9.99</v>
      </c>
      <c r="AV214" s="206">
        <f t="shared" si="313"/>
        <v>9.99</v>
      </c>
      <c r="AW214" s="206">
        <f t="shared" si="314"/>
        <v>9.99</v>
      </c>
      <c r="AX214" s="206">
        <f t="shared" si="315"/>
        <v>9.99</v>
      </c>
      <c r="AY214" s="206">
        <f t="shared" si="316"/>
        <v>9.99</v>
      </c>
      <c r="AZ214" s="206">
        <f t="shared" si="317"/>
        <v>9.99</v>
      </c>
      <c r="BA214" s="206">
        <f t="shared" si="318"/>
        <v>9.99</v>
      </c>
      <c r="BB214" s="206">
        <f t="shared" si="319"/>
        <v>9.99</v>
      </c>
      <c r="BC214" s="206">
        <f t="shared" si="320"/>
        <v>9.99</v>
      </c>
      <c r="BD214" s="207">
        <f t="shared" si="321"/>
        <v>9.99</v>
      </c>
      <c r="BE214" s="103"/>
      <c r="BF214" s="227">
        <v>46265</v>
      </c>
      <c r="BG214" s="112" t="s">
        <v>164</v>
      </c>
      <c r="BH214" s="103"/>
    </row>
    <row r="215" spans="1:60">
      <c r="A215" s="110"/>
      <c r="B215" s="125" t="s">
        <v>172</v>
      </c>
      <c r="C215" s="53" t="s">
        <v>2136</v>
      </c>
      <c r="D215" s="71" t="s">
        <v>85</v>
      </c>
      <c r="E215" s="113" t="s">
        <v>2428</v>
      </c>
      <c r="F215" s="51" t="s">
        <v>61</v>
      </c>
      <c r="G215" s="14">
        <v>25</v>
      </c>
      <c r="H215" s="14">
        <v>50</v>
      </c>
      <c r="I215" s="14" t="s">
        <v>41</v>
      </c>
      <c r="J215" s="14" t="s">
        <v>76</v>
      </c>
      <c r="K215" s="114" t="s">
        <v>61</v>
      </c>
      <c r="L215" s="115">
        <v>29.99</v>
      </c>
      <c r="M215" s="175">
        <f t="shared" si="303"/>
        <v>25.201680672268907</v>
      </c>
      <c r="N215" s="115"/>
      <c r="O215" s="116"/>
      <c r="P215" s="177">
        <f t="shared" si="322"/>
        <v>29.99</v>
      </c>
      <c r="Q215" s="67">
        <f>P215-1</f>
        <v>28.99</v>
      </c>
      <c r="R215" s="16">
        <f>P215-2</f>
        <v>27.99</v>
      </c>
      <c r="S215" s="16">
        <f>P215-3</f>
        <v>26.99</v>
      </c>
      <c r="T215" s="16">
        <f>P215-4</f>
        <v>25.99</v>
      </c>
      <c r="U215" s="16">
        <f>P215-5</f>
        <v>24.99</v>
      </c>
      <c r="V215" s="16">
        <f>P215-6</f>
        <v>23.99</v>
      </c>
      <c r="W215" s="16">
        <f>P215-7</f>
        <v>22.99</v>
      </c>
      <c r="X215" s="16">
        <f>P215-8</f>
        <v>21.99</v>
      </c>
      <c r="Y215" s="16">
        <f>P215-9</f>
        <v>20.99</v>
      </c>
      <c r="Z215" s="72">
        <f>P215-10</f>
        <v>19.989999999999998</v>
      </c>
      <c r="AA215" s="252">
        <v>19.989999999999998</v>
      </c>
      <c r="AB215" s="80" t="s">
        <v>49</v>
      </c>
      <c r="AC215" s="121" t="s">
        <v>2175</v>
      </c>
      <c r="AD215" s="67">
        <v>230</v>
      </c>
      <c r="AE215" s="114">
        <v>90</v>
      </c>
      <c r="AF215" s="182">
        <f t="shared" si="304"/>
        <v>320</v>
      </c>
      <c r="AG215" s="183">
        <f t="shared" si="305"/>
        <v>-333.2</v>
      </c>
      <c r="AH215" s="184">
        <f t="shared" si="306"/>
        <v>9.99</v>
      </c>
      <c r="AI215" s="183">
        <f t="shared" si="307"/>
        <v>8.3949579831932777</v>
      </c>
      <c r="AJ215" s="202">
        <f>IF(ISNUMBER(Q215),AF215-20,"-")</f>
        <v>300</v>
      </c>
      <c r="AK215" s="203">
        <f>IF(ISNUMBER(R215),AF215-40,"-")</f>
        <v>280</v>
      </c>
      <c r="AL215" s="203">
        <f>IF(ISNUMBER(S215),AF215-60,"-")</f>
        <v>260</v>
      </c>
      <c r="AM215" s="203">
        <f>IF(ISNUMBER(T215),AF215-80,"-")</f>
        <v>240</v>
      </c>
      <c r="AN215" s="203">
        <f>IF(ISNUMBER(U215),AF215-100,"-")</f>
        <v>220</v>
      </c>
      <c r="AO215" s="203">
        <f>IF(ISNUMBER(V215),AF215-120,"-")</f>
        <v>200</v>
      </c>
      <c r="AP215" s="203">
        <f>IF(ISNUMBER(W215),AF215-140,"-")</f>
        <v>180</v>
      </c>
      <c r="AQ215" s="203">
        <f>IF(ISNUMBER(X215),AF215-160,"-")</f>
        <v>160</v>
      </c>
      <c r="AR215" s="203">
        <f>IF(ISNUMBER(Y215),AF215-180,"-")</f>
        <v>140</v>
      </c>
      <c r="AS215" s="204">
        <f>IF(ISNUMBER(Z215),AF215-200,"-")</f>
        <v>120</v>
      </c>
      <c r="AT215" s="185"/>
      <c r="AU215" s="205">
        <f t="shared" si="312"/>
        <v>9.99</v>
      </c>
      <c r="AV215" s="206">
        <f t="shared" si="313"/>
        <v>9.99</v>
      </c>
      <c r="AW215" s="206">
        <f t="shared" si="314"/>
        <v>9.99</v>
      </c>
      <c r="AX215" s="206">
        <f t="shared" si="315"/>
        <v>9.99</v>
      </c>
      <c r="AY215" s="206">
        <f t="shared" si="316"/>
        <v>9.99</v>
      </c>
      <c r="AZ215" s="206">
        <f t="shared" si="317"/>
        <v>9.99</v>
      </c>
      <c r="BA215" s="206">
        <f t="shared" si="318"/>
        <v>9.99</v>
      </c>
      <c r="BB215" s="206">
        <f t="shared" si="319"/>
        <v>9.99</v>
      </c>
      <c r="BC215" s="206">
        <f t="shared" si="320"/>
        <v>9.99</v>
      </c>
      <c r="BD215" s="207">
        <f t="shared" si="321"/>
        <v>9.99</v>
      </c>
      <c r="BE215" s="103"/>
      <c r="BF215" s="227">
        <v>46265</v>
      </c>
      <c r="BG215" s="112" t="s">
        <v>164</v>
      </c>
      <c r="BH215" s="103"/>
    </row>
    <row r="216" spans="1:60" s="49" customFormat="1">
      <c r="A216" s="110"/>
      <c r="B216" s="125" t="s">
        <v>172</v>
      </c>
      <c r="C216" s="53" t="s">
        <v>2137</v>
      </c>
      <c r="D216" s="71" t="s">
        <v>40</v>
      </c>
      <c r="E216" s="113" t="s">
        <v>2428</v>
      </c>
      <c r="F216" s="51" t="s">
        <v>61</v>
      </c>
      <c r="G216" s="14">
        <v>35</v>
      </c>
      <c r="H216" s="14">
        <v>50</v>
      </c>
      <c r="I216" s="14" t="s">
        <v>41</v>
      </c>
      <c r="J216" s="14" t="s">
        <v>76</v>
      </c>
      <c r="K216" s="114" t="s">
        <v>61</v>
      </c>
      <c r="L216" s="115">
        <v>29.99</v>
      </c>
      <c r="M216" s="175">
        <f t="shared" si="303"/>
        <v>25.201680672268907</v>
      </c>
      <c r="N216" s="115"/>
      <c r="O216" s="116"/>
      <c r="P216" s="177">
        <f t="shared" si="322"/>
        <v>29.99</v>
      </c>
      <c r="Q216" s="67">
        <f>P216-1</f>
        <v>28.99</v>
      </c>
      <c r="R216" s="16">
        <f>P216-2</f>
        <v>27.99</v>
      </c>
      <c r="S216" s="16">
        <f>P216-3</f>
        <v>26.99</v>
      </c>
      <c r="T216" s="16">
        <f>P216-4</f>
        <v>25.99</v>
      </c>
      <c r="U216" s="16">
        <f>P216-5</f>
        <v>24.99</v>
      </c>
      <c r="V216" s="16">
        <f>P216-6</f>
        <v>23.99</v>
      </c>
      <c r="W216" s="16">
        <f>P216-7</f>
        <v>22.99</v>
      </c>
      <c r="X216" s="16">
        <f>P216-8</f>
        <v>21.99</v>
      </c>
      <c r="Y216" s="16">
        <f>P216-9</f>
        <v>20.99</v>
      </c>
      <c r="Z216" s="72">
        <f>P216-10</f>
        <v>19.989999999999998</v>
      </c>
      <c r="AA216" s="252">
        <v>19.989999999999998</v>
      </c>
      <c r="AB216" s="80" t="s">
        <v>49</v>
      </c>
      <c r="AC216" s="121" t="s">
        <v>2176</v>
      </c>
      <c r="AD216" s="67">
        <v>180</v>
      </c>
      <c r="AE216" s="114">
        <v>100</v>
      </c>
      <c r="AF216" s="182">
        <f t="shared" si="304"/>
        <v>280</v>
      </c>
      <c r="AG216" s="183">
        <f t="shared" si="305"/>
        <v>-285.59999999999997</v>
      </c>
      <c r="AH216" s="184">
        <f t="shared" si="306"/>
        <v>9.99</v>
      </c>
      <c r="AI216" s="183">
        <f t="shared" si="307"/>
        <v>8.3949579831932777</v>
      </c>
      <c r="AJ216" s="202">
        <f>IF(ISNUMBER(Q216),AF216-20,"-")</f>
        <v>260</v>
      </c>
      <c r="AK216" s="203">
        <f>IF(ISNUMBER(R216),AF216-40,"-")</f>
        <v>240</v>
      </c>
      <c r="AL216" s="203">
        <f>IF(ISNUMBER(S216),AF216-60,"-")</f>
        <v>220</v>
      </c>
      <c r="AM216" s="203">
        <f>IF(ISNUMBER(T216),AF216-80,"-")</f>
        <v>200</v>
      </c>
      <c r="AN216" s="203">
        <f>IF(ISNUMBER(U216),AF216-100,"-")</f>
        <v>180</v>
      </c>
      <c r="AO216" s="203">
        <f>IF(ISNUMBER(V216),AF216-120,"-")</f>
        <v>160</v>
      </c>
      <c r="AP216" s="203">
        <f>IF(ISNUMBER(W216),AF216-140,"-")</f>
        <v>140</v>
      </c>
      <c r="AQ216" s="203">
        <f>IF(ISNUMBER(X216),AF216-160,"-")</f>
        <v>120</v>
      </c>
      <c r="AR216" s="203">
        <f>IF(ISNUMBER(Y216),AF216-180,"-")</f>
        <v>100</v>
      </c>
      <c r="AS216" s="204">
        <f>IF(ISNUMBER(Z216),AF216-200,"-")</f>
        <v>80</v>
      </c>
      <c r="AT216" s="185"/>
      <c r="AU216" s="205">
        <f t="shared" si="312"/>
        <v>9.99</v>
      </c>
      <c r="AV216" s="206">
        <f t="shared" si="313"/>
        <v>9.99</v>
      </c>
      <c r="AW216" s="206">
        <f t="shared" si="314"/>
        <v>9.99</v>
      </c>
      <c r="AX216" s="206">
        <f t="shared" si="315"/>
        <v>9.99</v>
      </c>
      <c r="AY216" s="206">
        <f t="shared" si="316"/>
        <v>9.99</v>
      </c>
      <c r="AZ216" s="206">
        <f t="shared" si="317"/>
        <v>9.99</v>
      </c>
      <c r="BA216" s="206">
        <f t="shared" si="318"/>
        <v>9.99</v>
      </c>
      <c r="BB216" s="206">
        <f t="shared" si="319"/>
        <v>9.99</v>
      </c>
      <c r="BC216" s="206">
        <f t="shared" si="320"/>
        <v>9.99</v>
      </c>
      <c r="BD216" s="207">
        <f t="shared" si="321"/>
        <v>9.99</v>
      </c>
      <c r="BE216" s="103"/>
      <c r="BF216" s="227">
        <v>46265</v>
      </c>
      <c r="BG216" s="112" t="s">
        <v>164</v>
      </c>
      <c r="BH216" s="103"/>
    </row>
    <row r="217" spans="1:60" s="49" customFormat="1">
      <c r="A217" s="111" t="s">
        <v>173</v>
      </c>
      <c r="B217" s="125" t="s">
        <v>172</v>
      </c>
      <c r="C217" s="53" t="s">
        <v>2151</v>
      </c>
      <c r="D217" s="71" t="s">
        <v>40</v>
      </c>
      <c r="E217" s="113" t="s">
        <v>2428</v>
      </c>
      <c r="F217" s="51" t="s">
        <v>61</v>
      </c>
      <c r="G217" s="14">
        <v>35</v>
      </c>
      <c r="H217" s="14">
        <v>50</v>
      </c>
      <c r="I217" s="14" t="s">
        <v>41</v>
      </c>
      <c r="J217" s="14" t="s">
        <v>76</v>
      </c>
      <c r="K217" s="114" t="s">
        <v>61</v>
      </c>
      <c r="L217" s="115">
        <v>29.99</v>
      </c>
      <c r="M217" s="175">
        <f t="shared" si="303"/>
        <v>25.201680672268907</v>
      </c>
      <c r="N217" s="115"/>
      <c r="O217" s="116"/>
      <c r="P217" s="177">
        <f t="shared" si="322"/>
        <v>29.99</v>
      </c>
      <c r="Q217" s="51" t="s">
        <v>41</v>
      </c>
      <c r="R217" s="14" t="s">
        <v>41</v>
      </c>
      <c r="S217" s="14" t="s">
        <v>41</v>
      </c>
      <c r="T217" s="14" t="s">
        <v>41</v>
      </c>
      <c r="U217" s="14" t="s">
        <v>41</v>
      </c>
      <c r="V217" s="14" t="s">
        <v>41</v>
      </c>
      <c r="W217" s="14" t="s">
        <v>41</v>
      </c>
      <c r="X217" s="14" t="s">
        <v>41</v>
      </c>
      <c r="Y217" s="14" t="s">
        <v>41</v>
      </c>
      <c r="Z217" s="71" t="s">
        <v>41</v>
      </c>
      <c r="AA217" s="252">
        <v>19.989999999999998</v>
      </c>
      <c r="AB217" s="80" t="s">
        <v>49</v>
      </c>
      <c r="AC217" s="121" t="s">
        <v>2182</v>
      </c>
      <c r="AD217" s="67">
        <v>0</v>
      </c>
      <c r="AE217" s="114">
        <v>30</v>
      </c>
      <c r="AF217" s="182">
        <f t="shared" si="304"/>
        <v>30</v>
      </c>
      <c r="AG217" s="183">
        <f t="shared" si="305"/>
        <v>11.899999999999999</v>
      </c>
      <c r="AH217" s="184">
        <f t="shared" si="306"/>
        <v>19.990000000000002</v>
      </c>
      <c r="AI217" s="183">
        <f t="shared" si="307"/>
        <v>16.798319327731093</v>
      </c>
      <c r="AJ217" s="202" t="str">
        <f>IF(ISNUMBER(Q217),AF217-20,"-")</f>
        <v>-</v>
      </c>
      <c r="AK217" s="203" t="str">
        <f>IF(ISNUMBER(R217),AF217-40,"-")</f>
        <v>-</v>
      </c>
      <c r="AL217" s="203" t="str">
        <f>IF(ISNUMBER(S217),AF217-60,"-")</f>
        <v>-</v>
      </c>
      <c r="AM217" s="203" t="str">
        <f>IF(ISNUMBER(T217),AF217-80,"-")</f>
        <v>-</v>
      </c>
      <c r="AN217" s="203" t="str">
        <f>IF(ISNUMBER(U217),AF217-100,"-")</f>
        <v>-</v>
      </c>
      <c r="AO217" s="203" t="str">
        <f>IF(ISNUMBER(V217),AF217-120,"-")</f>
        <v>-</v>
      </c>
      <c r="AP217" s="203" t="str">
        <f>IF(ISNUMBER(W217),AF217-140,"-")</f>
        <v>-</v>
      </c>
      <c r="AQ217" s="203" t="str">
        <f>IF(ISNUMBER(X217),AF217-160,"-")</f>
        <v>-</v>
      </c>
      <c r="AR217" s="203" t="str">
        <f>IF(ISNUMBER(Y217),AF217-180,"-")</f>
        <v>-</v>
      </c>
      <c r="AS217" s="204" t="str">
        <f>IF(ISNUMBER(Z217),AF217-200,"-")</f>
        <v>-</v>
      </c>
      <c r="AT217" s="185"/>
      <c r="AU217" s="205" t="str">
        <f t="shared" si="312"/>
        <v>-</v>
      </c>
      <c r="AV217" s="206" t="str">
        <f t="shared" si="313"/>
        <v>-</v>
      </c>
      <c r="AW217" s="206" t="str">
        <f t="shared" si="314"/>
        <v>-</v>
      </c>
      <c r="AX217" s="206" t="str">
        <f t="shared" si="315"/>
        <v>-</v>
      </c>
      <c r="AY217" s="206" t="str">
        <f t="shared" si="316"/>
        <v>-</v>
      </c>
      <c r="AZ217" s="206" t="str">
        <f t="shared" si="317"/>
        <v>-</v>
      </c>
      <c r="BA217" s="206" t="str">
        <f t="shared" si="318"/>
        <v>-</v>
      </c>
      <c r="BB217" s="206" t="str">
        <f t="shared" si="319"/>
        <v>-</v>
      </c>
      <c r="BC217" s="206" t="str">
        <f t="shared" si="320"/>
        <v>-</v>
      </c>
      <c r="BD217" s="207" t="str">
        <f t="shared" si="321"/>
        <v>-</v>
      </c>
      <c r="BE217" s="103" t="s">
        <v>2283</v>
      </c>
      <c r="BF217" s="227">
        <v>46265</v>
      </c>
      <c r="BG217" s="112" t="s">
        <v>175</v>
      </c>
      <c r="BH217" s="103"/>
    </row>
    <row r="218" spans="1:60">
      <c r="A218" s="110"/>
      <c r="B218" s="125" t="s">
        <v>172</v>
      </c>
      <c r="C218" s="53" t="s">
        <v>2147</v>
      </c>
      <c r="D218" s="71" t="s">
        <v>167</v>
      </c>
      <c r="E218" s="113"/>
      <c r="F218" s="51" t="s">
        <v>61</v>
      </c>
      <c r="G218" s="14">
        <v>10</v>
      </c>
      <c r="H218" s="14">
        <v>50</v>
      </c>
      <c r="I218" s="14" t="s">
        <v>41</v>
      </c>
      <c r="J218" s="14" t="s">
        <v>76</v>
      </c>
      <c r="K218" s="114" t="s">
        <v>61</v>
      </c>
      <c r="L218" s="115">
        <v>29.990000000000002</v>
      </c>
      <c r="M218" s="175">
        <f t="shared" si="303"/>
        <v>25.20168067226891</v>
      </c>
      <c r="N218" s="115"/>
      <c r="O218" s="116"/>
      <c r="P218" s="177">
        <f t="shared" si="322"/>
        <v>29.990000000000002</v>
      </c>
      <c r="Q218" s="67">
        <f t="shared" ref="Q218:Q226" si="323">P218-1</f>
        <v>28.990000000000002</v>
      </c>
      <c r="R218" s="16">
        <f t="shared" ref="R218:R226" si="324">P218-2</f>
        <v>27.990000000000002</v>
      </c>
      <c r="S218" s="16">
        <f t="shared" ref="S218:S226" si="325">P218-3</f>
        <v>26.990000000000002</v>
      </c>
      <c r="T218" s="16">
        <f t="shared" ref="T218:T226" si="326">P218-4</f>
        <v>25.990000000000002</v>
      </c>
      <c r="U218" s="14" t="s">
        <v>41</v>
      </c>
      <c r="V218" s="14" t="s">
        <v>41</v>
      </c>
      <c r="W218" s="14" t="s">
        <v>41</v>
      </c>
      <c r="X218" s="14" t="s">
        <v>41</v>
      </c>
      <c r="Y218" s="14" t="s">
        <v>41</v>
      </c>
      <c r="Z218" s="71" t="s">
        <v>41</v>
      </c>
      <c r="AA218" s="252">
        <v>19.989999999999998</v>
      </c>
      <c r="AB218" s="208"/>
      <c r="AC218" s="119" t="s">
        <v>41</v>
      </c>
      <c r="AD218" s="67">
        <v>310</v>
      </c>
      <c r="AE218" s="114"/>
      <c r="AF218" s="182">
        <f t="shared" si="304"/>
        <v>310</v>
      </c>
      <c r="AG218" s="183">
        <f t="shared" si="305"/>
        <v>-321.3</v>
      </c>
      <c r="AH218" s="184">
        <f t="shared" si="306"/>
        <v>9.99</v>
      </c>
      <c r="AI218" s="183">
        <f t="shared" si="307"/>
        <v>8.3949579831932777</v>
      </c>
      <c r="AJ218" s="202">
        <f>IF(ISNUMBER(Q218),AF218-20,"-")</f>
        <v>290</v>
      </c>
      <c r="AK218" s="203">
        <f>IF(ISNUMBER(R218),AF218-40,"-")</f>
        <v>270</v>
      </c>
      <c r="AL218" s="203">
        <f>IF(ISNUMBER(S218),AF218-60,"-")</f>
        <v>250</v>
      </c>
      <c r="AM218" s="203">
        <f>IF(ISNUMBER(T218),AF218-80,"-")</f>
        <v>230</v>
      </c>
      <c r="AN218" s="203" t="str">
        <f>IF(ISNUMBER(U218),AF218-100,"-")</f>
        <v>-</v>
      </c>
      <c r="AO218" s="203" t="str">
        <f>IF(ISNUMBER(V218),AF218-120,"-")</f>
        <v>-</v>
      </c>
      <c r="AP218" s="203" t="str">
        <f>IF(ISNUMBER(W218),AF218-140,"-")</f>
        <v>-</v>
      </c>
      <c r="AQ218" s="203" t="str">
        <f>IF(ISNUMBER(X218),AF218-160,"-")</f>
        <v>-</v>
      </c>
      <c r="AR218" s="203" t="str">
        <f>IF(ISNUMBER(Y218),AF218-180,"-")</f>
        <v>-</v>
      </c>
      <c r="AS218" s="204" t="str">
        <f>IF(ISNUMBER(Z218),AF218-200,"-")</f>
        <v>-</v>
      </c>
      <c r="AT218" s="185"/>
      <c r="AU218" s="205">
        <f t="shared" si="312"/>
        <v>9.99</v>
      </c>
      <c r="AV218" s="206">
        <f t="shared" si="313"/>
        <v>9.99</v>
      </c>
      <c r="AW218" s="206">
        <f t="shared" si="314"/>
        <v>9.99</v>
      </c>
      <c r="AX218" s="206">
        <f t="shared" si="315"/>
        <v>9.99</v>
      </c>
      <c r="AY218" s="206" t="str">
        <f t="shared" si="316"/>
        <v>-</v>
      </c>
      <c r="AZ218" s="206" t="str">
        <f t="shared" si="317"/>
        <v>-</v>
      </c>
      <c r="BA218" s="206" t="str">
        <f t="shared" si="318"/>
        <v>-</v>
      </c>
      <c r="BB218" s="206" t="str">
        <f t="shared" si="319"/>
        <v>-</v>
      </c>
      <c r="BC218" s="206" t="str">
        <f t="shared" si="320"/>
        <v>-</v>
      </c>
      <c r="BD218" s="207" t="str">
        <f t="shared" si="321"/>
        <v>-</v>
      </c>
      <c r="BE218" s="103"/>
      <c r="BF218" s="227"/>
      <c r="BG218" s="112" t="s">
        <v>164</v>
      </c>
      <c r="BH218" s="103"/>
    </row>
    <row r="219" spans="1:60" s="49" customFormat="1">
      <c r="A219" s="110"/>
      <c r="B219" s="125" t="s">
        <v>172</v>
      </c>
      <c r="C219" s="53" t="s">
        <v>2147</v>
      </c>
      <c r="D219" s="71" t="s">
        <v>167</v>
      </c>
      <c r="E219" s="113" t="s">
        <v>2428</v>
      </c>
      <c r="F219" s="51" t="s">
        <v>61</v>
      </c>
      <c r="G219" s="14">
        <v>10</v>
      </c>
      <c r="H219" s="14">
        <v>50</v>
      </c>
      <c r="I219" s="14" t="s">
        <v>41</v>
      </c>
      <c r="J219" s="14" t="s">
        <v>76</v>
      </c>
      <c r="K219" s="114" t="s">
        <v>61</v>
      </c>
      <c r="L219" s="115">
        <v>29.990000000000002</v>
      </c>
      <c r="M219" s="175">
        <f t="shared" si="303"/>
        <v>25.20168067226891</v>
      </c>
      <c r="N219" s="115"/>
      <c r="O219" s="116"/>
      <c r="P219" s="177">
        <f t="shared" si="322"/>
        <v>29.990000000000002</v>
      </c>
      <c r="Q219" s="67">
        <f t="shared" si="323"/>
        <v>28.990000000000002</v>
      </c>
      <c r="R219" s="16">
        <f t="shared" si="324"/>
        <v>27.990000000000002</v>
      </c>
      <c r="S219" s="16">
        <f t="shared" si="325"/>
        <v>26.990000000000002</v>
      </c>
      <c r="T219" s="16">
        <f t="shared" si="326"/>
        <v>25.990000000000002</v>
      </c>
      <c r="U219" s="14" t="s">
        <v>41</v>
      </c>
      <c r="V219" s="14" t="s">
        <v>41</v>
      </c>
      <c r="W219" s="14" t="s">
        <v>41</v>
      </c>
      <c r="X219" s="14" t="s">
        <v>41</v>
      </c>
      <c r="Y219" s="14" t="s">
        <v>41</v>
      </c>
      <c r="Z219" s="71" t="s">
        <v>41</v>
      </c>
      <c r="AA219" s="252">
        <v>19.989999999999998</v>
      </c>
      <c r="AB219" s="80" t="s">
        <v>49</v>
      </c>
      <c r="AC219" s="121" t="s">
        <v>2173</v>
      </c>
      <c r="AD219" s="67">
        <v>310</v>
      </c>
      <c r="AE219" s="114">
        <v>100</v>
      </c>
      <c r="AF219" s="182">
        <f t="shared" si="304"/>
        <v>410</v>
      </c>
      <c r="AG219" s="183">
        <f t="shared" si="305"/>
        <v>-440.29999999999995</v>
      </c>
      <c r="AH219" s="184">
        <f t="shared" si="306"/>
        <v>9.99</v>
      </c>
      <c r="AI219" s="183">
        <f t="shared" si="307"/>
        <v>8.3949579831932777</v>
      </c>
      <c r="AJ219" s="202">
        <f>IF(ISNUMBER(Q219),AF219-20,"-")</f>
        <v>390</v>
      </c>
      <c r="AK219" s="203">
        <f>IF(ISNUMBER(R219),AF219-40,"-")</f>
        <v>370</v>
      </c>
      <c r="AL219" s="203">
        <f>IF(ISNUMBER(S219),AF219-60,"-")</f>
        <v>350</v>
      </c>
      <c r="AM219" s="203">
        <f>IF(ISNUMBER(T219),AF219-80,"-")</f>
        <v>330</v>
      </c>
      <c r="AN219" s="203" t="str">
        <f>IF(ISNUMBER(U219),AF219-100,"-")</f>
        <v>-</v>
      </c>
      <c r="AO219" s="203" t="str">
        <f>IF(ISNUMBER(V219),AF219-120,"-")</f>
        <v>-</v>
      </c>
      <c r="AP219" s="203" t="str">
        <f>IF(ISNUMBER(W219),AF219-140,"-")</f>
        <v>-</v>
      </c>
      <c r="AQ219" s="203" t="str">
        <f>IF(ISNUMBER(X219),AF219-160,"-")</f>
        <v>-</v>
      </c>
      <c r="AR219" s="203" t="str">
        <f>IF(ISNUMBER(Y219),AF219-180,"-")</f>
        <v>-</v>
      </c>
      <c r="AS219" s="204" t="str">
        <f>IF(ISNUMBER(Z219),AF219-200,"-")</f>
        <v>-</v>
      </c>
      <c r="AT219" s="185"/>
      <c r="AU219" s="205">
        <f t="shared" si="312"/>
        <v>9.99</v>
      </c>
      <c r="AV219" s="206">
        <f t="shared" si="313"/>
        <v>9.99</v>
      </c>
      <c r="AW219" s="206">
        <f t="shared" si="314"/>
        <v>9.99</v>
      </c>
      <c r="AX219" s="206">
        <f t="shared" si="315"/>
        <v>9.99</v>
      </c>
      <c r="AY219" s="206" t="str">
        <f t="shared" si="316"/>
        <v>-</v>
      </c>
      <c r="AZ219" s="206" t="str">
        <f t="shared" si="317"/>
        <v>-</v>
      </c>
      <c r="BA219" s="206" t="str">
        <f t="shared" si="318"/>
        <v>-</v>
      </c>
      <c r="BB219" s="206" t="str">
        <f t="shared" si="319"/>
        <v>-</v>
      </c>
      <c r="BC219" s="206" t="str">
        <f t="shared" si="320"/>
        <v>-</v>
      </c>
      <c r="BD219" s="207" t="str">
        <f t="shared" si="321"/>
        <v>-</v>
      </c>
      <c r="BE219" s="103"/>
      <c r="BF219" s="227">
        <v>46265</v>
      </c>
      <c r="BG219" s="112" t="s">
        <v>164</v>
      </c>
      <c r="BH219" s="103"/>
    </row>
    <row r="220" spans="1:60">
      <c r="A220" s="110"/>
      <c r="B220" s="125" t="s">
        <v>172</v>
      </c>
      <c r="C220" s="53" t="s">
        <v>2149</v>
      </c>
      <c r="D220" s="71" t="s">
        <v>167</v>
      </c>
      <c r="E220" s="113"/>
      <c r="F220" s="51" t="s">
        <v>61</v>
      </c>
      <c r="G220" s="14">
        <v>15</v>
      </c>
      <c r="H220" s="14">
        <v>50</v>
      </c>
      <c r="I220" s="14" t="s">
        <v>41</v>
      </c>
      <c r="J220" s="14" t="s">
        <v>76</v>
      </c>
      <c r="K220" s="114" t="s">
        <v>61</v>
      </c>
      <c r="L220" s="115">
        <v>34.989999999999995</v>
      </c>
      <c r="M220" s="175">
        <f t="shared" si="303"/>
        <v>29.403361344537814</v>
      </c>
      <c r="N220" s="115"/>
      <c r="O220" s="116"/>
      <c r="P220" s="177">
        <f t="shared" si="322"/>
        <v>34.989999999999995</v>
      </c>
      <c r="Q220" s="67">
        <f t="shared" si="323"/>
        <v>33.989999999999995</v>
      </c>
      <c r="R220" s="16">
        <f t="shared" si="324"/>
        <v>32.989999999999995</v>
      </c>
      <c r="S220" s="16">
        <f t="shared" si="325"/>
        <v>31.989999999999995</v>
      </c>
      <c r="T220" s="16">
        <f t="shared" si="326"/>
        <v>30.989999999999995</v>
      </c>
      <c r="U220" s="16">
        <f t="shared" ref="U220:U226" si="327">P220-5</f>
        <v>29.989999999999995</v>
      </c>
      <c r="V220" s="16">
        <f t="shared" ref="V220:V226" si="328">P220-6</f>
        <v>28.989999999999995</v>
      </c>
      <c r="W220" s="16">
        <f t="shared" ref="W220:W226" si="329">P220-7</f>
        <v>27.989999999999995</v>
      </c>
      <c r="X220" s="16">
        <f t="shared" ref="X220:X226" si="330">P220-8</f>
        <v>26.989999999999995</v>
      </c>
      <c r="Y220" s="16">
        <f t="shared" ref="Y220:Y226" si="331">P220-9</f>
        <v>25.989999999999995</v>
      </c>
      <c r="Z220" s="72">
        <f t="shared" ref="Z220:Z226" si="332">P220-10</f>
        <v>24.989999999999995</v>
      </c>
      <c r="AA220" s="252">
        <v>19.989999999999998</v>
      </c>
      <c r="AB220" s="208"/>
      <c r="AC220" s="119" t="s">
        <v>41</v>
      </c>
      <c r="AD220" s="67">
        <v>340</v>
      </c>
      <c r="AE220" s="114"/>
      <c r="AF220" s="182">
        <f t="shared" si="304"/>
        <v>340</v>
      </c>
      <c r="AG220" s="183">
        <f t="shared" si="305"/>
        <v>-357</v>
      </c>
      <c r="AH220" s="184">
        <f t="shared" si="306"/>
        <v>9.99</v>
      </c>
      <c r="AI220" s="183">
        <f t="shared" si="307"/>
        <v>8.3949579831932777</v>
      </c>
      <c r="AJ220" s="202">
        <f>IF(ISNUMBER(Q220),AF220-20,"-")</f>
        <v>320</v>
      </c>
      <c r="AK220" s="203">
        <f>IF(ISNUMBER(R220),AF220-40,"-")</f>
        <v>300</v>
      </c>
      <c r="AL220" s="203">
        <f>IF(ISNUMBER(S220),AF220-60,"-")</f>
        <v>280</v>
      </c>
      <c r="AM220" s="203">
        <f>IF(ISNUMBER(T220),AF220-80,"-")</f>
        <v>260</v>
      </c>
      <c r="AN220" s="203">
        <f>IF(ISNUMBER(U220),AF220-100,"-")</f>
        <v>240</v>
      </c>
      <c r="AO220" s="203">
        <f>IF(ISNUMBER(V220),AF220-120,"-")</f>
        <v>220</v>
      </c>
      <c r="AP220" s="203">
        <f>IF(ISNUMBER(W220),AF220-140,"-")</f>
        <v>200</v>
      </c>
      <c r="AQ220" s="203">
        <f>IF(ISNUMBER(X220),AF220-160,"-")</f>
        <v>180</v>
      </c>
      <c r="AR220" s="203">
        <f>IF(ISNUMBER(Y220),AF220-180,"-")</f>
        <v>160</v>
      </c>
      <c r="AS220" s="204">
        <f>IF(ISNUMBER(Z220),AF220-200,"-")</f>
        <v>140</v>
      </c>
      <c r="AT220" s="185"/>
      <c r="AU220" s="205">
        <f t="shared" si="312"/>
        <v>9.99</v>
      </c>
      <c r="AV220" s="206">
        <f t="shared" si="313"/>
        <v>9.99</v>
      </c>
      <c r="AW220" s="206">
        <f t="shared" si="314"/>
        <v>9.99</v>
      </c>
      <c r="AX220" s="206">
        <f t="shared" si="315"/>
        <v>9.99</v>
      </c>
      <c r="AY220" s="206">
        <f t="shared" si="316"/>
        <v>9.99</v>
      </c>
      <c r="AZ220" s="206">
        <f t="shared" si="317"/>
        <v>9.99</v>
      </c>
      <c r="BA220" s="206">
        <f t="shared" si="318"/>
        <v>9.99</v>
      </c>
      <c r="BB220" s="206">
        <f t="shared" si="319"/>
        <v>9.99</v>
      </c>
      <c r="BC220" s="206">
        <f t="shared" si="320"/>
        <v>9.99</v>
      </c>
      <c r="BD220" s="207">
        <f t="shared" si="321"/>
        <v>9.99</v>
      </c>
      <c r="BE220" s="103"/>
      <c r="BF220" s="227"/>
      <c r="BG220" s="112" t="s">
        <v>164</v>
      </c>
      <c r="BH220" s="103"/>
    </row>
    <row r="221" spans="1:60" s="49" customFormat="1">
      <c r="A221" s="110"/>
      <c r="B221" s="125" t="s">
        <v>172</v>
      </c>
      <c r="C221" s="53" t="s">
        <v>170</v>
      </c>
      <c r="D221" s="71" t="s">
        <v>71</v>
      </c>
      <c r="E221" s="113"/>
      <c r="F221" s="51" t="s">
        <v>61</v>
      </c>
      <c r="G221" s="14">
        <v>25</v>
      </c>
      <c r="H221" s="14">
        <v>50</v>
      </c>
      <c r="I221" s="14" t="s">
        <v>41</v>
      </c>
      <c r="J221" s="14" t="s">
        <v>76</v>
      </c>
      <c r="K221" s="114" t="s">
        <v>61</v>
      </c>
      <c r="L221" s="115">
        <v>34.989999999999995</v>
      </c>
      <c r="M221" s="175">
        <f t="shared" si="303"/>
        <v>29.403361344537814</v>
      </c>
      <c r="N221" s="115"/>
      <c r="O221" s="116"/>
      <c r="P221" s="177">
        <f t="shared" si="322"/>
        <v>34.989999999999995</v>
      </c>
      <c r="Q221" s="67">
        <f t="shared" si="323"/>
        <v>33.989999999999995</v>
      </c>
      <c r="R221" s="16">
        <f t="shared" si="324"/>
        <v>32.989999999999995</v>
      </c>
      <c r="S221" s="16">
        <f t="shared" si="325"/>
        <v>31.989999999999995</v>
      </c>
      <c r="T221" s="16">
        <f t="shared" si="326"/>
        <v>30.989999999999995</v>
      </c>
      <c r="U221" s="16">
        <f t="shared" si="327"/>
        <v>29.989999999999995</v>
      </c>
      <c r="V221" s="16">
        <f t="shared" si="328"/>
        <v>28.989999999999995</v>
      </c>
      <c r="W221" s="16">
        <f t="shared" si="329"/>
        <v>27.989999999999995</v>
      </c>
      <c r="X221" s="16">
        <f t="shared" si="330"/>
        <v>26.989999999999995</v>
      </c>
      <c r="Y221" s="16">
        <f t="shared" si="331"/>
        <v>25.989999999999995</v>
      </c>
      <c r="Z221" s="72">
        <f t="shared" si="332"/>
        <v>24.989999999999995</v>
      </c>
      <c r="AA221" s="252">
        <v>19.989999999999998</v>
      </c>
      <c r="AB221" s="208"/>
      <c r="AC221" s="119" t="s">
        <v>41</v>
      </c>
      <c r="AD221" s="67">
        <v>310</v>
      </c>
      <c r="AE221" s="114"/>
      <c r="AF221" s="182">
        <f t="shared" si="304"/>
        <v>310</v>
      </c>
      <c r="AG221" s="183">
        <f t="shared" si="305"/>
        <v>-321.3</v>
      </c>
      <c r="AH221" s="184">
        <f t="shared" si="306"/>
        <v>9.99</v>
      </c>
      <c r="AI221" s="183">
        <f t="shared" si="307"/>
        <v>8.3949579831932777</v>
      </c>
      <c r="AJ221" s="202">
        <f>IF(ISNUMBER(Q221),AF221-20,"-")</f>
        <v>290</v>
      </c>
      <c r="AK221" s="203">
        <f>IF(ISNUMBER(R221),AF221-40,"-")</f>
        <v>270</v>
      </c>
      <c r="AL221" s="203">
        <f>IF(ISNUMBER(S221),AF221-60,"-")</f>
        <v>250</v>
      </c>
      <c r="AM221" s="203">
        <f>IF(ISNUMBER(T221),AF221-80,"-")</f>
        <v>230</v>
      </c>
      <c r="AN221" s="203">
        <f>IF(ISNUMBER(U221),AF221-100,"-")</f>
        <v>210</v>
      </c>
      <c r="AO221" s="203">
        <f>IF(ISNUMBER(V221),AF221-120,"-")</f>
        <v>190</v>
      </c>
      <c r="AP221" s="203">
        <f>IF(ISNUMBER(W221),AF221-140,"-")</f>
        <v>170</v>
      </c>
      <c r="AQ221" s="203">
        <f>IF(ISNUMBER(X221),AF221-160,"-")</f>
        <v>150</v>
      </c>
      <c r="AR221" s="203">
        <f>IF(ISNUMBER(Y221),AF221-180,"-")</f>
        <v>130</v>
      </c>
      <c r="AS221" s="204">
        <f>IF(ISNUMBER(Z221),AF221-200,"-")</f>
        <v>110</v>
      </c>
      <c r="AT221" s="185"/>
      <c r="AU221" s="205">
        <f t="shared" si="312"/>
        <v>9.99</v>
      </c>
      <c r="AV221" s="206">
        <f t="shared" si="313"/>
        <v>9.99</v>
      </c>
      <c r="AW221" s="206">
        <f t="shared" si="314"/>
        <v>9.99</v>
      </c>
      <c r="AX221" s="206">
        <f t="shared" si="315"/>
        <v>9.99</v>
      </c>
      <c r="AY221" s="206">
        <f t="shared" si="316"/>
        <v>9.99</v>
      </c>
      <c r="AZ221" s="206">
        <f t="shared" si="317"/>
        <v>9.99</v>
      </c>
      <c r="BA221" s="206">
        <f t="shared" si="318"/>
        <v>9.99</v>
      </c>
      <c r="BB221" s="206">
        <f t="shared" si="319"/>
        <v>9.99</v>
      </c>
      <c r="BC221" s="206">
        <f t="shared" si="320"/>
        <v>9.99</v>
      </c>
      <c r="BD221" s="207">
        <f t="shared" si="321"/>
        <v>9.99</v>
      </c>
      <c r="BE221" s="103"/>
      <c r="BF221" s="227"/>
      <c r="BG221" s="112" t="s">
        <v>164</v>
      </c>
      <c r="BH221" s="103"/>
    </row>
    <row r="222" spans="1:60" s="49" customFormat="1">
      <c r="A222" s="110"/>
      <c r="B222" s="125" t="s">
        <v>172</v>
      </c>
      <c r="C222" s="53" t="s">
        <v>2139</v>
      </c>
      <c r="D222" s="71" t="s">
        <v>85</v>
      </c>
      <c r="E222" s="113"/>
      <c r="F222" s="51" t="s">
        <v>61</v>
      </c>
      <c r="G222" s="14">
        <v>35</v>
      </c>
      <c r="H222" s="14">
        <v>50</v>
      </c>
      <c r="I222" s="14" t="s">
        <v>41</v>
      </c>
      <c r="J222" s="14" t="s">
        <v>76</v>
      </c>
      <c r="K222" s="114" t="s">
        <v>61</v>
      </c>
      <c r="L222" s="115">
        <v>34.989999999999995</v>
      </c>
      <c r="M222" s="175">
        <f t="shared" si="303"/>
        <v>29.403361344537814</v>
      </c>
      <c r="N222" s="115"/>
      <c r="O222" s="116"/>
      <c r="P222" s="177">
        <f t="shared" si="322"/>
        <v>34.989999999999995</v>
      </c>
      <c r="Q222" s="67">
        <f t="shared" si="323"/>
        <v>33.989999999999995</v>
      </c>
      <c r="R222" s="16">
        <f t="shared" si="324"/>
        <v>32.989999999999995</v>
      </c>
      <c r="S222" s="16">
        <f t="shared" si="325"/>
        <v>31.989999999999995</v>
      </c>
      <c r="T222" s="16">
        <f t="shared" si="326"/>
        <v>30.989999999999995</v>
      </c>
      <c r="U222" s="16">
        <f t="shared" si="327"/>
        <v>29.989999999999995</v>
      </c>
      <c r="V222" s="16">
        <f t="shared" si="328"/>
        <v>28.989999999999995</v>
      </c>
      <c r="W222" s="16">
        <f t="shared" si="329"/>
        <v>27.989999999999995</v>
      </c>
      <c r="X222" s="16">
        <f t="shared" si="330"/>
        <v>26.989999999999995</v>
      </c>
      <c r="Y222" s="16">
        <f t="shared" si="331"/>
        <v>25.989999999999995</v>
      </c>
      <c r="Z222" s="72">
        <f t="shared" si="332"/>
        <v>24.989999999999995</v>
      </c>
      <c r="AA222" s="252">
        <v>19.989999999999998</v>
      </c>
      <c r="AB222" s="208"/>
      <c r="AC222" s="119" t="s">
        <v>41</v>
      </c>
      <c r="AD222" s="67">
        <v>260</v>
      </c>
      <c r="AE222" s="114"/>
      <c r="AF222" s="182">
        <f t="shared" si="304"/>
        <v>260</v>
      </c>
      <c r="AG222" s="183">
        <f t="shared" si="305"/>
        <v>-261.8</v>
      </c>
      <c r="AH222" s="184">
        <f t="shared" si="306"/>
        <v>9.99</v>
      </c>
      <c r="AI222" s="183">
        <f t="shared" si="307"/>
        <v>8.3949579831932777</v>
      </c>
      <c r="AJ222" s="202">
        <f>IF(ISNUMBER(Q222),AF222-20,"-")</f>
        <v>240</v>
      </c>
      <c r="AK222" s="203">
        <f>IF(ISNUMBER(R222),AF222-40,"-")</f>
        <v>220</v>
      </c>
      <c r="AL222" s="203">
        <f>IF(ISNUMBER(S222),AF222-60,"-")</f>
        <v>200</v>
      </c>
      <c r="AM222" s="203">
        <f>IF(ISNUMBER(T222),AF222-80,"-")</f>
        <v>180</v>
      </c>
      <c r="AN222" s="203">
        <f>IF(ISNUMBER(U222),AF222-100,"-")</f>
        <v>160</v>
      </c>
      <c r="AO222" s="203">
        <f>IF(ISNUMBER(V222),AF222-120,"-")</f>
        <v>140</v>
      </c>
      <c r="AP222" s="203">
        <f>IF(ISNUMBER(W222),AF222-140,"-")</f>
        <v>120</v>
      </c>
      <c r="AQ222" s="203">
        <f>IF(ISNUMBER(X222),AF222-160,"-")</f>
        <v>100</v>
      </c>
      <c r="AR222" s="203">
        <f>IF(ISNUMBER(Y222),AF222-180,"-")</f>
        <v>80</v>
      </c>
      <c r="AS222" s="204">
        <f>IF(ISNUMBER(Z222),AF222-200,"-")</f>
        <v>60</v>
      </c>
      <c r="AT222" s="185"/>
      <c r="AU222" s="205">
        <f t="shared" si="312"/>
        <v>9.99</v>
      </c>
      <c r="AV222" s="206">
        <f t="shared" si="313"/>
        <v>9.99</v>
      </c>
      <c r="AW222" s="206">
        <f t="shared" si="314"/>
        <v>9.99</v>
      </c>
      <c r="AX222" s="206">
        <f t="shared" si="315"/>
        <v>9.99</v>
      </c>
      <c r="AY222" s="206">
        <f t="shared" si="316"/>
        <v>9.99</v>
      </c>
      <c r="AZ222" s="206">
        <f t="shared" si="317"/>
        <v>9.99</v>
      </c>
      <c r="BA222" s="206">
        <f t="shared" si="318"/>
        <v>9.99</v>
      </c>
      <c r="BB222" s="206">
        <f t="shared" si="319"/>
        <v>9.99</v>
      </c>
      <c r="BC222" s="206">
        <f t="shared" si="320"/>
        <v>9.99</v>
      </c>
      <c r="BD222" s="207">
        <f t="shared" si="321"/>
        <v>9.99</v>
      </c>
      <c r="BE222" s="103"/>
      <c r="BF222" s="227"/>
      <c r="BG222" s="112" t="s">
        <v>164</v>
      </c>
      <c r="BH222" s="103"/>
    </row>
    <row r="223" spans="1:60">
      <c r="A223" s="110"/>
      <c r="B223" s="125" t="s">
        <v>172</v>
      </c>
      <c r="C223" s="53" t="s">
        <v>2149</v>
      </c>
      <c r="D223" s="71" t="s">
        <v>167</v>
      </c>
      <c r="E223" s="113" t="s">
        <v>2428</v>
      </c>
      <c r="F223" s="51" t="s">
        <v>61</v>
      </c>
      <c r="G223" s="14">
        <v>15</v>
      </c>
      <c r="H223" s="14">
        <v>50</v>
      </c>
      <c r="I223" s="14" t="s">
        <v>41</v>
      </c>
      <c r="J223" s="14" t="s">
        <v>76</v>
      </c>
      <c r="K223" s="114" t="s">
        <v>61</v>
      </c>
      <c r="L223" s="115">
        <v>34.989999999999995</v>
      </c>
      <c r="M223" s="175">
        <f t="shared" si="303"/>
        <v>29.403361344537814</v>
      </c>
      <c r="N223" s="115"/>
      <c r="O223" s="116"/>
      <c r="P223" s="177">
        <f t="shared" si="322"/>
        <v>34.989999999999995</v>
      </c>
      <c r="Q223" s="67">
        <f t="shared" si="323"/>
        <v>33.989999999999995</v>
      </c>
      <c r="R223" s="16">
        <f t="shared" si="324"/>
        <v>32.989999999999995</v>
      </c>
      <c r="S223" s="16">
        <f t="shared" si="325"/>
        <v>31.989999999999995</v>
      </c>
      <c r="T223" s="16">
        <f t="shared" si="326"/>
        <v>30.989999999999995</v>
      </c>
      <c r="U223" s="16">
        <f t="shared" si="327"/>
        <v>29.989999999999995</v>
      </c>
      <c r="V223" s="16">
        <f t="shared" si="328"/>
        <v>28.989999999999995</v>
      </c>
      <c r="W223" s="16">
        <f t="shared" si="329"/>
        <v>27.989999999999995</v>
      </c>
      <c r="X223" s="16">
        <f t="shared" si="330"/>
        <v>26.989999999999995</v>
      </c>
      <c r="Y223" s="16">
        <f t="shared" si="331"/>
        <v>25.989999999999995</v>
      </c>
      <c r="Z223" s="72">
        <f t="shared" si="332"/>
        <v>24.989999999999995</v>
      </c>
      <c r="AA223" s="252">
        <v>19.989999999999998</v>
      </c>
      <c r="AB223" s="80" t="s">
        <v>49</v>
      </c>
      <c r="AC223" s="121" t="s">
        <v>2174</v>
      </c>
      <c r="AD223" s="67">
        <v>340</v>
      </c>
      <c r="AE223" s="114">
        <v>90</v>
      </c>
      <c r="AF223" s="182">
        <f t="shared" si="304"/>
        <v>430</v>
      </c>
      <c r="AG223" s="183">
        <f t="shared" si="305"/>
        <v>-464.09999999999997</v>
      </c>
      <c r="AH223" s="184">
        <f t="shared" si="306"/>
        <v>9.99</v>
      </c>
      <c r="AI223" s="183">
        <f t="shared" si="307"/>
        <v>8.3949579831932777</v>
      </c>
      <c r="AJ223" s="202">
        <f>IF(ISNUMBER(Q223),AF223-20,"-")</f>
        <v>410</v>
      </c>
      <c r="AK223" s="203">
        <f>IF(ISNUMBER(R223),AF223-40,"-")</f>
        <v>390</v>
      </c>
      <c r="AL223" s="203">
        <f>IF(ISNUMBER(S223),AF223-60,"-")</f>
        <v>370</v>
      </c>
      <c r="AM223" s="203">
        <f>IF(ISNUMBER(T223),AF223-80,"-")</f>
        <v>350</v>
      </c>
      <c r="AN223" s="203">
        <f>IF(ISNUMBER(U223),AF223-100,"-")</f>
        <v>330</v>
      </c>
      <c r="AO223" s="203">
        <f>IF(ISNUMBER(V223),AF223-120,"-")</f>
        <v>310</v>
      </c>
      <c r="AP223" s="203">
        <f>IF(ISNUMBER(W223),AF223-140,"-")</f>
        <v>290</v>
      </c>
      <c r="AQ223" s="203">
        <f>IF(ISNUMBER(X223),AF223-160,"-")</f>
        <v>270</v>
      </c>
      <c r="AR223" s="203">
        <f>IF(ISNUMBER(Y223),AF223-180,"-")</f>
        <v>250</v>
      </c>
      <c r="AS223" s="204">
        <f>IF(ISNUMBER(Z223),AF223-200,"-")</f>
        <v>230</v>
      </c>
      <c r="AT223" s="185"/>
      <c r="AU223" s="205">
        <f t="shared" si="312"/>
        <v>9.99</v>
      </c>
      <c r="AV223" s="206">
        <f t="shared" si="313"/>
        <v>9.99</v>
      </c>
      <c r="AW223" s="206">
        <f t="shared" si="314"/>
        <v>9.99</v>
      </c>
      <c r="AX223" s="206">
        <f t="shared" si="315"/>
        <v>9.99</v>
      </c>
      <c r="AY223" s="206">
        <f t="shared" si="316"/>
        <v>9.99</v>
      </c>
      <c r="AZ223" s="206">
        <f t="shared" si="317"/>
        <v>9.99</v>
      </c>
      <c r="BA223" s="206">
        <f t="shared" si="318"/>
        <v>9.99</v>
      </c>
      <c r="BB223" s="206">
        <f t="shared" si="319"/>
        <v>9.99</v>
      </c>
      <c r="BC223" s="206">
        <f t="shared" si="320"/>
        <v>9.99</v>
      </c>
      <c r="BD223" s="207">
        <f t="shared" si="321"/>
        <v>9.99</v>
      </c>
      <c r="BE223" s="103"/>
      <c r="BF223" s="227">
        <v>46265</v>
      </c>
      <c r="BG223" s="112" t="s">
        <v>164</v>
      </c>
      <c r="BH223" s="103"/>
    </row>
    <row r="224" spans="1:60" s="49" customFormat="1">
      <c r="A224" s="110"/>
      <c r="B224" s="125" t="s">
        <v>172</v>
      </c>
      <c r="C224" s="53" t="s">
        <v>170</v>
      </c>
      <c r="D224" s="71" t="s">
        <v>71</v>
      </c>
      <c r="E224" s="113" t="s">
        <v>2428</v>
      </c>
      <c r="F224" s="51" t="s">
        <v>61</v>
      </c>
      <c r="G224" s="14">
        <v>25</v>
      </c>
      <c r="H224" s="14">
        <v>50</v>
      </c>
      <c r="I224" s="14" t="s">
        <v>41</v>
      </c>
      <c r="J224" s="14" t="s">
        <v>76</v>
      </c>
      <c r="K224" s="114" t="s">
        <v>61</v>
      </c>
      <c r="L224" s="115">
        <v>34.989999999999995</v>
      </c>
      <c r="M224" s="175">
        <f t="shared" si="303"/>
        <v>29.403361344537814</v>
      </c>
      <c r="N224" s="115"/>
      <c r="O224" s="116"/>
      <c r="P224" s="177">
        <f t="shared" si="322"/>
        <v>34.989999999999995</v>
      </c>
      <c r="Q224" s="67">
        <f t="shared" si="323"/>
        <v>33.989999999999995</v>
      </c>
      <c r="R224" s="16">
        <f t="shared" si="324"/>
        <v>32.989999999999995</v>
      </c>
      <c r="S224" s="16">
        <f t="shared" si="325"/>
        <v>31.989999999999995</v>
      </c>
      <c r="T224" s="16">
        <f t="shared" si="326"/>
        <v>30.989999999999995</v>
      </c>
      <c r="U224" s="16">
        <f t="shared" si="327"/>
        <v>29.989999999999995</v>
      </c>
      <c r="V224" s="16">
        <f t="shared" si="328"/>
        <v>28.989999999999995</v>
      </c>
      <c r="W224" s="16">
        <f t="shared" si="329"/>
        <v>27.989999999999995</v>
      </c>
      <c r="X224" s="16">
        <f t="shared" si="330"/>
        <v>26.989999999999995</v>
      </c>
      <c r="Y224" s="16">
        <f t="shared" si="331"/>
        <v>25.989999999999995</v>
      </c>
      <c r="Z224" s="72">
        <f t="shared" si="332"/>
        <v>24.989999999999995</v>
      </c>
      <c r="AA224" s="252">
        <v>19.989999999999998</v>
      </c>
      <c r="AB224" s="80" t="s">
        <v>49</v>
      </c>
      <c r="AC224" s="121" t="s">
        <v>2175</v>
      </c>
      <c r="AD224" s="67">
        <v>310</v>
      </c>
      <c r="AE224" s="114">
        <v>90</v>
      </c>
      <c r="AF224" s="182">
        <f t="shared" si="304"/>
        <v>400</v>
      </c>
      <c r="AG224" s="183">
        <f t="shared" si="305"/>
        <v>-428.4</v>
      </c>
      <c r="AH224" s="184">
        <f t="shared" si="306"/>
        <v>9.99</v>
      </c>
      <c r="AI224" s="183">
        <f t="shared" si="307"/>
        <v>8.3949579831932777</v>
      </c>
      <c r="AJ224" s="202">
        <f>IF(ISNUMBER(Q224),AF224-20,"-")</f>
        <v>380</v>
      </c>
      <c r="AK224" s="203">
        <f>IF(ISNUMBER(R224),AF224-40,"-")</f>
        <v>360</v>
      </c>
      <c r="AL224" s="203">
        <f>IF(ISNUMBER(S224),AF224-60,"-")</f>
        <v>340</v>
      </c>
      <c r="AM224" s="203">
        <f>IF(ISNUMBER(T224),AF224-80,"-")</f>
        <v>320</v>
      </c>
      <c r="AN224" s="203">
        <f>IF(ISNUMBER(U224),AF224-100,"-")</f>
        <v>300</v>
      </c>
      <c r="AO224" s="203">
        <f>IF(ISNUMBER(V224),AF224-120,"-")</f>
        <v>280</v>
      </c>
      <c r="AP224" s="203">
        <f>IF(ISNUMBER(W224),AF224-140,"-")</f>
        <v>260</v>
      </c>
      <c r="AQ224" s="203">
        <f>IF(ISNUMBER(X224),AF224-160,"-")</f>
        <v>240</v>
      </c>
      <c r="AR224" s="203">
        <f>IF(ISNUMBER(Y224),AF224-180,"-")</f>
        <v>220</v>
      </c>
      <c r="AS224" s="204">
        <f>IF(ISNUMBER(Z224),AF224-200,"-")</f>
        <v>200</v>
      </c>
      <c r="AT224" s="185"/>
      <c r="AU224" s="205">
        <f t="shared" si="312"/>
        <v>9.99</v>
      </c>
      <c r="AV224" s="206">
        <f t="shared" si="313"/>
        <v>9.99</v>
      </c>
      <c r="AW224" s="206">
        <f t="shared" si="314"/>
        <v>9.99</v>
      </c>
      <c r="AX224" s="206">
        <f t="shared" si="315"/>
        <v>9.99</v>
      </c>
      <c r="AY224" s="206">
        <f t="shared" si="316"/>
        <v>9.99</v>
      </c>
      <c r="AZ224" s="206">
        <f t="shared" si="317"/>
        <v>9.99</v>
      </c>
      <c r="BA224" s="206">
        <f t="shared" si="318"/>
        <v>9.99</v>
      </c>
      <c r="BB224" s="206">
        <f t="shared" si="319"/>
        <v>9.99</v>
      </c>
      <c r="BC224" s="206">
        <f t="shared" si="320"/>
        <v>9.99</v>
      </c>
      <c r="BD224" s="207">
        <f t="shared" si="321"/>
        <v>9.99</v>
      </c>
      <c r="BE224" s="103"/>
      <c r="BF224" s="227">
        <v>46265</v>
      </c>
      <c r="BG224" s="112" t="s">
        <v>164</v>
      </c>
      <c r="BH224" s="103"/>
    </row>
    <row r="225" spans="1:60" s="49" customFormat="1">
      <c r="A225" s="110"/>
      <c r="B225" s="125" t="s">
        <v>172</v>
      </c>
      <c r="C225" s="53" t="s">
        <v>2139</v>
      </c>
      <c r="D225" s="71" t="s">
        <v>85</v>
      </c>
      <c r="E225" s="113" t="s">
        <v>2428</v>
      </c>
      <c r="F225" s="51" t="s">
        <v>61</v>
      </c>
      <c r="G225" s="14">
        <v>35</v>
      </c>
      <c r="H225" s="14">
        <v>50</v>
      </c>
      <c r="I225" s="14" t="s">
        <v>41</v>
      </c>
      <c r="J225" s="14" t="s">
        <v>76</v>
      </c>
      <c r="K225" s="114" t="s">
        <v>61</v>
      </c>
      <c r="L225" s="115">
        <v>34.989999999999995</v>
      </c>
      <c r="M225" s="175">
        <f t="shared" si="303"/>
        <v>29.403361344537814</v>
      </c>
      <c r="N225" s="115"/>
      <c r="O225" s="116"/>
      <c r="P225" s="177">
        <f t="shared" si="322"/>
        <v>34.989999999999995</v>
      </c>
      <c r="Q225" s="67">
        <f t="shared" si="323"/>
        <v>33.989999999999995</v>
      </c>
      <c r="R225" s="16">
        <f t="shared" si="324"/>
        <v>32.989999999999995</v>
      </c>
      <c r="S225" s="16">
        <f t="shared" si="325"/>
        <v>31.989999999999995</v>
      </c>
      <c r="T225" s="16">
        <f t="shared" si="326"/>
        <v>30.989999999999995</v>
      </c>
      <c r="U225" s="16">
        <f t="shared" si="327"/>
        <v>29.989999999999995</v>
      </c>
      <c r="V225" s="16">
        <f t="shared" si="328"/>
        <v>28.989999999999995</v>
      </c>
      <c r="W225" s="16">
        <f t="shared" si="329"/>
        <v>27.989999999999995</v>
      </c>
      <c r="X225" s="16">
        <f t="shared" si="330"/>
        <v>26.989999999999995</v>
      </c>
      <c r="Y225" s="16">
        <f t="shared" si="331"/>
        <v>25.989999999999995</v>
      </c>
      <c r="Z225" s="72">
        <f t="shared" si="332"/>
        <v>24.989999999999995</v>
      </c>
      <c r="AA225" s="252">
        <v>19.989999999999998</v>
      </c>
      <c r="AB225" s="80" t="s">
        <v>49</v>
      </c>
      <c r="AC225" s="121" t="s">
        <v>2176</v>
      </c>
      <c r="AD225" s="67">
        <v>260</v>
      </c>
      <c r="AE225" s="114">
        <v>100</v>
      </c>
      <c r="AF225" s="182">
        <f t="shared" si="304"/>
        <v>360</v>
      </c>
      <c r="AG225" s="183">
        <f t="shared" si="305"/>
        <v>-380.79999999999995</v>
      </c>
      <c r="AH225" s="184">
        <f t="shared" si="306"/>
        <v>9.99</v>
      </c>
      <c r="AI225" s="183">
        <f t="shared" si="307"/>
        <v>8.3949579831932777</v>
      </c>
      <c r="AJ225" s="202">
        <f>IF(ISNUMBER(Q225),AF225-20,"-")</f>
        <v>340</v>
      </c>
      <c r="AK225" s="203">
        <f>IF(ISNUMBER(R225),AF225-40,"-")</f>
        <v>320</v>
      </c>
      <c r="AL225" s="203">
        <f>IF(ISNUMBER(S225),AF225-60,"-")</f>
        <v>300</v>
      </c>
      <c r="AM225" s="203">
        <f>IF(ISNUMBER(T225),AF225-80,"-")</f>
        <v>280</v>
      </c>
      <c r="AN225" s="203">
        <f>IF(ISNUMBER(U225),AF225-100,"-")</f>
        <v>260</v>
      </c>
      <c r="AO225" s="203">
        <f>IF(ISNUMBER(V225),AF225-120,"-")</f>
        <v>240</v>
      </c>
      <c r="AP225" s="203">
        <f>IF(ISNUMBER(W225),AF225-140,"-")</f>
        <v>220</v>
      </c>
      <c r="AQ225" s="203">
        <f>IF(ISNUMBER(X225),AF225-160,"-")</f>
        <v>200</v>
      </c>
      <c r="AR225" s="203">
        <f>IF(ISNUMBER(Y225),AF225-180,"-")</f>
        <v>180</v>
      </c>
      <c r="AS225" s="204">
        <f>IF(ISNUMBER(Z225),AF225-200,"-")</f>
        <v>160</v>
      </c>
      <c r="AT225" s="185"/>
      <c r="AU225" s="205">
        <f t="shared" si="312"/>
        <v>9.99</v>
      </c>
      <c r="AV225" s="206">
        <f t="shared" si="313"/>
        <v>9.99</v>
      </c>
      <c r="AW225" s="206">
        <f t="shared" si="314"/>
        <v>9.99</v>
      </c>
      <c r="AX225" s="206">
        <f t="shared" si="315"/>
        <v>9.99</v>
      </c>
      <c r="AY225" s="206">
        <f t="shared" si="316"/>
        <v>9.99</v>
      </c>
      <c r="AZ225" s="206">
        <f t="shared" si="317"/>
        <v>9.99</v>
      </c>
      <c r="BA225" s="206">
        <f t="shared" si="318"/>
        <v>9.99</v>
      </c>
      <c r="BB225" s="206">
        <f t="shared" si="319"/>
        <v>9.99</v>
      </c>
      <c r="BC225" s="206">
        <f t="shared" si="320"/>
        <v>9.99</v>
      </c>
      <c r="BD225" s="207">
        <f t="shared" si="321"/>
        <v>9.99</v>
      </c>
      <c r="BE225" s="103"/>
      <c r="BF225" s="227">
        <v>46265</v>
      </c>
      <c r="BG225" s="112" t="s">
        <v>164</v>
      </c>
      <c r="BH225" s="103"/>
    </row>
    <row r="226" spans="1:60">
      <c r="A226" s="110"/>
      <c r="B226" s="125" t="s">
        <v>172</v>
      </c>
      <c r="C226" s="53" t="s">
        <v>244</v>
      </c>
      <c r="D226" s="71" t="s">
        <v>40</v>
      </c>
      <c r="E226" s="113"/>
      <c r="F226" s="51" t="s">
        <v>61</v>
      </c>
      <c r="G226" s="14">
        <v>50</v>
      </c>
      <c r="H226" s="14">
        <v>50</v>
      </c>
      <c r="I226" s="14" t="s">
        <v>41</v>
      </c>
      <c r="J226" s="14" t="s">
        <v>76</v>
      </c>
      <c r="K226" s="114" t="s">
        <v>61</v>
      </c>
      <c r="L226" s="115">
        <v>34.99</v>
      </c>
      <c r="M226" s="175">
        <f t="shared" si="303"/>
        <v>29.403361344537817</v>
      </c>
      <c r="N226" s="115"/>
      <c r="O226" s="116"/>
      <c r="P226" s="177">
        <f t="shared" si="322"/>
        <v>34.99</v>
      </c>
      <c r="Q226" s="67">
        <f t="shared" si="323"/>
        <v>33.99</v>
      </c>
      <c r="R226" s="16">
        <f t="shared" si="324"/>
        <v>32.99</v>
      </c>
      <c r="S226" s="16">
        <f t="shared" si="325"/>
        <v>31.990000000000002</v>
      </c>
      <c r="T226" s="16">
        <f t="shared" si="326"/>
        <v>30.990000000000002</v>
      </c>
      <c r="U226" s="16">
        <f t="shared" si="327"/>
        <v>29.990000000000002</v>
      </c>
      <c r="V226" s="16">
        <f t="shared" si="328"/>
        <v>28.990000000000002</v>
      </c>
      <c r="W226" s="16">
        <f t="shared" si="329"/>
        <v>27.990000000000002</v>
      </c>
      <c r="X226" s="16">
        <f t="shared" si="330"/>
        <v>26.990000000000002</v>
      </c>
      <c r="Y226" s="16">
        <f t="shared" si="331"/>
        <v>25.990000000000002</v>
      </c>
      <c r="Z226" s="72">
        <f t="shared" si="332"/>
        <v>24.990000000000002</v>
      </c>
      <c r="AA226" s="252">
        <v>19.989999999999998</v>
      </c>
      <c r="AB226" s="208"/>
      <c r="AC226" s="119" t="s">
        <v>41</v>
      </c>
      <c r="AD226" s="67">
        <v>220</v>
      </c>
      <c r="AE226" s="114"/>
      <c r="AF226" s="182">
        <f t="shared" si="304"/>
        <v>220</v>
      </c>
      <c r="AG226" s="183">
        <f t="shared" si="305"/>
        <v>-214.2</v>
      </c>
      <c r="AH226" s="184">
        <f t="shared" si="306"/>
        <v>9.99</v>
      </c>
      <c r="AI226" s="183">
        <f t="shared" si="307"/>
        <v>8.3949579831932777</v>
      </c>
      <c r="AJ226" s="202">
        <f>IF(ISNUMBER(Q226),AF226-20,"-")</f>
        <v>200</v>
      </c>
      <c r="AK226" s="203">
        <f>IF(ISNUMBER(R226),AF226-40,"-")</f>
        <v>180</v>
      </c>
      <c r="AL226" s="203">
        <f>IF(ISNUMBER(S226),AF226-60,"-")</f>
        <v>160</v>
      </c>
      <c r="AM226" s="203">
        <f>IF(ISNUMBER(T226),AF226-80,"-")</f>
        <v>140</v>
      </c>
      <c r="AN226" s="203">
        <f>IF(ISNUMBER(U226),AF226-100,"-")</f>
        <v>120</v>
      </c>
      <c r="AO226" s="203">
        <f>IF(ISNUMBER(V226),AF226-120,"-")</f>
        <v>100</v>
      </c>
      <c r="AP226" s="203">
        <f>IF(ISNUMBER(W226),AF226-140,"-")</f>
        <v>80</v>
      </c>
      <c r="AQ226" s="203">
        <f>IF(ISNUMBER(X226),AF226-160,"-")</f>
        <v>60</v>
      </c>
      <c r="AR226" s="203">
        <f>IF(ISNUMBER(Y226),AF226-180,"-")</f>
        <v>40</v>
      </c>
      <c r="AS226" s="204">
        <f>IF(ISNUMBER(Z226),AF226-200,"-")</f>
        <v>20</v>
      </c>
      <c r="AT226" s="185"/>
      <c r="AU226" s="205">
        <f t="shared" si="312"/>
        <v>9.99</v>
      </c>
      <c r="AV226" s="206">
        <f t="shared" si="313"/>
        <v>9.99</v>
      </c>
      <c r="AW226" s="206">
        <f t="shared" si="314"/>
        <v>9.99</v>
      </c>
      <c r="AX226" s="206">
        <f t="shared" si="315"/>
        <v>9.99</v>
      </c>
      <c r="AY226" s="206">
        <f t="shared" si="316"/>
        <v>9.99</v>
      </c>
      <c r="AZ226" s="206">
        <f t="shared" si="317"/>
        <v>9.99</v>
      </c>
      <c r="BA226" s="206">
        <f t="shared" si="318"/>
        <v>9.99</v>
      </c>
      <c r="BB226" s="206">
        <f t="shared" si="319"/>
        <v>9.99</v>
      </c>
      <c r="BC226" s="206">
        <f t="shared" si="320"/>
        <v>9.99</v>
      </c>
      <c r="BD226" s="207">
        <f t="shared" si="321"/>
        <v>29.990000000000002</v>
      </c>
      <c r="BE226" s="103"/>
      <c r="BF226" s="227"/>
      <c r="BG226" s="112" t="s">
        <v>164</v>
      </c>
      <c r="BH226" s="103"/>
    </row>
    <row r="227" spans="1:60" s="49" customFormat="1">
      <c r="A227" s="111" t="s">
        <v>173</v>
      </c>
      <c r="B227" s="125" t="s">
        <v>172</v>
      </c>
      <c r="C227" s="53" t="s">
        <v>2153</v>
      </c>
      <c r="D227" s="71" t="s">
        <v>40</v>
      </c>
      <c r="E227" s="113"/>
      <c r="F227" s="51" t="s">
        <v>61</v>
      </c>
      <c r="G227" s="14">
        <v>50</v>
      </c>
      <c r="H227" s="14">
        <v>50</v>
      </c>
      <c r="I227" s="14" t="s">
        <v>41</v>
      </c>
      <c r="J227" s="14" t="s">
        <v>76</v>
      </c>
      <c r="K227" s="114" t="s">
        <v>61</v>
      </c>
      <c r="L227" s="115">
        <v>34.99</v>
      </c>
      <c r="M227" s="175">
        <f t="shared" si="303"/>
        <v>29.403361344537817</v>
      </c>
      <c r="N227" s="115"/>
      <c r="O227" s="116"/>
      <c r="P227" s="177">
        <f t="shared" si="322"/>
        <v>34.99</v>
      </c>
      <c r="Q227" s="51" t="s">
        <v>41</v>
      </c>
      <c r="R227" s="14" t="s">
        <v>41</v>
      </c>
      <c r="S227" s="14" t="s">
        <v>41</v>
      </c>
      <c r="T227" s="14" t="s">
        <v>41</v>
      </c>
      <c r="U227" s="14" t="s">
        <v>41</v>
      </c>
      <c r="V227" s="14" t="s">
        <v>41</v>
      </c>
      <c r="W227" s="14" t="s">
        <v>41</v>
      </c>
      <c r="X227" s="14" t="s">
        <v>41</v>
      </c>
      <c r="Y227" s="14" t="s">
        <v>41</v>
      </c>
      <c r="Z227" s="71" t="s">
        <v>41</v>
      </c>
      <c r="AA227" s="252">
        <v>19.989999999999998</v>
      </c>
      <c r="AB227" s="208"/>
      <c r="AC227" s="119" t="s">
        <v>41</v>
      </c>
      <c r="AD227" s="67">
        <v>0</v>
      </c>
      <c r="AE227" s="114"/>
      <c r="AF227" s="182">
        <f t="shared" si="304"/>
        <v>0</v>
      </c>
      <c r="AG227" s="183">
        <f t="shared" si="305"/>
        <v>47.599999999999994</v>
      </c>
      <c r="AH227" s="184">
        <f t="shared" si="306"/>
        <v>49.99</v>
      </c>
      <c r="AI227" s="183">
        <f t="shared" si="307"/>
        <v>42.008403361344541</v>
      </c>
      <c r="AJ227" s="202" t="str">
        <f>IF(ISNUMBER(Q227),AF227-20,"-")</f>
        <v>-</v>
      </c>
      <c r="AK227" s="203" t="str">
        <f>IF(ISNUMBER(R227),AF227-40,"-")</f>
        <v>-</v>
      </c>
      <c r="AL227" s="203" t="str">
        <f>IF(ISNUMBER(S227),AF227-60,"-")</f>
        <v>-</v>
      </c>
      <c r="AM227" s="203" t="str">
        <f>IF(ISNUMBER(T227),AF227-80,"-")</f>
        <v>-</v>
      </c>
      <c r="AN227" s="203" t="str">
        <f>IF(ISNUMBER(U227),AF227-100,"-")</f>
        <v>-</v>
      </c>
      <c r="AO227" s="203" t="str">
        <f>IF(ISNUMBER(V227),AF227-120,"-")</f>
        <v>-</v>
      </c>
      <c r="AP227" s="203" t="str">
        <f>IF(ISNUMBER(W227),AF227-140,"-")</f>
        <v>-</v>
      </c>
      <c r="AQ227" s="203" t="str">
        <f>IF(ISNUMBER(X227),AF227-160,"-")</f>
        <v>-</v>
      </c>
      <c r="AR227" s="203" t="str">
        <f>IF(ISNUMBER(Y227),AF227-180,"-")</f>
        <v>-</v>
      </c>
      <c r="AS227" s="204" t="str">
        <f>IF(ISNUMBER(Z227),AF227-200,"-")</f>
        <v>-</v>
      </c>
      <c r="AT227" s="185"/>
      <c r="AU227" s="205" t="str">
        <f t="shared" si="312"/>
        <v>-</v>
      </c>
      <c r="AV227" s="206" t="str">
        <f t="shared" si="313"/>
        <v>-</v>
      </c>
      <c r="AW227" s="206" t="str">
        <f t="shared" si="314"/>
        <v>-</v>
      </c>
      <c r="AX227" s="206" t="str">
        <f t="shared" si="315"/>
        <v>-</v>
      </c>
      <c r="AY227" s="206" t="str">
        <f t="shared" si="316"/>
        <v>-</v>
      </c>
      <c r="AZ227" s="206" t="str">
        <f t="shared" si="317"/>
        <v>-</v>
      </c>
      <c r="BA227" s="206" t="str">
        <f t="shared" si="318"/>
        <v>-</v>
      </c>
      <c r="BB227" s="206" t="str">
        <f t="shared" si="319"/>
        <v>-</v>
      </c>
      <c r="BC227" s="206" t="str">
        <f t="shared" si="320"/>
        <v>-</v>
      </c>
      <c r="BD227" s="207" t="str">
        <f t="shared" si="321"/>
        <v>-</v>
      </c>
      <c r="BE227" s="103" t="s">
        <v>2283</v>
      </c>
      <c r="BF227" s="227"/>
      <c r="BG227" s="112" t="s">
        <v>175</v>
      </c>
      <c r="BH227" s="103"/>
    </row>
    <row r="228" spans="1:60" s="49" customFormat="1">
      <c r="A228" s="110"/>
      <c r="B228" s="125" t="s">
        <v>172</v>
      </c>
      <c r="C228" s="53" t="s">
        <v>244</v>
      </c>
      <c r="D228" s="71" t="s">
        <v>40</v>
      </c>
      <c r="E228" s="113" t="s">
        <v>2428</v>
      </c>
      <c r="F228" s="51" t="s">
        <v>61</v>
      </c>
      <c r="G228" s="14">
        <v>50</v>
      </c>
      <c r="H228" s="14">
        <v>50</v>
      </c>
      <c r="I228" s="14" t="s">
        <v>41</v>
      </c>
      <c r="J228" s="14" t="s">
        <v>76</v>
      </c>
      <c r="K228" s="114" t="s">
        <v>61</v>
      </c>
      <c r="L228" s="115">
        <v>34.99</v>
      </c>
      <c r="M228" s="175">
        <f t="shared" si="303"/>
        <v>29.403361344537817</v>
      </c>
      <c r="N228" s="115"/>
      <c r="O228" s="116"/>
      <c r="P228" s="177">
        <f t="shared" si="322"/>
        <v>34.99</v>
      </c>
      <c r="Q228" s="67">
        <f>P228-1</f>
        <v>33.99</v>
      </c>
      <c r="R228" s="16">
        <f>P228-2</f>
        <v>32.99</v>
      </c>
      <c r="S228" s="16">
        <f>P228-3</f>
        <v>31.990000000000002</v>
      </c>
      <c r="T228" s="16">
        <f>P228-4</f>
        <v>30.990000000000002</v>
      </c>
      <c r="U228" s="16">
        <f>P228-5</f>
        <v>29.990000000000002</v>
      </c>
      <c r="V228" s="16">
        <f>P228-6</f>
        <v>28.990000000000002</v>
      </c>
      <c r="W228" s="16">
        <f>P228-7</f>
        <v>27.990000000000002</v>
      </c>
      <c r="X228" s="16">
        <f>P228-8</f>
        <v>26.990000000000002</v>
      </c>
      <c r="Y228" s="16">
        <f>P228-9</f>
        <v>25.990000000000002</v>
      </c>
      <c r="Z228" s="72">
        <f>P228-10</f>
        <v>24.990000000000002</v>
      </c>
      <c r="AA228" s="252">
        <v>19.989999999999998</v>
      </c>
      <c r="AB228" s="80" t="s">
        <v>49</v>
      </c>
      <c r="AC228" s="121" t="s">
        <v>2177</v>
      </c>
      <c r="AD228" s="67">
        <v>220</v>
      </c>
      <c r="AE228" s="114">
        <v>70</v>
      </c>
      <c r="AF228" s="182">
        <f t="shared" si="304"/>
        <v>290</v>
      </c>
      <c r="AG228" s="183">
        <f t="shared" si="305"/>
        <v>-297.5</v>
      </c>
      <c r="AH228" s="184">
        <f t="shared" si="306"/>
        <v>9.99</v>
      </c>
      <c r="AI228" s="183">
        <f t="shared" si="307"/>
        <v>8.3949579831932777</v>
      </c>
      <c r="AJ228" s="202">
        <f>IF(ISNUMBER(Q228),AF228-20,"-")</f>
        <v>270</v>
      </c>
      <c r="AK228" s="203">
        <f>IF(ISNUMBER(R228),AF228-40,"-")</f>
        <v>250</v>
      </c>
      <c r="AL228" s="203">
        <f>IF(ISNUMBER(S228),AF228-60,"-")</f>
        <v>230</v>
      </c>
      <c r="AM228" s="203">
        <f>IF(ISNUMBER(T228),AF228-80,"-")</f>
        <v>210</v>
      </c>
      <c r="AN228" s="203">
        <f>IF(ISNUMBER(U228),AF228-100,"-")</f>
        <v>190</v>
      </c>
      <c r="AO228" s="203">
        <f>IF(ISNUMBER(V228),AF228-120,"-")</f>
        <v>170</v>
      </c>
      <c r="AP228" s="203">
        <f>IF(ISNUMBER(W228),AF228-140,"-")</f>
        <v>150</v>
      </c>
      <c r="AQ228" s="203">
        <f>IF(ISNUMBER(X228),AF228-160,"-")</f>
        <v>130</v>
      </c>
      <c r="AR228" s="203">
        <f>IF(ISNUMBER(Y228),AF228-180,"-")</f>
        <v>110</v>
      </c>
      <c r="AS228" s="204">
        <f>IF(ISNUMBER(Z228),AF228-200,"-")</f>
        <v>90</v>
      </c>
      <c r="AT228" s="185"/>
      <c r="AU228" s="205">
        <f t="shared" si="312"/>
        <v>9.99</v>
      </c>
      <c r="AV228" s="206">
        <f t="shared" si="313"/>
        <v>9.99</v>
      </c>
      <c r="AW228" s="206">
        <f t="shared" si="314"/>
        <v>9.99</v>
      </c>
      <c r="AX228" s="206">
        <f t="shared" si="315"/>
        <v>9.99</v>
      </c>
      <c r="AY228" s="206">
        <f t="shared" si="316"/>
        <v>9.99</v>
      </c>
      <c r="AZ228" s="206">
        <f t="shared" si="317"/>
        <v>9.99</v>
      </c>
      <c r="BA228" s="206">
        <f t="shared" si="318"/>
        <v>9.99</v>
      </c>
      <c r="BB228" s="206">
        <f t="shared" si="319"/>
        <v>9.99</v>
      </c>
      <c r="BC228" s="206">
        <f t="shared" si="320"/>
        <v>9.99</v>
      </c>
      <c r="BD228" s="207">
        <f t="shared" si="321"/>
        <v>9.99</v>
      </c>
      <c r="BE228" s="103"/>
      <c r="BF228" s="227">
        <v>46265</v>
      </c>
      <c r="BG228" s="112" t="s">
        <v>164</v>
      </c>
      <c r="BH228" s="103"/>
    </row>
    <row r="229" spans="1:60">
      <c r="A229" s="111" t="s">
        <v>173</v>
      </c>
      <c r="B229" s="125" t="s">
        <v>172</v>
      </c>
      <c r="C229" s="53" t="s">
        <v>2153</v>
      </c>
      <c r="D229" s="71" t="s">
        <v>40</v>
      </c>
      <c r="E229" s="113" t="s">
        <v>2428</v>
      </c>
      <c r="F229" s="51" t="s">
        <v>61</v>
      </c>
      <c r="G229" s="14">
        <v>50</v>
      </c>
      <c r="H229" s="14">
        <v>50</v>
      </c>
      <c r="I229" s="14" t="s">
        <v>41</v>
      </c>
      <c r="J229" s="14" t="s">
        <v>76</v>
      </c>
      <c r="K229" s="114" t="s">
        <v>61</v>
      </c>
      <c r="L229" s="115">
        <v>34.99</v>
      </c>
      <c r="M229" s="175">
        <f t="shared" si="303"/>
        <v>29.403361344537817</v>
      </c>
      <c r="N229" s="115"/>
      <c r="O229" s="116"/>
      <c r="P229" s="177">
        <f t="shared" si="322"/>
        <v>34.99</v>
      </c>
      <c r="Q229" s="51" t="s">
        <v>41</v>
      </c>
      <c r="R229" s="14" t="s">
        <v>41</v>
      </c>
      <c r="S229" s="14" t="s">
        <v>41</v>
      </c>
      <c r="T229" s="14" t="s">
        <v>41</v>
      </c>
      <c r="U229" s="14" t="s">
        <v>41</v>
      </c>
      <c r="V229" s="14" t="s">
        <v>41</v>
      </c>
      <c r="W229" s="14" t="s">
        <v>41</v>
      </c>
      <c r="X229" s="14" t="s">
        <v>41</v>
      </c>
      <c r="Y229" s="14" t="s">
        <v>41</v>
      </c>
      <c r="Z229" s="71" t="s">
        <v>41</v>
      </c>
      <c r="AA229" s="252">
        <v>19.989999999999998</v>
      </c>
      <c r="AB229" s="80" t="s">
        <v>49</v>
      </c>
      <c r="AC229" s="121" t="s">
        <v>2183</v>
      </c>
      <c r="AD229" s="67">
        <v>0</v>
      </c>
      <c r="AE229" s="114">
        <v>35</v>
      </c>
      <c r="AF229" s="182">
        <f t="shared" si="304"/>
        <v>35</v>
      </c>
      <c r="AG229" s="183">
        <f t="shared" si="305"/>
        <v>5.9499999999999993</v>
      </c>
      <c r="AH229" s="184">
        <f t="shared" si="306"/>
        <v>9.99</v>
      </c>
      <c r="AI229" s="183">
        <f t="shared" si="307"/>
        <v>8.3949579831932777</v>
      </c>
      <c r="AJ229" s="202" t="str">
        <f>IF(ISNUMBER(Q229),AF229-20,"-")</f>
        <v>-</v>
      </c>
      <c r="AK229" s="203" t="str">
        <f>IF(ISNUMBER(R229),AF229-40,"-")</f>
        <v>-</v>
      </c>
      <c r="AL229" s="203" t="str">
        <f>IF(ISNUMBER(S229),AF229-60,"-")</f>
        <v>-</v>
      </c>
      <c r="AM229" s="203" t="str">
        <f>IF(ISNUMBER(T229),AF229-80,"-")</f>
        <v>-</v>
      </c>
      <c r="AN229" s="203" t="str">
        <f>IF(ISNUMBER(U229),AF229-100,"-")</f>
        <v>-</v>
      </c>
      <c r="AO229" s="203" t="str">
        <f>IF(ISNUMBER(V229),AF229-120,"-")</f>
        <v>-</v>
      </c>
      <c r="AP229" s="203" t="str">
        <f>IF(ISNUMBER(W229),AF229-140,"-")</f>
        <v>-</v>
      </c>
      <c r="AQ229" s="203" t="str">
        <f>IF(ISNUMBER(X229),AF229-160,"-")</f>
        <v>-</v>
      </c>
      <c r="AR229" s="203" t="str">
        <f>IF(ISNUMBER(Y229),AF229-180,"-")</f>
        <v>-</v>
      </c>
      <c r="AS229" s="204" t="str">
        <f>IF(ISNUMBER(Z229),AF229-200,"-")</f>
        <v>-</v>
      </c>
      <c r="AT229" s="185"/>
      <c r="AU229" s="205" t="str">
        <f t="shared" si="312"/>
        <v>-</v>
      </c>
      <c r="AV229" s="206" t="str">
        <f t="shared" si="313"/>
        <v>-</v>
      </c>
      <c r="AW229" s="206" t="str">
        <f t="shared" si="314"/>
        <v>-</v>
      </c>
      <c r="AX229" s="206" t="str">
        <f t="shared" si="315"/>
        <v>-</v>
      </c>
      <c r="AY229" s="206" t="str">
        <f t="shared" si="316"/>
        <v>-</v>
      </c>
      <c r="AZ229" s="206" t="str">
        <f t="shared" si="317"/>
        <v>-</v>
      </c>
      <c r="BA229" s="206" t="str">
        <f t="shared" si="318"/>
        <v>-</v>
      </c>
      <c r="BB229" s="206" t="str">
        <f t="shared" si="319"/>
        <v>-</v>
      </c>
      <c r="BC229" s="206" t="str">
        <f t="shared" si="320"/>
        <v>-</v>
      </c>
      <c r="BD229" s="207" t="str">
        <f t="shared" si="321"/>
        <v>-</v>
      </c>
      <c r="BE229" s="103" t="s">
        <v>2283</v>
      </c>
      <c r="BF229" s="227">
        <v>46265</v>
      </c>
      <c r="BG229" s="112" t="s">
        <v>175</v>
      </c>
      <c r="BH229" s="103"/>
    </row>
    <row r="230" spans="1:60" s="49" customFormat="1">
      <c r="A230" s="110"/>
      <c r="B230" s="125" t="s">
        <v>172</v>
      </c>
      <c r="C230" s="53" t="s">
        <v>171</v>
      </c>
      <c r="D230" s="71" t="s">
        <v>167</v>
      </c>
      <c r="E230" s="113"/>
      <c r="F230" s="51" t="s">
        <v>61</v>
      </c>
      <c r="G230" s="14">
        <v>25</v>
      </c>
      <c r="H230" s="14">
        <v>50</v>
      </c>
      <c r="I230" s="14" t="s">
        <v>41</v>
      </c>
      <c r="J230" s="14" t="s">
        <v>76</v>
      </c>
      <c r="K230" s="114" t="s">
        <v>61</v>
      </c>
      <c r="L230" s="115">
        <v>39.989999999999995</v>
      </c>
      <c r="M230" s="175">
        <f t="shared" si="303"/>
        <v>33.605042016806721</v>
      </c>
      <c r="N230" s="115"/>
      <c r="O230" s="116"/>
      <c r="P230" s="177">
        <f t="shared" si="322"/>
        <v>39.989999999999995</v>
      </c>
      <c r="Q230" s="67">
        <f t="shared" ref="Q230:Q241" si="333">P230-1</f>
        <v>38.989999999999995</v>
      </c>
      <c r="R230" s="16">
        <f t="shared" ref="R230:R241" si="334">P230-2</f>
        <v>37.989999999999995</v>
      </c>
      <c r="S230" s="16">
        <f t="shared" ref="S230:S241" si="335">P230-3</f>
        <v>36.989999999999995</v>
      </c>
      <c r="T230" s="16">
        <f t="shared" ref="T230:T241" si="336">P230-4</f>
        <v>35.989999999999995</v>
      </c>
      <c r="U230" s="16">
        <f t="shared" ref="U230:U241" si="337">P230-5</f>
        <v>34.989999999999995</v>
      </c>
      <c r="V230" s="16">
        <f t="shared" ref="V230:V241" si="338">P230-6</f>
        <v>33.989999999999995</v>
      </c>
      <c r="W230" s="16">
        <f t="shared" ref="W230:W241" si="339">P230-7</f>
        <v>32.989999999999995</v>
      </c>
      <c r="X230" s="16">
        <f t="shared" ref="X230:X241" si="340">P230-8</f>
        <v>31.989999999999995</v>
      </c>
      <c r="Y230" s="16">
        <f t="shared" ref="Y230:Y241" si="341">P230-9</f>
        <v>30.989999999999995</v>
      </c>
      <c r="Z230" s="72">
        <f t="shared" ref="Z230:Z241" si="342">P230-10</f>
        <v>29.989999999999995</v>
      </c>
      <c r="AA230" s="252">
        <v>19.989999999999998</v>
      </c>
      <c r="AB230" s="208"/>
      <c r="AC230" s="119" t="s">
        <v>41</v>
      </c>
      <c r="AD230" s="67">
        <v>390</v>
      </c>
      <c r="AE230" s="114"/>
      <c r="AF230" s="182">
        <f t="shared" si="304"/>
        <v>390</v>
      </c>
      <c r="AG230" s="183">
        <f t="shared" si="305"/>
        <v>-416.5</v>
      </c>
      <c r="AH230" s="184">
        <f t="shared" si="306"/>
        <v>9.99</v>
      </c>
      <c r="AI230" s="183">
        <f t="shared" si="307"/>
        <v>8.3949579831932777</v>
      </c>
      <c r="AJ230" s="202">
        <f>IF(ISNUMBER(Q230),AF230-20,"-")</f>
        <v>370</v>
      </c>
      <c r="AK230" s="203">
        <f>IF(ISNUMBER(R230),AF230-40,"-")</f>
        <v>350</v>
      </c>
      <c r="AL230" s="203">
        <f>IF(ISNUMBER(S230),AF230-60,"-")</f>
        <v>330</v>
      </c>
      <c r="AM230" s="203">
        <f>IF(ISNUMBER(T230),AF230-80,"-")</f>
        <v>310</v>
      </c>
      <c r="AN230" s="203">
        <f>IF(ISNUMBER(U230),AF230-100,"-")</f>
        <v>290</v>
      </c>
      <c r="AO230" s="203">
        <f>IF(ISNUMBER(V230),AF230-120,"-")</f>
        <v>270</v>
      </c>
      <c r="AP230" s="203">
        <f>IF(ISNUMBER(W230),AF230-140,"-")</f>
        <v>250</v>
      </c>
      <c r="AQ230" s="203">
        <f>IF(ISNUMBER(X230),AF230-160,"-")</f>
        <v>230</v>
      </c>
      <c r="AR230" s="203">
        <f>IF(ISNUMBER(Y230),AF230-180,"-")</f>
        <v>210</v>
      </c>
      <c r="AS230" s="204">
        <f>IF(ISNUMBER(Z230),AF230-200,"-")</f>
        <v>190</v>
      </c>
      <c r="AT230" s="185"/>
      <c r="AU230" s="205">
        <f t="shared" si="312"/>
        <v>9.99</v>
      </c>
      <c r="AV230" s="206">
        <f t="shared" si="313"/>
        <v>9.99</v>
      </c>
      <c r="AW230" s="206">
        <f t="shared" si="314"/>
        <v>9.99</v>
      </c>
      <c r="AX230" s="206">
        <f t="shared" si="315"/>
        <v>9.99</v>
      </c>
      <c r="AY230" s="206">
        <f t="shared" si="316"/>
        <v>9.99</v>
      </c>
      <c r="AZ230" s="206">
        <f t="shared" si="317"/>
        <v>9.99</v>
      </c>
      <c r="BA230" s="206">
        <f t="shared" si="318"/>
        <v>9.99</v>
      </c>
      <c r="BB230" s="206">
        <f t="shared" si="319"/>
        <v>9.99</v>
      </c>
      <c r="BC230" s="206">
        <f t="shared" si="320"/>
        <v>9.99</v>
      </c>
      <c r="BD230" s="207">
        <f t="shared" si="321"/>
        <v>9.99</v>
      </c>
      <c r="BE230" s="103"/>
      <c r="BF230" s="227"/>
      <c r="BG230" s="112" t="s">
        <v>164</v>
      </c>
      <c r="BH230" s="103"/>
    </row>
    <row r="231" spans="1:60">
      <c r="A231" s="110"/>
      <c r="B231" s="125" t="s">
        <v>172</v>
      </c>
      <c r="C231" s="53" t="s">
        <v>2140</v>
      </c>
      <c r="D231" s="71" t="s">
        <v>71</v>
      </c>
      <c r="E231" s="113"/>
      <c r="F231" s="51" t="s">
        <v>61</v>
      </c>
      <c r="G231" s="14">
        <v>35</v>
      </c>
      <c r="H231" s="14">
        <v>50</v>
      </c>
      <c r="I231" s="14" t="s">
        <v>41</v>
      </c>
      <c r="J231" s="14" t="s">
        <v>76</v>
      </c>
      <c r="K231" s="114" t="s">
        <v>61</v>
      </c>
      <c r="L231" s="115">
        <v>39.989999999999995</v>
      </c>
      <c r="M231" s="175">
        <f t="shared" si="303"/>
        <v>33.605042016806721</v>
      </c>
      <c r="N231" s="115"/>
      <c r="O231" s="116"/>
      <c r="P231" s="177">
        <f t="shared" si="322"/>
        <v>39.989999999999995</v>
      </c>
      <c r="Q231" s="67">
        <f t="shared" si="333"/>
        <v>38.989999999999995</v>
      </c>
      <c r="R231" s="16">
        <f t="shared" si="334"/>
        <v>37.989999999999995</v>
      </c>
      <c r="S231" s="16">
        <f t="shared" si="335"/>
        <v>36.989999999999995</v>
      </c>
      <c r="T231" s="16">
        <f t="shared" si="336"/>
        <v>35.989999999999995</v>
      </c>
      <c r="U231" s="16">
        <f t="shared" si="337"/>
        <v>34.989999999999995</v>
      </c>
      <c r="V231" s="16">
        <f t="shared" si="338"/>
        <v>33.989999999999995</v>
      </c>
      <c r="W231" s="16">
        <f t="shared" si="339"/>
        <v>32.989999999999995</v>
      </c>
      <c r="X231" s="16">
        <f t="shared" si="340"/>
        <v>31.989999999999995</v>
      </c>
      <c r="Y231" s="16">
        <f t="shared" si="341"/>
        <v>30.989999999999995</v>
      </c>
      <c r="Z231" s="72">
        <f t="shared" si="342"/>
        <v>29.989999999999995</v>
      </c>
      <c r="AA231" s="252">
        <v>19.989999999999998</v>
      </c>
      <c r="AB231" s="208"/>
      <c r="AC231" s="119" t="s">
        <v>41</v>
      </c>
      <c r="AD231" s="67">
        <v>340</v>
      </c>
      <c r="AE231" s="114"/>
      <c r="AF231" s="182">
        <f t="shared" si="304"/>
        <v>340</v>
      </c>
      <c r="AG231" s="183">
        <f t="shared" si="305"/>
        <v>-357</v>
      </c>
      <c r="AH231" s="184">
        <f t="shared" si="306"/>
        <v>9.99</v>
      </c>
      <c r="AI231" s="183">
        <f t="shared" si="307"/>
        <v>8.3949579831932777</v>
      </c>
      <c r="AJ231" s="202">
        <f>IF(ISNUMBER(Q231),AF231-20,"-")</f>
        <v>320</v>
      </c>
      <c r="AK231" s="203">
        <f>IF(ISNUMBER(R231),AF231-40,"-")</f>
        <v>300</v>
      </c>
      <c r="AL231" s="203">
        <f>IF(ISNUMBER(S231),AF231-60,"-")</f>
        <v>280</v>
      </c>
      <c r="AM231" s="203">
        <f>IF(ISNUMBER(T231),AF231-80,"-")</f>
        <v>260</v>
      </c>
      <c r="AN231" s="203">
        <f>IF(ISNUMBER(U231),AF231-100,"-")</f>
        <v>240</v>
      </c>
      <c r="AO231" s="203">
        <f>IF(ISNUMBER(V231),AF231-120,"-")</f>
        <v>220</v>
      </c>
      <c r="AP231" s="203">
        <f>IF(ISNUMBER(W231),AF231-140,"-")</f>
        <v>200</v>
      </c>
      <c r="AQ231" s="203">
        <f>IF(ISNUMBER(X231),AF231-160,"-")</f>
        <v>180</v>
      </c>
      <c r="AR231" s="203">
        <f>IF(ISNUMBER(Y231),AF231-180,"-")</f>
        <v>160</v>
      </c>
      <c r="AS231" s="204">
        <f>IF(ISNUMBER(Z231),AF231-200,"-")</f>
        <v>140</v>
      </c>
      <c r="AT231" s="185"/>
      <c r="AU231" s="205">
        <f t="shared" si="312"/>
        <v>9.99</v>
      </c>
      <c r="AV231" s="206">
        <f t="shared" si="313"/>
        <v>9.99</v>
      </c>
      <c r="AW231" s="206">
        <f t="shared" si="314"/>
        <v>9.99</v>
      </c>
      <c r="AX231" s="206">
        <f t="shared" si="315"/>
        <v>9.99</v>
      </c>
      <c r="AY231" s="206">
        <f t="shared" si="316"/>
        <v>9.99</v>
      </c>
      <c r="AZ231" s="206">
        <f t="shared" si="317"/>
        <v>9.99</v>
      </c>
      <c r="BA231" s="206">
        <f t="shared" si="318"/>
        <v>9.99</v>
      </c>
      <c r="BB231" s="206">
        <f t="shared" si="319"/>
        <v>9.99</v>
      </c>
      <c r="BC231" s="206">
        <f t="shared" si="320"/>
        <v>9.99</v>
      </c>
      <c r="BD231" s="207">
        <f t="shared" si="321"/>
        <v>9.99</v>
      </c>
      <c r="BE231" s="103"/>
      <c r="BF231" s="227"/>
      <c r="BG231" s="112" t="s">
        <v>164</v>
      </c>
      <c r="BH231" s="103"/>
    </row>
    <row r="232" spans="1:60" s="49" customFormat="1">
      <c r="A232" s="110"/>
      <c r="B232" s="125" t="s">
        <v>172</v>
      </c>
      <c r="C232" s="53" t="s">
        <v>171</v>
      </c>
      <c r="D232" s="71" t="s">
        <v>167</v>
      </c>
      <c r="E232" s="113" t="s">
        <v>2428</v>
      </c>
      <c r="F232" s="51" t="s">
        <v>61</v>
      </c>
      <c r="G232" s="14">
        <v>25</v>
      </c>
      <c r="H232" s="14">
        <v>50</v>
      </c>
      <c r="I232" s="14" t="s">
        <v>41</v>
      </c>
      <c r="J232" s="14" t="s">
        <v>76</v>
      </c>
      <c r="K232" s="114" t="s">
        <v>61</v>
      </c>
      <c r="L232" s="115">
        <v>39.989999999999995</v>
      </c>
      <c r="M232" s="175">
        <f t="shared" si="303"/>
        <v>33.605042016806721</v>
      </c>
      <c r="N232" s="115"/>
      <c r="O232" s="116"/>
      <c r="P232" s="177">
        <f t="shared" si="322"/>
        <v>39.989999999999995</v>
      </c>
      <c r="Q232" s="67">
        <f t="shared" si="333"/>
        <v>38.989999999999995</v>
      </c>
      <c r="R232" s="16">
        <f t="shared" si="334"/>
        <v>37.989999999999995</v>
      </c>
      <c r="S232" s="16">
        <f t="shared" si="335"/>
        <v>36.989999999999995</v>
      </c>
      <c r="T232" s="16">
        <f t="shared" si="336"/>
        <v>35.989999999999995</v>
      </c>
      <c r="U232" s="16">
        <f t="shared" si="337"/>
        <v>34.989999999999995</v>
      </c>
      <c r="V232" s="16">
        <f t="shared" si="338"/>
        <v>33.989999999999995</v>
      </c>
      <c r="W232" s="16">
        <f t="shared" si="339"/>
        <v>32.989999999999995</v>
      </c>
      <c r="X232" s="16">
        <f t="shared" si="340"/>
        <v>31.989999999999995</v>
      </c>
      <c r="Y232" s="16">
        <f t="shared" si="341"/>
        <v>30.989999999999995</v>
      </c>
      <c r="Z232" s="72">
        <f t="shared" si="342"/>
        <v>29.989999999999995</v>
      </c>
      <c r="AA232" s="252">
        <v>19.989999999999998</v>
      </c>
      <c r="AB232" s="80" t="s">
        <v>49</v>
      </c>
      <c r="AC232" s="121" t="s">
        <v>2175</v>
      </c>
      <c r="AD232" s="67">
        <v>390</v>
      </c>
      <c r="AE232" s="114">
        <v>90</v>
      </c>
      <c r="AF232" s="182">
        <f t="shared" si="304"/>
        <v>480</v>
      </c>
      <c r="AG232" s="183">
        <f t="shared" si="305"/>
        <v>-523.6</v>
      </c>
      <c r="AH232" s="184">
        <f t="shared" si="306"/>
        <v>9.99</v>
      </c>
      <c r="AI232" s="183">
        <f t="shared" si="307"/>
        <v>8.3949579831932777</v>
      </c>
      <c r="AJ232" s="202">
        <f>IF(ISNUMBER(Q232),AF232-20,"-")</f>
        <v>460</v>
      </c>
      <c r="AK232" s="203">
        <f>IF(ISNUMBER(R232),AF232-40,"-")</f>
        <v>440</v>
      </c>
      <c r="AL232" s="203">
        <f>IF(ISNUMBER(S232),AF232-60,"-")</f>
        <v>420</v>
      </c>
      <c r="AM232" s="203">
        <f>IF(ISNUMBER(T232),AF232-80,"-")</f>
        <v>400</v>
      </c>
      <c r="AN232" s="203">
        <f>IF(ISNUMBER(U232),AF232-100,"-")</f>
        <v>380</v>
      </c>
      <c r="AO232" s="203">
        <f>IF(ISNUMBER(V232),AF232-120,"-")</f>
        <v>360</v>
      </c>
      <c r="AP232" s="203">
        <f>IF(ISNUMBER(W232),AF232-140,"-")</f>
        <v>340</v>
      </c>
      <c r="AQ232" s="203">
        <f>IF(ISNUMBER(X232),AF232-160,"-")</f>
        <v>320</v>
      </c>
      <c r="AR232" s="203">
        <f>IF(ISNUMBER(Y232),AF232-180,"-")</f>
        <v>300</v>
      </c>
      <c r="AS232" s="204">
        <f>IF(ISNUMBER(Z232),AF232-200,"-")</f>
        <v>280</v>
      </c>
      <c r="AT232" s="185"/>
      <c r="AU232" s="205">
        <f t="shared" si="312"/>
        <v>9.99</v>
      </c>
      <c r="AV232" s="206">
        <f t="shared" si="313"/>
        <v>9.99</v>
      </c>
      <c r="AW232" s="206">
        <f t="shared" si="314"/>
        <v>9.99</v>
      </c>
      <c r="AX232" s="206">
        <f t="shared" si="315"/>
        <v>9.99</v>
      </c>
      <c r="AY232" s="206">
        <f t="shared" si="316"/>
        <v>9.99</v>
      </c>
      <c r="AZ232" s="206">
        <f t="shared" si="317"/>
        <v>9.99</v>
      </c>
      <c r="BA232" s="206">
        <f t="shared" si="318"/>
        <v>9.99</v>
      </c>
      <c r="BB232" s="206">
        <f t="shared" si="319"/>
        <v>9.99</v>
      </c>
      <c r="BC232" s="206">
        <f t="shared" si="320"/>
        <v>9.99</v>
      </c>
      <c r="BD232" s="207">
        <f t="shared" si="321"/>
        <v>9.99</v>
      </c>
      <c r="BE232" s="103"/>
      <c r="BF232" s="227">
        <v>46265</v>
      </c>
      <c r="BG232" s="112" t="s">
        <v>164</v>
      </c>
      <c r="BH232" s="103"/>
    </row>
    <row r="233" spans="1:60" s="49" customFormat="1">
      <c r="A233" s="110"/>
      <c r="B233" s="125" t="s">
        <v>172</v>
      </c>
      <c r="C233" s="53" t="s">
        <v>2140</v>
      </c>
      <c r="D233" s="71" t="s">
        <v>71</v>
      </c>
      <c r="E233" s="113" t="s">
        <v>2428</v>
      </c>
      <c r="F233" s="51" t="s">
        <v>61</v>
      </c>
      <c r="G233" s="14">
        <v>35</v>
      </c>
      <c r="H233" s="14">
        <v>50</v>
      </c>
      <c r="I233" s="14" t="s">
        <v>41</v>
      </c>
      <c r="J233" s="14" t="s">
        <v>76</v>
      </c>
      <c r="K233" s="114" t="s">
        <v>61</v>
      </c>
      <c r="L233" s="115">
        <v>39.989999999999995</v>
      </c>
      <c r="M233" s="175">
        <f t="shared" si="303"/>
        <v>33.605042016806721</v>
      </c>
      <c r="N233" s="115"/>
      <c r="O233" s="116"/>
      <c r="P233" s="177">
        <f t="shared" si="322"/>
        <v>39.989999999999995</v>
      </c>
      <c r="Q233" s="67">
        <f t="shared" si="333"/>
        <v>38.989999999999995</v>
      </c>
      <c r="R233" s="16">
        <f t="shared" si="334"/>
        <v>37.989999999999995</v>
      </c>
      <c r="S233" s="16">
        <f t="shared" si="335"/>
        <v>36.989999999999995</v>
      </c>
      <c r="T233" s="16">
        <f t="shared" si="336"/>
        <v>35.989999999999995</v>
      </c>
      <c r="U233" s="16">
        <f t="shared" si="337"/>
        <v>34.989999999999995</v>
      </c>
      <c r="V233" s="16">
        <f t="shared" si="338"/>
        <v>33.989999999999995</v>
      </c>
      <c r="W233" s="16">
        <f t="shared" si="339"/>
        <v>32.989999999999995</v>
      </c>
      <c r="X233" s="16">
        <f t="shared" si="340"/>
        <v>31.989999999999995</v>
      </c>
      <c r="Y233" s="16">
        <f t="shared" si="341"/>
        <v>30.989999999999995</v>
      </c>
      <c r="Z233" s="72">
        <f t="shared" si="342"/>
        <v>29.989999999999995</v>
      </c>
      <c r="AA233" s="252">
        <v>19.989999999999998</v>
      </c>
      <c r="AB233" s="80" t="s">
        <v>49</v>
      </c>
      <c r="AC233" s="121" t="s">
        <v>2176</v>
      </c>
      <c r="AD233" s="67">
        <v>340</v>
      </c>
      <c r="AE233" s="114">
        <v>100</v>
      </c>
      <c r="AF233" s="182">
        <f t="shared" si="304"/>
        <v>440</v>
      </c>
      <c r="AG233" s="183">
        <f t="shared" si="305"/>
        <v>-476</v>
      </c>
      <c r="AH233" s="184">
        <f t="shared" si="306"/>
        <v>9.99</v>
      </c>
      <c r="AI233" s="183">
        <f t="shared" si="307"/>
        <v>8.3949579831932777</v>
      </c>
      <c r="AJ233" s="202">
        <f>IF(ISNUMBER(Q233),AF233-20,"-")</f>
        <v>420</v>
      </c>
      <c r="AK233" s="203">
        <f>IF(ISNUMBER(R233),AF233-40,"-")</f>
        <v>400</v>
      </c>
      <c r="AL233" s="203">
        <f>IF(ISNUMBER(S233),AF233-60,"-")</f>
        <v>380</v>
      </c>
      <c r="AM233" s="203">
        <f>IF(ISNUMBER(T233),AF233-80,"-")</f>
        <v>360</v>
      </c>
      <c r="AN233" s="203">
        <f>IF(ISNUMBER(U233),AF233-100,"-")</f>
        <v>340</v>
      </c>
      <c r="AO233" s="203">
        <f>IF(ISNUMBER(V233),AF233-120,"-")</f>
        <v>320</v>
      </c>
      <c r="AP233" s="203">
        <f>IF(ISNUMBER(W233),AF233-140,"-")</f>
        <v>300</v>
      </c>
      <c r="AQ233" s="203">
        <f>IF(ISNUMBER(X233),AF233-160,"-")</f>
        <v>280</v>
      </c>
      <c r="AR233" s="203">
        <f>IF(ISNUMBER(Y233),AF233-180,"-")</f>
        <v>260</v>
      </c>
      <c r="AS233" s="204">
        <f>IF(ISNUMBER(Z233),AF233-200,"-")</f>
        <v>240</v>
      </c>
      <c r="AT233" s="185"/>
      <c r="AU233" s="205">
        <f t="shared" si="312"/>
        <v>9.99</v>
      </c>
      <c r="AV233" s="206">
        <f t="shared" si="313"/>
        <v>9.99</v>
      </c>
      <c r="AW233" s="206">
        <f t="shared" si="314"/>
        <v>9.99</v>
      </c>
      <c r="AX233" s="206">
        <f t="shared" si="315"/>
        <v>9.99</v>
      </c>
      <c r="AY233" s="206">
        <f t="shared" si="316"/>
        <v>9.99</v>
      </c>
      <c r="AZ233" s="206">
        <f t="shared" si="317"/>
        <v>9.99</v>
      </c>
      <c r="BA233" s="206">
        <f t="shared" si="318"/>
        <v>9.99</v>
      </c>
      <c r="BB233" s="206">
        <f t="shared" si="319"/>
        <v>9.99</v>
      </c>
      <c r="BC233" s="206">
        <f t="shared" si="320"/>
        <v>9.99</v>
      </c>
      <c r="BD233" s="207">
        <f t="shared" si="321"/>
        <v>9.99</v>
      </c>
      <c r="BE233" s="103"/>
      <c r="BF233" s="227">
        <v>46265</v>
      </c>
      <c r="BG233" s="112" t="s">
        <v>164</v>
      </c>
      <c r="BH233" s="103"/>
    </row>
    <row r="234" spans="1:60" s="49" customFormat="1">
      <c r="A234" s="110"/>
      <c r="B234" s="125" t="s">
        <v>172</v>
      </c>
      <c r="C234" s="53" t="s">
        <v>245</v>
      </c>
      <c r="D234" s="71" t="s">
        <v>85</v>
      </c>
      <c r="E234" s="113"/>
      <c r="F234" s="51" t="s">
        <v>61</v>
      </c>
      <c r="G234" s="14">
        <v>50</v>
      </c>
      <c r="H234" s="14">
        <v>50</v>
      </c>
      <c r="I234" s="14" t="s">
        <v>41</v>
      </c>
      <c r="J234" s="14" t="s">
        <v>76</v>
      </c>
      <c r="K234" s="114" t="s">
        <v>61</v>
      </c>
      <c r="L234" s="115">
        <v>39.99</v>
      </c>
      <c r="M234" s="175">
        <f t="shared" si="303"/>
        <v>33.605042016806728</v>
      </c>
      <c r="N234" s="115"/>
      <c r="O234" s="116"/>
      <c r="P234" s="177">
        <f t="shared" si="322"/>
        <v>39.99</v>
      </c>
      <c r="Q234" s="67">
        <f t="shared" si="333"/>
        <v>38.99</v>
      </c>
      <c r="R234" s="16">
        <f t="shared" si="334"/>
        <v>37.99</v>
      </c>
      <c r="S234" s="16">
        <f t="shared" si="335"/>
        <v>36.99</v>
      </c>
      <c r="T234" s="16">
        <f t="shared" si="336"/>
        <v>35.99</v>
      </c>
      <c r="U234" s="16">
        <f t="shared" si="337"/>
        <v>34.99</v>
      </c>
      <c r="V234" s="16">
        <f t="shared" si="338"/>
        <v>33.99</v>
      </c>
      <c r="W234" s="16">
        <f t="shared" si="339"/>
        <v>32.99</v>
      </c>
      <c r="X234" s="16">
        <f t="shared" si="340"/>
        <v>31.990000000000002</v>
      </c>
      <c r="Y234" s="16">
        <f t="shared" si="341"/>
        <v>30.990000000000002</v>
      </c>
      <c r="Z234" s="72">
        <f t="shared" si="342"/>
        <v>29.990000000000002</v>
      </c>
      <c r="AA234" s="252">
        <v>19.989999999999998</v>
      </c>
      <c r="AB234" s="208"/>
      <c r="AC234" s="119" t="s">
        <v>41</v>
      </c>
      <c r="AD234" s="67">
        <v>300</v>
      </c>
      <c r="AE234" s="114"/>
      <c r="AF234" s="182">
        <f t="shared" si="304"/>
        <v>300</v>
      </c>
      <c r="AG234" s="183">
        <f t="shared" si="305"/>
        <v>-309.39999999999998</v>
      </c>
      <c r="AH234" s="184">
        <f t="shared" si="306"/>
        <v>9.99</v>
      </c>
      <c r="AI234" s="183">
        <f t="shared" si="307"/>
        <v>8.3949579831932777</v>
      </c>
      <c r="AJ234" s="202">
        <f>IF(ISNUMBER(Q234),AF234-20,"-")</f>
        <v>280</v>
      </c>
      <c r="AK234" s="203">
        <f>IF(ISNUMBER(R234),AF234-40,"-")</f>
        <v>260</v>
      </c>
      <c r="AL234" s="203">
        <f>IF(ISNUMBER(S234),AF234-60,"-")</f>
        <v>240</v>
      </c>
      <c r="AM234" s="203">
        <f>IF(ISNUMBER(T234),AF234-80,"-")</f>
        <v>220</v>
      </c>
      <c r="AN234" s="203">
        <f>IF(ISNUMBER(U234),AF234-100,"-")</f>
        <v>200</v>
      </c>
      <c r="AO234" s="203">
        <f>IF(ISNUMBER(V234),AF234-120,"-")</f>
        <v>180</v>
      </c>
      <c r="AP234" s="203">
        <f>IF(ISNUMBER(W234),AF234-140,"-")</f>
        <v>160</v>
      </c>
      <c r="AQ234" s="203">
        <f>IF(ISNUMBER(X234),AF234-160,"-")</f>
        <v>140</v>
      </c>
      <c r="AR234" s="203">
        <f>IF(ISNUMBER(Y234),AF234-180,"-")</f>
        <v>120</v>
      </c>
      <c r="AS234" s="204">
        <f>IF(ISNUMBER(Z234),AF234-200,"-")</f>
        <v>100</v>
      </c>
      <c r="AT234" s="185"/>
      <c r="AU234" s="205">
        <f t="shared" si="312"/>
        <v>9.99</v>
      </c>
      <c r="AV234" s="206">
        <f t="shared" si="313"/>
        <v>9.99</v>
      </c>
      <c r="AW234" s="206">
        <f t="shared" si="314"/>
        <v>9.99</v>
      </c>
      <c r="AX234" s="206">
        <f t="shared" si="315"/>
        <v>9.99</v>
      </c>
      <c r="AY234" s="206">
        <f t="shared" si="316"/>
        <v>9.99</v>
      </c>
      <c r="AZ234" s="206">
        <f t="shared" si="317"/>
        <v>9.99</v>
      </c>
      <c r="BA234" s="206">
        <f t="shared" si="318"/>
        <v>9.99</v>
      </c>
      <c r="BB234" s="206">
        <f t="shared" si="319"/>
        <v>9.99</v>
      </c>
      <c r="BC234" s="206">
        <f t="shared" si="320"/>
        <v>9.99</v>
      </c>
      <c r="BD234" s="207">
        <f t="shared" si="321"/>
        <v>9.99</v>
      </c>
      <c r="BE234" s="103"/>
      <c r="BF234" s="227"/>
      <c r="BG234" s="112" t="s">
        <v>164</v>
      </c>
      <c r="BH234" s="103"/>
    </row>
    <row r="235" spans="1:60" s="49" customFormat="1">
      <c r="A235" s="110"/>
      <c r="B235" s="125" t="s">
        <v>172</v>
      </c>
      <c r="C235" s="53" t="s">
        <v>245</v>
      </c>
      <c r="D235" s="71" t="s">
        <v>85</v>
      </c>
      <c r="E235" s="113" t="s">
        <v>2428</v>
      </c>
      <c r="F235" s="51" t="s">
        <v>61</v>
      </c>
      <c r="G235" s="14">
        <v>50</v>
      </c>
      <c r="H235" s="14">
        <v>50</v>
      </c>
      <c r="I235" s="14" t="s">
        <v>41</v>
      </c>
      <c r="J235" s="14" t="s">
        <v>76</v>
      </c>
      <c r="K235" s="114" t="s">
        <v>61</v>
      </c>
      <c r="L235" s="115">
        <v>39.99</v>
      </c>
      <c r="M235" s="175">
        <f t="shared" si="303"/>
        <v>33.605042016806728</v>
      </c>
      <c r="N235" s="115"/>
      <c r="O235" s="116"/>
      <c r="P235" s="177">
        <f t="shared" si="322"/>
        <v>39.99</v>
      </c>
      <c r="Q235" s="67">
        <f t="shared" si="333"/>
        <v>38.99</v>
      </c>
      <c r="R235" s="16">
        <f t="shared" si="334"/>
        <v>37.99</v>
      </c>
      <c r="S235" s="16">
        <f t="shared" si="335"/>
        <v>36.99</v>
      </c>
      <c r="T235" s="16">
        <f t="shared" si="336"/>
        <v>35.99</v>
      </c>
      <c r="U235" s="16">
        <f t="shared" si="337"/>
        <v>34.99</v>
      </c>
      <c r="V235" s="16">
        <f t="shared" si="338"/>
        <v>33.99</v>
      </c>
      <c r="W235" s="16">
        <f t="shared" si="339"/>
        <v>32.99</v>
      </c>
      <c r="X235" s="16">
        <f t="shared" si="340"/>
        <v>31.990000000000002</v>
      </c>
      <c r="Y235" s="16">
        <f t="shared" si="341"/>
        <v>30.990000000000002</v>
      </c>
      <c r="Z235" s="72">
        <f t="shared" si="342"/>
        <v>29.990000000000002</v>
      </c>
      <c r="AA235" s="252">
        <v>19.989999999999998</v>
      </c>
      <c r="AB235" s="80" t="s">
        <v>49</v>
      </c>
      <c r="AC235" s="121" t="s">
        <v>2177</v>
      </c>
      <c r="AD235" s="67">
        <v>300</v>
      </c>
      <c r="AE235" s="114">
        <v>70</v>
      </c>
      <c r="AF235" s="182">
        <f t="shared" si="304"/>
        <v>370</v>
      </c>
      <c r="AG235" s="183">
        <f t="shared" si="305"/>
        <v>-392.7</v>
      </c>
      <c r="AH235" s="184">
        <f t="shared" si="306"/>
        <v>9.99</v>
      </c>
      <c r="AI235" s="183">
        <f t="shared" si="307"/>
        <v>8.3949579831932777</v>
      </c>
      <c r="AJ235" s="202">
        <f>IF(ISNUMBER(Q235),AF235-20,"-")</f>
        <v>350</v>
      </c>
      <c r="AK235" s="203">
        <f>IF(ISNUMBER(R235),AF235-40,"-")</f>
        <v>330</v>
      </c>
      <c r="AL235" s="203">
        <f>IF(ISNUMBER(S235),AF235-60,"-")</f>
        <v>310</v>
      </c>
      <c r="AM235" s="203">
        <f>IF(ISNUMBER(T235),AF235-80,"-")</f>
        <v>290</v>
      </c>
      <c r="AN235" s="203">
        <f>IF(ISNUMBER(U235),AF235-100,"-")</f>
        <v>270</v>
      </c>
      <c r="AO235" s="203">
        <f>IF(ISNUMBER(V235),AF235-120,"-")</f>
        <v>250</v>
      </c>
      <c r="AP235" s="203">
        <f>IF(ISNUMBER(W235),AF235-140,"-")</f>
        <v>230</v>
      </c>
      <c r="AQ235" s="203">
        <f>IF(ISNUMBER(X235),AF235-160,"-")</f>
        <v>210</v>
      </c>
      <c r="AR235" s="203">
        <f>IF(ISNUMBER(Y235),AF235-180,"-")</f>
        <v>190</v>
      </c>
      <c r="AS235" s="204">
        <f>IF(ISNUMBER(Z235),AF235-200,"-")</f>
        <v>170</v>
      </c>
      <c r="AT235" s="185"/>
      <c r="AU235" s="205">
        <f t="shared" si="312"/>
        <v>9.99</v>
      </c>
      <c r="AV235" s="206">
        <f t="shared" si="313"/>
        <v>9.99</v>
      </c>
      <c r="AW235" s="206">
        <f t="shared" si="314"/>
        <v>9.99</v>
      </c>
      <c r="AX235" s="206">
        <f t="shared" si="315"/>
        <v>9.99</v>
      </c>
      <c r="AY235" s="206">
        <f t="shared" si="316"/>
        <v>9.99</v>
      </c>
      <c r="AZ235" s="206">
        <f t="shared" si="317"/>
        <v>9.99</v>
      </c>
      <c r="BA235" s="206">
        <f t="shared" si="318"/>
        <v>9.99</v>
      </c>
      <c r="BB235" s="206">
        <f t="shared" si="319"/>
        <v>9.99</v>
      </c>
      <c r="BC235" s="206">
        <f t="shared" si="320"/>
        <v>9.99</v>
      </c>
      <c r="BD235" s="207">
        <f t="shared" si="321"/>
        <v>9.99</v>
      </c>
      <c r="BE235" s="103"/>
      <c r="BF235" s="227">
        <v>46265</v>
      </c>
      <c r="BG235" s="112" t="s">
        <v>164</v>
      </c>
      <c r="BH235" s="103"/>
    </row>
    <row r="236" spans="1:60" s="49" customFormat="1">
      <c r="A236" s="110"/>
      <c r="B236" s="125" t="s">
        <v>172</v>
      </c>
      <c r="C236" s="53" t="s">
        <v>2152</v>
      </c>
      <c r="D236" s="71" t="s">
        <v>167</v>
      </c>
      <c r="E236" s="113"/>
      <c r="F236" s="51" t="s">
        <v>61</v>
      </c>
      <c r="G236" s="14">
        <v>35</v>
      </c>
      <c r="H236" s="14">
        <v>50</v>
      </c>
      <c r="I236" s="14" t="s">
        <v>41</v>
      </c>
      <c r="J236" s="14" t="s">
        <v>76</v>
      </c>
      <c r="K236" s="114" t="s">
        <v>61</v>
      </c>
      <c r="L236" s="115">
        <v>44.989999999999995</v>
      </c>
      <c r="M236" s="175">
        <f t="shared" si="303"/>
        <v>37.806722689075627</v>
      </c>
      <c r="N236" s="115"/>
      <c r="O236" s="116"/>
      <c r="P236" s="177">
        <f t="shared" si="322"/>
        <v>44.989999999999995</v>
      </c>
      <c r="Q236" s="67">
        <f t="shared" si="333"/>
        <v>43.989999999999995</v>
      </c>
      <c r="R236" s="16">
        <f t="shared" si="334"/>
        <v>42.989999999999995</v>
      </c>
      <c r="S236" s="16">
        <f t="shared" si="335"/>
        <v>41.989999999999995</v>
      </c>
      <c r="T236" s="16">
        <f t="shared" si="336"/>
        <v>40.989999999999995</v>
      </c>
      <c r="U236" s="16">
        <f t="shared" si="337"/>
        <v>39.989999999999995</v>
      </c>
      <c r="V236" s="16">
        <f t="shared" si="338"/>
        <v>38.989999999999995</v>
      </c>
      <c r="W236" s="16">
        <f t="shared" si="339"/>
        <v>37.989999999999995</v>
      </c>
      <c r="X236" s="16">
        <f t="shared" si="340"/>
        <v>36.989999999999995</v>
      </c>
      <c r="Y236" s="16">
        <f t="shared" si="341"/>
        <v>35.989999999999995</v>
      </c>
      <c r="Z236" s="72">
        <f t="shared" si="342"/>
        <v>34.989999999999995</v>
      </c>
      <c r="AA236" s="252">
        <v>19.989999999999998</v>
      </c>
      <c r="AB236" s="208"/>
      <c r="AC236" s="119" t="s">
        <v>41</v>
      </c>
      <c r="AD236" s="67">
        <v>420</v>
      </c>
      <c r="AE236" s="114"/>
      <c r="AF236" s="182">
        <f t="shared" si="304"/>
        <v>420</v>
      </c>
      <c r="AG236" s="183">
        <f t="shared" si="305"/>
        <v>-452.2</v>
      </c>
      <c r="AH236" s="184">
        <f t="shared" si="306"/>
        <v>9.99</v>
      </c>
      <c r="AI236" s="183">
        <f t="shared" si="307"/>
        <v>8.3949579831932777</v>
      </c>
      <c r="AJ236" s="202">
        <f>IF(ISNUMBER(Q236),AF236-20,"-")</f>
        <v>400</v>
      </c>
      <c r="AK236" s="203">
        <f>IF(ISNUMBER(R236),AF236-40,"-")</f>
        <v>380</v>
      </c>
      <c r="AL236" s="203">
        <f>IF(ISNUMBER(S236),AF236-60,"-")</f>
        <v>360</v>
      </c>
      <c r="AM236" s="203">
        <f>IF(ISNUMBER(T236),AF236-80,"-")</f>
        <v>340</v>
      </c>
      <c r="AN236" s="203">
        <f>IF(ISNUMBER(U236),AF236-100,"-")</f>
        <v>320</v>
      </c>
      <c r="AO236" s="203">
        <f>IF(ISNUMBER(V236),AF236-120,"-")</f>
        <v>300</v>
      </c>
      <c r="AP236" s="203">
        <f>IF(ISNUMBER(W236),AF236-140,"-")</f>
        <v>280</v>
      </c>
      <c r="AQ236" s="203">
        <f>IF(ISNUMBER(X236),AF236-160,"-")</f>
        <v>260</v>
      </c>
      <c r="AR236" s="203">
        <f>IF(ISNUMBER(Y236),AF236-180,"-")</f>
        <v>240</v>
      </c>
      <c r="AS236" s="204">
        <f>IF(ISNUMBER(Z236),AF236-200,"-")</f>
        <v>220</v>
      </c>
      <c r="AT236" s="185"/>
      <c r="AU236" s="205">
        <f t="shared" si="312"/>
        <v>9.99</v>
      </c>
      <c r="AV236" s="206">
        <f t="shared" si="313"/>
        <v>9.99</v>
      </c>
      <c r="AW236" s="206">
        <f t="shared" si="314"/>
        <v>9.99</v>
      </c>
      <c r="AX236" s="206">
        <f t="shared" si="315"/>
        <v>9.99</v>
      </c>
      <c r="AY236" s="206">
        <f t="shared" si="316"/>
        <v>9.99</v>
      </c>
      <c r="AZ236" s="206">
        <f t="shared" si="317"/>
        <v>9.99</v>
      </c>
      <c r="BA236" s="206">
        <f t="shared" si="318"/>
        <v>9.99</v>
      </c>
      <c r="BB236" s="206">
        <f t="shared" si="319"/>
        <v>9.99</v>
      </c>
      <c r="BC236" s="206">
        <f t="shared" si="320"/>
        <v>9.99</v>
      </c>
      <c r="BD236" s="207">
        <f t="shared" si="321"/>
        <v>9.99</v>
      </c>
      <c r="BE236" s="103"/>
      <c r="BF236" s="227"/>
      <c r="BG236" s="112" t="s">
        <v>164</v>
      </c>
      <c r="BH236" s="103"/>
    </row>
    <row r="237" spans="1:60" s="49" customFormat="1">
      <c r="A237" s="110"/>
      <c r="B237" s="125" t="s">
        <v>172</v>
      </c>
      <c r="C237" s="53" t="s">
        <v>2152</v>
      </c>
      <c r="D237" s="71" t="s">
        <v>167</v>
      </c>
      <c r="E237" s="113" t="s">
        <v>2428</v>
      </c>
      <c r="F237" s="51" t="s">
        <v>61</v>
      </c>
      <c r="G237" s="14">
        <v>35</v>
      </c>
      <c r="H237" s="14">
        <v>50</v>
      </c>
      <c r="I237" s="14" t="s">
        <v>41</v>
      </c>
      <c r="J237" s="14" t="s">
        <v>76</v>
      </c>
      <c r="K237" s="114" t="s">
        <v>61</v>
      </c>
      <c r="L237" s="115">
        <v>44.989999999999995</v>
      </c>
      <c r="M237" s="175">
        <f t="shared" si="303"/>
        <v>37.806722689075627</v>
      </c>
      <c r="N237" s="115"/>
      <c r="O237" s="116"/>
      <c r="P237" s="177">
        <f t="shared" si="322"/>
        <v>44.989999999999995</v>
      </c>
      <c r="Q237" s="67">
        <f t="shared" si="333"/>
        <v>43.989999999999995</v>
      </c>
      <c r="R237" s="16">
        <f t="shared" si="334"/>
        <v>42.989999999999995</v>
      </c>
      <c r="S237" s="16">
        <f t="shared" si="335"/>
        <v>41.989999999999995</v>
      </c>
      <c r="T237" s="16">
        <f t="shared" si="336"/>
        <v>40.989999999999995</v>
      </c>
      <c r="U237" s="16">
        <f t="shared" si="337"/>
        <v>39.989999999999995</v>
      </c>
      <c r="V237" s="16">
        <f t="shared" si="338"/>
        <v>38.989999999999995</v>
      </c>
      <c r="W237" s="16">
        <f t="shared" si="339"/>
        <v>37.989999999999995</v>
      </c>
      <c r="X237" s="16">
        <f t="shared" si="340"/>
        <v>36.989999999999995</v>
      </c>
      <c r="Y237" s="16">
        <f t="shared" si="341"/>
        <v>35.989999999999995</v>
      </c>
      <c r="Z237" s="72">
        <f t="shared" si="342"/>
        <v>34.989999999999995</v>
      </c>
      <c r="AA237" s="252">
        <v>19.989999999999998</v>
      </c>
      <c r="AB237" s="80" t="s">
        <v>49</v>
      </c>
      <c r="AC237" s="121" t="s">
        <v>2176</v>
      </c>
      <c r="AD237" s="67">
        <v>420</v>
      </c>
      <c r="AE237" s="114">
        <v>100</v>
      </c>
      <c r="AF237" s="182">
        <f t="shared" si="304"/>
        <v>520</v>
      </c>
      <c r="AG237" s="183">
        <f t="shared" si="305"/>
        <v>-571.19999999999993</v>
      </c>
      <c r="AH237" s="184">
        <f t="shared" si="306"/>
        <v>9.99</v>
      </c>
      <c r="AI237" s="183">
        <f t="shared" si="307"/>
        <v>8.3949579831932777</v>
      </c>
      <c r="AJ237" s="202">
        <f>IF(ISNUMBER(Q237),AF237-20,"-")</f>
        <v>500</v>
      </c>
      <c r="AK237" s="203">
        <f>IF(ISNUMBER(R237),AF237-40,"-")</f>
        <v>480</v>
      </c>
      <c r="AL237" s="203">
        <f>IF(ISNUMBER(S237),AF237-60,"-")</f>
        <v>460</v>
      </c>
      <c r="AM237" s="203">
        <f>IF(ISNUMBER(T237),AF237-80,"-")</f>
        <v>440</v>
      </c>
      <c r="AN237" s="203">
        <f>IF(ISNUMBER(U237),AF237-100,"-")</f>
        <v>420</v>
      </c>
      <c r="AO237" s="203">
        <f>IF(ISNUMBER(V237),AF237-120,"-")</f>
        <v>400</v>
      </c>
      <c r="AP237" s="203">
        <f>IF(ISNUMBER(W237),AF237-140,"-")</f>
        <v>380</v>
      </c>
      <c r="AQ237" s="203">
        <f>IF(ISNUMBER(X237),AF237-160,"-")</f>
        <v>360</v>
      </c>
      <c r="AR237" s="203">
        <f>IF(ISNUMBER(Y237),AF237-180,"-")</f>
        <v>340</v>
      </c>
      <c r="AS237" s="204">
        <f>IF(ISNUMBER(Z237),AF237-200,"-")</f>
        <v>320</v>
      </c>
      <c r="AT237" s="185"/>
      <c r="AU237" s="205">
        <f t="shared" si="312"/>
        <v>9.99</v>
      </c>
      <c r="AV237" s="206">
        <f t="shared" si="313"/>
        <v>9.99</v>
      </c>
      <c r="AW237" s="206">
        <f t="shared" si="314"/>
        <v>9.99</v>
      </c>
      <c r="AX237" s="206">
        <f t="shared" si="315"/>
        <v>9.99</v>
      </c>
      <c r="AY237" s="206">
        <f t="shared" si="316"/>
        <v>9.99</v>
      </c>
      <c r="AZ237" s="206">
        <f t="shared" si="317"/>
        <v>9.99</v>
      </c>
      <c r="BA237" s="206">
        <f t="shared" si="318"/>
        <v>9.99</v>
      </c>
      <c r="BB237" s="206">
        <f t="shared" si="319"/>
        <v>9.99</v>
      </c>
      <c r="BC237" s="206">
        <f t="shared" si="320"/>
        <v>9.99</v>
      </c>
      <c r="BD237" s="207">
        <f t="shared" si="321"/>
        <v>9.99</v>
      </c>
      <c r="BE237" s="103"/>
      <c r="BF237" s="227">
        <v>46265</v>
      </c>
      <c r="BG237" s="112" t="s">
        <v>164</v>
      </c>
      <c r="BH237" s="103"/>
    </row>
    <row r="238" spans="1:60" s="49" customFormat="1">
      <c r="A238" s="110"/>
      <c r="B238" s="125" t="s">
        <v>172</v>
      </c>
      <c r="C238" s="53" t="s">
        <v>251</v>
      </c>
      <c r="D238" s="71" t="s">
        <v>71</v>
      </c>
      <c r="E238" s="113"/>
      <c r="F238" s="51" t="s">
        <v>61</v>
      </c>
      <c r="G238" s="14">
        <v>50</v>
      </c>
      <c r="H238" s="14">
        <v>50</v>
      </c>
      <c r="I238" s="14" t="s">
        <v>41</v>
      </c>
      <c r="J238" s="14" t="s">
        <v>76</v>
      </c>
      <c r="K238" s="114" t="s">
        <v>61</v>
      </c>
      <c r="L238" s="115">
        <v>44.99</v>
      </c>
      <c r="M238" s="175">
        <f t="shared" si="303"/>
        <v>37.806722689075634</v>
      </c>
      <c r="N238" s="115"/>
      <c r="O238" s="116"/>
      <c r="P238" s="177">
        <f t="shared" si="322"/>
        <v>44.99</v>
      </c>
      <c r="Q238" s="67">
        <f t="shared" si="333"/>
        <v>43.99</v>
      </c>
      <c r="R238" s="16">
        <f t="shared" si="334"/>
        <v>42.99</v>
      </c>
      <c r="S238" s="16">
        <f t="shared" si="335"/>
        <v>41.99</v>
      </c>
      <c r="T238" s="16">
        <f t="shared" si="336"/>
        <v>40.99</v>
      </c>
      <c r="U238" s="16">
        <f t="shared" si="337"/>
        <v>39.99</v>
      </c>
      <c r="V238" s="16">
        <f t="shared" si="338"/>
        <v>38.99</v>
      </c>
      <c r="W238" s="16">
        <f t="shared" si="339"/>
        <v>37.99</v>
      </c>
      <c r="X238" s="16">
        <f t="shared" si="340"/>
        <v>36.99</v>
      </c>
      <c r="Y238" s="16">
        <f t="shared" si="341"/>
        <v>35.99</v>
      </c>
      <c r="Z238" s="72">
        <f t="shared" si="342"/>
        <v>34.99</v>
      </c>
      <c r="AA238" s="252">
        <v>19.989999999999998</v>
      </c>
      <c r="AB238" s="208"/>
      <c r="AC238" s="119" t="s">
        <v>41</v>
      </c>
      <c r="AD238" s="67">
        <v>380</v>
      </c>
      <c r="AE238" s="114"/>
      <c r="AF238" s="182">
        <f t="shared" si="304"/>
        <v>380</v>
      </c>
      <c r="AG238" s="183">
        <f t="shared" si="305"/>
        <v>-404.59999999999997</v>
      </c>
      <c r="AH238" s="184">
        <f t="shared" si="306"/>
        <v>9.99</v>
      </c>
      <c r="AI238" s="183">
        <f t="shared" si="307"/>
        <v>8.3949579831932777</v>
      </c>
      <c r="AJ238" s="202">
        <f>IF(ISNUMBER(Q238),AF238-20,"-")</f>
        <v>360</v>
      </c>
      <c r="AK238" s="203">
        <f>IF(ISNUMBER(R238),AF238-40,"-")</f>
        <v>340</v>
      </c>
      <c r="AL238" s="203">
        <f>IF(ISNUMBER(S238),AF238-60,"-")</f>
        <v>320</v>
      </c>
      <c r="AM238" s="203">
        <f>IF(ISNUMBER(T238),AF238-80,"-")</f>
        <v>300</v>
      </c>
      <c r="AN238" s="203">
        <f>IF(ISNUMBER(U238),AF238-100,"-")</f>
        <v>280</v>
      </c>
      <c r="AO238" s="203">
        <f>IF(ISNUMBER(V238),AF238-120,"-")</f>
        <v>260</v>
      </c>
      <c r="AP238" s="203">
        <f>IF(ISNUMBER(W238),AF238-140,"-")</f>
        <v>240</v>
      </c>
      <c r="AQ238" s="203">
        <f>IF(ISNUMBER(X238),AF238-160,"-")</f>
        <v>220</v>
      </c>
      <c r="AR238" s="203">
        <f>IF(ISNUMBER(Y238),AF238-180,"-")</f>
        <v>200</v>
      </c>
      <c r="AS238" s="204">
        <f>IF(ISNUMBER(Z238),AF238-200,"-")</f>
        <v>180</v>
      </c>
      <c r="AT238" s="185"/>
      <c r="AU238" s="205">
        <f t="shared" si="312"/>
        <v>9.99</v>
      </c>
      <c r="AV238" s="206">
        <f t="shared" si="313"/>
        <v>9.99</v>
      </c>
      <c r="AW238" s="206">
        <f t="shared" si="314"/>
        <v>9.99</v>
      </c>
      <c r="AX238" s="206">
        <f t="shared" si="315"/>
        <v>9.99</v>
      </c>
      <c r="AY238" s="206">
        <f t="shared" si="316"/>
        <v>9.99</v>
      </c>
      <c r="AZ238" s="206">
        <f t="shared" si="317"/>
        <v>9.99</v>
      </c>
      <c r="BA238" s="206">
        <f t="shared" si="318"/>
        <v>9.99</v>
      </c>
      <c r="BB238" s="206">
        <f t="shared" si="319"/>
        <v>9.99</v>
      </c>
      <c r="BC238" s="206">
        <f t="shared" si="320"/>
        <v>9.99</v>
      </c>
      <c r="BD238" s="207">
        <f t="shared" si="321"/>
        <v>9.99</v>
      </c>
      <c r="BE238" s="103"/>
      <c r="BF238" s="227"/>
      <c r="BG238" s="112" t="s">
        <v>164</v>
      </c>
      <c r="BH238" s="103"/>
    </row>
    <row r="239" spans="1:60" s="49" customFormat="1">
      <c r="A239" s="110"/>
      <c r="B239" s="125" t="s">
        <v>172</v>
      </c>
      <c r="C239" s="53" t="s">
        <v>251</v>
      </c>
      <c r="D239" s="71" t="s">
        <v>71</v>
      </c>
      <c r="E239" s="113" t="s">
        <v>2428</v>
      </c>
      <c r="F239" s="51" t="s">
        <v>61</v>
      </c>
      <c r="G239" s="14">
        <v>50</v>
      </c>
      <c r="H239" s="14">
        <v>50</v>
      </c>
      <c r="I239" s="14" t="s">
        <v>41</v>
      </c>
      <c r="J239" s="14" t="s">
        <v>76</v>
      </c>
      <c r="K239" s="114" t="s">
        <v>61</v>
      </c>
      <c r="L239" s="115">
        <v>44.99</v>
      </c>
      <c r="M239" s="175">
        <f t="shared" si="303"/>
        <v>37.806722689075634</v>
      </c>
      <c r="N239" s="115"/>
      <c r="O239" s="116"/>
      <c r="P239" s="177">
        <f t="shared" si="322"/>
        <v>44.99</v>
      </c>
      <c r="Q239" s="67">
        <f t="shared" si="333"/>
        <v>43.99</v>
      </c>
      <c r="R239" s="16">
        <f t="shared" si="334"/>
        <v>42.99</v>
      </c>
      <c r="S239" s="16">
        <f t="shared" si="335"/>
        <v>41.99</v>
      </c>
      <c r="T239" s="16">
        <f t="shared" si="336"/>
        <v>40.99</v>
      </c>
      <c r="U239" s="16">
        <f t="shared" si="337"/>
        <v>39.99</v>
      </c>
      <c r="V239" s="16">
        <f t="shared" si="338"/>
        <v>38.99</v>
      </c>
      <c r="W239" s="16">
        <f t="shared" si="339"/>
        <v>37.99</v>
      </c>
      <c r="X239" s="16">
        <f t="shared" si="340"/>
        <v>36.99</v>
      </c>
      <c r="Y239" s="16">
        <f t="shared" si="341"/>
        <v>35.99</v>
      </c>
      <c r="Z239" s="72">
        <f t="shared" si="342"/>
        <v>34.99</v>
      </c>
      <c r="AA239" s="252">
        <v>19.989999999999998</v>
      </c>
      <c r="AB239" s="80" t="s">
        <v>49</v>
      </c>
      <c r="AC239" s="121" t="s">
        <v>2177</v>
      </c>
      <c r="AD239" s="67">
        <v>380</v>
      </c>
      <c r="AE239" s="114">
        <v>70</v>
      </c>
      <c r="AF239" s="182">
        <f t="shared" si="304"/>
        <v>450</v>
      </c>
      <c r="AG239" s="183">
        <f t="shared" si="305"/>
        <v>-487.9</v>
      </c>
      <c r="AH239" s="184">
        <f t="shared" si="306"/>
        <v>9.99</v>
      </c>
      <c r="AI239" s="183">
        <f t="shared" si="307"/>
        <v>8.3949579831932777</v>
      </c>
      <c r="AJ239" s="202">
        <f>IF(ISNUMBER(Q239),AF239-20,"-")</f>
        <v>430</v>
      </c>
      <c r="AK239" s="203">
        <f>IF(ISNUMBER(R239),AF239-40,"-")</f>
        <v>410</v>
      </c>
      <c r="AL239" s="203">
        <f>IF(ISNUMBER(S239),AF239-60,"-")</f>
        <v>390</v>
      </c>
      <c r="AM239" s="203">
        <f>IF(ISNUMBER(T239),AF239-80,"-")</f>
        <v>370</v>
      </c>
      <c r="AN239" s="203">
        <f>IF(ISNUMBER(U239),AF239-100,"-")</f>
        <v>350</v>
      </c>
      <c r="AO239" s="203">
        <f>IF(ISNUMBER(V239),AF239-120,"-")</f>
        <v>330</v>
      </c>
      <c r="AP239" s="203">
        <f>IF(ISNUMBER(W239),AF239-140,"-")</f>
        <v>310</v>
      </c>
      <c r="AQ239" s="203">
        <f>IF(ISNUMBER(X239),AF239-160,"-")</f>
        <v>290</v>
      </c>
      <c r="AR239" s="203">
        <f>IF(ISNUMBER(Y239),AF239-180,"-")</f>
        <v>270</v>
      </c>
      <c r="AS239" s="204">
        <f>IF(ISNUMBER(Z239),AF239-200,"-")</f>
        <v>250</v>
      </c>
      <c r="AT239" s="185"/>
      <c r="AU239" s="205">
        <f t="shared" si="312"/>
        <v>9.99</v>
      </c>
      <c r="AV239" s="206">
        <f t="shared" si="313"/>
        <v>9.99</v>
      </c>
      <c r="AW239" s="206">
        <f t="shared" si="314"/>
        <v>9.99</v>
      </c>
      <c r="AX239" s="206">
        <f t="shared" si="315"/>
        <v>9.99</v>
      </c>
      <c r="AY239" s="206">
        <f t="shared" si="316"/>
        <v>9.99</v>
      </c>
      <c r="AZ239" s="206">
        <f t="shared" si="317"/>
        <v>9.99</v>
      </c>
      <c r="BA239" s="206">
        <f t="shared" si="318"/>
        <v>9.99</v>
      </c>
      <c r="BB239" s="206">
        <f t="shared" si="319"/>
        <v>9.99</v>
      </c>
      <c r="BC239" s="206">
        <f t="shared" si="320"/>
        <v>9.99</v>
      </c>
      <c r="BD239" s="207">
        <f t="shared" si="321"/>
        <v>9.99</v>
      </c>
      <c r="BE239" s="103"/>
      <c r="BF239" s="227">
        <v>46265</v>
      </c>
      <c r="BG239" s="112" t="s">
        <v>164</v>
      </c>
      <c r="BH239" s="103"/>
    </row>
    <row r="240" spans="1:60" s="49" customFormat="1">
      <c r="A240" s="110"/>
      <c r="B240" s="125" t="s">
        <v>172</v>
      </c>
      <c r="C240" s="53" t="s">
        <v>2154</v>
      </c>
      <c r="D240" s="71" t="s">
        <v>167</v>
      </c>
      <c r="E240" s="113"/>
      <c r="F240" s="51" t="s">
        <v>61</v>
      </c>
      <c r="G240" s="14">
        <v>50</v>
      </c>
      <c r="H240" s="14">
        <v>50</v>
      </c>
      <c r="I240" s="14" t="s">
        <v>41</v>
      </c>
      <c r="J240" s="14" t="s">
        <v>76</v>
      </c>
      <c r="K240" s="114" t="s">
        <v>61</v>
      </c>
      <c r="L240" s="115">
        <v>49.99</v>
      </c>
      <c r="M240" s="175">
        <f t="shared" si="303"/>
        <v>42.008403361344541</v>
      </c>
      <c r="N240" s="115"/>
      <c r="O240" s="116"/>
      <c r="P240" s="177">
        <f t="shared" si="322"/>
        <v>49.99</v>
      </c>
      <c r="Q240" s="67">
        <f t="shared" si="333"/>
        <v>48.99</v>
      </c>
      <c r="R240" s="16">
        <f t="shared" si="334"/>
        <v>47.99</v>
      </c>
      <c r="S240" s="16">
        <f t="shared" si="335"/>
        <v>46.99</v>
      </c>
      <c r="T240" s="16">
        <f t="shared" si="336"/>
        <v>45.99</v>
      </c>
      <c r="U240" s="16">
        <f t="shared" si="337"/>
        <v>44.99</v>
      </c>
      <c r="V240" s="16">
        <f t="shared" si="338"/>
        <v>43.99</v>
      </c>
      <c r="W240" s="16">
        <f t="shared" si="339"/>
        <v>42.99</v>
      </c>
      <c r="X240" s="16">
        <f t="shared" si="340"/>
        <v>41.99</v>
      </c>
      <c r="Y240" s="16">
        <f t="shared" si="341"/>
        <v>40.99</v>
      </c>
      <c r="Z240" s="72">
        <f t="shared" si="342"/>
        <v>39.99</v>
      </c>
      <c r="AA240" s="252">
        <v>19.989999999999998</v>
      </c>
      <c r="AB240" s="208"/>
      <c r="AC240" s="119" t="s">
        <v>41</v>
      </c>
      <c r="AD240" s="67">
        <v>460</v>
      </c>
      <c r="AE240" s="114"/>
      <c r="AF240" s="182">
        <f t="shared" si="304"/>
        <v>460</v>
      </c>
      <c r="AG240" s="183">
        <f t="shared" si="305"/>
        <v>-499.79999999999995</v>
      </c>
      <c r="AH240" s="184">
        <f t="shared" si="306"/>
        <v>9.99</v>
      </c>
      <c r="AI240" s="183">
        <f t="shared" si="307"/>
        <v>8.3949579831932777</v>
      </c>
      <c r="AJ240" s="202">
        <f>IF(ISNUMBER(Q240),AF240-20,"-")</f>
        <v>440</v>
      </c>
      <c r="AK240" s="203">
        <f>IF(ISNUMBER(R240),AF240-40,"-")</f>
        <v>420</v>
      </c>
      <c r="AL240" s="203">
        <f>IF(ISNUMBER(S240),AF240-60,"-")</f>
        <v>400</v>
      </c>
      <c r="AM240" s="203">
        <f>IF(ISNUMBER(T240),AF240-80,"-")</f>
        <v>380</v>
      </c>
      <c r="AN240" s="203">
        <f>IF(ISNUMBER(U240),AF240-100,"-")</f>
        <v>360</v>
      </c>
      <c r="AO240" s="203">
        <f>IF(ISNUMBER(V240),AF240-120,"-")</f>
        <v>340</v>
      </c>
      <c r="AP240" s="203">
        <f>IF(ISNUMBER(W240),AF240-140,"-")</f>
        <v>320</v>
      </c>
      <c r="AQ240" s="203">
        <f>IF(ISNUMBER(X240),AF240-160,"-")</f>
        <v>300</v>
      </c>
      <c r="AR240" s="203">
        <f>IF(ISNUMBER(Y240),AF240-180,"-")</f>
        <v>280</v>
      </c>
      <c r="AS240" s="204">
        <f>IF(ISNUMBER(Z240),AF240-200,"-")</f>
        <v>260</v>
      </c>
      <c r="AT240" s="185"/>
      <c r="AU240" s="205">
        <f t="shared" si="312"/>
        <v>9.99</v>
      </c>
      <c r="AV240" s="206">
        <f t="shared" si="313"/>
        <v>9.99</v>
      </c>
      <c r="AW240" s="206">
        <f t="shared" si="314"/>
        <v>9.99</v>
      </c>
      <c r="AX240" s="206">
        <f t="shared" si="315"/>
        <v>9.99</v>
      </c>
      <c r="AY240" s="206">
        <f t="shared" si="316"/>
        <v>9.99</v>
      </c>
      <c r="AZ240" s="206">
        <f t="shared" si="317"/>
        <v>9.99</v>
      </c>
      <c r="BA240" s="206">
        <f t="shared" si="318"/>
        <v>9.99</v>
      </c>
      <c r="BB240" s="206">
        <f t="shared" si="319"/>
        <v>9.99</v>
      </c>
      <c r="BC240" s="206">
        <f t="shared" si="320"/>
        <v>9.99</v>
      </c>
      <c r="BD240" s="207">
        <f t="shared" si="321"/>
        <v>9.99</v>
      </c>
      <c r="BE240" s="103"/>
      <c r="BF240" s="227"/>
      <c r="BG240" s="112" t="s">
        <v>164</v>
      </c>
      <c r="BH240" s="103"/>
    </row>
    <row r="241" spans="1:60">
      <c r="A241" s="110"/>
      <c r="B241" s="125" t="s">
        <v>172</v>
      </c>
      <c r="C241" s="53" t="s">
        <v>2154</v>
      </c>
      <c r="D241" s="71" t="s">
        <v>167</v>
      </c>
      <c r="E241" s="113" t="s">
        <v>2428</v>
      </c>
      <c r="F241" s="51" t="s">
        <v>61</v>
      </c>
      <c r="G241" s="14">
        <v>50</v>
      </c>
      <c r="H241" s="14">
        <v>50</v>
      </c>
      <c r="I241" s="14" t="s">
        <v>41</v>
      </c>
      <c r="J241" s="14" t="s">
        <v>76</v>
      </c>
      <c r="K241" s="114" t="s">
        <v>61</v>
      </c>
      <c r="L241" s="115">
        <v>49.99</v>
      </c>
      <c r="M241" s="175">
        <f t="shared" si="303"/>
        <v>42.008403361344541</v>
      </c>
      <c r="N241" s="115"/>
      <c r="O241" s="116"/>
      <c r="P241" s="177">
        <f t="shared" si="322"/>
        <v>49.99</v>
      </c>
      <c r="Q241" s="67">
        <f t="shared" si="333"/>
        <v>48.99</v>
      </c>
      <c r="R241" s="16">
        <f t="shared" si="334"/>
        <v>47.99</v>
      </c>
      <c r="S241" s="16">
        <f t="shared" si="335"/>
        <v>46.99</v>
      </c>
      <c r="T241" s="16">
        <f t="shared" si="336"/>
        <v>45.99</v>
      </c>
      <c r="U241" s="16">
        <f t="shared" si="337"/>
        <v>44.99</v>
      </c>
      <c r="V241" s="16">
        <f t="shared" si="338"/>
        <v>43.99</v>
      </c>
      <c r="W241" s="16">
        <f t="shared" si="339"/>
        <v>42.99</v>
      </c>
      <c r="X241" s="16">
        <f t="shared" si="340"/>
        <v>41.99</v>
      </c>
      <c r="Y241" s="16">
        <f t="shared" si="341"/>
        <v>40.99</v>
      </c>
      <c r="Z241" s="72">
        <f t="shared" si="342"/>
        <v>39.99</v>
      </c>
      <c r="AA241" s="252">
        <v>19.989999999999998</v>
      </c>
      <c r="AB241" s="80" t="s">
        <v>49</v>
      </c>
      <c r="AC241" s="121" t="s">
        <v>2177</v>
      </c>
      <c r="AD241" s="67">
        <v>460</v>
      </c>
      <c r="AE241" s="114">
        <v>70</v>
      </c>
      <c r="AF241" s="182">
        <f t="shared" si="304"/>
        <v>530</v>
      </c>
      <c r="AG241" s="183">
        <f t="shared" si="305"/>
        <v>-583.1</v>
      </c>
      <c r="AH241" s="184">
        <f t="shared" si="306"/>
        <v>9.99</v>
      </c>
      <c r="AI241" s="183">
        <f t="shared" si="307"/>
        <v>8.3949579831932777</v>
      </c>
      <c r="AJ241" s="202">
        <f>IF(ISNUMBER(Q241),AF241-20,"-")</f>
        <v>510</v>
      </c>
      <c r="AK241" s="203">
        <f>IF(ISNUMBER(R241),AF241-40,"-")</f>
        <v>490</v>
      </c>
      <c r="AL241" s="203">
        <f>IF(ISNUMBER(S241),AF241-60,"-")</f>
        <v>470</v>
      </c>
      <c r="AM241" s="203">
        <f>IF(ISNUMBER(T241),AF241-80,"-")</f>
        <v>450</v>
      </c>
      <c r="AN241" s="203">
        <f>IF(ISNUMBER(U241),AF241-100,"-")</f>
        <v>430</v>
      </c>
      <c r="AO241" s="203">
        <f>IF(ISNUMBER(V241),AF241-120,"-")</f>
        <v>410</v>
      </c>
      <c r="AP241" s="203">
        <f>IF(ISNUMBER(W241),AF241-140,"-")</f>
        <v>390</v>
      </c>
      <c r="AQ241" s="203">
        <f>IF(ISNUMBER(X241),AF241-160,"-")</f>
        <v>370</v>
      </c>
      <c r="AR241" s="203">
        <f>IF(ISNUMBER(Y241),AF241-180,"-")</f>
        <v>350</v>
      </c>
      <c r="AS241" s="204">
        <f>IF(ISNUMBER(Z241),AF241-200,"-")</f>
        <v>330</v>
      </c>
      <c r="AT241" s="185"/>
      <c r="AU241" s="205">
        <f t="shared" si="312"/>
        <v>9.99</v>
      </c>
      <c r="AV241" s="206">
        <f t="shared" si="313"/>
        <v>9.99</v>
      </c>
      <c r="AW241" s="206">
        <f t="shared" si="314"/>
        <v>9.99</v>
      </c>
      <c r="AX241" s="206">
        <f t="shared" si="315"/>
        <v>9.99</v>
      </c>
      <c r="AY241" s="206">
        <f t="shared" si="316"/>
        <v>9.99</v>
      </c>
      <c r="AZ241" s="206">
        <f t="shared" si="317"/>
        <v>9.99</v>
      </c>
      <c r="BA241" s="206">
        <f t="shared" si="318"/>
        <v>9.99</v>
      </c>
      <c r="BB241" s="206">
        <f t="shared" si="319"/>
        <v>9.99</v>
      </c>
      <c r="BC241" s="206">
        <f t="shared" si="320"/>
        <v>9.99</v>
      </c>
      <c r="BD241" s="207">
        <f t="shared" si="321"/>
        <v>9.99</v>
      </c>
      <c r="BE241" s="103"/>
      <c r="BF241" s="227">
        <v>46265</v>
      </c>
      <c r="BG241" s="112" t="s">
        <v>164</v>
      </c>
      <c r="BH241" s="103"/>
    </row>
  </sheetData>
  <sheetProtection selectLockedCells="1" selectUnlockedCells="1"/>
  <autoFilter ref="A5:BH5" xr:uid="{BA031714-E9AF-47F7-B423-D61093C83029}"/>
  <mergeCells count="9">
    <mergeCell ref="AU4:BD4"/>
    <mergeCell ref="AJ4:AS4"/>
    <mergeCell ref="Q3:Z3"/>
    <mergeCell ref="Q4:Z4"/>
    <mergeCell ref="AG1:BF1"/>
    <mergeCell ref="A2:C3"/>
    <mergeCell ref="AD2:AE2"/>
    <mergeCell ref="AG2:BF3"/>
    <mergeCell ref="AD3:AE3"/>
  </mergeCells>
  <conditionalFormatting sqref="A6:A241">
    <cfRule type="containsText" dxfId="30" priority="73" operator="containsText" text="NA">
      <formula>NOT(ISERROR(SEARCH("NA",A6)))</formula>
    </cfRule>
    <cfRule type="cellIs" dxfId="29" priority="74" operator="equal">
      <formula>"NT"</formula>
    </cfRule>
  </conditionalFormatting>
  <conditionalFormatting sqref="AB52:AB56 AB9:AB13 N6:O241">
    <cfRule type="cellIs" dxfId="28" priority="4" operator="greaterThan">
      <formula>0</formula>
    </cfRule>
  </conditionalFormatting>
  <conditionalFormatting sqref="Q90:Z241">
    <cfRule type="cellIs" dxfId="27" priority="9" operator="between">
      <formula>-0.01</formula>
      <formula>100</formula>
    </cfRule>
  </conditionalFormatting>
  <conditionalFormatting sqref="Q88:T88 V88:Z88 Q89:Z89 Q6:Z87">
    <cfRule type="cellIs" dxfId="24" priority="56" operator="between">
      <formula>-0.01</formula>
      <formula>100</formula>
    </cfRule>
  </conditionalFormatting>
  <conditionalFormatting sqref="U130:V130 U203:V232 X203:Y232 T155:Z160 U114:V125 V104:V105 X104:Y105 V89 X89:Y89 V86:V87 X86:Y87 V83:V84 U79:V82 X79:Y84 V77 X77:Y77 U71:V73 X71:Y75 U67:V67 X67:Y67 U63:V64 X63:Y64">
    <cfRule type="cellIs" dxfId="23" priority="11" operator="between">
      <formula>-0.01</formula>
      <formula>100</formula>
    </cfRule>
  </conditionalFormatting>
  <conditionalFormatting sqref="U78">
    <cfRule type="cellIs" dxfId="22" priority="66" operator="between">
      <formula>-0.01</formula>
      <formula>100</formula>
    </cfRule>
  </conditionalFormatting>
  <conditionalFormatting sqref="U85">
    <cfRule type="cellIs" dxfId="21" priority="65" operator="between">
      <formula>-0.01</formula>
      <formula>100</formula>
    </cfRule>
  </conditionalFormatting>
  <conditionalFormatting sqref="U88">
    <cfRule type="cellIs" dxfId="20" priority="62" operator="between">
      <formula>-0.01</formula>
      <formula>100</formula>
    </cfRule>
    <cfRule type="cellIs" dxfId="19" priority="63" operator="between">
      <formula>-0.01</formula>
      <formula>100</formula>
    </cfRule>
  </conditionalFormatting>
  <conditionalFormatting sqref="U113:V113">
    <cfRule type="cellIs" dxfId="17" priority="30" operator="between">
      <formula>-0.01</formula>
      <formula>100</formula>
    </cfRule>
  </conditionalFormatting>
  <conditionalFormatting sqref="U129:V129">
    <cfRule type="cellIs" dxfId="16" priority="26" operator="between">
      <formula>-0.01</formula>
      <formula>100</formula>
    </cfRule>
  </conditionalFormatting>
  <conditionalFormatting sqref="U152:V154 X152:Y154">
    <cfRule type="cellIs" dxfId="15" priority="16" operator="between">
      <formula>-0.01</formula>
      <formula>100</formula>
    </cfRule>
  </conditionalFormatting>
  <conditionalFormatting sqref="U240:V241">
    <cfRule type="cellIs" dxfId="14" priority="3" operator="between">
      <formula>-0.01</formula>
      <formula>100</formula>
    </cfRule>
  </conditionalFormatting>
  <conditionalFormatting sqref="V69 V74:V75">
    <cfRule type="cellIs" dxfId="10" priority="50" operator="between">
      <formula>-0.01</formula>
      <formula>100</formula>
    </cfRule>
  </conditionalFormatting>
  <conditionalFormatting sqref="V131:V132 X131:Y132">
    <cfRule type="cellIs" dxfId="9" priority="20" operator="between">
      <formula>-0.01</formula>
      <formula>100</formula>
    </cfRule>
  </conditionalFormatting>
  <conditionalFormatting sqref="V143:V145 X143:Y145">
    <cfRule type="cellIs" dxfId="8" priority="18" operator="between">
      <formula>-0.01</formula>
      <formula>100</formula>
    </cfRule>
  </conditionalFormatting>
  <conditionalFormatting sqref="X69:Y69">
    <cfRule type="cellIs" dxfId="7" priority="49" operator="between">
      <formula>-0.01</formula>
      <formula>100</formula>
    </cfRule>
  </conditionalFormatting>
  <conditionalFormatting sqref="AB74">
    <cfRule type="cellIs" dxfId="6" priority="67" operator="greaterThan">
      <formula>0</formula>
    </cfRule>
  </conditionalFormatting>
  <conditionalFormatting sqref="AB134">
    <cfRule type="cellIs" dxfId="5" priority="19" operator="greaterThan">
      <formula>0</formula>
    </cfRule>
  </conditionalFormatting>
  <printOptions horizontalCentered="1" verticalCentered="1"/>
  <pageMargins left="0.74803149606299213" right="0.74803149606299213" top="0.78740157480314965" bottom="0.39370078740157483" header="0.51181102362204722" footer="0.51181102362204722"/>
  <pageSetup paperSize="9" scale="16"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ontainsText" priority="10" operator="containsText" id="{7488EFDC-83F2-488A-91A8-8706B2612023}">
            <xm:f>NOT(ISERROR(SEARCH("-",Q90)))</xm:f>
            <xm:f>"-"</xm:f>
            <x14:dxf>
              <font>
                <b/>
                <i val="0"/>
              </font>
              <numFmt numFmtId="4" formatCode="#,##0.00"/>
              <fill>
                <patternFill>
                  <bgColor theme="0"/>
                </patternFill>
              </fill>
            </x14:dxf>
          </x14:cfRule>
          <xm:sqref>Q90:Z241</xm:sqref>
        </x14:conditionalFormatting>
        <x14:conditionalFormatting xmlns:xm="http://schemas.microsoft.com/office/excel/2006/main">
          <x14:cfRule type="containsText" priority="57" operator="containsText" id="{A61DEEF7-7451-44A7-B591-E90872E7E2DF}">
            <xm:f>NOT(ISERROR(SEARCH("-",Q6)))</xm:f>
            <xm:f>"-"</xm:f>
            <x14:dxf>
              <font>
                <b/>
                <i val="0"/>
              </font>
              <numFmt numFmtId="4" formatCode="#,##0.00"/>
              <fill>
                <patternFill>
                  <bgColor theme="0"/>
                </patternFill>
              </fill>
            </x14:dxf>
          </x14:cfRule>
          <xm:sqref>Q88:T88 V88:Z88 Q89:Z89 Q6:Z87</xm:sqref>
        </x14:conditionalFormatting>
        <x14:conditionalFormatting xmlns:xm="http://schemas.microsoft.com/office/excel/2006/main">
          <x14:cfRule type="containsText" priority="64" operator="containsText" id="{2381A330-DC92-46A2-88A1-30044CD0665D}">
            <xm:f>NOT(ISERROR(SEARCH("-",U88)))</xm:f>
            <xm:f>"-"</xm:f>
            <x14:dxf>
              <font>
                <b/>
                <i val="0"/>
              </font>
              <numFmt numFmtId="4" formatCode="#,##0.00"/>
              <fill>
                <patternFill>
                  <bgColor theme="0"/>
                </patternFill>
              </fill>
            </x14:dxf>
          </x14:cfRule>
          <xm:sqref>U88</xm:sqref>
        </x14:conditionalFormatting>
        <x14:conditionalFormatting xmlns:xm="http://schemas.microsoft.com/office/excel/2006/main">
          <x14:cfRule type="containsText" priority="29" operator="containsText" id="{37F2E5E7-6C7C-4DD7-8304-9FCDC98B1B3D}">
            <xm:f>NOT(ISERROR(SEARCH("-",U115)))</xm:f>
            <xm:f>"-"</xm:f>
            <x14:dxf>
              <font>
                <b/>
                <i val="0"/>
              </font>
              <numFmt numFmtId="4" formatCode="#,##0.00"/>
              <fill>
                <patternFill>
                  <bgColor theme="0"/>
                </patternFill>
              </fill>
            </x14:dxf>
          </x14:cfRule>
          <xm:sqref>U115:Z115</xm:sqref>
        </x14:conditionalFormatting>
        <x14:conditionalFormatting xmlns:xm="http://schemas.microsoft.com/office/excel/2006/main">
          <x14:cfRule type="containsText" priority="22" operator="containsText" id="{08DC3D4C-9E14-43AE-A767-7276AFC168C5}">
            <xm:f>NOT(ISERROR(SEARCH("-",U121)))</xm:f>
            <xm:f>"-"</xm:f>
            <x14:dxf>
              <font>
                <b/>
                <i val="0"/>
              </font>
              <numFmt numFmtId="4" formatCode="#,##0.00"/>
              <fill>
                <patternFill>
                  <bgColor theme="0"/>
                </patternFill>
              </fill>
            </x14:dxf>
          </x14:cfRule>
          <xm:sqref>U121:Z124</xm:sqref>
        </x14:conditionalFormatting>
        <x14:conditionalFormatting xmlns:xm="http://schemas.microsoft.com/office/excel/2006/main">
          <x14:cfRule type="containsText" priority="27" operator="containsText" id="{D4C13139-FD71-411C-A01C-97B1DF6944F2}">
            <xm:f>NOT(ISERROR(SEARCH("-",U129)))</xm:f>
            <xm:f>"-"</xm:f>
            <x14:dxf>
              <font>
                <b/>
                <i val="0"/>
              </font>
              <numFmt numFmtId="4" formatCode="#,##0.00"/>
              <fill>
                <patternFill>
                  <bgColor theme="0"/>
                </patternFill>
              </fill>
            </x14:dxf>
          </x14:cfRule>
          <xm:sqref>U129:Z129</xm:sqref>
        </x14:conditionalFormatting>
        <x14:conditionalFormatting xmlns:xm="http://schemas.microsoft.com/office/excel/2006/main">
          <x14:cfRule type="containsText" priority="55" operator="containsText" id="{32292F96-25CF-41BA-A77B-E84E24B71391}">
            <xm:f>NOT(ISERROR(SEARCH("-",AJ1)))</xm:f>
            <xm:f>"-"</xm:f>
            <x14:dxf>
              <fill>
                <patternFill patternType="none">
                  <bgColor auto="1"/>
                </patternFill>
              </fill>
            </x14:dxf>
          </x14:cfRule>
          <xm:sqref>AJ1:AS3 AU1:BD3 AU4 AJ4 AJ6:AS1048576 AU5:BD1048576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559D5-22DA-8F40-9C02-737A62A9AB10}">
  <sheetPr>
    <tabColor rgb="FF84BC34"/>
  </sheetPr>
  <dimension ref="A1:AF332"/>
  <sheetViews>
    <sheetView zoomScale="79" zoomScaleNormal="79" workbookViewId="0">
      <pane ySplit="5" topLeftCell="A6" activePane="bottomLeft" state="frozen"/>
      <selection pane="bottomLeft" activeCell="Z3" sqref="Z3"/>
    </sheetView>
  </sheetViews>
  <sheetFormatPr baseColWidth="10" defaultColWidth="11" defaultRowHeight="15.6" outlineLevelCol="2"/>
  <cols>
    <col min="1" max="1" width="6.796875" style="81" customWidth="1"/>
    <col min="2" max="2" width="4.69921875" style="1" bestFit="1" customWidth="1"/>
    <col min="3" max="3" width="54.19921875" style="41" bestFit="1" customWidth="1"/>
    <col min="4" max="4" width="8.5" style="41" bestFit="1" customWidth="1"/>
    <col min="5" max="8" width="8.5" style="41" hidden="1" customWidth="1" outlineLevel="2"/>
    <col min="9" max="9" width="9.19921875" style="58" customWidth="1" outlineLevel="1" collapsed="1"/>
    <col min="10" max="11" width="9.19921875" style="58" customWidth="1" outlineLevel="1"/>
    <col min="12" max="14" width="9.5" style="58" customWidth="1" outlineLevel="1"/>
    <col min="15" max="15" width="10.5" style="86" bestFit="1" customWidth="1"/>
    <col min="16" max="16" width="8.5" style="58" bestFit="1" customWidth="1"/>
    <col min="17" max="17" width="11.09765625" style="60" bestFit="1" customWidth="1"/>
    <col min="18" max="18" width="10.3984375" style="58" bestFit="1" customWidth="1"/>
    <col min="19" max="19" width="14.69921875" style="87" customWidth="1"/>
    <col min="20" max="20" width="12.69921875" style="58" bestFit="1" customWidth="1"/>
    <col min="21" max="21" width="11" style="58"/>
    <col min="22" max="22" width="13.5" style="58" customWidth="1"/>
    <col min="23" max="23" width="15.5" style="58" customWidth="1" outlineLevel="1"/>
    <col min="24" max="24" width="14" style="94" bestFit="1" customWidth="1" outlineLevel="1"/>
    <col min="25" max="25" width="11.19921875" style="94" customWidth="1" outlineLevel="1"/>
    <col min="26" max="26" width="12.796875" style="61" customWidth="1" outlineLevel="1"/>
    <col min="27" max="27" width="12.69921875" style="60" customWidth="1" outlineLevel="1"/>
    <col min="28" max="28" width="11.796875" style="61" customWidth="1"/>
    <col min="29" max="29" width="11" style="60"/>
    <col min="30" max="30" width="7.796875" style="84" bestFit="1" customWidth="1"/>
    <col min="31" max="31" width="7.296875" style="84" bestFit="1" customWidth="1"/>
    <col min="32" max="32" width="84.3984375" style="41" bestFit="1" customWidth="1"/>
  </cols>
  <sheetData>
    <row r="1" spans="1:32" s="42" customFormat="1" ht="120.75" customHeight="1" thickBot="1">
      <c r="A1" s="309" t="s">
        <v>2768</v>
      </c>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84"/>
      <c r="AE1" s="84"/>
      <c r="AF1" s="44"/>
    </row>
    <row r="2" spans="1:32" s="59" customFormat="1" ht="26.55" customHeight="1" thickBot="1">
      <c r="A2" s="88"/>
      <c r="B2" s="91"/>
      <c r="C2" s="92"/>
      <c r="D2" s="92"/>
      <c r="E2" s="92"/>
      <c r="F2" s="92"/>
      <c r="G2" s="92"/>
      <c r="H2" s="92"/>
      <c r="I2" s="62"/>
      <c r="J2" s="62"/>
      <c r="K2" s="62"/>
      <c r="L2" s="62"/>
      <c r="M2" s="62"/>
      <c r="N2" s="62"/>
      <c r="O2" s="86"/>
      <c r="P2" s="62"/>
      <c r="Q2" s="85"/>
      <c r="R2" s="62"/>
      <c r="S2" s="87"/>
      <c r="T2" s="62"/>
      <c r="U2" s="62"/>
      <c r="V2" s="62"/>
      <c r="W2" s="314" t="s">
        <v>0</v>
      </c>
      <c r="X2" s="315"/>
      <c r="Y2" s="93"/>
      <c r="Z2" s="99">
        <v>0</v>
      </c>
      <c r="AA2" s="94"/>
      <c r="AB2" s="107"/>
      <c r="AC2" s="62"/>
      <c r="AD2" s="95"/>
      <c r="AE2" s="95"/>
      <c r="AF2" s="92"/>
    </row>
    <row r="3" spans="1:32" s="59" customFormat="1" ht="31.95" customHeight="1" thickBot="1">
      <c r="A3" s="98">
        <v>46232</v>
      </c>
      <c r="B3" s="91"/>
      <c r="C3" s="96" t="s">
        <v>279</v>
      </c>
      <c r="D3" s="90"/>
      <c r="E3" s="90"/>
      <c r="F3" s="90"/>
      <c r="G3" s="90"/>
      <c r="H3" s="90"/>
      <c r="I3" s="90"/>
      <c r="J3" s="89"/>
      <c r="K3" s="90"/>
      <c r="L3" s="90"/>
      <c r="M3" s="90"/>
      <c r="N3" s="90"/>
      <c r="O3" s="101"/>
      <c r="P3" s="90"/>
      <c r="Q3" s="102"/>
      <c r="R3" s="89"/>
      <c r="S3" s="109"/>
      <c r="T3" s="90"/>
      <c r="U3" s="90"/>
      <c r="V3" s="62"/>
      <c r="W3" s="314" t="s">
        <v>2</v>
      </c>
      <c r="X3" s="315"/>
      <c r="Y3" s="97"/>
      <c r="Z3" s="100">
        <v>40</v>
      </c>
      <c r="AA3" s="94"/>
      <c r="AB3" s="107"/>
      <c r="AC3" s="62"/>
      <c r="AD3" s="95"/>
      <c r="AE3" s="95"/>
      <c r="AF3" s="92"/>
    </row>
    <row r="4" spans="1:32" s="35" customFormat="1" ht="16.2" thickBot="1">
      <c r="A4" s="82" t="s">
        <v>2430</v>
      </c>
      <c r="E4" s="316" t="s">
        <v>2431</v>
      </c>
      <c r="F4" s="317"/>
      <c r="G4" s="317"/>
      <c r="H4" s="318"/>
      <c r="I4" s="311" t="s">
        <v>280</v>
      </c>
      <c r="J4" s="312"/>
      <c r="K4" s="313"/>
      <c r="L4" s="312" t="s">
        <v>281</v>
      </c>
      <c r="M4" s="312"/>
      <c r="N4" s="313"/>
      <c r="O4" s="86"/>
      <c r="Q4" s="57"/>
      <c r="S4" s="87"/>
      <c r="X4" s="94"/>
      <c r="Y4" s="94"/>
      <c r="Z4" s="61"/>
      <c r="AA4" s="57"/>
      <c r="AB4" s="61"/>
      <c r="AC4" s="57"/>
      <c r="AD4" s="84"/>
      <c r="AE4" s="84"/>
      <c r="AF4" s="151"/>
    </row>
    <row r="5" spans="1:32" s="62" customFormat="1" ht="78.599999999999994" thickBot="1">
      <c r="A5" s="158" t="s">
        <v>7</v>
      </c>
      <c r="B5" s="136" t="s">
        <v>8</v>
      </c>
      <c r="C5" s="220" t="s">
        <v>9</v>
      </c>
      <c r="D5" s="158" t="s">
        <v>10</v>
      </c>
      <c r="E5" s="249" t="s">
        <v>282</v>
      </c>
      <c r="F5" s="246" t="s">
        <v>283</v>
      </c>
      <c r="G5" s="250" t="s">
        <v>2432</v>
      </c>
      <c r="H5" s="251" t="s">
        <v>2433</v>
      </c>
      <c r="I5" s="249" t="s">
        <v>282</v>
      </c>
      <c r="J5" s="246" t="s">
        <v>283</v>
      </c>
      <c r="K5" s="247" t="s">
        <v>284</v>
      </c>
      <c r="L5" s="329" t="s">
        <v>282</v>
      </c>
      <c r="M5" s="246" t="s">
        <v>283</v>
      </c>
      <c r="N5" s="247" t="s">
        <v>284</v>
      </c>
      <c r="O5" s="139" t="s">
        <v>285</v>
      </c>
      <c r="P5" s="76" t="s">
        <v>286</v>
      </c>
      <c r="Q5" s="140" t="s">
        <v>287</v>
      </c>
      <c r="R5" s="76" t="s">
        <v>288</v>
      </c>
      <c r="S5" s="281" t="s">
        <v>289</v>
      </c>
      <c r="T5" s="76" t="s">
        <v>290</v>
      </c>
      <c r="U5" s="159" t="s">
        <v>291</v>
      </c>
      <c r="V5" s="160" t="s">
        <v>292</v>
      </c>
      <c r="W5" s="220" t="s">
        <v>293</v>
      </c>
      <c r="X5" s="140" t="s">
        <v>294</v>
      </c>
      <c r="Y5" s="270" t="s">
        <v>295</v>
      </c>
      <c r="Z5" s="225" t="s">
        <v>296</v>
      </c>
      <c r="AA5" s="138" t="s">
        <v>27</v>
      </c>
      <c r="AB5" s="108" t="s">
        <v>28</v>
      </c>
      <c r="AC5" s="132" t="s">
        <v>29</v>
      </c>
      <c r="AD5" s="141" t="s">
        <v>297</v>
      </c>
      <c r="AE5" s="142" t="s">
        <v>298</v>
      </c>
      <c r="AF5" s="430" t="s">
        <v>35</v>
      </c>
    </row>
    <row r="6" spans="1:32" s="62" customFormat="1" ht="15" customHeight="1">
      <c r="A6" s="411"/>
      <c r="B6" s="412" t="s">
        <v>38</v>
      </c>
      <c r="C6" s="413" t="s">
        <v>299</v>
      </c>
      <c r="D6" s="414" t="s">
        <v>2597</v>
      </c>
      <c r="E6" s="415">
        <v>20082</v>
      </c>
      <c r="F6" s="416">
        <v>20272</v>
      </c>
      <c r="G6" s="416">
        <v>25335</v>
      </c>
      <c r="H6" s="417">
        <v>25338</v>
      </c>
      <c r="I6" s="415" t="s">
        <v>300</v>
      </c>
      <c r="J6" s="416" t="s">
        <v>301</v>
      </c>
      <c r="K6" s="418" t="s">
        <v>302</v>
      </c>
      <c r="L6" s="419" t="s">
        <v>303</v>
      </c>
      <c r="M6" s="416" t="s">
        <v>304</v>
      </c>
      <c r="N6" s="418" t="s">
        <v>305</v>
      </c>
      <c r="O6" s="420">
        <v>21.99</v>
      </c>
      <c r="P6" s="148">
        <f t="shared" ref="P6:P69" si="0">O6/1.19</f>
        <v>18.478991596638654</v>
      </c>
      <c r="Q6" s="421"/>
      <c r="R6" s="422"/>
      <c r="S6" s="234">
        <f t="shared" ref="S6:S25" si="1">O6-Q6</f>
        <v>21.99</v>
      </c>
      <c r="T6" s="148">
        <f t="shared" ref="T6:T69" si="2">S6/1.19</f>
        <v>18.478991596638654</v>
      </c>
      <c r="U6" s="423"/>
      <c r="V6" s="424"/>
      <c r="W6" s="425" t="s">
        <v>306</v>
      </c>
      <c r="X6" s="421">
        <v>105</v>
      </c>
      <c r="Y6" s="426"/>
      <c r="Z6" s="271">
        <f t="shared" ref="Z6:Z69" si="3">SUM(X6:Y6)</f>
        <v>105</v>
      </c>
      <c r="AA6" s="137">
        <f t="shared" ref="AA6:AA69" si="4">(($Z$2+$Z$3)-Z6)*1.19</f>
        <v>-77.349999999999994</v>
      </c>
      <c r="AB6" s="166">
        <f t="shared" ref="AB6:AB69" si="5">IF(AA6&lt;1,9.99,ROUNDDOWN(AA6/10,0)*10+9.99)</f>
        <v>9.99</v>
      </c>
      <c r="AC6" s="128">
        <f t="shared" ref="AC6:AC69" si="6">AB6/1.19</f>
        <v>8.3949579831932777</v>
      </c>
      <c r="AD6" s="427">
        <v>45813</v>
      </c>
      <c r="AE6" s="428"/>
      <c r="AF6" s="429"/>
    </row>
    <row r="7" spans="1:32" s="62" customFormat="1" ht="15" customHeight="1">
      <c r="A7" s="325"/>
      <c r="B7" s="336" t="s">
        <v>38</v>
      </c>
      <c r="C7" s="335" t="s">
        <v>299</v>
      </c>
      <c r="D7" s="414" t="s">
        <v>2597</v>
      </c>
      <c r="E7" s="337">
        <v>20082</v>
      </c>
      <c r="F7" s="338">
        <v>20272</v>
      </c>
      <c r="G7" s="338">
        <v>25335</v>
      </c>
      <c r="H7" s="261">
        <v>25338</v>
      </c>
      <c r="I7" s="337" t="s">
        <v>307</v>
      </c>
      <c r="J7" s="338" t="s">
        <v>308</v>
      </c>
      <c r="K7" s="339" t="s">
        <v>309</v>
      </c>
      <c r="L7" s="340" t="s">
        <v>310</v>
      </c>
      <c r="M7" s="338" t="s">
        <v>311</v>
      </c>
      <c r="N7" s="339" t="s">
        <v>312</v>
      </c>
      <c r="O7" s="330">
        <v>21.99</v>
      </c>
      <c r="P7" s="148">
        <f t="shared" si="0"/>
        <v>18.478991596638654</v>
      </c>
      <c r="Q7" s="133">
        <v>2</v>
      </c>
      <c r="R7" s="149">
        <v>24092</v>
      </c>
      <c r="S7" s="234">
        <f t="shared" ref="S7:S70" si="7">O7-Q7</f>
        <v>19.989999999999998</v>
      </c>
      <c r="T7" s="148">
        <f t="shared" ref="T7:T70" si="8">S7/1.19</f>
        <v>16.798319327731093</v>
      </c>
      <c r="U7" s="105"/>
      <c r="V7" s="161"/>
      <c r="W7" s="341" t="s">
        <v>306</v>
      </c>
      <c r="X7" s="133">
        <v>105</v>
      </c>
      <c r="Y7" s="83">
        <v>-40</v>
      </c>
      <c r="Z7" s="271">
        <f t="shared" ref="Z7:Z70" si="9">SUM(X7:Y7)</f>
        <v>65</v>
      </c>
      <c r="AA7" s="137">
        <f t="shared" ref="AA7:AA70" si="10">(($Z$2+$Z$3)-Z7)*1.19</f>
        <v>-29.75</v>
      </c>
      <c r="AB7" s="166">
        <f t="shared" ref="AB7:AB70" si="11">IF(AA7&lt;1,9.99,ROUNDDOWN(AA7/10,0)*10+9.99)</f>
        <v>9.99</v>
      </c>
      <c r="AC7" s="128">
        <f t="shared" ref="AC7:AC70" si="12">AB7/1.19</f>
        <v>8.3949579831932777</v>
      </c>
      <c r="AD7" s="134">
        <v>45813</v>
      </c>
      <c r="AE7" s="272"/>
      <c r="AF7" s="342"/>
    </row>
    <row r="8" spans="1:32" s="62" customFormat="1" ht="15" customHeight="1">
      <c r="A8" s="325"/>
      <c r="B8" s="336" t="s">
        <v>38</v>
      </c>
      <c r="C8" s="335" t="s">
        <v>313</v>
      </c>
      <c r="D8" s="280" t="s">
        <v>85</v>
      </c>
      <c r="E8" s="337">
        <v>20083</v>
      </c>
      <c r="F8" s="338">
        <v>20273</v>
      </c>
      <c r="G8" s="338">
        <v>25336</v>
      </c>
      <c r="H8" s="261">
        <v>25339</v>
      </c>
      <c r="I8" s="337" t="s">
        <v>314</v>
      </c>
      <c r="J8" s="338" t="s">
        <v>315</v>
      </c>
      <c r="K8" s="339" t="s">
        <v>316</v>
      </c>
      <c r="L8" s="340" t="s">
        <v>317</v>
      </c>
      <c r="M8" s="338" t="s">
        <v>318</v>
      </c>
      <c r="N8" s="339" t="s">
        <v>319</v>
      </c>
      <c r="O8" s="330">
        <v>26.99</v>
      </c>
      <c r="P8" s="148">
        <f t="shared" si="0"/>
        <v>22.680672268907564</v>
      </c>
      <c r="Q8" s="133"/>
      <c r="R8" s="149"/>
      <c r="S8" s="234">
        <f t="shared" si="7"/>
        <v>26.99</v>
      </c>
      <c r="T8" s="148">
        <f t="shared" si="8"/>
        <v>22.680672268907564</v>
      </c>
      <c r="U8" s="105"/>
      <c r="V8" s="161"/>
      <c r="W8" s="341" t="s">
        <v>320</v>
      </c>
      <c r="X8" s="133">
        <v>195</v>
      </c>
      <c r="Y8" s="83"/>
      <c r="Z8" s="271">
        <f t="shared" si="9"/>
        <v>195</v>
      </c>
      <c r="AA8" s="137">
        <f t="shared" si="10"/>
        <v>-184.45</v>
      </c>
      <c r="AB8" s="166">
        <f t="shared" si="11"/>
        <v>9.99</v>
      </c>
      <c r="AC8" s="128">
        <f t="shared" si="12"/>
        <v>8.3949579831932777</v>
      </c>
      <c r="AD8" s="134">
        <v>45813</v>
      </c>
      <c r="AE8" s="272"/>
      <c r="AF8" s="342"/>
    </row>
    <row r="9" spans="1:32" s="62" customFormat="1" ht="15" customHeight="1">
      <c r="A9" s="325"/>
      <c r="B9" s="336" t="s">
        <v>38</v>
      </c>
      <c r="C9" s="335" t="s">
        <v>321</v>
      </c>
      <c r="D9" s="280" t="s">
        <v>71</v>
      </c>
      <c r="E9" s="337">
        <v>20084</v>
      </c>
      <c r="F9" s="338">
        <v>20274</v>
      </c>
      <c r="G9" s="338">
        <v>25337</v>
      </c>
      <c r="H9" s="261">
        <v>25340</v>
      </c>
      <c r="I9" s="337" t="s">
        <v>322</v>
      </c>
      <c r="J9" s="338" t="s">
        <v>323</v>
      </c>
      <c r="K9" s="339" t="s">
        <v>324</v>
      </c>
      <c r="L9" s="340" t="s">
        <v>325</v>
      </c>
      <c r="M9" s="338" t="s">
        <v>326</v>
      </c>
      <c r="N9" s="339" t="s">
        <v>327</v>
      </c>
      <c r="O9" s="330">
        <v>31.99</v>
      </c>
      <c r="P9" s="148">
        <f t="shared" si="0"/>
        <v>26.882352941176471</v>
      </c>
      <c r="Q9" s="133"/>
      <c r="R9" s="149"/>
      <c r="S9" s="234">
        <f t="shared" si="7"/>
        <v>31.99</v>
      </c>
      <c r="T9" s="148">
        <f t="shared" si="8"/>
        <v>26.882352941176471</v>
      </c>
      <c r="U9" s="105"/>
      <c r="V9" s="161"/>
      <c r="W9" s="341" t="s">
        <v>328</v>
      </c>
      <c r="X9" s="133">
        <v>275</v>
      </c>
      <c r="Y9" s="83"/>
      <c r="Z9" s="271">
        <f t="shared" si="9"/>
        <v>275</v>
      </c>
      <c r="AA9" s="137">
        <f t="shared" si="10"/>
        <v>-279.64999999999998</v>
      </c>
      <c r="AB9" s="166">
        <f t="shared" si="11"/>
        <v>9.99</v>
      </c>
      <c r="AC9" s="128">
        <f t="shared" si="12"/>
        <v>8.3949579831932777</v>
      </c>
      <c r="AD9" s="134">
        <v>45813</v>
      </c>
      <c r="AE9" s="272"/>
      <c r="AF9" s="342"/>
    </row>
    <row r="10" spans="1:32" s="62" customFormat="1" ht="15" customHeight="1">
      <c r="A10" s="325"/>
      <c r="B10" s="336" t="s">
        <v>38</v>
      </c>
      <c r="C10" s="335" t="s">
        <v>329</v>
      </c>
      <c r="D10" s="414" t="s">
        <v>2597</v>
      </c>
      <c r="E10" s="337">
        <v>20091</v>
      </c>
      <c r="F10" s="338">
        <v>20281</v>
      </c>
      <c r="G10" s="338">
        <v>25353</v>
      </c>
      <c r="H10" s="261">
        <v>25356</v>
      </c>
      <c r="I10" s="337" t="s">
        <v>330</v>
      </c>
      <c r="J10" s="338" t="s">
        <v>331</v>
      </c>
      <c r="K10" s="339" t="s">
        <v>332</v>
      </c>
      <c r="L10" s="340" t="s">
        <v>333</v>
      </c>
      <c r="M10" s="338" t="s">
        <v>334</v>
      </c>
      <c r="N10" s="339" t="s">
        <v>335</v>
      </c>
      <c r="O10" s="330">
        <v>24.99</v>
      </c>
      <c r="P10" s="148">
        <f t="shared" si="0"/>
        <v>21</v>
      </c>
      <c r="Q10" s="133">
        <v>2</v>
      </c>
      <c r="R10" s="149">
        <v>24092</v>
      </c>
      <c r="S10" s="234">
        <f t="shared" si="7"/>
        <v>22.99</v>
      </c>
      <c r="T10" s="148">
        <f t="shared" si="8"/>
        <v>19.319327731092436</v>
      </c>
      <c r="U10" s="105"/>
      <c r="V10" s="161"/>
      <c r="W10" s="341" t="s">
        <v>336</v>
      </c>
      <c r="X10" s="133">
        <v>120</v>
      </c>
      <c r="Y10" s="83">
        <v>-40</v>
      </c>
      <c r="Z10" s="271">
        <f t="shared" si="9"/>
        <v>80</v>
      </c>
      <c r="AA10" s="137">
        <f t="shared" si="10"/>
        <v>-47.599999999999994</v>
      </c>
      <c r="AB10" s="166">
        <f t="shared" si="11"/>
        <v>9.99</v>
      </c>
      <c r="AC10" s="128">
        <f t="shared" si="12"/>
        <v>8.3949579831932777</v>
      </c>
      <c r="AD10" s="134">
        <v>45813</v>
      </c>
      <c r="AE10" s="272"/>
      <c r="AF10" s="342"/>
    </row>
    <row r="11" spans="1:32" s="62" customFormat="1" ht="15" customHeight="1">
      <c r="A11" s="325"/>
      <c r="B11" s="336" t="s">
        <v>38</v>
      </c>
      <c r="C11" s="335" t="s">
        <v>329</v>
      </c>
      <c r="D11" s="414" t="s">
        <v>2597</v>
      </c>
      <c r="E11" s="337">
        <v>20091</v>
      </c>
      <c r="F11" s="338">
        <v>20281</v>
      </c>
      <c r="G11" s="338">
        <v>25353</v>
      </c>
      <c r="H11" s="261">
        <v>25356</v>
      </c>
      <c r="I11" s="337" t="s">
        <v>337</v>
      </c>
      <c r="J11" s="338" t="s">
        <v>338</v>
      </c>
      <c r="K11" s="339" t="s">
        <v>339</v>
      </c>
      <c r="L11" s="340" t="s">
        <v>340</v>
      </c>
      <c r="M11" s="338" t="s">
        <v>341</v>
      </c>
      <c r="N11" s="339" t="s">
        <v>342</v>
      </c>
      <c r="O11" s="330">
        <v>24.99</v>
      </c>
      <c r="P11" s="148">
        <f t="shared" si="0"/>
        <v>21</v>
      </c>
      <c r="Q11" s="133">
        <v>8</v>
      </c>
      <c r="R11" s="149">
        <v>24214</v>
      </c>
      <c r="S11" s="234">
        <f t="shared" si="7"/>
        <v>16.989999999999998</v>
      </c>
      <c r="T11" s="148">
        <f t="shared" si="8"/>
        <v>14.277310924369747</v>
      </c>
      <c r="U11" s="106" t="s">
        <v>343</v>
      </c>
      <c r="V11" s="161"/>
      <c r="W11" s="341" t="s">
        <v>336</v>
      </c>
      <c r="X11" s="133">
        <v>120</v>
      </c>
      <c r="Y11" s="83">
        <v>-80</v>
      </c>
      <c r="Z11" s="271">
        <f t="shared" si="9"/>
        <v>40</v>
      </c>
      <c r="AA11" s="137">
        <f t="shared" si="10"/>
        <v>0</v>
      </c>
      <c r="AB11" s="166">
        <f t="shared" si="11"/>
        <v>9.99</v>
      </c>
      <c r="AC11" s="128">
        <f t="shared" si="12"/>
        <v>8.3949579831932777</v>
      </c>
      <c r="AD11" s="134">
        <v>45813</v>
      </c>
      <c r="AE11" s="272"/>
      <c r="AF11" s="342"/>
    </row>
    <row r="12" spans="1:32" s="62" customFormat="1" ht="15" customHeight="1">
      <c r="A12" s="325"/>
      <c r="B12" s="336" t="s">
        <v>38</v>
      </c>
      <c r="C12" s="335" t="s">
        <v>329</v>
      </c>
      <c r="D12" s="414" t="s">
        <v>2597</v>
      </c>
      <c r="E12" s="337">
        <v>20091</v>
      </c>
      <c r="F12" s="338">
        <v>20281</v>
      </c>
      <c r="G12" s="338">
        <v>25353</v>
      </c>
      <c r="H12" s="261">
        <v>25356</v>
      </c>
      <c r="I12" s="337" t="s">
        <v>344</v>
      </c>
      <c r="J12" s="338" t="s">
        <v>345</v>
      </c>
      <c r="K12" s="339" t="s">
        <v>346</v>
      </c>
      <c r="L12" s="340" t="s">
        <v>347</v>
      </c>
      <c r="M12" s="338" t="s">
        <v>348</v>
      </c>
      <c r="N12" s="339" t="s">
        <v>349</v>
      </c>
      <c r="O12" s="330">
        <v>24.99</v>
      </c>
      <c r="P12" s="148">
        <f t="shared" si="0"/>
        <v>21</v>
      </c>
      <c r="Q12" s="133">
        <v>6</v>
      </c>
      <c r="R12" s="149">
        <v>24213</v>
      </c>
      <c r="S12" s="234">
        <f t="shared" si="7"/>
        <v>18.989999999999998</v>
      </c>
      <c r="T12" s="148">
        <f t="shared" si="8"/>
        <v>15.957983193277311</v>
      </c>
      <c r="U12" s="105"/>
      <c r="V12" s="161"/>
      <c r="W12" s="341" t="s">
        <v>336</v>
      </c>
      <c r="X12" s="133">
        <v>120</v>
      </c>
      <c r="Y12" s="83">
        <v>-45</v>
      </c>
      <c r="Z12" s="271">
        <f t="shared" si="9"/>
        <v>75</v>
      </c>
      <c r="AA12" s="137">
        <f t="shared" si="10"/>
        <v>-41.65</v>
      </c>
      <c r="AB12" s="166">
        <f t="shared" si="11"/>
        <v>9.99</v>
      </c>
      <c r="AC12" s="128">
        <f t="shared" si="12"/>
        <v>8.3949579831932777</v>
      </c>
      <c r="AD12" s="134">
        <v>45813</v>
      </c>
      <c r="AE12" s="272"/>
      <c r="AF12" s="342"/>
    </row>
    <row r="13" spans="1:32" s="62" customFormat="1" ht="15" customHeight="1">
      <c r="A13" s="326"/>
      <c r="B13" s="336" t="s">
        <v>38</v>
      </c>
      <c r="C13" s="335" t="s">
        <v>329</v>
      </c>
      <c r="D13" s="414" t="s">
        <v>2597</v>
      </c>
      <c r="E13" s="337">
        <v>20091</v>
      </c>
      <c r="F13" s="338">
        <v>20281</v>
      </c>
      <c r="G13" s="338">
        <v>25353</v>
      </c>
      <c r="H13" s="261">
        <v>25356</v>
      </c>
      <c r="I13" s="337" t="s">
        <v>350</v>
      </c>
      <c r="J13" s="338" t="s">
        <v>351</v>
      </c>
      <c r="K13" s="339" t="s">
        <v>352</v>
      </c>
      <c r="L13" s="340" t="s">
        <v>353</v>
      </c>
      <c r="M13" s="338" t="s">
        <v>354</v>
      </c>
      <c r="N13" s="339" t="s">
        <v>355</v>
      </c>
      <c r="O13" s="330">
        <v>24.99</v>
      </c>
      <c r="P13" s="148">
        <f t="shared" si="0"/>
        <v>21</v>
      </c>
      <c r="Q13" s="133"/>
      <c r="R13" s="149"/>
      <c r="S13" s="234">
        <f t="shared" si="7"/>
        <v>24.99</v>
      </c>
      <c r="T13" s="148">
        <f t="shared" si="8"/>
        <v>21</v>
      </c>
      <c r="U13" s="105"/>
      <c r="V13" s="161"/>
      <c r="W13" s="341" t="s">
        <v>336</v>
      </c>
      <c r="X13" s="133">
        <v>120</v>
      </c>
      <c r="Y13" s="83"/>
      <c r="Z13" s="271">
        <f t="shared" si="9"/>
        <v>120</v>
      </c>
      <c r="AA13" s="137">
        <f t="shared" si="10"/>
        <v>-95.199999999999989</v>
      </c>
      <c r="AB13" s="166">
        <f t="shared" si="11"/>
        <v>9.99</v>
      </c>
      <c r="AC13" s="128">
        <f t="shared" si="12"/>
        <v>8.3949579831932777</v>
      </c>
      <c r="AD13" s="134">
        <v>45813</v>
      </c>
      <c r="AE13" s="272"/>
      <c r="AF13" s="342"/>
    </row>
    <row r="14" spans="1:32" s="62" customFormat="1" ht="15" customHeight="1">
      <c r="A14" s="327"/>
      <c r="B14" s="336" t="s">
        <v>38</v>
      </c>
      <c r="C14" s="335" t="s">
        <v>356</v>
      </c>
      <c r="D14" s="280" t="s">
        <v>85</v>
      </c>
      <c r="E14" s="337">
        <v>20092</v>
      </c>
      <c r="F14" s="338">
        <v>20282</v>
      </c>
      <c r="G14" s="338">
        <v>25354</v>
      </c>
      <c r="H14" s="261">
        <v>25357</v>
      </c>
      <c r="I14" s="337" t="s">
        <v>357</v>
      </c>
      <c r="J14" s="338" t="s">
        <v>358</v>
      </c>
      <c r="K14" s="339" t="s">
        <v>359</v>
      </c>
      <c r="L14" s="340" t="s">
        <v>360</v>
      </c>
      <c r="M14" s="338" t="s">
        <v>361</v>
      </c>
      <c r="N14" s="339" t="s">
        <v>362</v>
      </c>
      <c r="O14" s="330">
        <v>29.99</v>
      </c>
      <c r="P14" s="148">
        <f t="shared" si="0"/>
        <v>25.201680672268907</v>
      </c>
      <c r="Q14" s="133">
        <v>6</v>
      </c>
      <c r="R14" s="149">
        <v>24213</v>
      </c>
      <c r="S14" s="234">
        <f t="shared" si="7"/>
        <v>23.99</v>
      </c>
      <c r="T14" s="148">
        <f t="shared" si="8"/>
        <v>20.159663865546218</v>
      </c>
      <c r="U14" s="105"/>
      <c r="V14" s="161"/>
      <c r="W14" s="341" t="s">
        <v>363</v>
      </c>
      <c r="X14" s="133">
        <v>210</v>
      </c>
      <c r="Y14" s="83">
        <v>-45</v>
      </c>
      <c r="Z14" s="271">
        <f t="shared" si="9"/>
        <v>165</v>
      </c>
      <c r="AA14" s="137">
        <f t="shared" si="10"/>
        <v>-148.75</v>
      </c>
      <c r="AB14" s="166">
        <f t="shared" si="11"/>
        <v>9.99</v>
      </c>
      <c r="AC14" s="128">
        <f t="shared" si="12"/>
        <v>8.3949579831932777</v>
      </c>
      <c r="AD14" s="134">
        <v>45813</v>
      </c>
      <c r="AE14" s="272"/>
      <c r="AF14" s="342"/>
    </row>
    <row r="15" spans="1:32" s="62" customFormat="1" ht="15" customHeight="1">
      <c r="A15" s="325"/>
      <c r="B15" s="336" t="s">
        <v>38</v>
      </c>
      <c r="C15" s="335" t="s">
        <v>356</v>
      </c>
      <c r="D15" s="280" t="s">
        <v>85</v>
      </c>
      <c r="E15" s="337">
        <v>20092</v>
      </c>
      <c r="F15" s="338">
        <v>20282</v>
      </c>
      <c r="G15" s="338">
        <v>25354</v>
      </c>
      <c r="H15" s="261">
        <v>25357</v>
      </c>
      <c r="I15" s="337" t="s">
        <v>364</v>
      </c>
      <c r="J15" s="338" t="s">
        <v>365</v>
      </c>
      <c r="K15" s="339" t="s">
        <v>366</v>
      </c>
      <c r="L15" s="340" t="s">
        <v>367</v>
      </c>
      <c r="M15" s="338" t="s">
        <v>368</v>
      </c>
      <c r="N15" s="339" t="s">
        <v>369</v>
      </c>
      <c r="O15" s="330">
        <v>29.99</v>
      </c>
      <c r="P15" s="148">
        <f t="shared" si="0"/>
        <v>25.201680672268907</v>
      </c>
      <c r="Q15" s="133"/>
      <c r="R15" s="149"/>
      <c r="S15" s="234">
        <f t="shared" si="7"/>
        <v>29.99</v>
      </c>
      <c r="T15" s="148">
        <f t="shared" si="8"/>
        <v>25.201680672268907</v>
      </c>
      <c r="U15" s="105"/>
      <c r="V15" s="161"/>
      <c r="W15" s="341" t="s">
        <v>363</v>
      </c>
      <c r="X15" s="133">
        <v>210</v>
      </c>
      <c r="Y15" s="83"/>
      <c r="Z15" s="271">
        <f t="shared" si="9"/>
        <v>210</v>
      </c>
      <c r="AA15" s="137">
        <f t="shared" si="10"/>
        <v>-202.29999999999998</v>
      </c>
      <c r="AB15" s="166">
        <f t="shared" si="11"/>
        <v>9.99</v>
      </c>
      <c r="AC15" s="128">
        <f t="shared" si="12"/>
        <v>8.3949579831932777</v>
      </c>
      <c r="AD15" s="134">
        <v>45813</v>
      </c>
      <c r="AE15" s="272"/>
      <c r="AF15" s="342"/>
    </row>
    <row r="16" spans="1:32" s="62" customFormat="1" ht="15" customHeight="1">
      <c r="A16" s="325"/>
      <c r="B16" s="336" t="s">
        <v>38</v>
      </c>
      <c r="C16" s="335" t="s">
        <v>370</v>
      </c>
      <c r="D16" s="280" t="s">
        <v>71</v>
      </c>
      <c r="E16" s="337">
        <v>20093</v>
      </c>
      <c r="F16" s="338">
        <v>20283</v>
      </c>
      <c r="G16" s="338">
        <v>25355</v>
      </c>
      <c r="H16" s="261">
        <v>25358</v>
      </c>
      <c r="I16" s="337" t="s">
        <v>371</v>
      </c>
      <c r="J16" s="338" t="s">
        <v>372</v>
      </c>
      <c r="K16" s="339" t="s">
        <v>373</v>
      </c>
      <c r="L16" s="340" t="s">
        <v>374</v>
      </c>
      <c r="M16" s="338" t="s">
        <v>375</v>
      </c>
      <c r="N16" s="339" t="s">
        <v>376</v>
      </c>
      <c r="O16" s="330">
        <v>34.99</v>
      </c>
      <c r="P16" s="148">
        <f t="shared" si="0"/>
        <v>29.403361344537817</v>
      </c>
      <c r="Q16" s="133">
        <v>6</v>
      </c>
      <c r="R16" s="149">
        <v>24213</v>
      </c>
      <c r="S16" s="234">
        <f t="shared" si="7"/>
        <v>28.990000000000002</v>
      </c>
      <c r="T16" s="148">
        <f t="shared" si="8"/>
        <v>24.361344537815128</v>
      </c>
      <c r="U16" s="105"/>
      <c r="V16" s="161"/>
      <c r="W16" s="341" t="s">
        <v>377</v>
      </c>
      <c r="X16" s="133">
        <v>290</v>
      </c>
      <c r="Y16" s="83">
        <v>-45</v>
      </c>
      <c r="Z16" s="271">
        <f t="shared" si="9"/>
        <v>245</v>
      </c>
      <c r="AA16" s="137">
        <f t="shared" si="10"/>
        <v>-243.95</v>
      </c>
      <c r="AB16" s="166">
        <f t="shared" si="11"/>
        <v>9.99</v>
      </c>
      <c r="AC16" s="128">
        <f t="shared" si="12"/>
        <v>8.3949579831932777</v>
      </c>
      <c r="AD16" s="134">
        <v>45813</v>
      </c>
      <c r="AE16" s="272"/>
      <c r="AF16" s="342"/>
    </row>
    <row r="17" spans="1:32" s="62" customFormat="1" ht="15" customHeight="1">
      <c r="A17" s="326"/>
      <c r="B17" s="336" t="s">
        <v>38</v>
      </c>
      <c r="C17" s="335" t="s">
        <v>370</v>
      </c>
      <c r="D17" s="280" t="s">
        <v>71</v>
      </c>
      <c r="E17" s="337">
        <v>20093</v>
      </c>
      <c r="F17" s="338">
        <v>20283</v>
      </c>
      <c r="G17" s="338">
        <v>25355</v>
      </c>
      <c r="H17" s="261">
        <v>25358</v>
      </c>
      <c r="I17" s="337" t="s">
        <v>378</v>
      </c>
      <c r="J17" s="338" t="s">
        <v>379</v>
      </c>
      <c r="K17" s="339" t="s">
        <v>380</v>
      </c>
      <c r="L17" s="340" t="s">
        <v>381</v>
      </c>
      <c r="M17" s="338" t="s">
        <v>382</v>
      </c>
      <c r="N17" s="339" t="s">
        <v>383</v>
      </c>
      <c r="O17" s="330">
        <v>34.989999999999995</v>
      </c>
      <c r="P17" s="148">
        <f t="shared" si="0"/>
        <v>29.403361344537814</v>
      </c>
      <c r="Q17" s="133"/>
      <c r="R17" s="149"/>
      <c r="S17" s="234">
        <f t="shared" si="7"/>
        <v>34.989999999999995</v>
      </c>
      <c r="T17" s="148">
        <f t="shared" si="8"/>
        <v>29.403361344537814</v>
      </c>
      <c r="U17" s="105"/>
      <c r="V17" s="161"/>
      <c r="W17" s="341" t="s">
        <v>377</v>
      </c>
      <c r="X17" s="133">
        <v>290</v>
      </c>
      <c r="Y17" s="83"/>
      <c r="Z17" s="271">
        <f t="shared" si="9"/>
        <v>290</v>
      </c>
      <c r="AA17" s="137">
        <f t="shared" si="10"/>
        <v>-297.5</v>
      </c>
      <c r="AB17" s="166">
        <f t="shared" si="11"/>
        <v>9.99</v>
      </c>
      <c r="AC17" s="128">
        <f t="shared" si="12"/>
        <v>8.3949579831932777</v>
      </c>
      <c r="AD17" s="134">
        <v>45813</v>
      </c>
      <c r="AE17" s="272"/>
      <c r="AF17" s="342"/>
    </row>
    <row r="18" spans="1:32" s="62" customFormat="1" ht="15" customHeight="1">
      <c r="A18" s="326"/>
      <c r="B18" s="336" t="s">
        <v>38</v>
      </c>
      <c r="C18" s="344" t="s">
        <v>384</v>
      </c>
      <c r="D18" s="414" t="s">
        <v>2597</v>
      </c>
      <c r="E18" s="337">
        <v>20053</v>
      </c>
      <c r="F18" s="338">
        <v>20243</v>
      </c>
      <c r="G18" s="338">
        <v>25274</v>
      </c>
      <c r="H18" s="261">
        <v>25289</v>
      </c>
      <c r="I18" s="337" t="s">
        <v>385</v>
      </c>
      <c r="J18" s="338" t="s">
        <v>386</v>
      </c>
      <c r="K18" s="339" t="s">
        <v>387</v>
      </c>
      <c r="L18" s="340" t="s">
        <v>388</v>
      </c>
      <c r="M18" s="338" t="s">
        <v>389</v>
      </c>
      <c r="N18" s="339" t="s">
        <v>390</v>
      </c>
      <c r="O18" s="330">
        <v>27.99</v>
      </c>
      <c r="P18" s="148">
        <f t="shared" si="0"/>
        <v>23.521008403361343</v>
      </c>
      <c r="Q18" s="133">
        <v>2</v>
      </c>
      <c r="R18" s="149">
        <v>24092</v>
      </c>
      <c r="S18" s="234">
        <f t="shared" si="7"/>
        <v>25.99</v>
      </c>
      <c r="T18" s="148">
        <f t="shared" si="8"/>
        <v>21.840336134453782</v>
      </c>
      <c r="U18" s="105"/>
      <c r="V18" s="161"/>
      <c r="W18" s="341" t="s">
        <v>391</v>
      </c>
      <c r="X18" s="133">
        <v>130</v>
      </c>
      <c r="Y18" s="83">
        <v>-40</v>
      </c>
      <c r="Z18" s="271">
        <f t="shared" si="9"/>
        <v>90</v>
      </c>
      <c r="AA18" s="137">
        <f t="shared" si="10"/>
        <v>-59.5</v>
      </c>
      <c r="AB18" s="166">
        <f t="shared" si="11"/>
        <v>9.99</v>
      </c>
      <c r="AC18" s="128">
        <f t="shared" si="12"/>
        <v>8.3949579831932777</v>
      </c>
      <c r="AD18" s="134">
        <v>45813</v>
      </c>
      <c r="AE18" s="272"/>
      <c r="AF18" s="342"/>
    </row>
    <row r="19" spans="1:32" s="62" customFormat="1" ht="15" customHeight="1">
      <c r="A19" s="328"/>
      <c r="B19" s="336" t="s">
        <v>38</v>
      </c>
      <c r="C19" s="344" t="s">
        <v>384</v>
      </c>
      <c r="D19" s="414" t="s">
        <v>2597</v>
      </c>
      <c r="E19" s="337">
        <v>20053</v>
      </c>
      <c r="F19" s="338">
        <v>20243</v>
      </c>
      <c r="G19" s="338">
        <v>25274</v>
      </c>
      <c r="H19" s="261">
        <v>25289</v>
      </c>
      <c r="I19" s="337" t="s">
        <v>392</v>
      </c>
      <c r="J19" s="338" t="s">
        <v>393</v>
      </c>
      <c r="K19" s="339" t="s">
        <v>394</v>
      </c>
      <c r="L19" s="340" t="s">
        <v>395</v>
      </c>
      <c r="M19" s="338" t="s">
        <v>396</v>
      </c>
      <c r="N19" s="339" t="s">
        <v>397</v>
      </c>
      <c r="O19" s="330">
        <v>27.99</v>
      </c>
      <c r="P19" s="148">
        <f t="shared" si="0"/>
        <v>23.521008403361343</v>
      </c>
      <c r="Q19" s="133">
        <v>5</v>
      </c>
      <c r="R19" s="149">
        <v>24093</v>
      </c>
      <c r="S19" s="234">
        <f t="shared" si="7"/>
        <v>22.99</v>
      </c>
      <c r="T19" s="148">
        <f t="shared" si="8"/>
        <v>19.319327731092436</v>
      </c>
      <c r="U19" s="105"/>
      <c r="V19" s="161"/>
      <c r="W19" s="341" t="s">
        <v>391</v>
      </c>
      <c r="X19" s="133">
        <v>130</v>
      </c>
      <c r="Y19" s="83">
        <v>-100</v>
      </c>
      <c r="Z19" s="271">
        <f t="shared" si="9"/>
        <v>30</v>
      </c>
      <c r="AA19" s="137">
        <f t="shared" si="10"/>
        <v>11.899999999999999</v>
      </c>
      <c r="AB19" s="166">
        <f t="shared" si="11"/>
        <v>19.990000000000002</v>
      </c>
      <c r="AC19" s="128">
        <f t="shared" si="12"/>
        <v>16.798319327731093</v>
      </c>
      <c r="AD19" s="134">
        <v>45813</v>
      </c>
      <c r="AE19" s="272"/>
      <c r="AF19" s="342"/>
    </row>
    <row r="20" spans="1:32" s="62" customFormat="1" ht="15" customHeight="1">
      <c r="A20" s="328"/>
      <c r="B20" s="336" t="s">
        <v>38</v>
      </c>
      <c r="C20" s="344" t="s">
        <v>384</v>
      </c>
      <c r="D20" s="414" t="s">
        <v>2597</v>
      </c>
      <c r="E20" s="337">
        <v>20053</v>
      </c>
      <c r="F20" s="338">
        <v>20243</v>
      </c>
      <c r="G20" s="338">
        <v>25274</v>
      </c>
      <c r="H20" s="261">
        <v>25289</v>
      </c>
      <c r="I20" s="337" t="s">
        <v>398</v>
      </c>
      <c r="J20" s="338" t="s">
        <v>399</v>
      </c>
      <c r="K20" s="339" t="s">
        <v>400</v>
      </c>
      <c r="L20" s="340" t="s">
        <v>401</v>
      </c>
      <c r="M20" s="338" t="s">
        <v>402</v>
      </c>
      <c r="N20" s="339" t="s">
        <v>403</v>
      </c>
      <c r="O20" s="330">
        <v>27.99</v>
      </c>
      <c r="P20" s="148">
        <f t="shared" si="0"/>
        <v>23.521008403361343</v>
      </c>
      <c r="Q20" s="133">
        <v>6</v>
      </c>
      <c r="R20" s="149">
        <v>24213</v>
      </c>
      <c r="S20" s="234">
        <f t="shared" si="7"/>
        <v>21.99</v>
      </c>
      <c r="T20" s="148">
        <f t="shared" si="8"/>
        <v>18.478991596638654</v>
      </c>
      <c r="U20" s="105"/>
      <c r="V20" s="161"/>
      <c r="W20" s="341" t="s">
        <v>391</v>
      </c>
      <c r="X20" s="133">
        <v>130</v>
      </c>
      <c r="Y20" s="83">
        <v>-45</v>
      </c>
      <c r="Z20" s="271">
        <f t="shared" si="9"/>
        <v>85</v>
      </c>
      <c r="AA20" s="137">
        <f t="shared" si="10"/>
        <v>-53.55</v>
      </c>
      <c r="AB20" s="166">
        <f t="shared" si="11"/>
        <v>9.99</v>
      </c>
      <c r="AC20" s="128">
        <f t="shared" si="12"/>
        <v>8.3949579831932777</v>
      </c>
      <c r="AD20" s="134">
        <v>45813</v>
      </c>
      <c r="AE20" s="272"/>
      <c r="AF20" s="342"/>
    </row>
    <row r="21" spans="1:32" s="62" customFormat="1" ht="15" customHeight="1">
      <c r="A21" s="325"/>
      <c r="B21" s="336" t="s">
        <v>38</v>
      </c>
      <c r="C21" s="344" t="s">
        <v>384</v>
      </c>
      <c r="D21" s="414" t="s">
        <v>2597</v>
      </c>
      <c r="E21" s="337">
        <v>20053</v>
      </c>
      <c r="F21" s="338">
        <v>20243</v>
      </c>
      <c r="G21" s="338">
        <v>25274</v>
      </c>
      <c r="H21" s="261">
        <v>25289</v>
      </c>
      <c r="I21" s="337" t="s">
        <v>404</v>
      </c>
      <c r="J21" s="338" t="s">
        <v>405</v>
      </c>
      <c r="K21" s="339" t="s">
        <v>406</v>
      </c>
      <c r="L21" s="340" t="s">
        <v>407</v>
      </c>
      <c r="M21" s="338" t="s">
        <v>408</v>
      </c>
      <c r="N21" s="339" t="s">
        <v>409</v>
      </c>
      <c r="O21" s="330">
        <v>27.99</v>
      </c>
      <c r="P21" s="148">
        <f t="shared" si="0"/>
        <v>23.521008403361343</v>
      </c>
      <c r="Q21" s="133"/>
      <c r="R21" s="149"/>
      <c r="S21" s="234">
        <f t="shared" si="7"/>
        <v>27.99</v>
      </c>
      <c r="T21" s="148">
        <f t="shared" si="8"/>
        <v>23.521008403361343</v>
      </c>
      <c r="U21" s="105"/>
      <c r="V21" s="161"/>
      <c r="W21" s="341" t="s">
        <v>391</v>
      </c>
      <c r="X21" s="133">
        <v>130</v>
      </c>
      <c r="Y21" s="83"/>
      <c r="Z21" s="271">
        <f t="shared" si="9"/>
        <v>130</v>
      </c>
      <c r="AA21" s="137">
        <f t="shared" si="10"/>
        <v>-107.1</v>
      </c>
      <c r="AB21" s="166">
        <f t="shared" si="11"/>
        <v>9.99</v>
      </c>
      <c r="AC21" s="128">
        <f t="shared" si="12"/>
        <v>8.3949579831932777</v>
      </c>
      <c r="AD21" s="134">
        <v>45813</v>
      </c>
      <c r="AE21" s="272"/>
      <c r="AF21" s="342"/>
    </row>
    <row r="22" spans="1:32" s="62" customFormat="1" ht="15" customHeight="1">
      <c r="A22" s="328"/>
      <c r="B22" s="336" t="s">
        <v>38</v>
      </c>
      <c r="C22" s="335" t="s">
        <v>410</v>
      </c>
      <c r="D22" s="280" t="s">
        <v>85</v>
      </c>
      <c r="E22" s="337">
        <v>20054</v>
      </c>
      <c r="F22" s="338">
        <v>20244</v>
      </c>
      <c r="G22" s="338">
        <v>25275</v>
      </c>
      <c r="H22" s="261">
        <v>25290</v>
      </c>
      <c r="I22" s="337" t="s">
        <v>411</v>
      </c>
      <c r="J22" s="338" t="s">
        <v>412</v>
      </c>
      <c r="K22" s="339" t="s">
        <v>413</v>
      </c>
      <c r="L22" s="340" t="s">
        <v>414</v>
      </c>
      <c r="M22" s="338" t="s">
        <v>415</v>
      </c>
      <c r="N22" s="339" t="s">
        <v>416</v>
      </c>
      <c r="O22" s="330">
        <v>32.99</v>
      </c>
      <c r="P22" s="148">
        <f t="shared" si="0"/>
        <v>27.722689075630257</v>
      </c>
      <c r="Q22" s="133">
        <v>6</v>
      </c>
      <c r="R22" s="149">
        <v>24213</v>
      </c>
      <c r="S22" s="234">
        <f t="shared" si="7"/>
        <v>26.990000000000002</v>
      </c>
      <c r="T22" s="148">
        <f t="shared" si="8"/>
        <v>22.680672268907564</v>
      </c>
      <c r="U22" s="105"/>
      <c r="V22" s="161"/>
      <c r="W22" s="341" t="s">
        <v>417</v>
      </c>
      <c r="X22" s="133">
        <v>220</v>
      </c>
      <c r="Y22" s="83">
        <v>-45</v>
      </c>
      <c r="Z22" s="271">
        <f t="shared" si="9"/>
        <v>175</v>
      </c>
      <c r="AA22" s="137">
        <f t="shared" si="10"/>
        <v>-160.65</v>
      </c>
      <c r="AB22" s="166">
        <f t="shared" si="11"/>
        <v>9.99</v>
      </c>
      <c r="AC22" s="128">
        <f t="shared" si="12"/>
        <v>8.3949579831932777</v>
      </c>
      <c r="AD22" s="134">
        <v>45813</v>
      </c>
      <c r="AE22" s="272"/>
      <c r="AF22" s="342"/>
    </row>
    <row r="23" spans="1:32" s="62" customFormat="1" ht="15" customHeight="1">
      <c r="A23" s="325"/>
      <c r="B23" s="336" t="s">
        <v>38</v>
      </c>
      <c r="C23" s="335" t="s">
        <v>410</v>
      </c>
      <c r="D23" s="280" t="s">
        <v>85</v>
      </c>
      <c r="E23" s="337">
        <v>20054</v>
      </c>
      <c r="F23" s="338">
        <v>20244</v>
      </c>
      <c r="G23" s="338">
        <v>25275</v>
      </c>
      <c r="H23" s="261">
        <v>25290</v>
      </c>
      <c r="I23" s="337" t="s">
        <v>418</v>
      </c>
      <c r="J23" s="338" t="s">
        <v>419</v>
      </c>
      <c r="K23" s="339" t="s">
        <v>420</v>
      </c>
      <c r="L23" s="340" t="s">
        <v>421</v>
      </c>
      <c r="M23" s="338" t="s">
        <v>422</v>
      </c>
      <c r="N23" s="339" t="s">
        <v>423</v>
      </c>
      <c r="O23" s="330">
        <v>32.99</v>
      </c>
      <c r="P23" s="148">
        <f t="shared" si="0"/>
        <v>27.722689075630257</v>
      </c>
      <c r="Q23" s="133"/>
      <c r="R23" s="149"/>
      <c r="S23" s="234">
        <f t="shared" si="7"/>
        <v>32.99</v>
      </c>
      <c r="T23" s="148">
        <f t="shared" si="8"/>
        <v>27.722689075630257</v>
      </c>
      <c r="U23" s="105"/>
      <c r="V23" s="161"/>
      <c r="W23" s="341" t="s">
        <v>417</v>
      </c>
      <c r="X23" s="133">
        <v>220</v>
      </c>
      <c r="Y23" s="83"/>
      <c r="Z23" s="271">
        <f t="shared" si="9"/>
        <v>220</v>
      </c>
      <c r="AA23" s="137">
        <f t="shared" si="10"/>
        <v>-214.2</v>
      </c>
      <c r="AB23" s="166">
        <f t="shared" si="11"/>
        <v>9.99</v>
      </c>
      <c r="AC23" s="128">
        <f t="shared" si="12"/>
        <v>8.3949579831932777</v>
      </c>
      <c r="AD23" s="134">
        <v>45813</v>
      </c>
      <c r="AE23" s="272"/>
      <c r="AF23" s="342"/>
    </row>
    <row r="24" spans="1:32" s="62" customFormat="1" ht="15" customHeight="1">
      <c r="A24" s="325"/>
      <c r="B24" s="336" t="s">
        <v>38</v>
      </c>
      <c r="C24" s="335" t="s">
        <v>424</v>
      </c>
      <c r="D24" s="280" t="s">
        <v>71</v>
      </c>
      <c r="E24" s="337">
        <v>20055</v>
      </c>
      <c r="F24" s="338">
        <v>20245</v>
      </c>
      <c r="G24" s="338">
        <v>25276</v>
      </c>
      <c r="H24" s="261">
        <v>25291</v>
      </c>
      <c r="I24" s="337" t="s">
        <v>425</v>
      </c>
      <c r="J24" s="338" t="s">
        <v>426</v>
      </c>
      <c r="K24" s="339" t="s">
        <v>427</v>
      </c>
      <c r="L24" s="340" t="s">
        <v>428</v>
      </c>
      <c r="M24" s="338" t="s">
        <v>429</v>
      </c>
      <c r="N24" s="339" t="s">
        <v>430</v>
      </c>
      <c r="O24" s="330">
        <v>37.99</v>
      </c>
      <c r="P24" s="148">
        <f t="shared" si="0"/>
        <v>31.924369747899163</v>
      </c>
      <c r="Q24" s="133">
        <v>6</v>
      </c>
      <c r="R24" s="149">
        <v>24213</v>
      </c>
      <c r="S24" s="234">
        <f t="shared" si="7"/>
        <v>31.990000000000002</v>
      </c>
      <c r="T24" s="148">
        <f t="shared" si="8"/>
        <v>26.882352941176475</v>
      </c>
      <c r="U24" s="105"/>
      <c r="V24" s="161"/>
      <c r="W24" s="341" t="s">
        <v>431</v>
      </c>
      <c r="X24" s="133">
        <v>300</v>
      </c>
      <c r="Y24" s="83">
        <v>-45</v>
      </c>
      <c r="Z24" s="271">
        <f t="shared" si="9"/>
        <v>255</v>
      </c>
      <c r="AA24" s="137">
        <f t="shared" si="10"/>
        <v>-255.85</v>
      </c>
      <c r="AB24" s="166">
        <f t="shared" si="11"/>
        <v>9.99</v>
      </c>
      <c r="AC24" s="128">
        <f t="shared" si="12"/>
        <v>8.3949579831932777</v>
      </c>
      <c r="AD24" s="134">
        <v>45813</v>
      </c>
      <c r="AE24" s="272"/>
      <c r="AF24" s="342"/>
    </row>
    <row r="25" spans="1:32" s="62" customFormat="1" ht="15" customHeight="1">
      <c r="A25" s="325"/>
      <c r="B25" s="336" t="s">
        <v>38</v>
      </c>
      <c r="C25" s="335" t="s">
        <v>424</v>
      </c>
      <c r="D25" s="280" t="s">
        <v>71</v>
      </c>
      <c r="E25" s="337">
        <v>20055</v>
      </c>
      <c r="F25" s="338">
        <v>20245</v>
      </c>
      <c r="G25" s="338">
        <v>25276</v>
      </c>
      <c r="H25" s="261">
        <v>25291</v>
      </c>
      <c r="I25" s="337" t="s">
        <v>432</v>
      </c>
      <c r="J25" s="338" t="s">
        <v>433</v>
      </c>
      <c r="K25" s="339" t="s">
        <v>434</v>
      </c>
      <c r="L25" s="340" t="s">
        <v>435</v>
      </c>
      <c r="M25" s="338" t="s">
        <v>436</v>
      </c>
      <c r="N25" s="339" t="s">
        <v>437</v>
      </c>
      <c r="O25" s="330">
        <v>37.99</v>
      </c>
      <c r="P25" s="148">
        <f t="shared" si="0"/>
        <v>31.924369747899163</v>
      </c>
      <c r="Q25" s="133"/>
      <c r="R25" s="149"/>
      <c r="S25" s="234">
        <f t="shared" si="7"/>
        <v>37.99</v>
      </c>
      <c r="T25" s="148">
        <f t="shared" si="8"/>
        <v>31.924369747899163</v>
      </c>
      <c r="U25" s="105"/>
      <c r="V25" s="161"/>
      <c r="W25" s="341" t="s">
        <v>431</v>
      </c>
      <c r="X25" s="133">
        <v>300</v>
      </c>
      <c r="Y25" s="83"/>
      <c r="Z25" s="271">
        <f t="shared" si="9"/>
        <v>300</v>
      </c>
      <c r="AA25" s="137">
        <f t="shared" si="10"/>
        <v>-309.39999999999998</v>
      </c>
      <c r="AB25" s="166">
        <f t="shared" si="11"/>
        <v>9.99</v>
      </c>
      <c r="AC25" s="128">
        <f t="shared" si="12"/>
        <v>8.3949579831932777</v>
      </c>
      <c r="AD25" s="134">
        <v>45813</v>
      </c>
      <c r="AE25" s="272"/>
      <c r="AF25" s="342"/>
    </row>
    <row r="26" spans="1:32" s="62" customFormat="1" ht="15" customHeight="1">
      <c r="A26" s="327"/>
      <c r="B26" s="336" t="s">
        <v>38</v>
      </c>
      <c r="C26" s="335" t="s">
        <v>438</v>
      </c>
      <c r="D26" s="280" t="s">
        <v>2596</v>
      </c>
      <c r="E26" s="337">
        <v>20056</v>
      </c>
      <c r="F26" s="338">
        <v>20246</v>
      </c>
      <c r="G26" s="338">
        <v>25277</v>
      </c>
      <c r="H26" s="261">
        <v>25292</v>
      </c>
      <c r="I26" s="337" t="s">
        <v>439</v>
      </c>
      <c r="J26" s="338" t="s">
        <v>440</v>
      </c>
      <c r="K26" s="339" t="s">
        <v>441</v>
      </c>
      <c r="L26" s="340" t="s">
        <v>442</v>
      </c>
      <c r="M26" s="338" t="s">
        <v>443</v>
      </c>
      <c r="N26" s="339" t="s">
        <v>444</v>
      </c>
      <c r="O26" s="330">
        <v>47.99</v>
      </c>
      <c r="P26" s="148">
        <f t="shared" si="0"/>
        <v>40.327731092436977</v>
      </c>
      <c r="Q26" s="133"/>
      <c r="R26" s="149"/>
      <c r="S26" s="234">
        <f t="shared" si="7"/>
        <v>47.99</v>
      </c>
      <c r="T26" s="148">
        <f t="shared" si="8"/>
        <v>40.327731092436977</v>
      </c>
      <c r="U26" s="105"/>
      <c r="V26" s="161"/>
      <c r="W26" s="341" t="s">
        <v>445</v>
      </c>
      <c r="X26" s="133">
        <v>490</v>
      </c>
      <c r="Y26" s="83"/>
      <c r="Z26" s="271">
        <f t="shared" si="9"/>
        <v>490</v>
      </c>
      <c r="AA26" s="137">
        <f t="shared" si="10"/>
        <v>-535.5</v>
      </c>
      <c r="AB26" s="166">
        <f t="shared" si="11"/>
        <v>9.99</v>
      </c>
      <c r="AC26" s="128">
        <f t="shared" si="12"/>
        <v>8.3949579831932777</v>
      </c>
      <c r="AD26" s="134">
        <v>45813</v>
      </c>
      <c r="AE26" s="272"/>
      <c r="AF26" s="342"/>
    </row>
    <row r="27" spans="1:32" s="62" customFormat="1" ht="15" customHeight="1">
      <c r="A27" s="325"/>
      <c r="B27" s="336" t="s">
        <v>38</v>
      </c>
      <c r="C27" s="335" t="s">
        <v>446</v>
      </c>
      <c r="D27" s="414" t="s">
        <v>2597</v>
      </c>
      <c r="E27" s="337">
        <v>20057</v>
      </c>
      <c r="F27" s="338">
        <v>20247</v>
      </c>
      <c r="G27" s="338">
        <v>25278</v>
      </c>
      <c r="H27" s="261">
        <v>25293</v>
      </c>
      <c r="I27" s="337" t="s">
        <v>447</v>
      </c>
      <c r="J27" s="338" t="s">
        <v>448</v>
      </c>
      <c r="K27" s="339" t="s">
        <v>449</v>
      </c>
      <c r="L27" s="340" t="s">
        <v>450</v>
      </c>
      <c r="M27" s="338" t="s">
        <v>451</v>
      </c>
      <c r="N27" s="339" t="s">
        <v>452</v>
      </c>
      <c r="O27" s="330">
        <v>29.99</v>
      </c>
      <c r="P27" s="148">
        <f t="shared" si="0"/>
        <v>25.201680672268907</v>
      </c>
      <c r="Q27" s="133"/>
      <c r="R27" s="149"/>
      <c r="S27" s="234">
        <f t="shared" si="7"/>
        <v>29.99</v>
      </c>
      <c r="T27" s="148">
        <f t="shared" si="8"/>
        <v>25.201680672268907</v>
      </c>
      <c r="U27" s="105"/>
      <c r="V27" s="161"/>
      <c r="W27" s="341" t="s">
        <v>453</v>
      </c>
      <c r="X27" s="133">
        <v>145</v>
      </c>
      <c r="Y27" s="83"/>
      <c r="Z27" s="271">
        <f t="shared" si="9"/>
        <v>145</v>
      </c>
      <c r="AA27" s="137">
        <f t="shared" si="10"/>
        <v>-124.94999999999999</v>
      </c>
      <c r="AB27" s="166">
        <f t="shared" si="11"/>
        <v>9.99</v>
      </c>
      <c r="AC27" s="128">
        <f t="shared" si="12"/>
        <v>8.3949579831932777</v>
      </c>
      <c r="AD27" s="134">
        <v>45813</v>
      </c>
      <c r="AE27" s="272"/>
      <c r="AF27" s="342"/>
    </row>
    <row r="28" spans="1:32" s="62" customFormat="1" ht="15" customHeight="1">
      <c r="A28" s="325"/>
      <c r="B28" s="336" t="s">
        <v>38</v>
      </c>
      <c r="C28" s="335" t="s">
        <v>454</v>
      </c>
      <c r="D28" s="280" t="s">
        <v>85</v>
      </c>
      <c r="E28" s="337">
        <v>20058</v>
      </c>
      <c r="F28" s="338">
        <v>20248</v>
      </c>
      <c r="G28" s="338">
        <v>25279</v>
      </c>
      <c r="H28" s="261">
        <v>25294</v>
      </c>
      <c r="I28" s="337" t="s">
        <v>455</v>
      </c>
      <c r="J28" s="338" t="s">
        <v>456</v>
      </c>
      <c r="K28" s="339" t="s">
        <v>457</v>
      </c>
      <c r="L28" s="340" t="s">
        <v>458</v>
      </c>
      <c r="M28" s="338" t="s">
        <v>459</v>
      </c>
      <c r="N28" s="339" t="s">
        <v>460</v>
      </c>
      <c r="O28" s="330">
        <v>34.989999999999995</v>
      </c>
      <c r="P28" s="148">
        <f t="shared" si="0"/>
        <v>29.403361344537814</v>
      </c>
      <c r="Q28" s="133"/>
      <c r="R28" s="149"/>
      <c r="S28" s="234">
        <f t="shared" si="7"/>
        <v>34.989999999999995</v>
      </c>
      <c r="T28" s="148">
        <f t="shared" si="8"/>
        <v>29.403361344537814</v>
      </c>
      <c r="U28" s="105"/>
      <c r="V28" s="161"/>
      <c r="W28" s="341" t="s">
        <v>461</v>
      </c>
      <c r="X28" s="133">
        <v>235</v>
      </c>
      <c r="Y28" s="83"/>
      <c r="Z28" s="271">
        <f t="shared" si="9"/>
        <v>235</v>
      </c>
      <c r="AA28" s="137">
        <f t="shared" si="10"/>
        <v>-232.04999999999998</v>
      </c>
      <c r="AB28" s="166">
        <f t="shared" si="11"/>
        <v>9.99</v>
      </c>
      <c r="AC28" s="128">
        <f t="shared" si="12"/>
        <v>8.3949579831932777</v>
      </c>
      <c r="AD28" s="134">
        <v>45813</v>
      </c>
      <c r="AE28" s="272"/>
      <c r="AF28" s="342"/>
    </row>
    <row r="29" spans="1:32" s="62" customFormat="1" ht="15" customHeight="1">
      <c r="A29" s="328"/>
      <c r="B29" s="336" t="s">
        <v>38</v>
      </c>
      <c r="C29" s="335" t="s">
        <v>462</v>
      </c>
      <c r="D29" s="280" t="s">
        <v>71</v>
      </c>
      <c r="E29" s="337">
        <v>20059</v>
      </c>
      <c r="F29" s="338">
        <v>20249</v>
      </c>
      <c r="G29" s="338">
        <v>25280</v>
      </c>
      <c r="H29" s="261">
        <v>25295</v>
      </c>
      <c r="I29" s="337" t="s">
        <v>463</v>
      </c>
      <c r="J29" s="338" t="s">
        <v>464</v>
      </c>
      <c r="K29" s="339" t="s">
        <v>465</v>
      </c>
      <c r="L29" s="340" t="s">
        <v>466</v>
      </c>
      <c r="M29" s="338" t="s">
        <v>467</v>
      </c>
      <c r="N29" s="339" t="s">
        <v>468</v>
      </c>
      <c r="O29" s="330">
        <v>39.99</v>
      </c>
      <c r="P29" s="148">
        <f t="shared" si="0"/>
        <v>33.605042016806728</v>
      </c>
      <c r="Q29" s="133"/>
      <c r="R29" s="149"/>
      <c r="S29" s="234">
        <f t="shared" si="7"/>
        <v>39.99</v>
      </c>
      <c r="T29" s="148">
        <f t="shared" si="8"/>
        <v>33.605042016806728</v>
      </c>
      <c r="U29" s="105"/>
      <c r="V29" s="161"/>
      <c r="W29" s="341" t="s">
        <v>469</v>
      </c>
      <c r="X29" s="133">
        <v>315</v>
      </c>
      <c r="Y29" s="83"/>
      <c r="Z29" s="271">
        <f t="shared" si="9"/>
        <v>315</v>
      </c>
      <c r="AA29" s="137">
        <f t="shared" si="10"/>
        <v>-327.25</v>
      </c>
      <c r="AB29" s="166">
        <f t="shared" si="11"/>
        <v>9.99</v>
      </c>
      <c r="AC29" s="128">
        <f t="shared" si="12"/>
        <v>8.3949579831932777</v>
      </c>
      <c r="AD29" s="134">
        <v>45813</v>
      </c>
      <c r="AE29" s="272"/>
      <c r="AF29" s="342"/>
    </row>
    <row r="30" spans="1:32" s="62" customFormat="1" ht="15" customHeight="1">
      <c r="A30" s="327"/>
      <c r="B30" s="336" t="s">
        <v>38</v>
      </c>
      <c r="C30" s="335" t="s">
        <v>470</v>
      </c>
      <c r="D30" s="280" t="s">
        <v>2596</v>
      </c>
      <c r="E30" s="337">
        <v>20060</v>
      </c>
      <c r="F30" s="338">
        <v>20250</v>
      </c>
      <c r="G30" s="338">
        <v>25281</v>
      </c>
      <c r="H30" s="261">
        <v>25296</v>
      </c>
      <c r="I30" s="337" t="s">
        <v>471</v>
      </c>
      <c r="J30" s="338" t="s">
        <v>472</v>
      </c>
      <c r="K30" s="339" t="s">
        <v>473</v>
      </c>
      <c r="L30" s="340" t="s">
        <v>474</v>
      </c>
      <c r="M30" s="338" t="s">
        <v>475</v>
      </c>
      <c r="N30" s="339" t="s">
        <v>476</v>
      </c>
      <c r="O30" s="330">
        <v>49.99</v>
      </c>
      <c r="P30" s="148">
        <f t="shared" si="0"/>
        <v>42.008403361344541</v>
      </c>
      <c r="Q30" s="133"/>
      <c r="R30" s="149"/>
      <c r="S30" s="234">
        <f t="shared" si="7"/>
        <v>49.99</v>
      </c>
      <c r="T30" s="148">
        <f t="shared" si="8"/>
        <v>42.008403361344541</v>
      </c>
      <c r="U30" s="105"/>
      <c r="V30" s="161"/>
      <c r="W30" s="341" t="s">
        <v>477</v>
      </c>
      <c r="X30" s="133">
        <v>505</v>
      </c>
      <c r="Y30" s="83"/>
      <c r="Z30" s="271">
        <f t="shared" si="9"/>
        <v>505</v>
      </c>
      <c r="AA30" s="137">
        <f t="shared" si="10"/>
        <v>-553.35</v>
      </c>
      <c r="AB30" s="166">
        <f t="shared" si="11"/>
        <v>9.99</v>
      </c>
      <c r="AC30" s="128">
        <f t="shared" si="12"/>
        <v>8.3949579831932777</v>
      </c>
      <c r="AD30" s="134">
        <v>45813</v>
      </c>
      <c r="AE30" s="272"/>
      <c r="AF30" s="342"/>
    </row>
    <row r="31" spans="1:32" s="62" customFormat="1" ht="15" customHeight="1">
      <c r="A31" s="325"/>
      <c r="B31" s="336" t="s">
        <v>38</v>
      </c>
      <c r="C31" s="335" t="s">
        <v>478</v>
      </c>
      <c r="D31" s="414" t="s">
        <v>2597</v>
      </c>
      <c r="E31" s="337">
        <v>20061</v>
      </c>
      <c r="F31" s="338">
        <v>20251</v>
      </c>
      <c r="G31" s="338">
        <v>25282</v>
      </c>
      <c r="H31" s="261">
        <v>25297</v>
      </c>
      <c r="I31" s="337" t="s">
        <v>479</v>
      </c>
      <c r="J31" s="338" t="s">
        <v>480</v>
      </c>
      <c r="K31" s="339" t="s">
        <v>481</v>
      </c>
      <c r="L31" s="340" t="s">
        <v>482</v>
      </c>
      <c r="M31" s="338" t="s">
        <v>483</v>
      </c>
      <c r="N31" s="339" t="s">
        <v>484</v>
      </c>
      <c r="O31" s="330">
        <v>34.99</v>
      </c>
      <c r="P31" s="148">
        <f t="shared" si="0"/>
        <v>29.403361344537817</v>
      </c>
      <c r="Q31" s="133">
        <v>2</v>
      </c>
      <c r="R31" s="149">
        <v>24092</v>
      </c>
      <c r="S31" s="234">
        <f t="shared" si="7"/>
        <v>32.99</v>
      </c>
      <c r="T31" s="148">
        <f t="shared" si="8"/>
        <v>27.722689075630257</v>
      </c>
      <c r="U31" s="105"/>
      <c r="V31" s="161"/>
      <c r="W31" s="345" t="s">
        <v>485</v>
      </c>
      <c r="X31" s="133">
        <v>180</v>
      </c>
      <c r="Y31" s="83">
        <v>-40</v>
      </c>
      <c r="Z31" s="271">
        <f t="shared" si="9"/>
        <v>140</v>
      </c>
      <c r="AA31" s="137">
        <f t="shared" si="10"/>
        <v>-119</v>
      </c>
      <c r="AB31" s="166">
        <f t="shared" si="11"/>
        <v>9.99</v>
      </c>
      <c r="AC31" s="128">
        <f t="shared" si="12"/>
        <v>8.3949579831932777</v>
      </c>
      <c r="AD31" s="134">
        <v>45813</v>
      </c>
      <c r="AE31" s="272"/>
      <c r="AF31" s="342"/>
    </row>
    <row r="32" spans="1:32" s="62" customFormat="1" ht="15" customHeight="1">
      <c r="A32" s="325"/>
      <c r="B32" s="336" t="s">
        <v>38</v>
      </c>
      <c r="C32" s="335" t="s">
        <v>478</v>
      </c>
      <c r="D32" s="414" t="s">
        <v>2597</v>
      </c>
      <c r="E32" s="337">
        <v>20061</v>
      </c>
      <c r="F32" s="338">
        <v>20251</v>
      </c>
      <c r="G32" s="338">
        <v>25282</v>
      </c>
      <c r="H32" s="261">
        <v>25297</v>
      </c>
      <c r="I32" s="337" t="s">
        <v>486</v>
      </c>
      <c r="J32" s="338" t="s">
        <v>487</v>
      </c>
      <c r="K32" s="339" t="s">
        <v>488</v>
      </c>
      <c r="L32" s="340" t="s">
        <v>489</v>
      </c>
      <c r="M32" s="338" t="s">
        <v>490</v>
      </c>
      <c r="N32" s="339" t="s">
        <v>491</v>
      </c>
      <c r="O32" s="330">
        <v>34.99</v>
      </c>
      <c r="P32" s="148">
        <f t="shared" si="0"/>
        <v>29.403361344537817</v>
      </c>
      <c r="Q32" s="133">
        <v>5</v>
      </c>
      <c r="R32" s="149">
        <v>24093</v>
      </c>
      <c r="S32" s="234">
        <f t="shared" si="7"/>
        <v>29.990000000000002</v>
      </c>
      <c r="T32" s="148">
        <f t="shared" si="8"/>
        <v>25.20168067226891</v>
      </c>
      <c r="U32" s="105"/>
      <c r="V32" s="161"/>
      <c r="W32" s="345" t="s">
        <v>485</v>
      </c>
      <c r="X32" s="133">
        <v>180</v>
      </c>
      <c r="Y32" s="83">
        <v>-100</v>
      </c>
      <c r="Z32" s="271">
        <f t="shared" si="9"/>
        <v>80</v>
      </c>
      <c r="AA32" s="137">
        <f t="shared" si="10"/>
        <v>-47.599999999999994</v>
      </c>
      <c r="AB32" s="166">
        <f t="shared" si="11"/>
        <v>9.99</v>
      </c>
      <c r="AC32" s="128">
        <f t="shared" si="12"/>
        <v>8.3949579831932777</v>
      </c>
      <c r="AD32" s="134">
        <v>45813</v>
      </c>
      <c r="AE32" s="272"/>
      <c r="AF32" s="342"/>
    </row>
    <row r="33" spans="1:32" s="62" customFormat="1" ht="15" customHeight="1">
      <c r="A33" s="325"/>
      <c r="B33" s="336" t="s">
        <v>38</v>
      </c>
      <c r="C33" s="335" t="s">
        <v>478</v>
      </c>
      <c r="D33" s="414" t="s">
        <v>2597</v>
      </c>
      <c r="E33" s="337">
        <v>20061</v>
      </c>
      <c r="F33" s="338">
        <v>20251</v>
      </c>
      <c r="G33" s="338">
        <v>25282</v>
      </c>
      <c r="H33" s="261">
        <v>25297</v>
      </c>
      <c r="I33" s="337" t="s">
        <v>492</v>
      </c>
      <c r="J33" s="338" t="s">
        <v>493</v>
      </c>
      <c r="K33" s="339" t="s">
        <v>494</v>
      </c>
      <c r="L33" s="340" t="s">
        <v>495</v>
      </c>
      <c r="M33" s="338" t="s">
        <v>496</v>
      </c>
      <c r="N33" s="339" t="s">
        <v>497</v>
      </c>
      <c r="O33" s="330">
        <v>34.99</v>
      </c>
      <c r="P33" s="148">
        <f t="shared" si="0"/>
        <v>29.403361344537817</v>
      </c>
      <c r="Q33" s="133">
        <v>7</v>
      </c>
      <c r="R33" s="149">
        <v>24094</v>
      </c>
      <c r="S33" s="234">
        <f t="shared" si="7"/>
        <v>27.990000000000002</v>
      </c>
      <c r="T33" s="148">
        <f t="shared" si="8"/>
        <v>23.521008403361346</v>
      </c>
      <c r="U33" s="105"/>
      <c r="V33" s="161"/>
      <c r="W33" s="345" t="s">
        <v>485</v>
      </c>
      <c r="X33" s="133">
        <v>180</v>
      </c>
      <c r="Y33" s="83">
        <v>-140</v>
      </c>
      <c r="Z33" s="271">
        <f t="shared" si="9"/>
        <v>40</v>
      </c>
      <c r="AA33" s="137">
        <f t="shared" si="10"/>
        <v>0</v>
      </c>
      <c r="AB33" s="166">
        <f t="shared" si="11"/>
        <v>9.99</v>
      </c>
      <c r="AC33" s="128">
        <f t="shared" si="12"/>
        <v>8.3949579831932777</v>
      </c>
      <c r="AD33" s="134">
        <v>45813</v>
      </c>
      <c r="AE33" s="272"/>
      <c r="AF33" s="342"/>
    </row>
    <row r="34" spans="1:32" s="62" customFormat="1" ht="15" customHeight="1">
      <c r="A34" s="325"/>
      <c r="B34" s="336" t="s">
        <v>38</v>
      </c>
      <c r="C34" s="335" t="s">
        <v>478</v>
      </c>
      <c r="D34" s="414" t="s">
        <v>2597</v>
      </c>
      <c r="E34" s="337">
        <v>20061</v>
      </c>
      <c r="F34" s="338">
        <v>20251</v>
      </c>
      <c r="G34" s="338">
        <v>25282</v>
      </c>
      <c r="H34" s="261">
        <v>25297</v>
      </c>
      <c r="I34" s="337" t="s">
        <v>498</v>
      </c>
      <c r="J34" s="338" t="s">
        <v>499</v>
      </c>
      <c r="K34" s="339" t="s">
        <v>500</v>
      </c>
      <c r="L34" s="340" t="s">
        <v>501</v>
      </c>
      <c r="M34" s="338" t="s">
        <v>502</v>
      </c>
      <c r="N34" s="339" t="s">
        <v>503</v>
      </c>
      <c r="O34" s="330">
        <v>34.99</v>
      </c>
      <c r="P34" s="148">
        <f t="shared" si="0"/>
        <v>29.403361344537817</v>
      </c>
      <c r="Q34" s="133"/>
      <c r="R34" s="149"/>
      <c r="S34" s="234">
        <f t="shared" si="7"/>
        <v>34.99</v>
      </c>
      <c r="T34" s="148">
        <f t="shared" si="8"/>
        <v>29.403361344537817</v>
      </c>
      <c r="U34" s="105"/>
      <c r="V34" s="161"/>
      <c r="W34" s="341" t="s">
        <v>485</v>
      </c>
      <c r="X34" s="133">
        <v>180</v>
      </c>
      <c r="Y34" s="83"/>
      <c r="Z34" s="271">
        <f t="shared" si="9"/>
        <v>180</v>
      </c>
      <c r="AA34" s="137">
        <f t="shared" si="10"/>
        <v>-166.6</v>
      </c>
      <c r="AB34" s="166">
        <f t="shared" si="11"/>
        <v>9.99</v>
      </c>
      <c r="AC34" s="128">
        <f t="shared" si="12"/>
        <v>8.3949579831932777</v>
      </c>
      <c r="AD34" s="134">
        <v>45813</v>
      </c>
      <c r="AE34" s="272"/>
      <c r="AF34" s="342"/>
    </row>
    <row r="35" spans="1:32" s="62" customFormat="1" ht="15" customHeight="1">
      <c r="A35" s="325"/>
      <c r="B35" s="336" t="s">
        <v>38</v>
      </c>
      <c r="C35" s="335" t="s">
        <v>504</v>
      </c>
      <c r="D35" s="280" t="s">
        <v>85</v>
      </c>
      <c r="E35" s="337">
        <v>20062</v>
      </c>
      <c r="F35" s="338">
        <v>20252</v>
      </c>
      <c r="G35" s="338">
        <v>25283</v>
      </c>
      <c r="H35" s="261">
        <v>25298</v>
      </c>
      <c r="I35" s="337" t="s">
        <v>505</v>
      </c>
      <c r="J35" s="338" t="s">
        <v>506</v>
      </c>
      <c r="K35" s="339" t="s">
        <v>507</v>
      </c>
      <c r="L35" s="340" t="s">
        <v>508</v>
      </c>
      <c r="M35" s="338" t="s">
        <v>509</v>
      </c>
      <c r="N35" s="339" t="s">
        <v>510</v>
      </c>
      <c r="O35" s="330">
        <v>39.99</v>
      </c>
      <c r="P35" s="148">
        <f t="shared" si="0"/>
        <v>33.605042016806728</v>
      </c>
      <c r="Q35" s="133"/>
      <c r="R35" s="149"/>
      <c r="S35" s="234">
        <f t="shared" si="7"/>
        <v>39.99</v>
      </c>
      <c r="T35" s="148">
        <f t="shared" si="8"/>
        <v>33.605042016806728</v>
      </c>
      <c r="U35" s="105"/>
      <c r="V35" s="161"/>
      <c r="W35" s="341" t="s">
        <v>511</v>
      </c>
      <c r="X35" s="133">
        <v>270</v>
      </c>
      <c r="Y35" s="83"/>
      <c r="Z35" s="271">
        <f t="shared" si="9"/>
        <v>270</v>
      </c>
      <c r="AA35" s="137">
        <f t="shared" si="10"/>
        <v>-273.7</v>
      </c>
      <c r="AB35" s="166">
        <f t="shared" si="11"/>
        <v>9.99</v>
      </c>
      <c r="AC35" s="128">
        <f t="shared" si="12"/>
        <v>8.3949579831932777</v>
      </c>
      <c r="AD35" s="134">
        <v>45813</v>
      </c>
      <c r="AE35" s="272"/>
      <c r="AF35" s="342"/>
    </row>
    <row r="36" spans="1:32" s="62" customFormat="1" ht="15" customHeight="1">
      <c r="A36" s="326"/>
      <c r="B36" s="336" t="s">
        <v>38</v>
      </c>
      <c r="C36" s="335" t="s">
        <v>512</v>
      </c>
      <c r="D36" s="280" t="s">
        <v>71</v>
      </c>
      <c r="E36" s="337">
        <v>20063</v>
      </c>
      <c r="F36" s="338">
        <v>20253</v>
      </c>
      <c r="G36" s="338">
        <v>25284</v>
      </c>
      <c r="H36" s="261">
        <v>25299</v>
      </c>
      <c r="I36" s="337" t="s">
        <v>513</v>
      </c>
      <c r="J36" s="338" t="s">
        <v>514</v>
      </c>
      <c r="K36" s="339" t="s">
        <v>515</v>
      </c>
      <c r="L36" s="340" t="s">
        <v>516</v>
      </c>
      <c r="M36" s="338" t="s">
        <v>517</v>
      </c>
      <c r="N36" s="339" t="s">
        <v>518</v>
      </c>
      <c r="O36" s="330">
        <v>44.99</v>
      </c>
      <c r="P36" s="148">
        <f t="shared" si="0"/>
        <v>37.806722689075634</v>
      </c>
      <c r="Q36" s="133"/>
      <c r="R36" s="149"/>
      <c r="S36" s="234">
        <f t="shared" si="7"/>
        <v>44.99</v>
      </c>
      <c r="T36" s="148">
        <f t="shared" si="8"/>
        <v>37.806722689075634</v>
      </c>
      <c r="U36" s="105"/>
      <c r="V36" s="161"/>
      <c r="W36" s="341" t="s">
        <v>519</v>
      </c>
      <c r="X36" s="133">
        <v>350</v>
      </c>
      <c r="Y36" s="83"/>
      <c r="Z36" s="271">
        <f t="shared" si="9"/>
        <v>350</v>
      </c>
      <c r="AA36" s="137">
        <f t="shared" si="10"/>
        <v>-368.9</v>
      </c>
      <c r="AB36" s="166">
        <f t="shared" si="11"/>
        <v>9.99</v>
      </c>
      <c r="AC36" s="128">
        <f t="shared" si="12"/>
        <v>8.3949579831932777</v>
      </c>
      <c r="AD36" s="134">
        <v>45813</v>
      </c>
      <c r="AE36" s="272"/>
      <c r="AF36" s="342"/>
    </row>
    <row r="37" spans="1:32" s="62" customFormat="1" ht="15" customHeight="1">
      <c r="A37" s="325"/>
      <c r="B37" s="336" t="s">
        <v>38</v>
      </c>
      <c r="C37" s="335" t="s">
        <v>520</v>
      </c>
      <c r="D37" s="280" t="s">
        <v>2596</v>
      </c>
      <c r="E37" s="337">
        <v>20064</v>
      </c>
      <c r="F37" s="338">
        <v>20254</v>
      </c>
      <c r="G37" s="338">
        <v>25285</v>
      </c>
      <c r="H37" s="261">
        <v>25300</v>
      </c>
      <c r="I37" s="337" t="s">
        <v>521</v>
      </c>
      <c r="J37" s="338" t="s">
        <v>522</v>
      </c>
      <c r="K37" s="339" t="s">
        <v>523</v>
      </c>
      <c r="L37" s="340" t="s">
        <v>524</v>
      </c>
      <c r="M37" s="338" t="s">
        <v>525</v>
      </c>
      <c r="N37" s="339" t="s">
        <v>526</v>
      </c>
      <c r="O37" s="330">
        <v>54.99</v>
      </c>
      <c r="P37" s="148">
        <f t="shared" si="0"/>
        <v>46.210084033613448</v>
      </c>
      <c r="Q37" s="133"/>
      <c r="R37" s="149"/>
      <c r="S37" s="234">
        <f t="shared" si="7"/>
        <v>54.99</v>
      </c>
      <c r="T37" s="148">
        <f t="shared" si="8"/>
        <v>46.210084033613448</v>
      </c>
      <c r="U37" s="105"/>
      <c r="V37" s="161"/>
      <c r="W37" s="341" t="s">
        <v>527</v>
      </c>
      <c r="X37" s="133">
        <v>540</v>
      </c>
      <c r="Y37" s="83"/>
      <c r="Z37" s="271">
        <f t="shared" si="9"/>
        <v>540</v>
      </c>
      <c r="AA37" s="137">
        <f t="shared" si="10"/>
        <v>-595</v>
      </c>
      <c r="AB37" s="166">
        <f t="shared" si="11"/>
        <v>9.99</v>
      </c>
      <c r="AC37" s="128">
        <f t="shared" si="12"/>
        <v>8.3949579831932777</v>
      </c>
      <c r="AD37" s="134">
        <v>45813</v>
      </c>
      <c r="AE37" s="272"/>
      <c r="AF37" s="342"/>
    </row>
    <row r="38" spans="1:32" s="62" customFormat="1" ht="15" customHeight="1">
      <c r="A38" s="325"/>
      <c r="B38" s="336" t="s">
        <v>38</v>
      </c>
      <c r="C38" s="335" t="s">
        <v>528</v>
      </c>
      <c r="D38" s="414" t="s">
        <v>2597</v>
      </c>
      <c r="E38" s="337">
        <v>20067</v>
      </c>
      <c r="F38" s="338">
        <v>20257</v>
      </c>
      <c r="G38" s="338">
        <v>25305</v>
      </c>
      <c r="H38" s="261">
        <v>25320</v>
      </c>
      <c r="I38" s="337" t="s">
        <v>529</v>
      </c>
      <c r="J38" s="338" t="s">
        <v>530</v>
      </c>
      <c r="K38" s="339" t="s">
        <v>531</v>
      </c>
      <c r="L38" s="340" t="s">
        <v>532</v>
      </c>
      <c r="M38" s="338" t="s">
        <v>533</v>
      </c>
      <c r="N38" s="339" t="s">
        <v>534</v>
      </c>
      <c r="O38" s="330">
        <v>39.99</v>
      </c>
      <c r="P38" s="148">
        <f t="shared" si="0"/>
        <v>33.605042016806728</v>
      </c>
      <c r="Q38" s="133">
        <v>2</v>
      </c>
      <c r="R38" s="149">
        <v>24092</v>
      </c>
      <c r="S38" s="234">
        <f t="shared" si="7"/>
        <v>37.99</v>
      </c>
      <c r="T38" s="148">
        <f t="shared" si="8"/>
        <v>31.924369747899163</v>
      </c>
      <c r="U38" s="240"/>
      <c r="V38" s="241"/>
      <c r="W38" s="341" t="s">
        <v>535</v>
      </c>
      <c r="X38" s="133">
        <v>220</v>
      </c>
      <c r="Y38" s="83">
        <v>-40</v>
      </c>
      <c r="Z38" s="271">
        <f t="shared" si="9"/>
        <v>180</v>
      </c>
      <c r="AA38" s="137">
        <f t="shared" si="10"/>
        <v>-166.6</v>
      </c>
      <c r="AB38" s="166">
        <f t="shared" si="11"/>
        <v>9.99</v>
      </c>
      <c r="AC38" s="128">
        <f t="shared" si="12"/>
        <v>8.3949579831932777</v>
      </c>
      <c r="AD38" s="134">
        <v>45813</v>
      </c>
      <c r="AE38" s="273"/>
      <c r="AF38" s="342"/>
    </row>
    <row r="39" spans="1:32" s="62" customFormat="1" ht="15" customHeight="1">
      <c r="A39" s="325"/>
      <c r="B39" s="336" t="s">
        <v>38</v>
      </c>
      <c r="C39" s="335" t="s">
        <v>528</v>
      </c>
      <c r="D39" s="414" t="s">
        <v>2597</v>
      </c>
      <c r="E39" s="337">
        <v>20067</v>
      </c>
      <c r="F39" s="338">
        <v>20257</v>
      </c>
      <c r="G39" s="338">
        <v>25305</v>
      </c>
      <c r="H39" s="261">
        <v>25320</v>
      </c>
      <c r="I39" s="337" t="s">
        <v>536</v>
      </c>
      <c r="J39" s="338" t="s">
        <v>537</v>
      </c>
      <c r="K39" s="339" t="s">
        <v>538</v>
      </c>
      <c r="L39" s="340" t="s">
        <v>539</v>
      </c>
      <c r="M39" s="338" t="s">
        <v>540</v>
      </c>
      <c r="N39" s="339" t="s">
        <v>541</v>
      </c>
      <c r="O39" s="330">
        <v>39.99</v>
      </c>
      <c r="P39" s="148">
        <f t="shared" si="0"/>
        <v>33.605042016806728</v>
      </c>
      <c r="Q39" s="133">
        <v>5</v>
      </c>
      <c r="R39" s="149">
        <v>24093</v>
      </c>
      <c r="S39" s="234">
        <f t="shared" si="7"/>
        <v>34.99</v>
      </c>
      <c r="T39" s="148">
        <f t="shared" si="8"/>
        <v>29.403361344537817</v>
      </c>
      <c r="U39" s="240"/>
      <c r="V39" s="241"/>
      <c r="W39" s="341" t="s">
        <v>535</v>
      </c>
      <c r="X39" s="133">
        <v>220</v>
      </c>
      <c r="Y39" s="83">
        <v>-100</v>
      </c>
      <c r="Z39" s="271">
        <f t="shared" si="9"/>
        <v>120</v>
      </c>
      <c r="AA39" s="137">
        <f t="shared" si="10"/>
        <v>-95.199999999999989</v>
      </c>
      <c r="AB39" s="166">
        <f t="shared" si="11"/>
        <v>9.99</v>
      </c>
      <c r="AC39" s="128">
        <f t="shared" si="12"/>
        <v>8.3949579831932777</v>
      </c>
      <c r="AD39" s="134">
        <v>45813</v>
      </c>
      <c r="AE39" s="273"/>
      <c r="AF39" s="342"/>
    </row>
    <row r="40" spans="1:32" s="62" customFormat="1" ht="15" customHeight="1">
      <c r="A40" s="325"/>
      <c r="B40" s="336" t="s">
        <v>38</v>
      </c>
      <c r="C40" s="335" t="s">
        <v>528</v>
      </c>
      <c r="D40" s="414" t="s">
        <v>2597</v>
      </c>
      <c r="E40" s="337">
        <v>20067</v>
      </c>
      <c r="F40" s="338">
        <v>20257</v>
      </c>
      <c r="G40" s="338">
        <v>25305</v>
      </c>
      <c r="H40" s="261">
        <v>25320</v>
      </c>
      <c r="I40" s="337" t="s">
        <v>542</v>
      </c>
      <c r="J40" s="338" t="s">
        <v>543</v>
      </c>
      <c r="K40" s="339" t="s">
        <v>544</v>
      </c>
      <c r="L40" s="340" t="s">
        <v>545</v>
      </c>
      <c r="M40" s="338" t="s">
        <v>546</v>
      </c>
      <c r="N40" s="339" t="s">
        <v>547</v>
      </c>
      <c r="O40" s="330">
        <v>39.99</v>
      </c>
      <c r="P40" s="148">
        <f t="shared" si="0"/>
        <v>33.605042016806728</v>
      </c>
      <c r="Q40" s="133">
        <v>7</v>
      </c>
      <c r="R40" s="149">
        <v>24094</v>
      </c>
      <c r="S40" s="234">
        <f t="shared" si="7"/>
        <v>32.99</v>
      </c>
      <c r="T40" s="148">
        <f t="shared" si="8"/>
        <v>27.722689075630257</v>
      </c>
      <c r="U40" s="240"/>
      <c r="V40" s="241"/>
      <c r="W40" s="341" t="s">
        <v>535</v>
      </c>
      <c r="X40" s="133">
        <v>220</v>
      </c>
      <c r="Y40" s="83">
        <v>-140</v>
      </c>
      <c r="Z40" s="271">
        <f t="shared" si="9"/>
        <v>80</v>
      </c>
      <c r="AA40" s="137">
        <f t="shared" si="10"/>
        <v>-47.599999999999994</v>
      </c>
      <c r="AB40" s="166">
        <f t="shared" si="11"/>
        <v>9.99</v>
      </c>
      <c r="AC40" s="128">
        <f t="shared" si="12"/>
        <v>8.3949579831932777</v>
      </c>
      <c r="AD40" s="134">
        <v>45813</v>
      </c>
      <c r="AE40" s="273"/>
      <c r="AF40" s="342"/>
    </row>
    <row r="41" spans="1:32" s="62" customFormat="1" ht="15" customHeight="1">
      <c r="A41" s="325"/>
      <c r="B41" s="336" t="s">
        <v>38</v>
      </c>
      <c r="C41" s="335" t="s">
        <v>528</v>
      </c>
      <c r="D41" s="414" t="s">
        <v>2597</v>
      </c>
      <c r="E41" s="337">
        <v>20067</v>
      </c>
      <c r="F41" s="338">
        <v>20257</v>
      </c>
      <c r="G41" s="338">
        <v>25305</v>
      </c>
      <c r="H41" s="261">
        <v>25320</v>
      </c>
      <c r="I41" s="337" t="s">
        <v>548</v>
      </c>
      <c r="J41" s="338" t="s">
        <v>549</v>
      </c>
      <c r="K41" s="339" t="s">
        <v>550</v>
      </c>
      <c r="L41" s="340" t="s">
        <v>551</v>
      </c>
      <c r="M41" s="338" t="s">
        <v>552</v>
      </c>
      <c r="N41" s="339" t="s">
        <v>553</v>
      </c>
      <c r="O41" s="330">
        <v>39.99</v>
      </c>
      <c r="P41" s="148">
        <f t="shared" si="0"/>
        <v>33.605042016806728</v>
      </c>
      <c r="Q41" s="133"/>
      <c r="R41" s="149"/>
      <c r="S41" s="234">
        <f t="shared" si="7"/>
        <v>39.99</v>
      </c>
      <c r="T41" s="148">
        <f t="shared" si="8"/>
        <v>33.605042016806728</v>
      </c>
      <c r="U41" s="240"/>
      <c r="V41" s="241"/>
      <c r="W41" s="341" t="s">
        <v>535</v>
      </c>
      <c r="X41" s="133">
        <v>220</v>
      </c>
      <c r="Y41" s="83"/>
      <c r="Z41" s="271">
        <f t="shared" si="9"/>
        <v>220</v>
      </c>
      <c r="AA41" s="137">
        <f t="shared" si="10"/>
        <v>-214.2</v>
      </c>
      <c r="AB41" s="166">
        <f t="shared" si="11"/>
        <v>9.99</v>
      </c>
      <c r="AC41" s="128">
        <f t="shared" si="12"/>
        <v>8.3949579831932777</v>
      </c>
      <c r="AD41" s="134">
        <v>45813</v>
      </c>
      <c r="AE41" s="273"/>
      <c r="AF41" s="342"/>
    </row>
    <row r="42" spans="1:32" s="62" customFormat="1" ht="15" customHeight="1">
      <c r="A42" s="326"/>
      <c r="B42" s="336" t="s">
        <v>38</v>
      </c>
      <c r="C42" s="335" t="s">
        <v>554</v>
      </c>
      <c r="D42" s="280" t="s">
        <v>85</v>
      </c>
      <c r="E42" s="337">
        <v>20068</v>
      </c>
      <c r="F42" s="338">
        <v>20258</v>
      </c>
      <c r="G42" s="338">
        <v>25306</v>
      </c>
      <c r="H42" s="261">
        <v>25321</v>
      </c>
      <c r="I42" s="337" t="s">
        <v>555</v>
      </c>
      <c r="J42" s="338" t="s">
        <v>556</v>
      </c>
      <c r="K42" s="339" t="s">
        <v>557</v>
      </c>
      <c r="L42" s="340" t="s">
        <v>558</v>
      </c>
      <c r="M42" s="338" t="s">
        <v>559</v>
      </c>
      <c r="N42" s="339" t="s">
        <v>560</v>
      </c>
      <c r="O42" s="330">
        <v>44.99</v>
      </c>
      <c r="P42" s="148">
        <f t="shared" si="0"/>
        <v>37.806722689075634</v>
      </c>
      <c r="Q42" s="133"/>
      <c r="R42" s="149"/>
      <c r="S42" s="234">
        <f t="shared" si="7"/>
        <v>44.99</v>
      </c>
      <c r="T42" s="148">
        <f t="shared" si="8"/>
        <v>37.806722689075634</v>
      </c>
      <c r="U42" s="240"/>
      <c r="V42" s="241"/>
      <c r="W42" s="341" t="s">
        <v>561</v>
      </c>
      <c r="X42" s="133">
        <v>310</v>
      </c>
      <c r="Y42" s="83"/>
      <c r="Z42" s="271">
        <f t="shared" si="9"/>
        <v>310</v>
      </c>
      <c r="AA42" s="137">
        <f t="shared" si="10"/>
        <v>-321.3</v>
      </c>
      <c r="AB42" s="166">
        <f t="shared" si="11"/>
        <v>9.99</v>
      </c>
      <c r="AC42" s="128">
        <f t="shared" si="12"/>
        <v>8.3949579831932777</v>
      </c>
      <c r="AD42" s="134">
        <v>45813</v>
      </c>
      <c r="AE42" s="273"/>
      <c r="AF42" s="342"/>
    </row>
    <row r="43" spans="1:32" s="62" customFormat="1" ht="15" customHeight="1">
      <c r="A43" s="326"/>
      <c r="B43" s="336" t="s">
        <v>38</v>
      </c>
      <c r="C43" s="335" t="s">
        <v>562</v>
      </c>
      <c r="D43" s="280" t="s">
        <v>71</v>
      </c>
      <c r="E43" s="337">
        <v>20069</v>
      </c>
      <c r="F43" s="338">
        <v>20259</v>
      </c>
      <c r="G43" s="338">
        <v>25307</v>
      </c>
      <c r="H43" s="261">
        <v>25322</v>
      </c>
      <c r="I43" s="337" t="s">
        <v>563</v>
      </c>
      <c r="J43" s="338" t="s">
        <v>564</v>
      </c>
      <c r="K43" s="339" t="s">
        <v>565</v>
      </c>
      <c r="L43" s="340" t="s">
        <v>566</v>
      </c>
      <c r="M43" s="338" t="s">
        <v>567</v>
      </c>
      <c r="N43" s="339" t="s">
        <v>568</v>
      </c>
      <c r="O43" s="330">
        <v>49.99</v>
      </c>
      <c r="P43" s="148">
        <f t="shared" si="0"/>
        <v>42.008403361344541</v>
      </c>
      <c r="Q43" s="133"/>
      <c r="R43" s="149"/>
      <c r="S43" s="234">
        <f t="shared" si="7"/>
        <v>49.99</v>
      </c>
      <c r="T43" s="148">
        <f t="shared" si="8"/>
        <v>42.008403361344541</v>
      </c>
      <c r="U43" s="240"/>
      <c r="V43" s="241"/>
      <c r="W43" s="341" t="s">
        <v>569</v>
      </c>
      <c r="X43" s="133">
        <v>390</v>
      </c>
      <c r="Y43" s="83"/>
      <c r="Z43" s="271">
        <f t="shared" si="9"/>
        <v>390</v>
      </c>
      <c r="AA43" s="137">
        <f t="shared" si="10"/>
        <v>-416.5</v>
      </c>
      <c r="AB43" s="166">
        <f t="shared" si="11"/>
        <v>9.99</v>
      </c>
      <c r="AC43" s="128">
        <f t="shared" si="12"/>
        <v>8.3949579831932777</v>
      </c>
      <c r="AD43" s="134">
        <v>45813</v>
      </c>
      <c r="AE43" s="273"/>
      <c r="AF43" s="342"/>
    </row>
    <row r="44" spans="1:32" s="62" customFormat="1" ht="15" customHeight="1">
      <c r="A44" s="328"/>
      <c r="B44" s="336" t="s">
        <v>38</v>
      </c>
      <c r="C44" s="335" t="s">
        <v>570</v>
      </c>
      <c r="D44" s="280" t="s">
        <v>2596</v>
      </c>
      <c r="E44" s="337">
        <v>20070</v>
      </c>
      <c r="F44" s="338">
        <v>20260</v>
      </c>
      <c r="G44" s="338">
        <v>25308</v>
      </c>
      <c r="H44" s="261">
        <v>25323</v>
      </c>
      <c r="I44" s="337" t="s">
        <v>571</v>
      </c>
      <c r="J44" s="338" t="s">
        <v>572</v>
      </c>
      <c r="K44" s="339" t="s">
        <v>573</v>
      </c>
      <c r="L44" s="340" t="s">
        <v>574</v>
      </c>
      <c r="M44" s="338" t="s">
        <v>575</v>
      </c>
      <c r="N44" s="339" t="s">
        <v>576</v>
      </c>
      <c r="O44" s="330">
        <v>59.99</v>
      </c>
      <c r="P44" s="148">
        <f t="shared" si="0"/>
        <v>50.411764705882355</v>
      </c>
      <c r="Q44" s="133"/>
      <c r="R44" s="149"/>
      <c r="S44" s="234">
        <f t="shared" si="7"/>
        <v>59.99</v>
      </c>
      <c r="T44" s="148">
        <f t="shared" si="8"/>
        <v>50.411764705882355</v>
      </c>
      <c r="U44" s="240"/>
      <c r="V44" s="241"/>
      <c r="W44" s="341" t="s">
        <v>577</v>
      </c>
      <c r="X44" s="133">
        <v>580</v>
      </c>
      <c r="Y44" s="83"/>
      <c r="Z44" s="271">
        <f t="shared" si="9"/>
        <v>580</v>
      </c>
      <c r="AA44" s="137">
        <f t="shared" si="10"/>
        <v>-642.6</v>
      </c>
      <c r="AB44" s="166">
        <f t="shared" si="11"/>
        <v>9.99</v>
      </c>
      <c r="AC44" s="128">
        <f t="shared" si="12"/>
        <v>8.3949579831932777</v>
      </c>
      <c r="AD44" s="134">
        <v>45813</v>
      </c>
      <c r="AE44" s="273"/>
      <c r="AF44" s="342"/>
    </row>
    <row r="45" spans="1:32" s="62" customFormat="1" ht="15" customHeight="1">
      <c r="A45" s="325"/>
      <c r="B45" s="336" t="s">
        <v>38</v>
      </c>
      <c r="C45" s="335" t="s">
        <v>578</v>
      </c>
      <c r="D45" s="414" t="s">
        <v>2597</v>
      </c>
      <c r="E45" s="337">
        <v>20071</v>
      </c>
      <c r="F45" s="338">
        <v>20261</v>
      </c>
      <c r="G45" s="338">
        <v>25309</v>
      </c>
      <c r="H45" s="261">
        <v>25324</v>
      </c>
      <c r="I45" s="337" t="s">
        <v>579</v>
      </c>
      <c r="J45" s="338" t="s">
        <v>580</v>
      </c>
      <c r="K45" s="339" t="s">
        <v>581</v>
      </c>
      <c r="L45" s="340" t="s">
        <v>582</v>
      </c>
      <c r="M45" s="338" t="s">
        <v>583</v>
      </c>
      <c r="N45" s="339" t="s">
        <v>584</v>
      </c>
      <c r="O45" s="330">
        <v>44.99</v>
      </c>
      <c r="P45" s="148">
        <f t="shared" si="0"/>
        <v>37.806722689075634</v>
      </c>
      <c r="Q45" s="133">
        <v>2</v>
      </c>
      <c r="R45" s="149">
        <v>24092</v>
      </c>
      <c r="S45" s="234">
        <f t="shared" si="7"/>
        <v>42.99</v>
      </c>
      <c r="T45" s="148">
        <f t="shared" si="8"/>
        <v>36.12605042016807</v>
      </c>
      <c r="U45" s="240"/>
      <c r="V45" s="241"/>
      <c r="W45" s="341" t="s">
        <v>585</v>
      </c>
      <c r="X45" s="133">
        <v>275</v>
      </c>
      <c r="Y45" s="83">
        <v>-40</v>
      </c>
      <c r="Z45" s="271">
        <f t="shared" si="9"/>
        <v>235</v>
      </c>
      <c r="AA45" s="137">
        <f t="shared" si="10"/>
        <v>-232.04999999999998</v>
      </c>
      <c r="AB45" s="166">
        <f t="shared" si="11"/>
        <v>9.99</v>
      </c>
      <c r="AC45" s="128">
        <f t="shared" si="12"/>
        <v>8.3949579831932777</v>
      </c>
      <c r="AD45" s="134">
        <v>45813</v>
      </c>
      <c r="AE45" s="273"/>
      <c r="AF45" s="342"/>
    </row>
    <row r="46" spans="1:32" s="62" customFormat="1" ht="15" customHeight="1">
      <c r="A46" s="325"/>
      <c r="B46" s="336" t="s">
        <v>38</v>
      </c>
      <c r="C46" s="335" t="s">
        <v>578</v>
      </c>
      <c r="D46" s="414" t="s">
        <v>2597</v>
      </c>
      <c r="E46" s="337">
        <v>20071</v>
      </c>
      <c r="F46" s="338">
        <v>20261</v>
      </c>
      <c r="G46" s="338">
        <v>25309</v>
      </c>
      <c r="H46" s="261">
        <v>25324</v>
      </c>
      <c r="I46" s="337" t="s">
        <v>586</v>
      </c>
      <c r="J46" s="338" t="s">
        <v>587</v>
      </c>
      <c r="K46" s="339" t="s">
        <v>588</v>
      </c>
      <c r="L46" s="340" t="s">
        <v>589</v>
      </c>
      <c r="M46" s="338" t="s">
        <v>590</v>
      </c>
      <c r="N46" s="339" t="s">
        <v>591</v>
      </c>
      <c r="O46" s="330">
        <v>44.99</v>
      </c>
      <c r="P46" s="148">
        <f t="shared" si="0"/>
        <v>37.806722689075634</v>
      </c>
      <c r="Q46" s="133">
        <v>5</v>
      </c>
      <c r="R46" s="149">
        <v>24093</v>
      </c>
      <c r="S46" s="234">
        <f t="shared" si="7"/>
        <v>39.99</v>
      </c>
      <c r="T46" s="148">
        <f t="shared" si="8"/>
        <v>33.605042016806728</v>
      </c>
      <c r="U46" s="240"/>
      <c r="V46" s="241"/>
      <c r="W46" s="341" t="s">
        <v>585</v>
      </c>
      <c r="X46" s="133">
        <v>275</v>
      </c>
      <c r="Y46" s="83">
        <v>-100</v>
      </c>
      <c r="Z46" s="271">
        <f t="shared" si="9"/>
        <v>175</v>
      </c>
      <c r="AA46" s="137">
        <f t="shared" si="10"/>
        <v>-160.65</v>
      </c>
      <c r="AB46" s="166">
        <f t="shared" si="11"/>
        <v>9.99</v>
      </c>
      <c r="AC46" s="128">
        <f t="shared" si="12"/>
        <v>8.3949579831932777</v>
      </c>
      <c r="AD46" s="134">
        <v>45813</v>
      </c>
      <c r="AE46" s="273"/>
      <c r="AF46" s="342"/>
    </row>
    <row r="47" spans="1:32" s="62" customFormat="1" ht="15" customHeight="1">
      <c r="A47" s="326"/>
      <c r="B47" s="336" t="s">
        <v>38</v>
      </c>
      <c r="C47" s="335" t="s">
        <v>578</v>
      </c>
      <c r="D47" s="414" t="s">
        <v>2597</v>
      </c>
      <c r="E47" s="337">
        <v>20071</v>
      </c>
      <c r="F47" s="338">
        <v>20261</v>
      </c>
      <c r="G47" s="338">
        <v>25309</v>
      </c>
      <c r="H47" s="261">
        <v>25324</v>
      </c>
      <c r="I47" s="337" t="s">
        <v>592</v>
      </c>
      <c r="J47" s="338" t="s">
        <v>593</v>
      </c>
      <c r="K47" s="339" t="s">
        <v>594</v>
      </c>
      <c r="L47" s="340" t="s">
        <v>595</v>
      </c>
      <c r="M47" s="338" t="s">
        <v>596</v>
      </c>
      <c r="N47" s="339" t="s">
        <v>597</v>
      </c>
      <c r="O47" s="330">
        <v>44.99</v>
      </c>
      <c r="P47" s="148">
        <f t="shared" si="0"/>
        <v>37.806722689075634</v>
      </c>
      <c r="Q47" s="133">
        <v>7</v>
      </c>
      <c r="R47" s="149">
        <v>24094</v>
      </c>
      <c r="S47" s="234">
        <f t="shared" si="7"/>
        <v>37.99</v>
      </c>
      <c r="T47" s="148">
        <f t="shared" si="8"/>
        <v>31.924369747899163</v>
      </c>
      <c r="U47" s="240"/>
      <c r="V47" s="241"/>
      <c r="W47" s="341" t="s">
        <v>585</v>
      </c>
      <c r="X47" s="133">
        <v>275</v>
      </c>
      <c r="Y47" s="83">
        <v>-140</v>
      </c>
      <c r="Z47" s="271">
        <f t="shared" si="9"/>
        <v>135</v>
      </c>
      <c r="AA47" s="137">
        <f t="shared" si="10"/>
        <v>-113.05</v>
      </c>
      <c r="AB47" s="166">
        <f t="shared" si="11"/>
        <v>9.99</v>
      </c>
      <c r="AC47" s="128">
        <f t="shared" si="12"/>
        <v>8.3949579831932777</v>
      </c>
      <c r="AD47" s="134">
        <v>45813</v>
      </c>
      <c r="AE47" s="273"/>
      <c r="AF47" s="342"/>
    </row>
    <row r="48" spans="1:32" s="62" customFormat="1" ht="15" customHeight="1">
      <c r="A48" s="326"/>
      <c r="B48" s="336" t="s">
        <v>38</v>
      </c>
      <c r="C48" s="335" t="s">
        <v>578</v>
      </c>
      <c r="D48" s="414" t="s">
        <v>2597</v>
      </c>
      <c r="E48" s="337">
        <v>20071</v>
      </c>
      <c r="F48" s="338">
        <v>20261</v>
      </c>
      <c r="G48" s="338">
        <v>25309</v>
      </c>
      <c r="H48" s="261">
        <v>25324</v>
      </c>
      <c r="I48" s="337" t="s">
        <v>598</v>
      </c>
      <c r="J48" s="338" t="s">
        <v>599</v>
      </c>
      <c r="K48" s="339" t="s">
        <v>600</v>
      </c>
      <c r="L48" s="340" t="s">
        <v>601</v>
      </c>
      <c r="M48" s="338" t="s">
        <v>602</v>
      </c>
      <c r="N48" s="339" t="s">
        <v>603</v>
      </c>
      <c r="O48" s="330">
        <v>44.99</v>
      </c>
      <c r="P48" s="148">
        <f t="shared" si="0"/>
        <v>37.806722689075634</v>
      </c>
      <c r="Q48" s="133">
        <v>10</v>
      </c>
      <c r="R48" s="149">
        <v>24095</v>
      </c>
      <c r="S48" s="234">
        <f t="shared" si="7"/>
        <v>34.99</v>
      </c>
      <c r="T48" s="148">
        <f t="shared" si="8"/>
        <v>29.403361344537817</v>
      </c>
      <c r="U48" s="240"/>
      <c r="V48" s="241"/>
      <c r="W48" s="341" t="s">
        <v>585</v>
      </c>
      <c r="X48" s="133">
        <v>275</v>
      </c>
      <c r="Y48" s="83">
        <v>-200</v>
      </c>
      <c r="Z48" s="271">
        <f t="shared" si="9"/>
        <v>75</v>
      </c>
      <c r="AA48" s="137">
        <f t="shared" si="10"/>
        <v>-41.65</v>
      </c>
      <c r="AB48" s="166">
        <f t="shared" si="11"/>
        <v>9.99</v>
      </c>
      <c r="AC48" s="128">
        <f t="shared" si="12"/>
        <v>8.3949579831932777</v>
      </c>
      <c r="AD48" s="134">
        <v>45813</v>
      </c>
      <c r="AE48" s="273"/>
      <c r="AF48" s="342"/>
    </row>
    <row r="49" spans="1:32" s="62" customFormat="1" ht="15" customHeight="1">
      <c r="A49" s="326"/>
      <c r="B49" s="336" t="s">
        <v>38</v>
      </c>
      <c r="C49" s="335" t="s">
        <v>578</v>
      </c>
      <c r="D49" s="414" t="s">
        <v>2597</v>
      </c>
      <c r="E49" s="337">
        <v>20071</v>
      </c>
      <c r="F49" s="338">
        <v>20261</v>
      </c>
      <c r="G49" s="338">
        <v>25309</v>
      </c>
      <c r="H49" s="261">
        <v>25324</v>
      </c>
      <c r="I49" s="337" t="s">
        <v>604</v>
      </c>
      <c r="J49" s="338" t="s">
        <v>605</v>
      </c>
      <c r="K49" s="339" t="s">
        <v>606</v>
      </c>
      <c r="L49" s="340" t="s">
        <v>607</v>
      </c>
      <c r="M49" s="338" t="s">
        <v>608</v>
      </c>
      <c r="N49" s="339" t="s">
        <v>609</v>
      </c>
      <c r="O49" s="330">
        <v>44.99</v>
      </c>
      <c r="P49" s="148">
        <f t="shared" si="0"/>
        <v>37.806722689075634</v>
      </c>
      <c r="Q49" s="133"/>
      <c r="R49" s="149"/>
      <c r="S49" s="234">
        <f t="shared" si="7"/>
        <v>44.99</v>
      </c>
      <c r="T49" s="148">
        <f t="shared" si="8"/>
        <v>37.806722689075634</v>
      </c>
      <c r="U49" s="240"/>
      <c r="V49" s="241"/>
      <c r="W49" s="341" t="s">
        <v>585</v>
      </c>
      <c r="X49" s="133">
        <v>275</v>
      </c>
      <c r="Y49" s="83"/>
      <c r="Z49" s="271">
        <f t="shared" si="9"/>
        <v>275</v>
      </c>
      <c r="AA49" s="137">
        <f t="shared" si="10"/>
        <v>-279.64999999999998</v>
      </c>
      <c r="AB49" s="166">
        <f t="shared" si="11"/>
        <v>9.99</v>
      </c>
      <c r="AC49" s="128">
        <f t="shared" si="12"/>
        <v>8.3949579831932777</v>
      </c>
      <c r="AD49" s="134">
        <v>45813</v>
      </c>
      <c r="AE49" s="273"/>
      <c r="AF49" s="342"/>
    </row>
    <row r="50" spans="1:32" s="62" customFormat="1" ht="15" customHeight="1">
      <c r="A50" s="325"/>
      <c r="B50" s="336" t="s">
        <v>38</v>
      </c>
      <c r="C50" s="335" t="s">
        <v>610</v>
      </c>
      <c r="D50" s="280" t="s">
        <v>85</v>
      </c>
      <c r="E50" s="337">
        <v>20072</v>
      </c>
      <c r="F50" s="338">
        <v>20262</v>
      </c>
      <c r="G50" s="338">
        <v>25310</v>
      </c>
      <c r="H50" s="261">
        <v>25325</v>
      </c>
      <c r="I50" s="337" t="s">
        <v>611</v>
      </c>
      <c r="J50" s="338" t="s">
        <v>612</v>
      </c>
      <c r="K50" s="339" t="s">
        <v>613</v>
      </c>
      <c r="L50" s="340" t="s">
        <v>614</v>
      </c>
      <c r="M50" s="338" t="s">
        <v>615</v>
      </c>
      <c r="N50" s="339" t="s">
        <v>616</v>
      </c>
      <c r="O50" s="330">
        <v>49.99</v>
      </c>
      <c r="P50" s="148">
        <f t="shared" si="0"/>
        <v>42.008403361344541</v>
      </c>
      <c r="Q50" s="133"/>
      <c r="R50" s="149"/>
      <c r="S50" s="234">
        <f t="shared" si="7"/>
        <v>49.99</v>
      </c>
      <c r="T50" s="148">
        <f t="shared" si="8"/>
        <v>42.008403361344541</v>
      </c>
      <c r="U50" s="240"/>
      <c r="V50" s="241"/>
      <c r="W50" s="341" t="s">
        <v>617</v>
      </c>
      <c r="X50" s="133">
        <v>365</v>
      </c>
      <c r="Y50" s="83"/>
      <c r="Z50" s="271">
        <f t="shared" si="9"/>
        <v>365</v>
      </c>
      <c r="AA50" s="137">
        <f t="shared" si="10"/>
        <v>-386.75</v>
      </c>
      <c r="AB50" s="166">
        <f t="shared" si="11"/>
        <v>9.99</v>
      </c>
      <c r="AC50" s="128">
        <f t="shared" si="12"/>
        <v>8.3949579831932777</v>
      </c>
      <c r="AD50" s="134">
        <v>45813</v>
      </c>
      <c r="AE50" s="273"/>
      <c r="AF50" s="342"/>
    </row>
    <row r="51" spans="1:32" s="62" customFormat="1" ht="15" customHeight="1">
      <c r="A51" s="325"/>
      <c r="B51" s="336" t="s">
        <v>38</v>
      </c>
      <c r="C51" s="335" t="s">
        <v>618</v>
      </c>
      <c r="D51" s="280" t="s">
        <v>71</v>
      </c>
      <c r="E51" s="337">
        <v>20073</v>
      </c>
      <c r="F51" s="338">
        <v>20263</v>
      </c>
      <c r="G51" s="338">
        <v>25311</v>
      </c>
      <c r="H51" s="261">
        <v>25326</v>
      </c>
      <c r="I51" s="337" t="s">
        <v>619</v>
      </c>
      <c r="J51" s="338" t="s">
        <v>620</v>
      </c>
      <c r="K51" s="339" t="s">
        <v>621</v>
      </c>
      <c r="L51" s="340" t="s">
        <v>622</v>
      </c>
      <c r="M51" s="338" t="s">
        <v>623</v>
      </c>
      <c r="N51" s="339" t="s">
        <v>624</v>
      </c>
      <c r="O51" s="330">
        <v>54.99</v>
      </c>
      <c r="P51" s="148">
        <f t="shared" si="0"/>
        <v>46.210084033613448</v>
      </c>
      <c r="Q51" s="133"/>
      <c r="R51" s="149"/>
      <c r="S51" s="234">
        <f t="shared" si="7"/>
        <v>54.99</v>
      </c>
      <c r="T51" s="148">
        <f t="shared" si="8"/>
        <v>46.210084033613448</v>
      </c>
      <c r="U51" s="240"/>
      <c r="V51" s="241"/>
      <c r="W51" s="341" t="s">
        <v>625</v>
      </c>
      <c r="X51" s="133">
        <v>445</v>
      </c>
      <c r="Y51" s="83"/>
      <c r="Z51" s="271">
        <f t="shared" si="9"/>
        <v>445</v>
      </c>
      <c r="AA51" s="137">
        <f t="shared" si="10"/>
        <v>-481.95</v>
      </c>
      <c r="AB51" s="166">
        <f t="shared" si="11"/>
        <v>9.99</v>
      </c>
      <c r="AC51" s="128">
        <f t="shared" si="12"/>
        <v>8.3949579831932777</v>
      </c>
      <c r="AD51" s="134">
        <v>45813</v>
      </c>
      <c r="AE51" s="273"/>
      <c r="AF51" s="342"/>
    </row>
    <row r="52" spans="1:32" s="62" customFormat="1" ht="15" customHeight="1">
      <c r="A52" s="326"/>
      <c r="B52" s="336" t="s">
        <v>38</v>
      </c>
      <c r="C52" s="335" t="s">
        <v>626</v>
      </c>
      <c r="D52" s="280" t="s">
        <v>2596</v>
      </c>
      <c r="E52" s="337">
        <v>20074</v>
      </c>
      <c r="F52" s="338">
        <v>20264</v>
      </c>
      <c r="G52" s="338">
        <v>25312</v>
      </c>
      <c r="H52" s="261">
        <v>25327</v>
      </c>
      <c r="I52" s="337" t="s">
        <v>627</v>
      </c>
      <c r="J52" s="338" t="s">
        <v>628</v>
      </c>
      <c r="K52" s="339" t="s">
        <v>629</v>
      </c>
      <c r="L52" s="340" t="s">
        <v>630</v>
      </c>
      <c r="M52" s="338" t="s">
        <v>631</v>
      </c>
      <c r="N52" s="339" t="s">
        <v>632</v>
      </c>
      <c r="O52" s="330">
        <v>64.990000000000009</v>
      </c>
      <c r="P52" s="148">
        <f t="shared" si="0"/>
        <v>54.613445378151269</v>
      </c>
      <c r="Q52" s="133"/>
      <c r="R52" s="149"/>
      <c r="S52" s="234">
        <f t="shared" si="7"/>
        <v>64.990000000000009</v>
      </c>
      <c r="T52" s="148">
        <f t="shared" si="8"/>
        <v>54.613445378151269</v>
      </c>
      <c r="U52" s="240"/>
      <c r="V52" s="241"/>
      <c r="W52" s="341" t="s">
        <v>633</v>
      </c>
      <c r="X52" s="133">
        <v>635</v>
      </c>
      <c r="Y52" s="83"/>
      <c r="Z52" s="271">
        <f t="shared" si="9"/>
        <v>635</v>
      </c>
      <c r="AA52" s="137">
        <f t="shared" si="10"/>
        <v>-708.05</v>
      </c>
      <c r="AB52" s="166">
        <f t="shared" si="11"/>
        <v>9.99</v>
      </c>
      <c r="AC52" s="128">
        <f t="shared" si="12"/>
        <v>8.3949579831932777</v>
      </c>
      <c r="AD52" s="134">
        <v>45813</v>
      </c>
      <c r="AE52" s="273"/>
      <c r="AF52" s="342"/>
    </row>
    <row r="53" spans="1:32" s="62" customFormat="1" ht="15" customHeight="1">
      <c r="A53" s="328"/>
      <c r="B53" s="336" t="s">
        <v>38</v>
      </c>
      <c r="C53" s="335" t="s">
        <v>634</v>
      </c>
      <c r="D53" s="414" t="s">
        <v>2597</v>
      </c>
      <c r="E53" s="337">
        <v>20075</v>
      </c>
      <c r="F53" s="338">
        <v>20265</v>
      </c>
      <c r="G53" s="338">
        <v>25313</v>
      </c>
      <c r="H53" s="261">
        <v>25328</v>
      </c>
      <c r="I53" s="337" t="s">
        <v>635</v>
      </c>
      <c r="J53" s="338" t="s">
        <v>636</v>
      </c>
      <c r="K53" s="339" t="s">
        <v>637</v>
      </c>
      <c r="L53" s="340" t="s">
        <v>638</v>
      </c>
      <c r="M53" s="338" t="s">
        <v>639</v>
      </c>
      <c r="N53" s="339" t="s">
        <v>640</v>
      </c>
      <c r="O53" s="330">
        <v>49.99</v>
      </c>
      <c r="P53" s="148">
        <f t="shared" si="0"/>
        <v>42.008403361344541</v>
      </c>
      <c r="Q53" s="133">
        <v>2</v>
      </c>
      <c r="R53" s="149">
        <v>24092</v>
      </c>
      <c r="S53" s="234">
        <f t="shared" si="7"/>
        <v>47.99</v>
      </c>
      <c r="T53" s="148">
        <f t="shared" si="8"/>
        <v>40.327731092436977</v>
      </c>
      <c r="U53" s="240"/>
      <c r="V53" s="241"/>
      <c r="W53" s="341" t="s">
        <v>641</v>
      </c>
      <c r="X53" s="133">
        <v>310</v>
      </c>
      <c r="Y53" s="83">
        <v>-40</v>
      </c>
      <c r="Z53" s="271">
        <f t="shared" si="9"/>
        <v>270</v>
      </c>
      <c r="AA53" s="137">
        <f t="shared" si="10"/>
        <v>-273.7</v>
      </c>
      <c r="AB53" s="166">
        <f t="shared" si="11"/>
        <v>9.99</v>
      </c>
      <c r="AC53" s="128">
        <f t="shared" si="12"/>
        <v>8.3949579831932777</v>
      </c>
      <c r="AD53" s="134">
        <v>45813</v>
      </c>
      <c r="AE53" s="273"/>
      <c r="AF53" s="342"/>
    </row>
    <row r="54" spans="1:32" s="62" customFormat="1" ht="15" customHeight="1">
      <c r="A54" s="328"/>
      <c r="B54" s="336" t="s">
        <v>38</v>
      </c>
      <c r="C54" s="335" t="s">
        <v>634</v>
      </c>
      <c r="D54" s="414" t="s">
        <v>2597</v>
      </c>
      <c r="E54" s="337">
        <v>20075</v>
      </c>
      <c r="F54" s="338">
        <v>20265</v>
      </c>
      <c r="G54" s="338">
        <v>25313</v>
      </c>
      <c r="H54" s="261">
        <v>25328</v>
      </c>
      <c r="I54" s="337" t="s">
        <v>642</v>
      </c>
      <c r="J54" s="338" t="s">
        <v>643</v>
      </c>
      <c r="K54" s="339" t="s">
        <v>644</v>
      </c>
      <c r="L54" s="340" t="s">
        <v>645</v>
      </c>
      <c r="M54" s="338" t="s">
        <v>646</v>
      </c>
      <c r="N54" s="339" t="s">
        <v>647</v>
      </c>
      <c r="O54" s="330">
        <v>49.99</v>
      </c>
      <c r="P54" s="148">
        <f t="shared" si="0"/>
        <v>42.008403361344541</v>
      </c>
      <c r="Q54" s="133">
        <v>5</v>
      </c>
      <c r="R54" s="149">
        <v>24093</v>
      </c>
      <c r="S54" s="234">
        <f t="shared" si="7"/>
        <v>44.99</v>
      </c>
      <c r="T54" s="148">
        <f t="shared" si="8"/>
        <v>37.806722689075634</v>
      </c>
      <c r="U54" s="240"/>
      <c r="V54" s="241"/>
      <c r="W54" s="341" t="s">
        <v>641</v>
      </c>
      <c r="X54" s="133">
        <v>310</v>
      </c>
      <c r="Y54" s="83">
        <v>-100</v>
      </c>
      <c r="Z54" s="271">
        <f t="shared" si="9"/>
        <v>210</v>
      </c>
      <c r="AA54" s="137">
        <f t="shared" si="10"/>
        <v>-202.29999999999998</v>
      </c>
      <c r="AB54" s="166">
        <f t="shared" si="11"/>
        <v>9.99</v>
      </c>
      <c r="AC54" s="128">
        <f t="shared" si="12"/>
        <v>8.3949579831932777</v>
      </c>
      <c r="AD54" s="134">
        <v>45813</v>
      </c>
      <c r="AE54" s="273"/>
      <c r="AF54" s="342"/>
    </row>
    <row r="55" spans="1:32" s="62" customFormat="1" ht="15" customHeight="1">
      <c r="A55" s="325"/>
      <c r="B55" s="336" t="s">
        <v>38</v>
      </c>
      <c r="C55" s="335" t="s">
        <v>634</v>
      </c>
      <c r="D55" s="414" t="s">
        <v>2597</v>
      </c>
      <c r="E55" s="337">
        <v>20075</v>
      </c>
      <c r="F55" s="338">
        <v>20265</v>
      </c>
      <c r="G55" s="338">
        <v>25313</v>
      </c>
      <c r="H55" s="261">
        <v>25328</v>
      </c>
      <c r="I55" s="337" t="s">
        <v>648</v>
      </c>
      <c r="J55" s="338" t="s">
        <v>649</v>
      </c>
      <c r="K55" s="339" t="s">
        <v>650</v>
      </c>
      <c r="L55" s="340" t="s">
        <v>651</v>
      </c>
      <c r="M55" s="338" t="s">
        <v>652</v>
      </c>
      <c r="N55" s="339" t="s">
        <v>653</v>
      </c>
      <c r="O55" s="330">
        <v>49.99</v>
      </c>
      <c r="P55" s="148">
        <f t="shared" si="0"/>
        <v>42.008403361344541</v>
      </c>
      <c r="Q55" s="133">
        <v>7</v>
      </c>
      <c r="R55" s="149">
        <v>24094</v>
      </c>
      <c r="S55" s="234">
        <f t="shared" si="7"/>
        <v>42.99</v>
      </c>
      <c r="T55" s="148">
        <f t="shared" si="8"/>
        <v>36.12605042016807</v>
      </c>
      <c r="U55" s="240"/>
      <c r="V55" s="241"/>
      <c r="W55" s="341" t="s">
        <v>641</v>
      </c>
      <c r="X55" s="133">
        <v>310</v>
      </c>
      <c r="Y55" s="83">
        <v>-140</v>
      </c>
      <c r="Z55" s="271">
        <f t="shared" si="9"/>
        <v>170</v>
      </c>
      <c r="AA55" s="137">
        <f t="shared" si="10"/>
        <v>-154.69999999999999</v>
      </c>
      <c r="AB55" s="166">
        <f t="shared" si="11"/>
        <v>9.99</v>
      </c>
      <c r="AC55" s="128">
        <f t="shared" si="12"/>
        <v>8.3949579831932777</v>
      </c>
      <c r="AD55" s="134">
        <v>45813</v>
      </c>
      <c r="AE55" s="273"/>
      <c r="AF55" s="342"/>
    </row>
    <row r="56" spans="1:32" s="62" customFormat="1" ht="15" customHeight="1">
      <c r="A56" s="326"/>
      <c r="B56" s="336" t="s">
        <v>38</v>
      </c>
      <c r="C56" s="335" t="s">
        <v>634</v>
      </c>
      <c r="D56" s="414" t="s">
        <v>2597</v>
      </c>
      <c r="E56" s="337">
        <v>20075</v>
      </c>
      <c r="F56" s="338">
        <v>20265</v>
      </c>
      <c r="G56" s="338">
        <v>25313</v>
      </c>
      <c r="H56" s="261">
        <v>25328</v>
      </c>
      <c r="I56" s="337" t="s">
        <v>654</v>
      </c>
      <c r="J56" s="338" t="s">
        <v>655</v>
      </c>
      <c r="K56" s="339" t="s">
        <v>656</v>
      </c>
      <c r="L56" s="340" t="s">
        <v>657</v>
      </c>
      <c r="M56" s="338" t="s">
        <v>658</v>
      </c>
      <c r="N56" s="339" t="s">
        <v>659</v>
      </c>
      <c r="O56" s="330">
        <v>49.99</v>
      </c>
      <c r="P56" s="148">
        <f t="shared" si="0"/>
        <v>42.008403361344541</v>
      </c>
      <c r="Q56" s="133">
        <v>10</v>
      </c>
      <c r="R56" s="149">
        <v>24095</v>
      </c>
      <c r="S56" s="234">
        <f t="shared" si="7"/>
        <v>39.99</v>
      </c>
      <c r="T56" s="148">
        <f t="shared" si="8"/>
        <v>33.605042016806728</v>
      </c>
      <c r="U56" s="240"/>
      <c r="V56" s="241"/>
      <c r="W56" s="341" t="s">
        <v>641</v>
      </c>
      <c r="X56" s="133">
        <v>310</v>
      </c>
      <c r="Y56" s="83">
        <v>-200</v>
      </c>
      <c r="Z56" s="271">
        <f t="shared" si="9"/>
        <v>110</v>
      </c>
      <c r="AA56" s="137">
        <f t="shared" si="10"/>
        <v>-83.3</v>
      </c>
      <c r="AB56" s="166">
        <f t="shared" si="11"/>
        <v>9.99</v>
      </c>
      <c r="AC56" s="128">
        <f t="shared" si="12"/>
        <v>8.3949579831932777</v>
      </c>
      <c r="AD56" s="134">
        <v>45813</v>
      </c>
      <c r="AE56" s="273"/>
      <c r="AF56" s="342"/>
    </row>
    <row r="57" spans="1:32" s="62" customFormat="1" ht="15" customHeight="1">
      <c r="A57" s="328"/>
      <c r="B57" s="336" t="s">
        <v>38</v>
      </c>
      <c r="C57" s="335" t="s">
        <v>634</v>
      </c>
      <c r="D57" s="414" t="s">
        <v>2597</v>
      </c>
      <c r="E57" s="337">
        <v>20075</v>
      </c>
      <c r="F57" s="338">
        <v>20265</v>
      </c>
      <c r="G57" s="338">
        <v>25313</v>
      </c>
      <c r="H57" s="261">
        <v>25328</v>
      </c>
      <c r="I57" s="337" t="s">
        <v>660</v>
      </c>
      <c r="J57" s="338" t="s">
        <v>661</v>
      </c>
      <c r="K57" s="339" t="s">
        <v>662</v>
      </c>
      <c r="L57" s="340" t="s">
        <v>663</v>
      </c>
      <c r="M57" s="338" t="s">
        <v>664</v>
      </c>
      <c r="N57" s="339" t="s">
        <v>665</v>
      </c>
      <c r="O57" s="330">
        <v>49.99</v>
      </c>
      <c r="P57" s="148">
        <f t="shared" si="0"/>
        <v>42.008403361344541</v>
      </c>
      <c r="Q57" s="133"/>
      <c r="R57" s="149"/>
      <c r="S57" s="234">
        <f t="shared" si="7"/>
        <v>49.99</v>
      </c>
      <c r="T57" s="148">
        <f t="shared" si="8"/>
        <v>42.008403361344541</v>
      </c>
      <c r="U57" s="240"/>
      <c r="V57" s="241"/>
      <c r="W57" s="341" t="s">
        <v>641</v>
      </c>
      <c r="X57" s="133">
        <v>310</v>
      </c>
      <c r="Y57" s="83"/>
      <c r="Z57" s="271">
        <f t="shared" si="9"/>
        <v>310</v>
      </c>
      <c r="AA57" s="137">
        <f t="shared" si="10"/>
        <v>-321.3</v>
      </c>
      <c r="AB57" s="166">
        <f t="shared" si="11"/>
        <v>9.99</v>
      </c>
      <c r="AC57" s="128">
        <f t="shared" si="12"/>
        <v>8.3949579831932777</v>
      </c>
      <c r="AD57" s="134">
        <v>45813</v>
      </c>
      <c r="AE57" s="273"/>
      <c r="AF57" s="342"/>
    </row>
    <row r="58" spans="1:32" s="62" customFormat="1" ht="15" customHeight="1">
      <c r="A58" s="325"/>
      <c r="B58" s="336" t="s">
        <v>38</v>
      </c>
      <c r="C58" s="335" t="s">
        <v>666</v>
      </c>
      <c r="D58" s="280" t="s">
        <v>85</v>
      </c>
      <c r="E58" s="337">
        <v>20076</v>
      </c>
      <c r="F58" s="338">
        <v>20266</v>
      </c>
      <c r="G58" s="338">
        <v>25314</v>
      </c>
      <c r="H58" s="261">
        <v>25329</v>
      </c>
      <c r="I58" s="337" t="s">
        <v>667</v>
      </c>
      <c r="J58" s="338" t="s">
        <v>668</v>
      </c>
      <c r="K58" s="339" t="s">
        <v>669</v>
      </c>
      <c r="L58" s="340" t="s">
        <v>670</v>
      </c>
      <c r="M58" s="338" t="s">
        <v>671</v>
      </c>
      <c r="N58" s="339" t="s">
        <v>672</v>
      </c>
      <c r="O58" s="330">
        <v>54.99</v>
      </c>
      <c r="P58" s="148">
        <f t="shared" si="0"/>
        <v>46.210084033613448</v>
      </c>
      <c r="Q58" s="133"/>
      <c r="R58" s="149"/>
      <c r="S58" s="234">
        <f t="shared" si="7"/>
        <v>54.99</v>
      </c>
      <c r="T58" s="148">
        <f t="shared" si="8"/>
        <v>46.210084033613448</v>
      </c>
      <c r="U58" s="240"/>
      <c r="V58" s="241"/>
      <c r="W58" s="341" t="s">
        <v>673</v>
      </c>
      <c r="X58" s="133">
        <v>400</v>
      </c>
      <c r="Y58" s="83"/>
      <c r="Z58" s="271">
        <f t="shared" si="9"/>
        <v>400</v>
      </c>
      <c r="AA58" s="137">
        <f t="shared" si="10"/>
        <v>-428.4</v>
      </c>
      <c r="AB58" s="166">
        <f t="shared" si="11"/>
        <v>9.99</v>
      </c>
      <c r="AC58" s="128">
        <f t="shared" si="12"/>
        <v>8.3949579831932777</v>
      </c>
      <c r="AD58" s="134">
        <v>45813</v>
      </c>
      <c r="AE58" s="273"/>
      <c r="AF58" s="342"/>
    </row>
    <row r="59" spans="1:32" s="62" customFormat="1" ht="15" customHeight="1">
      <c r="A59" s="328"/>
      <c r="B59" s="336" t="s">
        <v>38</v>
      </c>
      <c r="C59" s="335" t="s">
        <v>674</v>
      </c>
      <c r="D59" s="280" t="s">
        <v>71</v>
      </c>
      <c r="E59" s="337">
        <v>20077</v>
      </c>
      <c r="F59" s="338">
        <v>20267</v>
      </c>
      <c r="G59" s="338">
        <v>25315</v>
      </c>
      <c r="H59" s="261">
        <v>25330</v>
      </c>
      <c r="I59" s="337" t="s">
        <v>675</v>
      </c>
      <c r="J59" s="338" t="s">
        <v>676</v>
      </c>
      <c r="K59" s="339" t="s">
        <v>677</v>
      </c>
      <c r="L59" s="340" t="s">
        <v>678</v>
      </c>
      <c r="M59" s="338" t="s">
        <v>679</v>
      </c>
      <c r="N59" s="339" t="s">
        <v>680</v>
      </c>
      <c r="O59" s="330">
        <v>59.99</v>
      </c>
      <c r="P59" s="148">
        <f t="shared" si="0"/>
        <v>50.411764705882355</v>
      </c>
      <c r="Q59" s="133"/>
      <c r="R59" s="149"/>
      <c r="S59" s="234">
        <f t="shared" si="7"/>
        <v>59.99</v>
      </c>
      <c r="T59" s="148">
        <f t="shared" si="8"/>
        <v>50.411764705882355</v>
      </c>
      <c r="U59" s="240"/>
      <c r="V59" s="241"/>
      <c r="W59" s="341" t="s">
        <v>681</v>
      </c>
      <c r="X59" s="133">
        <v>480</v>
      </c>
      <c r="Y59" s="83"/>
      <c r="Z59" s="271">
        <f t="shared" si="9"/>
        <v>480</v>
      </c>
      <c r="AA59" s="137">
        <f t="shared" si="10"/>
        <v>-523.6</v>
      </c>
      <c r="AB59" s="166">
        <f t="shared" si="11"/>
        <v>9.99</v>
      </c>
      <c r="AC59" s="128">
        <f t="shared" si="12"/>
        <v>8.3949579831932777</v>
      </c>
      <c r="AD59" s="134">
        <v>45813</v>
      </c>
      <c r="AE59" s="273"/>
      <c r="AF59" s="342"/>
    </row>
    <row r="60" spans="1:32" s="62" customFormat="1" ht="15" customHeight="1">
      <c r="A60" s="328"/>
      <c r="B60" s="336" t="s">
        <v>38</v>
      </c>
      <c r="C60" s="335" t="s">
        <v>682</v>
      </c>
      <c r="D60" s="280" t="s">
        <v>2596</v>
      </c>
      <c r="E60" s="337">
        <v>20078</v>
      </c>
      <c r="F60" s="338">
        <v>20268</v>
      </c>
      <c r="G60" s="338">
        <v>25316</v>
      </c>
      <c r="H60" s="261">
        <v>25331</v>
      </c>
      <c r="I60" s="337" t="s">
        <v>683</v>
      </c>
      <c r="J60" s="338" t="s">
        <v>684</v>
      </c>
      <c r="K60" s="339" t="s">
        <v>685</v>
      </c>
      <c r="L60" s="340" t="s">
        <v>686</v>
      </c>
      <c r="M60" s="338" t="s">
        <v>687</v>
      </c>
      <c r="N60" s="339" t="s">
        <v>688</v>
      </c>
      <c r="O60" s="330">
        <v>69.990000000000009</v>
      </c>
      <c r="P60" s="148">
        <f t="shared" si="0"/>
        <v>58.815126050420176</v>
      </c>
      <c r="Q60" s="133"/>
      <c r="R60" s="149"/>
      <c r="S60" s="234">
        <f t="shared" si="7"/>
        <v>69.990000000000009</v>
      </c>
      <c r="T60" s="148">
        <f t="shared" si="8"/>
        <v>58.815126050420176</v>
      </c>
      <c r="U60" s="240"/>
      <c r="V60" s="241"/>
      <c r="W60" s="341" t="s">
        <v>689</v>
      </c>
      <c r="X60" s="133">
        <v>670</v>
      </c>
      <c r="Y60" s="83"/>
      <c r="Z60" s="271">
        <f t="shared" si="9"/>
        <v>670</v>
      </c>
      <c r="AA60" s="137">
        <f t="shared" si="10"/>
        <v>-749.69999999999993</v>
      </c>
      <c r="AB60" s="166">
        <f t="shared" si="11"/>
        <v>9.99</v>
      </c>
      <c r="AC60" s="128">
        <f t="shared" si="12"/>
        <v>8.3949579831932777</v>
      </c>
      <c r="AD60" s="134">
        <v>45813</v>
      </c>
      <c r="AE60" s="273"/>
      <c r="AF60" s="342"/>
    </row>
    <row r="61" spans="1:32" s="62" customFormat="1" ht="15" customHeight="1">
      <c r="A61" s="327"/>
      <c r="B61" s="336" t="s">
        <v>38</v>
      </c>
      <c r="C61" s="347" t="s">
        <v>2325</v>
      </c>
      <c r="D61" s="414" t="s">
        <v>2597</v>
      </c>
      <c r="E61" s="337">
        <v>20298</v>
      </c>
      <c r="F61" s="338">
        <v>20597</v>
      </c>
      <c r="G61" s="338">
        <v>25622</v>
      </c>
      <c r="H61" s="262"/>
      <c r="I61" s="337" t="s">
        <v>690</v>
      </c>
      <c r="J61" s="338" t="s">
        <v>691</v>
      </c>
      <c r="K61" s="339" t="s">
        <v>692</v>
      </c>
      <c r="L61" s="340" t="s">
        <v>693</v>
      </c>
      <c r="M61" s="338" t="s">
        <v>694</v>
      </c>
      <c r="N61" s="339" t="s">
        <v>695</v>
      </c>
      <c r="O61" s="330">
        <v>29.95</v>
      </c>
      <c r="P61" s="148">
        <f t="shared" si="0"/>
        <v>25.168067226890756</v>
      </c>
      <c r="Q61" s="391"/>
      <c r="R61" s="264"/>
      <c r="S61" s="234">
        <f t="shared" si="7"/>
        <v>29.95</v>
      </c>
      <c r="T61" s="148">
        <f t="shared" si="8"/>
        <v>25.168067226890756</v>
      </c>
      <c r="U61" s="105"/>
      <c r="V61" s="161"/>
      <c r="W61" s="348" t="s">
        <v>696</v>
      </c>
      <c r="X61" s="133">
        <v>145</v>
      </c>
      <c r="Y61" s="83"/>
      <c r="Z61" s="271">
        <f t="shared" si="9"/>
        <v>145</v>
      </c>
      <c r="AA61" s="137">
        <f t="shared" si="10"/>
        <v>-124.94999999999999</v>
      </c>
      <c r="AB61" s="166">
        <f t="shared" si="11"/>
        <v>9.99</v>
      </c>
      <c r="AC61" s="128">
        <f t="shared" si="12"/>
        <v>8.3949579831932777</v>
      </c>
      <c r="AD61" s="224">
        <v>46057</v>
      </c>
      <c r="AE61" s="273"/>
      <c r="AF61" s="342"/>
    </row>
    <row r="62" spans="1:32" s="62" customFormat="1" ht="15" customHeight="1">
      <c r="A62" s="325"/>
      <c r="B62" s="336" t="s">
        <v>38</v>
      </c>
      <c r="C62" s="347" t="s">
        <v>2325</v>
      </c>
      <c r="D62" s="414" t="s">
        <v>2597</v>
      </c>
      <c r="E62" s="337">
        <v>20298</v>
      </c>
      <c r="F62" s="338">
        <v>20597</v>
      </c>
      <c r="G62" s="338">
        <v>25622</v>
      </c>
      <c r="H62" s="262"/>
      <c r="I62" s="337" t="s">
        <v>697</v>
      </c>
      <c r="J62" s="338" t="s">
        <v>698</v>
      </c>
      <c r="K62" s="339" t="s">
        <v>699</v>
      </c>
      <c r="L62" s="340" t="s">
        <v>700</v>
      </c>
      <c r="M62" s="338" t="s">
        <v>701</v>
      </c>
      <c r="N62" s="339" t="s">
        <v>702</v>
      </c>
      <c r="O62" s="330">
        <v>29.95</v>
      </c>
      <c r="P62" s="148">
        <f t="shared" si="0"/>
        <v>25.168067226890756</v>
      </c>
      <c r="Q62" s="391">
        <v>2</v>
      </c>
      <c r="R62" s="149">
        <v>24092</v>
      </c>
      <c r="S62" s="234">
        <f t="shared" si="7"/>
        <v>27.95</v>
      </c>
      <c r="T62" s="148">
        <f t="shared" si="8"/>
        <v>23.487394957983195</v>
      </c>
      <c r="U62" s="105"/>
      <c r="V62" s="161"/>
      <c r="W62" s="348" t="s">
        <v>696</v>
      </c>
      <c r="X62" s="133">
        <v>145</v>
      </c>
      <c r="Y62" s="83">
        <v>-40</v>
      </c>
      <c r="Z62" s="271">
        <f t="shared" si="9"/>
        <v>105</v>
      </c>
      <c r="AA62" s="137">
        <f t="shared" si="10"/>
        <v>-77.349999999999994</v>
      </c>
      <c r="AB62" s="166">
        <f t="shared" si="11"/>
        <v>9.99</v>
      </c>
      <c r="AC62" s="128">
        <f t="shared" si="12"/>
        <v>8.3949579831932777</v>
      </c>
      <c r="AD62" s="224">
        <v>46057</v>
      </c>
      <c r="AE62" s="273"/>
      <c r="AF62" s="342"/>
    </row>
    <row r="63" spans="1:32" s="62" customFormat="1" ht="15" customHeight="1">
      <c r="A63" s="325"/>
      <c r="B63" s="336" t="s">
        <v>38</v>
      </c>
      <c r="C63" s="347" t="s">
        <v>2325</v>
      </c>
      <c r="D63" s="414" t="s">
        <v>2597</v>
      </c>
      <c r="E63" s="337">
        <v>20298</v>
      </c>
      <c r="F63" s="338">
        <v>20597</v>
      </c>
      <c r="G63" s="338">
        <v>25622</v>
      </c>
      <c r="H63" s="262"/>
      <c r="I63" s="337" t="s">
        <v>703</v>
      </c>
      <c r="J63" s="338" t="s">
        <v>704</v>
      </c>
      <c r="K63" s="339" t="s">
        <v>705</v>
      </c>
      <c r="L63" s="340" t="s">
        <v>706</v>
      </c>
      <c r="M63" s="338" t="s">
        <v>707</v>
      </c>
      <c r="N63" s="339" t="s">
        <v>708</v>
      </c>
      <c r="O63" s="330">
        <v>29.95</v>
      </c>
      <c r="P63" s="148">
        <f t="shared" si="0"/>
        <v>25.168067226890756</v>
      </c>
      <c r="Q63" s="391">
        <v>5</v>
      </c>
      <c r="R63" s="149">
        <v>24093</v>
      </c>
      <c r="S63" s="234">
        <f t="shared" si="7"/>
        <v>24.95</v>
      </c>
      <c r="T63" s="148">
        <f t="shared" si="8"/>
        <v>20.966386554621849</v>
      </c>
      <c r="U63" s="105"/>
      <c r="V63" s="161"/>
      <c r="W63" s="348" t="s">
        <v>696</v>
      </c>
      <c r="X63" s="133">
        <v>145</v>
      </c>
      <c r="Y63" s="83">
        <v>-100</v>
      </c>
      <c r="Z63" s="271">
        <f t="shared" si="9"/>
        <v>45</v>
      </c>
      <c r="AA63" s="137">
        <f t="shared" si="10"/>
        <v>-5.9499999999999993</v>
      </c>
      <c r="AB63" s="166">
        <f t="shared" si="11"/>
        <v>9.99</v>
      </c>
      <c r="AC63" s="128">
        <f t="shared" si="12"/>
        <v>8.3949579831932777</v>
      </c>
      <c r="AD63" s="224">
        <v>46057</v>
      </c>
      <c r="AE63" s="273"/>
      <c r="AF63" s="342"/>
    </row>
    <row r="64" spans="1:32" s="62" customFormat="1" ht="15" customHeight="1">
      <c r="A64" s="325"/>
      <c r="B64" s="336" t="s">
        <v>38</v>
      </c>
      <c r="C64" s="347" t="s">
        <v>2318</v>
      </c>
      <c r="D64" s="280" t="s">
        <v>71</v>
      </c>
      <c r="E64" s="337">
        <v>20299</v>
      </c>
      <c r="F64" s="338">
        <v>20598</v>
      </c>
      <c r="G64" s="338">
        <v>25623</v>
      </c>
      <c r="H64" s="262"/>
      <c r="I64" s="337" t="s">
        <v>709</v>
      </c>
      <c r="J64" s="338" t="s">
        <v>710</v>
      </c>
      <c r="K64" s="339" t="s">
        <v>711</v>
      </c>
      <c r="L64" s="340" t="s">
        <v>712</v>
      </c>
      <c r="M64" s="338" t="s">
        <v>713</v>
      </c>
      <c r="N64" s="339" t="s">
        <v>714</v>
      </c>
      <c r="O64" s="330">
        <v>39.950000000000003</v>
      </c>
      <c r="P64" s="148">
        <f t="shared" si="0"/>
        <v>33.571428571428577</v>
      </c>
      <c r="Q64" s="391"/>
      <c r="R64" s="149"/>
      <c r="S64" s="234">
        <f t="shared" si="7"/>
        <v>39.950000000000003</v>
      </c>
      <c r="T64" s="148">
        <f t="shared" si="8"/>
        <v>33.571428571428577</v>
      </c>
      <c r="U64" s="105"/>
      <c r="V64" s="161"/>
      <c r="W64" s="348" t="s">
        <v>715</v>
      </c>
      <c r="X64" s="133">
        <v>315</v>
      </c>
      <c r="Y64" s="83"/>
      <c r="Z64" s="271">
        <f t="shared" si="9"/>
        <v>315</v>
      </c>
      <c r="AA64" s="137">
        <f t="shared" si="10"/>
        <v>-327.25</v>
      </c>
      <c r="AB64" s="166">
        <f t="shared" si="11"/>
        <v>9.99</v>
      </c>
      <c r="AC64" s="128">
        <f t="shared" si="12"/>
        <v>8.3949579831932777</v>
      </c>
      <c r="AD64" s="224">
        <v>46057</v>
      </c>
      <c r="AE64" s="273"/>
      <c r="AF64" s="342"/>
    </row>
    <row r="65" spans="1:32" s="62" customFormat="1" ht="15" customHeight="1">
      <c r="A65" s="325"/>
      <c r="B65" s="336" t="s">
        <v>38</v>
      </c>
      <c r="C65" s="347" t="s">
        <v>2320</v>
      </c>
      <c r="D65" s="280" t="s">
        <v>2596</v>
      </c>
      <c r="E65" s="337">
        <v>20300</v>
      </c>
      <c r="F65" s="338">
        <v>20599</v>
      </c>
      <c r="G65" s="338">
        <v>25624</v>
      </c>
      <c r="H65" s="262"/>
      <c r="I65" s="337" t="s">
        <v>716</v>
      </c>
      <c r="J65" s="338" t="s">
        <v>717</v>
      </c>
      <c r="K65" s="339" t="s">
        <v>718</v>
      </c>
      <c r="L65" s="340" t="s">
        <v>719</v>
      </c>
      <c r="M65" s="338" t="s">
        <v>720</v>
      </c>
      <c r="N65" s="339" t="s">
        <v>721</v>
      </c>
      <c r="O65" s="330">
        <v>49.95</v>
      </c>
      <c r="P65" s="148">
        <f t="shared" si="0"/>
        <v>41.97478991596639</v>
      </c>
      <c r="Q65" s="391"/>
      <c r="R65" s="149"/>
      <c r="S65" s="234">
        <f t="shared" si="7"/>
        <v>49.95</v>
      </c>
      <c r="T65" s="148">
        <f t="shared" si="8"/>
        <v>41.97478991596639</v>
      </c>
      <c r="U65" s="105"/>
      <c r="V65" s="161"/>
      <c r="W65" s="348" t="s">
        <v>722</v>
      </c>
      <c r="X65" s="133">
        <v>505</v>
      </c>
      <c r="Y65" s="83"/>
      <c r="Z65" s="271">
        <f t="shared" si="9"/>
        <v>505</v>
      </c>
      <c r="AA65" s="137">
        <f t="shared" si="10"/>
        <v>-553.35</v>
      </c>
      <c r="AB65" s="166">
        <f t="shared" si="11"/>
        <v>9.99</v>
      </c>
      <c r="AC65" s="128">
        <f t="shared" si="12"/>
        <v>8.3949579831932777</v>
      </c>
      <c r="AD65" s="224">
        <v>46057</v>
      </c>
      <c r="AE65" s="273"/>
      <c r="AF65" s="342"/>
    </row>
    <row r="66" spans="1:32" s="62" customFormat="1" ht="15" customHeight="1">
      <c r="A66" s="325"/>
      <c r="B66" s="336" t="s">
        <v>38</v>
      </c>
      <c r="C66" s="347" t="s">
        <v>2326</v>
      </c>
      <c r="D66" s="414" t="s">
        <v>2597</v>
      </c>
      <c r="E66" s="337">
        <v>20301</v>
      </c>
      <c r="F66" s="338">
        <v>20600</v>
      </c>
      <c r="G66" s="338">
        <v>25625</v>
      </c>
      <c r="H66" s="262"/>
      <c r="I66" s="337" t="s">
        <v>723</v>
      </c>
      <c r="J66" s="338" t="s">
        <v>724</v>
      </c>
      <c r="K66" s="339" t="s">
        <v>725</v>
      </c>
      <c r="L66" s="340" t="s">
        <v>726</v>
      </c>
      <c r="M66" s="338" t="s">
        <v>727</v>
      </c>
      <c r="N66" s="339" t="s">
        <v>728</v>
      </c>
      <c r="O66" s="330">
        <v>39.950000000000003</v>
      </c>
      <c r="P66" s="148">
        <f t="shared" si="0"/>
        <v>33.571428571428577</v>
      </c>
      <c r="Q66" s="391"/>
      <c r="R66" s="149"/>
      <c r="S66" s="234">
        <f t="shared" si="7"/>
        <v>39.950000000000003</v>
      </c>
      <c r="T66" s="148">
        <f t="shared" si="8"/>
        <v>33.571428571428577</v>
      </c>
      <c r="U66" s="105"/>
      <c r="V66" s="161"/>
      <c r="W66" s="348" t="s">
        <v>729</v>
      </c>
      <c r="X66" s="133">
        <v>225</v>
      </c>
      <c r="Y66" s="83"/>
      <c r="Z66" s="271">
        <f t="shared" si="9"/>
        <v>225</v>
      </c>
      <c r="AA66" s="137">
        <f t="shared" si="10"/>
        <v>-220.14999999999998</v>
      </c>
      <c r="AB66" s="166">
        <f t="shared" si="11"/>
        <v>9.99</v>
      </c>
      <c r="AC66" s="128">
        <f t="shared" si="12"/>
        <v>8.3949579831932777</v>
      </c>
      <c r="AD66" s="224">
        <v>46057</v>
      </c>
      <c r="AE66" s="273"/>
      <c r="AF66" s="342"/>
    </row>
    <row r="67" spans="1:32" s="62" customFormat="1" ht="15" customHeight="1">
      <c r="A67" s="325"/>
      <c r="B67" s="336" t="s">
        <v>38</v>
      </c>
      <c r="C67" s="347" t="s">
        <v>2326</v>
      </c>
      <c r="D67" s="414" t="s">
        <v>2597</v>
      </c>
      <c r="E67" s="337">
        <v>20301</v>
      </c>
      <c r="F67" s="338">
        <v>20600</v>
      </c>
      <c r="G67" s="338">
        <v>25625</v>
      </c>
      <c r="H67" s="262"/>
      <c r="I67" s="337" t="s">
        <v>730</v>
      </c>
      <c r="J67" s="338" t="s">
        <v>731</v>
      </c>
      <c r="K67" s="339" t="s">
        <v>732</v>
      </c>
      <c r="L67" s="340" t="s">
        <v>733</v>
      </c>
      <c r="M67" s="338" t="s">
        <v>734</v>
      </c>
      <c r="N67" s="339" t="s">
        <v>735</v>
      </c>
      <c r="O67" s="330">
        <v>39.950000000000003</v>
      </c>
      <c r="P67" s="148">
        <f t="shared" si="0"/>
        <v>33.571428571428577</v>
      </c>
      <c r="Q67" s="391">
        <v>2</v>
      </c>
      <c r="R67" s="149">
        <v>24092</v>
      </c>
      <c r="S67" s="234">
        <f t="shared" si="7"/>
        <v>37.950000000000003</v>
      </c>
      <c r="T67" s="148">
        <f t="shared" si="8"/>
        <v>31.890756302521012</v>
      </c>
      <c r="U67" s="105"/>
      <c r="V67" s="161"/>
      <c r="W67" s="348" t="s">
        <v>729</v>
      </c>
      <c r="X67" s="133">
        <v>225</v>
      </c>
      <c r="Y67" s="83">
        <v>-40</v>
      </c>
      <c r="Z67" s="271">
        <f t="shared" si="9"/>
        <v>185</v>
      </c>
      <c r="AA67" s="137">
        <f t="shared" si="10"/>
        <v>-172.54999999999998</v>
      </c>
      <c r="AB67" s="166">
        <f t="shared" si="11"/>
        <v>9.99</v>
      </c>
      <c r="AC67" s="128">
        <f t="shared" si="12"/>
        <v>8.3949579831932777</v>
      </c>
      <c r="AD67" s="224">
        <v>46057</v>
      </c>
      <c r="AE67" s="273"/>
      <c r="AF67" s="342"/>
    </row>
    <row r="68" spans="1:32" s="62" customFormat="1" ht="15" customHeight="1">
      <c r="A68" s="325"/>
      <c r="B68" s="336" t="s">
        <v>38</v>
      </c>
      <c r="C68" s="347" t="s">
        <v>2326</v>
      </c>
      <c r="D68" s="414" t="s">
        <v>2597</v>
      </c>
      <c r="E68" s="337">
        <v>20301</v>
      </c>
      <c r="F68" s="338">
        <v>20600</v>
      </c>
      <c r="G68" s="338">
        <v>25625</v>
      </c>
      <c r="H68" s="262"/>
      <c r="I68" s="337" t="s">
        <v>736</v>
      </c>
      <c r="J68" s="338" t="s">
        <v>737</v>
      </c>
      <c r="K68" s="339" t="s">
        <v>738</v>
      </c>
      <c r="L68" s="340" t="s">
        <v>739</v>
      </c>
      <c r="M68" s="338" t="s">
        <v>740</v>
      </c>
      <c r="N68" s="339" t="s">
        <v>741</v>
      </c>
      <c r="O68" s="330">
        <v>39.950000000000003</v>
      </c>
      <c r="P68" s="148">
        <f t="shared" si="0"/>
        <v>33.571428571428577</v>
      </c>
      <c r="Q68" s="391">
        <v>5</v>
      </c>
      <c r="R68" s="149">
        <v>24093</v>
      </c>
      <c r="S68" s="234">
        <f t="shared" si="7"/>
        <v>34.950000000000003</v>
      </c>
      <c r="T68" s="148">
        <f t="shared" si="8"/>
        <v>29.369747899159666</v>
      </c>
      <c r="U68" s="105"/>
      <c r="V68" s="161"/>
      <c r="W68" s="348" t="s">
        <v>729</v>
      </c>
      <c r="X68" s="133">
        <v>225</v>
      </c>
      <c r="Y68" s="83">
        <v>-100</v>
      </c>
      <c r="Z68" s="271">
        <f t="shared" si="9"/>
        <v>125</v>
      </c>
      <c r="AA68" s="137">
        <f t="shared" si="10"/>
        <v>-101.14999999999999</v>
      </c>
      <c r="AB68" s="166">
        <f t="shared" si="11"/>
        <v>9.99</v>
      </c>
      <c r="AC68" s="128">
        <f t="shared" si="12"/>
        <v>8.3949579831932777</v>
      </c>
      <c r="AD68" s="224">
        <v>46057</v>
      </c>
      <c r="AE68" s="273"/>
      <c r="AF68" s="342"/>
    </row>
    <row r="69" spans="1:32" s="62" customFormat="1" ht="15" customHeight="1">
      <c r="A69" s="326"/>
      <c r="B69" s="336" t="s">
        <v>38</v>
      </c>
      <c r="C69" s="347" t="s">
        <v>2326</v>
      </c>
      <c r="D69" s="414" t="s">
        <v>2597</v>
      </c>
      <c r="E69" s="337">
        <v>20301</v>
      </c>
      <c r="F69" s="338">
        <v>20600</v>
      </c>
      <c r="G69" s="338">
        <v>25625</v>
      </c>
      <c r="H69" s="262"/>
      <c r="I69" s="337" t="s">
        <v>742</v>
      </c>
      <c r="J69" s="338" t="s">
        <v>743</v>
      </c>
      <c r="K69" s="339" t="s">
        <v>744</v>
      </c>
      <c r="L69" s="340" t="s">
        <v>745</v>
      </c>
      <c r="M69" s="338" t="s">
        <v>746</v>
      </c>
      <c r="N69" s="339" t="s">
        <v>747</v>
      </c>
      <c r="O69" s="330">
        <v>39.950000000000003</v>
      </c>
      <c r="P69" s="148">
        <f t="shared" si="0"/>
        <v>33.571428571428577</v>
      </c>
      <c r="Q69" s="391">
        <v>7</v>
      </c>
      <c r="R69" s="149">
        <v>24094</v>
      </c>
      <c r="S69" s="234">
        <f t="shared" si="7"/>
        <v>32.950000000000003</v>
      </c>
      <c r="T69" s="148">
        <f t="shared" si="8"/>
        <v>27.689075630252105</v>
      </c>
      <c r="U69" s="105"/>
      <c r="V69" s="161"/>
      <c r="W69" s="348" t="s">
        <v>729</v>
      </c>
      <c r="X69" s="133">
        <v>225</v>
      </c>
      <c r="Y69" s="83">
        <v>-140</v>
      </c>
      <c r="Z69" s="271">
        <f t="shared" si="9"/>
        <v>85</v>
      </c>
      <c r="AA69" s="137">
        <f t="shared" si="10"/>
        <v>-53.55</v>
      </c>
      <c r="AB69" s="166">
        <f t="shared" si="11"/>
        <v>9.99</v>
      </c>
      <c r="AC69" s="128">
        <f t="shared" si="12"/>
        <v>8.3949579831932777</v>
      </c>
      <c r="AD69" s="224">
        <v>46057</v>
      </c>
      <c r="AE69" s="273"/>
      <c r="AF69" s="342"/>
    </row>
    <row r="70" spans="1:32" s="62" customFormat="1" ht="15" customHeight="1">
      <c r="A70" s="328"/>
      <c r="B70" s="336" t="s">
        <v>38</v>
      </c>
      <c r="C70" s="347" t="s">
        <v>2327</v>
      </c>
      <c r="D70" s="280" t="s">
        <v>71</v>
      </c>
      <c r="E70" s="337">
        <v>20302</v>
      </c>
      <c r="F70" s="338">
        <v>20601</v>
      </c>
      <c r="G70" s="338">
        <v>25626</v>
      </c>
      <c r="H70" s="262"/>
      <c r="I70" s="337" t="s">
        <v>748</v>
      </c>
      <c r="J70" s="338" t="s">
        <v>749</v>
      </c>
      <c r="K70" s="339" t="s">
        <v>750</v>
      </c>
      <c r="L70" s="340" t="s">
        <v>751</v>
      </c>
      <c r="M70" s="338" t="s">
        <v>752</v>
      </c>
      <c r="N70" s="339" t="s">
        <v>753</v>
      </c>
      <c r="O70" s="330">
        <v>49.95</v>
      </c>
      <c r="P70" s="148">
        <f t="shared" ref="P70:P133" si="13">O70/1.19</f>
        <v>41.97478991596639</v>
      </c>
      <c r="Q70" s="391"/>
      <c r="R70" s="149"/>
      <c r="S70" s="234">
        <f t="shared" si="7"/>
        <v>49.95</v>
      </c>
      <c r="T70" s="148">
        <f t="shared" si="8"/>
        <v>41.97478991596639</v>
      </c>
      <c r="U70" s="105"/>
      <c r="V70" s="161"/>
      <c r="W70" s="348" t="s">
        <v>754</v>
      </c>
      <c r="X70" s="133">
        <v>395</v>
      </c>
      <c r="Y70" s="83"/>
      <c r="Z70" s="271">
        <f t="shared" si="9"/>
        <v>395</v>
      </c>
      <c r="AA70" s="137">
        <f t="shared" si="10"/>
        <v>-422.45</v>
      </c>
      <c r="AB70" s="166">
        <f t="shared" si="11"/>
        <v>9.99</v>
      </c>
      <c r="AC70" s="128">
        <f t="shared" si="12"/>
        <v>8.3949579831932777</v>
      </c>
      <c r="AD70" s="224">
        <v>46057</v>
      </c>
      <c r="AE70" s="273"/>
      <c r="AF70" s="342"/>
    </row>
    <row r="71" spans="1:32" s="62" customFormat="1" ht="15" customHeight="1">
      <c r="A71" s="328"/>
      <c r="B71" s="336" t="s">
        <v>38</v>
      </c>
      <c r="C71" s="347" t="s">
        <v>2321</v>
      </c>
      <c r="D71" s="280" t="s">
        <v>2596</v>
      </c>
      <c r="E71" s="337">
        <v>20303</v>
      </c>
      <c r="F71" s="338">
        <v>20602</v>
      </c>
      <c r="G71" s="338">
        <v>25627</v>
      </c>
      <c r="H71" s="262"/>
      <c r="I71" s="337" t="s">
        <v>755</v>
      </c>
      <c r="J71" s="338" t="s">
        <v>756</v>
      </c>
      <c r="K71" s="339" t="s">
        <v>757</v>
      </c>
      <c r="L71" s="340" t="s">
        <v>758</v>
      </c>
      <c r="M71" s="338" t="s">
        <v>759</v>
      </c>
      <c r="N71" s="339" t="s">
        <v>760</v>
      </c>
      <c r="O71" s="330">
        <v>59.95</v>
      </c>
      <c r="P71" s="148">
        <f t="shared" si="13"/>
        <v>50.378151260504204</v>
      </c>
      <c r="Q71" s="391"/>
      <c r="R71" s="149"/>
      <c r="S71" s="234">
        <f t="shared" ref="S71:S134" si="14">O71-Q71</f>
        <v>59.95</v>
      </c>
      <c r="T71" s="148">
        <f t="shared" ref="T71:T134" si="15">S71/1.19</f>
        <v>50.378151260504204</v>
      </c>
      <c r="U71" s="105"/>
      <c r="V71" s="161"/>
      <c r="W71" s="348" t="s">
        <v>761</v>
      </c>
      <c r="X71" s="133">
        <v>585</v>
      </c>
      <c r="Y71" s="83"/>
      <c r="Z71" s="271">
        <f t="shared" ref="Z71:Z134" si="16">SUM(X71:Y71)</f>
        <v>585</v>
      </c>
      <c r="AA71" s="137">
        <f t="shared" ref="AA71:AA134" si="17">(($Z$2+$Z$3)-Z71)*1.19</f>
        <v>-648.54999999999995</v>
      </c>
      <c r="AB71" s="166">
        <f t="shared" ref="AB71:AB134" si="18">IF(AA71&lt;1,9.99,ROUNDDOWN(AA71/10,0)*10+9.99)</f>
        <v>9.99</v>
      </c>
      <c r="AC71" s="128">
        <f t="shared" ref="AC71:AC134" si="19">AB71/1.19</f>
        <v>8.3949579831932777</v>
      </c>
      <c r="AD71" s="224">
        <v>46057</v>
      </c>
      <c r="AE71" s="273"/>
      <c r="AF71" s="342"/>
    </row>
    <row r="72" spans="1:32" s="62" customFormat="1" ht="15" customHeight="1">
      <c r="A72" s="325"/>
      <c r="B72" s="336" t="s">
        <v>38</v>
      </c>
      <c r="C72" s="347" t="s">
        <v>2328</v>
      </c>
      <c r="D72" s="414" t="s">
        <v>2597</v>
      </c>
      <c r="E72" s="337">
        <v>20304</v>
      </c>
      <c r="F72" s="338">
        <v>20603</v>
      </c>
      <c r="G72" s="338">
        <v>25628</v>
      </c>
      <c r="H72" s="262"/>
      <c r="I72" s="337" t="s">
        <v>762</v>
      </c>
      <c r="J72" s="338" t="s">
        <v>763</v>
      </c>
      <c r="K72" s="339" t="s">
        <v>764</v>
      </c>
      <c r="L72" s="340" t="s">
        <v>765</v>
      </c>
      <c r="M72" s="338" t="s">
        <v>766</v>
      </c>
      <c r="N72" s="339" t="s">
        <v>767</v>
      </c>
      <c r="O72" s="330">
        <v>49.95</v>
      </c>
      <c r="P72" s="148">
        <f t="shared" si="13"/>
        <v>41.97478991596639</v>
      </c>
      <c r="Q72" s="391"/>
      <c r="R72" s="149"/>
      <c r="S72" s="234">
        <f t="shared" si="14"/>
        <v>49.95</v>
      </c>
      <c r="T72" s="148">
        <f t="shared" si="15"/>
        <v>41.97478991596639</v>
      </c>
      <c r="U72" s="105"/>
      <c r="V72" s="161"/>
      <c r="W72" s="348" t="s">
        <v>768</v>
      </c>
      <c r="X72" s="133">
        <v>345</v>
      </c>
      <c r="Y72" s="83"/>
      <c r="Z72" s="271">
        <f t="shared" si="16"/>
        <v>345</v>
      </c>
      <c r="AA72" s="137">
        <f t="shared" si="17"/>
        <v>-362.95</v>
      </c>
      <c r="AB72" s="166">
        <f t="shared" si="18"/>
        <v>9.99</v>
      </c>
      <c r="AC72" s="128">
        <f t="shared" si="19"/>
        <v>8.3949579831932777</v>
      </c>
      <c r="AD72" s="224">
        <v>46057</v>
      </c>
      <c r="AE72" s="273"/>
      <c r="AF72" s="342"/>
    </row>
    <row r="73" spans="1:32" s="62" customFormat="1" ht="15" customHeight="1">
      <c r="A73" s="325"/>
      <c r="B73" s="336" t="s">
        <v>38</v>
      </c>
      <c r="C73" s="347" t="s">
        <v>2328</v>
      </c>
      <c r="D73" s="414" t="s">
        <v>2597</v>
      </c>
      <c r="E73" s="337">
        <v>20304</v>
      </c>
      <c r="F73" s="338">
        <v>20603</v>
      </c>
      <c r="G73" s="338">
        <v>25628</v>
      </c>
      <c r="H73" s="262"/>
      <c r="I73" s="337" t="s">
        <v>769</v>
      </c>
      <c r="J73" s="338" t="s">
        <v>770</v>
      </c>
      <c r="K73" s="339" t="s">
        <v>771</v>
      </c>
      <c r="L73" s="340" t="s">
        <v>772</v>
      </c>
      <c r="M73" s="338" t="s">
        <v>773</v>
      </c>
      <c r="N73" s="339" t="s">
        <v>774</v>
      </c>
      <c r="O73" s="330">
        <v>49.95</v>
      </c>
      <c r="P73" s="148">
        <f t="shared" si="13"/>
        <v>41.97478991596639</v>
      </c>
      <c r="Q73" s="391">
        <v>5</v>
      </c>
      <c r="R73" s="149">
        <v>24093</v>
      </c>
      <c r="S73" s="234">
        <f t="shared" si="14"/>
        <v>44.95</v>
      </c>
      <c r="T73" s="148">
        <f t="shared" si="15"/>
        <v>37.773109243697483</v>
      </c>
      <c r="U73" s="105"/>
      <c r="V73" s="161"/>
      <c r="W73" s="348" t="s">
        <v>768</v>
      </c>
      <c r="X73" s="133">
        <v>345</v>
      </c>
      <c r="Y73" s="83">
        <v>-100</v>
      </c>
      <c r="Z73" s="271">
        <f t="shared" si="16"/>
        <v>245</v>
      </c>
      <c r="AA73" s="137">
        <f t="shared" si="17"/>
        <v>-243.95</v>
      </c>
      <c r="AB73" s="166">
        <f t="shared" si="18"/>
        <v>9.99</v>
      </c>
      <c r="AC73" s="128">
        <f t="shared" si="19"/>
        <v>8.3949579831932777</v>
      </c>
      <c r="AD73" s="224">
        <v>46057</v>
      </c>
      <c r="AE73" s="273"/>
      <c r="AF73" s="342"/>
    </row>
    <row r="74" spans="1:32" s="62" customFormat="1" ht="15" customHeight="1">
      <c r="A74" s="326"/>
      <c r="B74" s="336" t="s">
        <v>38</v>
      </c>
      <c r="C74" s="347" t="s">
        <v>2328</v>
      </c>
      <c r="D74" s="414" t="s">
        <v>2597</v>
      </c>
      <c r="E74" s="337">
        <v>20304</v>
      </c>
      <c r="F74" s="338">
        <v>20603</v>
      </c>
      <c r="G74" s="338">
        <v>25628</v>
      </c>
      <c r="H74" s="262"/>
      <c r="I74" s="337" t="s">
        <v>775</v>
      </c>
      <c r="J74" s="338" t="s">
        <v>776</v>
      </c>
      <c r="K74" s="339" t="s">
        <v>777</v>
      </c>
      <c r="L74" s="340" t="s">
        <v>778</v>
      </c>
      <c r="M74" s="338" t="s">
        <v>779</v>
      </c>
      <c r="N74" s="339" t="s">
        <v>780</v>
      </c>
      <c r="O74" s="330">
        <v>49.95</v>
      </c>
      <c r="P74" s="148">
        <f t="shared" si="13"/>
        <v>41.97478991596639</v>
      </c>
      <c r="Q74" s="391">
        <v>7</v>
      </c>
      <c r="R74" s="149">
        <v>24094</v>
      </c>
      <c r="S74" s="234">
        <f t="shared" si="14"/>
        <v>42.95</v>
      </c>
      <c r="T74" s="148">
        <f t="shared" si="15"/>
        <v>36.092436974789919</v>
      </c>
      <c r="U74" s="105"/>
      <c r="V74" s="161"/>
      <c r="W74" s="348" t="s">
        <v>768</v>
      </c>
      <c r="X74" s="133">
        <v>345</v>
      </c>
      <c r="Y74" s="83">
        <v>-140</v>
      </c>
      <c r="Z74" s="271">
        <f t="shared" si="16"/>
        <v>205</v>
      </c>
      <c r="AA74" s="137">
        <f t="shared" si="17"/>
        <v>-196.35</v>
      </c>
      <c r="AB74" s="166">
        <f t="shared" si="18"/>
        <v>9.99</v>
      </c>
      <c r="AC74" s="128">
        <f t="shared" si="19"/>
        <v>8.3949579831932777</v>
      </c>
      <c r="AD74" s="224">
        <v>46057</v>
      </c>
      <c r="AE74" s="273"/>
      <c r="AF74" s="342"/>
    </row>
    <row r="75" spans="1:32" s="62" customFormat="1" ht="15" customHeight="1">
      <c r="A75" s="328"/>
      <c r="B75" s="336" t="s">
        <v>38</v>
      </c>
      <c r="C75" s="347" t="s">
        <v>2328</v>
      </c>
      <c r="D75" s="414" t="s">
        <v>2597</v>
      </c>
      <c r="E75" s="337">
        <v>20304</v>
      </c>
      <c r="F75" s="338">
        <v>20603</v>
      </c>
      <c r="G75" s="338">
        <v>25628</v>
      </c>
      <c r="H75" s="262"/>
      <c r="I75" s="337" t="s">
        <v>781</v>
      </c>
      <c r="J75" s="338" t="s">
        <v>782</v>
      </c>
      <c r="K75" s="339" t="s">
        <v>783</v>
      </c>
      <c r="L75" s="340" t="s">
        <v>784</v>
      </c>
      <c r="M75" s="338" t="s">
        <v>785</v>
      </c>
      <c r="N75" s="339" t="s">
        <v>786</v>
      </c>
      <c r="O75" s="330">
        <v>49.95</v>
      </c>
      <c r="P75" s="148">
        <f t="shared" si="13"/>
        <v>41.97478991596639</v>
      </c>
      <c r="Q75" s="391">
        <v>10</v>
      </c>
      <c r="R75" s="149">
        <v>24095</v>
      </c>
      <c r="S75" s="234">
        <f t="shared" si="14"/>
        <v>39.950000000000003</v>
      </c>
      <c r="T75" s="148">
        <f t="shared" si="15"/>
        <v>33.571428571428577</v>
      </c>
      <c r="U75" s="105"/>
      <c r="V75" s="161"/>
      <c r="W75" s="348" t="s">
        <v>768</v>
      </c>
      <c r="X75" s="133">
        <v>345</v>
      </c>
      <c r="Y75" s="83">
        <v>-200</v>
      </c>
      <c r="Z75" s="271">
        <f t="shared" si="16"/>
        <v>145</v>
      </c>
      <c r="AA75" s="137">
        <f t="shared" si="17"/>
        <v>-124.94999999999999</v>
      </c>
      <c r="AB75" s="166">
        <f t="shared" si="18"/>
        <v>9.99</v>
      </c>
      <c r="AC75" s="128">
        <f t="shared" si="19"/>
        <v>8.3949579831932777</v>
      </c>
      <c r="AD75" s="224">
        <v>46057</v>
      </c>
      <c r="AE75" s="273"/>
      <c r="AF75" s="342"/>
    </row>
    <row r="76" spans="1:32" s="62" customFormat="1" ht="15" customHeight="1">
      <c r="A76" s="325"/>
      <c r="B76" s="336" t="s">
        <v>38</v>
      </c>
      <c r="C76" s="347" t="s">
        <v>2329</v>
      </c>
      <c r="D76" s="280" t="s">
        <v>71</v>
      </c>
      <c r="E76" s="337">
        <v>20305</v>
      </c>
      <c r="F76" s="338">
        <v>20604</v>
      </c>
      <c r="G76" s="338">
        <v>25629</v>
      </c>
      <c r="H76" s="262"/>
      <c r="I76" s="337" t="s">
        <v>787</v>
      </c>
      <c r="J76" s="338" t="s">
        <v>788</v>
      </c>
      <c r="K76" s="339" t="s">
        <v>789</v>
      </c>
      <c r="L76" s="340" t="s">
        <v>790</v>
      </c>
      <c r="M76" s="338" t="s">
        <v>791</v>
      </c>
      <c r="N76" s="339" t="s">
        <v>792</v>
      </c>
      <c r="O76" s="330">
        <v>59.95</v>
      </c>
      <c r="P76" s="148">
        <f t="shared" si="13"/>
        <v>50.378151260504204</v>
      </c>
      <c r="Q76" s="391"/>
      <c r="R76" s="149"/>
      <c r="S76" s="234">
        <f t="shared" si="14"/>
        <v>59.95</v>
      </c>
      <c r="T76" s="148">
        <f t="shared" si="15"/>
        <v>50.378151260504204</v>
      </c>
      <c r="U76" s="105"/>
      <c r="V76" s="161"/>
      <c r="W76" s="348" t="s">
        <v>793</v>
      </c>
      <c r="X76" s="133">
        <v>515</v>
      </c>
      <c r="Y76" s="83"/>
      <c r="Z76" s="271">
        <f t="shared" si="16"/>
        <v>515</v>
      </c>
      <c r="AA76" s="137">
        <f t="shared" si="17"/>
        <v>-565.25</v>
      </c>
      <c r="AB76" s="166">
        <f t="shared" si="18"/>
        <v>9.99</v>
      </c>
      <c r="AC76" s="128">
        <f t="shared" si="19"/>
        <v>8.3949579831932777</v>
      </c>
      <c r="AD76" s="224">
        <v>46057</v>
      </c>
      <c r="AE76" s="273"/>
      <c r="AF76" s="342"/>
    </row>
    <row r="77" spans="1:32" s="62" customFormat="1" ht="15" customHeight="1">
      <c r="A77" s="325"/>
      <c r="B77" s="336" t="s">
        <v>38</v>
      </c>
      <c r="C77" s="347" t="s">
        <v>2322</v>
      </c>
      <c r="D77" s="280" t="s">
        <v>2596</v>
      </c>
      <c r="E77" s="337">
        <v>20306</v>
      </c>
      <c r="F77" s="338">
        <v>20605</v>
      </c>
      <c r="G77" s="338">
        <v>25630</v>
      </c>
      <c r="H77" s="262"/>
      <c r="I77" s="337" t="s">
        <v>794</v>
      </c>
      <c r="J77" s="338" t="s">
        <v>795</v>
      </c>
      <c r="K77" s="339" t="s">
        <v>796</v>
      </c>
      <c r="L77" s="340" t="s">
        <v>797</v>
      </c>
      <c r="M77" s="338" t="s">
        <v>798</v>
      </c>
      <c r="N77" s="339" t="s">
        <v>799</v>
      </c>
      <c r="O77" s="330">
        <v>69.95</v>
      </c>
      <c r="P77" s="148">
        <f t="shared" si="13"/>
        <v>58.781512605042025</v>
      </c>
      <c r="Q77" s="391"/>
      <c r="R77" s="149"/>
      <c r="S77" s="234">
        <f t="shared" si="14"/>
        <v>69.95</v>
      </c>
      <c r="T77" s="148">
        <f t="shared" si="15"/>
        <v>58.781512605042025</v>
      </c>
      <c r="U77" s="105"/>
      <c r="V77" s="161"/>
      <c r="W77" s="348" t="s">
        <v>800</v>
      </c>
      <c r="X77" s="133">
        <v>705</v>
      </c>
      <c r="Y77" s="83"/>
      <c r="Z77" s="271">
        <f t="shared" si="16"/>
        <v>705</v>
      </c>
      <c r="AA77" s="137">
        <f t="shared" si="17"/>
        <v>-791.34999999999991</v>
      </c>
      <c r="AB77" s="166">
        <f t="shared" si="18"/>
        <v>9.99</v>
      </c>
      <c r="AC77" s="128">
        <f t="shared" si="19"/>
        <v>8.3949579831932777</v>
      </c>
      <c r="AD77" s="224">
        <v>46057</v>
      </c>
      <c r="AE77" s="273"/>
      <c r="AF77" s="342"/>
    </row>
    <row r="78" spans="1:32" s="62" customFormat="1" ht="15" customHeight="1">
      <c r="A78" s="327"/>
      <c r="B78" s="336" t="s">
        <v>38</v>
      </c>
      <c r="C78" s="347" t="s">
        <v>2330</v>
      </c>
      <c r="D78" s="414" t="s">
        <v>2597</v>
      </c>
      <c r="E78" s="337">
        <v>20307</v>
      </c>
      <c r="F78" s="338">
        <v>20606</v>
      </c>
      <c r="G78" s="338">
        <v>25631</v>
      </c>
      <c r="H78" s="262"/>
      <c r="I78" s="337" t="s">
        <v>801</v>
      </c>
      <c r="J78" s="338" t="s">
        <v>802</v>
      </c>
      <c r="K78" s="339" t="s">
        <v>803</v>
      </c>
      <c r="L78" s="340" t="s">
        <v>804</v>
      </c>
      <c r="M78" s="338" t="s">
        <v>805</v>
      </c>
      <c r="N78" s="339" t="s">
        <v>806</v>
      </c>
      <c r="O78" s="330">
        <v>59.95</v>
      </c>
      <c r="P78" s="148">
        <f t="shared" si="13"/>
        <v>50.378151260504204</v>
      </c>
      <c r="Q78" s="391"/>
      <c r="R78" s="149"/>
      <c r="S78" s="234">
        <f t="shared" si="14"/>
        <v>59.95</v>
      </c>
      <c r="T78" s="148">
        <f t="shared" si="15"/>
        <v>50.378151260504204</v>
      </c>
      <c r="U78" s="105"/>
      <c r="V78" s="161"/>
      <c r="W78" s="348" t="s">
        <v>807</v>
      </c>
      <c r="X78" s="133">
        <v>435</v>
      </c>
      <c r="Y78" s="83"/>
      <c r="Z78" s="271">
        <f t="shared" si="16"/>
        <v>435</v>
      </c>
      <c r="AA78" s="137">
        <f t="shared" si="17"/>
        <v>-470.04999999999995</v>
      </c>
      <c r="AB78" s="166">
        <f t="shared" si="18"/>
        <v>9.99</v>
      </c>
      <c r="AC78" s="128">
        <f t="shared" si="19"/>
        <v>8.3949579831932777</v>
      </c>
      <c r="AD78" s="224">
        <v>46057</v>
      </c>
      <c r="AE78" s="273"/>
      <c r="AF78" s="342"/>
    </row>
    <row r="79" spans="1:32" s="62" customFormat="1" ht="15" customHeight="1">
      <c r="A79" s="325"/>
      <c r="B79" s="336" t="s">
        <v>38</v>
      </c>
      <c r="C79" s="347" t="s">
        <v>2330</v>
      </c>
      <c r="D79" s="414" t="s">
        <v>2597</v>
      </c>
      <c r="E79" s="337">
        <v>20307</v>
      </c>
      <c r="F79" s="338">
        <v>20606</v>
      </c>
      <c r="G79" s="338">
        <v>25631</v>
      </c>
      <c r="H79" s="262"/>
      <c r="I79" s="337" t="s">
        <v>808</v>
      </c>
      <c r="J79" s="338" t="s">
        <v>809</v>
      </c>
      <c r="K79" s="339" t="s">
        <v>810</v>
      </c>
      <c r="L79" s="340" t="s">
        <v>811</v>
      </c>
      <c r="M79" s="338" t="s">
        <v>812</v>
      </c>
      <c r="N79" s="339" t="s">
        <v>813</v>
      </c>
      <c r="O79" s="330">
        <v>59.95</v>
      </c>
      <c r="P79" s="148">
        <f t="shared" si="13"/>
        <v>50.378151260504204</v>
      </c>
      <c r="Q79" s="391">
        <v>10</v>
      </c>
      <c r="R79" s="149">
        <v>24095</v>
      </c>
      <c r="S79" s="234">
        <f t="shared" si="14"/>
        <v>49.95</v>
      </c>
      <c r="T79" s="148">
        <f t="shared" si="15"/>
        <v>41.97478991596639</v>
      </c>
      <c r="U79" s="105"/>
      <c r="V79" s="161"/>
      <c r="W79" s="348" t="s">
        <v>807</v>
      </c>
      <c r="X79" s="133">
        <v>435</v>
      </c>
      <c r="Y79" s="83">
        <v>-200</v>
      </c>
      <c r="Z79" s="271">
        <f t="shared" si="16"/>
        <v>235</v>
      </c>
      <c r="AA79" s="137">
        <f t="shared" si="17"/>
        <v>-232.04999999999998</v>
      </c>
      <c r="AB79" s="166">
        <f t="shared" si="18"/>
        <v>9.99</v>
      </c>
      <c r="AC79" s="128">
        <f t="shared" si="19"/>
        <v>8.3949579831932777</v>
      </c>
      <c r="AD79" s="224">
        <v>46057</v>
      </c>
      <c r="AE79" s="273"/>
      <c r="AF79" s="342"/>
    </row>
    <row r="80" spans="1:32" s="62" customFormat="1" ht="15" customHeight="1">
      <c r="A80" s="325"/>
      <c r="B80" s="336" t="s">
        <v>38</v>
      </c>
      <c r="C80" s="347" t="s">
        <v>2330</v>
      </c>
      <c r="D80" s="414" t="s">
        <v>2597</v>
      </c>
      <c r="E80" s="337">
        <v>20307</v>
      </c>
      <c r="F80" s="338">
        <v>20606</v>
      </c>
      <c r="G80" s="338">
        <v>25631</v>
      </c>
      <c r="H80" s="262"/>
      <c r="I80" s="337" t="s">
        <v>814</v>
      </c>
      <c r="J80" s="338" t="s">
        <v>815</v>
      </c>
      <c r="K80" s="339" t="s">
        <v>816</v>
      </c>
      <c r="L80" s="340" t="s">
        <v>817</v>
      </c>
      <c r="M80" s="338" t="s">
        <v>818</v>
      </c>
      <c r="N80" s="339" t="s">
        <v>819</v>
      </c>
      <c r="O80" s="330">
        <v>59.95</v>
      </c>
      <c r="P80" s="148">
        <f t="shared" si="13"/>
        <v>50.378151260504204</v>
      </c>
      <c r="Q80" s="391">
        <v>15</v>
      </c>
      <c r="R80" s="149">
        <v>24185</v>
      </c>
      <c r="S80" s="234">
        <f t="shared" si="14"/>
        <v>44.95</v>
      </c>
      <c r="T80" s="148">
        <f t="shared" si="15"/>
        <v>37.773109243697483</v>
      </c>
      <c r="U80" s="105"/>
      <c r="V80" s="161"/>
      <c r="W80" s="348" t="s">
        <v>807</v>
      </c>
      <c r="X80" s="133">
        <v>435</v>
      </c>
      <c r="Y80" s="83">
        <v>-300</v>
      </c>
      <c r="Z80" s="271">
        <f t="shared" si="16"/>
        <v>135</v>
      </c>
      <c r="AA80" s="137">
        <f t="shared" si="17"/>
        <v>-113.05</v>
      </c>
      <c r="AB80" s="166">
        <f t="shared" si="18"/>
        <v>9.99</v>
      </c>
      <c r="AC80" s="128">
        <f t="shared" si="19"/>
        <v>8.3949579831932777</v>
      </c>
      <c r="AD80" s="224">
        <v>46057</v>
      </c>
      <c r="AE80" s="273"/>
      <c r="AF80" s="342"/>
    </row>
    <row r="81" spans="1:32" s="62" customFormat="1" ht="15" customHeight="1">
      <c r="A81" s="325"/>
      <c r="B81" s="336" t="s">
        <v>38</v>
      </c>
      <c r="C81" s="347" t="s">
        <v>2331</v>
      </c>
      <c r="D81" s="280" t="s">
        <v>71</v>
      </c>
      <c r="E81" s="337">
        <v>20308</v>
      </c>
      <c r="F81" s="338">
        <v>20607</v>
      </c>
      <c r="G81" s="338">
        <v>25632</v>
      </c>
      <c r="H81" s="262"/>
      <c r="I81" s="337" t="s">
        <v>820</v>
      </c>
      <c r="J81" s="338" t="s">
        <v>821</v>
      </c>
      <c r="K81" s="339" t="s">
        <v>822</v>
      </c>
      <c r="L81" s="340" t="s">
        <v>823</v>
      </c>
      <c r="M81" s="338" t="s">
        <v>824</v>
      </c>
      <c r="N81" s="339" t="s">
        <v>825</v>
      </c>
      <c r="O81" s="330">
        <v>69.95</v>
      </c>
      <c r="P81" s="148">
        <f t="shared" si="13"/>
        <v>58.781512605042025</v>
      </c>
      <c r="Q81" s="391"/>
      <c r="R81" s="149"/>
      <c r="S81" s="234">
        <f t="shared" si="14"/>
        <v>69.95</v>
      </c>
      <c r="T81" s="148">
        <f t="shared" si="15"/>
        <v>58.781512605042025</v>
      </c>
      <c r="U81" s="105"/>
      <c r="V81" s="161"/>
      <c r="W81" s="348" t="s">
        <v>826</v>
      </c>
      <c r="X81" s="133">
        <v>605</v>
      </c>
      <c r="Y81" s="83"/>
      <c r="Z81" s="271">
        <f t="shared" si="16"/>
        <v>605</v>
      </c>
      <c r="AA81" s="137">
        <f t="shared" si="17"/>
        <v>-672.35</v>
      </c>
      <c r="AB81" s="166">
        <f t="shared" si="18"/>
        <v>9.99</v>
      </c>
      <c r="AC81" s="128">
        <f t="shared" si="19"/>
        <v>8.3949579831932777</v>
      </c>
      <c r="AD81" s="224">
        <v>46057</v>
      </c>
      <c r="AE81" s="273"/>
      <c r="AF81" s="342"/>
    </row>
    <row r="82" spans="1:32" s="62" customFormat="1" ht="15" customHeight="1">
      <c r="A82" s="325"/>
      <c r="B82" s="336" t="s">
        <v>38</v>
      </c>
      <c r="C82" s="347" t="s">
        <v>2323</v>
      </c>
      <c r="D82" s="280" t="s">
        <v>2596</v>
      </c>
      <c r="E82" s="337">
        <v>20309</v>
      </c>
      <c r="F82" s="338">
        <v>20608</v>
      </c>
      <c r="G82" s="338">
        <v>25633</v>
      </c>
      <c r="H82" s="262"/>
      <c r="I82" s="337" t="s">
        <v>827</v>
      </c>
      <c r="J82" s="338" t="s">
        <v>828</v>
      </c>
      <c r="K82" s="339" t="s">
        <v>829</v>
      </c>
      <c r="L82" s="340" t="s">
        <v>830</v>
      </c>
      <c r="M82" s="338" t="s">
        <v>831</v>
      </c>
      <c r="N82" s="339" t="s">
        <v>832</v>
      </c>
      <c r="O82" s="330">
        <v>79.95</v>
      </c>
      <c r="P82" s="148">
        <f t="shared" si="13"/>
        <v>67.184873949579838</v>
      </c>
      <c r="Q82" s="391"/>
      <c r="R82" s="149"/>
      <c r="S82" s="234">
        <f t="shared" si="14"/>
        <v>79.95</v>
      </c>
      <c r="T82" s="148">
        <f t="shared" si="15"/>
        <v>67.184873949579838</v>
      </c>
      <c r="U82" s="105"/>
      <c r="V82" s="161"/>
      <c r="W82" s="348" t="s">
        <v>833</v>
      </c>
      <c r="X82" s="133">
        <v>795</v>
      </c>
      <c r="Y82" s="83"/>
      <c r="Z82" s="271">
        <f t="shared" si="16"/>
        <v>795</v>
      </c>
      <c r="AA82" s="137">
        <f t="shared" si="17"/>
        <v>-898.44999999999993</v>
      </c>
      <c r="AB82" s="166">
        <f t="shared" si="18"/>
        <v>9.99</v>
      </c>
      <c r="AC82" s="128">
        <f t="shared" si="19"/>
        <v>8.3949579831932777</v>
      </c>
      <c r="AD82" s="224">
        <v>46057</v>
      </c>
      <c r="AE82" s="273"/>
      <c r="AF82" s="342"/>
    </row>
    <row r="83" spans="1:32" s="62" customFormat="1" ht="15" customHeight="1">
      <c r="A83" s="325"/>
      <c r="B83" s="336" t="s">
        <v>38</v>
      </c>
      <c r="C83" s="347" t="s">
        <v>2332</v>
      </c>
      <c r="D83" s="414" t="s">
        <v>2597</v>
      </c>
      <c r="E83" s="337">
        <v>20310</v>
      </c>
      <c r="F83" s="338">
        <v>20609</v>
      </c>
      <c r="G83" s="338">
        <v>25634</v>
      </c>
      <c r="H83" s="262"/>
      <c r="I83" s="337" t="s">
        <v>834</v>
      </c>
      <c r="J83" s="338" t="s">
        <v>835</v>
      </c>
      <c r="K83" s="339" t="s">
        <v>836</v>
      </c>
      <c r="L83" s="340" t="s">
        <v>837</v>
      </c>
      <c r="M83" s="338" t="s">
        <v>838</v>
      </c>
      <c r="N83" s="339" t="s">
        <v>839</v>
      </c>
      <c r="O83" s="330">
        <v>84.95</v>
      </c>
      <c r="P83" s="148">
        <f t="shared" si="13"/>
        <v>71.386554621848745</v>
      </c>
      <c r="Q83" s="391"/>
      <c r="R83" s="149"/>
      <c r="S83" s="234">
        <f t="shared" si="14"/>
        <v>84.95</v>
      </c>
      <c r="T83" s="148">
        <f t="shared" si="15"/>
        <v>71.386554621848745</v>
      </c>
      <c r="U83" s="105"/>
      <c r="V83" s="161"/>
      <c r="W83" s="348" t="s">
        <v>840</v>
      </c>
      <c r="X83" s="133">
        <v>600</v>
      </c>
      <c r="Y83" s="83"/>
      <c r="Z83" s="271">
        <f t="shared" si="16"/>
        <v>600</v>
      </c>
      <c r="AA83" s="137">
        <f t="shared" si="17"/>
        <v>-666.4</v>
      </c>
      <c r="AB83" s="166">
        <f t="shared" si="18"/>
        <v>9.99</v>
      </c>
      <c r="AC83" s="128">
        <f t="shared" si="19"/>
        <v>8.3949579831932777</v>
      </c>
      <c r="AD83" s="224">
        <v>46057</v>
      </c>
      <c r="AE83" s="273"/>
      <c r="AF83" s="342"/>
    </row>
    <row r="84" spans="1:32" s="62" customFormat="1" ht="15" customHeight="1">
      <c r="A84" s="325"/>
      <c r="B84" s="336" t="s">
        <v>38</v>
      </c>
      <c r="C84" s="347" t="s">
        <v>2332</v>
      </c>
      <c r="D84" s="414" t="s">
        <v>2597</v>
      </c>
      <c r="E84" s="337">
        <v>20310</v>
      </c>
      <c r="F84" s="338">
        <v>20609</v>
      </c>
      <c r="G84" s="338">
        <v>25634</v>
      </c>
      <c r="H84" s="262"/>
      <c r="I84" s="337" t="s">
        <v>841</v>
      </c>
      <c r="J84" s="338" t="s">
        <v>842</v>
      </c>
      <c r="K84" s="339" t="s">
        <v>843</v>
      </c>
      <c r="L84" s="340" t="s">
        <v>844</v>
      </c>
      <c r="M84" s="338" t="s">
        <v>845</v>
      </c>
      <c r="N84" s="339" t="s">
        <v>846</v>
      </c>
      <c r="O84" s="330">
        <v>84.95</v>
      </c>
      <c r="P84" s="148">
        <f t="shared" si="13"/>
        <v>71.386554621848745</v>
      </c>
      <c r="Q84" s="391">
        <v>15</v>
      </c>
      <c r="R84" s="149">
        <v>24185</v>
      </c>
      <c r="S84" s="234">
        <f t="shared" si="14"/>
        <v>69.95</v>
      </c>
      <c r="T84" s="148">
        <f t="shared" si="15"/>
        <v>58.781512605042025</v>
      </c>
      <c r="U84" s="105"/>
      <c r="V84" s="161"/>
      <c r="W84" s="348" t="s">
        <v>840</v>
      </c>
      <c r="X84" s="133">
        <v>600</v>
      </c>
      <c r="Y84" s="83">
        <v>-300</v>
      </c>
      <c r="Z84" s="271">
        <f t="shared" si="16"/>
        <v>300</v>
      </c>
      <c r="AA84" s="137">
        <f t="shared" si="17"/>
        <v>-309.39999999999998</v>
      </c>
      <c r="AB84" s="166">
        <f t="shared" si="18"/>
        <v>9.99</v>
      </c>
      <c r="AC84" s="128">
        <f t="shared" si="19"/>
        <v>8.3949579831932777</v>
      </c>
      <c r="AD84" s="224">
        <v>46057</v>
      </c>
      <c r="AE84" s="273"/>
      <c r="AF84" s="342"/>
    </row>
    <row r="85" spans="1:32" s="62" customFormat="1" ht="15" customHeight="1">
      <c r="A85" s="326"/>
      <c r="B85" s="336" t="s">
        <v>38</v>
      </c>
      <c r="C85" s="347" t="s">
        <v>2332</v>
      </c>
      <c r="D85" s="414" t="s">
        <v>2597</v>
      </c>
      <c r="E85" s="337">
        <v>20310</v>
      </c>
      <c r="F85" s="338">
        <v>20609</v>
      </c>
      <c r="G85" s="338">
        <v>25634</v>
      </c>
      <c r="H85" s="262"/>
      <c r="I85" s="337" t="s">
        <v>847</v>
      </c>
      <c r="J85" s="338" t="s">
        <v>848</v>
      </c>
      <c r="K85" s="339" t="s">
        <v>849</v>
      </c>
      <c r="L85" s="340" t="s">
        <v>850</v>
      </c>
      <c r="M85" s="338" t="s">
        <v>851</v>
      </c>
      <c r="N85" s="339" t="s">
        <v>852</v>
      </c>
      <c r="O85" s="330">
        <v>84.95</v>
      </c>
      <c r="P85" s="148">
        <f t="shared" si="13"/>
        <v>71.386554621848745</v>
      </c>
      <c r="Q85" s="391">
        <v>20</v>
      </c>
      <c r="R85" s="149">
        <v>24190</v>
      </c>
      <c r="S85" s="234">
        <f t="shared" si="14"/>
        <v>64.95</v>
      </c>
      <c r="T85" s="148">
        <f t="shared" si="15"/>
        <v>54.579831932773111</v>
      </c>
      <c r="U85" s="105"/>
      <c r="V85" s="161"/>
      <c r="W85" s="348" t="s">
        <v>840</v>
      </c>
      <c r="X85" s="133">
        <v>600</v>
      </c>
      <c r="Y85" s="83">
        <v>-400</v>
      </c>
      <c r="Z85" s="271">
        <f t="shared" si="16"/>
        <v>200</v>
      </c>
      <c r="AA85" s="137">
        <f t="shared" si="17"/>
        <v>-190.39999999999998</v>
      </c>
      <c r="AB85" s="166">
        <f t="shared" si="18"/>
        <v>9.99</v>
      </c>
      <c r="AC85" s="128">
        <f t="shared" si="19"/>
        <v>8.3949579831932777</v>
      </c>
      <c r="AD85" s="224">
        <v>46057</v>
      </c>
      <c r="AE85" s="273"/>
      <c r="AF85" s="342"/>
    </row>
    <row r="86" spans="1:32" s="62" customFormat="1" ht="15" customHeight="1">
      <c r="A86" s="326"/>
      <c r="B86" s="336" t="s">
        <v>38</v>
      </c>
      <c r="C86" s="347" t="s">
        <v>2319</v>
      </c>
      <c r="D86" s="280" t="s">
        <v>71</v>
      </c>
      <c r="E86" s="337">
        <v>20311</v>
      </c>
      <c r="F86" s="338">
        <v>20610</v>
      </c>
      <c r="G86" s="338">
        <v>25635</v>
      </c>
      <c r="H86" s="262"/>
      <c r="I86" s="337" t="s">
        <v>853</v>
      </c>
      <c r="J86" s="338" t="s">
        <v>854</v>
      </c>
      <c r="K86" s="339" t="s">
        <v>855</v>
      </c>
      <c r="L86" s="340" t="s">
        <v>856</v>
      </c>
      <c r="M86" s="338" t="s">
        <v>857</v>
      </c>
      <c r="N86" s="339" t="s">
        <v>858</v>
      </c>
      <c r="O86" s="330">
        <v>94.95</v>
      </c>
      <c r="P86" s="148">
        <f t="shared" si="13"/>
        <v>79.789915966386559</v>
      </c>
      <c r="Q86" s="391"/>
      <c r="R86" s="264"/>
      <c r="S86" s="234">
        <f t="shared" si="14"/>
        <v>94.95</v>
      </c>
      <c r="T86" s="148">
        <f t="shared" si="15"/>
        <v>79.789915966386559</v>
      </c>
      <c r="U86" s="105"/>
      <c r="V86" s="161"/>
      <c r="W86" s="348" t="s">
        <v>859</v>
      </c>
      <c r="X86" s="133">
        <v>770</v>
      </c>
      <c r="Y86" s="83"/>
      <c r="Z86" s="271">
        <f t="shared" si="16"/>
        <v>770</v>
      </c>
      <c r="AA86" s="137">
        <f t="shared" si="17"/>
        <v>-868.69999999999993</v>
      </c>
      <c r="AB86" s="166">
        <f t="shared" si="18"/>
        <v>9.99</v>
      </c>
      <c r="AC86" s="128">
        <f t="shared" si="19"/>
        <v>8.3949579831932777</v>
      </c>
      <c r="AD86" s="224">
        <v>46057</v>
      </c>
      <c r="AE86" s="273"/>
      <c r="AF86" s="342"/>
    </row>
    <row r="87" spans="1:32" s="62" customFormat="1" ht="15" customHeight="1">
      <c r="A87" s="327"/>
      <c r="B87" s="336" t="s">
        <v>38</v>
      </c>
      <c r="C87" s="347" t="s">
        <v>2324</v>
      </c>
      <c r="D87" s="280" t="s">
        <v>2596</v>
      </c>
      <c r="E87" s="337">
        <v>20312</v>
      </c>
      <c r="F87" s="338">
        <v>20611</v>
      </c>
      <c r="G87" s="338">
        <v>25636</v>
      </c>
      <c r="H87" s="262"/>
      <c r="I87" s="337" t="s">
        <v>860</v>
      </c>
      <c r="J87" s="338" t="s">
        <v>861</v>
      </c>
      <c r="K87" s="339" t="s">
        <v>862</v>
      </c>
      <c r="L87" s="340" t="s">
        <v>863</v>
      </c>
      <c r="M87" s="338" t="s">
        <v>864</v>
      </c>
      <c r="N87" s="339" t="s">
        <v>865</v>
      </c>
      <c r="O87" s="330">
        <v>104.95</v>
      </c>
      <c r="P87" s="148">
        <f t="shared" si="13"/>
        <v>88.193277310924373</v>
      </c>
      <c r="Q87" s="391"/>
      <c r="R87" s="264"/>
      <c r="S87" s="234">
        <f t="shared" si="14"/>
        <v>104.95</v>
      </c>
      <c r="T87" s="148">
        <f t="shared" si="15"/>
        <v>88.193277310924373</v>
      </c>
      <c r="U87" s="105"/>
      <c r="V87" s="161"/>
      <c r="W87" s="348" t="s">
        <v>866</v>
      </c>
      <c r="X87" s="133">
        <v>960</v>
      </c>
      <c r="Y87" s="83"/>
      <c r="Z87" s="271">
        <f t="shared" si="16"/>
        <v>960</v>
      </c>
      <c r="AA87" s="137">
        <f t="shared" si="17"/>
        <v>-1094.8</v>
      </c>
      <c r="AB87" s="166">
        <f t="shared" si="18"/>
        <v>9.99</v>
      </c>
      <c r="AC87" s="128">
        <f t="shared" si="19"/>
        <v>8.3949579831932777</v>
      </c>
      <c r="AD87" s="224">
        <v>46057</v>
      </c>
      <c r="AE87" s="273"/>
      <c r="AF87" s="342"/>
    </row>
    <row r="88" spans="1:32" s="62" customFormat="1" ht="15" customHeight="1">
      <c r="A88" s="325"/>
      <c r="B88" s="336" t="s">
        <v>38</v>
      </c>
      <c r="C88" s="347" t="s">
        <v>1971</v>
      </c>
      <c r="D88" s="414" t="s">
        <v>2597</v>
      </c>
      <c r="E88" s="349">
        <v>20210</v>
      </c>
      <c r="F88" s="350">
        <v>20377</v>
      </c>
      <c r="G88" s="350">
        <v>25569</v>
      </c>
      <c r="H88" s="147"/>
      <c r="I88" s="349" t="s">
        <v>1980</v>
      </c>
      <c r="J88" s="350" t="s">
        <v>1981</v>
      </c>
      <c r="K88" s="351" t="s">
        <v>1982</v>
      </c>
      <c r="L88" s="352" t="s">
        <v>1983</v>
      </c>
      <c r="M88" s="350" t="s">
        <v>1984</v>
      </c>
      <c r="N88" s="351" t="s">
        <v>1985</v>
      </c>
      <c r="O88" s="330">
        <v>29.95</v>
      </c>
      <c r="P88" s="148">
        <f t="shared" si="13"/>
        <v>25.168067226890756</v>
      </c>
      <c r="Q88" s="133"/>
      <c r="R88" s="149"/>
      <c r="S88" s="234">
        <f t="shared" si="14"/>
        <v>29.95</v>
      </c>
      <c r="T88" s="148">
        <f t="shared" si="15"/>
        <v>25.168067226890756</v>
      </c>
      <c r="U88" s="105"/>
      <c r="V88" s="161"/>
      <c r="W88" s="341" t="s">
        <v>867</v>
      </c>
      <c r="X88" s="133">
        <v>160</v>
      </c>
      <c r="Y88" s="83"/>
      <c r="Z88" s="271">
        <f t="shared" si="16"/>
        <v>160</v>
      </c>
      <c r="AA88" s="137">
        <f t="shared" si="17"/>
        <v>-142.79999999999998</v>
      </c>
      <c r="AB88" s="166">
        <f t="shared" si="18"/>
        <v>9.99</v>
      </c>
      <c r="AC88" s="128">
        <f t="shared" si="19"/>
        <v>8.3949579831932777</v>
      </c>
      <c r="AD88" s="238">
        <v>45945</v>
      </c>
      <c r="AE88" s="274"/>
      <c r="AF88" s="342"/>
    </row>
    <row r="89" spans="1:32" s="62" customFormat="1" ht="15" customHeight="1">
      <c r="A89" s="328"/>
      <c r="B89" s="336" t="s">
        <v>38</v>
      </c>
      <c r="C89" s="347" t="s">
        <v>1971</v>
      </c>
      <c r="D89" s="414" t="s">
        <v>2597</v>
      </c>
      <c r="E89" s="349">
        <v>20210</v>
      </c>
      <c r="F89" s="350">
        <v>20377</v>
      </c>
      <c r="G89" s="350">
        <v>25569</v>
      </c>
      <c r="H89" s="147"/>
      <c r="I89" s="349" t="s">
        <v>1986</v>
      </c>
      <c r="J89" s="350" t="s">
        <v>1987</v>
      </c>
      <c r="K89" s="351" t="s">
        <v>1988</v>
      </c>
      <c r="L89" s="352" t="s">
        <v>1989</v>
      </c>
      <c r="M89" s="350" t="s">
        <v>1990</v>
      </c>
      <c r="N89" s="351" t="s">
        <v>1991</v>
      </c>
      <c r="O89" s="330">
        <v>29.95</v>
      </c>
      <c r="P89" s="148">
        <f t="shared" si="13"/>
        <v>25.168067226890756</v>
      </c>
      <c r="Q89" s="133">
        <v>5</v>
      </c>
      <c r="R89" s="150">
        <v>24093</v>
      </c>
      <c r="S89" s="234">
        <f t="shared" si="14"/>
        <v>24.95</v>
      </c>
      <c r="T89" s="148">
        <f t="shared" si="15"/>
        <v>20.966386554621849</v>
      </c>
      <c r="U89" s="105"/>
      <c r="V89" s="161"/>
      <c r="W89" s="341" t="s">
        <v>867</v>
      </c>
      <c r="X89" s="133">
        <v>160</v>
      </c>
      <c r="Y89" s="83">
        <v>-100</v>
      </c>
      <c r="Z89" s="271">
        <f t="shared" si="16"/>
        <v>60</v>
      </c>
      <c r="AA89" s="137">
        <f t="shared" si="17"/>
        <v>-23.799999999999997</v>
      </c>
      <c r="AB89" s="166">
        <f t="shared" si="18"/>
        <v>9.99</v>
      </c>
      <c r="AC89" s="128">
        <f t="shared" si="19"/>
        <v>8.3949579831932777</v>
      </c>
      <c r="AD89" s="238">
        <v>45945</v>
      </c>
      <c r="AE89" s="274"/>
      <c r="AF89" s="342"/>
    </row>
    <row r="90" spans="1:32" s="62" customFormat="1" ht="15" customHeight="1">
      <c r="A90" s="328"/>
      <c r="B90" s="336" t="s">
        <v>38</v>
      </c>
      <c r="C90" s="347" t="s">
        <v>1972</v>
      </c>
      <c r="D90" s="280" t="s">
        <v>71</v>
      </c>
      <c r="E90" s="349">
        <v>20211</v>
      </c>
      <c r="F90" s="350">
        <v>20378</v>
      </c>
      <c r="G90" s="350">
        <v>25570</v>
      </c>
      <c r="H90" s="147"/>
      <c r="I90" s="349" t="s">
        <v>1992</v>
      </c>
      <c r="J90" s="350" t="s">
        <v>1993</v>
      </c>
      <c r="K90" s="351" t="s">
        <v>1994</v>
      </c>
      <c r="L90" s="352" t="s">
        <v>1995</v>
      </c>
      <c r="M90" s="350" t="s">
        <v>1996</v>
      </c>
      <c r="N90" s="351" t="s">
        <v>1997</v>
      </c>
      <c r="O90" s="330">
        <v>39.950000000000003</v>
      </c>
      <c r="P90" s="148">
        <f t="shared" si="13"/>
        <v>33.571428571428577</v>
      </c>
      <c r="Q90" s="133"/>
      <c r="R90" s="149"/>
      <c r="S90" s="234">
        <f t="shared" si="14"/>
        <v>39.950000000000003</v>
      </c>
      <c r="T90" s="148">
        <f t="shared" si="15"/>
        <v>33.571428571428577</v>
      </c>
      <c r="U90" s="105"/>
      <c r="V90" s="161"/>
      <c r="W90" s="341" t="s">
        <v>868</v>
      </c>
      <c r="X90" s="133">
        <v>330</v>
      </c>
      <c r="Y90" s="83"/>
      <c r="Z90" s="271">
        <f t="shared" si="16"/>
        <v>330</v>
      </c>
      <c r="AA90" s="137">
        <f t="shared" si="17"/>
        <v>-345.09999999999997</v>
      </c>
      <c r="AB90" s="166">
        <f t="shared" si="18"/>
        <v>9.99</v>
      </c>
      <c r="AC90" s="128">
        <f t="shared" si="19"/>
        <v>8.3949579831932777</v>
      </c>
      <c r="AD90" s="238">
        <v>45945</v>
      </c>
      <c r="AE90" s="274"/>
      <c r="AF90" s="342"/>
    </row>
    <row r="91" spans="1:32" s="62" customFormat="1" ht="15" customHeight="1">
      <c r="A91" s="325"/>
      <c r="B91" s="336" t="s">
        <v>38</v>
      </c>
      <c r="C91" s="347" t="s">
        <v>1973</v>
      </c>
      <c r="D91" s="280" t="s">
        <v>2596</v>
      </c>
      <c r="E91" s="349">
        <v>20212</v>
      </c>
      <c r="F91" s="350">
        <v>20379</v>
      </c>
      <c r="G91" s="350">
        <v>25571</v>
      </c>
      <c r="H91" s="147"/>
      <c r="I91" s="349" t="s">
        <v>1998</v>
      </c>
      <c r="J91" s="350" t="s">
        <v>1999</v>
      </c>
      <c r="K91" s="351" t="s">
        <v>2000</v>
      </c>
      <c r="L91" s="352" t="s">
        <v>2001</v>
      </c>
      <c r="M91" s="350" t="s">
        <v>2002</v>
      </c>
      <c r="N91" s="351" t="s">
        <v>2003</v>
      </c>
      <c r="O91" s="330">
        <v>49.95</v>
      </c>
      <c r="P91" s="148">
        <f t="shared" si="13"/>
        <v>41.97478991596639</v>
      </c>
      <c r="Q91" s="133"/>
      <c r="R91" s="149"/>
      <c r="S91" s="234">
        <f t="shared" si="14"/>
        <v>49.95</v>
      </c>
      <c r="T91" s="148">
        <f t="shared" si="15"/>
        <v>41.97478991596639</v>
      </c>
      <c r="U91" s="105"/>
      <c r="V91" s="161"/>
      <c r="W91" s="341" t="s">
        <v>869</v>
      </c>
      <c r="X91" s="133">
        <v>520</v>
      </c>
      <c r="Y91" s="83"/>
      <c r="Z91" s="271">
        <f t="shared" si="16"/>
        <v>520</v>
      </c>
      <c r="AA91" s="137">
        <f t="shared" si="17"/>
        <v>-571.19999999999993</v>
      </c>
      <c r="AB91" s="166">
        <f t="shared" si="18"/>
        <v>9.99</v>
      </c>
      <c r="AC91" s="128">
        <f t="shared" si="19"/>
        <v>8.3949579831932777</v>
      </c>
      <c r="AD91" s="238">
        <v>45945</v>
      </c>
      <c r="AE91" s="274"/>
      <c r="AF91" s="342"/>
    </row>
    <row r="92" spans="1:32" s="62" customFormat="1" ht="15" customHeight="1">
      <c r="A92" s="325"/>
      <c r="B92" s="336" t="s">
        <v>38</v>
      </c>
      <c r="C92" s="347" t="s">
        <v>1974</v>
      </c>
      <c r="D92" s="414" t="s">
        <v>2597</v>
      </c>
      <c r="E92" s="349">
        <v>20213</v>
      </c>
      <c r="F92" s="350">
        <v>20380</v>
      </c>
      <c r="G92" s="350">
        <v>25572</v>
      </c>
      <c r="H92" s="147"/>
      <c r="I92" s="349" t="s">
        <v>2004</v>
      </c>
      <c r="J92" s="350" t="s">
        <v>2005</v>
      </c>
      <c r="K92" s="351" t="s">
        <v>2006</v>
      </c>
      <c r="L92" s="352" t="s">
        <v>2007</v>
      </c>
      <c r="M92" s="350" t="s">
        <v>2008</v>
      </c>
      <c r="N92" s="351" t="s">
        <v>2009</v>
      </c>
      <c r="O92" s="330">
        <v>39.950000000000003</v>
      </c>
      <c r="P92" s="148">
        <f t="shared" si="13"/>
        <v>33.571428571428577</v>
      </c>
      <c r="Q92" s="133"/>
      <c r="R92" s="221"/>
      <c r="S92" s="234">
        <f t="shared" si="14"/>
        <v>39.950000000000003</v>
      </c>
      <c r="T92" s="148">
        <f t="shared" si="15"/>
        <v>33.571428571428577</v>
      </c>
      <c r="U92" s="105"/>
      <c r="V92" s="161"/>
      <c r="W92" s="341" t="s">
        <v>870</v>
      </c>
      <c r="X92" s="230">
        <v>250</v>
      </c>
      <c r="Y92" s="83"/>
      <c r="Z92" s="271">
        <f t="shared" si="16"/>
        <v>250</v>
      </c>
      <c r="AA92" s="137">
        <f t="shared" si="17"/>
        <v>-249.89999999999998</v>
      </c>
      <c r="AB92" s="166">
        <f t="shared" si="18"/>
        <v>9.99</v>
      </c>
      <c r="AC92" s="128">
        <f t="shared" si="19"/>
        <v>8.3949579831932777</v>
      </c>
      <c r="AD92" s="238">
        <v>45945</v>
      </c>
      <c r="AE92" s="274"/>
      <c r="AF92" s="342"/>
    </row>
    <row r="93" spans="1:32" s="62" customFormat="1" ht="15" customHeight="1">
      <c r="A93" s="326"/>
      <c r="B93" s="336" t="s">
        <v>38</v>
      </c>
      <c r="C93" s="347" t="s">
        <v>1974</v>
      </c>
      <c r="D93" s="414" t="s">
        <v>2597</v>
      </c>
      <c r="E93" s="349">
        <v>20213</v>
      </c>
      <c r="F93" s="350">
        <v>20380</v>
      </c>
      <c r="G93" s="350">
        <v>25572</v>
      </c>
      <c r="H93" s="147"/>
      <c r="I93" s="349" t="s">
        <v>2010</v>
      </c>
      <c r="J93" s="350" t="s">
        <v>2011</v>
      </c>
      <c r="K93" s="351" t="s">
        <v>2012</v>
      </c>
      <c r="L93" s="352" t="s">
        <v>2013</v>
      </c>
      <c r="M93" s="350" t="s">
        <v>2014</v>
      </c>
      <c r="N93" s="351" t="s">
        <v>2015</v>
      </c>
      <c r="O93" s="330">
        <v>39.950000000000003</v>
      </c>
      <c r="P93" s="148">
        <f t="shared" si="13"/>
        <v>33.571428571428577</v>
      </c>
      <c r="Q93" s="133">
        <v>5</v>
      </c>
      <c r="R93" s="150">
        <v>24093</v>
      </c>
      <c r="S93" s="234">
        <f t="shared" si="14"/>
        <v>34.950000000000003</v>
      </c>
      <c r="T93" s="148">
        <f t="shared" si="15"/>
        <v>29.369747899159666</v>
      </c>
      <c r="U93" s="105"/>
      <c r="V93" s="161"/>
      <c r="W93" s="341" t="s">
        <v>870</v>
      </c>
      <c r="X93" s="133">
        <v>250</v>
      </c>
      <c r="Y93" s="83">
        <v>-100</v>
      </c>
      <c r="Z93" s="271">
        <f t="shared" si="16"/>
        <v>150</v>
      </c>
      <c r="AA93" s="137">
        <f t="shared" si="17"/>
        <v>-130.9</v>
      </c>
      <c r="AB93" s="166">
        <f t="shared" si="18"/>
        <v>9.99</v>
      </c>
      <c r="AC93" s="128">
        <f t="shared" si="19"/>
        <v>8.3949579831932777</v>
      </c>
      <c r="AD93" s="238">
        <v>45945</v>
      </c>
      <c r="AE93" s="274"/>
      <c r="AF93" s="342"/>
    </row>
    <row r="94" spans="1:32" s="62" customFormat="1" ht="15" customHeight="1">
      <c r="A94" s="325"/>
      <c r="B94" s="336" t="s">
        <v>38</v>
      </c>
      <c r="C94" s="347" t="s">
        <v>1974</v>
      </c>
      <c r="D94" s="414" t="s">
        <v>2597</v>
      </c>
      <c r="E94" s="349">
        <v>20213</v>
      </c>
      <c r="F94" s="350">
        <v>20380</v>
      </c>
      <c r="G94" s="350">
        <v>25572</v>
      </c>
      <c r="H94" s="147"/>
      <c r="I94" s="349" t="s">
        <v>2016</v>
      </c>
      <c r="J94" s="350" t="s">
        <v>2017</v>
      </c>
      <c r="K94" s="351" t="s">
        <v>2018</v>
      </c>
      <c r="L94" s="352" t="s">
        <v>2019</v>
      </c>
      <c r="M94" s="350" t="s">
        <v>2020</v>
      </c>
      <c r="N94" s="351" t="s">
        <v>2021</v>
      </c>
      <c r="O94" s="330">
        <v>39.950000000000003</v>
      </c>
      <c r="P94" s="148">
        <f t="shared" si="13"/>
        <v>33.571428571428577</v>
      </c>
      <c r="Q94" s="133">
        <v>7</v>
      </c>
      <c r="R94" s="150">
        <v>24094</v>
      </c>
      <c r="S94" s="234">
        <f t="shared" si="14"/>
        <v>32.950000000000003</v>
      </c>
      <c r="T94" s="148">
        <f t="shared" si="15"/>
        <v>27.689075630252105</v>
      </c>
      <c r="U94" s="105"/>
      <c r="V94" s="161"/>
      <c r="W94" s="341" t="s">
        <v>870</v>
      </c>
      <c r="X94" s="133">
        <v>250</v>
      </c>
      <c r="Y94" s="83">
        <v>-140</v>
      </c>
      <c r="Z94" s="271">
        <f t="shared" si="16"/>
        <v>110</v>
      </c>
      <c r="AA94" s="137">
        <f t="shared" si="17"/>
        <v>-83.3</v>
      </c>
      <c r="AB94" s="166">
        <f t="shared" si="18"/>
        <v>9.99</v>
      </c>
      <c r="AC94" s="128">
        <f t="shared" si="19"/>
        <v>8.3949579831932777</v>
      </c>
      <c r="AD94" s="238">
        <v>45945</v>
      </c>
      <c r="AE94" s="274"/>
      <c r="AF94" s="342"/>
    </row>
    <row r="95" spans="1:32" s="62" customFormat="1" ht="15" customHeight="1">
      <c r="A95" s="325"/>
      <c r="B95" s="336" t="s">
        <v>38</v>
      </c>
      <c r="C95" s="347" t="s">
        <v>1974</v>
      </c>
      <c r="D95" s="414" t="s">
        <v>2597</v>
      </c>
      <c r="E95" s="349">
        <v>20213</v>
      </c>
      <c r="F95" s="350">
        <v>20380</v>
      </c>
      <c r="G95" s="350">
        <v>25572</v>
      </c>
      <c r="H95" s="147"/>
      <c r="I95" s="349" t="s">
        <v>2022</v>
      </c>
      <c r="J95" s="350" t="s">
        <v>2023</v>
      </c>
      <c r="K95" s="351" t="s">
        <v>2024</v>
      </c>
      <c r="L95" s="352" t="s">
        <v>2025</v>
      </c>
      <c r="M95" s="350" t="s">
        <v>2026</v>
      </c>
      <c r="N95" s="351" t="s">
        <v>2027</v>
      </c>
      <c r="O95" s="330">
        <v>39.950000000000003</v>
      </c>
      <c r="P95" s="148">
        <f t="shared" si="13"/>
        <v>33.571428571428577</v>
      </c>
      <c r="Q95" s="133">
        <v>10</v>
      </c>
      <c r="R95" s="150">
        <v>24095</v>
      </c>
      <c r="S95" s="234">
        <f t="shared" si="14"/>
        <v>29.950000000000003</v>
      </c>
      <c r="T95" s="148">
        <f t="shared" si="15"/>
        <v>25.168067226890759</v>
      </c>
      <c r="U95" s="105"/>
      <c r="V95" s="161"/>
      <c r="W95" s="341" t="s">
        <v>870</v>
      </c>
      <c r="X95" s="133">
        <v>250</v>
      </c>
      <c r="Y95" s="83">
        <v>-200</v>
      </c>
      <c r="Z95" s="271">
        <f t="shared" si="16"/>
        <v>50</v>
      </c>
      <c r="AA95" s="137">
        <f t="shared" si="17"/>
        <v>-11.899999999999999</v>
      </c>
      <c r="AB95" s="166">
        <f t="shared" si="18"/>
        <v>9.99</v>
      </c>
      <c r="AC95" s="128">
        <f t="shared" si="19"/>
        <v>8.3949579831932777</v>
      </c>
      <c r="AD95" s="238">
        <v>45945</v>
      </c>
      <c r="AE95" s="274"/>
      <c r="AF95" s="342"/>
    </row>
    <row r="96" spans="1:32" s="62" customFormat="1" ht="15" customHeight="1">
      <c r="A96" s="392"/>
      <c r="B96" s="336" t="s">
        <v>38</v>
      </c>
      <c r="C96" s="347" t="s">
        <v>1968</v>
      </c>
      <c r="D96" s="280" t="s">
        <v>71</v>
      </c>
      <c r="E96" s="349">
        <v>20214</v>
      </c>
      <c r="F96" s="350">
        <v>20381</v>
      </c>
      <c r="G96" s="350">
        <v>25573</v>
      </c>
      <c r="H96" s="147"/>
      <c r="I96" s="349" t="s">
        <v>2028</v>
      </c>
      <c r="J96" s="350" t="s">
        <v>2029</v>
      </c>
      <c r="K96" s="351" t="s">
        <v>2030</v>
      </c>
      <c r="L96" s="352" t="s">
        <v>2031</v>
      </c>
      <c r="M96" s="350" t="s">
        <v>2032</v>
      </c>
      <c r="N96" s="351" t="s">
        <v>2033</v>
      </c>
      <c r="O96" s="330">
        <v>49.95</v>
      </c>
      <c r="P96" s="148">
        <f t="shared" si="13"/>
        <v>41.97478991596639</v>
      </c>
      <c r="Q96" s="133"/>
      <c r="R96" s="149"/>
      <c r="S96" s="234">
        <f t="shared" si="14"/>
        <v>49.95</v>
      </c>
      <c r="T96" s="148">
        <f t="shared" si="15"/>
        <v>41.97478991596639</v>
      </c>
      <c r="U96" s="105"/>
      <c r="V96" s="161"/>
      <c r="W96" s="341" t="s">
        <v>871</v>
      </c>
      <c r="X96" s="133">
        <v>420</v>
      </c>
      <c r="Y96" s="83"/>
      <c r="Z96" s="271">
        <f t="shared" si="16"/>
        <v>420</v>
      </c>
      <c r="AA96" s="137">
        <f t="shared" si="17"/>
        <v>-452.2</v>
      </c>
      <c r="AB96" s="166">
        <f t="shared" si="18"/>
        <v>9.99</v>
      </c>
      <c r="AC96" s="128">
        <f t="shared" si="19"/>
        <v>8.3949579831932777</v>
      </c>
      <c r="AD96" s="238">
        <v>45945</v>
      </c>
      <c r="AE96" s="274"/>
      <c r="AF96" s="342"/>
    </row>
    <row r="97" spans="1:32" s="62" customFormat="1" ht="15" customHeight="1">
      <c r="A97" s="326"/>
      <c r="B97" s="336" t="s">
        <v>38</v>
      </c>
      <c r="C97" s="347" t="s">
        <v>1975</v>
      </c>
      <c r="D97" s="280" t="s">
        <v>2596</v>
      </c>
      <c r="E97" s="349">
        <v>20215</v>
      </c>
      <c r="F97" s="350">
        <v>20382</v>
      </c>
      <c r="G97" s="350">
        <v>25574</v>
      </c>
      <c r="H97" s="147"/>
      <c r="I97" s="349" t="s">
        <v>2034</v>
      </c>
      <c r="J97" s="350" t="s">
        <v>2035</v>
      </c>
      <c r="K97" s="351" t="s">
        <v>2036</v>
      </c>
      <c r="L97" s="352" t="s">
        <v>2037</v>
      </c>
      <c r="M97" s="350" t="s">
        <v>2038</v>
      </c>
      <c r="N97" s="351" t="s">
        <v>2039</v>
      </c>
      <c r="O97" s="330">
        <v>59.95</v>
      </c>
      <c r="P97" s="148">
        <f t="shared" si="13"/>
        <v>50.378151260504204</v>
      </c>
      <c r="Q97" s="133"/>
      <c r="R97" s="149"/>
      <c r="S97" s="234">
        <f t="shared" si="14"/>
        <v>59.95</v>
      </c>
      <c r="T97" s="148">
        <f t="shared" si="15"/>
        <v>50.378151260504204</v>
      </c>
      <c r="U97" s="105"/>
      <c r="V97" s="161"/>
      <c r="W97" s="341" t="s">
        <v>872</v>
      </c>
      <c r="X97" s="133">
        <v>610</v>
      </c>
      <c r="Y97" s="83"/>
      <c r="Z97" s="271">
        <f t="shared" si="16"/>
        <v>610</v>
      </c>
      <c r="AA97" s="137">
        <f t="shared" si="17"/>
        <v>-678.3</v>
      </c>
      <c r="AB97" s="166">
        <f t="shared" si="18"/>
        <v>9.99</v>
      </c>
      <c r="AC97" s="128">
        <f t="shared" si="19"/>
        <v>8.3949579831932777</v>
      </c>
      <c r="AD97" s="238">
        <v>45945</v>
      </c>
      <c r="AE97" s="274"/>
      <c r="AF97" s="342"/>
    </row>
    <row r="98" spans="1:32" s="62" customFormat="1" ht="15" customHeight="1">
      <c r="A98" s="328"/>
      <c r="B98" s="336" t="s">
        <v>38</v>
      </c>
      <c r="C98" s="347" t="s">
        <v>1976</v>
      </c>
      <c r="D98" s="414" t="s">
        <v>2597</v>
      </c>
      <c r="E98" s="349">
        <v>20216</v>
      </c>
      <c r="F98" s="350">
        <v>20383</v>
      </c>
      <c r="G98" s="350">
        <v>25575</v>
      </c>
      <c r="H98" s="147"/>
      <c r="I98" s="349" t="s">
        <v>2040</v>
      </c>
      <c r="J98" s="350" t="s">
        <v>2041</v>
      </c>
      <c r="K98" s="351" t="s">
        <v>2042</v>
      </c>
      <c r="L98" s="352" t="s">
        <v>2043</v>
      </c>
      <c r="M98" s="350" t="s">
        <v>2044</v>
      </c>
      <c r="N98" s="351" t="s">
        <v>2045</v>
      </c>
      <c r="O98" s="330">
        <v>49.95</v>
      </c>
      <c r="P98" s="148">
        <f t="shared" si="13"/>
        <v>41.97478991596639</v>
      </c>
      <c r="Q98" s="133"/>
      <c r="R98" s="221"/>
      <c r="S98" s="234">
        <f t="shared" si="14"/>
        <v>49.95</v>
      </c>
      <c r="T98" s="148">
        <f t="shared" si="15"/>
        <v>41.97478991596639</v>
      </c>
      <c r="U98" s="105"/>
      <c r="V98" s="161"/>
      <c r="W98" s="341" t="s">
        <v>873</v>
      </c>
      <c r="X98" s="230">
        <v>335</v>
      </c>
      <c r="Y98" s="83"/>
      <c r="Z98" s="271">
        <f t="shared" si="16"/>
        <v>335</v>
      </c>
      <c r="AA98" s="137">
        <f t="shared" si="17"/>
        <v>-351.05</v>
      </c>
      <c r="AB98" s="166">
        <f t="shared" si="18"/>
        <v>9.99</v>
      </c>
      <c r="AC98" s="128">
        <f t="shared" si="19"/>
        <v>8.3949579831932777</v>
      </c>
      <c r="AD98" s="224">
        <v>45945</v>
      </c>
      <c r="AE98" s="274"/>
      <c r="AF98" s="342"/>
    </row>
    <row r="99" spans="1:32" s="62" customFormat="1" ht="15" customHeight="1">
      <c r="A99" s="328"/>
      <c r="B99" s="336" t="s">
        <v>38</v>
      </c>
      <c r="C99" s="347" t="s">
        <v>1976</v>
      </c>
      <c r="D99" s="414" t="s">
        <v>2597</v>
      </c>
      <c r="E99" s="349">
        <v>20216</v>
      </c>
      <c r="F99" s="350">
        <v>20383</v>
      </c>
      <c r="G99" s="350">
        <v>25575</v>
      </c>
      <c r="H99" s="147"/>
      <c r="I99" s="349" t="s">
        <v>2046</v>
      </c>
      <c r="J99" s="350" t="s">
        <v>2047</v>
      </c>
      <c r="K99" s="351" t="s">
        <v>2048</v>
      </c>
      <c r="L99" s="352" t="s">
        <v>2049</v>
      </c>
      <c r="M99" s="350" t="s">
        <v>2050</v>
      </c>
      <c r="N99" s="351" t="s">
        <v>2051</v>
      </c>
      <c r="O99" s="330">
        <v>49.95</v>
      </c>
      <c r="P99" s="148">
        <f t="shared" si="13"/>
        <v>41.97478991596639</v>
      </c>
      <c r="Q99" s="133">
        <v>5</v>
      </c>
      <c r="R99" s="150">
        <v>24093</v>
      </c>
      <c r="S99" s="234">
        <f t="shared" si="14"/>
        <v>44.95</v>
      </c>
      <c r="T99" s="148">
        <f t="shared" si="15"/>
        <v>37.773109243697483</v>
      </c>
      <c r="U99" s="105"/>
      <c r="V99" s="161"/>
      <c r="W99" s="341" t="s">
        <v>873</v>
      </c>
      <c r="X99" s="133">
        <v>335</v>
      </c>
      <c r="Y99" s="83">
        <v>-100</v>
      </c>
      <c r="Z99" s="271">
        <f t="shared" si="16"/>
        <v>235</v>
      </c>
      <c r="AA99" s="137">
        <f t="shared" si="17"/>
        <v>-232.04999999999998</v>
      </c>
      <c r="AB99" s="166">
        <f t="shared" si="18"/>
        <v>9.99</v>
      </c>
      <c r="AC99" s="128">
        <f t="shared" si="19"/>
        <v>8.3949579831932777</v>
      </c>
      <c r="AD99" s="224">
        <v>45945</v>
      </c>
      <c r="AE99" s="274"/>
      <c r="AF99" s="342"/>
    </row>
    <row r="100" spans="1:32" s="62" customFormat="1" ht="15" customHeight="1">
      <c r="A100" s="328"/>
      <c r="B100" s="336" t="s">
        <v>38</v>
      </c>
      <c r="C100" s="347" t="s">
        <v>1976</v>
      </c>
      <c r="D100" s="414" t="s">
        <v>2597</v>
      </c>
      <c r="E100" s="349">
        <v>20216</v>
      </c>
      <c r="F100" s="350">
        <v>20383</v>
      </c>
      <c r="G100" s="350">
        <v>25575</v>
      </c>
      <c r="H100" s="147"/>
      <c r="I100" s="349" t="s">
        <v>2052</v>
      </c>
      <c r="J100" s="350" t="s">
        <v>2053</v>
      </c>
      <c r="K100" s="351" t="s">
        <v>2054</v>
      </c>
      <c r="L100" s="352" t="s">
        <v>2055</v>
      </c>
      <c r="M100" s="350" t="s">
        <v>2056</v>
      </c>
      <c r="N100" s="351" t="s">
        <v>2057</v>
      </c>
      <c r="O100" s="330">
        <v>49.95</v>
      </c>
      <c r="P100" s="148">
        <f t="shared" si="13"/>
        <v>41.97478991596639</v>
      </c>
      <c r="Q100" s="133">
        <v>7</v>
      </c>
      <c r="R100" s="150">
        <v>24094</v>
      </c>
      <c r="S100" s="234">
        <f t="shared" si="14"/>
        <v>42.95</v>
      </c>
      <c r="T100" s="148">
        <f t="shared" si="15"/>
        <v>36.092436974789919</v>
      </c>
      <c r="U100" s="105"/>
      <c r="V100" s="161"/>
      <c r="W100" s="341" t="s">
        <v>873</v>
      </c>
      <c r="X100" s="133">
        <v>335</v>
      </c>
      <c r="Y100" s="83">
        <v>-140</v>
      </c>
      <c r="Z100" s="271">
        <f t="shared" si="16"/>
        <v>195</v>
      </c>
      <c r="AA100" s="137">
        <f t="shared" si="17"/>
        <v>-184.45</v>
      </c>
      <c r="AB100" s="166">
        <f t="shared" si="18"/>
        <v>9.99</v>
      </c>
      <c r="AC100" s="128">
        <f t="shared" si="19"/>
        <v>8.3949579831932777</v>
      </c>
      <c r="AD100" s="224">
        <v>45945</v>
      </c>
      <c r="AE100" s="274"/>
      <c r="AF100" s="342"/>
    </row>
    <row r="101" spans="1:32" s="62" customFormat="1" ht="15" customHeight="1">
      <c r="A101" s="325"/>
      <c r="B101" s="336" t="s">
        <v>38</v>
      </c>
      <c r="C101" s="347" t="s">
        <v>1976</v>
      </c>
      <c r="D101" s="414" t="s">
        <v>2597</v>
      </c>
      <c r="E101" s="349">
        <v>20216</v>
      </c>
      <c r="F101" s="350">
        <v>20383</v>
      </c>
      <c r="G101" s="350">
        <v>25575</v>
      </c>
      <c r="H101" s="147"/>
      <c r="I101" s="349" t="s">
        <v>2058</v>
      </c>
      <c r="J101" s="350" t="s">
        <v>2059</v>
      </c>
      <c r="K101" s="351" t="s">
        <v>2060</v>
      </c>
      <c r="L101" s="352" t="s">
        <v>2061</v>
      </c>
      <c r="M101" s="350" t="s">
        <v>2062</v>
      </c>
      <c r="N101" s="351" t="s">
        <v>2063</v>
      </c>
      <c r="O101" s="330">
        <v>49.95</v>
      </c>
      <c r="P101" s="148">
        <f t="shared" si="13"/>
        <v>41.97478991596639</v>
      </c>
      <c r="Q101" s="133">
        <v>10</v>
      </c>
      <c r="R101" s="150">
        <v>24095</v>
      </c>
      <c r="S101" s="234">
        <f t="shared" si="14"/>
        <v>39.950000000000003</v>
      </c>
      <c r="T101" s="148">
        <f t="shared" si="15"/>
        <v>33.571428571428577</v>
      </c>
      <c r="U101" s="105"/>
      <c r="V101" s="161"/>
      <c r="W101" s="341" t="s">
        <v>873</v>
      </c>
      <c r="X101" s="133">
        <v>335</v>
      </c>
      <c r="Y101" s="83">
        <v>-200</v>
      </c>
      <c r="Z101" s="271">
        <f t="shared" si="16"/>
        <v>135</v>
      </c>
      <c r="AA101" s="137">
        <f t="shared" si="17"/>
        <v>-113.05</v>
      </c>
      <c r="AB101" s="166">
        <f t="shared" si="18"/>
        <v>9.99</v>
      </c>
      <c r="AC101" s="128">
        <f t="shared" si="19"/>
        <v>8.3949579831932777</v>
      </c>
      <c r="AD101" s="224">
        <v>45945</v>
      </c>
      <c r="AE101" s="274"/>
      <c r="AF101" s="342"/>
    </row>
    <row r="102" spans="1:32" s="62" customFormat="1" ht="15" customHeight="1">
      <c r="A102" s="326"/>
      <c r="B102" s="336" t="s">
        <v>38</v>
      </c>
      <c r="C102" s="347" t="s">
        <v>1969</v>
      </c>
      <c r="D102" s="280" t="s">
        <v>71</v>
      </c>
      <c r="E102" s="349">
        <v>20217</v>
      </c>
      <c r="F102" s="350">
        <v>20384</v>
      </c>
      <c r="G102" s="350">
        <v>25576</v>
      </c>
      <c r="H102" s="147"/>
      <c r="I102" s="349" t="s">
        <v>2064</v>
      </c>
      <c r="J102" s="350" t="s">
        <v>2065</v>
      </c>
      <c r="K102" s="351" t="s">
        <v>2066</v>
      </c>
      <c r="L102" s="352" t="s">
        <v>2067</v>
      </c>
      <c r="M102" s="350" t="s">
        <v>2068</v>
      </c>
      <c r="N102" s="351" t="s">
        <v>2069</v>
      </c>
      <c r="O102" s="330">
        <v>59.95</v>
      </c>
      <c r="P102" s="148">
        <f t="shared" si="13"/>
        <v>50.378151260504204</v>
      </c>
      <c r="Q102" s="133"/>
      <c r="R102" s="149"/>
      <c r="S102" s="234">
        <f t="shared" si="14"/>
        <v>59.95</v>
      </c>
      <c r="T102" s="148">
        <f t="shared" si="15"/>
        <v>50.378151260504204</v>
      </c>
      <c r="U102" s="105"/>
      <c r="V102" s="161"/>
      <c r="W102" s="341" t="s">
        <v>874</v>
      </c>
      <c r="X102" s="133">
        <v>505</v>
      </c>
      <c r="Y102" s="83"/>
      <c r="Z102" s="271">
        <f t="shared" si="16"/>
        <v>505</v>
      </c>
      <c r="AA102" s="137">
        <f t="shared" si="17"/>
        <v>-553.35</v>
      </c>
      <c r="AB102" s="166">
        <f t="shared" si="18"/>
        <v>9.99</v>
      </c>
      <c r="AC102" s="128">
        <f t="shared" si="19"/>
        <v>8.3949579831932777</v>
      </c>
      <c r="AD102" s="224">
        <v>45945</v>
      </c>
      <c r="AE102" s="274"/>
      <c r="AF102" s="342"/>
    </row>
    <row r="103" spans="1:32" s="62" customFormat="1" ht="15" customHeight="1">
      <c r="A103" s="325"/>
      <c r="B103" s="336" t="s">
        <v>38</v>
      </c>
      <c r="C103" s="347" t="s">
        <v>1977</v>
      </c>
      <c r="D103" s="280" t="s">
        <v>2596</v>
      </c>
      <c r="E103" s="349">
        <v>20218</v>
      </c>
      <c r="F103" s="350">
        <v>20385</v>
      </c>
      <c r="G103" s="350">
        <v>25577</v>
      </c>
      <c r="H103" s="147"/>
      <c r="I103" s="349" t="s">
        <v>2070</v>
      </c>
      <c r="J103" s="350" t="s">
        <v>2071</v>
      </c>
      <c r="K103" s="351" t="s">
        <v>2072</v>
      </c>
      <c r="L103" s="352" t="s">
        <v>2073</v>
      </c>
      <c r="M103" s="350" t="s">
        <v>2074</v>
      </c>
      <c r="N103" s="351" t="s">
        <v>2075</v>
      </c>
      <c r="O103" s="330">
        <v>69.95</v>
      </c>
      <c r="P103" s="148">
        <f t="shared" si="13"/>
        <v>58.781512605042025</v>
      </c>
      <c r="Q103" s="133"/>
      <c r="R103" s="150"/>
      <c r="S103" s="234">
        <f t="shared" si="14"/>
        <v>69.95</v>
      </c>
      <c r="T103" s="148">
        <f t="shared" si="15"/>
        <v>58.781512605042025</v>
      </c>
      <c r="U103" s="105"/>
      <c r="V103" s="161"/>
      <c r="W103" s="341" t="s">
        <v>875</v>
      </c>
      <c r="X103" s="133">
        <v>695</v>
      </c>
      <c r="Y103" s="83"/>
      <c r="Z103" s="271">
        <f t="shared" si="16"/>
        <v>695</v>
      </c>
      <c r="AA103" s="137">
        <f t="shared" si="17"/>
        <v>-779.44999999999993</v>
      </c>
      <c r="AB103" s="166">
        <f t="shared" si="18"/>
        <v>9.99</v>
      </c>
      <c r="AC103" s="128">
        <f t="shared" si="19"/>
        <v>8.3949579831932777</v>
      </c>
      <c r="AD103" s="224">
        <v>45945</v>
      </c>
      <c r="AE103" s="274"/>
      <c r="AF103" s="342"/>
    </row>
    <row r="104" spans="1:32" s="62" customFormat="1" ht="15" customHeight="1">
      <c r="A104" s="325"/>
      <c r="B104" s="336" t="s">
        <v>38</v>
      </c>
      <c r="C104" s="347" t="s">
        <v>1978</v>
      </c>
      <c r="D104" s="414" t="s">
        <v>2597</v>
      </c>
      <c r="E104" s="349">
        <v>20219</v>
      </c>
      <c r="F104" s="350">
        <v>20386</v>
      </c>
      <c r="G104" s="350">
        <v>25578</v>
      </c>
      <c r="H104" s="147"/>
      <c r="I104" s="349" t="s">
        <v>2076</v>
      </c>
      <c r="J104" s="350" t="s">
        <v>2077</v>
      </c>
      <c r="K104" s="351" t="s">
        <v>2078</v>
      </c>
      <c r="L104" s="352" t="s">
        <v>2079</v>
      </c>
      <c r="M104" s="350" t="s">
        <v>2080</v>
      </c>
      <c r="N104" s="351" t="s">
        <v>2081</v>
      </c>
      <c r="O104" s="330">
        <v>74.95</v>
      </c>
      <c r="P104" s="148">
        <f t="shared" si="13"/>
        <v>62.983193277310932</v>
      </c>
      <c r="Q104" s="133"/>
      <c r="R104" s="150"/>
      <c r="S104" s="234">
        <f t="shared" si="14"/>
        <v>74.95</v>
      </c>
      <c r="T104" s="148">
        <f t="shared" si="15"/>
        <v>62.983193277310932</v>
      </c>
      <c r="U104" s="105"/>
      <c r="V104" s="161"/>
      <c r="W104" s="341" t="s">
        <v>876</v>
      </c>
      <c r="X104" s="230">
        <v>560</v>
      </c>
      <c r="Y104" s="83"/>
      <c r="Z104" s="271">
        <f t="shared" si="16"/>
        <v>560</v>
      </c>
      <c r="AA104" s="137">
        <f t="shared" si="17"/>
        <v>-618.79999999999995</v>
      </c>
      <c r="AB104" s="166">
        <f t="shared" si="18"/>
        <v>9.99</v>
      </c>
      <c r="AC104" s="128">
        <f t="shared" si="19"/>
        <v>8.3949579831932777</v>
      </c>
      <c r="AD104" s="224">
        <v>45945</v>
      </c>
      <c r="AE104" s="274"/>
      <c r="AF104" s="342"/>
    </row>
    <row r="105" spans="1:32" s="62" customFormat="1" ht="15" customHeight="1">
      <c r="A105" s="325"/>
      <c r="B105" s="336" t="s">
        <v>38</v>
      </c>
      <c r="C105" s="347" t="s">
        <v>1978</v>
      </c>
      <c r="D105" s="414" t="s">
        <v>2597</v>
      </c>
      <c r="E105" s="349">
        <v>20219</v>
      </c>
      <c r="F105" s="350">
        <v>20386</v>
      </c>
      <c r="G105" s="350">
        <v>25578</v>
      </c>
      <c r="H105" s="147"/>
      <c r="I105" s="349" t="s">
        <v>2082</v>
      </c>
      <c r="J105" s="350" t="s">
        <v>2083</v>
      </c>
      <c r="K105" s="351" t="s">
        <v>2084</v>
      </c>
      <c r="L105" s="352" t="s">
        <v>2085</v>
      </c>
      <c r="M105" s="350" t="s">
        <v>2086</v>
      </c>
      <c r="N105" s="351" t="s">
        <v>2087</v>
      </c>
      <c r="O105" s="330">
        <v>74.95</v>
      </c>
      <c r="P105" s="148">
        <f t="shared" si="13"/>
        <v>62.983193277310932</v>
      </c>
      <c r="Q105" s="133">
        <v>5</v>
      </c>
      <c r="R105" s="150">
        <v>24093</v>
      </c>
      <c r="S105" s="234">
        <f t="shared" si="14"/>
        <v>69.95</v>
      </c>
      <c r="T105" s="148">
        <f t="shared" si="15"/>
        <v>58.781512605042025</v>
      </c>
      <c r="U105" s="105"/>
      <c r="V105" s="161"/>
      <c r="W105" s="341" t="s">
        <v>876</v>
      </c>
      <c r="X105" s="133">
        <v>560</v>
      </c>
      <c r="Y105" s="83">
        <v>-100</v>
      </c>
      <c r="Z105" s="271">
        <f t="shared" si="16"/>
        <v>460</v>
      </c>
      <c r="AA105" s="137">
        <f t="shared" si="17"/>
        <v>-499.79999999999995</v>
      </c>
      <c r="AB105" s="166">
        <f t="shared" si="18"/>
        <v>9.99</v>
      </c>
      <c r="AC105" s="128">
        <f t="shared" si="19"/>
        <v>8.3949579831932777</v>
      </c>
      <c r="AD105" s="224">
        <v>45945</v>
      </c>
      <c r="AE105" s="274"/>
      <c r="AF105" s="342"/>
    </row>
    <row r="106" spans="1:32" s="62" customFormat="1" ht="15" customHeight="1">
      <c r="A106" s="326"/>
      <c r="B106" s="336" t="s">
        <v>38</v>
      </c>
      <c r="C106" s="347" t="s">
        <v>1978</v>
      </c>
      <c r="D106" s="414" t="s">
        <v>2597</v>
      </c>
      <c r="E106" s="349">
        <v>20219</v>
      </c>
      <c r="F106" s="350">
        <v>20386</v>
      </c>
      <c r="G106" s="350">
        <v>25578</v>
      </c>
      <c r="H106" s="147"/>
      <c r="I106" s="349" t="s">
        <v>2088</v>
      </c>
      <c r="J106" s="350" t="s">
        <v>2089</v>
      </c>
      <c r="K106" s="351" t="s">
        <v>2090</v>
      </c>
      <c r="L106" s="352" t="s">
        <v>2091</v>
      </c>
      <c r="M106" s="350" t="s">
        <v>2092</v>
      </c>
      <c r="N106" s="351" t="s">
        <v>2093</v>
      </c>
      <c r="O106" s="330">
        <v>74.95</v>
      </c>
      <c r="P106" s="148">
        <f t="shared" si="13"/>
        <v>62.983193277310932</v>
      </c>
      <c r="Q106" s="133">
        <v>7</v>
      </c>
      <c r="R106" s="150">
        <v>24094</v>
      </c>
      <c r="S106" s="234">
        <f t="shared" si="14"/>
        <v>67.95</v>
      </c>
      <c r="T106" s="148">
        <f t="shared" si="15"/>
        <v>57.100840336134461</v>
      </c>
      <c r="U106" s="105"/>
      <c r="V106" s="161"/>
      <c r="W106" s="341" t="s">
        <v>876</v>
      </c>
      <c r="X106" s="133">
        <v>560</v>
      </c>
      <c r="Y106" s="83">
        <v>-140</v>
      </c>
      <c r="Z106" s="271">
        <f t="shared" si="16"/>
        <v>420</v>
      </c>
      <c r="AA106" s="137">
        <f t="shared" si="17"/>
        <v>-452.2</v>
      </c>
      <c r="AB106" s="166">
        <f t="shared" si="18"/>
        <v>9.99</v>
      </c>
      <c r="AC106" s="128">
        <f t="shared" si="19"/>
        <v>8.3949579831932777</v>
      </c>
      <c r="AD106" s="224">
        <v>45945</v>
      </c>
      <c r="AE106" s="274"/>
      <c r="AF106" s="342"/>
    </row>
    <row r="107" spans="1:32" s="62" customFormat="1" ht="15" customHeight="1">
      <c r="A107" s="328"/>
      <c r="B107" s="336" t="s">
        <v>38</v>
      </c>
      <c r="C107" s="347" t="s">
        <v>1978</v>
      </c>
      <c r="D107" s="414" t="s">
        <v>2597</v>
      </c>
      <c r="E107" s="349">
        <v>20219</v>
      </c>
      <c r="F107" s="350">
        <v>20386</v>
      </c>
      <c r="G107" s="350">
        <v>25578</v>
      </c>
      <c r="H107" s="147"/>
      <c r="I107" s="349" t="s">
        <v>2094</v>
      </c>
      <c r="J107" s="350" t="s">
        <v>2095</v>
      </c>
      <c r="K107" s="351" t="s">
        <v>2096</v>
      </c>
      <c r="L107" s="352" t="s">
        <v>2097</v>
      </c>
      <c r="M107" s="350" t="s">
        <v>2098</v>
      </c>
      <c r="N107" s="351" t="s">
        <v>2099</v>
      </c>
      <c r="O107" s="330">
        <v>74.95</v>
      </c>
      <c r="P107" s="148">
        <f t="shared" si="13"/>
        <v>62.983193277310932</v>
      </c>
      <c r="Q107" s="133">
        <v>10</v>
      </c>
      <c r="R107" s="150">
        <v>24095</v>
      </c>
      <c r="S107" s="234">
        <f t="shared" si="14"/>
        <v>64.95</v>
      </c>
      <c r="T107" s="148">
        <f t="shared" si="15"/>
        <v>54.579831932773111</v>
      </c>
      <c r="U107" s="105"/>
      <c r="V107" s="161"/>
      <c r="W107" s="341" t="s">
        <v>876</v>
      </c>
      <c r="X107" s="133">
        <v>560</v>
      </c>
      <c r="Y107" s="83">
        <v>-200</v>
      </c>
      <c r="Z107" s="271">
        <f t="shared" si="16"/>
        <v>360</v>
      </c>
      <c r="AA107" s="137">
        <f t="shared" si="17"/>
        <v>-380.79999999999995</v>
      </c>
      <c r="AB107" s="166">
        <f t="shared" si="18"/>
        <v>9.99</v>
      </c>
      <c r="AC107" s="128">
        <f t="shared" si="19"/>
        <v>8.3949579831932777</v>
      </c>
      <c r="AD107" s="224">
        <v>45945</v>
      </c>
      <c r="AE107" s="274"/>
      <c r="AF107" s="342"/>
    </row>
    <row r="108" spans="1:32" s="62" customFormat="1" ht="15" customHeight="1">
      <c r="A108" s="328"/>
      <c r="B108" s="336" t="s">
        <v>38</v>
      </c>
      <c r="C108" s="347" t="s">
        <v>1978</v>
      </c>
      <c r="D108" s="414" t="s">
        <v>2597</v>
      </c>
      <c r="E108" s="349">
        <v>20219</v>
      </c>
      <c r="F108" s="350">
        <v>20386</v>
      </c>
      <c r="G108" s="350">
        <v>25578</v>
      </c>
      <c r="H108" s="147"/>
      <c r="I108" s="349" t="s">
        <v>2100</v>
      </c>
      <c r="J108" s="350" t="s">
        <v>2101</v>
      </c>
      <c r="K108" s="351" t="s">
        <v>2102</v>
      </c>
      <c r="L108" s="352" t="s">
        <v>2103</v>
      </c>
      <c r="M108" s="350" t="s">
        <v>2104</v>
      </c>
      <c r="N108" s="351" t="s">
        <v>2105</v>
      </c>
      <c r="O108" s="330">
        <v>74.95</v>
      </c>
      <c r="P108" s="148">
        <f t="shared" si="13"/>
        <v>62.983193277310932</v>
      </c>
      <c r="Q108" s="133">
        <v>15</v>
      </c>
      <c r="R108" s="150">
        <v>24185</v>
      </c>
      <c r="S108" s="234">
        <f t="shared" si="14"/>
        <v>59.95</v>
      </c>
      <c r="T108" s="148">
        <f t="shared" si="15"/>
        <v>50.378151260504204</v>
      </c>
      <c r="U108" s="105"/>
      <c r="V108" s="161"/>
      <c r="W108" s="341" t="s">
        <v>876</v>
      </c>
      <c r="X108" s="133">
        <v>560</v>
      </c>
      <c r="Y108" s="83">
        <v>-300</v>
      </c>
      <c r="Z108" s="271">
        <f t="shared" si="16"/>
        <v>260</v>
      </c>
      <c r="AA108" s="137">
        <f t="shared" si="17"/>
        <v>-261.8</v>
      </c>
      <c r="AB108" s="166">
        <f t="shared" si="18"/>
        <v>9.99</v>
      </c>
      <c r="AC108" s="128">
        <f t="shared" si="19"/>
        <v>8.3949579831932777</v>
      </c>
      <c r="AD108" s="224">
        <v>45945</v>
      </c>
      <c r="AE108" s="274"/>
      <c r="AF108" s="342"/>
    </row>
    <row r="109" spans="1:32" s="62" customFormat="1" ht="15" customHeight="1">
      <c r="A109" s="328"/>
      <c r="B109" s="336" t="s">
        <v>38</v>
      </c>
      <c r="C109" s="347" t="s">
        <v>1970</v>
      </c>
      <c r="D109" s="280" t="s">
        <v>71</v>
      </c>
      <c r="E109" s="349">
        <v>20220</v>
      </c>
      <c r="F109" s="350">
        <v>20387</v>
      </c>
      <c r="G109" s="350">
        <v>25579</v>
      </c>
      <c r="H109" s="147"/>
      <c r="I109" s="349" t="s">
        <v>2106</v>
      </c>
      <c r="J109" s="350" t="s">
        <v>2107</v>
      </c>
      <c r="K109" s="351" t="s">
        <v>2108</v>
      </c>
      <c r="L109" s="352" t="s">
        <v>2109</v>
      </c>
      <c r="M109" s="350" t="s">
        <v>2110</v>
      </c>
      <c r="N109" s="351" t="s">
        <v>2111</v>
      </c>
      <c r="O109" s="330">
        <v>84.95</v>
      </c>
      <c r="P109" s="148">
        <f t="shared" si="13"/>
        <v>71.386554621848745</v>
      </c>
      <c r="Q109" s="133"/>
      <c r="R109" s="150"/>
      <c r="S109" s="234">
        <f t="shared" si="14"/>
        <v>84.95</v>
      </c>
      <c r="T109" s="148">
        <f t="shared" si="15"/>
        <v>71.386554621848745</v>
      </c>
      <c r="U109" s="105"/>
      <c r="V109" s="161"/>
      <c r="W109" s="341" t="s">
        <v>877</v>
      </c>
      <c r="X109" s="133">
        <v>730</v>
      </c>
      <c r="Y109" s="83"/>
      <c r="Z109" s="271">
        <f t="shared" si="16"/>
        <v>730</v>
      </c>
      <c r="AA109" s="137">
        <f t="shared" si="17"/>
        <v>-821.09999999999991</v>
      </c>
      <c r="AB109" s="166">
        <f t="shared" si="18"/>
        <v>9.99</v>
      </c>
      <c r="AC109" s="128">
        <f t="shared" si="19"/>
        <v>8.3949579831932777</v>
      </c>
      <c r="AD109" s="224">
        <v>45945</v>
      </c>
      <c r="AE109" s="274"/>
      <c r="AF109" s="342"/>
    </row>
    <row r="110" spans="1:32" s="62" customFormat="1" ht="15" customHeight="1">
      <c r="A110" s="328"/>
      <c r="B110" s="336" t="s">
        <v>38</v>
      </c>
      <c r="C110" s="347" t="s">
        <v>1979</v>
      </c>
      <c r="D110" s="280" t="s">
        <v>2596</v>
      </c>
      <c r="E110" s="349">
        <v>20221</v>
      </c>
      <c r="F110" s="350">
        <v>20388</v>
      </c>
      <c r="G110" s="350">
        <v>25580</v>
      </c>
      <c r="H110" s="353"/>
      <c r="I110" s="349" t="s">
        <v>2112</v>
      </c>
      <c r="J110" s="350" t="s">
        <v>2113</v>
      </c>
      <c r="K110" s="351" t="s">
        <v>2114</v>
      </c>
      <c r="L110" s="352" t="s">
        <v>2115</v>
      </c>
      <c r="M110" s="350" t="s">
        <v>2116</v>
      </c>
      <c r="N110" s="351" t="s">
        <v>2117</v>
      </c>
      <c r="O110" s="330">
        <v>94.95</v>
      </c>
      <c r="P110" s="148">
        <f t="shared" si="13"/>
        <v>79.789915966386559</v>
      </c>
      <c r="Q110" s="133"/>
      <c r="R110" s="150"/>
      <c r="S110" s="234">
        <f t="shared" si="14"/>
        <v>94.95</v>
      </c>
      <c r="T110" s="148">
        <f t="shared" si="15"/>
        <v>79.789915966386559</v>
      </c>
      <c r="U110" s="105"/>
      <c r="V110" s="161"/>
      <c r="W110" s="341" t="s">
        <v>878</v>
      </c>
      <c r="X110" s="133">
        <v>920</v>
      </c>
      <c r="Y110" s="83"/>
      <c r="Z110" s="271">
        <f t="shared" si="16"/>
        <v>920</v>
      </c>
      <c r="AA110" s="137">
        <f t="shared" si="17"/>
        <v>-1047.2</v>
      </c>
      <c r="AB110" s="166">
        <f t="shared" si="18"/>
        <v>9.99</v>
      </c>
      <c r="AC110" s="128">
        <f t="shared" si="19"/>
        <v>8.3949579831932777</v>
      </c>
      <c r="AD110" s="224">
        <v>45945</v>
      </c>
      <c r="AE110" s="274"/>
      <c r="AF110" s="342"/>
    </row>
    <row r="111" spans="1:32" s="62" customFormat="1" ht="15" customHeight="1">
      <c r="A111" s="325"/>
      <c r="B111" s="336" t="s">
        <v>38</v>
      </c>
      <c r="C111" s="347" t="s">
        <v>879</v>
      </c>
      <c r="D111" s="414" t="s">
        <v>2597</v>
      </c>
      <c r="E111" s="354">
        <v>19630</v>
      </c>
      <c r="F111" s="355">
        <v>19982</v>
      </c>
      <c r="G111" s="355">
        <v>24755</v>
      </c>
      <c r="H111" s="353">
        <v>24758</v>
      </c>
      <c r="I111" s="356" t="s">
        <v>880</v>
      </c>
      <c r="J111" s="357" t="s">
        <v>881</v>
      </c>
      <c r="K111" s="353" t="s">
        <v>882</v>
      </c>
      <c r="L111" s="358" t="s">
        <v>883</v>
      </c>
      <c r="M111" s="359" t="s">
        <v>884</v>
      </c>
      <c r="N111" s="360" t="s">
        <v>885</v>
      </c>
      <c r="O111" s="330">
        <v>24.95</v>
      </c>
      <c r="P111" s="148">
        <f t="shared" si="13"/>
        <v>20.966386554621849</v>
      </c>
      <c r="Q111" s="133"/>
      <c r="R111" s="150"/>
      <c r="S111" s="234">
        <f t="shared" si="14"/>
        <v>24.95</v>
      </c>
      <c r="T111" s="148">
        <f t="shared" si="15"/>
        <v>20.966386554621849</v>
      </c>
      <c r="U111" s="105"/>
      <c r="V111" s="165" t="s">
        <v>343</v>
      </c>
      <c r="W111" s="341" t="s">
        <v>886</v>
      </c>
      <c r="X111" s="133">
        <v>95</v>
      </c>
      <c r="Y111" s="83"/>
      <c r="Z111" s="271">
        <f t="shared" si="16"/>
        <v>95</v>
      </c>
      <c r="AA111" s="137">
        <f t="shared" si="17"/>
        <v>-65.45</v>
      </c>
      <c r="AB111" s="166">
        <f t="shared" si="18"/>
        <v>9.99</v>
      </c>
      <c r="AC111" s="128">
        <f t="shared" si="19"/>
        <v>8.3949579831932777</v>
      </c>
      <c r="AD111" s="224">
        <v>45245</v>
      </c>
      <c r="AE111" s="272"/>
      <c r="AF111" s="346" t="s">
        <v>887</v>
      </c>
    </row>
    <row r="112" spans="1:32" s="62" customFormat="1" ht="15" customHeight="1">
      <c r="A112" s="325"/>
      <c r="B112" s="336" t="s">
        <v>38</v>
      </c>
      <c r="C112" s="347" t="s">
        <v>888</v>
      </c>
      <c r="D112" s="280" t="s">
        <v>85</v>
      </c>
      <c r="E112" s="354">
        <v>19631</v>
      </c>
      <c r="F112" s="355">
        <v>19983</v>
      </c>
      <c r="G112" s="355">
        <v>24756</v>
      </c>
      <c r="H112" s="353">
        <v>24759</v>
      </c>
      <c r="I112" s="361" t="s">
        <v>889</v>
      </c>
      <c r="J112" s="362" t="s">
        <v>890</v>
      </c>
      <c r="K112" s="363" t="s">
        <v>891</v>
      </c>
      <c r="L112" s="358" t="s">
        <v>892</v>
      </c>
      <c r="M112" s="359" t="s">
        <v>893</v>
      </c>
      <c r="N112" s="360" t="s">
        <v>894</v>
      </c>
      <c r="O112" s="330">
        <v>29.95</v>
      </c>
      <c r="P112" s="148">
        <f t="shared" si="13"/>
        <v>25.168067226890756</v>
      </c>
      <c r="Q112" s="133"/>
      <c r="R112" s="150"/>
      <c r="S112" s="234">
        <f t="shared" si="14"/>
        <v>29.95</v>
      </c>
      <c r="T112" s="148">
        <f t="shared" si="15"/>
        <v>25.168067226890756</v>
      </c>
      <c r="U112" s="105"/>
      <c r="V112" s="165" t="s">
        <v>343</v>
      </c>
      <c r="W112" s="341" t="s">
        <v>895</v>
      </c>
      <c r="X112" s="133">
        <v>185</v>
      </c>
      <c r="Y112" s="83"/>
      <c r="Z112" s="271">
        <f t="shared" si="16"/>
        <v>185</v>
      </c>
      <c r="AA112" s="137">
        <f t="shared" si="17"/>
        <v>-172.54999999999998</v>
      </c>
      <c r="AB112" s="166">
        <f t="shared" si="18"/>
        <v>9.99</v>
      </c>
      <c r="AC112" s="128">
        <f t="shared" si="19"/>
        <v>8.3949579831932777</v>
      </c>
      <c r="AD112" s="224">
        <v>45245</v>
      </c>
      <c r="AE112" s="272"/>
      <c r="AF112" s="342"/>
    </row>
    <row r="113" spans="1:32" s="62" customFormat="1" ht="15" customHeight="1">
      <c r="A113" s="325"/>
      <c r="B113" s="336" t="s">
        <v>38</v>
      </c>
      <c r="C113" s="347" t="s">
        <v>896</v>
      </c>
      <c r="D113" s="280" t="s">
        <v>71</v>
      </c>
      <c r="E113" s="354">
        <v>19632</v>
      </c>
      <c r="F113" s="355">
        <v>19984</v>
      </c>
      <c r="G113" s="355">
        <v>24757</v>
      </c>
      <c r="H113" s="353">
        <v>24760</v>
      </c>
      <c r="I113" s="361" t="s">
        <v>897</v>
      </c>
      <c r="J113" s="362" t="s">
        <v>898</v>
      </c>
      <c r="K113" s="363" t="s">
        <v>899</v>
      </c>
      <c r="L113" s="358" t="s">
        <v>900</v>
      </c>
      <c r="M113" s="359" t="s">
        <v>901</v>
      </c>
      <c r="N113" s="360" t="s">
        <v>902</v>
      </c>
      <c r="O113" s="330">
        <v>34.950000000000003</v>
      </c>
      <c r="P113" s="148">
        <f t="shared" si="13"/>
        <v>29.369747899159666</v>
      </c>
      <c r="Q113" s="133"/>
      <c r="R113" s="150"/>
      <c r="S113" s="234">
        <f t="shared" si="14"/>
        <v>34.950000000000003</v>
      </c>
      <c r="T113" s="148">
        <f t="shared" si="15"/>
        <v>29.369747899159666</v>
      </c>
      <c r="U113" s="105"/>
      <c r="V113" s="165" t="s">
        <v>343</v>
      </c>
      <c r="W113" s="341" t="s">
        <v>903</v>
      </c>
      <c r="X113" s="133">
        <v>265</v>
      </c>
      <c r="Y113" s="83"/>
      <c r="Z113" s="271">
        <f t="shared" si="16"/>
        <v>265</v>
      </c>
      <c r="AA113" s="137">
        <f t="shared" si="17"/>
        <v>-267.75</v>
      </c>
      <c r="AB113" s="166">
        <f t="shared" si="18"/>
        <v>9.99</v>
      </c>
      <c r="AC113" s="128">
        <f t="shared" si="19"/>
        <v>8.3949579831932777</v>
      </c>
      <c r="AD113" s="224">
        <v>45245</v>
      </c>
      <c r="AE113" s="272"/>
      <c r="AF113" s="372"/>
    </row>
    <row r="114" spans="1:32" s="62" customFormat="1" ht="15" customHeight="1">
      <c r="A114" s="328"/>
      <c r="B114" s="336" t="s">
        <v>38</v>
      </c>
      <c r="C114" s="347" t="s">
        <v>904</v>
      </c>
      <c r="D114" s="280" t="s">
        <v>71</v>
      </c>
      <c r="E114" s="349">
        <v>20017</v>
      </c>
      <c r="F114" s="350">
        <v>20212</v>
      </c>
      <c r="G114" s="350">
        <v>25215</v>
      </c>
      <c r="H114" s="353">
        <v>25216</v>
      </c>
      <c r="I114" s="349" t="s">
        <v>905</v>
      </c>
      <c r="J114" s="350" t="s">
        <v>906</v>
      </c>
      <c r="K114" s="351" t="s">
        <v>907</v>
      </c>
      <c r="L114" s="352" t="s">
        <v>908</v>
      </c>
      <c r="M114" s="350" t="s">
        <v>909</v>
      </c>
      <c r="N114" s="351" t="s">
        <v>910</v>
      </c>
      <c r="O114" s="330">
        <v>29.95</v>
      </c>
      <c r="P114" s="148">
        <f t="shared" si="13"/>
        <v>25.168067226890756</v>
      </c>
      <c r="Q114" s="265"/>
      <c r="R114" s="150"/>
      <c r="S114" s="234">
        <f t="shared" si="14"/>
        <v>29.95</v>
      </c>
      <c r="T114" s="148">
        <f t="shared" si="15"/>
        <v>25.168067226890756</v>
      </c>
      <c r="U114" s="105"/>
      <c r="V114" s="161"/>
      <c r="W114" s="341" t="s">
        <v>911</v>
      </c>
      <c r="X114" s="133">
        <v>180</v>
      </c>
      <c r="Y114" s="83"/>
      <c r="Z114" s="271">
        <f t="shared" si="16"/>
        <v>180</v>
      </c>
      <c r="AA114" s="137">
        <f t="shared" si="17"/>
        <v>-166.6</v>
      </c>
      <c r="AB114" s="166">
        <f t="shared" si="18"/>
        <v>9.99</v>
      </c>
      <c r="AC114" s="128">
        <f t="shared" si="19"/>
        <v>8.3949579831932777</v>
      </c>
      <c r="AD114" s="224">
        <v>45778</v>
      </c>
      <c r="AE114" s="272"/>
      <c r="AF114" s="279" t="s">
        <v>912</v>
      </c>
    </row>
    <row r="115" spans="1:32" s="62" customFormat="1" ht="15" customHeight="1">
      <c r="A115" s="327"/>
      <c r="B115" s="336" t="s">
        <v>38</v>
      </c>
      <c r="C115" s="347" t="s">
        <v>913</v>
      </c>
      <c r="D115" s="414" t="s">
        <v>2597</v>
      </c>
      <c r="E115" s="354">
        <v>18969</v>
      </c>
      <c r="F115" s="355">
        <v>19346</v>
      </c>
      <c r="G115" s="364"/>
      <c r="H115" s="353"/>
      <c r="I115" s="365"/>
      <c r="J115" s="362"/>
      <c r="K115" s="363"/>
      <c r="L115" s="358" t="s">
        <v>914</v>
      </c>
      <c r="M115" s="359" t="s">
        <v>915</v>
      </c>
      <c r="N115" s="363"/>
      <c r="O115" s="330">
        <v>39.950000000000003</v>
      </c>
      <c r="P115" s="148">
        <f t="shared" si="13"/>
        <v>33.571428571428577</v>
      </c>
      <c r="Q115" s="133"/>
      <c r="R115" s="150"/>
      <c r="S115" s="234">
        <f t="shared" si="14"/>
        <v>39.950000000000003</v>
      </c>
      <c r="T115" s="148">
        <f t="shared" si="15"/>
        <v>33.571428571428577</v>
      </c>
      <c r="U115" s="105"/>
      <c r="V115" s="165" t="s">
        <v>343</v>
      </c>
      <c r="W115" s="341" t="s">
        <v>916</v>
      </c>
      <c r="X115" s="133">
        <v>175</v>
      </c>
      <c r="Y115" s="83"/>
      <c r="Z115" s="271">
        <f t="shared" si="16"/>
        <v>175</v>
      </c>
      <c r="AA115" s="137">
        <f t="shared" si="17"/>
        <v>-160.65</v>
      </c>
      <c r="AB115" s="166">
        <f t="shared" si="18"/>
        <v>9.99</v>
      </c>
      <c r="AC115" s="128">
        <f t="shared" si="19"/>
        <v>8.3949579831932777</v>
      </c>
      <c r="AD115" s="224">
        <v>45170</v>
      </c>
      <c r="AE115" s="272"/>
      <c r="AF115" s="346"/>
    </row>
    <row r="116" spans="1:32" s="62" customFormat="1" ht="15" customHeight="1">
      <c r="A116" s="325"/>
      <c r="B116" s="336" t="s">
        <v>38</v>
      </c>
      <c r="C116" s="347" t="s">
        <v>913</v>
      </c>
      <c r="D116" s="414" t="s">
        <v>2597</v>
      </c>
      <c r="E116" s="354">
        <v>18969</v>
      </c>
      <c r="F116" s="355">
        <v>19346</v>
      </c>
      <c r="G116" s="364"/>
      <c r="H116" s="353"/>
      <c r="I116" s="365"/>
      <c r="J116" s="362"/>
      <c r="K116" s="363"/>
      <c r="L116" s="358" t="s">
        <v>917</v>
      </c>
      <c r="M116" s="359" t="s">
        <v>918</v>
      </c>
      <c r="N116" s="363"/>
      <c r="O116" s="330">
        <v>39.950000000000003</v>
      </c>
      <c r="P116" s="148">
        <f t="shared" si="13"/>
        <v>33.571428571428577</v>
      </c>
      <c r="Q116" s="133">
        <v>5</v>
      </c>
      <c r="R116" s="150">
        <v>24093</v>
      </c>
      <c r="S116" s="234">
        <f t="shared" si="14"/>
        <v>34.950000000000003</v>
      </c>
      <c r="T116" s="148">
        <f t="shared" si="15"/>
        <v>29.369747899159666</v>
      </c>
      <c r="U116" s="105"/>
      <c r="V116" s="165" t="s">
        <v>343</v>
      </c>
      <c r="W116" s="341" t="s">
        <v>916</v>
      </c>
      <c r="X116" s="133">
        <v>175</v>
      </c>
      <c r="Y116" s="83">
        <v>-100</v>
      </c>
      <c r="Z116" s="271">
        <f t="shared" si="16"/>
        <v>75</v>
      </c>
      <c r="AA116" s="137">
        <f t="shared" si="17"/>
        <v>-41.65</v>
      </c>
      <c r="AB116" s="166">
        <f t="shared" si="18"/>
        <v>9.99</v>
      </c>
      <c r="AC116" s="128">
        <f t="shared" si="19"/>
        <v>8.3949579831932777</v>
      </c>
      <c r="AD116" s="224">
        <v>45261</v>
      </c>
      <c r="AE116" s="272"/>
      <c r="AF116" s="346"/>
    </row>
    <row r="117" spans="1:32" s="62" customFormat="1" ht="15" customHeight="1">
      <c r="A117" s="325"/>
      <c r="B117" s="336" t="s">
        <v>38</v>
      </c>
      <c r="C117" s="347" t="s">
        <v>919</v>
      </c>
      <c r="D117" s="414" t="s">
        <v>2597</v>
      </c>
      <c r="E117" s="349">
        <v>19791</v>
      </c>
      <c r="F117" s="350">
        <v>20082</v>
      </c>
      <c r="G117" s="350">
        <v>24955</v>
      </c>
      <c r="H117" s="366">
        <v>24959</v>
      </c>
      <c r="I117" s="365"/>
      <c r="J117" s="367"/>
      <c r="K117" s="368"/>
      <c r="L117" s="352" t="s">
        <v>920</v>
      </c>
      <c r="M117" s="350" t="s">
        <v>921</v>
      </c>
      <c r="N117" s="351" t="s">
        <v>922</v>
      </c>
      <c r="O117" s="330">
        <v>19.989999999999998</v>
      </c>
      <c r="P117" s="148">
        <f t="shared" si="13"/>
        <v>16.798319327731093</v>
      </c>
      <c r="Q117" s="265"/>
      <c r="R117" s="150"/>
      <c r="S117" s="234">
        <f t="shared" si="14"/>
        <v>19.989999999999998</v>
      </c>
      <c r="T117" s="148">
        <f t="shared" si="15"/>
        <v>16.798319327731093</v>
      </c>
      <c r="U117" s="105"/>
      <c r="V117" s="165" t="s">
        <v>343</v>
      </c>
      <c r="W117" s="341" t="s">
        <v>923</v>
      </c>
      <c r="X117" s="133">
        <v>90</v>
      </c>
      <c r="Y117" s="83"/>
      <c r="Z117" s="271">
        <f t="shared" si="16"/>
        <v>90</v>
      </c>
      <c r="AA117" s="137">
        <f t="shared" si="17"/>
        <v>-59.5</v>
      </c>
      <c r="AB117" s="166">
        <f t="shared" si="18"/>
        <v>9.99</v>
      </c>
      <c r="AC117" s="128">
        <f t="shared" si="19"/>
        <v>8.3949579831932777</v>
      </c>
      <c r="AD117" s="224">
        <v>45635</v>
      </c>
      <c r="AE117" s="272"/>
      <c r="AF117" s="279"/>
    </row>
    <row r="118" spans="1:32" s="62" customFormat="1" ht="15" customHeight="1">
      <c r="A118" s="325"/>
      <c r="B118" s="336" t="s">
        <v>38</v>
      </c>
      <c r="C118" s="347" t="s">
        <v>1961</v>
      </c>
      <c r="D118" s="414" t="s">
        <v>2597</v>
      </c>
      <c r="E118" s="349">
        <v>20334</v>
      </c>
      <c r="F118" s="367"/>
      <c r="G118" s="350">
        <v>25557</v>
      </c>
      <c r="H118" s="366"/>
      <c r="I118" s="365"/>
      <c r="J118" s="367"/>
      <c r="K118" s="368"/>
      <c r="L118" s="352" t="s">
        <v>2334</v>
      </c>
      <c r="M118" s="367"/>
      <c r="N118" s="351" t="s">
        <v>2335</v>
      </c>
      <c r="O118" s="330">
        <v>19.989999999999998</v>
      </c>
      <c r="P118" s="148">
        <f t="shared" si="13"/>
        <v>16.798319327731093</v>
      </c>
      <c r="Q118" s="133"/>
      <c r="R118" s="150"/>
      <c r="S118" s="234">
        <f t="shared" si="14"/>
        <v>19.989999999999998</v>
      </c>
      <c r="T118" s="148">
        <f t="shared" si="15"/>
        <v>16.798319327731093</v>
      </c>
      <c r="U118" s="105"/>
      <c r="V118" s="165" t="s">
        <v>343</v>
      </c>
      <c r="W118" s="341" t="s">
        <v>2295</v>
      </c>
      <c r="X118" s="133">
        <v>95</v>
      </c>
      <c r="Y118" s="83"/>
      <c r="Z118" s="271">
        <f t="shared" si="16"/>
        <v>95</v>
      </c>
      <c r="AA118" s="137">
        <f t="shared" si="17"/>
        <v>-65.45</v>
      </c>
      <c r="AB118" s="166">
        <f t="shared" si="18"/>
        <v>9.99</v>
      </c>
      <c r="AC118" s="128">
        <f t="shared" si="19"/>
        <v>8.3949579831932777</v>
      </c>
      <c r="AD118" s="224">
        <v>46071</v>
      </c>
      <c r="AE118" s="275"/>
      <c r="AF118" s="342"/>
    </row>
    <row r="119" spans="1:32" s="62" customFormat="1" ht="15" customHeight="1">
      <c r="A119" s="325"/>
      <c r="B119" s="336" t="s">
        <v>38</v>
      </c>
      <c r="C119" s="347" t="s">
        <v>2289</v>
      </c>
      <c r="D119" s="280" t="s">
        <v>71</v>
      </c>
      <c r="E119" s="349">
        <v>20335</v>
      </c>
      <c r="F119" s="367"/>
      <c r="G119" s="350">
        <v>25563</v>
      </c>
      <c r="H119" s="368"/>
      <c r="I119" s="365"/>
      <c r="J119" s="367"/>
      <c r="K119" s="366"/>
      <c r="L119" s="352" t="s">
        <v>2336</v>
      </c>
      <c r="M119" s="367"/>
      <c r="N119" s="351" t="s">
        <v>2337</v>
      </c>
      <c r="O119" s="330">
        <v>29.99</v>
      </c>
      <c r="P119" s="148">
        <f t="shared" si="13"/>
        <v>25.201680672268907</v>
      </c>
      <c r="Q119" s="133"/>
      <c r="R119" s="150"/>
      <c r="S119" s="234">
        <f t="shared" si="14"/>
        <v>29.99</v>
      </c>
      <c r="T119" s="148">
        <f t="shared" si="15"/>
        <v>25.201680672268907</v>
      </c>
      <c r="U119" s="105"/>
      <c r="V119" s="165" t="s">
        <v>343</v>
      </c>
      <c r="W119" s="341" t="s">
        <v>2296</v>
      </c>
      <c r="X119" s="133">
        <v>265</v>
      </c>
      <c r="Y119" s="83"/>
      <c r="Z119" s="271">
        <f t="shared" si="16"/>
        <v>265</v>
      </c>
      <c r="AA119" s="137">
        <f t="shared" si="17"/>
        <v>-267.75</v>
      </c>
      <c r="AB119" s="166">
        <f t="shared" si="18"/>
        <v>9.99</v>
      </c>
      <c r="AC119" s="128">
        <f t="shared" si="19"/>
        <v>8.3949579831932777</v>
      </c>
      <c r="AD119" s="224">
        <v>46071</v>
      </c>
      <c r="AE119" s="275"/>
      <c r="AF119" s="342"/>
    </row>
    <row r="120" spans="1:32" s="62" customFormat="1" ht="15" customHeight="1">
      <c r="A120" s="328"/>
      <c r="B120" s="336" t="s">
        <v>38</v>
      </c>
      <c r="C120" s="347" t="s">
        <v>1962</v>
      </c>
      <c r="D120" s="414" t="s">
        <v>2597</v>
      </c>
      <c r="E120" s="349">
        <v>20321</v>
      </c>
      <c r="F120" s="367"/>
      <c r="G120" s="350">
        <v>25644</v>
      </c>
      <c r="H120" s="368"/>
      <c r="I120" s="349" t="s">
        <v>2338</v>
      </c>
      <c r="J120" s="367"/>
      <c r="K120" s="351" t="s">
        <v>2339</v>
      </c>
      <c r="L120" s="352" t="s">
        <v>2340</v>
      </c>
      <c r="M120" s="367"/>
      <c r="N120" s="351" t="s">
        <v>2341</v>
      </c>
      <c r="O120" s="330">
        <v>29.99</v>
      </c>
      <c r="P120" s="148">
        <f t="shared" si="13"/>
        <v>25.201680672268907</v>
      </c>
      <c r="Q120" s="133"/>
      <c r="R120" s="150"/>
      <c r="S120" s="234">
        <f t="shared" si="14"/>
        <v>29.99</v>
      </c>
      <c r="T120" s="148">
        <f t="shared" si="15"/>
        <v>25.201680672268907</v>
      </c>
      <c r="U120" s="105"/>
      <c r="V120" s="161"/>
      <c r="W120" s="341" t="s">
        <v>2297</v>
      </c>
      <c r="X120" s="133">
        <v>145</v>
      </c>
      <c r="Y120" s="83"/>
      <c r="Z120" s="271">
        <f t="shared" si="16"/>
        <v>145</v>
      </c>
      <c r="AA120" s="137">
        <f t="shared" si="17"/>
        <v>-124.94999999999999</v>
      </c>
      <c r="AB120" s="166">
        <f t="shared" si="18"/>
        <v>9.99</v>
      </c>
      <c r="AC120" s="128">
        <f t="shared" si="19"/>
        <v>8.3949579831932777</v>
      </c>
      <c r="AD120" s="224">
        <v>46071</v>
      </c>
      <c r="AE120" s="275"/>
      <c r="AF120" s="342"/>
    </row>
    <row r="121" spans="1:32" s="62" customFormat="1" ht="15" customHeight="1">
      <c r="A121" s="325"/>
      <c r="B121" s="336" t="s">
        <v>38</v>
      </c>
      <c r="C121" s="347" t="s">
        <v>1962</v>
      </c>
      <c r="D121" s="414" t="s">
        <v>2597</v>
      </c>
      <c r="E121" s="349">
        <v>20321</v>
      </c>
      <c r="F121" s="357"/>
      <c r="G121" s="350">
        <v>25644</v>
      </c>
      <c r="H121" s="368"/>
      <c r="I121" s="349" t="s">
        <v>2342</v>
      </c>
      <c r="J121" s="357"/>
      <c r="K121" s="351" t="s">
        <v>2343</v>
      </c>
      <c r="L121" s="352" t="s">
        <v>2344</v>
      </c>
      <c r="M121" s="357"/>
      <c r="N121" s="351" t="s">
        <v>2345</v>
      </c>
      <c r="O121" s="330">
        <v>29.99</v>
      </c>
      <c r="P121" s="148">
        <f t="shared" si="13"/>
        <v>25.201680672268907</v>
      </c>
      <c r="Q121" s="133">
        <v>2</v>
      </c>
      <c r="R121" s="150">
        <v>24092</v>
      </c>
      <c r="S121" s="234">
        <f t="shared" si="14"/>
        <v>27.99</v>
      </c>
      <c r="T121" s="148">
        <f t="shared" si="15"/>
        <v>23.521008403361343</v>
      </c>
      <c r="U121" s="105"/>
      <c r="V121" s="161"/>
      <c r="W121" s="341" t="s">
        <v>2297</v>
      </c>
      <c r="X121" s="133">
        <v>145</v>
      </c>
      <c r="Y121" s="83">
        <v>-40</v>
      </c>
      <c r="Z121" s="271">
        <f t="shared" si="16"/>
        <v>105</v>
      </c>
      <c r="AA121" s="137">
        <f t="shared" si="17"/>
        <v>-77.349999999999994</v>
      </c>
      <c r="AB121" s="166">
        <f t="shared" si="18"/>
        <v>9.99</v>
      </c>
      <c r="AC121" s="128">
        <f t="shared" si="19"/>
        <v>8.3949579831932777</v>
      </c>
      <c r="AD121" s="224">
        <v>46071</v>
      </c>
      <c r="AE121" s="275"/>
      <c r="AF121" s="342"/>
    </row>
    <row r="122" spans="1:32" s="62" customFormat="1" ht="15" customHeight="1">
      <c r="A122" s="325"/>
      <c r="B122" s="336" t="s">
        <v>38</v>
      </c>
      <c r="C122" s="347" t="s">
        <v>1962</v>
      </c>
      <c r="D122" s="414" t="s">
        <v>2597</v>
      </c>
      <c r="E122" s="349">
        <v>20321</v>
      </c>
      <c r="F122" s="357"/>
      <c r="G122" s="350">
        <v>25644</v>
      </c>
      <c r="H122" s="368"/>
      <c r="I122" s="349" t="s">
        <v>2346</v>
      </c>
      <c r="J122" s="357"/>
      <c r="K122" s="351" t="s">
        <v>2347</v>
      </c>
      <c r="L122" s="352" t="s">
        <v>2348</v>
      </c>
      <c r="M122" s="357"/>
      <c r="N122" s="351" t="s">
        <v>2349</v>
      </c>
      <c r="O122" s="330">
        <v>29.99</v>
      </c>
      <c r="P122" s="148">
        <f t="shared" si="13"/>
        <v>25.201680672268907</v>
      </c>
      <c r="Q122" s="133">
        <v>5</v>
      </c>
      <c r="R122" s="150">
        <v>24093</v>
      </c>
      <c r="S122" s="234">
        <f t="shared" si="14"/>
        <v>24.99</v>
      </c>
      <c r="T122" s="148">
        <f t="shared" si="15"/>
        <v>21</v>
      </c>
      <c r="U122" s="105"/>
      <c r="V122" s="161"/>
      <c r="W122" s="341" t="s">
        <v>2297</v>
      </c>
      <c r="X122" s="133">
        <v>145</v>
      </c>
      <c r="Y122" s="83">
        <v>-100</v>
      </c>
      <c r="Z122" s="271">
        <f t="shared" si="16"/>
        <v>45</v>
      </c>
      <c r="AA122" s="137">
        <f t="shared" si="17"/>
        <v>-5.9499999999999993</v>
      </c>
      <c r="AB122" s="166">
        <f t="shared" si="18"/>
        <v>9.99</v>
      </c>
      <c r="AC122" s="128">
        <f t="shared" si="19"/>
        <v>8.3949579831932777</v>
      </c>
      <c r="AD122" s="224">
        <v>46071</v>
      </c>
      <c r="AE122" s="275"/>
      <c r="AF122" s="342"/>
    </row>
    <row r="123" spans="1:32" s="62" customFormat="1" ht="15" customHeight="1">
      <c r="A123" s="325"/>
      <c r="B123" s="336" t="s">
        <v>38</v>
      </c>
      <c r="C123" s="347" t="s">
        <v>2290</v>
      </c>
      <c r="D123" s="280" t="s">
        <v>71</v>
      </c>
      <c r="E123" s="349">
        <v>20322</v>
      </c>
      <c r="F123" s="367"/>
      <c r="G123" s="350">
        <v>25645</v>
      </c>
      <c r="H123" s="368"/>
      <c r="I123" s="349" t="s">
        <v>2350</v>
      </c>
      <c r="J123" s="367"/>
      <c r="K123" s="351" t="s">
        <v>2351</v>
      </c>
      <c r="L123" s="352" t="s">
        <v>2352</v>
      </c>
      <c r="M123" s="367"/>
      <c r="N123" s="351" t="s">
        <v>2353</v>
      </c>
      <c r="O123" s="330">
        <v>39.989999999999995</v>
      </c>
      <c r="P123" s="148">
        <f t="shared" si="13"/>
        <v>33.605042016806721</v>
      </c>
      <c r="Q123" s="133"/>
      <c r="R123" s="150"/>
      <c r="S123" s="234">
        <f t="shared" si="14"/>
        <v>39.989999999999995</v>
      </c>
      <c r="T123" s="148">
        <f t="shared" si="15"/>
        <v>33.605042016806721</v>
      </c>
      <c r="U123" s="105"/>
      <c r="V123" s="161"/>
      <c r="W123" s="341" t="s">
        <v>2298</v>
      </c>
      <c r="X123" s="133">
        <v>315</v>
      </c>
      <c r="Y123" s="83"/>
      <c r="Z123" s="271">
        <f t="shared" si="16"/>
        <v>315</v>
      </c>
      <c r="AA123" s="137">
        <f t="shared" si="17"/>
        <v>-327.25</v>
      </c>
      <c r="AB123" s="166">
        <f t="shared" si="18"/>
        <v>9.99</v>
      </c>
      <c r="AC123" s="128">
        <f t="shared" si="19"/>
        <v>8.3949579831932777</v>
      </c>
      <c r="AD123" s="224">
        <v>46071</v>
      </c>
      <c r="AE123" s="275"/>
      <c r="AF123" s="342"/>
    </row>
    <row r="124" spans="1:32" s="62" customFormat="1" ht="15" customHeight="1">
      <c r="A124" s="326"/>
      <c r="B124" s="336" t="s">
        <v>38</v>
      </c>
      <c r="C124" s="347" t="s">
        <v>1963</v>
      </c>
      <c r="D124" s="414" t="s">
        <v>2597</v>
      </c>
      <c r="E124" s="349">
        <v>20323</v>
      </c>
      <c r="F124" s="367"/>
      <c r="G124" s="350">
        <v>25646</v>
      </c>
      <c r="H124" s="368"/>
      <c r="I124" s="349" t="s">
        <v>2354</v>
      </c>
      <c r="J124" s="367"/>
      <c r="K124" s="351" t="s">
        <v>2355</v>
      </c>
      <c r="L124" s="352" t="s">
        <v>2356</v>
      </c>
      <c r="M124" s="367"/>
      <c r="N124" s="351" t="s">
        <v>2357</v>
      </c>
      <c r="O124" s="330">
        <v>39.99</v>
      </c>
      <c r="P124" s="148">
        <f t="shared" si="13"/>
        <v>33.605042016806728</v>
      </c>
      <c r="Q124" s="133"/>
      <c r="R124" s="150"/>
      <c r="S124" s="234">
        <f t="shared" si="14"/>
        <v>39.99</v>
      </c>
      <c r="T124" s="148">
        <f t="shared" si="15"/>
        <v>33.605042016806728</v>
      </c>
      <c r="U124" s="105"/>
      <c r="V124" s="161"/>
      <c r="W124" s="341" t="s">
        <v>2299</v>
      </c>
      <c r="X124" s="133">
        <v>225</v>
      </c>
      <c r="Y124" s="83"/>
      <c r="Z124" s="271">
        <f t="shared" si="16"/>
        <v>225</v>
      </c>
      <c r="AA124" s="137">
        <f t="shared" si="17"/>
        <v>-220.14999999999998</v>
      </c>
      <c r="AB124" s="166">
        <f t="shared" si="18"/>
        <v>9.99</v>
      </c>
      <c r="AC124" s="128">
        <f t="shared" si="19"/>
        <v>8.3949579831932777</v>
      </c>
      <c r="AD124" s="224">
        <v>46071</v>
      </c>
      <c r="AE124" s="275"/>
      <c r="AF124" s="342"/>
    </row>
    <row r="125" spans="1:32" s="62" customFormat="1" ht="15" customHeight="1">
      <c r="A125" s="325"/>
      <c r="B125" s="336" t="s">
        <v>38</v>
      </c>
      <c r="C125" s="347" t="s">
        <v>1963</v>
      </c>
      <c r="D125" s="414" t="s">
        <v>2597</v>
      </c>
      <c r="E125" s="349">
        <v>20323</v>
      </c>
      <c r="F125" s="367"/>
      <c r="G125" s="350">
        <v>25646</v>
      </c>
      <c r="H125" s="368"/>
      <c r="I125" s="349" t="s">
        <v>2358</v>
      </c>
      <c r="J125" s="367"/>
      <c r="K125" s="351" t="s">
        <v>2359</v>
      </c>
      <c r="L125" s="352" t="s">
        <v>2360</v>
      </c>
      <c r="M125" s="367"/>
      <c r="N125" s="351" t="s">
        <v>2361</v>
      </c>
      <c r="O125" s="330">
        <v>39.99</v>
      </c>
      <c r="P125" s="148">
        <f t="shared" si="13"/>
        <v>33.605042016806728</v>
      </c>
      <c r="Q125" s="133">
        <v>2</v>
      </c>
      <c r="R125" s="150">
        <v>24092</v>
      </c>
      <c r="S125" s="234">
        <f t="shared" si="14"/>
        <v>37.99</v>
      </c>
      <c r="T125" s="148">
        <f t="shared" si="15"/>
        <v>31.924369747899163</v>
      </c>
      <c r="U125" s="105"/>
      <c r="V125" s="161"/>
      <c r="W125" s="341" t="s">
        <v>2299</v>
      </c>
      <c r="X125" s="133">
        <v>225</v>
      </c>
      <c r="Y125" s="83">
        <v>-40</v>
      </c>
      <c r="Z125" s="271">
        <f t="shared" si="16"/>
        <v>185</v>
      </c>
      <c r="AA125" s="137">
        <f t="shared" si="17"/>
        <v>-172.54999999999998</v>
      </c>
      <c r="AB125" s="166">
        <f t="shared" si="18"/>
        <v>9.99</v>
      </c>
      <c r="AC125" s="128">
        <f t="shared" si="19"/>
        <v>8.3949579831932777</v>
      </c>
      <c r="AD125" s="224">
        <v>46071</v>
      </c>
      <c r="AE125" s="275"/>
      <c r="AF125" s="342"/>
    </row>
    <row r="126" spans="1:32" s="62" customFormat="1" ht="15" customHeight="1">
      <c r="A126" s="326"/>
      <c r="B126" s="336" t="s">
        <v>38</v>
      </c>
      <c r="C126" s="347" t="s">
        <v>1963</v>
      </c>
      <c r="D126" s="414" t="s">
        <v>2597</v>
      </c>
      <c r="E126" s="349">
        <v>20323</v>
      </c>
      <c r="F126" s="367"/>
      <c r="G126" s="350">
        <v>25646</v>
      </c>
      <c r="H126" s="368"/>
      <c r="I126" s="349" t="s">
        <v>2362</v>
      </c>
      <c r="J126" s="367"/>
      <c r="K126" s="351" t="s">
        <v>2363</v>
      </c>
      <c r="L126" s="352" t="s">
        <v>2364</v>
      </c>
      <c r="M126" s="367"/>
      <c r="N126" s="351" t="s">
        <v>2365</v>
      </c>
      <c r="O126" s="330">
        <v>39.99</v>
      </c>
      <c r="P126" s="148">
        <f t="shared" si="13"/>
        <v>33.605042016806728</v>
      </c>
      <c r="Q126" s="133">
        <v>5</v>
      </c>
      <c r="R126" s="150">
        <v>24093</v>
      </c>
      <c r="S126" s="234">
        <f t="shared" si="14"/>
        <v>34.99</v>
      </c>
      <c r="T126" s="148">
        <f t="shared" si="15"/>
        <v>29.403361344537817</v>
      </c>
      <c r="U126" s="105"/>
      <c r="V126" s="161"/>
      <c r="W126" s="341" t="s">
        <v>2299</v>
      </c>
      <c r="X126" s="133">
        <v>225</v>
      </c>
      <c r="Y126" s="83">
        <v>-100</v>
      </c>
      <c r="Z126" s="271">
        <f t="shared" si="16"/>
        <v>125</v>
      </c>
      <c r="AA126" s="137">
        <f t="shared" si="17"/>
        <v>-101.14999999999999</v>
      </c>
      <c r="AB126" s="166">
        <f t="shared" si="18"/>
        <v>9.99</v>
      </c>
      <c r="AC126" s="128">
        <f t="shared" si="19"/>
        <v>8.3949579831932777</v>
      </c>
      <c r="AD126" s="224">
        <v>46071</v>
      </c>
      <c r="AE126" s="275"/>
      <c r="AF126" s="342"/>
    </row>
    <row r="127" spans="1:32" s="62" customFormat="1" ht="15" customHeight="1">
      <c r="A127" s="325"/>
      <c r="B127" s="336" t="s">
        <v>38</v>
      </c>
      <c r="C127" s="347" t="s">
        <v>1963</v>
      </c>
      <c r="D127" s="414" t="s">
        <v>2597</v>
      </c>
      <c r="E127" s="349">
        <v>20323</v>
      </c>
      <c r="F127" s="367"/>
      <c r="G127" s="350">
        <v>25646</v>
      </c>
      <c r="H127" s="368"/>
      <c r="I127" s="349" t="s">
        <v>2366</v>
      </c>
      <c r="J127" s="367"/>
      <c r="K127" s="351" t="s">
        <v>2367</v>
      </c>
      <c r="L127" s="352" t="s">
        <v>2368</v>
      </c>
      <c r="M127" s="367"/>
      <c r="N127" s="351" t="s">
        <v>2369</v>
      </c>
      <c r="O127" s="330">
        <v>39.99</v>
      </c>
      <c r="P127" s="148">
        <f t="shared" si="13"/>
        <v>33.605042016806728</v>
      </c>
      <c r="Q127" s="133">
        <v>7</v>
      </c>
      <c r="R127" s="150">
        <v>24094</v>
      </c>
      <c r="S127" s="234">
        <f t="shared" si="14"/>
        <v>32.99</v>
      </c>
      <c r="T127" s="148">
        <f t="shared" si="15"/>
        <v>27.722689075630257</v>
      </c>
      <c r="U127" s="105"/>
      <c r="V127" s="161"/>
      <c r="W127" s="341" t="s">
        <v>2299</v>
      </c>
      <c r="X127" s="133">
        <v>225</v>
      </c>
      <c r="Y127" s="83">
        <v>-140</v>
      </c>
      <c r="Z127" s="271">
        <f t="shared" si="16"/>
        <v>85</v>
      </c>
      <c r="AA127" s="137">
        <f t="shared" si="17"/>
        <v>-53.55</v>
      </c>
      <c r="AB127" s="166">
        <f t="shared" si="18"/>
        <v>9.99</v>
      </c>
      <c r="AC127" s="128">
        <f t="shared" si="19"/>
        <v>8.3949579831932777</v>
      </c>
      <c r="AD127" s="224">
        <v>46071</v>
      </c>
      <c r="AE127" s="275"/>
      <c r="AF127" s="342"/>
    </row>
    <row r="128" spans="1:32" s="62" customFormat="1" ht="15" customHeight="1">
      <c r="A128" s="325"/>
      <c r="B128" s="336" t="s">
        <v>38</v>
      </c>
      <c r="C128" s="347" t="s">
        <v>2291</v>
      </c>
      <c r="D128" s="280" t="s">
        <v>71</v>
      </c>
      <c r="E128" s="349">
        <v>20324</v>
      </c>
      <c r="F128" s="367"/>
      <c r="G128" s="350">
        <v>25647</v>
      </c>
      <c r="H128" s="368"/>
      <c r="I128" s="349" t="s">
        <v>2370</v>
      </c>
      <c r="J128" s="367"/>
      <c r="K128" s="351" t="s">
        <v>2371</v>
      </c>
      <c r="L128" s="352" t="s">
        <v>2372</v>
      </c>
      <c r="M128" s="367"/>
      <c r="N128" s="351" t="s">
        <v>2373</v>
      </c>
      <c r="O128" s="330">
        <v>49.99</v>
      </c>
      <c r="P128" s="148">
        <f t="shared" si="13"/>
        <v>42.008403361344541</v>
      </c>
      <c r="Q128" s="133"/>
      <c r="R128" s="150"/>
      <c r="S128" s="234">
        <f t="shared" si="14"/>
        <v>49.99</v>
      </c>
      <c r="T128" s="148">
        <f t="shared" si="15"/>
        <v>42.008403361344541</v>
      </c>
      <c r="U128" s="105"/>
      <c r="V128" s="161"/>
      <c r="W128" s="341" t="s">
        <v>2300</v>
      </c>
      <c r="X128" s="133">
        <v>395</v>
      </c>
      <c r="Y128" s="83"/>
      <c r="Z128" s="271">
        <f t="shared" si="16"/>
        <v>395</v>
      </c>
      <c r="AA128" s="137">
        <f t="shared" si="17"/>
        <v>-422.45</v>
      </c>
      <c r="AB128" s="166">
        <f t="shared" si="18"/>
        <v>9.99</v>
      </c>
      <c r="AC128" s="128">
        <f t="shared" si="19"/>
        <v>8.3949579831932777</v>
      </c>
      <c r="AD128" s="224">
        <v>46071</v>
      </c>
      <c r="AE128" s="275"/>
      <c r="AF128" s="342"/>
    </row>
    <row r="129" spans="1:32" s="62" customFormat="1">
      <c r="A129" s="325"/>
      <c r="B129" s="336" t="s">
        <v>38</v>
      </c>
      <c r="C129" s="347" t="s">
        <v>1964</v>
      </c>
      <c r="D129" s="414" t="s">
        <v>2597</v>
      </c>
      <c r="E129" s="349">
        <v>20325</v>
      </c>
      <c r="F129" s="367"/>
      <c r="G129" s="350">
        <v>25648</v>
      </c>
      <c r="H129" s="368"/>
      <c r="I129" s="349" t="s">
        <v>2374</v>
      </c>
      <c r="J129" s="367"/>
      <c r="K129" s="351" t="s">
        <v>2375</v>
      </c>
      <c r="L129" s="352" t="s">
        <v>2376</v>
      </c>
      <c r="M129" s="367"/>
      <c r="N129" s="351" t="s">
        <v>2377</v>
      </c>
      <c r="O129" s="330">
        <v>49.99</v>
      </c>
      <c r="P129" s="148">
        <f t="shared" si="13"/>
        <v>42.008403361344541</v>
      </c>
      <c r="Q129" s="133"/>
      <c r="R129" s="150"/>
      <c r="S129" s="234">
        <f t="shared" si="14"/>
        <v>49.99</v>
      </c>
      <c r="T129" s="148">
        <f t="shared" si="15"/>
        <v>42.008403361344541</v>
      </c>
      <c r="U129" s="105"/>
      <c r="V129" s="161"/>
      <c r="W129" s="341" t="s">
        <v>2301</v>
      </c>
      <c r="X129" s="133">
        <v>345</v>
      </c>
      <c r="Y129" s="83"/>
      <c r="Z129" s="271">
        <f t="shared" si="16"/>
        <v>345</v>
      </c>
      <c r="AA129" s="137">
        <f t="shared" si="17"/>
        <v>-362.95</v>
      </c>
      <c r="AB129" s="166">
        <f t="shared" si="18"/>
        <v>9.99</v>
      </c>
      <c r="AC129" s="128">
        <f t="shared" si="19"/>
        <v>8.3949579831932777</v>
      </c>
      <c r="AD129" s="224">
        <v>46071</v>
      </c>
      <c r="AE129" s="275"/>
      <c r="AF129" s="342"/>
    </row>
    <row r="130" spans="1:32" s="59" customFormat="1">
      <c r="A130" s="325"/>
      <c r="B130" s="336" t="s">
        <v>38</v>
      </c>
      <c r="C130" s="347" t="s">
        <v>1964</v>
      </c>
      <c r="D130" s="414" t="s">
        <v>2597</v>
      </c>
      <c r="E130" s="349">
        <v>20325</v>
      </c>
      <c r="F130" s="367"/>
      <c r="G130" s="350">
        <v>25648</v>
      </c>
      <c r="H130" s="368"/>
      <c r="I130" s="349" t="s">
        <v>2378</v>
      </c>
      <c r="J130" s="367"/>
      <c r="K130" s="351" t="s">
        <v>2379</v>
      </c>
      <c r="L130" s="352" t="s">
        <v>2380</v>
      </c>
      <c r="M130" s="367"/>
      <c r="N130" s="351" t="s">
        <v>2381</v>
      </c>
      <c r="O130" s="330">
        <v>49.99</v>
      </c>
      <c r="P130" s="148">
        <f t="shared" si="13"/>
        <v>42.008403361344541</v>
      </c>
      <c r="Q130" s="133">
        <v>5</v>
      </c>
      <c r="R130" s="150">
        <v>24093</v>
      </c>
      <c r="S130" s="234">
        <f t="shared" si="14"/>
        <v>44.99</v>
      </c>
      <c r="T130" s="148">
        <f t="shared" si="15"/>
        <v>37.806722689075634</v>
      </c>
      <c r="U130" s="105"/>
      <c r="V130" s="161"/>
      <c r="W130" s="341" t="s">
        <v>2301</v>
      </c>
      <c r="X130" s="133">
        <v>345</v>
      </c>
      <c r="Y130" s="83">
        <v>-100</v>
      </c>
      <c r="Z130" s="271">
        <f t="shared" si="16"/>
        <v>245</v>
      </c>
      <c r="AA130" s="137">
        <f t="shared" si="17"/>
        <v>-243.95</v>
      </c>
      <c r="AB130" s="166">
        <f t="shared" si="18"/>
        <v>9.99</v>
      </c>
      <c r="AC130" s="128">
        <f t="shared" si="19"/>
        <v>8.3949579831932777</v>
      </c>
      <c r="AD130" s="224">
        <v>46071</v>
      </c>
      <c r="AE130" s="275"/>
      <c r="AF130" s="342"/>
    </row>
    <row r="131" spans="1:32" s="59" customFormat="1">
      <c r="A131" s="326"/>
      <c r="B131" s="336" t="s">
        <v>38</v>
      </c>
      <c r="C131" s="347" t="s">
        <v>1964</v>
      </c>
      <c r="D131" s="414" t="s">
        <v>2597</v>
      </c>
      <c r="E131" s="349">
        <v>20325</v>
      </c>
      <c r="F131" s="367"/>
      <c r="G131" s="350">
        <v>25648</v>
      </c>
      <c r="H131" s="368"/>
      <c r="I131" s="349" t="s">
        <v>2382</v>
      </c>
      <c r="J131" s="367"/>
      <c r="K131" s="351" t="s">
        <v>2383</v>
      </c>
      <c r="L131" s="352" t="s">
        <v>2384</v>
      </c>
      <c r="M131" s="367"/>
      <c r="N131" s="351" t="s">
        <v>2385</v>
      </c>
      <c r="O131" s="330">
        <v>49.99</v>
      </c>
      <c r="P131" s="148">
        <f t="shared" si="13"/>
        <v>42.008403361344541</v>
      </c>
      <c r="Q131" s="133">
        <v>7</v>
      </c>
      <c r="R131" s="150">
        <v>24094</v>
      </c>
      <c r="S131" s="234">
        <f t="shared" si="14"/>
        <v>42.99</v>
      </c>
      <c r="T131" s="148">
        <f t="shared" si="15"/>
        <v>36.12605042016807</v>
      </c>
      <c r="U131" s="105"/>
      <c r="V131" s="161"/>
      <c r="W131" s="341" t="s">
        <v>2301</v>
      </c>
      <c r="X131" s="133">
        <v>345</v>
      </c>
      <c r="Y131" s="83">
        <v>-140</v>
      </c>
      <c r="Z131" s="271">
        <f t="shared" si="16"/>
        <v>205</v>
      </c>
      <c r="AA131" s="137">
        <f t="shared" si="17"/>
        <v>-196.35</v>
      </c>
      <c r="AB131" s="166">
        <f t="shared" si="18"/>
        <v>9.99</v>
      </c>
      <c r="AC131" s="128">
        <f t="shared" si="19"/>
        <v>8.3949579831932777</v>
      </c>
      <c r="AD131" s="224">
        <v>46071</v>
      </c>
      <c r="AE131" s="275"/>
      <c r="AF131" s="342"/>
    </row>
    <row r="132" spans="1:32" s="59" customFormat="1">
      <c r="A132" s="326"/>
      <c r="B132" s="336" t="s">
        <v>38</v>
      </c>
      <c r="C132" s="347" t="s">
        <v>1964</v>
      </c>
      <c r="D132" s="414" t="s">
        <v>2597</v>
      </c>
      <c r="E132" s="349">
        <v>20325</v>
      </c>
      <c r="F132" s="367"/>
      <c r="G132" s="350">
        <v>25648</v>
      </c>
      <c r="H132" s="368"/>
      <c r="I132" s="349" t="s">
        <v>2386</v>
      </c>
      <c r="J132" s="367"/>
      <c r="K132" s="351" t="s">
        <v>2387</v>
      </c>
      <c r="L132" s="352" t="s">
        <v>2388</v>
      </c>
      <c r="M132" s="367"/>
      <c r="N132" s="351" t="s">
        <v>2389</v>
      </c>
      <c r="O132" s="330">
        <v>49.99</v>
      </c>
      <c r="P132" s="148">
        <f t="shared" si="13"/>
        <v>42.008403361344541</v>
      </c>
      <c r="Q132" s="133">
        <v>10</v>
      </c>
      <c r="R132" s="150">
        <v>24095</v>
      </c>
      <c r="S132" s="234">
        <f t="shared" si="14"/>
        <v>39.99</v>
      </c>
      <c r="T132" s="148">
        <f t="shared" si="15"/>
        <v>33.605042016806728</v>
      </c>
      <c r="U132" s="105"/>
      <c r="V132" s="161"/>
      <c r="W132" s="341" t="s">
        <v>2301</v>
      </c>
      <c r="X132" s="133">
        <v>345</v>
      </c>
      <c r="Y132" s="83">
        <v>-200</v>
      </c>
      <c r="Z132" s="271">
        <f t="shared" si="16"/>
        <v>145</v>
      </c>
      <c r="AA132" s="137">
        <f t="shared" si="17"/>
        <v>-124.94999999999999</v>
      </c>
      <c r="AB132" s="166">
        <f t="shared" si="18"/>
        <v>9.99</v>
      </c>
      <c r="AC132" s="128">
        <f t="shared" si="19"/>
        <v>8.3949579831932777</v>
      </c>
      <c r="AD132" s="224">
        <v>46071</v>
      </c>
      <c r="AE132" s="275"/>
      <c r="AF132" s="342"/>
    </row>
    <row r="133" spans="1:32" s="59" customFormat="1">
      <c r="A133" s="328"/>
      <c r="B133" s="336" t="s">
        <v>38</v>
      </c>
      <c r="C133" s="347" t="s">
        <v>2292</v>
      </c>
      <c r="D133" s="280" t="s">
        <v>71</v>
      </c>
      <c r="E133" s="349">
        <v>20326</v>
      </c>
      <c r="F133" s="367"/>
      <c r="G133" s="350">
        <v>25649</v>
      </c>
      <c r="H133" s="368"/>
      <c r="I133" s="349" t="s">
        <v>2390</v>
      </c>
      <c r="J133" s="367"/>
      <c r="K133" s="351" t="s">
        <v>2391</v>
      </c>
      <c r="L133" s="352" t="s">
        <v>2392</v>
      </c>
      <c r="M133" s="367"/>
      <c r="N133" s="351" t="s">
        <v>2393</v>
      </c>
      <c r="O133" s="330">
        <v>59.99</v>
      </c>
      <c r="P133" s="148">
        <f t="shared" si="13"/>
        <v>50.411764705882355</v>
      </c>
      <c r="Q133" s="133"/>
      <c r="R133" s="150"/>
      <c r="S133" s="234">
        <f t="shared" si="14"/>
        <v>59.99</v>
      </c>
      <c r="T133" s="148">
        <f t="shared" si="15"/>
        <v>50.411764705882355</v>
      </c>
      <c r="U133" s="105"/>
      <c r="V133" s="161"/>
      <c r="W133" s="341" t="s">
        <v>2302</v>
      </c>
      <c r="X133" s="133">
        <v>515</v>
      </c>
      <c r="Y133" s="83"/>
      <c r="Z133" s="271">
        <f t="shared" si="16"/>
        <v>515</v>
      </c>
      <c r="AA133" s="137">
        <f t="shared" si="17"/>
        <v>-565.25</v>
      </c>
      <c r="AB133" s="166">
        <f t="shared" si="18"/>
        <v>9.99</v>
      </c>
      <c r="AC133" s="128">
        <f t="shared" si="19"/>
        <v>8.3949579831932777</v>
      </c>
      <c r="AD133" s="224">
        <v>46071</v>
      </c>
      <c r="AE133" s="275"/>
      <c r="AF133" s="342"/>
    </row>
    <row r="134" spans="1:32" s="59" customFormat="1">
      <c r="A134" s="325"/>
      <c r="B134" s="336" t="s">
        <v>38</v>
      </c>
      <c r="C134" s="347" t="s">
        <v>1965</v>
      </c>
      <c r="D134" s="414" t="s">
        <v>2597</v>
      </c>
      <c r="E134" s="349">
        <v>20327</v>
      </c>
      <c r="F134" s="367"/>
      <c r="G134" s="350">
        <v>25650</v>
      </c>
      <c r="H134" s="368"/>
      <c r="I134" s="349" t="s">
        <v>2394</v>
      </c>
      <c r="J134" s="367"/>
      <c r="K134" s="351" t="s">
        <v>2395</v>
      </c>
      <c r="L134" s="352" t="s">
        <v>2396</v>
      </c>
      <c r="M134" s="367"/>
      <c r="N134" s="351" t="s">
        <v>2397</v>
      </c>
      <c r="O134" s="330">
        <v>59.99</v>
      </c>
      <c r="P134" s="148">
        <f t="shared" ref="P134:P197" si="20">O134/1.19</f>
        <v>50.411764705882355</v>
      </c>
      <c r="Q134" s="133"/>
      <c r="R134" s="150"/>
      <c r="S134" s="234">
        <f t="shared" si="14"/>
        <v>59.99</v>
      </c>
      <c r="T134" s="148">
        <f t="shared" si="15"/>
        <v>50.411764705882355</v>
      </c>
      <c r="U134" s="105"/>
      <c r="V134" s="161"/>
      <c r="W134" s="341" t="s">
        <v>2303</v>
      </c>
      <c r="X134" s="133">
        <v>435</v>
      </c>
      <c r="Y134" s="83"/>
      <c r="Z134" s="271">
        <f t="shared" si="16"/>
        <v>435</v>
      </c>
      <c r="AA134" s="137">
        <f t="shared" si="17"/>
        <v>-470.04999999999995</v>
      </c>
      <c r="AB134" s="166">
        <f t="shared" si="18"/>
        <v>9.99</v>
      </c>
      <c r="AC134" s="128">
        <f t="shared" si="19"/>
        <v>8.3949579831932777</v>
      </c>
      <c r="AD134" s="224">
        <v>46071</v>
      </c>
      <c r="AE134" s="275"/>
      <c r="AF134" s="342"/>
    </row>
    <row r="135" spans="1:32" s="59" customFormat="1">
      <c r="A135" s="326"/>
      <c r="B135" s="336" t="s">
        <v>38</v>
      </c>
      <c r="C135" s="347" t="s">
        <v>1965</v>
      </c>
      <c r="D135" s="414" t="s">
        <v>2597</v>
      </c>
      <c r="E135" s="349">
        <v>20327</v>
      </c>
      <c r="F135" s="367"/>
      <c r="G135" s="350">
        <v>25650</v>
      </c>
      <c r="H135" s="368"/>
      <c r="I135" s="349" t="s">
        <v>2398</v>
      </c>
      <c r="J135" s="367"/>
      <c r="K135" s="351" t="s">
        <v>2399</v>
      </c>
      <c r="L135" s="352" t="s">
        <v>2400</v>
      </c>
      <c r="M135" s="367"/>
      <c r="N135" s="351" t="s">
        <v>2401</v>
      </c>
      <c r="O135" s="330">
        <v>59.99</v>
      </c>
      <c r="P135" s="148">
        <f t="shared" si="20"/>
        <v>50.411764705882355</v>
      </c>
      <c r="Q135" s="133">
        <v>10</v>
      </c>
      <c r="R135" s="150">
        <v>24095</v>
      </c>
      <c r="S135" s="234">
        <f t="shared" ref="S135:S198" si="21">O135-Q135</f>
        <v>49.99</v>
      </c>
      <c r="T135" s="148">
        <f t="shared" ref="T135:T198" si="22">S135/1.19</f>
        <v>42.008403361344541</v>
      </c>
      <c r="U135" s="105"/>
      <c r="V135" s="161"/>
      <c r="W135" s="341" t="s">
        <v>2303</v>
      </c>
      <c r="X135" s="133">
        <v>435</v>
      </c>
      <c r="Y135" s="83">
        <v>-200</v>
      </c>
      <c r="Z135" s="271">
        <f t="shared" ref="Z135:Z198" si="23">SUM(X135:Y135)</f>
        <v>235</v>
      </c>
      <c r="AA135" s="137">
        <f t="shared" ref="AA135:AA198" si="24">(($Z$2+$Z$3)-Z135)*1.19</f>
        <v>-232.04999999999998</v>
      </c>
      <c r="AB135" s="166">
        <f t="shared" ref="AB135:AB198" si="25">IF(AA135&lt;1,9.99,ROUNDDOWN(AA135/10,0)*10+9.99)</f>
        <v>9.99</v>
      </c>
      <c r="AC135" s="128">
        <f t="shared" ref="AC135:AC198" si="26">AB135/1.19</f>
        <v>8.3949579831932777</v>
      </c>
      <c r="AD135" s="224">
        <v>46071</v>
      </c>
      <c r="AE135" s="275"/>
      <c r="AF135" s="342"/>
    </row>
    <row r="136" spans="1:32" s="59" customFormat="1">
      <c r="A136" s="326"/>
      <c r="B136" s="336" t="s">
        <v>38</v>
      </c>
      <c r="C136" s="347" t="s">
        <v>1965</v>
      </c>
      <c r="D136" s="414" t="s">
        <v>2597</v>
      </c>
      <c r="E136" s="349">
        <v>20327</v>
      </c>
      <c r="F136" s="367"/>
      <c r="G136" s="350">
        <v>25650</v>
      </c>
      <c r="H136" s="368"/>
      <c r="I136" s="349" t="s">
        <v>2402</v>
      </c>
      <c r="J136" s="367"/>
      <c r="K136" s="351" t="s">
        <v>2403</v>
      </c>
      <c r="L136" s="352" t="s">
        <v>2404</v>
      </c>
      <c r="M136" s="367"/>
      <c r="N136" s="351" t="s">
        <v>2405</v>
      </c>
      <c r="O136" s="330">
        <v>59.99</v>
      </c>
      <c r="P136" s="148">
        <f t="shared" si="20"/>
        <v>50.411764705882355</v>
      </c>
      <c r="Q136" s="133">
        <v>15</v>
      </c>
      <c r="R136" s="150">
        <v>24185</v>
      </c>
      <c r="S136" s="234">
        <f t="shared" si="21"/>
        <v>44.99</v>
      </c>
      <c r="T136" s="148">
        <f t="shared" si="22"/>
        <v>37.806722689075634</v>
      </c>
      <c r="U136" s="105"/>
      <c r="V136" s="161"/>
      <c r="W136" s="341" t="s">
        <v>2303</v>
      </c>
      <c r="X136" s="133">
        <v>435</v>
      </c>
      <c r="Y136" s="83">
        <v>-300</v>
      </c>
      <c r="Z136" s="271">
        <f t="shared" si="23"/>
        <v>135</v>
      </c>
      <c r="AA136" s="137">
        <f t="shared" si="24"/>
        <v>-113.05</v>
      </c>
      <c r="AB136" s="166">
        <f t="shared" si="25"/>
        <v>9.99</v>
      </c>
      <c r="AC136" s="128">
        <f t="shared" si="26"/>
        <v>8.3949579831932777</v>
      </c>
      <c r="AD136" s="224">
        <v>46071</v>
      </c>
      <c r="AE136" s="275"/>
      <c r="AF136" s="342"/>
    </row>
    <row r="137" spans="1:32" s="59" customFormat="1">
      <c r="A137" s="328"/>
      <c r="B137" s="336" t="s">
        <v>38</v>
      </c>
      <c r="C137" s="347" t="s">
        <v>2293</v>
      </c>
      <c r="D137" s="280" t="s">
        <v>71</v>
      </c>
      <c r="E137" s="349">
        <v>20328</v>
      </c>
      <c r="F137" s="367"/>
      <c r="G137" s="350">
        <v>25651</v>
      </c>
      <c r="H137" s="368"/>
      <c r="I137" s="349" t="s">
        <v>2406</v>
      </c>
      <c r="J137" s="367"/>
      <c r="K137" s="351" t="s">
        <v>2407</v>
      </c>
      <c r="L137" s="352" t="s">
        <v>2408</v>
      </c>
      <c r="M137" s="367"/>
      <c r="N137" s="351" t="s">
        <v>2409</v>
      </c>
      <c r="O137" s="330">
        <v>69.990000000000009</v>
      </c>
      <c r="P137" s="148">
        <f t="shared" si="20"/>
        <v>58.815126050420176</v>
      </c>
      <c r="Q137" s="133"/>
      <c r="R137" s="150"/>
      <c r="S137" s="234">
        <f t="shared" si="21"/>
        <v>69.990000000000009</v>
      </c>
      <c r="T137" s="148">
        <f t="shared" si="22"/>
        <v>58.815126050420176</v>
      </c>
      <c r="U137" s="105"/>
      <c r="V137" s="161"/>
      <c r="W137" s="341" t="s">
        <v>2304</v>
      </c>
      <c r="X137" s="133">
        <v>605</v>
      </c>
      <c r="Y137" s="83"/>
      <c r="Z137" s="271">
        <f t="shared" si="23"/>
        <v>605</v>
      </c>
      <c r="AA137" s="137">
        <f t="shared" si="24"/>
        <v>-672.35</v>
      </c>
      <c r="AB137" s="166">
        <f t="shared" si="25"/>
        <v>9.99</v>
      </c>
      <c r="AC137" s="128">
        <f t="shared" si="26"/>
        <v>8.3949579831932777</v>
      </c>
      <c r="AD137" s="224">
        <v>46071</v>
      </c>
      <c r="AE137" s="275"/>
      <c r="AF137" s="342"/>
    </row>
    <row r="138" spans="1:32" s="59" customFormat="1">
      <c r="A138" s="325"/>
      <c r="B138" s="336" t="s">
        <v>38</v>
      </c>
      <c r="C138" s="347" t="s">
        <v>1966</v>
      </c>
      <c r="D138" s="414" t="s">
        <v>2597</v>
      </c>
      <c r="E138" s="349">
        <v>20329</v>
      </c>
      <c r="F138" s="367"/>
      <c r="G138" s="350">
        <v>25652</v>
      </c>
      <c r="H138" s="368"/>
      <c r="I138" s="349" t="s">
        <v>2410</v>
      </c>
      <c r="J138" s="367"/>
      <c r="K138" s="351" t="s">
        <v>2411</v>
      </c>
      <c r="L138" s="352" t="s">
        <v>2412</v>
      </c>
      <c r="M138" s="367"/>
      <c r="N138" s="351" t="s">
        <v>2413</v>
      </c>
      <c r="O138" s="330">
        <v>79.989999999999995</v>
      </c>
      <c r="P138" s="148">
        <f t="shared" si="20"/>
        <v>67.218487394957975</v>
      </c>
      <c r="Q138" s="133"/>
      <c r="R138" s="150"/>
      <c r="S138" s="234">
        <f t="shared" si="21"/>
        <v>79.989999999999995</v>
      </c>
      <c r="T138" s="148">
        <f t="shared" si="22"/>
        <v>67.218487394957975</v>
      </c>
      <c r="U138" s="105"/>
      <c r="V138" s="161"/>
      <c r="W138" s="341" t="s">
        <v>2305</v>
      </c>
      <c r="X138" s="133">
        <v>600</v>
      </c>
      <c r="Y138" s="83"/>
      <c r="Z138" s="271">
        <f t="shared" si="23"/>
        <v>600</v>
      </c>
      <c r="AA138" s="137">
        <f t="shared" si="24"/>
        <v>-666.4</v>
      </c>
      <c r="AB138" s="166">
        <f t="shared" si="25"/>
        <v>9.99</v>
      </c>
      <c r="AC138" s="128">
        <f t="shared" si="26"/>
        <v>8.3949579831932777</v>
      </c>
      <c r="AD138" s="224">
        <v>46071</v>
      </c>
      <c r="AE138" s="275"/>
      <c r="AF138" s="342"/>
    </row>
    <row r="139" spans="1:32" s="59" customFormat="1">
      <c r="A139" s="325"/>
      <c r="B139" s="336" t="s">
        <v>38</v>
      </c>
      <c r="C139" s="347" t="s">
        <v>1966</v>
      </c>
      <c r="D139" s="414" t="s">
        <v>2597</v>
      </c>
      <c r="E139" s="349">
        <v>20329</v>
      </c>
      <c r="F139" s="367"/>
      <c r="G139" s="350">
        <v>25652</v>
      </c>
      <c r="H139" s="368"/>
      <c r="I139" s="349" t="s">
        <v>2414</v>
      </c>
      <c r="J139" s="367"/>
      <c r="K139" s="351" t="s">
        <v>2415</v>
      </c>
      <c r="L139" s="352" t="s">
        <v>2416</v>
      </c>
      <c r="M139" s="367"/>
      <c r="N139" s="351" t="s">
        <v>2417</v>
      </c>
      <c r="O139" s="330">
        <v>79.989999999999995</v>
      </c>
      <c r="P139" s="148">
        <f t="shared" si="20"/>
        <v>67.218487394957975</v>
      </c>
      <c r="Q139" s="133">
        <v>15</v>
      </c>
      <c r="R139" s="150">
        <v>24185</v>
      </c>
      <c r="S139" s="234">
        <f t="shared" si="21"/>
        <v>64.989999999999995</v>
      </c>
      <c r="T139" s="148">
        <f t="shared" si="22"/>
        <v>54.613445378151262</v>
      </c>
      <c r="U139" s="105"/>
      <c r="V139" s="161"/>
      <c r="W139" s="341" t="s">
        <v>2305</v>
      </c>
      <c r="X139" s="133">
        <v>600</v>
      </c>
      <c r="Y139" s="83">
        <v>-300</v>
      </c>
      <c r="Z139" s="271">
        <f t="shared" si="23"/>
        <v>300</v>
      </c>
      <c r="AA139" s="137">
        <f t="shared" si="24"/>
        <v>-309.39999999999998</v>
      </c>
      <c r="AB139" s="166">
        <f t="shared" si="25"/>
        <v>9.99</v>
      </c>
      <c r="AC139" s="128">
        <f t="shared" si="26"/>
        <v>8.3949579831932777</v>
      </c>
      <c r="AD139" s="224">
        <v>46071</v>
      </c>
      <c r="AE139" s="275"/>
      <c r="AF139" s="342"/>
    </row>
    <row r="140" spans="1:32" s="59" customFormat="1">
      <c r="A140" s="325"/>
      <c r="B140" s="336" t="s">
        <v>38</v>
      </c>
      <c r="C140" s="347" t="s">
        <v>1966</v>
      </c>
      <c r="D140" s="414" t="s">
        <v>2597</v>
      </c>
      <c r="E140" s="349">
        <v>20329</v>
      </c>
      <c r="F140" s="367"/>
      <c r="G140" s="350">
        <v>25652</v>
      </c>
      <c r="H140" s="368"/>
      <c r="I140" s="349" t="s">
        <v>2418</v>
      </c>
      <c r="J140" s="367"/>
      <c r="K140" s="351" t="s">
        <v>2419</v>
      </c>
      <c r="L140" s="352" t="s">
        <v>2420</v>
      </c>
      <c r="M140" s="367"/>
      <c r="N140" s="351" t="s">
        <v>2421</v>
      </c>
      <c r="O140" s="330">
        <v>79.989999999999995</v>
      </c>
      <c r="P140" s="148">
        <f t="shared" si="20"/>
        <v>67.218487394957975</v>
      </c>
      <c r="Q140" s="133">
        <v>20</v>
      </c>
      <c r="R140" s="150">
        <v>24190</v>
      </c>
      <c r="S140" s="234">
        <f t="shared" si="21"/>
        <v>59.989999999999995</v>
      </c>
      <c r="T140" s="148">
        <f t="shared" si="22"/>
        <v>50.411764705882348</v>
      </c>
      <c r="U140" s="105"/>
      <c r="V140" s="161"/>
      <c r="W140" s="341" t="s">
        <v>2305</v>
      </c>
      <c r="X140" s="133">
        <v>600</v>
      </c>
      <c r="Y140" s="83">
        <v>-400</v>
      </c>
      <c r="Z140" s="271">
        <f t="shared" si="23"/>
        <v>200</v>
      </c>
      <c r="AA140" s="137">
        <f t="shared" si="24"/>
        <v>-190.39999999999998</v>
      </c>
      <c r="AB140" s="166">
        <f t="shared" si="25"/>
        <v>9.99</v>
      </c>
      <c r="AC140" s="128">
        <f t="shared" si="26"/>
        <v>8.3949579831932777</v>
      </c>
      <c r="AD140" s="224">
        <v>46071</v>
      </c>
      <c r="AE140" s="275"/>
      <c r="AF140" s="342"/>
    </row>
    <row r="141" spans="1:32" s="59" customFormat="1">
      <c r="A141" s="328"/>
      <c r="B141" s="336" t="s">
        <v>38</v>
      </c>
      <c r="C141" s="347" t="s">
        <v>2294</v>
      </c>
      <c r="D141" s="280" t="s">
        <v>71</v>
      </c>
      <c r="E141" s="349">
        <v>20330</v>
      </c>
      <c r="F141" s="367"/>
      <c r="G141" s="350">
        <v>25653</v>
      </c>
      <c r="H141" s="368"/>
      <c r="I141" s="349" t="s">
        <v>2422</v>
      </c>
      <c r="J141" s="367"/>
      <c r="K141" s="351" t="s">
        <v>2423</v>
      </c>
      <c r="L141" s="352" t="s">
        <v>2424</v>
      </c>
      <c r="M141" s="367"/>
      <c r="N141" s="351" t="s">
        <v>2425</v>
      </c>
      <c r="O141" s="330">
        <v>89.99</v>
      </c>
      <c r="P141" s="148">
        <f t="shared" si="20"/>
        <v>75.621848739495803</v>
      </c>
      <c r="Q141" s="133"/>
      <c r="R141" s="150"/>
      <c r="S141" s="234">
        <f t="shared" si="21"/>
        <v>89.99</v>
      </c>
      <c r="T141" s="148">
        <f t="shared" si="22"/>
        <v>75.621848739495803</v>
      </c>
      <c r="U141" s="105"/>
      <c r="V141" s="161"/>
      <c r="W141" s="341" t="s">
        <v>2306</v>
      </c>
      <c r="X141" s="133">
        <v>770</v>
      </c>
      <c r="Y141" s="83"/>
      <c r="Z141" s="271">
        <f t="shared" si="23"/>
        <v>770</v>
      </c>
      <c r="AA141" s="137">
        <f t="shared" si="24"/>
        <v>-868.69999999999993</v>
      </c>
      <c r="AB141" s="166">
        <f t="shared" si="25"/>
        <v>9.99</v>
      </c>
      <c r="AC141" s="128">
        <f t="shared" si="26"/>
        <v>8.3949579831932777</v>
      </c>
      <c r="AD141" s="224">
        <v>46071</v>
      </c>
      <c r="AE141" s="275"/>
      <c r="AF141" s="342"/>
    </row>
    <row r="142" spans="1:32" s="59" customFormat="1">
      <c r="A142" s="328"/>
      <c r="B142" s="336" t="s">
        <v>38</v>
      </c>
      <c r="C142" s="347" t="s">
        <v>924</v>
      </c>
      <c r="D142" s="414" t="s">
        <v>2597</v>
      </c>
      <c r="E142" s="349">
        <v>18568</v>
      </c>
      <c r="F142" s="350">
        <v>18979</v>
      </c>
      <c r="G142" s="350">
        <v>22753</v>
      </c>
      <c r="H142" s="263">
        <v>22756</v>
      </c>
      <c r="I142" s="365" t="s">
        <v>925</v>
      </c>
      <c r="J142" s="367" t="s">
        <v>926</v>
      </c>
      <c r="K142" s="366" t="s">
        <v>927</v>
      </c>
      <c r="L142" s="352" t="s">
        <v>928</v>
      </c>
      <c r="M142" s="350" t="s">
        <v>929</v>
      </c>
      <c r="N142" s="351" t="s">
        <v>930</v>
      </c>
      <c r="O142" s="330">
        <v>9.99</v>
      </c>
      <c r="P142" s="148">
        <f t="shared" si="20"/>
        <v>8.3949579831932777</v>
      </c>
      <c r="Q142" s="133"/>
      <c r="R142" s="149"/>
      <c r="S142" s="234">
        <f t="shared" si="21"/>
        <v>9.99</v>
      </c>
      <c r="T142" s="148">
        <f t="shared" si="22"/>
        <v>8.3949579831932777</v>
      </c>
      <c r="U142" s="105"/>
      <c r="V142" s="165" t="s">
        <v>343</v>
      </c>
      <c r="W142" s="341" t="s">
        <v>931</v>
      </c>
      <c r="X142" s="133">
        <v>30</v>
      </c>
      <c r="Y142" s="83"/>
      <c r="Z142" s="271">
        <f t="shared" si="23"/>
        <v>30</v>
      </c>
      <c r="AA142" s="137">
        <f t="shared" si="24"/>
        <v>11.899999999999999</v>
      </c>
      <c r="AB142" s="166">
        <f t="shared" si="25"/>
        <v>19.990000000000002</v>
      </c>
      <c r="AC142" s="128">
        <f t="shared" si="26"/>
        <v>16.798319327731093</v>
      </c>
      <c r="AD142" s="134">
        <v>45170</v>
      </c>
      <c r="AE142" s="272"/>
      <c r="AF142" s="342" t="s">
        <v>2695</v>
      </c>
    </row>
    <row r="143" spans="1:32" s="59" customFormat="1">
      <c r="A143" s="328"/>
      <c r="B143" s="336" t="s">
        <v>38</v>
      </c>
      <c r="C143" s="347" t="s">
        <v>932</v>
      </c>
      <c r="D143" s="280" t="s">
        <v>85</v>
      </c>
      <c r="E143" s="349">
        <v>18569</v>
      </c>
      <c r="F143" s="350">
        <v>18980</v>
      </c>
      <c r="G143" s="350">
        <v>22754</v>
      </c>
      <c r="H143" s="147">
        <v>22757</v>
      </c>
      <c r="I143" s="365" t="s">
        <v>933</v>
      </c>
      <c r="J143" s="367" t="s">
        <v>934</v>
      </c>
      <c r="K143" s="366" t="s">
        <v>935</v>
      </c>
      <c r="L143" s="352" t="s">
        <v>936</v>
      </c>
      <c r="M143" s="350" t="s">
        <v>937</v>
      </c>
      <c r="N143" s="351" t="s">
        <v>938</v>
      </c>
      <c r="O143" s="330">
        <v>14.99</v>
      </c>
      <c r="P143" s="148">
        <f t="shared" si="20"/>
        <v>12.596638655462186</v>
      </c>
      <c r="Q143" s="133"/>
      <c r="R143" s="149"/>
      <c r="S143" s="234">
        <f t="shared" si="21"/>
        <v>14.99</v>
      </c>
      <c r="T143" s="148">
        <f t="shared" si="22"/>
        <v>12.596638655462186</v>
      </c>
      <c r="U143" s="105"/>
      <c r="V143" s="165" t="s">
        <v>343</v>
      </c>
      <c r="W143" s="341" t="s">
        <v>939</v>
      </c>
      <c r="X143" s="133">
        <v>120</v>
      </c>
      <c r="Y143" s="83"/>
      <c r="Z143" s="271">
        <f t="shared" si="23"/>
        <v>120</v>
      </c>
      <c r="AA143" s="137">
        <f t="shared" si="24"/>
        <v>-95.199999999999989</v>
      </c>
      <c r="AB143" s="166">
        <f t="shared" si="25"/>
        <v>9.99</v>
      </c>
      <c r="AC143" s="128">
        <f t="shared" si="26"/>
        <v>8.3949579831932777</v>
      </c>
      <c r="AD143" s="134">
        <v>45170</v>
      </c>
      <c r="AE143" s="272"/>
      <c r="AF143" s="342" t="s">
        <v>2695</v>
      </c>
    </row>
    <row r="144" spans="1:32" s="59" customFormat="1">
      <c r="A144" s="325"/>
      <c r="B144" s="336" t="s">
        <v>38</v>
      </c>
      <c r="C144" s="347" t="s">
        <v>940</v>
      </c>
      <c r="D144" s="280" t="s">
        <v>71</v>
      </c>
      <c r="E144" s="349">
        <v>18570</v>
      </c>
      <c r="F144" s="350">
        <v>18981</v>
      </c>
      <c r="G144" s="350">
        <v>22755</v>
      </c>
      <c r="H144" s="147">
        <v>22758</v>
      </c>
      <c r="I144" s="365" t="s">
        <v>941</v>
      </c>
      <c r="J144" s="367" t="s">
        <v>942</v>
      </c>
      <c r="K144" s="366" t="s">
        <v>943</v>
      </c>
      <c r="L144" s="352" t="s">
        <v>944</v>
      </c>
      <c r="M144" s="350" t="s">
        <v>945</v>
      </c>
      <c r="N144" s="351" t="s">
        <v>946</v>
      </c>
      <c r="O144" s="330">
        <v>19.989999999999998</v>
      </c>
      <c r="P144" s="148">
        <f t="shared" si="20"/>
        <v>16.798319327731093</v>
      </c>
      <c r="Q144" s="133"/>
      <c r="R144" s="149"/>
      <c r="S144" s="234">
        <f t="shared" si="21"/>
        <v>19.989999999999998</v>
      </c>
      <c r="T144" s="148">
        <f t="shared" si="22"/>
        <v>16.798319327731093</v>
      </c>
      <c r="U144" s="105"/>
      <c r="V144" s="165" t="s">
        <v>343</v>
      </c>
      <c r="W144" s="341" t="s">
        <v>947</v>
      </c>
      <c r="X144" s="133">
        <v>200</v>
      </c>
      <c r="Y144" s="83"/>
      <c r="Z144" s="271">
        <f t="shared" si="23"/>
        <v>200</v>
      </c>
      <c r="AA144" s="137">
        <f t="shared" si="24"/>
        <v>-190.39999999999998</v>
      </c>
      <c r="AB144" s="166">
        <f t="shared" si="25"/>
        <v>9.99</v>
      </c>
      <c r="AC144" s="128">
        <f t="shared" si="26"/>
        <v>8.3949579831932777</v>
      </c>
      <c r="AD144" s="134">
        <v>45170</v>
      </c>
      <c r="AE144" s="272"/>
      <c r="AF144" s="342" t="s">
        <v>2695</v>
      </c>
    </row>
    <row r="145" spans="1:32" s="59" customFormat="1">
      <c r="A145" s="325"/>
      <c r="B145" s="336" t="s">
        <v>38</v>
      </c>
      <c r="C145" s="347" t="s">
        <v>948</v>
      </c>
      <c r="D145" s="414" t="s">
        <v>2597</v>
      </c>
      <c r="E145" s="349">
        <v>18965</v>
      </c>
      <c r="F145" s="350">
        <v>19342</v>
      </c>
      <c r="G145" s="350">
        <v>23479</v>
      </c>
      <c r="H145" s="147">
        <v>23481</v>
      </c>
      <c r="I145" s="365" t="s">
        <v>949</v>
      </c>
      <c r="J145" s="367" t="s">
        <v>950</v>
      </c>
      <c r="K145" s="366" t="s">
        <v>951</v>
      </c>
      <c r="L145" s="352" t="s">
        <v>952</v>
      </c>
      <c r="M145" s="350" t="s">
        <v>953</v>
      </c>
      <c r="N145" s="351" t="s">
        <v>954</v>
      </c>
      <c r="O145" s="330">
        <v>14.99</v>
      </c>
      <c r="P145" s="148">
        <f t="shared" si="20"/>
        <v>12.596638655462186</v>
      </c>
      <c r="Q145" s="133"/>
      <c r="R145" s="149"/>
      <c r="S145" s="234">
        <f t="shared" si="21"/>
        <v>14.99</v>
      </c>
      <c r="T145" s="148">
        <f t="shared" si="22"/>
        <v>12.596638655462186</v>
      </c>
      <c r="U145" s="105"/>
      <c r="V145" s="165" t="s">
        <v>343</v>
      </c>
      <c r="W145" s="341" t="s">
        <v>955</v>
      </c>
      <c r="X145" s="133">
        <v>60</v>
      </c>
      <c r="Y145" s="83"/>
      <c r="Z145" s="271">
        <f t="shared" si="23"/>
        <v>60</v>
      </c>
      <c r="AA145" s="137">
        <f t="shared" si="24"/>
        <v>-23.799999999999997</v>
      </c>
      <c r="AB145" s="166">
        <f t="shared" si="25"/>
        <v>9.99</v>
      </c>
      <c r="AC145" s="128">
        <f t="shared" si="26"/>
        <v>8.3949579831932777</v>
      </c>
      <c r="AD145" s="134">
        <v>45170</v>
      </c>
      <c r="AE145" s="272"/>
      <c r="AF145" s="342" t="s">
        <v>2695</v>
      </c>
    </row>
    <row r="146" spans="1:32" s="59" customFormat="1">
      <c r="A146" s="325"/>
      <c r="B146" s="336" t="s">
        <v>38</v>
      </c>
      <c r="C146" s="347" t="s">
        <v>956</v>
      </c>
      <c r="D146" s="280" t="s">
        <v>85</v>
      </c>
      <c r="E146" s="349">
        <v>18966</v>
      </c>
      <c r="F146" s="350">
        <v>19343</v>
      </c>
      <c r="G146" s="350">
        <v>23480</v>
      </c>
      <c r="H146" s="147">
        <v>23482</v>
      </c>
      <c r="I146" s="365" t="s">
        <v>957</v>
      </c>
      <c r="J146" s="367" t="s">
        <v>958</v>
      </c>
      <c r="K146" s="366" t="s">
        <v>959</v>
      </c>
      <c r="L146" s="352" t="s">
        <v>960</v>
      </c>
      <c r="M146" s="350" t="s">
        <v>961</v>
      </c>
      <c r="N146" s="351" t="s">
        <v>962</v>
      </c>
      <c r="O146" s="330">
        <v>19.989999999999998</v>
      </c>
      <c r="P146" s="148">
        <f t="shared" si="20"/>
        <v>16.798319327731093</v>
      </c>
      <c r="Q146" s="133"/>
      <c r="R146" s="149"/>
      <c r="S146" s="234">
        <f t="shared" si="21"/>
        <v>19.989999999999998</v>
      </c>
      <c r="T146" s="148">
        <f t="shared" si="22"/>
        <v>16.798319327731093</v>
      </c>
      <c r="U146" s="105"/>
      <c r="V146" s="165" t="s">
        <v>343</v>
      </c>
      <c r="W146" s="341" t="s">
        <v>963</v>
      </c>
      <c r="X146" s="133">
        <v>150</v>
      </c>
      <c r="Y146" s="83"/>
      <c r="Z146" s="271">
        <f t="shared" si="23"/>
        <v>150</v>
      </c>
      <c r="AA146" s="137">
        <f t="shared" si="24"/>
        <v>-130.9</v>
      </c>
      <c r="AB146" s="166">
        <f t="shared" si="25"/>
        <v>9.99</v>
      </c>
      <c r="AC146" s="128">
        <f t="shared" si="26"/>
        <v>8.3949579831932777</v>
      </c>
      <c r="AD146" s="134">
        <v>45170</v>
      </c>
      <c r="AE146" s="272"/>
      <c r="AF146" s="342" t="s">
        <v>2695</v>
      </c>
    </row>
    <row r="147" spans="1:32" s="59" customFormat="1">
      <c r="A147" s="326"/>
      <c r="B147" s="336" t="s">
        <v>38</v>
      </c>
      <c r="C147" s="347" t="s">
        <v>964</v>
      </c>
      <c r="D147" s="280" t="s">
        <v>71</v>
      </c>
      <c r="E147" s="349">
        <v>19633</v>
      </c>
      <c r="F147" s="350">
        <v>19985</v>
      </c>
      <c r="G147" s="350">
        <v>24761</v>
      </c>
      <c r="H147" s="147">
        <v>24762</v>
      </c>
      <c r="I147" s="365" t="s">
        <v>965</v>
      </c>
      <c r="J147" s="367" t="s">
        <v>966</v>
      </c>
      <c r="K147" s="366" t="s">
        <v>967</v>
      </c>
      <c r="L147" s="352" t="s">
        <v>968</v>
      </c>
      <c r="M147" s="350" t="s">
        <v>969</v>
      </c>
      <c r="N147" s="351" t="s">
        <v>970</v>
      </c>
      <c r="O147" s="330">
        <v>24.99</v>
      </c>
      <c r="P147" s="148">
        <f t="shared" si="20"/>
        <v>21</v>
      </c>
      <c r="Q147" s="133"/>
      <c r="R147" s="149"/>
      <c r="S147" s="234">
        <f t="shared" si="21"/>
        <v>24.99</v>
      </c>
      <c r="T147" s="148">
        <f t="shared" si="22"/>
        <v>21</v>
      </c>
      <c r="U147" s="155"/>
      <c r="V147" s="165" t="s">
        <v>343</v>
      </c>
      <c r="W147" s="369" t="s">
        <v>971</v>
      </c>
      <c r="X147" s="231">
        <v>230</v>
      </c>
      <c r="Y147" s="232"/>
      <c r="Z147" s="271">
        <f t="shared" si="23"/>
        <v>230</v>
      </c>
      <c r="AA147" s="137">
        <f t="shared" si="24"/>
        <v>-226.1</v>
      </c>
      <c r="AB147" s="166">
        <f t="shared" si="25"/>
        <v>9.99</v>
      </c>
      <c r="AC147" s="128">
        <f t="shared" si="26"/>
        <v>8.3949579831932777</v>
      </c>
      <c r="AD147" s="135">
        <v>45245</v>
      </c>
      <c r="AE147" s="276"/>
      <c r="AF147" s="343" t="s">
        <v>2695</v>
      </c>
    </row>
    <row r="148" spans="1:32" s="59" customFormat="1">
      <c r="A148" s="328"/>
      <c r="B148" s="336" t="s">
        <v>38</v>
      </c>
      <c r="C148" s="347" t="s">
        <v>972</v>
      </c>
      <c r="D148" s="280" t="s">
        <v>85</v>
      </c>
      <c r="E148" s="349">
        <v>17997</v>
      </c>
      <c r="F148" s="350">
        <v>18497</v>
      </c>
      <c r="G148" s="350">
        <v>21785</v>
      </c>
      <c r="H148" s="147">
        <v>21786</v>
      </c>
      <c r="I148" s="365"/>
      <c r="J148" s="357"/>
      <c r="K148" s="353"/>
      <c r="L148" s="352" t="s">
        <v>973</v>
      </c>
      <c r="M148" s="350" t="s">
        <v>974</v>
      </c>
      <c r="N148" s="351" t="s">
        <v>975</v>
      </c>
      <c r="O148" s="330">
        <v>9.99</v>
      </c>
      <c r="P148" s="148">
        <f t="shared" si="20"/>
        <v>8.3949579831932777</v>
      </c>
      <c r="Q148" s="133"/>
      <c r="R148" s="149"/>
      <c r="S148" s="234">
        <f t="shared" si="21"/>
        <v>9.99</v>
      </c>
      <c r="T148" s="148">
        <f t="shared" si="22"/>
        <v>8.3949579831932777</v>
      </c>
      <c r="U148" s="105"/>
      <c r="V148" s="165" t="s">
        <v>343</v>
      </c>
      <c r="W148" s="341" t="s">
        <v>976</v>
      </c>
      <c r="X148" s="133">
        <v>100</v>
      </c>
      <c r="Y148" s="83"/>
      <c r="Z148" s="271">
        <f t="shared" si="23"/>
        <v>100</v>
      </c>
      <c r="AA148" s="137">
        <f t="shared" si="24"/>
        <v>-71.399999999999991</v>
      </c>
      <c r="AB148" s="166">
        <f t="shared" si="25"/>
        <v>9.99</v>
      </c>
      <c r="AC148" s="128">
        <f t="shared" si="26"/>
        <v>8.3949579831932777</v>
      </c>
      <c r="AD148" s="134">
        <v>45170</v>
      </c>
      <c r="AE148" s="272"/>
      <c r="AF148" s="342"/>
    </row>
    <row r="149" spans="1:32" s="59" customFormat="1">
      <c r="A149" s="325"/>
      <c r="B149" s="336" t="s">
        <v>38</v>
      </c>
      <c r="C149" s="347" t="s">
        <v>977</v>
      </c>
      <c r="D149" s="280" t="s">
        <v>71</v>
      </c>
      <c r="E149" s="349">
        <v>19634</v>
      </c>
      <c r="F149" s="350">
        <v>19986</v>
      </c>
      <c r="G149" s="350">
        <v>24763</v>
      </c>
      <c r="H149" s="147">
        <v>24764</v>
      </c>
      <c r="I149" s="349" t="s">
        <v>978</v>
      </c>
      <c r="J149" s="350" t="s">
        <v>979</v>
      </c>
      <c r="K149" s="351" t="s">
        <v>980</v>
      </c>
      <c r="L149" s="352" t="s">
        <v>981</v>
      </c>
      <c r="M149" s="350" t="s">
        <v>982</v>
      </c>
      <c r="N149" s="351" t="s">
        <v>983</v>
      </c>
      <c r="O149" s="330">
        <v>19.989999999999998</v>
      </c>
      <c r="P149" s="148">
        <f t="shared" si="20"/>
        <v>16.798319327731093</v>
      </c>
      <c r="Q149" s="133"/>
      <c r="R149" s="149"/>
      <c r="S149" s="234">
        <f t="shared" si="21"/>
        <v>19.989999999999998</v>
      </c>
      <c r="T149" s="148">
        <f t="shared" si="22"/>
        <v>16.798319327731093</v>
      </c>
      <c r="U149" s="155"/>
      <c r="V149" s="162"/>
      <c r="W149" s="369" t="s">
        <v>984</v>
      </c>
      <c r="X149" s="231">
        <v>180</v>
      </c>
      <c r="Y149" s="232"/>
      <c r="Z149" s="271">
        <f t="shared" si="23"/>
        <v>180</v>
      </c>
      <c r="AA149" s="137">
        <f t="shared" si="24"/>
        <v>-166.6</v>
      </c>
      <c r="AB149" s="166">
        <f t="shared" si="25"/>
        <v>9.99</v>
      </c>
      <c r="AC149" s="128">
        <f t="shared" si="26"/>
        <v>8.3949579831932777</v>
      </c>
      <c r="AD149" s="135">
        <v>45245</v>
      </c>
      <c r="AE149" s="276"/>
      <c r="AF149" s="343"/>
    </row>
    <row r="150" spans="1:32" s="59" customFormat="1">
      <c r="A150" s="325"/>
      <c r="B150" s="336" t="s">
        <v>38</v>
      </c>
      <c r="C150" s="347" t="s">
        <v>985</v>
      </c>
      <c r="D150" s="414" t="s">
        <v>2597</v>
      </c>
      <c r="E150" s="349">
        <v>19262</v>
      </c>
      <c r="F150" s="350">
        <v>19629</v>
      </c>
      <c r="G150" s="350">
        <v>24049</v>
      </c>
      <c r="H150" s="147">
        <v>24050</v>
      </c>
      <c r="I150" s="349" t="s">
        <v>986</v>
      </c>
      <c r="J150" s="350" t="s">
        <v>987</v>
      </c>
      <c r="K150" s="351" t="s">
        <v>988</v>
      </c>
      <c r="L150" s="352" t="s">
        <v>989</v>
      </c>
      <c r="M150" s="350" t="s">
        <v>990</v>
      </c>
      <c r="N150" s="351" t="s">
        <v>991</v>
      </c>
      <c r="O150" s="330">
        <v>9.99</v>
      </c>
      <c r="P150" s="148">
        <f t="shared" si="20"/>
        <v>8.3949579831932777</v>
      </c>
      <c r="Q150" s="133"/>
      <c r="R150" s="149"/>
      <c r="S150" s="234">
        <f t="shared" si="21"/>
        <v>9.99</v>
      </c>
      <c r="T150" s="148">
        <f t="shared" si="22"/>
        <v>8.3949579831932777</v>
      </c>
      <c r="U150" s="105"/>
      <c r="V150" s="161"/>
      <c r="W150" s="341" t="s">
        <v>992</v>
      </c>
      <c r="X150" s="133">
        <v>20</v>
      </c>
      <c r="Y150" s="83"/>
      <c r="Z150" s="271">
        <f t="shared" si="23"/>
        <v>20</v>
      </c>
      <c r="AA150" s="137">
        <f t="shared" si="24"/>
        <v>23.799999999999997</v>
      </c>
      <c r="AB150" s="166">
        <f t="shared" si="25"/>
        <v>29.990000000000002</v>
      </c>
      <c r="AC150" s="128">
        <f t="shared" si="26"/>
        <v>25.20168067226891</v>
      </c>
      <c r="AD150" s="134">
        <v>45170</v>
      </c>
      <c r="AE150" s="272"/>
      <c r="AF150" s="342"/>
    </row>
    <row r="151" spans="1:32" s="59" customFormat="1">
      <c r="A151" s="325"/>
      <c r="B151" s="336" t="s">
        <v>38</v>
      </c>
      <c r="C151" s="347" t="s">
        <v>993</v>
      </c>
      <c r="D151" s="280" t="s">
        <v>85</v>
      </c>
      <c r="E151" s="337">
        <v>19614</v>
      </c>
      <c r="F151" s="338">
        <v>19966</v>
      </c>
      <c r="G151" s="338">
        <v>24723</v>
      </c>
      <c r="H151" s="261">
        <v>24727</v>
      </c>
      <c r="I151" s="349" t="s">
        <v>994</v>
      </c>
      <c r="J151" s="350" t="s">
        <v>995</v>
      </c>
      <c r="K151" s="351" t="s">
        <v>996</v>
      </c>
      <c r="L151" s="352" t="s">
        <v>997</v>
      </c>
      <c r="M151" s="350" t="s">
        <v>998</v>
      </c>
      <c r="N151" s="351" t="s">
        <v>999</v>
      </c>
      <c r="O151" s="330">
        <v>14.99</v>
      </c>
      <c r="P151" s="148">
        <f t="shared" si="20"/>
        <v>12.596638655462186</v>
      </c>
      <c r="Q151" s="133"/>
      <c r="R151" s="221"/>
      <c r="S151" s="234">
        <f t="shared" si="21"/>
        <v>14.99</v>
      </c>
      <c r="T151" s="148">
        <f t="shared" si="22"/>
        <v>12.596638655462186</v>
      </c>
      <c r="U151" s="156"/>
      <c r="V151" s="163"/>
      <c r="W151" s="369" t="s">
        <v>1000</v>
      </c>
      <c r="X151" s="230">
        <v>100</v>
      </c>
      <c r="Y151" s="233"/>
      <c r="Z151" s="271">
        <f t="shared" si="23"/>
        <v>100</v>
      </c>
      <c r="AA151" s="137">
        <f t="shared" si="24"/>
        <v>-71.399999999999991</v>
      </c>
      <c r="AB151" s="166">
        <f t="shared" si="25"/>
        <v>9.99</v>
      </c>
      <c r="AC151" s="128">
        <f t="shared" si="26"/>
        <v>8.3949579831932777</v>
      </c>
      <c r="AD151" s="135">
        <v>45214</v>
      </c>
      <c r="AE151" s="277"/>
      <c r="AF151" s="342"/>
    </row>
    <row r="152" spans="1:32" s="59" customFormat="1">
      <c r="A152" s="328"/>
      <c r="B152" s="336" t="s">
        <v>38</v>
      </c>
      <c r="C152" s="347" t="s">
        <v>1001</v>
      </c>
      <c r="D152" s="280" t="s">
        <v>71</v>
      </c>
      <c r="E152" s="349">
        <v>19372</v>
      </c>
      <c r="F152" s="350">
        <v>19734</v>
      </c>
      <c r="G152" s="350">
        <v>24259</v>
      </c>
      <c r="H152" s="147">
        <v>24260</v>
      </c>
      <c r="I152" s="349" t="s">
        <v>1002</v>
      </c>
      <c r="J152" s="350" t="s">
        <v>1003</v>
      </c>
      <c r="K152" s="351" t="s">
        <v>1004</v>
      </c>
      <c r="L152" s="352" t="s">
        <v>1005</v>
      </c>
      <c r="M152" s="350" t="s">
        <v>1006</v>
      </c>
      <c r="N152" s="351" t="s">
        <v>1007</v>
      </c>
      <c r="O152" s="330">
        <v>19.989999999999998</v>
      </c>
      <c r="P152" s="148">
        <f t="shared" si="20"/>
        <v>16.798319327731093</v>
      </c>
      <c r="Q152" s="133"/>
      <c r="R152" s="149"/>
      <c r="S152" s="234">
        <f t="shared" si="21"/>
        <v>19.989999999999998</v>
      </c>
      <c r="T152" s="148">
        <f t="shared" si="22"/>
        <v>16.798319327731093</v>
      </c>
      <c r="U152" s="105"/>
      <c r="V152" s="161"/>
      <c r="W152" s="341" t="s">
        <v>1008</v>
      </c>
      <c r="X152" s="133">
        <v>180</v>
      </c>
      <c r="Y152" s="83"/>
      <c r="Z152" s="271">
        <f t="shared" si="23"/>
        <v>180</v>
      </c>
      <c r="AA152" s="137">
        <f t="shared" si="24"/>
        <v>-166.6</v>
      </c>
      <c r="AB152" s="166">
        <f t="shared" si="25"/>
        <v>9.99</v>
      </c>
      <c r="AC152" s="128">
        <f t="shared" si="26"/>
        <v>8.3949579831932777</v>
      </c>
      <c r="AD152" s="134">
        <v>45170</v>
      </c>
      <c r="AE152" s="272"/>
      <c r="AF152" s="342"/>
    </row>
    <row r="153" spans="1:32" s="59" customFormat="1">
      <c r="A153" s="328"/>
      <c r="B153" s="336" t="s">
        <v>38</v>
      </c>
      <c r="C153" s="347" t="s">
        <v>1009</v>
      </c>
      <c r="D153" s="414" t="s">
        <v>2597</v>
      </c>
      <c r="E153" s="349">
        <v>19263</v>
      </c>
      <c r="F153" s="350">
        <v>19630</v>
      </c>
      <c r="G153" s="350">
        <v>24051</v>
      </c>
      <c r="H153" s="147">
        <v>24052</v>
      </c>
      <c r="I153" s="349" t="s">
        <v>1010</v>
      </c>
      <c r="J153" s="350" t="s">
        <v>1011</v>
      </c>
      <c r="K153" s="351" t="s">
        <v>1012</v>
      </c>
      <c r="L153" s="352" t="s">
        <v>1013</v>
      </c>
      <c r="M153" s="350" t="s">
        <v>1014</v>
      </c>
      <c r="N153" s="351" t="s">
        <v>1015</v>
      </c>
      <c r="O153" s="330">
        <v>14.99</v>
      </c>
      <c r="P153" s="148">
        <f t="shared" si="20"/>
        <v>12.596638655462186</v>
      </c>
      <c r="Q153" s="133"/>
      <c r="R153" s="149"/>
      <c r="S153" s="234">
        <f t="shared" si="21"/>
        <v>14.99</v>
      </c>
      <c r="T153" s="148">
        <f t="shared" si="22"/>
        <v>12.596638655462186</v>
      </c>
      <c r="U153" s="105"/>
      <c r="V153" s="161"/>
      <c r="W153" s="341" t="s">
        <v>1016</v>
      </c>
      <c r="X153" s="133">
        <v>35</v>
      </c>
      <c r="Y153" s="83"/>
      <c r="Z153" s="271">
        <f t="shared" si="23"/>
        <v>35</v>
      </c>
      <c r="AA153" s="137">
        <f t="shared" si="24"/>
        <v>5.9499999999999993</v>
      </c>
      <c r="AB153" s="166">
        <f t="shared" si="25"/>
        <v>9.99</v>
      </c>
      <c r="AC153" s="128">
        <f t="shared" si="26"/>
        <v>8.3949579831932777</v>
      </c>
      <c r="AD153" s="134">
        <v>45170</v>
      </c>
      <c r="AE153" s="272"/>
      <c r="AF153" s="342"/>
    </row>
    <row r="154" spans="1:32" s="59" customFormat="1">
      <c r="A154" s="327"/>
      <c r="B154" s="336" t="s">
        <v>38</v>
      </c>
      <c r="C154" s="347" t="s">
        <v>1017</v>
      </c>
      <c r="D154" s="280" t="s">
        <v>85</v>
      </c>
      <c r="E154" s="337">
        <v>19615</v>
      </c>
      <c r="F154" s="338">
        <v>19967</v>
      </c>
      <c r="G154" s="338">
        <v>24724</v>
      </c>
      <c r="H154" s="261">
        <v>24728</v>
      </c>
      <c r="I154" s="349" t="s">
        <v>1018</v>
      </c>
      <c r="J154" s="350" t="s">
        <v>1019</v>
      </c>
      <c r="K154" s="351" t="s">
        <v>1020</v>
      </c>
      <c r="L154" s="352" t="s">
        <v>1021</v>
      </c>
      <c r="M154" s="350" t="s">
        <v>1022</v>
      </c>
      <c r="N154" s="351" t="s">
        <v>1023</v>
      </c>
      <c r="O154" s="331">
        <v>19.989999999999998</v>
      </c>
      <c r="P154" s="148">
        <f t="shared" si="20"/>
        <v>16.798319327731093</v>
      </c>
      <c r="Q154" s="133"/>
      <c r="R154" s="221"/>
      <c r="S154" s="234">
        <f t="shared" si="21"/>
        <v>19.989999999999998</v>
      </c>
      <c r="T154" s="148">
        <f t="shared" si="22"/>
        <v>16.798319327731093</v>
      </c>
      <c r="U154" s="156"/>
      <c r="V154" s="163"/>
      <c r="W154" s="369" t="s">
        <v>1024</v>
      </c>
      <c r="X154" s="230">
        <v>125</v>
      </c>
      <c r="Y154" s="233"/>
      <c r="Z154" s="271">
        <f t="shared" si="23"/>
        <v>125</v>
      </c>
      <c r="AA154" s="137">
        <f t="shared" si="24"/>
        <v>-101.14999999999999</v>
      </c>
      <c r="AB154" s="166">
        <f t="shared" si="25"/>
        <v>9.99</v>
      </c>
      <c r="AC154" s="128">
        <f t="shared" si="26"/>
        <v>8.3949579831932777</v>
      </c>
      <c r="AD154" s="135">
        <v>45214</v>
      </c>
      <c r="AE154" s="277"/>
      <c r="AF154" s="342"/>
    </row>
    <row r="155" spans="1:32" s="59" customFormat="1">
      <c r="A155" s="325"/>
      <c r="B155" s="336" t="s">
        <v>38</v>
      </c>
      <c r="C155" s="347" t="s">
        <v>1025</v>
      </c>
      <c r="D155" s="280" t="s">
        <v>71</v>
      </c>
      <c r="E155" s="349">
        <v>19373</v>
      </c>
      <c r="F155" s="350">
        <v>19735</v>
      </c>
      <c r="G155" s="350">
        <v>24261</v>
      </c>
      <c r="H155" s="147">
        <v>24262</v>
      </c>
      <c r="I155" s="349" t="s">
        <v>1026</v>
      </c>
      <c r="J155" s="350" t="s">
        <v>1027</v>
      </c>
      <c r="K155" s="351" t="s">
        <v>1028</v>
      </c>
      <c r="L155" s="352" t="s">
        <v>1029</v>
      </c>
      <c r="M155" s="350" t="s">
        <v>1030</v>
      </c>
      <c r="N155" s="351" t="s">
        <v>1031</v>
      </c>
      <c r="O155" s="330">
        <v>24.99</v>
      </c>
      <c r="P155" s="148">
        <f t="shared" si="20"/>
        <v>21</v>
      </c>
      <c r="Q155" s="133"/>
      <c r="R155" s="149"/>
      <c r="S155" s="234">
        <f t="shared" si="21"/>
        <v>24.99</v>
      </c>
      <c r="T155" s="148">
        <f t="shared" si="22"/>
        <v>21</v>
      </c>
      <c r="U155" s="105"/>
      <c r="V155" s="161"/>
      <c r="W155" s="341" t="s">
        <v>1032</v>
      </c>
      <c r="X155" s="133">
        <v>205</v>
      </c>
      <c r="Y155" s="83"/>
      <c r="Z155" s="271">
        <f t="shared" si="23"/>
        <v>205</v>
      </c>
      <c r="AA155" s="137">
        <f t="shared" si="24"/>
        <v>-196.35</v>
      </c>
      <c r="AB155" s="166">
        <f t="shared" si="25"/>
        <v>9.99</v>
      </c>
      <c r="AC155" s="128">
        <f t="shared" si="26"/>
        <v>8.3949579831932777</v>
      </c>
      <c r="AD155" s="134">
        <v>45170</v>
      </c>
      <c r="AE155" s="272"/>
      <c r="AF155" s="342"/>
    </row>
    <row r="156" spans="1:32" s="59" customFormat="1">
      <c r="A156" s="392"/>
      <c r="B156" s="336" t="s">
        <v>38</v>
      </c>
      <c r="C156" s="347" t="s">
        <v>1033</v>
      </c>
      <c r="D156" s="414" t="s">
        <v>2597</v>
      </c>
      <c r="E156" s="349">
        <v>19264</v>
      </c>
      <c r="F156" s="350">
        <v>19631</v>
      </c>
      <c r="G156" s="350">
        <v>24053</v>
      </c>
      <c r="H156" s="147">
        <v>24054</v>
      </c>
      <c r="I156" s="349" t="s">
        <v>1034</v>
      </c>
      <c r="J156" s="350" t="s">
        <v>1035</v>
      </c>
      <c r="K156" s="351" t="s">
        <v>1036</v>
      </c>
      <c r="L156" s="352" t="s">
        <v>1037</v>
      </c>
      <c r="M156" s="350" t="s">
        <v>1038</v>
      </c>
      <c r="N156" s="351" t="s">
        <v>1039</v>
      </c>
      <c r="O156" s="330">
        <v>19.989999999999998</v>
      </c>
      <c r="P156" s="148">
        <f t="shared" si="20"/>
        <v>16.798319327731093</v>
      </c>
      <c r="Q156" s="133"/>
      <c r="R156" s="149"/>
      <c r="S156" s="234">
        <f t="shared" si="21"/>
        <v>19.989999999999998</v>
      </c>
      <c r="T156" s="148">
        <f t="shared" si="22"/>
        <v>16.798319327731093</v>
      </c>
      <c r="U156" s="105"/>
      <c r="V156" s="161"/>
      <c r="W156" s="341" t="s">
        <v>1040</v>
      </c>
      <c r="X156" s="133">
        <v>60</v>
      </c>
      <c r="Y156" s="83"/>
      <c r="Z156" s="271">
        <f t="shared" si="23"/>
        <v>60</v>
      </c>
      <c r="AA156" s="137">
        <f t="shared" si="24"/>
        <v>-23.799999999999997</v>
      </c>
      <c r="AB156" s="166">
        <f t="shared" si="25"/>
        <v>9.99</v>
      </c>
      <c r="AC156" s="128">
        <f t="shared" si="26"/>
        <v>8.3949579831932777</v>
      </c>
      <c r="AD156" s="134">
        <v>45170</v>
      </c>
      <c r="AE156" s="272"/>
      <c r="AF156" s="342"/>
    </row>
    <row r="157" spans="1:32" s="59" customFormat="1">
      <c r="A157" s="328"/>
      <c r="B157" s="336" t="s">
        <v>38</v>
      </c>
      <c r="C157" s="347" t="s">
        <v>1041</v>
      </c>
      <c r="D157" s="280" t="s">
        <v>85</v>
      </c>
      <c r="E157" s="337">
        <v>19616</v>
      </c>
      <c r="F157" s="338">
        <v>19968</v>
      </c>
      <c r="G157" s="338">
        <v>24725</v>
      </c>
      <c r="H157" s="261">
        <v>24729</v>
      </c>
      <c r="I157" s="349" t="s">
        <v>1042</v>
      </c>
      <c r="J157" s="350" t="s">
        <v>1043</v>
      </c>
      <c r="K157" s="351" t="s">
        <v>1044</v>
      </c>
      <c r="L157" s="352" t="s">
        <v>1045</v>
      </c>
      <c r="M157" s="350" t="s">
        <v>1046</v>
      </c>
      <c r="N157" s="351" t="s">
        <v>1047</v>
      </c>
      <c r="O157" s="331">
        <v>24.99</v>
      </c>
      <c r="P157" s="148">
        <f t="shared" si="20"/>
        <v>21</v>
      </c>
      <c r="Q157" s="133"/>
      <c r="R157" s="221"/>
      <c r="S157" s="234">
        <f t="shared" si="21"/>
        <v>24.99</v>
      </c>
      <c r="T157" s="148">
        <f t="shared" si="22"/>
        <v>21</v>
      </c>
      <c r="U157" s="156"/>
      <c r="V157" s="163"/>
      <c r="W157" s="369" t="s">
        <v>1048</v>
      </c>
      <c r="X157" s="230">
        <v>150</v>
      </c>
      <c r="Y157" s="233"/>
      <c r="Z157" s="271">
        <f t="shared" si="23"/>
        <v>150</v>
      </c>
      <c r="AA157" s="137">
        <f t="shared" si="24"/>
        <v>-130.9</v>
      </c>
      <c r="AB157" s="166">
        <f t="shared" si="25"/>
        <v>9.99</v>
      </c>
      <c r="AC157" s="128">
        <f t="shared" si="26"/>
        <v>8.3949579831932777</v>
      </c>
      <c r="AD157" s="135">
        <v>45214</v>
      </c>
      <c r="AE157" s="277"/>
      <c r="AF157" s="342"/>
    </row>
    <row r="158" spans="1:32" s="59" customFormat="1">
      <c r="A158" s="328"/>
      <c r="B158" s="336" t="s">
        <v>38</v>
      </c>
      <c r="C158" s="347" t="s">
        <v>1049</v>
      </c>
      <c r="D158" s="280" t="s">
        <v>71</v>
      </c>
      <c r="E158" s="349">
        <v>19374</v>
      </c>
      <c r="F158" s="350">
        <v>19736</v>
      </c>
      <c r="G158" s="350">
        <v>24263</v>
      </c>
      <c r="H158" s="147">
        <v>24264</v>
      </c>
      <c r="I158" s="349" t="s">
        <v>1050</v>
      </c>
      <c r="J158" s="350" t="s">
        <v>1051</v>
      </c>
      <c r="K158" s="351" t="s">
        <v>1052</v>
      </c>
      <c r="L158" s="352" t="s">
        <v>1053</v>
      </c>
      <c r="M158" s="350" t="s">
        <v>1054</v>
      </c>
      <c r="N158" s="351" t="s">
        <v>1055</v>
      </c>
      <c r="O158" s="330">
        <v>29.99</v>
      </c>
      <c r="P158" s="148">
        <f t="shared" si="20"/>
        <v>25.201680672268907</v>
      </c>
      <c r="Q158" s="133"/>
      <c r="R158" s="149"/>
      <c r="S158" s="234">
        <f t="shared" si="21"/>
        <v>29.99</v>
      </c>
      <c r="T158" s="148">
        <f t="shared" si="22"/>
        <v>25.201680672268907</v>
      </c>
      <c r="U158" s="105"/>
      <c r="V158" s="161"/>
      <c r="W158" s="341" t="s">
        <v>1056</v>
      </c>
      <c r="X158" s="133">
        <v>230</v>
      </c>
      <c r="Y158" s="83"/>
      <c r="Z158" s="271">
        <f t="shared" si="23"/>
        <v>230</v>
      </c>
      <c r="AA158" s="137">
        <f t="shared" si="24"/>
        <v>-226.1</v>
      </c>
      <c r="AB158" s="166">
        <f t="shared" si="25"/>
        <v>9.99</v>
      </c>
      <c r="AC158" s="128">
        <f t="shared" si="26"/>
        <v>8.3949579831932777</v>
      </c>
      <c r="AD158" s="134">
        <v>45170</v>
      </c>
      <c r="AE158" s="272"/>
      <c r="AF158" s="342"/>
    </row>
    <row r="159" spans="1:32" s="59" customFormat="1">
      <c r="A159" s="325"/>
      <c r="B159" s="336" t="s">
        <v>38</v>
      </c>
      <c r="C159" s="347" t="s">
        <v>1057</v>
      </c>
      <c r="D159" s="414" t="s">
        <v>2597</v>
      </c>
      <c r="E159" s="349">
        <v>19265</v>
      </c>
      <c r="F159" s="350">
        <v>19632</v>
      </c>
      <c r="G159" s="350">
        <v>24055</v>
      </c>
      <c r="H159" s="147">
        <v>24056</v>
      </c>
      <c r="I159" s="349" t="s">
        <v>1058</v>
      </c>
      <c r="J159" s="350" t="s">
        <v>1059</v>
      </c>
      <c r="K159" s="351" t="s">
        <v>1060</v>
      </c>
      <c r="L159" s="352" t="s">
        <v>1061</v>
      </c>
      <c r="M159" s="350" t="s">
        <v>1062</v>
      </c>
      <c r="N159" s="351" t="s">
        <v>1063</v>
      </c>
      <c r="O159" s="330">
        <v>29.99</v>
      </c>
      <c r="P159" s="148">
        <f t="shared" si="20"/>
        <v>25.201680672268907</v>
      </c>
      <c r="Q159" s="133"/>
      <c r="R159" s="149"/>
      <c r="S159" s="234">
        <f t="shared" si="21"/>
        <v>29.99</v>
      </c>
      <c r="T159" s="148">
        <f t="shared" si="22"/>
        <v>25.201680672268907</v>
      </c>
      <c r="U159" s="105"/>
      <c r="V159" s="161"/>
      <c r="W159" s="341" t="s">
        <v>1064</v>
      </c>
      <c r="X159" s="133">
        <v>130</v>
      </c>
      <c r="Y159" s="83"/>
      <c r="Z159" s="271">
        <f t="shared" si="23"/>
        <v>130</v>
      </c>
      <c r="AA159" s="137">
        <f t="shared" si="24"/>
        <v>-107.1</v>
      </c>
      <c r="AB159" s="166">
        <f t="shared" si="25"/>
        <v>9.99</v>
      </c>
      <c r="AC159" s="128">
        <f t="shared" si="26"/>
        <v>8.3949579831932777</v>
      </c>
      <c r="AD159" s="134">
        <v>45170</v>
      </c>
      <c r="AE159" s="272"/>
      <c r="AF159" s="342"/>
    </row>
    <row r="160" spans="1:32" s="59" customFormat="1">
      <c r="A160" s="325"/>
      <c r="B160" s="336" t="s">
        <v>38</v>
      </c>
      <c r="C160" s="370" t="s">
        <v>1057</v>
      </c>
      <c r="D160" s="414" t="s">
        <v>2597</v>
      </c>
      <c r="E160" s="337">
        <v>19265</v>
      </c>
      <c r="F160" s="338">
        <v>19632</v>
      </c>
      <c r="G160" s="338">
        <v>24055</v>
      </c>
      <c r="H160" s="261">
        <v>24056</v>
      </c>
      <c r="I160" s="337" t="s">
        <v>1065</v>
      </c>
      <c r="J160" s="338" t="s">
        <v>1066</v>
      </c>
      <c r="K160" s="339" t="s">
        <v>1067</v>
      </c>
      <c r="L160" s="340" t="s">
        <v>1068</v>
      </c>
      <c r="M160" s="338" t="s">
        <v>1069</v>
      </c>
      <c r="N160" s="339" t="s">
        <v>1070</v>
      </c>
      <c r="O160" s="330">
        <v>29.99</v>
      </c>
      <c r="P160" s="148">
        <f t="shared" si="20"/>
        <v>25.201680672268907</v>
      </c>
      <c r="Q160" s="133">
        <v>2</v>
      </c>
      <c r="R160" s="150">
        <v>24092</v>
      </c>
      <c r="S160" s="234">
        <f t="shared" si="21"/>
        <v>27.99</v>
      </c>
      <c r="T160" s="148">
        <f t="shared" si="22"/>
        <v>23.521008403361343</v>
      </c>
      <c r="U160" s="105"/>
      <c r="V160" s="161"/>
      <c r="W160" s="341" t="s">
        <v>1064</v>
      </c>
      <c r="X160" s="133">
        <v>130</v>
      </c>
      <c r="Y160" s="83">
        <v>-40</v>
      </c>
      <c r="Z160" s="271">
        <f t="shared" si="23"/>
        <v>90</v>
      </c>
      <c r="AA160" s="137">
        <f t="shared" si="24"/>
        <v>-59.5</v>
      </c>
      <c r="AB160" s="166">
        <f t="shared" si="25"/>
        <v>9.99</v>
      </c>
      <c r="AC160" s="128">
        <f t="shared" si="26"/>
        <v>8.3949579831932777</v>
      </c>
      <c r="AD160" s="134">
        <v>45261</v>
      </c>
      <c r="AE160" s="272"/>
      <c r="AF160" s="342"/>
    </row>
    <row r="161" spans="1:32" s="59" customFormat="1">
      <c r="A161" s="325"/>
      <c r="B161" s="336" t="s">
        <v>38</v>
      </c>
      <c r="C161" s="347" t="s">
        <v>1071</v>
      </c>
      <c r="D161" s="280" t="s">
        <v>85</v>
      </c>
      <c r="E161" s="337">
        <v>19617</v>
      </c>
      <c r="F161" s="338">
        <v>19969</v>
      </c>
      <c r="G161" s="338">
        <v>24726</v>
      </c>
      <c r="H161" s="261">
        <v>24730</v>
      </c>
      <c r="I161" s="349" t="s">
        <v>1072</v>
      </c>
      <c r="J161" s="350" t="s">
        <v>1073</v>
      </c>
      <c r="K161" s="351" t="s">
        <v>1074</v>
      </c>
      <c r="L161" s="352" t="s">
        <v>1075</v>
      </c>
      <c r="M161" s="350" t="s">
        <v>1076</v>
      </c>
      <c r="N161" s="351" t="s">
        <v>1077</v>
      </c>
      <c r="O161" s="331">
        <v>34.99</v>
      </c>
      <c r="P161" s="148">
        <f t="shared" si="20"/>
        <v>29.403361344537817</v>
      </c>
      <c r="Q161" s="133"/>
      <c r="R161" s="221"/>
      <c r="S161" s="234">
        <f t="shared" si="21"/>
        <v>34.99</v>
      </c>
      <c r="T161" s="148">
        <f t="shared" si="22"/>
        <v>29.403361344537817</v>
      </c>
      <c r="U161" s="156"/>
      <c r="V161" s="163"/>
      <c r="W161" s="369" t="s">
        <v>1078</v>
      </c>
      <c r="X161" s="230">
        <v>220</v>
      </c>
      <c r="Y161" s="233"/>
      <c r="Z161" s="271">
        <f t="shared" si="23"/>
        <v>220</v>
      </c>
      <c r="AA161" s="137">
        <f t="shared" si="24"/>
        <v>-214.2</v>
      </c>
      <c r="AB161" s="166">
        <f t="shared" si="25"/>
        <v>9.99</v>
      </c>
      <c r="AC161" s="128">
        <f t="shared" si="26"/>
        <v>8.3949579831932777</v>
      </c>
      <c r="AD161" s="135">
        <v>45214</v>
      </c>
      <c r="AE161" s="277"/>
      <c r="AF161" s="342"/>
    </row>
    <row r="162" spans="1:32" s="59" customFormat="1">
      <c r="A162" s="325"/>
      <c r="B162" s="336" t="s">
        <v>38</v>
      </c>
      <c r="C162" s="347" t="s">
        <v>1079</v>
      </c>
      <c r="D162" s="280" t="s">
        <v>71</v>
      </c>
      <c r="E162" s="349">
        <v>19375</v>
      </c>
      <c r="F162" s="350">
        <v>19737</v>
      </c>
      <c r="G162" s="350">
        <v>24265</v>
      </c>
      <c r="H162" s="147">
        <v>24266</v>
      </c>
      <c r="I162" s="349" t="s">
        <v>1080</v>
      </c>
      <c r="J162" s="350" t="s">
        <v>1081</v>
      </c>
      <c r="K162" s="351" t="s">
        <v>1082</v>
      </c>
      <c r="L162" s="352" t="s">
        <v>1083</v>
      </c>
      <c r="M162" s="350" t="s">
        <v>1084</v>
      </c>
      <c r="N162" s="351" t="s">
        <v>1085</v>
      </c>
      <c r="O162" s="330">
        <v>39.99</v>
      </c>
      <c r="P162" s="148">
        <f t="shared" si="20"/>
        <v>33.605042016806728</v>
      </c>
      <c r="Q162" s="133"/>
      <c r="R162" s="149"/>
      <c r="S162" s="234">
        <f t="shared" si="21"/>
        <v>39.99</v>
      </c>
      <c r="T162" s="148">
        <f t="shared" si="22"/>
        <v>33.605042016806728</v>
      </c>
      <c r="U162" s="105"/>
      <c r="V162" s="161"/>
      <c r="W162" s="341" t="s">
        <v>1086</v>
      </c>
      <c r="X162" s="133">
        <v>300</v>
      </c>
      <c r="Y162" s="83"/>
      <c r="Z162" s="271">
        <f t="shared" si="23"/>
        <v>300</v>
      </c>
      <c r="AA162" s="137">
        <f t="shared" si="24"/>
        <v>-309.39999999999998</v>
      </c>
      <c r="AB162" s="166">
        <f t="shared" si="25"/>
        <v>9.99</v>
      </c>
      <c r="AC162" s="128">
        <f t="shared" si="26"/>
        <v>8.3949579831932777</v>
      </c>
      <c r="AD162" s="134">
        <v>45170</v>
      </c>
      <c r="AE162" s="272"/>
      <c r="AF162" s="342"/>
    </row>
    <row r="163" spans="1:32" s="59" customFormat="1">
      <c r="A163" s="325"/>
      <c r="B163" s="393" t="s">
        <v>218</v>
      </c>
      <c r="C163" s="347" t="s">
        <v>1087</v>
      </c>
      <c r="D163" s="414" t="s">
        <v>2597</v>
      </c>
      <c r="E163" s="349">
        <v>19956</v>
      </c>
      <c r="F163" s="350">
        <v>20152</v>
      </c>
      <c r="G163" s="350">
        <v>25095</v>
      </c>
      <c r="H163" s="351">
        <v>25098</v>
      </c>
      <c r="I163" s="349" t="s">
        <v>1088</v>
      </c>
      <c r="J163" s="350" t="s">
        <v>1089</v>
      </c>
      <c r="K163" s="351" t="s">
        <v>1090</v>
      </c>
      <c r="L163" s="352" t="s">
        <v>1091</v>
      </c>
      <c r="M163" s="350" t="s">
        <v>1092</v>
      </c>
      <c r="N163" s="351" t="s">
        <v>1093</v>
      </c>
      <c r="O163" s="330">
        <v>21.99</v>
      </c>
      <c r="P163" s="148">
        <f t="shared" si="20"/>
        <v>18.478991596638654</v>
      </c>
      <c r="Q163" s="133"/>
      <c r="R163" s="149"/>
      <c r="S163" s="234">
        <f t="shared" si="21"/>
        <v>21.99</v>
      </c>
      <c r="T163" s="148">
        <f t="shared" si="22"/>
        <v>18.478991596638654</v>
      </c>
      <c r="U163" s="105"/>
      <c r="V163" s="161"/>
      <c r="W163" s="341" t="s">
        <v>1094</v>
      </c>
      <c r="X163" s="133">
        <v>110</v>
      </c>
      <c r="Y163" s="83"/>
      <c r="Z163" s="271">
        <f t="shared" si="23"/>
        <v>110</v>
      </c>
      <c r="AA163" s="137">
        <f t="shared" si="24"/>
        <v>-83.3</v>
      </c>
      <c r="AB163" s="166">
        <f t="shared" si="25"/>
        <v>9.99</v>
      </c>
      <c r="AC163" s="128">
        <f t="shared" si="26"/>
        <v>8.3949579831932777</v>
      </c>
      <c r="AD163" s="134">
        <v>45689</v>
      </c>
      <c r="AE163" s="272"/>
      <c r="AF163" s="342"/>
    </row>
    <row r="164" spans="1:32" s="59" customFormat="1">
      <c r="A164" s="326"/>
      <c r="B164" s="393" t="s">
        <v>218</v>
      </c>
      <c r="C164" s="347" t="s">
        <v>1087</v>
      </c>
      <c r="D164" s="414" t="s">
        <v>2597</v>
      </c>
      <c r="E164" s="349">
        <v>19956</v>
      </c>
      <c r="F164" s="350">
        <v>20152</v>
      </c>
      <c r="G164" s="350">
        <v>25095</v>
      </c>
      <c r="H164" s="351">
        <v>25098</v>
      </c>
      <c r="I164" s="349" t="s">
        <v>1095</v>
      </c>
      <c r="J164" s="350" t="s">
        <v>1096</v>
      </c>
      <c r="K164" s="351" t="s">
        <v>1097</v>
      </c>
      <c r="L164" s="352" t="s">
        <v>1098</v>
      </c>
      <c r="M164" s="350" t="s">
        <v>1099</v>
      </c>
      <c r="N164" s="351" t="s">
        <v>1100</v>
      </c>
      <c r="O164" s="330">
        <v>21.99</v>
      </c>
      <c r="P164" s="148">
        <f t="shared" si="20"/>
        <v>18.478991596638654</v>
      </c>
      <c r="Q164" s="133">
        <v>2</v>
      </c>
      <c r="R164" s="149">
        <v>24092</v>
      </c>
      <c r="S164" s="234">
        <f t="shared" si="21"/>
        <v>19.989999999999998</v>
      </c>
      <c r="T164" s="148">
        <f t="shared" si="22"/>
        <v>16.798319327731093</v>
      </c>
      <c r="U164" s="105"/>
      <c r="V164" s="161"/>
      <c r="W164" s="341" t="s">
        <v>1094</v>
      </c>
      <c r="X164" s="133">
        <v>110</v>
      </c>
      <c r="Y164" s="83">
        <v>-40</v>
      </c>
      <c r="Z164" s="271">
        <f t="shared" si="23"/>
        <v>70</v>
      </c>
      <c r="AA164" s="137">
        <f t="shared" si="24"/>
        <v>-35.699999999999996</v>
      </c>
      <c r="AB164" s="166">
        <f t="shared" si="25"/>
        <v>9.99</v>
      </c>
      <c r="AC164" s="128">
        <f t="shared" si="26"/>
        <v>8.3949579831932777</v>
      </c>
      <c r="AD164" s="134">
        <v>45717</v>
      </c>
      <c r="AE164" s="272"/>
      <c r="AF164" s="342"/>
    </row>
    <row r="165" spans="1:32" s="59" customFormat="1">
      <c r="A165" s="326"/>
      <c r="B165" s="393" t="s">
        <v>218</v>
      </c>
      <c r="C165" s="347" t="s">
        <v>1087</v>
      </c>
      <c r="D165" s="414" t="s">
        <v>2597</v>
      </c>
      <c r="E165" s="349">
        <v>19956</v>
      </c>
      <c r="F165" s="350">
        <v>20152</v>
      </c>
      <c r="G165" s="350">
        <v>25095</v>
      </c>
      <c r="H165" s="351">
        <v>25098</v>
      </c>
      <c r="I165" s="349" t="s">
        <v>1101</v>
      </c>
      <c r="J165" s="350" t="s">
        <v>1102</v>
      </c>
      <c r="K165" s="351" t="s">
        <v>1103</v>
      </c>
      <c r="L165" s="352" t="s">
        <v>1104</v>
      </c>
      <c r="M165" s="350" t="s">
        <v>1105</v>
      </c>
      <c r="N165" s="351" t="s">
        <v>1106</v>
      </c>
      <c r="O165" s="330">
        <v>21.99</v>
      </c>
      <c r="P165" s="148">
        <f t="shared" si="20"/>
        <v>18.478991596638654</v>
      </c>
      <c r="Q165" s="133">
        <v>3</v>
      </c>
      <c r="R165" s="149">
        <v>24020</v>
      </c>
      <c r="S165" s="234">
        <f t="shared" si="21"/>
        <v>18.989999999999998</v>
      </c>
      <c r="T165" s="148">
        <f t="shared" si="22"/>
        <v>15.957983193277311</v>
      </c>
      <c r="U165" s="105"/>
      <c r="V165" s="161"/>
      <c r="W165" s="341" t="s">
        <v>1094</v>
      </c>
      <c r="X165" s="133">
        <v>110</v>
      </c>
      <c r="Y165" s="83">
        <v>0</v>
      </c>
      <c r="Z165" s="271">
        <f t="shared" si="23"/>
        <v>110</v>
      </c>
      <c r="AA165" s="137">
        <f t="shared" si="24"/>
        <v>-83.3</v>
      </c>
      <c r="AB165" s="166">
        <f t="shared" si="25"/>
        <v>9.99</v>
      </c>
      <c r="AC165" s="128">
        <f t="shared" si="26"/>
        <v>8.3949579831932777</v>
      </c>
      <c r="AD165" s="134">
        <v>45717</v>
      </c>
      <c r="AE165" s="272"/>
      <c r="AF165" s="342"/>
    </row>
    <row r="166" spans="1:32" s="59" customFormat="1">
      <c r="A166" s="325"/>
      <c r="B166" s="393" t="s">
        <v>218</v>
      </c>
      <c r="C166" s="347" t="s">
        <v>1087</v>
      </c>
      <c r="D166" s="414" t="s">
        <v>2597</v>
      </c>
      <c r="E166" s="349">
        <v>19956</v>
      </c>
      <c r="F166" s="350">
        <v>20152</v>
      </c>
      <c r="G166" s="350">
        <v>25095</v>
      </c>
      <c r="H166" s="351">
        <v>25098</v>
      </c>
      <c r="I166" s="349" t="s">
        <v>1107</v>
      </c>
      <c r="J166" s="350" t="s">
        <v>1108</v>
      </c>
      <c r="K166" s="351" t="s">
        <v>1109</v>
      </c>
      <c r="L166" s="352" t="s">
        <v>1110</v>
      </c>
      <c r="M166" s="350" t="s">
        <v>1111</v>
      </c>
      <c r="N166" s="351" t="s">
        <v>1112</v>
      </c>
      <c r="O166" s="330">
        <v>21.99</v>
      </c>
      <c r="P166" s="148">
        <f t="shared" si="20"/>
        <v>18.478991596638654</v>
      </c>
      <c r="Q166" s="133" t="s">
        <v>1113</v>
      </c>
      <c r="R166" s="149" t="s">
        <v>1114</v>
      </c>
      <c r="S166" s="234">
        <f>O166-5</f>
        <v>16.989999999999998</v>
      </c>
      <c r="T166" s="148">
        <f t="shared" si="22"/>
        <v>14.277310924369747</v>
      </c>
      <c r="U166" s="105"/>
      <c r="V166" s="161"/>
      <c r="W166" s="341" t="s">
        <v>1094</v>
      </c>
      <c r="X166" s="133">
        <v>110</v>
      </c>
      <c r="Y166" s="83">
        <v>-40</v>
      </c>
      <c r="Z166" s="271">
        <f t="shared" si="23"/>
        <v>70</v>
      </c>
      <c r="AA166" s="137">
        <f t="shared" si="24"/>
        <v>-35.699999999999996</v>
      </c>
      <c r="AB166" s="166">
        <f t="shared" si="25"/>
        <v>9.99</v>
      </c>
      <c r="AC166" s="128">
        <f t="shared" si="26"/>
        <v>8.3949579831932777</v>
      </c>
      <c r="AD166" s="134">
        <v>45717</v>
      </c>
      <c r="AE166" s="272"/>
      <c r="AF166" s="342"/>
    </row>
    <row r="167" spans="1:32" s="59" customFormat="1">
      <c r="A167" s="325"/>
      <c r="B167" s="393" t="s">
        <v>218</v>
      </c>
      <c r="C167" s="347" t="s">
        <v>1115</v>
      </c>
      <c r="D167" s="280" t="s">
        <v>85</v>
      </c>
      <c r="E167" s="349">
        <v>19957</v>
      </c>
      <c r="F167" s="350">
        <v>20153</v>
      </c>
      <c r="G167" s="350">
        <v>25096</v>
      </c>
      <c r="H167" s="351">
        <v>25099</v>
      </c>
      <c r="I167" s="349" t="s">
        <v>1116</v>
      </c>
      <c r="J167" s="350" t="s">
        <v>1117</v>
      </c>
      <c r="K167" s="351" t="s">
        <v>1118</v>
      </c>
      <c r="L167" s="352" t="s">
        <v>1119</v>
      </c>
      <c r="M167" s="350" t="s">
        <v>1120</v>
      </c>
      <c r="N167" s="351" t="s">
        <v>1121</v>
      </c>
      <c r="O167" s="330">
        <v>26.99</v>
      </c>
      <c r="P167" s="148">
        <f t="shared" si="20"/>
        <v>22.680672268907564</v>
      </c>
      <c r="Q167" s="133"/>
      <c r="R167" s="149"/>
      <c r="S167" s="234">
        <f t="shared" si="21"/>
        <v>26.99</v>
      </c>
      <c r="T167" s="148">
        <f t="shared" si="22"/>
        <v>22.680672268907564</v>
      </c>
      <c r="U167" s="105"/>
      <c r="V167" s="161"/>
      <c r="W167" s="341" t="s">
        <v>1122</v>
      </c>
      <c r="X167" s="133">
        <v>200</v>
      </c>
      <c r="Y167" s="83"/>
      <c r="Z167" s="271">
        <f t="shared" si="23"/>
        <v>200</v>
      </c>
      <c r="AA167" s="137">
        <f t="shared" si="24"/>
        <v>-190.39999999999998</v>
      </c>
      <c r="AB167" s="166">
        <f t="shared" si="25"/>
        <v>9.99</v>
      </c>
      <c r="AC167" s="128">
        <f t="shared" si="26"/>
        <v>8.3949579831932777</v>
      </c>
      <c r="AD167" s="134">
        <v>45689</v>
      </c>
      <c r="AE167" s="272"/>
      <c r="AF167" s="342"/>
    </row>
    <row r="168" spans="1:32" s="59" customFormat="1">
      <c r="A168" s="326"/>
      <c r="B168" s="393" t="s">
        <v>218</v>
      </c>
      <c r="C168" s="347" t="s">
        <v>1123</v>
      </c>
      <c r="D168" s="280" t="s">
        <v>71</v>
      </c>
      <c r="E168" s="349">
        <v>19958</v>
      </c>
      <c r="F168" s="350">
        <v>20154</v>
      </c>
      <c r="G168" s="350">
        <v>25097</v>
      </c>
      <c r="H168" s="351">
        <v>25100</v>
      </c>
      <c r="I168" s="349" t="s">
        <v>1124</v>
      </c>
      <c r="J168" s="350" t="s">
        <v>1125</v>
      </c>
      <c r="K168" s="351" t="s">
        <v>1126</v>
      </c>
      <c r="L168" s="352" t="s">
        <v>1127</v>
      </c>
      <c r="M168" s="350" t="s">
        <v>1128</v>
      </c>
      <c r="N168" s="351" t="s">
        <v>1129</v>
      </c>
      <c r="O168" s="330">
        <v>31.99</v>
      </c>
      <c r="P168" s="148">
        <f t="shared" si="20"/>
        <v>26.882352941176471</v>
      </c>
      <c r="Q168" s="133"/>
      <c r="R168" s="149"/>
      <c r="S168" s="234">
        <f t="shared" si="21"/>
        <v>31.99</v>
      </c>
      <c r="T168" s="148">
        <f t="shared" si="22"/>
        <v>26.882352941176471</v>
      </c>
      <c r="U168" s="105"/>
      <c r="V168" s="161"/>
      <c r="W168" s="341" t="s">
        <v>1130</v>
      </c>
      <c r="X168" s="133">
        <v>280</v>
      </c>
      <c r="Y168" s="83"/>
      <c r="Z168" s="271">
        <f t="shared" si="23"/>
        <v>280</v>
      </c>
      <c r="AA168" s="137">
        <f t="shared" si="24"/>
        <v>-285.59999999999997</v>
      </c>
      <c r="AB168" s="166">
        <f t="shared" si="25"/>
        <v>9.99</v>
      </c>
      <c r="AC168" s="128">
        <f t="shared" si="26"/>
        <v>8.3949579831932777</v>
      </c>
      <c r="AD168" s="134">
        <v>45689</v>
      </c>
      <c r="AE168" s="272"/>
      <c r="AF168" s="342"/>
    </row>
    <row r="169" spans="1:32" s="59" customFormat="1">
      <c r="A169" s="326"/>
      <c r="B169" s="393" t="s">
        <v>218</v>
      </c>
      <c r="C169" s="347" t="s">
        <v>1131</v>
      </c>
      <c r="D169" s="414" t="s">
        <v>2597</v>
      </c>
      <c r="E169" s="349">
        <v>19959</v>
      </c>
      <c r="F169" s="350">
        <v>20155</v>
      </c>
      <c r="G169" s="350">
        <v>25101</v>
      </c>
      <c r="H169" s="351">
        <v>25104</v>
      </c>
      <c r="I169" s="349" t="s">
        <v>1132</v>
      </c>
      <c r="J169" s="350" t="s">
        <v>1133</v>
      </c>
      <c r="K169" s="351" t="s">
        <v>1134</v>
      </c>
      <c r="L169" s="352" t="s">
        <v>1135</v>
      </c>
      <c r="M169" s="350" t="s">
        <v>1136</v>
      </c>
      <c r="N169" s="351" t="s">
        <v>1137</v>
      </c>
      <c r="O169" s="330">
        <v>26.99</v>
      </c>
      <c r="P169" s="148">
        <f t="shared" si="20"/>
        <v>22.680672268907564</v>
      </c>
      <c r="Q169" s="133"/>
      <c r="R169" s="149"/>
      <c r="S169" s="234">
        <f t="shared" si="21"/>
        <v>26.99</v>
      </c>
      <c r="T169" s="148">
        <f t="shared" si="22"/>
        <v>22.680672268907564</v>
      </c>
      <c r="U169" s="105"/>
      <c r="V169" s="161"/>
      <c r="W169" s="341" t="s">
        <v>1138</v>
      </c>
      <c r="X169" s="133">
        <v>140</v>
      </c>
      <c r="Y169" s="83"/>
      <c r="Z169" s="271">
        <f t="shared" si="23"/>
        <v>140</v>
      </c>
      <c r="AA169" s="137">
        <f t="shared" si="24"/>
        <v>-119</v>
      </c>
      <c r="AB169" s="166">
        <f t="shared" si="25"/>
        <v>9.99</v>
      </c>
      <c r="AC169" s="128">
        <f t="shared" si="26"/>
        <v>8.3949579831932777</v>
      </c>
      <c r="AD169" s="134">
        <v>45689</v>
      </c>
      <c r="AE169" s="272"/>
      <c r="AF169" s="342"/>
    </row>
    <row r="170" spans="1:32" s="59" customFormat="1">
      <c r="A170" s="325"/>
      <c r="B170" s="393" t="s">
        <v>218</v>
      </c>
      <c r="C170" s="347" t="s">
        <v>1131</v>
      </c>
      <c r="D170" s="414" t="s">
        <v>2597</v>
      </c>
      <c r="E170" s="349">
        <v>19959</v>
      </c>
      <c r="F170" s="350">
        <v>20155</v>
      </c>
      <c r="G170" s="350">
        <v>25101</v>
      </c>
      <c r="H170" s="351">
        <v>25104</v>
      </c>
      <c r="I170" s="349" t="s">
        <v>1139</v>
      </c>
      <c r="J170" s="350" t="s">
        <v>1140</v>
      </c>
      <c r="K170" s="351" t="s">
        <v>1141</v>
      </c>
      <c r="L170" s="352" t="s">
        <v>1142</v>
      </c>
      <c r="M170" s="350" t="s">
        <v>1143</v>
      </c>
      <c r="N170" s="351" t="s">
        <v>1144</v>
      </c>
      <c r="O170" s="330">
        <v>26.99</v>
      </c>
      <c r="P170" s="148">
        <f t="shared" si="20"/>
        <v>22.680672268907564</v>
      </c>
      <c r="Q170" s="133">
        <v>2</v>
      </c>
      <c r="R170" s="149">
        <v>24092</v>
      </c>
      <c r="S170" s="234">
        <f t="shared" si="21"/>
        <v>24.99</v>
      </c>
      <c r="T170" s="148">
        <f t="shared" si="22"/>
        <v>21</v>
      </c>
      <c r="U170" s="105"/>
      <c r="V170" s="161"/>
      <c r="W170" s="341" t="s">
        <v>1138</v>
      </c>
      <c r="X170" s="133">
        <v>140</v>
      </c>
      <c r="Y170" s="83">
        <v>-40</v>
      </c>
      <c r="Z170" s="271">
        <f t="shared" si="23"/>
        <v>100</v>
      </c>
      <c r="AA170" s="137">
        <f t="shared" si="24"/>
        <v>-71.399999999999991</v>
      </c>
      <c r="AB170" s="166">
        <f t="shared" si="25"/>
        <v>9.99</v>
      </c>
      <c r="AC170" s="128">
        <f t="shared" si="26"/>
        <v>8.3949579831932777</v>
      </c>
      <c r="AD170" s="134">
        <v>45717</v>
      </c>
      <c r="AE170" s="272"/>
      <c r="AF170" s="342"/>
    </row>
    <row r="171" spans="1:32" s="59" customFormat="1">
      <c r="A171" s="325"/>
      <c r="B171" s="393" t="s">
        <v>218</v>
      </c>
      <c r="C171" s="347" t="s">
        <v>1131</v>
      </c>
      <c r="D171" s="414" t="s">
        <v>2597</v>
      </c>
      <c r="E171" s="349">
        <v>19959</v>
      </c>
      <c r="F171" s="350">
        <v>20155</v>
      </c>
      <c r="G171" s="350">
        <v>25101</v>
      </c>
      <c r="H171" s="351">
        <v>25104</v>
      </c>
      <c r="I171" s="349" t="s">
        <v>1145</v>
      </c>
      <c r="J171" s="350" t="s">
        <v>1146</v>
      </c>
      <c r="K171" s="351" t="s">
        <v>1147</v>
      </c>
      <c r="L171" s="352" t="s">
        <v>1148</v>
      </c>
      <c r="M171" s="350" t="s">
        <v>1149</v>
      </c>
      <c r="N171" s="351" t="s">
        <v>1150</v>
      </c>
      <c r="O171" s="330">
        <v>26.99</v>
      </c>
      <c r="P171" s="148">
        <f t="shared" si="20"/>
        <v>22.680672268907564</v>
      </c>
      <c r="Q171" s="133">
        <v>3</v>
      </c>
      <c r="R171" s="149">
        <v>24020</v>
      </c>
      <c r="S171" s="234">
        <f t="shared" si="21"/>
        <v>23.99</v>
      </c>
      <c r="T171" s="148">
        <f t="shared" si="22"/>
        <v>20.159663865546218</v>
      </c>
      <c r="U171" s="105"/>
      <c r="V171" s="161"/>
      <c r="W171" s="341" t="s">
        <v>1138</v>
      </c>
      <c r="X171" s="133">
        <v>140</v>
      </c>
      <c r="Y171" s="83">
        <v>0</v>
      </c>
      <c r="Z171" s="271">
        <f t="shared" si="23"/>
        <v>140</v>
      </c>
      <c r="AA171" s="137">
        <f t="shared" si="24"/>
        <v>-119</v>
      </c>
      <c r="AB171" s="166">
        <f t="shared" si="25"/>
        <v>9.99</v>
      </c>
      <c r="AC171" s="128">
        <f t="shared" si="26"/>
        <v>8.3949579831932777</v>
      </c>
      <c r="AD171" s="134">
        <v>45717</v>
      </c>
      <c r="AE171" s="272"/>
      <c r="AF171" s="342"/>
    </row>
    <row r="172" spans="1:32" s="59" customFormat="1">
      <c r="A172" s="325"/>
      <c r="B172" s="393" t="s">
        <v>218</v>
      </c>
      <c r="C172" s="347" t="s">
        <v>1131</v>
      </c>
      <c r="D172" s="414" t="s">
        <v>2597</v>
      </c>
      <c r="E172" s="349">
        <v>19959</v>
      </c>
      <c r="F172" s="350">
        <v>20155</v>
      </c>
      <c r="G172" s="350">
        <v>25101</v>
      </c>
      <c r="H172" s="351">
        <v>25104</v>
      </c>
      <c r="I172" s="349" t="s">
        <v>1151</v>
      </c>
      <c r="J172" s="350" t="s">
        <v>1152</v>
      </c>
      <c r="K172" s="351" t="s">
        <v>1153</v>
      </c>
      <c r="L172" s="352" t="s">
        <v>1154</v>
      </c>
      <c r="M172" s="350" t="s">
        <v>1155</v>
      </c>
      <c r="N172" s="351" t="s">
        <v>1156</v>
      </c>
      <c r="O172" s="330">
        <v>26.99</v>
      </c>
      <c r="P172" s="148">
        <f t="shared" si="20"/>
        <v>22.680672268907564</v>
      </c>
      <c r="Q172" s="133">
        <v>8</v>
      </c>
      <c r="R172" s="149">
        <v>24214</v>
      </c>
      <c r="S172" s="234">
        <f t="shared" si="21"/>
        <v>18.989999999999998</v>
      </c>
      <c r="T172" s="148">
        <f t="shared" si="22"/>
        <v>15.957983193277311</v>
      </c>
      <c r="U172" s="105"/>
      <c r="V172" s="161"/>
      <c r="W172" s="341" t="s">
        <v>1138</v>
      </c>
      <c r="X172" s="133">
        <v>140</v>
      </c>
      <c r="Y172" s="83">
        <v>-80</v>
      </c>
      <c r="Z172" s="271">
        <f t="shared" si="23"/>
        <v>60</v>
      </c>
      <c r="AA172" s="137">
        <f t="shared" si="24"/>
        <v>-23.799999999999997</v>
      </c>
      <c r="AB172" s="166">
        <f t="shared" si="25"/>
        <v>9.99</v>
      </c>
      <c r="AC172" s="128">
        <f t="shared" si="26"/>
        <v>8.3949579831932777</v>
      </c>
      <c r="AD172" s="134">
        <v>45717</v>
      </c>
      <c r="AE172" s="272"/>
      <c r="AF172" s="342"/>
    </row>
    <row r="173" spans="1:32" s="59" customFormat="1">
      <c r="A173" s="392"/>
      <c r="B173" s="393" t="s">
        <v>218</v>
      </c>
      <c r="C173" s="347" t="s">
        <v>1131</v>
      </c>
      <c r="D173" s="414" t="s">
        <v>2597</v>
      </c>
      <c r="E173" s="349">
        <v>19959</v>
      </c>
      <c r="F173" s="350">
        <v>20155</v>
      </c>
      <c r="G173" s="350">
        <v>25101</v>
      </c>
      <c r="H173" s="351">
        <v>25104</v>
      </c>
      <c r="I173" s="349" t="s">
        <v>1157</v>
      </c>
      <c r="J173" s="350" t="s">
        <v>1158</v>
      </c>
      <c r="K173" s="351" t="s">
        <v>1159</v>
      </c>
      <c r="L173" s="352" t="s">
        <v>1160</v>
      </c>
      <c r="M173" s="350" t="s">
        <v>1161</v>
      </c>
      <c r="N173" s="351" t="s">
        <v>1162</v>
      </c>
      <c r="O173" s="330">
        <v>26.99</v>
      </c>
      <c r="P173" s="148">
        <f t="shared" si="20"/>
        <v>22.680672268907564</v>
      </c>
      <c r="Q173" s="133" t="s">
        <v>1113</v>
      </c>
      <c r="R173" s="149" t="s">
        <v>1114</v>
      </c>
      <c r="S173" s="234">
        <f>O173-5</f>
        <v>21.99</v>
      </c>
      <c r="T173" s="148">
        <f t="shared" si="22"/>
        <v>18.478991596638654</v>
      </c>
      <c r="U173" s="105"/>
      <c r="V173" s="161"/>
      <c r="W173" s="341" t="s">
        <v>1138</v>
      </c>
      <c r="X173" s="133">
        <v>140</v>
      </c>
      <c r="Y173" s="83">
        <v>-40</v>
      </c>
      <c r="Z173" s="271">
        <f t="shared" si="23"/>
        <v>100</v>
      </c>
      <c r="AA173" s="137">
        <f t="shared" si="24"/>
        <v>-71.399999999999991</v>
      </c>
      <c r="AB173" s="166">
        <f t="shared" si="25"/>
        <v>9.99</v>
      </c>
      <c r="AC173" s="128">
        <f t="shared" si="26"/>
        <v>8.3949579831932777</v>
      </c>
      <c r="AD173" s="134">
        <v>45717</v>
      </c>
      <c r="AE173" s="272"/>
      <c r="AF173" s="342"/>
    </row>
    <row r="174" spans="1:32" s="59" customFormat="1">
      <c r="A174" s="328"/>
      <c r="B174" s="393" t="s">
        <v>218</v>
      </c>
      <c r="C174" s="347" t="s">
        <v>1131</v>
      </c>
      <c r="D174" s="414" t="s">
        <v>2597</v>
      </c>
      <c r="E174" s="349">
        <v>19959</v>
      </c>
      <c r="F174" s="350">
        <v>20155</v>
      </c>
      <c r="G174" s="350">
        <v>25101</v>
      </c>
      <c r="H174" s="351">
        <v>25104</v>
      </c>
      <c r="I174" s="349" t="s">
        <v>1163</v>
      </c>
      <c r="J174" s="350" t="s">
        <v>1164</v>
      </c>
      <c r="K174" s="351" t="s">
        <v>1165</v>
      </c>
      <c r="L174" s="352" t="s">
        <v>1166</v>
      </c>
      <c r="M174" s="350" t="s">
        <v>1167</v>
      </c>
      <c r="N174" s="351" t="s">
        <v>1168</v>
      </c>
      <c r="O174" s="330">
        <v>26.99</v>
      </c>
      <c r="P174" s="148">
        <f t="shared" si="20"/>
        <v>22.680672268907564</v>
      </c>
      <c r="Q174" s="133" t="s">
        <v>1169</v>
      </c>
      <c r="R174" s="149" t="s">
        <v>1170</v>
      </c>
      <c r="S174" s="234">
        <f>O174-11</f>
        <v>15.989999999999998</v>
      </c>
      <c r="T174" s="148">
        <f t="shared" si="22"/>
        <v>13.436974789915965</v>
      </c>
      <c r="U174" s="105"/>
      <c r="V174" s="161"/>
      <c r="W174" s="341" t="s">
        <v>1138</v>
      </c>
      <c r="X174" s="133">
        <v>140</v>
      </c>
      <c r="Y174" s="83">
        <v>-80</v>
      </c>
      <c r="Z174" s="271">
        <f t="shared" si="23"/>
        <v>60</v>
      </c>
      <c r="AA174" s="137">
        <f t="shared" si="24"/>
        <v>-23.799999999999997</v>
      </c>
      <c r="AB174" s="166">
        <f t="shared" si="25"/>
        <v>9.99</v>
      </c>
      <c r="AC174" s="128">
        <f t="shared" si="26"/>
        <v>8.3949579831932777</v>
      </c>
      <c r="AD174" s="134">
        <v>45717</v>
      </c>
      <c r="AE174" s="272"/>
      <c r="AF174" s="342"/>
    </row>
    <row r="175" spans="1:32" s="59" customFormat="1">
      <c r="A175" s="328"/>
      <c r="B175" s="393" t="s">
        <v>218</v>
      </c>
      <c r="C175" s="347" t="s">
        <v>1171</v>
      </c>
      <c r="D175" s="280" t="s">
        <v>85</v>
      </c>
      <c r="E175" s="349">
        <v>19960</v>
      </c>
      <c r="F175" s="350">
        <v>20156</v>
      </c>
      <c r="G175" s="350">
        <v>25102</v>
      </c>
      <c r="H175" s="351">
        <v>25105</v>
      </c>
      <c r="I175" s="349" t="s">
        <v>1172</v>
      </c>
      <c r="J175" s="350" t="s">
        <v>1173</v>
      </c>
      <c r="K175" s="351" t="s">
        <v>1174</v>
      </c>
      <c r="L175" s="352" t="s">
        <v>1175</v>
      </c>
      <c r="M175" s="350" t="s">
        <v>1176</v>
      </c>
      <c r="N175" s="351" t="s">
        <v>1177</v>
      </c>
      <c r="O175" s="330">
        <v>31.99</v>
      </c>
      <c r="P175" s="148">
        <f t="shared" si="20"/>
        <v>26.882352941176471</v>
      </c>
      <c r="Q175" s="133"/>
      <c r="R175" s="149"/>
      <c r="S175" s="234">
        <f t="shared" si="21"/>
        <v>31.99</v>
      </c>
      <c r="T175" s="148">
        <f t="shared" si="22"/>
        <v>26.882352941176471</v>
      </c>
      <c r="U175" s="105"/>
      <c r="V175" s="161"/>
      <c r="W175" s="341" t="s">
        <v>1178</v>
      </c>
      <c r="X175" s="133">
        <v>230</v>
      </c>
      <c r="Y175" s="83"/>
      <c r="Z175" s="271">
        <f t="shared" si="23"/>
        <v>230</v>
      </c>
      <c r="AA175" s="137">
        <f t="shared" si="24"/>
        <v>-226.1</v>
      </c>
      <c r="AB175" s="166">
        <f t="shared" si="25"/>
        <v>9.99</v>
      </c>
      <c r="AC175" s="128">
        <f t="shared" si="26"/>
        <v>8.3949579831932777</v>
      </c>
      <c r="AD175" s="134">
        <v>45689</v>
      </c>
      <c r="AE175" s="272"/>
      <c r="AF175" s="342"/>
    </row>
    <row r="176" spans="1:32" s="59" customFormat="1">
      <c r="A176" s="325"/>
      <c r="B176" s="393" t="s">
        <v>218</v>
      </c>
      <c r="C176" s="347" t="s">
        <v>1171</v>
      </c>
      <c r="D176" s="280" t="s">
        <v>85</v>
      </c>
      <c r="E176" s="349">
        <v>19960</v>
      </c>
      <c r="F176" s="350">
        <v>20156</v>
      </c>
      <c r="G176" s="350">
        <v>25102</v>
      </c>
      <c r="H176" s="351">
        <v>25105</v>
      </c>
      <c r="I176" s="349" t="s">
        <v>1179</v>
      </c>
      <c r="J176" s="350" t="s">
        <v>1180</v>
      </c>
      <c r="K176" s="351" t="s">
        <v>1181</v>
      </c>
      <c r="L176" s="352" t="s">
        <v>1182</v>
      </c>
      <c r="M176" s="350" t="s">
        <v>1183</v>
      </c>
      <c r="N176" s="351" t="s">
        <v>1184</v>
      </c>
      <c r="O176" s="330">
        <v>31.99</v>
      </c>
      <c r="P176" s="148">
        <f t="shared" si="20"/>
        <v>26.882352941176471</v>
      </c>
      <c r="Q176" s="133">
        <v>3</v>
      </c>
      <c r="R176" s="149">
        <v>24020</v>
      </c>
      <c r="S176" s="234">
        <f t="shared" si="21"/>
        <v>28.99</v>
      </c>
      <c r="T176" s="148">
        <f t="shared" si="22"/>
        <v>24.361344537815125</v>
      </c>
      <c r="U176" s="105"/>
      <c r="V176" s="161"/>
      <c r="W176" s="341" t="s">
        <v>1178</v>
      </c>
      <c r="X176" s="133">
        <v>230</v>
      </c>
      <c r="Y176" s="83">
        <v>0</v>
      </c>
      <c r="Z176" s="271">
        <f t="shared" si="23"/>
        <v>230</v>
      </c>
      <c r="AA176" s="137">
        <f t="shared" si="24"/>
        <v>-226.1</v>
      </c>
      <c r="AB176" s="166">
        <f t="shared" si="25"/>
        <v>9.99</v>
      </c>
      <c r="AC176" s="128">
        <f t="shared" si="26"/>
        <v>8.3949579831932777</v>
      </c>
      <c r="AD176" s="134">
        <v>45717</v>
      </c>
      <c r="AE176" s="272"/>
      <c r="AF176" s="342"/>
    </row>
    <row r="177" spans="1:32" s="59" customFormat="1">
      <c r="A177" s="325"/>
      <c r="B177" s="393" t="s">
        <v>218</v>
      </c>
      <c r="C177" s="347" t="s">
        <v>1171</v>
      </c>
      <c r="D177" s="280" t="s">
        <v>85</v>
      </c>
      <c r="E177" s="349">
        <v>19960</v>
      </c>
      <c r="F177" s="350">
        <v>20156</v>
      </c>
      <c r="G177" s="350">
        <v>25102</v>
      </c>
      <c r="H177" s="351">
        <v>25105</v>
      </c>
      <c r="I177" s="349" t="s">
        <v>1185</v>
      </c>
      <c r="J177" s="350" t="s">
        <v>1186</v>
      </c>
      <c r="K177" s="351" t="s">
        <v>1187</v>
      </c>
      <c r="L177" s="352" t="s">
        <v>1188</v>
      </c>
      <c r="M177" s="350" t="s">
        <v>1189</v>
      </c>
      <c r="N177" s="351" t="s">
        <v>1190</v>
      </c>
      <c r="O177" s="330">
        <v>31.99</v>
      </c>
      <c r="P177" s="148">
        <f t="shared" si="20"/>
        <v>26.882352941176471</v>
      </c>
      <c r="Q177" s="133" t="s">
        <v>1169</v>
      </c>
      <c r="R177" s="149" t="s">
        <v>1170</v>
      </c>
      <c r="S177" s="234">
        <f>O177-11</f>
        <v>20.99</v>
      </c>
      <c r="T177" s="148">
        <f t="shared" si="22"/>
        <v>17.638655462184872</v>
      </c>
      <c r="U177" s="105"/>
      <c r="V177" s="161"/>
      <c r="W177" s="341" t="s">
        <v>1178</v>
      </c>
      <c r="X177" s="133">
        <v>230</v>
      </c>
      <c r="Y177" s="83">
        <v>-80</v>
      </c>
      <c r="Z177" s="271">
        <f t="shared" si="23"/>
        <v>150</v>
      </c>
      <c r="AA177" s="137">
        <f t="shared" si="24"/>
        <v>-130.9</v>
      </c>
      <c r="AB177" s="166">
        <f t="shared" si="25"/>
        <v>9.99</v>
      </c>
      <c r="AC177" s="128">
        <f t="shared" si="26"/>
        <v>8.3949579831932777</v>
      </c>
      <c r="AD177" s="134">
        <v>45717</v>
      </c>
      <c r="AE177" s="272"/>
      <c r="AF177" s="342"/>
    </row>
    <row r="178" spans="1:32" s="59" customFormat="1">
      <c r="A178" s="325"/>
      <c r="B178" s="393" t="s">
        <v>218</v>
      </c>
      <c r="C178" s="347" t="s">
        <v>1191</v>
      </c>
      <c r="D178" s="280" t="s">
        <v>71</v>
      </c>
      <c r="E178" s="349">
        <v>19961</v>
      </c>
      <c r="F178" s="350">
        <v>20157</v>
      </c>
      <c r="G178" s="350">
        <v>25103</v>
      </c>
      <c r="H178" s="351">
        <v>25106</v>
      </c>
      <c r="I178" s="349" t="s">
        <v>1192</v>
      </c>
      <c r="J178" s="350" t="s">
        <v>1193</v>
      </c>
      <c r="K178" s="351" t="s">
        <v>1194</v>
      </c>
      <c r="L178" s="352" t="s">
        <v>1195</v>
      </c>
      <c r="M178" s="350" t="s">
        <v>1196</v>
      </c>
      <c r="N178" s="351" t="s">
        <v>1197</v>
      </c>
      <c r="O178" s="330">
        <v>36.99</v>
      </c>
      <c r="P178" s="148">
        <f t="shared" si="20"/>
        <v>31.084033613445381</v>
      </c>
      <c r="Q178" s="133"/>
      <c r="R178" s="149"/>
      <c r="S178" s="234">
        <f t="shared" si="21"/>
        <v>36.99</v>
      </c>
      <c r="T178" s="148">
        <f t="shared" si="22"/>
        <v>31.084033613445381</v>
      </c>
      <c r="U178" s="105"/>
      <c r="V178" s="161"/>
      <c r="W178" s="341" t="s">
        <v>1198</v>
      </c>
      <c r="X178" s="133">
        <v>310</v>
      </c>
      <c r="Y178" s="83"/>
      <c r="Z178" s="271">
        <f t="shared" si="23"/>
        <v>310</v>
      </c>
      <c r="AA178" s="137">
        <f t="shared" si="24"/>
        <v>-321.3</v>
      </c>
      <c r="AB178" s="166">
        <f t="shared" si="25"/>
        <v>9.99</v>
      </c>
      <c r="AC178" s="128">
        <f t="shared" si="26"/>
        <v>8.3949579831932777</v>
      </c>
      <c r="AD178" s="134">
        <v>45689</v>
      </c>
      <c r="AE178" s="272"/>
      <c r="AF178" s="342"/>
    </row>
    <row r="179" spans="1:32" s="59" customFormat="1">
      <c r="A179" s="327"/>
      <c r="B179" s="393" t="s">
        <v>218</v>
      </c>
      <c r="C179" s="347" t="s">
        <v>1191</v>
      </c>
      <c r="D179" s="280" t="s">
        <v>71</v>
      </c>
      <c r="E179" s="349">
        <v>19961</v>
      </c>
      <c r="F179" s="350">
        <v>20157</v>
      </c>
      <c r="G179" s="350">
        <v>25103</v>
      </c>
      <c r="H179" s="351">
        <v>25106</v>
      </c>
      <c r="I179" s="349" t="s">
        <v>1199</v>
      </c>
      <c r="J179" s="350" t="s">
        <v>1200</v>
      </c>
      <c r="K179" s="351" t="s">
        <v>1201</v>
      </c>
      <c r="L179" s="352" t="s">
        <v>1202</v>
      </c>
      <c r="M179" s="350" t="s">
        <v>1203</v>
      </c>
      <c r="N179" s="351" t="s">
        <v>1204</v>
      </c>
      <c r="O179" s="330">
        <v>36.99</v>
      </c>
      <c r="P179" s="148">
        <f t="shared" si="20"/>
        <v>31.084033613445381</v>
      </c>
      <c r="Q179" s="133">
        <v>3</v>
      </c>
      <c r="R179" s="149">
        <v>24020</v>
      </c>
      <c r="S179" s="234">
        <f t="shared" si="21"/>
        <v>33.99</v>
      </c>
      <c r="T179" s="148">
        <f t="shared" si="22"/>
        <v>28.563025210084035</v>
      </c>
      <c r="U179" s="105"/>
      <c r="V179" s="161"/>
      <c r="W179" s="341" t="s">
        <v>1198</v>
      </c>
      <c r="X179" s="133">
        <v>310</v>
      </c>
      <c r="Y179" s="83">
        <v>0</v>
      </c>
      <c r="Z179" s="271">
        <f t="shared" si="23"/>
        <v>310</v>
      </c>
      <c r="AA179" s="137">
        <f t="shared" si="24"/>
        <v>-321.3</v>
      </c>
      <c r="AB179" s="166">
        <f t="shared" si="25"/>
        <v>9.99</v>
      </c>
      <c r="AC179" s="128">
        <f t="shared" si="26"/>
        <v>8.3949579831932777</v>
      </c>
      <c r="AD179" s="134">
        <v>45717</v>
      </c>
      <c r="AE179" s="272"/>
      <c r="AF179" s="342"/>
    </row>
    <row r="180" spans="1:32" s="59" customFormat="1">
      <c r="A180" s="325"/>
      <c r="B180" s="393" t="s">
        <v>218</v>
      </c>
      <c r="C180" s="347" t="s">
        <v>1191</v>
      </c>
      <c r="D180" s="280" t="s">
        <v>71</v>
      </c>
      <c r="E180" s="349">
        <v>19961</v>
      </c>
      <c r="F180" s="350">
        <v>20157</v>
      </c>
      <c r="G180" s="350">
        <v>25103</v>
      </c>
      <c r="H180" s="351">
        <v>25106</v>
      </c>
      <c r="I180" s="349" t="s">
        <v>1205</v>
      </c>
      <c r="J180" s="350" t="s">
        <v>1206</v>
      </c>
      <c r="K180" s="351" t="s">
        <v>1207</v>
      </c>
      <c r="L180" s="352" t="s">
        <v>1208</v>
      </c>
      <c r="M180" s="350" t="s">
        <v>1209</v>
      </c>
      <c r="N180" s="351" t="s">
        <v>1210</v>
      </c>
      <c r="O180" s="330">
        <v>36.99</v>
      </c>
      <c r="P180" s="148">
        <f t="shared" si="20"/>
        <v>31.084033613445381</v>
      </c>
      <c r="Q180" s="133" t="s">
        <v>1169</v>
      </c>
      <c r="R180" s="149" t="s">
        <v>1170</v>
      </c>
      <c r="S180" s="234">
        <f>O180-11</f>
        <v>25.990000000000002</v>
      </c>
      <c r="T180" s="148">
        <f t="shared" si="22"/>
        <v>21.840336134453786</v>
      </c>
      <c r="U180" s="105"/>
      <c r="V180" s="161"/>
      <c r="W180" s="341" t="s">
        <v>1198</v>
      </c>
      <c r="X180" s="133">
        <v>310</v>
      </c>
      <c r="Y180" s="83">
        <v>-80</v>
      </c>
      <c r="Z180" s="271">
        <f t="shared" si="23"/>
        <v>230</v>
      </c>
      <c r="AA180" s="137">
        <f t="shared" si="24"/>
        <v>-226.1</v>
      </c>
      <c r="AB180" s="166">
        <f t="shared" si="25"/>
        <v>9.99</v>
      </c>
      <c r="AC180" s="128">
        <f t="shared" si="26"/>
        <v>8.3949579831932777</v>
      </c>
      <c r="AD180" s="134">
        <v>45717</v>
      </c>
      <c r="AE180" s="272"/>
      <c r="AF180" s="342"/>
    </row>
    <row r="181" spans="1:32" s="59" customFormat="1">
      <c r="A181" s="325"/>
      <c r="B181" s="393" t="s">
        <v>218</v>
      </c>
      <c r="C181" s="347" t="s">
        <v>1211</v>
      </c>
      <c r="D181" s="414" t="s">
        <v>2597</v>
      </c>
      <c r="E181" s="349">
        <v>20134</v>
      </c>
      <c r="F181" s="350">
        <v>20316</v>
      </c>
      <c r="G181" s="350">
        <v>25423</v>
      </c>
      <c r="H181" s="351">
        <v>25439</v>
      </c>
      <c r="I181" s="349" t="s">
        <v>1212</v>
      </c>
      <c r="J181" s="350" t="s">
        <v>1213</v>
      </c>
      <c r="K181" s="351" t="s">
        <v>1214</v>
      </c>
      <c r="L181" s="352" t="s">
        <v>1215</v>
      </c>
      <c r="M181" s="350" t="s">
        <v>1216</v>
      </c>
      <c r="N181" s="351" t="s">
        <v>1217</v>
      </c>
      <c r="O181" s="330">
        <v>31.99</v>
      </c>
      <c r="P181" s="148">
        <f t="shared" si="20"/>
        <v>26.882352941176471</v>
      </c>
      <c r="Q181" s="133"/>
      <c r="R181" s="149"/>
      <c r="S181" s="234">
        <f t="shared" si="21"/>
        <v>31.99</v>
      </c>
      <c r="T181" s="148">
        <f t="shared" si="22"/>
        <v>26.882352941176471</v>
      </c>
      <c r="U181" s="105"/>
      <c r="V181" s="161"/>
      <c r="W181" s="341" t="s">
        <v>1218</v>
      </c>
      <c r="X181" s="133">
        <v>160</v>
      </c>
      <c r="Y181" s="83"/>
      <c r="Z181" s="271">
        <f t="shared" si="23"/>
        <v>160</v>
      </c>
      <c r="AA181" s="137">
        <f t="shared" si="24"/>
        <v>-142.79999999999998</v>
      </c>
      <c r="AB181" s="166">
        <f t="shared" si="25"/>
        <v>9.99</v>
      </c>
      <c r="AC181" s="128">
        <f t="shared" si="26"/>
        <v>8.3949579831932777</v>
      </c>
      <c r="AD181" s="134">
        <v>45689</v>
      </c>
      <c r="AE181" s="272"/>
      <c r="AF181" s="342"/>
    </row>
    <row r="182" spans="1:32" s="59" customFormat="1">
      <c r="A182" s="325"/>
      <c r="B182" s="393" t="s">
        <v>218</v>
      </c>
      <c r="C182" s="347" t="s">
        <v>1211</v>
      </c>
      <c r="D182" s="414" t="s">
        <v>2597</v>
      </c>
      <c r="E182" s="349">
        <v>20134</v>
      </c>
      <c r="F182" s="350">
        <v>20316</v>
      </c>
      <c r="G182" s="350">
        <v>25423</v>
      </c>
      <c r="H182" s="351">
        <v>25439</v>
      </c>
      <c r="I182" s="349" t="s">
        <v>1219</v>
      </c>
      <c r="J182" s="350" t="s">
        <v>1220</v>
      </c>
      <c r="K182" s="351" t="s">
        <v>1221</v>
      </c>
      <c r="L182" s="352" t="s">
        <v>1222</v>
      </c>
      <c r="M182" s="350" t="s">
        <v>1223</v>
      </c>
      <c r="N182" s="351" t="s">
        <v>1224</v>
      </c>
      <c r="O182" s="330">
        <v>31.99</v>
      </c>
      <c r="P182" s="148">
        <f t="shared" si="20"/>
        <v>26.882352941176471</v>
      </c>
      <c r="Q182" s="133">
        <v>6</v>
      </c>
      <c r="R182" s="149">
        <v>24213</v>
      </c>
      <c r="S182" s="234">
        <f t="shared" si="21"/>
        <v>25.99</v>
      </c>
      <c r="T182" s="148">
        <f t="shared" si="22"/>
        <v>21.840336134453782</v>
      </c>
      <c r="U182" s="105"/>
      <c r="V182" s="161"/>
      <c r="W182" s="341" t="s">
        <v>1218</v>
      </c>
      <c r="X182" s="133">
        <v>160</v>
      </c>
      <c r="Y182" s="83">
        <v>-45</v>
      </c>
      <c r="Z182" s="271">
        <f t="shared" si="23"/>
        <v>115</v>
      </c>
      <c r="AA182" s="137">
        <f t="shared" si="24"/>
        <v>-89.25</v>
      </c>
      <c r="AB182" s="166">
        <f t="shared" si="25"/>
        <v>9.99</v>
      </c>
      <c r="AC182" s="128">
        <f t="shared" si="26"/>
        <v>8.3949579831932777</v>
      </c>
      <c r="AD182" s="134">
        <v>45717</v>
      </c>
      <c r="AE182" s="272"/>
      <c r="AF182" s="342"/>
    </row>
    <row r="183" spans="1:32" s="59" customFormat="1">
      <c r="A183" s="325"/>
      <c r="B183" s="393" t="s">
        <v>218</v>
      </c>
      <c r="C183" s="347" t="s">
        <v>1211</v>
      </c>
      <c r="D183" s="414" t="s">
        <v>2597</v>
      </c>
      <c r="E183" s="349">
        <v>20134</v>
      </c>
      <c r="F183" s="350">
        <v>20316</v>
      </c>
      <c r="G183" s="350">
        <v>25423</v>
      </c>
      <c r="H183" s="351">
        <v>25439</v>
      </c>
      <c r="I183" s="349" t="s">
        <v>1225</v>
      </c>
      <c r="J183" s="350" t="s">
        <v>1226</v>
      </c>
      <c r="K183" s="351" t="s">
        <v>1227</v>
      </c>
      <c r="L183" s="352" t="s">
        <v>1228</v>
      </c>
      <c r="M183" s="350" t="s">
        <v>1229</v>
      </c>
      <c r="N183" s="351" t="s">
        <v>1230</v>
      </c>
      <c r="O183" s="330">
        <v>31.99</v>
      </c>
      <c r="P183" s="148">
        <f t="shared" si="20"/>
        <v>26.882352941176471</v>
      </c>
      <c r="Q183" s="133">
        <v>8</v>
      </c>
      <c r="R183" s="149">
        <v>24214</v>
      </c>
      <c r="S183" s="234">
        <f t="shared" si="21"/>
        <v>23.99</v>
      </c>
      <c r="T183" s="148">
        <f t="shared" si="22"/>
        <v>20.159663865546218</v>
      </c>
      <c r="U183" s="105"/>
      <c r="V183" s="161"/>
      <c r="W183" s="341" t="s">
        <v>1218</v>
      </c>
      <c r="X183" s="133">
        <v>160</v>
      </c>
      <c r="Y183" s="83">
        <v>-80</v>
      </c>
      <c r="Z183" s="271">
        <f t="shared" si="23"/>
        <v>80</v>
      </c>
      <c r="AA183" s="137">
        <f t="shared" si="24"/>
        <v>-47.599999999999994</v>
      </c>
      <c r="AB183" s="166">
        <f t="shared" si="25"/>
        <v>9.99</v>
      </c>
      <c r="AC183" s="128">
        <f t="shared" si="26"/>
        <v>8.3949579831932777</v>
      </c>
      <c r="AD183" s="134">
        <v>45717</v>
      </c>
      <c r="AE183" s="272"/>
      <c r="AF183" s="342"/>
    </row>
    <row r="184" spans="1:32" s="59" customFormat="1">
      <c r="A184" s="325"/>
      <c r="B184" s="393" t="s">
        <v>218</v>
      </c>
      <c r="C184" s="347" t="s">
        <v>1211</v>
      </c>
      <c r="D184" s="414" t="s">
        <v>2597</v>
      </c>
      <c r="E184" s="349">
        <v>20134</v>
      </c>
      <c r="F184" s="350">
        <v>20316</v>
      </c>
      <c r="G184" s="350">
        <v>25423</v>
      </c>
      <c r="H184" s="351">
        <v>25439</v>
      </c>
      <c r="I184" s="349" t="s">
        <v>1231</v>
      </c>
      <c r="J184" s="350" t="s">
        <v>1232</v>
      </c>
      <c r="K184" s="351" t="s">
        <v>1233</v>
      </c>
      <c r="L184" s="352" t="s">
        <v>1234</v>
      </c>
      <c r="M184" s="350" t="s">
        <v>1235</v>
      </c>
      <c r="N184" s="351" t="s">
        <v>1236</v>
      </c>
      <c r="O184" s="330">
        <v>31.99</v>
      </c>
      <c r="P184" s="148">
        <f t="shared" si="20"/>
        <v>26.882352941176471</v>
      </c>
      <c r="Q184" s="133">
        <v>3</v>
      </c>
      <c r="R184" s="149">
        <v>24020</v>
      </c>
      <c r="S184" s="234">
        <f t="shared" si="21"/>
        <v>28.99</v>
      </c>
      <c r="T184" s="148">
        <f t="shared" si="22"/>
        <v>24.361344537815125</v>
      </c>
      <c r="U184" s="105"/>
      <c r="V184" s="161"/>
      <c r="W184" s="341" t="s">
        <v>1218</v>
      </c>
      <c r="X184" s="133">
        <v>160</v>
      </c>
      <c r="Y184" s="83">
        <v>0</v>
      </c>
      <c r="Z184" s="271">
        <f t="shared" si="23"/>
        <v>160</v>
      </c>
      <c r="AA184" s="137">
        <f t="shared" si="24"/>
        <v>-142.79999999999998</v>
      </c>
      <c r="AB184" s="166">
        <f t="shared" si="25"/>
        <v>9.99</v>
      </c>
      <c r="AC184" s="128">
        <f t="shared" si="26"/>
        <v>8.3949579831932777</v>
      </c>
      <c r="AD184" s="134">
        <v>45717</v>
      </c>
      <c r="AE184" s="272"/>
      <c r="AF184" s="342"/>
    </row>
    <row r="185" spans="1:32" s="59" customFormat="1">
      <c r="A185" s="325"/>
      <c r="B185" s="393" t="s">
        <v>218</v>
      </c>
      <c r="C185" s="347" t="s">
        <v>1211</v>
      </c>
      <c r="D185" s="414" t="s">
        <v>2597</v>
      </c>
      <c r="E185" s="349">
        <v>20134</v>
      </c>
      <c r="F185" s="350">
        <v>20316</v>
      </c>
      <c r="G185" s="350">
        <v>25423</v>
      </c>
      <c r="H185" s="351">
        <v>25439</v>
      </c>
      <c r="I185" s="349" t="s">
        <v>1237</v>
      </c>
      <c r="J185" s="350" t="s">
        <v>1238</v>
      </c>
      <c r="K185" s="351" t="s">
        <v>1239</v>
      </c>
      <c r="L185" s="352" t="s">
        <v>1240</v>
      </c>
      <c r="M185" s="350" t="s">
        <v>1241</v>
      </c>
      <c r="N185" s="351" t="s">
        <v>1242</v>
      </c>
      <c r="O185" s="330">
        <v>31.99</v>
      </c>
      <c r="P185" s="148">
        <f t="shared" si="20"/>
        <v>26.882352941176471</v>
      </c>
      <c r="Q185" s="133" t="s">
        <v>1169</v>
      </c>
      <c r="R185" s="149" t="s">
        <v>1170</v>
      </c>
      <c r="S185" s="234">
        <f>O185-11</f>
        <v>20.99</v>
      </c>
      <c r="T185" s="148">
        <f t="shared" si="22"/>
        <v>17.638655462184872</v>
      </c>
      <c r="U185" s="105"/>
      <c r="V185" s="161"/>
      <c r="W185" s="341" t="s">
        <v>1218</v>
      </c>
      <c r="X185" s="133">
        <v>160</v>
      </c>
      <c r="Y185" s="83">
        <v>-80</v>
      </c>
      <c r="Z185" s="271">
        <f t="shared" si="23"/>
        <v>80</v>
      </c>
      <c r="AA185" s="137">
        <f t="shared" si="24"/>
        <v>-47.599999999999994</v>
      </c>
      <c r="AB185" s="166">
        <f t="shared" si="25"/>
        <v>9.99</v>
      </c>
      <c r="AC185" s="128">
        <f t="shared" si="26"/>
        <v>8.3949579831932777</v>
      </c>
      <c r="AD185" s="134">
        <v>45717</v>
      </c>
      <c r="AE185" s="272"/>
      <c r="AF185" s="342"/>
    </row>
    <row r="186" spans="1:32" s="59" customFormat="1">
      <c r="A186" s="326"/>
      <c r="B186" s="393" t="s">
        <v>218</v>
      </c>
      <c r="C186" s="347" t="s">
        <v>1211</v>
      </c>
      <c r="D186" s="414" t="s">
        <v>2597</v>
      </c>
      <c r="E186" s="349">
        <v>20134</v>
      </c>
      <c r="F186" s="350">
        <v>20316</v>
      </c>
      <c r="G186" s="350">
        <v>25423</v>
      </c>
      <c r="H186" s="351">
        <v>25439</v>
      </c>
      <c r="I186" s="349" t="s">
        <v>1243</v>
      </c>
      <c r="J186" s="350" t="s">
        <v>1244</v>
      </c>
      <c r="K186" s="351" t="s">
        <v>1245</v>
      </c>
      <c r="L186" s="352" t="s">
        <v>1246</v>
      </c>
      <c r="M186" s="350" t="s">
        <v>1247</v>
      </c>
      <c r="N186" s="351" t="s">
        <v>1248</v>
      </c>
      <c r="O186" s="330">
        <v>31.99</v>
      </c>
      <c r="P186" s="148">
        <f t="shared" si="20"/>
        <v>26.882352941176471</v>
      </c>
      <c r="Q186" s="133" t="s">
        <v>1249</v>
      </c>
      <c r="R186" s="149" t="s">
        <v>1250</v>
      </c>
      <c r="S186" s="234">
        <f>O186-9</f>
        <v>22.99</v>
      </c>
      <c r="T186" s="148">
        <f t="shared" si="22"/>
        <v>19.319327731092436</v>
      </c>
      <c r="U186" s="105"/>
      <c r="V186" s="161"/>
      <c r="W186" s="341" t="s">
        <v>1218</v>
      </c>
      <c r="X186" s="133">
        <v>160</v>
      </c>
      <c r="Y186" s="83">
        <v>-45</v>
      </c>
      <c r="Z186" s="271">
        <f t="shared" si="23"/>
        <v>115</v>
      </c>
      <c r="AA186" s="137">
        <f t="shared" si="24"/>
        <v>-89.25</v>
      </c>
      <c r="AB186" s="166">
        <f t="shared" si="25"/>
        <v>9.99</v>
      </c>
      <c r="AC186" s="128">
        <f t="shared" si="26"/>
        <v>8.3949579831932777</v>
      </c>
      <c r="AD186" s="134">
        <v>45717</v>
      </c>
      <c r="AE186" s="272"/>
      <c r="AF186" s="342"/>
    </row>
    <row r="187" spans="1:32" s="59" customFormat="1">
      <c r="A187" s="326"/>
      <c r="B187" s="393" t="s">
        <v>218</v>
      </c>
      <c r="C187" s="347" t="s">
        <v>1251</v>
      </c>
      <c r="D187" s="280" t="s">
        <v>85</v>
      </c>
      <c r="E187" s="349">
        <v>20135</v>
      </c>
      <c r="F187" s="350">
        <v>20317</v>
      </c>
      <c r="G187" s="350">
        <v>25424</v>
      </c>
      <c r="H187" s="351">
        <v>25440</v>
      </c>
      <c r="I187" s="349" t="s">
        <v>1252</v>
      </c>
      <c r="J187" s="350" t="s">
        <v>1253</v>
      </c>
      <c r="K187" s="351" t="s">
        <v>1254</v>
      </c>
      <c r="L187" s="352" t="s">
        <v>1255</v>
      </c>
      <c r="M187" s="350" t="s">
        <v>1256</v>
      </c>
      <c r="N187" s="351" t="s">
        <v>1257</v>
      </c>
      <c r="O187" s="330">
        <v>36.99</v>
      </c>
      <c r="P187" s="148">
        <f t="shared" si="20"/>
        <v>31.084033613445381</v>
      </c>
      <c r="Q187" s="133"/>
      <c r="R187" s="149"/>
      <c r="S187" s="234">
        <f t="shared" si="21"/>
        <v>36.99</v>
      </c>
      <c r="T187" s="148">
        <f t="shared" si="22"/>
        <v>31.084033613445381</v>
      </c>
      <c r="U187" s="105"/>
      <c r="V187" s="161"/>
      <c r="W187" s="341" t="s">
        <v>1258</v>
      </c>
      <c r="X187" s="133">
        <v>250</v>
      </c>
      <c r="Y187" s="83"/>
      <c r="Z187" s="271">
        <f t="shared" si="23"/>
        <v>250</v>
      </c>
      <c r="AA187" s="137">
        <f t="shared" si="24"/>
        <v>-249.89999999999998</v>
      </c>
      <c r="AB187" s="166">
        <f t="shared" si="25"/>
        <v>9.99</v>
      </c>
      <c r="AC187" s="128">
        <f t="shared" si="26"/>
        <v>8.3949579831932777</v>
      </c>
      <c r="AD187" s="134">
        <v>45689</v>
      </c>
      <c r="AE187" s="272"/>
      <c r="AF187" s="342"/>
    </row>
    <row r="188" spans="1:32" s="59" customFormat="1">
      <c r="A188" s="328"/>
      <c r="B188" s="393" t="s">
        <v>218</v>
      </c>
      <c r="C188" s="347" t="s">
        <v>1251</v>
      </c>
      <c r="D188" s="280" t="s">
        <v>85</v>
      </c>
      <c r="E188" s="349">
        <v>20135</v>
      </c>
      <c r="F188" s="350">
        <v>20317</v>
      </c>
      <c r="G188" s="350">
        <v>25424</v>
      </c>
      <c r="H188" s="351">
        <v>25440</v>
      </c>
      <c r="I188" s="349" t="s">
        <v>1259</v>
      </c>
      <c r="J188" s="350" t="s">
        <v>1260</v>
      </c>
      <c r="K188" s="351" t="s">
        <v>1261</v>
      </c>
      <c r="L188" s="352" t="s">
        <v>1262</v>
      </c>
      <c r="M188" s="350" t="s">
        <v>1263</v>
      </c>
      <c r="N188" s="351" t="s">
        <v>1264</v>
      </c>
      <c r="O188" s="330">
        <v>36.99</v>
      </c>
      <c r="P188" s="148">
        <f t="shared" si="20"/>
        <v>31.084033613445381</v>
      </c>
      <c r="Q188" s="133">
        <v>6</v>
      </c>
      <c r="R188" s="149">
        <v>24213</v>
      </c>
      <c r="S188" s="234">
        <f t="shared" si="21"/>
        <v>30.990000000000002</v>
      </c>
      <c r="T188" s="148">
        <f t="shared" si="22"/>
        <v>26.042016806722692</v>
      </c>
      <c r="U188" s="105"/>
      <c r="V188" s="161"/>
      <c r="W188" s="341" t="s">
        <v>1258</v>
      </c>
      <c r="X188" s="133">
        <v>250</v>
      </c>
      <c r="Y188" s="83">
        <v>-45</v>
      </c>
      <c r="Z188" s="271">
        <f t="shared" si="23"/>
        <v>205</v>
      </c>
      <c r="AA188" s="137">
        <f t="shared" si="24"/>
        <v>-196.35</v>
      </c>
      <c r="AB188" s="166">
        <f t="shared" si="25"/>
        <v>9.99</v>
      </c>
      <c r="AC188" s="128">
        <f t="shared" si="26"/>
        <v>8.3949579831932777</v>
      </c>
      <c r="AD188" s="134">
        <v>45717</v>
      </c>
      <c r="AE188" s="272"/>
      <c r="AF188" s="342"/>
    </row>
    <row r="189" spans="1:32" s="59" customFormat="1">
      <c r="A189" s="328"/>
      <c r="B189" s="393" t="s">
        <v>218</v>
      </c>
      <c r="C189" s="347" t="s">
        <v>1251</v>
      </c>
      <c r="D189" s="280" t="s">
        <v>85</v>
      </c>
      <c r="E189" s="349">
        <v>20135</v>
      </c>
      <c r="F189" s="350">
        <v>20317</v>
      </c>
      <c r="G189" s="350">
        <v>25424</v>
      </c>
      <c r="H189" s="351">
        <v>25440</v>
      </c>
      <c r="I189" s="349" t="s">
        <v>1265</v>
      </c>
      <c r="J189" s="350" t="s">
        <v>1266</v>
      </c>
      <c r="K189" s="351" t="s">
        <v>1267</v>
      </c>
      <c r="L189" s="352" t="s">
        <v>1268</v>
      </c>
      <c r="M189" s="350" t="s">
        <v>1269</v>
      </c>
      <c r="N189" s="351" t="s">
        <v>1270</v>
      </c>
      <c r="O189" s="330">
        <v>36.99</v>
      </c>
      <c r="P189" s="148">
        <f t="shared" si="20"/>
        <v>31.084033613445381</v>
      </c>
      <c r="Q189" s="133">
        <v>8</v>
      </c>
      <c r="R189" s="149">
        <v>24214</v>
      </c>
      <c r="S189" s="234">
        <f t="shared" si="21"/>
        <v>28.990000000000002</v>
      </c>
      <c r="T189" s="148">
        <f t="shared" si="22"/>
        <v>24.361344537815128</v>
      </c>
      <c r="U189" s="105"/>
      <c r="V189" s="161"/>
      <c r="W189" s="341" t="s">
        <v>1258</v>
      </c>
      <c r="X189" s="133">
        <v>250</v>
      </c>
      <c r="Y189" s="83">
        <v>-80</v>
      </c>
      <c r="Z189" s="271">
        <f t="shared" si="23"/>
        <v>170</v>
      </c>
      <c r="AA189" s="137">
        <f t="shared" si="24"/>
        <v>-154.69999999999999</v>
      </c>
      <c r="AB189" s="166">
        <f t="shared" si="25"/>
        <v>9.99</v>
      </c>
      <c r="AC189" s="128">
        <f t="shared" si="26"/>
        <v>8.3949579831932777</v>
      </c>
      <c r="AD189" s="134">
        <v>45717</v>
      </c>
      <c r="AE189" s="272"/>
      <c r="AF189" s="342"/>
    </row>
    <row r="190" spans="1:32" s="59" customFormat="1">
      <c r="A190" s="328"/>
      <c r="B190" s="393" t="s">
        <v>218</v>
      </c>
      <c r="C190" s="347" t="s">
        <v>1251</v>
      </c>
      <c r="D190" s="280" t="s">
        <v>85</v>
      </c>
      <c r="E190" s="349">
        <v>20135</v>
      </c>
      <c r="F190" s="350">
        <v>20317</v>
      </c>
      <c r="G190" s="350">
        <v>25424</v>
      </c>
      <c r="H190" s="351">
        <v>25440</v>
      </c>
      <c r="I190" s="349" t="s">
        <v>1271</v>
      </c>
      <c r="J190" s="350" t="s">
        <v>1272</v>
      </c>
      <c r="K190" s="351" t="s">
        <v>1273</v>
      </c>
      <c r="L190" s="352" t="s">
        <v>1274</v>
      </c>
      <c r="M190" s="350" t="s">
        <v>1275</v>
      </c>
      <c r="N190" s="351" t="s">
        <v>1276</v>
      </c>
      <c r="O190" s="330">
        <v>36.99</v>
      </c>
      <c r="P190" s="148">
        <f t="shared" si="20"/>
        <v>31.084033613445381</v>
      </c>
      <c r="Q190" s="133">
        <v>3</v>
      </c>
      <c r="R190" s="149">
        <v>24020</v>
      </c>
      <c r="S190" s="234">
        <f t="shared" si="21"/>
        <v>33.99</v>
      </c>
      <c r="T190" s="148">
        <f t="shared" si="22"/>
        <v>28.563025210084035</v>
      </c>
      <c r="U190" s="105"/>
      <c r="V190" s="161"/>
      <c r="W190" s="341" t="s">
        <v>1258</v>
      </c>
      <c r="X190" s="133">
        <v>250</v>
      </c>
      <c r="Y190" s="83">
        <v>0</v>
      </c>
      <c r="Z190" s="271">
        <f t="shared" si="23"/>
        <v>250</v>
      </c>
      <c r="AA190" s="137">
        <f t="shared" si="24"/>
        <v>-249.89999999999998</v>
      </c>
      <c r="AB190" s="166">
        <f t="shared" si="25"/>
        <v>9.99</v>
      </c>
      <c r="AC190" s="128">
        <f t="shared" si="26"/>
        <v>8.3949579831932777</v>
      </c>
      <c r="AD190" s="134">
        <v>45717</v>
      </c>
      <c r="AE190" s="272"/>
      <c r="AF190" s="342"/>
    </row>
    <row r="191" spans="1:32" s="59" customFormat="1">
      <c r="A191" s="325"/>
      <c r="B191" s="393" t="s">
        <v>218</v>
      </c>
      <c r="C191" s="347" t="s">
        <v>1251</v>
      </c>
      <c r="D191" s="280" t="s">
        <v>85</v>
      </c>
      <c r="E191" s="349">
        <v>20135</v>
      </c>
      <c r="F191" s="350">
        <v>20317</v>
      </c>
      <c r="G191" s="350">
        <v>25424</v>
      </c>
      <c r="H191" s="351">
        <v>25440</v>
      </c>
      <c r="I191" s="349" t="s">
        <v>1277</v>
      </c>
      <c r="J191" s="350" t="s">
        <v>1278</v>
      </c>
      <c r="K191" s="351" t="s">
        <v>1279</v>
      </c>
      <c r="L191" s="352" t="s">
        <v>1280</v>
      </c>
      <c r="M191" s="350" t="s">
        <v>1281</v>
      </c>
      <c r="N191" s="351" t="s">
        <v>1282</v>
      </c>
      <c r="O191" s="330">
        <v>36.99</v>
      </c>
      <c r="P191" s="148">
        <f t="shared" si="20"/>
        <v>31.084033613445381</v>
      </c>
      <c r="Q191" s="133" t="s">
        <v>1169</v>
      </c>
      <c r="R191" s="149" t="s">
        <v>1170</v>
      </c>
      <c r="S191" s="234">
        <f>O191-11</f>
        <v>25.990000000000002</v>
      </c>
      <c r="T191" s="148">
        <f t="shared" si="22"/>
        <v>21.840336134453786</v>
      </c>
      <c r="U191" s="105"/>
      <c r="V191" s="161"/>
      <c r="W191" s="341" t="s">
        <v>1258</v>
      </c>
      <c r="X191" s="133">
        <v>250</v>
      </c>
      <c r="Y191" s="83">
        <v>-80</v>
      </c>
      <c r="Z191" s="271">
        <f t="shared" si="23"/>
        <v>170</v>
      </c>
      <c r="AA191" s="137">
        <f t="shared" si="24"/>
        <v>-154.69999999999999</v>
      </c>
      <c r="AB191" s="166">
        <f t="shared" si="25"/>
        <v>9.99</v>
      </c>
      <c r="AC191" s="128">
        <f t="shared" si="26"/>
        <v>8.3949579831932777</v>
      </c>
      <c r="AD191" s="134">
        <v>45717</v>
      </c>
      <c r="AE191" s="272"/>
      <c r="AF191" s="342"/>
    </row>
    <row r="192" spans="1:32" s="59" customFormat="1">
      <c r="A192" s="325"/>
      <c r="B192" s="393" t="s">
        <v>218</v>
      </c>
      <c r="C192" s="347" t="s">
        <v>1251</v>
      </c>
      <c r="D192" s="280" t="s">
        <v>85</v>
      </c>
      <c r="E192" s="349">
        <v>20135</v>
      </c>
      <c r="F192" s="350">
        <v>20317</v>
      </c>
      <c r="G192" s="350">
        <v>25424</v>
      </c>
      <c r="H192" s="351">
        <v>25440</v>
      </c>
      <c r="I192" s="349" t="s">
        <v>1283</v>
      </c>
      <c r="J192" s="350" t="s">
        <v>1284</v>
      </c>
      <c r="K192" s="351" t="s">
        <v>1285</v>
      </c>
      <c r="L192" s="352" t="s">
        <v>1286</v>
      </c>
      <c r="M192" s="350" t="s">
        <v>1287</v>
      </c>
      <c r="N192" s="351" t="s">
        <v>1288</v>
      </c>
      <c r="O192" s="330">
        <v>36.99</v>
      </c>
      <c r="P192" s="148">
        <f t="shared" si="20"/>
        <v>31.084033613445381</v>
      </c>
      <c r="Q192" s="133" t="s">
        <v>1249</v>
      </c>
      <c r="R192" s="149" t="s">
        <v>1250</v>
      </c>
      <c r="S192" s="234">
        <f>O192-9</f>
        <v>27.990000000000002</v>
      </c>
      <c r="T192" s="148">
        <f t="shared" si="22"/>
        <v>23.521008403361346</v>
      </c>
      <c r="U192" s="105"/>
      <c r="V192" s="161"/>
      <c r="W192" s="341" t="s">
        <v>1258</v>
      </c>
      <c r="X192" s="133">
        <v>250</v>
      </c>
      <c r="Y192" s="83">
        <v>-45</v>
      </c>
      <c r="Z192" s="271">
        <f t="shared" si="23"/>
        <v>205</v>
      </c>
      <c r="AA192" s="137">
        <f t="shared" si="24"/>
        <v>-196.35</v>
      </c>
      <c r="AB192" s="166">
        <f t="shared" si="25"/>
        <v>9.99</v>
      </c>
      <c r="AC192" s="128">
        <f t="shared" si="26"/>
        <v>8.3949579831932777</v>
      </c>
      <c r="AD192" s="134">
        <v>45717</v>
      </c>
      <c r="AE192" s="272"/>
      <c r="AF192" s="342"/>
    </row>
    <row r="193" spans="1:32" s="59" customFormat="1">
      <c r="A193" s="392"/>
      <c r="B193" s="393" t="s">
        <v>218</v>
      </c>
      <c r="C193" s="347" t="s">
        <v>1289</v>
      </c>
      <c r="D193" s="280" t="s">
        <v>71</v>
      </c>
      <c r="E193" s="349">
        <v>20136</v>
      </c>
      <c r="F193" s="350">
        <v>20318</v>
      </c>
      <c r="G193" s="350">
        <v>25425</v>
      </c>
      <c r="H193" s="351">
        <v>25441</v>
      </c>
      <c r="I193" s="349" t="s">
        <v>1290</v>
      </c>
      <c r="J193" s="350" t="s">
        <v>1291</v>
      </c>
      <c r="K193" s="351" t="s">
        <v>1292</v>
      </c>
      <c r="L193" s="352" t="s">
        <v>1293</v>
      </c>
      <c r="M193" s="350" t="s">
        <v>1294</v>
      </c>
      <c r="N193" s="351" t="s">
        <v>1295</v>
      </c>
      <c r="O193" s="330">
        <v>41.99</v>
      </c>
      <c r="P193" s="148">
        <f t="shared" si="20"/>
        <v>35.285714285714292</v>
      </c>
      <c r="Q193" s="133"/>
      <c r="R193" s="149"/>
      <c r="S193" s="234">
        <f t="shared" si="21"/>
        <v>41.99</v>
      </c>
      <c r="T193" s="148">
        <f t="shared" si="22"/>
        <v>35.285714285714292</v>
      </c>
      <c r="U193" s="105"/>
      <c r="V193" s="161"/>
      <c r="W193" s="341" t="s">
        <v>1296</v>
      </c>
      <c r="X193" s="133">
        <v>330</v>
      </c>
      <c r="Y193" s="83"/>
      <c r="Z193" s="271">
        <f t="shared" si="23"/>
        <v>330</v>
      </c>
      <c r="AA193" s="137">
        <f t="shared" si="24"/>
        <v>-345.09999999999997</v>
      </c>
      <c r="AB193" s="166">
        <f t="shared" si="25"/>
        <v>9.99</v>
      </c>
      <c r="AC193" s="128">
        <f t="shared" si="26"/>
        <v>8.3949579831932777</v>
      </c>
      <c r="AD193" s="134">
        <v>45689</v>
      </c>
      <c r="AE193" s="272"/>
      <c r="AF193" s="342"/>
    </row>
    <row r="194" spans="1:32" s="59" customFormat="1">
      <c r="A194" s="326"/>
      <c r="B194" s="393" t="s">
        <v>218</v>
      </c>
      <c r="C194" s="347" t="s">
        <v>1289</v>
      </c>
      <c r="D194" s="280" t="s">
        <v>71</v>
      </c>
      <c r="E194" s="349">
        <v>20136</v>
      </c>
      <c r="F194" s="350">
        <v>20318</v>
      </c>
      <c r="G194" s="350">
        <v>25425</v>
      </c>
      <c r="H194" s="351">
        <v>25441</v>
      </c>
      <c r="I194" s="349" t="s">
        <v>1297</v>
      </c>
      <c r="J194" s="350" t="s">
        <v>1298</v>
      </c>
      <c r="K194" s="351" t="s">
        <v>1299</v>
      </c>
      <c r="L194" s="352" t="s">
        <v>1300</v>
      </c>
      <c r="M194" s="350" t="s">
        <v>1301</v>
      </c>
      <c r="N194" s="351" t="s">
        <v>1302</v>
      </c>
      <c r="O194" s="330">
        <v>41.99</v>
      </c>
      <c r="P194" s="148">
        <f t="shared" si="20"/>
        <v>35.285714285714292</v>
      </c>
      <c r="Q194" s="133">
        <v>6</v>
      </c>
      <c r="R194" s="149">
        <v>24213</v>
      </c>
      <c r="S194" s="234">
        <f t="shared" si="21"/>
        <v>35.99</v>
      </c>
      <c r="T194" s="148">
        <f t="shared" si="22"/>
        <v>30.243697478991599</v>
      </c>
      <c r="U194" s="105"/>
      <c r="V194" s="161"/>
      <c r="W194" s="341" t="s">
        <v>1296</v>
      </c>
      <c r="X194" s="133">
        <v>330</v>
      </c>
      <c r="Y194" s="83">
        <v>-45</v>
      </c>
      <c r="Z194" s="271">
        <f t="shared" si="23"/>
        <v>285</v>
      </c>
      <c r="AA194" s="137">
        <f t="shared" si="24"/>
        <v>-291.55</v>
      </c>
      <c r="AB194" s="166">
        <f t="shared" si="25"/>
        <v>9.99</v>
      </c>
      <c r="AC194" s="128">
        <f t="shared" si="26"/>
        <v>8.3949579831932777</v>
      </c>
      <c r="AD194" s="134">
        <v>45717</v>
      </c>
      <c r="AE194" s="272"/>
      <c r="AF194" s="342"/>
    </row>
    <row r="195" spans="1:32" s="59" customFormat="1">
      <c r="A195" s="328"/>
      <c r="B195" s="393" t="s">
        <v>218</v>
      </c>
      <c r="C195" s="347" t="s">
        <v>1289</v>
      </c>
      <c r="D195" s="280" t="s">
        <v>71</v>
      </c>
      <c r="E195" s="349">
        <v>20136</v>
      </c>
      <c r="F195" s="350">
        <v>20318</v>
      </c>
      <c r="G195" s="350">
        <v>25425</v>
      </c>
      <c r="H195" s="351">
        <v>25441</v>
      </c>
      <c r="I195" s="349" t="s">
        <v>1303</v>
      </c>
      <c r="J195" s="350" t="s">
        <v>1304</v>
      </c>
      <c r="K195" s="351" t="s">
        <v>1305</v>
      </c>
      <c r="L195" s="352" t="s">
        <v>1306</v>
      </c>
      <c r="M195" s="350" t="s">
        <v>1307</v>
      </c>
      <c r="N195" s="351" t="s">
        <v>1308</v>
      </c>
      <c r="O195" s="330">
        <v>41.99</v>
      </c>
      <c r="P195" s="148">
        <f t="shared" si="20"/>
        <v>35.285714285714292</v>
      </c>
      <c r="Q195" s="133">
        <v>8</v>
      </c>
      <c r="R195" s="149">
        <v>24214</v>
      </c>
      <c r="S195" s="234">
        <f t="shared" si="21"/>
        <v>33.99</v>
      </c>
      <c r="T195" s="148">
        <f t="shared" si="22"/>
        <v>28.563025210084035</v>
      </c>
      <c r="U195" s="105"/>
      <c r="V195" s="161"/>
      <c r="W195" s="341" t="s">
        <v>1296</v>
      </c>
      <c r="X195" s="133">
        <v>330</v>
      </c>
      <c r="Y195" s="83">
        <v>-80</v>
      </c>
      <c r="Z195" s="271">
        <f t="shared" si="23"/>
        <v>250</v>
      </c>
      <c r="AA195" s="137">
        <f t="shared" si="24"/>
        <v>-249.89999999999998</v>
      </c>
      <c r="AB195" s="166">
        <f t="shared" si="25"/>
        <v>9.99</v>
      </c>
      <c r="AC195" s="128">
        <f t="shared" si="26"/>
        <v>8.3949579831932777</v>
      </c>
      <c r="AD195" s="134">
        <v>45717</v>
      </c>
      <c r="AE195" s="272"/>
      <c r="AF195" s="342"/>
    </row>
    <row r="196" spans="1:32" s="59" customFormat="1">
      <c r="A196" s="328"/>
      <c r="B196" s="393" t="s">
        <v>218</v>
      </c>
      <c r="C196" s="347" t="s">
        <v>1289</v>
      </c>
      <c r="D196" s="280" t="s">
        <v>71</v>
      </c>
      <c r="E196" s="349">
        <v>20136</v>
      </c>
      <c r="F196" s="350">
        <v>20318</v>
      </c>
      <c r="G196" s="350">
        <v>25425</v>
      </c>
      <c r="H196" s="351">
        <v>25441</v>
      </c>
      <c r="I196" s="349" t="s">
        <v>1309</v>
      </c>
      <c r="J196" s="350" t="s">
        <v>1310</v>
      </c>
      <c r="K196" s="351" t="s">
        <v>1311</v>
      </c>
      <c r="L196" s="352" t="s">
        <v>1312</v>
      </c>
      <c r="M196" s="350" t="s">
        <v>1313</v>
      </c>
      <c r="N196" s="351" t="s">
        <v>1314</v>
      </c>
      <c r="O196" s="330">
        <v>41.99</v>
      </c>
      <c r="P196" s="148">
        <f t="shared" si="20"/>
        <v>35.285714285714292</v>
      </c>
      <c r="Q196" s="133">
        <v>3</v>
      </c>
      <c r="R196" s="149">
        <v>24020</v>
      </c>
      <c r="S196" s="234">
        <f t="shared" si="21"/>
        <v>38.99</v>
      </c>
      <c r="T196" s="148">
        <f t="shared" si="22"/>
        <v>32.764705882352942</v>
      </c>
      <c r="U196" s="105"/>
      <c r="V196" s="161"/>
      <c r="W196" s="341" t="s">
        <v>1296</v>
      </c>
      <c r="X196" s="133">
        <v>330</v>
      </c>
      <c r="Y196" s="83">
        <v>0</v>
      </c>
      <c r="Z196" s="271">
        <f t="shared" si="23"/>
        <v>330</v>
      </c>
      <c r="AA196" s="137">
        <f t="shared" si="24"/>
        <v>-345.09999999999997</v>
      </c>
      <c r="AB196" s="166">
        <f t="shared" si="25"/>
        <v>9.99</v>
      </c>
      <c r="AC196" s="128">
        <f t="shared" si="26"/>
        <v>8.3949579831932777</v>
      </c>
      <c r="AD196" s="134">
        <v>45717</v>
      </c>
      <c r="AE196" s="272"/>
      <c r="AF196" s="342"/>
    </row>
    <row r="197" spans="1:32" s="59" customFormat="1">
      <c r="A197" s="325"/>
      <c r="B197" s="393" t="s">
        <v>218</v>
      </c>
      <c r="C197" s="347" t="s">
        <v>1289</v>
      </c>
      <c r="D197" s="280" t="s">
        <v>71</v>
      </c>
      <c r="E197" s="349">
        <v>20136</v>
      </c>
      <c r="F197" s="350">
        <v>20318</v>
      </c>
      <c r="G197" s="350">
        <v>25425</v>
      </c>
      <c r="H197" s="351">
        <v>25441</v>
      </c>
      <c r="I197" s="349" t="s">
        <v>1315</v>
      </c>
      <c r="J197" s="350" t="s">
        <v>1316</v>
      </c>
      <c r="K197" s="351" t="s">
        <v>1317</v>
      </c>
      <c r="L197" s="352" t="s">
        <v>1318</v>
      </c>
      <c r="M197" s="350" t="s">
        <v>1319</v>
      </c>
      <c r="N197" s="351" t="s">
        <v>1320</v>
      </c>
      <c r="O197" s="330">
        <v>41.99</v>
      </c>
      <c r="P197" s="148">
        <f t="shared" si="20"/>
        <v>35.285714285714292</v>
      </c>
      <c r="Q197" s="133" t="s">
        <v>1169</v>
      </c>
      <c r="R197" s="149" t="s">
        <v>1170</v>
      </c>
      <c r="S197" s="234">
        <f>O197-11</f>
        <v>30.990000000000002</v>
      </c>
      <c r="T197" s="148">
        <f t="shared" si="22"/>
        <v>26.042016806722692</v>
      </c>
      <c r="U197" s="105"/>
      <c r="V197" s="161"/>
      <c r="W197" s="341" t="s">
        <v>1296</v>
      </c>
      <c r="X197" s="133">
        <v>330</v>
      </c>
      <c r="Y197" s="83">
        <v>-80</v>
      </c>
      <c r="Z197" s="271">
        <f t="shared" si="23"/>
        <v>250</v>
      </c>
      <c r="AA197" s="137">
        <f t="shared" si="24"/>
        <v>-249.89999999999998</v>
      </c>
      <c r="AB197" s="166">
        <f t="shared" si="25"/>
        <v>9.99</v>
      </c>
      <c r="AC197" s="128">
        <f t="shared" si="26"/>
        <v>8.3949579831932777</v>
      </c>
      <c r="AD197" s="134">
        <v>45717</v>
      </c>
      <c r="AE197" s="272"/>
      <c r="AF197" s="342"/>
    </row>
    <row r="198" spans="1:32" s="59" customFormat="1">
      <c r="A198" s="325"/>
      <c r="B198" s="393" t="s">
        <v>218</v>
      </c>
      <c r="C198" s="347" t="s">
        <v>1289</v>
      </c>
      <c r="D198" s="280" t="s">
        <v>71</v>
      </c>
      <c r="E198" s="349">
        <v>20136</v>
      </c>
      <c r="F198" s="350">
        <v>20318</v>
      </c>
      <c r="G198" s="350">
        <v>25425</v>
      </c>
      <c r="H198" s="351">
        <v>25441</v>
      </c>
      <c r="I198" s="349" t="s">
        <v>1321</v>
      </c>
      <c r="J198" s="350" t="s">
        <v>1322</v>
      </c>
      <c r="K198" s="351" t="s">
        <v>1323</v>
      </c>
      <c r="L198" s="352" t="s">
        <v>1324</v>
      </c>
      <c r="M198" s="350" t="s">
        <v>1325</v>
      </c>
      <c r="N198" s="351" t="s">
        <v>1326</v>
      </c>
      <c r="O198" s="330">
        <v>41.99</v>
      </c>
      <c r="P198" s="148">
        <f t="shared" ref="P198:P261" si="27">O198/1.19</f>
        <v>35.285714285714292</v>
      </c>
      <c r="Q198" s="133" t="s">
        <v>1249</v>
      </c>
      <c r="R198" s="149" t="s">
        <v>1250</v>
      </c>
      <c r="S198" s="234">
        <f>O198-9</f>
        <v>32.99</v>
      </c>
      <c r="T198" s="148">
        <f t="shared" si="22"/>
        <v>27.722689075630257</v>
      </c>
      <c r="U198" s="105"/>
      <c r="V198" s="161"/>
      <c r="W198" s="341" t="s">
        <v>1296</v>
      </c>
      <c r="X198" s="133">
        <v>330</v>
      </c>
      <c r="Y198" s="83">
        <v>-45</v>
      </c>
      <c r="Z198" s="271">
        <f t="shared" si="23"/>
        <v>285</v>
      </c>
      <c r="AA198" s="137">
        <f t="shared" si="24"/>
        <v>-291.55</v>
      </c>
      <c r="AB198" s="166">
        <f t="shared" si="25"/>
        <v>9.99</v>
      </c>
      <c r="AC198" s="128">
        <f t="shared" si="26"/>
        <v>8.3949579831932777</v>
      </c>
      <c r="AD198" s="134">
        <v>45717</v>
      </c>
      <c r="AE198" s="272"/>
      <c r="AF198" s="342"/>
    </row>
    <row r="199" spans="1:32" s="59" customFormat="1">
      <c r="A199" s="328"/>
      <c r="B199" s="393" t="s">
        <v>218</v>
      </c>
      <c r="C199" s="347" t="s">
        <v>1327</v>
      </c>
      <c r="D199" s="280" t="s">
        <v>2596</v>
      </c>
      <c r="E199" s="349">
        <v>20137</v>
      </c>
      <c r="F199" s="350">
        <v>20319</v>
      </c>
      <c r="G199" s="350">
        <v>25426</v>
      </c>
      <c r="H199" s="351">
        <v>25442</v>
      </c>
      <c r="I199" s="349" t="s">
        <v>1328</v>
      </c>
      <c r="J199" s="350" t="s">
        <v>1329</v>
      </c>
      <c r="K199" s="351" t="s">
        <v>1330</v>
      </c>
      <c r="L199" s="352" t="s">
        <v>1331</v>
      </c>
      <c r="M199" s="350" t="s">
        <v>1332</v>
      </c>
      <c r="N199" s="351" t="s">
        <v>1333</v>
      </c>
      <c r="O199" s="330">
        <v>51.99</v>
      </c>
      <c r="P199" s="148">
        <f t="shared" si="27"/>
        <v>43.689075630252105</v>
      </c>
      <c r="Q199" s="133"/>
      <c r="R199" s="149"/>
      <c r="S199" s="234">
        <f t="shared" ref="S199:S262" si="28">O199-Q199</f>
        <v>51.99</v>
      </c>
      <c r="T199" s="148">
        <f t="shared" ref="T199:T262" si="29">S199/1.19</f>
        <v>43.689075630252105</v>
      </c>
      <c r="U199" s="105"/>
      <c r="V199" s="161"/>
      <c r="W199" s="341" t="s">
        <v>1334</v>
      </c>
      <c r="X199" s="133">
        <v>520</v>
      </c>
      <c r="Y199" s="83"/>
      <c r="Z199" s="271">
        <f t="shared" ref="Z199:Z262" si="30">SUM(X199:Y199)</f>
        <v>520</v>
      </c>
      <c r="AA199" s="137">
        <f t="shared" ref="AA199:AA262" si="31">(($Z$2+$Z$3)-Z199)*1.19</f>
        <v>-571.19999999999993</v>
      </c>
      <c r="AB199" s="166">
        <f t="shared" ref="AB199:AB262" si="32">IF(AA199&lt;1,9.99,ROUNDDOWN(AA199/10,0)*10+9.99)</f>
        <v>9.99</v>
      </c>
      <c r="AC199" s="128">
        <f t="shared" ref="AC199:AC262" si="33">AB199/1.19</f>
        <v>8.3949579831932777</v>
      </c>
      <c r="AD199" s="134">
        <v>45689</v>
      </c>
      <c r="AE199" s="272"/>
      <c r="AF199" s="342"/>
    </row>
    <row r="200" spans="1:32" s="59" customFormat="1">
      <c r="A200" s="325"/>
      <c r="B200" s="393" t="s">
        <v>218</v>
      </c>
      <c r="C200" s="347" t="s">
        <v>1335</v>
      </c>
      <c r="D200" s="414" t="s">
        <v>2597</v>
      </c>
      <c r="E200" s="349">
        <v>20138</v>
      </c>
      <c r="F200" s="350">
        <v>20320</v>
      </c>
      <c r="G200" s="350">
        <v>25427</v>
      </c>
      <c r="H200" s="351">
        <v>25443</v>
      </c>
      <c r="I200" s="349" t="s">
        <v>1336</v>
      </c>
      <c r="J200" s="350" t="s">
        <v>1337</v>
      </c>
      <c r="K200" s="351" t="s">
        <v>1338</v>
      </c>
      <c r="L200" s="352" t="s">
        <v>1339</v>
      </c>
      <c r="M200" s="350" t="s">
        <v>1340</v>
      </c>
      <c r="N200" s="351" t="s">
        <v>1341</v>
      </c>
      <c r="O200" s="330">
        <v>36.99</v>
      </c>
      <c r="P200" s="148">
        <f t="shared" si="27"/>
        <v>31.084033613445381</v>
      </c>
      <c r="Q200" s="133"/>
      <c r="R200" s="149"/>
      <c r="S200" s="234">
        <f t="shared" si="28"/>
        <v>36.99</v>
      </c>
      <c r="T200" s="148">
        <f t="shared" si="29"/>
        <v>31.084033613445381</v>
      </c>
      <c r="U200" s="105"/>
      <c r="V200" s="161"/>
      <c r="W200" s="341" t="s">
        <v>1342</v>
      </c>
      <c r="X200" s="133">
        <v>190</v>
      </c>
      <c r="Y200" s="83"/>
      <c r="Z200" s="271">
        <f t="shared" si="30"/>
        <v>190</v>
      </c>
      <c r="AA200" s="137">
        <f t="shared" si="31"/>
        <v>-178.5</v>
      </c>
      <c r="AB200" s="166">
        <f t="shared" si="32"/>
        <v>9.99</v>
      </c>
      <c r="AC200" s="128">
        <f t="shared" si="33"/>
        <v>8.3949579831932777</v>
      </c>
      <c r="AD200" s="134">
        <v>45689</v>
      </c>
      <c r="AE200" s="272"/>
      <c r="AF200" s="342"/>
    </row>
    <row r="201" spans="1:32" s="59" customFormat="1">
      <c r="A201" s="325"/>
      <c r="B201" s="393" t="s">
        <v>218</v>
      </c>
      <c r="C201" s="347" t="s">
        <v>2671</v>
      </c>
      <c r="D201" s="414" t="s">
        <v>2597</v>
      </c>
      <c r="E201" s="349">
        <v>20138</v>
      </c>
      <c r="F201" s="350">
        <v>20320</v>
      </c>
      <c r="G201" s="350">
        <v>25427</v>
      </c>
      <c r="H201" s="351">
        <v>25443</v>
      </c>
      <c r="I201" s="349" t="s">
        <v>2673</v>
      </c>
      <c r="J201" s="350" t="s">
        <v>2674</v>
      </c>
      <c r="K201" s="351" t="s">
        <v>2675</v>
      </c>
      <c r="L201" s="352" t="s">
        <v>2676</v>
      </c>
      <c r="M201" s="350" t="s">
        <v>2677</v>
      </c>
      <c r="N201" s="351" t="s">
        <v>2678</v>
      </c>
      <c r="O201" s="330">
        <v>36.99</v>
      </c>
      <c r="P201" s="148">
        <f t="shared" si="27"/>
        <v>31.084033613445381</v>
      </c>
      <c r="Q201" s="391" t="s">
        <v>2691</v>
      </c>
      <c r="R201" s="282" t="s">
        <v>2692</v>
      </c>
      <c r="S201" s="234">
        <f>O201-11</f>
        <v>25.990000000000002</v>
      </c>
      <c r="T201" s="148">
        <f t="shared" si="29"/>
        <v>21.840336134453786</v>
      </c>
      <c r="U201" s="105"/>
      <c r="V201" s="161"/>
      <c r="W201" s="341" t="s">
        <v>1342</v>
      </c>
      <c r="X201" s="133">
        <v>190</v>
      </c>
      <c r="Y201" s="83">
        <v>-135</v>
      </c>
      <c r="Z201" s="271">
        <f t="shared" si="30"/>
        <v>55</v>
      </c>
      <c r="AA201" s="137">
        <f t="shared" si="31"/>
        <v>-17.849999999999998</v>
      </c>
      <c r="AB201" s="166">
        <f t="shared" si="32"/>
        <v>9.99</v>
      </c>
      <c r="AC201" s="128">
        <f t="shared" si="33"/>
        <v>8.3949579831932777</v>
      </c>
      <c r="AD201" s="134">
        <v>46204</v>
      </c>
      <c r="AE201" s="272"/>
      <c r="AF201" s="342"/>
    </row>
    <row r="202" spans="1:32" s="59" customFormat="1">
      <c r="A202" s="325"/>
      <c r="B202" s="393" t="s">
        <v>218</v>
      </c>
      <c r="C202" s="347" t="s">
        <v>1335</v>
      </c>
      <c r="D202" s="414" t="s">
        <v>2597</v>
      </c>
      <c r="E202" s="349">
        <v>20138</v>
      </c>
      <c r="F202" s="350">
        <v>20320</v>
      </c>
      <c r="G202" s="350">
        <v>25427</v>
      </c>
      <c r="H202" s="351">
        <v>25443</v>
      </c>
      <c r="I202" s="349" t="s">
        <v>1343</v>
      </c>
      <c r="J202" s="350" t="s">
        <v>1344</v>
      </c>
      <c r="K202" s="351" t="s">
        <v>1345</v>
      </c>
      <c r="L202" s="352" t="s">
        <v>1346</v>
      </c>
      <c r="M202" s="350" t="s">
        <v>1347</v>
      </c>
      <c r="N202" s="351" t="s">
        <v>1348</v>
      </c>
      <c r="O202" s="330">
        <v>36.99</v>
      </c>
      <c r="P202" s="148">
        <f t="shared" si="27"/>
        <v>31.084033613445381</v>
      </c>
      <c r="Q202" s="133">
        <v>3</v>
      </c>
      <c r="R202" s="149">
        <v>24020</v>
      </c>
      <c r="S202" s="234">
        <f t="shared" si="28"/>
        <v>33.99</v>
      </c>
      <c r="T202" s="148">
        <f t="shared" si="29"/>
        <v>28.563025210084035</v>
      </c>
      <c r="U202" s="105"/>
      <c r="V202" s="161"/>
      <c r="W202" s="341" t="s">
        <v>1342</v>
      </c>
      <c r="X202" s="133">
        <v>190</v>
      </c>
      <c r="Y202" s="83">
        <v>0</v>
      </c>
      <c r="Z202" s="271">
        <f t="shared" si="30"/>
        <v>190</v>
      </c>
      <c r="AA202" s="137">
        <f t="shared" si="31"/>
        <v>-178.5</v>
      </c>
      <c r="AB202" s="166">
        <f t="shared" si="32"/>
        <v>9.99</v>
      </c>
      <c r="AC202" s="128">
        <f t="shared" si="33"/>
        <v>8.3949579831932777</v>
      </c>
      <c r="AD202" s="134">
        <v>45717</v>
      </c>
      <c r="AE202" s="272"/>
      <c r="AF202" s="342"/>
    </row>
    <row r="203" spans="1:32" s="59" customFormat="1">
      <c r="A203" s="325"/>
      <c r="B203" s="393" t="s">
        <v>218</v>
      </c>
      <c r="C203" s="347" t="s">
        <v>1349</v>
      </c>
      <c r="D203" s="280" t="s">
        <v>85</v>
      </c>
      <c r="E203" s="349">
        <v>20139</v>
      </c>
      <c r="F203" s="350">
        <v>20321</v>
      </c>
      <c r="G203" s="350">
        <v>25428</v>
      </c>
      <c r="H203" s="351">
        <v>25444</v>
      </c>
      <c r="I203" s="349" t="s">
        <v>1350</v>
      </c>
      <c r="J203" s="350" t="s">
        <v>1351</v>
      </c>
      <c r="K203" s="351" t="s">
        <v>1352</v>
      </c>
      <c r="L203" s="352" t="s">
        <v>1353</v>
      </c>
      <c r="M203" s="350" t="s">
        <v>1354</v>
      </c>
      <c r="N203" s="351" t="s">
        <v>1355</v>
      </c>
      <c r="O203" s="330">
        <v>41.99</v>
      </c>
      <c r="P203" s="148">
        <f t="shared" si="27"/>
        <v>35.285714285714292</v>
      </c>
      <c r="Q203" s="133"/>
      <c r="R203" s="149"/>
      <c r="S203" s="234">
        <f t="shared" si="28"/>
        <v>41.99</v>
      </c>
      <c r="T203" s="148">
        <f t="shared" si="29"/>
        <v>35.285714285714292</v>
      </c>
      <c r="U203" s="105"/>
      <c r="V203" s="161"/>
      <c r="W203" s="341" t="s">
        <v>1356</v>
      </c>
      <c r="X203" s="133">
        <v>280</v>
      </c>
      <c r="Y203" s="83"/>
      <c r="Z203" s="271">
        <f t="shared" si="30"/>
        <v>280</v>
      </c>
      <c r="AA203" s="137">
        <f t="shared" si="31"/>
        <v>-285.59999999999997</v>
      </c>
      <c r="AB203" s="166">
        <f t="shared" si="32"/>
        <v>9.99</v>
      </c>
      <c r="AC203" s="128">
        <f t="shared" si="33"/>
        <v>8.3949579831932777</v>
      </c>
      <c r="AD203" s="134">
        <v>45689</v>
      </c>
      <c r="AE203" s="272"/>
      <c r="AF203" s="342"/>
    </row>
    <row r="204" spans="1:32" s="59" customFormat="1">
      <c r="A204" s="325"/>
      <c r="B204" s="393" t="s">
        <v>218</v>
      </c>
      <c r="C204" s="347" t="s">
        <v>1357</v>
      </c>
      <c r="D204" s="280" t="s">
        <v>71</v>
      </c>
      <c r="E204" s="349">
        <v>20140</v>
      </c>
      <c r="F204" s="350">
        <v>20322</v>
      </c>
      <c r="G204" s="350">
        <v>25429</v>
      </c>
      <c r="H204" s="351">
        <v>25445</v>
      </c>
      <c r="I204" s="349" t="s">
        <v>1358</v>
      </c>
      <c r="J204" s="350" t="s">
        <v>1359</v>
      </c>
      <c r="K204" s="351" t="s">
        <v>1360</v>
      </c>
      <c r="L204" s="352" t="s">
        <v>1361</v>
      </c>
      <c r="M204" s="350" t="s">
        <v>1362</v>
      </c>
      <c r="N204" s="351" t="s">
        <v>1363</v>
      </c>
      <c r="O204" s="330">
        <v>46.99</v>
      </c>
      <c r="P204" s="148">
        <f t="shared" si="27"/>
        <v>39.487394957983199</v>
      </c>
      <c r="Q204" s="133"/>
      <c r="R204" s="149"/>
      <c r="S204" s="234">
        <f t="shared" si="28"/>
        <v>46.99</v>
      </c>
      <c r="T204" s="148">
        <f t="shared" si="29"/>
        <v>39.487394957983199</v>
      </c>
      <c r="U204" s="105"/>
      <c r="V204" s="161"/>
      <c r="W204" s="341" t="s">
        <v>1364</v>
      </c>
      <c r="X204" s="133">
        <v>360</v>
      </c>
      <c r="Y204" s="83"/>
      <c r="Z204" s="271">
        <f t="shared" si="30"/>
        <v>360</v>
      </c>
      <c r="AA204" s="137">
        <f t="shared" si="31"/>
        <v>-380.79999999999995</v>
      </c>
      <c r="AB204" s="166">
        <f t="shared" si="32"/>
        <v>9.99</v>
      </c>
      <c r="AC204" s="128">
        <f t="shared" si="33"/>
        <v>8.3949579831932777</v>
      </c>
      <c r="AD204" s="134">
        <v>45689</v>
      </c>
      <c r="AE204" s="272"/>
      <c r="AF204" s="342"/>
    </row>
    <row r="205" spans="1:32" s="59" customFormat="1">
      <c r="A205" s="326"/>
      <c r="B205" s="393" t="s">
        <v>218</v>
      </c>
      <c r="C205" s="347" t="s">
        <v>1365</v>
      </c>
      <c r="D205" s="280" t="s">
        <v>2596</v>
      </c>
      <c r="E205" s="349">
        <v>20141</v>
      </c>
      <c r="F205" s="350">
        <v>20323</v>
      </c>
      <c r="G205" s="350">
        <v>25430</v>
      </c>
      <c r="H205" s="351">
        <v>25446</v>
      </c>
      <c r="I205" s="349" t="s">
        <v>1366</v>
      </c>
      <c r="J205" s="350" t="s">
        <v>1367</v>
      </c>
      <c r="K205" s="351" t="s">
        <v>1368</v>
      </c>
      <c r="L205" s="352" t="s">
        <v>1369</v>
      </c>
      <c r="M205" s="350" t="s">
        <v>1370</v>
      </c>
      <c r="N205" s="351" t="s">
        <v>1371</v>
      </c>
      <c r="O205" s="330">
        <v>56.99</v>
      </c>
      <c r="P205" s="148">
        <f t="shared" si="27"/>
        <v>47.890756302521012</v>
      </c>
      <c r="Q205" s="133"/>
      <c r="R205" s="149"/>
      <c r="S205" s="234">
        <f t="shared" si="28"/>
        <v>56.99</v>
      </c>
      <c r="T205" s="148">
        <f t="shared" si="29"/>
        <v>47.890756302521012</v>
      </c>
      <c r="U205" s="105"/>
      <c r="V205" s="161"/>
      <c r="W205" s="341" t="s">
        <v>1372</v>
      </c>
      <c r="X205" s="133">
        <v>550</v>
      </c>
      <c r="Y205" s="83"/>
      <c r="Z205" s="271">
        <f t="shared" si="30"/>
        <v>550</v>
      </c>
      <c r="AA205" s="137">
        <f t="shared" si="31"/>
        <v>-606.9</v>
      </c>
      <c r="AB205" s="166">
        <f t="shared" si="32"/>
        <v>9.99</v>
      </c>
      <c r="AC205" s="128">
        <f t="shared" si="33"/>
        <v>8.3949579831932777</v>
      </c>
      <c r="AD205" s="134">
        <v>45689</v>
      </c>
      <c r="AE205" s="272"/>
      <c r="AF205" s="342"/>
    </row>
    <row r="206" spans="1:32" s="59" customFormat="1">
      <c r="A206" s="328"/>
      <c r="B206" s="393" t="s">
        <v>218</v>
      </c>
      <c r="C206" s="347" t="s">
        <v>1373</v>
      </c>
      <c r="D206" s="414" t="s">
        <v>2597</v>
      </c>
      <c r="E206" s="349">
        <v>20142</v>
      </c>
      <c r="F206" s="350">
        <v>20324</v>
      </c>
      <c r="G206" s="350">
        <v>25431</v>
      </c>
      <c r="H206" s="351">
        <v>25447</v>
      </c>
      <c r="I206" s="349" t="s">
        <v>1374</v>
      </c>
      <c r="J206" s="350" t="s">
        <v>1375</v>
      </c>
      <c r="K206" s="351" t="s">
        <v>1376</v>
      </c>
      <c r="L206" s="352" t="s">
        <v>1377</v>
      </c>
      <c r="M206" s="350" t="s">
        <v>1378</v>
      </c>
      <c r="N206" s="351" t="s">
        <v>1379</v>
      </c>
      <c r="O206" s="330">
        <v>41.99</v>
      </c>
      <c r="P206" s="148">
        <f t="shared" si="27"/>
        <v>35.285714285714292</v>
      </c>
      <c r="Q206" s="133"/>
      <c r="R206" s="149"/>
      <c r="S206" s="234">
        <f t="shared" si="28"/>
        <v>41.99</v>
      </c>
      <c r="T206" s="148">
        <f t="shared" si="29"/>
        <v>35.285714285714292</v>
      </c>
      <c r="U206" s="105"/>
      <c r="V206" s="161"/>
      <c r="W206" s="341" t="s">
        <v>1380</v>
      </c>
      <c r="X206" s="133">
        <v>215</v>
      </c>
      <c r="Y206" s="83"/>
      <c r="Z206" s="271">
        <f t="shared" si="30"/>
        <v>215</v>
      </c>
      <c r="AA206" s="137">
        <f t="shared" si="31"/>
        <v>-208.25</v>
      </c>
      <c r="AB206" s="166">
        <f t="shared" si="32"/>
        <v>9.99</v>
      </c>
      <c r="AC206" s="128">
        <f t="shared" si="33"/>
        <v>8.3949579831932777</v>
      </c>
      <c r="AD206" s="134">
        <v>45689</v>
      </c>
      <c r="AE206" s="272"/>
      <c r="AF206" s="342"/>
    </row>
    <row r="207" spans="1:32" s="59" customFormat="1">
      <c r="A207" s="325"/>
      <c r="B207" s="393" t="s">
        <v>218</v>
      </c>
      <c r="C207" s="347" t="s">
        <v>1373</v>
      </c>
      <c r="D207" s="414" t="s">
        <v>2597</v>
      </c>
      <c r="E207" s="349">
        <v>20142</v>
      </c>
      <c r="F207" s="350">
        <v>20324</v>
      </c>
      <c r="G207" s="350">
        <v>25431</v>
      </c>
      <c r="H207" s="351">
        <v>25447</v>
      </c>
      <c r="I207" s="349" t="s">
        <v>1381</v>
      </c>
      <c r="J207" s="350" t="s">
        <v>1382</v>
      </c>
      <c r="K207" s="351" t="s">
        <v>1383</v>
      </c>
      <c r="L207" s="352" t="s">
        <v>1384</v>
      </c>
      <c r="M207" s="350" t="s">
        <v>1385</v>
      </c>
      <c r="N207" s="351" t="s">
        <v>1386</v>
      </c>
      <c r="O207" s="330">
        <v>41.99</v>
      </c>
      <c r="P207" s="148">
        <f t="shared" si="27"/>
        <v>35.285714285714292</v>
      </c>
      <c r="Q207" s="133">
        <v>3</v>
      </c>
      <c r="R207" s="149">
        <v>24020</v>
      </c>
      <c r="S207" s="234">
        <f t="shared" si="28"/>
        <v>38.99</v>
      </c>
      <c r="T207" s="148">
        <f t="shared" si="29"/>
        <v>32.764705882352942</v>
      </c>
      <c r="U207" s="105"/>
      <c r="V207" s="161"/>
      <c r="W207" s="341" t="s">
        <v>1380</v>
      </c>
      <c r="X207" s="133">
        <v>215</v>
      </c>
      <c r="Y207" s="83">
        <v>0</v>
      </c>
      <c r="Z207" s="271">
        <f t="shared" si="30"/>
        <v>215</v>
      </c>
      <c r="AA207" s="137">
        <f t="shared" si="31"/>
        <v>-208.25</v>
      </c>
      <c r="AB207" s="166">
        <f t="shared" si="32"/>
        <v>9.99</v>
      </c>
      <c r="AC207" s="128">
        <f t="shared" si="33"/>
        <v>8.3949579831932777</v>
      </c>
      <c r="AD207" s="134">
        <v>45717</v>
      </c>
      <c r="AE207" s="272"/>
      <c r="AF207" s="342"/>
    </row>
    <row r="208" spans="1:32" s="59" customFormat="1">
      <c r="A208" s="325"/>
      <c r="B208" s="393" t="s">
        <v>218</v>
      </c>
      <c r="C208" s="347" t="s">
        <v>2672</v>
      </c>
      <c r="D208" s="414" t="s">
        <v>2597</v>
      </c>
      <c r="E208" s="349">
        <v>20142</v>
      </c>
      <c r="F208" s="350">
        <v>20324</v>
      </c>
      <c r="G208" s="350">
        <v>25431</v>
      </c>
      <c r="H208" s="351">
        <v>25447</v>
      </c>
      <c r="I208" s="349" t="s">
        <v>2679</v>
      </c>
      <c r="J208" s="350" t="s">
        <v>2680</v>
      </c>
      <c r="K208" s="351" t="s">
        <v>2681</v>
      </c>
      <c r="L208" s="352" t="s">
        <v>2682</v>
      </c>
      <c r="M208" s="350" t="s">
        <v>2683</v>
      </c>
      <c r="N208" s="351" t="s">
        <v>2684</v>
      </c>
      <c r="O208" s="330">
        <v>41.99</v>
      </c>
      <c r="P208" s="148">
        <f t="shared" si="27"/>
        <v>35.285714285714292</v>
      </c>
      <c r="Q208" s="391" t="s">
        <v>2693</v>
      </c>
      <c r="R208" s="282" t="s">
        <v>2694</v>
      </c>
      <c r="S208" s="234">
        <f>O208-12</f>
        <v>29.990000000000002</v>
      </c>
      <c r="T208" s="148">
        <f t="shared" si="29"/>
        <v>25.20168067226891</v>
      </c>
      <c r="U208" s="105"/>
      <c r="V208" s="161"/>
      <c r="W208" s="341" t="s">
        <v>1380</v>
      </c>
      <c r="X208" s="133">
        <v>215</v>
      </c>
      <c r="Y208" s="83">
        <v>-120</v>
      </c>
      <c r="Z208" s="271">
        <f t="shared" si="30"/>
        <v>95</v>
      </c>
      <c r="AA208" s="137">
        <f t="shared" si="31"/>
        <v>-65.45</v>
      </c>
      <c r="AB208" s="166">
        <f t="shared" si="32"/>
        <v>9.99</v>
      </c>
      <c r="AC208" s="128">
        <f t="shared" si="33"/>
        <v>8.3949579831932777</v>
      </c>
      <c r="AD208" s="134">
        <v>46204</v>
      </c>
      <c r="AE208" s="272"/>
      <c r="AF208" s="342"/>
    </row>
    <row r="209" spans="1:32" s="59" customFormat="1">
      <c r="A209" s="328"/>
      <c r="B209" s="393" t="s">
        <v>218</v>
      </c>
      <c r="C209" s="347" t="s">
        <v>1387</v>
      </c>
      <c r="D209" s="280" t="s">
        <v>85</v>
      </c>
      <c r="E209" s="349">
        <v>20143</v>
      </c>
      <c r="F209" s="350">
        <v>20325</v>
      </c>
      <c r="G209" s="350">
        <v>25432</v>
      </c>
      <c r="H209" s="351">
        <v>25448</v>
      </c>
      <c r="I209" s="349" t="s">
        <v>1388</v>
      </c>
      <c r="J209" s="350" t="s">
        <v>1389</v>
      </c>
      <c r="K209" s="351" t="s">
        <v>1390</v>
      </c>
      <c r="L209" s="352" t="s">
        <v>1391</v>
      </c>
      <c r="M209" s="350" t="s">
        <v>1392</v>
      </c>
      <c r="N209" s="351" t="s">
        <v>1393</v>
      </c>
      <c r="O209" s="330">
        <v>46.99</v>
      </c>
      <c r="P209" s="148">
        <f t="shared" si="27"/>
        <v>39.487394957983199</v>
      </c>
      <c r="Q209" s="133"/>
      <c r="R209" s="149"/>
      <c r="S209" s="234">
        <f t="shared" si="28"/>
        <v>46.99</v>
      </c>
      <c r="T209" s="148">
        <f t="shared" si="29"/>
        <v>39.487394957983199</v>
      </c>
      <c r="U209" s="105"/>
      <c r="V209" s="161"/>
      <c r="W209" s="341" t="s">
        <v>1394</v>
      </c>
      <c r="X209" s="133">
        <v>305</v>
      </c>
      <c r="Y209" s="83"/>
      <c r="Z209" s="271">
        <f t="shared" si="30"/>
        <v>305</v>
      </c>
      <c r="AA209" s="137">
        <f t="shared" si="31"/>
        <v>-315.34999999999997</v>
      </c>
      <c r="AB209" s="166">
        <f t="shared" si="32"/>
        <v>9.99</v>
      </c>
      <c r="AC209" s="128">
        <f t="shared" si="33"/>
        <v>8.3949579831932777</v>
      </c>
      <c r="AD209" s="134">
        <v>45689</v>
      </c>
      <c r="AE209" s="272"/>
      <c r="AF209" s="342"/>
    </row>
    <row r="210" spans="1:32" s="59" customFormat="1">
      <c r="A210" s="328"/>
      <c r="B210" s="393" t="s">
        <v>218</v>
      </c>
      <c r="C210" s="347" t="s">
        <v>1395</v>
      </c>
      <c r="D210" s="280" t="s">
        <v>71</v>
      </c>
      <c r="E210" s="349">
        <v>20144</v>
      </c>
      <c r="F210" s="350">
        <v>20326</v>
      </c>
      <c r="G210" s="350">
        <v>25433</v>
      </c>
      <c r="H210" s="351">
        <v>25449</v>
      </c>
      <c r="I210" s="349" t="s">
        <v>1396</v>
      </c>
      <c r="J210" s="350" t="s">
        <v>1397</v>
      </c>
      <c r="K210" s="351" t="s">
        <v>1398</v>
      </c>
      <c r="L210" s="352" t="s">
        <v>1399</v>
      </c>
      <c r="M210" s="350" t="s">
        <v>1400</v>
      </c>
      <c r="N210" s="351" t="s">
        <v>1401</v>
      </c>
      <c r="O210" s="330">
        <v>51.99</v>
      </c>
      <c r="P210" s="148">
        <f t="shared" si="27"/>
        <v>43.689075630252105</v>
      </c>
      <c r="Q210" s="133"/>
      <c r="R210" s="149"/>
      <c r="S210" s="234">
        <f t="shared" si="28"/>
        <v>51.99</v>
      </c>
      <c r="T210" s="148">
        <f t="shared" si="29"/>
        <v>43.689075630252105</v>
      </c>
      <c r="U210" s="105"/>
      <c r="V210" s="161"/>
      <c r="W210" s="341" t="s">
        <v>1402</v>
      </c>
      <c r="X210" s="133">
        <v>385</v>
      </c>
      <c r="Y210" s="83"/>
      <c r="Z210" s="271">
        <f t="shared" si="30"/>
        <v>385</v>
      </c>
      <c r="AA210" s="137">
        <f t="shared" si="31"/>
        <v>-410.54999999999995</v>
      </c>
      <c r="AB210" s="166">
        <f t="shared" si="32"/>
        <v>9.99</v>
      </c>
      <c r="AC210" s="128">
        <f t="shared" si="33"/>
        <v>8.3949579831932777</v>
      </c>
      <c r="AD210" s="134">
        <v>45689</v>
      </c>
      <c r="AE210" s="272"/>
      <c r="AF210" s="342"/>
    </row>
    <row r="211" spans="1:32" s="59" customFormat="1">
      <c r="A211" s="326"/>
      <c r="B211" s="393" t="s">
        <v>218</v>
      </c>
      <c r="C211" s="347" t="s">
        <v>1403</v>
      </c>
      <c r="D211" s="280" t="s">
        <v>2596</v>
      </c>
      <c r="E211" s="349">
        <v>20145</v>
      </c>
      <c r="F211" s="350">
        <v>20327</v>
      </c>
      <c r="G211" s="350">
        <v>25434</v>
      </c>
      <c r="H211" s="351">
        <v>25450</v>
      </c>
      <c r="I211" s="349" t="s">
        <v>1404</v>
      </c>
      <c r="J211" s="350" t="s">
        <v>1405</v>
      </c>
      <c r="K211" s="351" t="s">
        <v>1406</v>
      </c>
      <c r="L211" s="352" t="s">
        <v>1407</v>
      </c>
      <c r="M211" s="350" t="s">
        <v>1408</v>
      </c>
      <c r="N211" s="351" t="s">
        <v>1409</v>
      </c>
      <c r="O211" s="330">
        <v>61.99</v>
      </c>
      <c r="P211" s="148">
        <f t="shared" si="27"/>
        <v>52.092436974789919</v>
      </c>
      <c r="Q211" s="133"/>
      <c r="R211" s="149"/>
      <c r="S211" s="234">
        <f t="shared" si="28"/>
        <v>61.99</v>
      </c>
      <c r="T211" s="148">
        <f t="shared" si="29"/>
        <v>52.092436974789919</v>
      </c>
      <c r="U211" s="105"/>
      <c r="V211" s="161"/>
      <c r="W211" s="341" t="s">
        <v>1410</v>
      </c>
      <c r="X211" s="133">
        <v>575</v>
      </c>
      <c r="Y211" s="83"/>
      <c r="Z211" s="271">
        <f t="shared" si="30"/>
        <v>575</v>
      </c>
      <c r="AA211" s="137">
        <f t="shared" si="31"/>
        <v>-636.65</v>
      </c>
      <c r="AB211" s="166">
        <f t="shared" si="32"/>
        <v>9.99</v>
      </c>
      <c r="AC211" s="128">
        <f t="shared" si="33"/>
        <v>8.3949579831932777</v>
      </c>
      <c r="AD211" s="134">
        <v>45689</v>
      </c>
      <c r="AE211" s="272"/>
      <c r="AF211" s="342"/>
    </row>
    <row r="212" spans="1:32" s="59" customFormat="1">
      <c r="A212" s="326"/>
      <c r="B212" s="393" t="s">
        <v>218</v>
      </c>
      <c r="C212" s="347" t="s">
        <v>1411</v>
      </c>
      <c r="D212" s="414" t="s">
        <v>2597</v>
      </c>
      <c r="E212" s="349">
        <v>20146</v>
      </c>
      <c r="F212" s="350">
        <v>20328</v>
      </c>
      <c r="G212" s="350">
        <v>25435</v>
      </c>
      <c r="H212" s="351">
        <v>25451</v>
      </c>
      <c r="I212" s="349" t="s">
        <v>1412</v>
      </c>
      <c r="J212" s="350" t="s">
        <v>1413</v>
      </c>
      <c r="K212" s="351" t="s">
        <v>1414</v>
      </c>
      <c r="L212" s="352" t="s">
        <v>1415</v>
      </c>
      <c r="M212" s="350" t="s">
        <v>1416</v>
      </c>
      <c r="N212" s="351" t="s">
        <v>1417</v>
      </c>
      <c r="O212" s="330">
        <v>46.99</v>
      </c>
      <c r="P212" s="148">
        <f t="shared" si="27"/>
        <v>39.487394957983199</v>
      </c>
      <c r="Q212" s="133"/>
      <c r="R212" s="149"/>
      <c r="S212" s="234">
        <f t="shared" si="28"/>
        <v>46.99</v>
      </c>
      <c r="T212" s="148">
        <f t="shared" si="29"/>
        <v>39.487394957983199</v>
      </c>
      <c r="U212" s="105"/>
      <c r="V212" s="161"/>
      <c r="W212" s="341" t="s">
        <v>1418</v>
      </c>
      <c r="X212" s="133">
        <v>245</v>
      </c>
      <c r="Y212" s="83"/>
      <c r="Z212" s="271">
        <f t="shared" si="30"/>
        <v>245</v>
      </c>
      <c r="AA212" s="137">
        <f t="shared" si="31"/>
        <v>-243.95</v>
      </c>
      <c r="AB212" s="166">
        <f t="shared" si="32"/>
        <v>9.99</v>
      </c>
      <c r="AC212" s="128">
        <f t="shared" si="33"/>
        <v>8.3949579831932777</v>
      </c>
      <c r="AD212" s="134">
        <v>45170</v>
      </c>
      <c r="AE212" s="272"/>
      <c r="AF212" s="342"/>
    </row>
    <row r="213" spans="1:32" s="59" customFormat="1">
      <c r="A213" s="325"/>
      <c r="B213" s="393" t="s">
        <v>218</v>
      </c>
      <c r="C213" s="370" t="s">
        <v>1411</v>
      </c>
      <c r="D213" s="414" t="s">
        <v>2597</v>
      </c>
      <c r="E213" s="337">
        <v>20146</v>
      </c>
      <c r="F213" s="338">
        <v>20328</v>
      </c>
      <c r="G213" s="338">
        <v>25435</v>
      </c>
      <c r="H213" s="339">
        <v>25451</v>
      </c>
      <c r="I213" s="337" t="s">
        <v>1419</v>
      </c>
      <c r="J213" s="338" t="s">
        <v>1420</v>
      </c>
      <c r="K213" s="339" t="s">
        <v>1421</v>
      </c>
      <c r="L213" s="340" t="s">
        <v>1422</v>
      </c>
      <c r="M213" s="338" t="s">
        <v>1423</v>
      </c>
      <c r="N213" s="339" t="s">
        <v>1424</v>
      </c>
      <c r="O213" s="330">
        <v>46.99</v>
      </c>
      <c r="P213" s="148">
        <f t="shared" si="27"/>
        <v>39.487394957983199</v>
      </c>
      <c r="Q213" s="133">
        <v>5</v>
      </c>
      <c r="R213" s="150">
        <v>24093</v>
      </c>
      <c r="S213" s="234">
        <f t="shared" si="28"/>
        <v>41.99</v>
      </c>
      <c r="T213" s="148">
        <f t="shared" si="29"/>
        <v>35.285714285714292</v>
      </c>
      <c r="U213" s="105"/>
      <c r="V213" s="161"/>
      <c r="W213" s="341" t="s">
        <v>1418</v>
      </c>
      <c r="X213" s="133">
        <v>245</v>
      </c>
      <c r="Y213" s="83">
        <v>-100</v>
      </c>
      <c r="Z213" s="271">
        <f t="shared" si="30"/>
        <v>145</v>
      </c>
      <c r="AA213" s="137">
        <f t="shared" si="31"/>
        <v>-124.94999999999999</v>
      </c>
      <c r="AB213" s="166">
        <f t="shared" si="32"/>
        <v>9.99</v>
      </c>
      <c r="AC213" s="128">
        <f t="shared" si="33"/>
        <v>8.3949579831932777</v>
      </c>
      <c r="AD213" s="134">
        <v>45261</v>
      </c>
      <c r="AE213" s="272"/>
      <c r="AF213" s="342"/>
    </row>
    <row r="214" spans="1:32" s="59" customFormat="1">
      <c r="A214" s="326"/>
      <c r="B214" s="393" t="s">
        <v>218</v>
      </c>
      <c r="C214" s="347" t="s">
        <v>1411</v>
      </c>
      <c r="D214" s="414" t="s">
        <v>2597</v>
      </c>
      <c r="E214" s="349">
        <v>20146</v>
      </c>
      <c r="F214" s="350">
        <v>20328</v>
      </c>
      <c r="G214" s="350">
        <v>25435</v>
      </c>
      <c r="H214" s="351">
        <v>25451</v>
      </c>
      <c r="I214" s="349" t="s">
        <v>2685</v>
      </c>
      <c r="J214" s="350" t="s">
        <v>2686</v>
      </c>
      <c r="K214" s="351" t="s">
        <v>2687</v>
      </c>
      <c r="L214" s="352" t="s">
        <v>2688</v>
      </c>
      <c r="M214" s="350" t="s">
        <v>2689</v>
      </c>
      <c r="N214" s="351" t="s">
        <v>2690</v>
      </c>
      <c r="O214" s="330">
        <v>46.99</v>
      </c>
      <c r="P214" s="148">
        <f t="shared" si="27"/>
        <v>39.487394957983199</v>
      </c>
      <c r="Q214" s="133" t="s">
        <v>2691</v>
      </c>
      <c r="R214" s="150" t="s">
        <v>2692</v>
      </c>
      <c r="S214" s="234">
        <f>O214-11</f>
        <v>35.99</v>
      </c>
      <c r="T214" s="148">
        <f t="shared" si="29"/>
        <v>30.243697478991599</v>
      </c>
      <c r="U214" s="105"/>
      <c r="V214" s="161"/>
      <c r="W214" s="341" t="s">
        <v>1418</v>
      </c>
      <c r="X214" s="133">
        <v>245</v>
      </c>
      <c r="Y214" s="83">
        <v>-135</v>
      </c>
      <c r="Z214" s="271">
        <f t="shared" si="30"/>
        <v>110</v>
      </c>
      <c r="AA214" s="137">
        <f t="shared" si="31"/>
        <v>-83.3</v>
      </c>
      <c r="AB214" s="166">
        <f t="shared" si="32"/>
        <v>9.99</v>
      </c>
      <c r="AC214" s="128">
        <f t="shared" si="33"/>
        <v>8.3949579831932777</v>
      </c>
      <c r="AD214" s="134">
        <v>46204</v>
      </c>
      <c r="AE214" s="272"/>
      <c r="AF214" s="342"/>
    </row>
    <row r="215" spans="1:32" s="59" customFormat="1">
      <c r="A215" s="326"/>
      <c r="B215" s="393" t="s">
        <v>218</v>
      </c>
      <c r="C215" s="347" t="s">
        <v>1425</v>
      </c>
      <c r="D215" s="280" t="s">
        <v>85</v>
      </c>
      <c r="E215" s="349">
        <v>20147</v>
      </c>
      <c r="F215" s="350">
        <v>20329</v>
      </c>
      <c r="G215" s="350">
        <v>25436</v>
      </c>
      <c r="H215" s="351">
        <v>25452</v>
      </c>
      <c r="I215" s="349" t="s">
        <v>1426</v>
      </c>
      <c r="J215" s="350" t="s">
        <v>1427</v>
      </c>
      <c r="K215" s="351" t="s">
        <v>1428</v>
      </c>
      <c r="L215" s="352" t="s">
        <v>1429</v>
      </c>
      <c r="M215" s="350" t="s">
        <v>1430</v>
      </c>
      <c r="N215" s="351" t="s">
        <v>1431</v>
      </c>
      <c r="O215" s="330">
        <v>51.99</v>
      </c>
      <c r="P215" s="148">
        <f t="shared" si="27"/>
        <v>43.689075630252105</v>
      </c>
      <c r="Q215" s="133"/>
      <c r="R215" s="149"/>
      <c r="S215" s="234">
        <f t="shared" si="28"/>
        <v>51.99</v>
      </c>
      <c r="T215" s="148">
        <f t="shared" si="29"/>
        <v>43.689075630252105</v>
      </c>
      <c r="U215" s="105"/>
      <c r="V215" s="161"/>
      <c r="W215" s="341" t="s">
        <v>1432</v>
      </c>
      <c r="X215" s="133">
        <v>335</v>
      </c>
      <c r="Y215" s="83"/>
      <c r="Z215" s="271">
        <f t="shared" si="30"/>
        <v>335</v>
      </c>
      <c r="AA215" s="137">
        <f t="shared" si="31"/>
        <v>-351.05</v>
      </c>
      <c r="AB215" s="166">
        <f t="shared" si="32"/>
        <v>9.99</v>
      </c>
      <c r="AC215" s="128">
        <f t="shared" si="33"/>
        <v>8.3949579831932777</v>
      </c>
      <c r="AD215" s="134">
        <v>45170</v>
      </c>
      <c r="AE215" s="272"/>
      <c r="AF215" s="342"/>
    </row>
    <row r="216" spans="1:32" s="59" customFormat="1">
      <c r="A216" s="325"/>
      <c r="B216" s="393" t="s">
        <v>218</v>
      </c>
      <c r="C216" s="347" t="s">
        <v>1433</v>
      </c>
      <c r="D216" s="280" t="s">
        <v>71</v>
      </c>
      <c r="E216" s="349">
        <v>20148</v>
      </c>
      <c r="F216" s="350">
        <v>20330</v>
      </c>
      <c r="G216" s="350">
        <v>25437</v>
      </c>
      <c r="H216" s="351">
        <v>25453</v>
      </c>
      <c r="I216" s="349" t="s">
        <v>1434</v>
      </c>
      <c r="J216" s="350" t="s">
        <v>1435</v>
      </c>
      <c r="K216" s="351" t="s">
        <v>1436</v>
      </c>
      <c r="L216" s="352" t="s">
        <v>1437</v>
      </c>
      <c r="M216" s="350" t="s">
        <v>1438</v>
      </c>
      <c r="N216" s="351" t="s">
        <v>1439</v>
      </c>
      <c r="O216" s="330">
        <v>56.99</v>
      </c>
      <c r="P216" s="148">
        <f t="shared" si="27"/>
        <v>47.890756302521012</v>
      </c>
      <c r="Q216" s="133"/>
      <c r="R216" s="149"/>
      <c r="S216" s="234">
        <f t="shared" si="28"/>
        <v>56.99</v>
      </c>
      <c r="T216" s="148">
        <f t="shared" si="29"/>
        <v>47.890756302521012</v>
      </c>
      <c r="U216" s="105"/>
      <c r="V216" s="161"/>
      <c r="W216" s="341" t="s">
        <v>1440</v>
      </c>
      <c r="X216" s="133">
        <v>415</v>
      </c>
      <c r="Y216" s="83"/>
      <c r="Z216" s="271">
        <f t="shared" si="30"/>
        <v>415</v>
      </c>
      <c r="AA216" s="137">
        <f t="shared" si="31"/>
        <v>-446.25</v>
      </c>
      <c r="AB216" s="166">
        <f t="shared" si="32"/>
        <v>9.99</v>
      </c>
      <c r="AC216" s="128">
        <f t="shared" si="33"/>
        <v>8.3949579831932777</v>
      </c>
      <c r="AD216" s="134">
        <v>45170</v>
      </c>
      <c r="AE216" s="272"/>
      <c r="AF216" s="342"/>
    </row>
    <row r="217" spans="1:32" s="59" customFormat="1">
      <c r="A217" s="325"/>
      <c r="B217" s="393" t="s">
        <v>218</v>
      </c>
      <c r="C217" s="347" t="s">
        <v>1441</v>
      </c>
      <c r="D217" s="280" t="s">
        <v>2596</v>
      </c>
      <c r="E217" s="349">
        <v>20149</v>
      </c>
      <c r="F217" s="350">
        <v>20331</v>
      </c>
      <c r="G217" s="350">
        <v>25438</v>
      </c>
      <c r="H217" s="351">
        <v>25454</v>
      </c>
      <c r="I217" s="349" t="s">
        <v>1442</v>
      </c>
      <c r="J217" s="350" t="s">
        <v>1443</v>
      </c>
      <c r="K217" s="351" t="s">
        <v>1444</v>
      </c>
      <c r="L217" s="352" t="s">
        <v>1445</v>
      </c>
      <c r="M217" s="350" t="s">
        <v>1446</v>
      </c>
      <c r="N217" s="351" t="s">
        <v>1447</v>
      </c>
      <c r="O217" s="330">
        <v>66.989999999999995</v>
      </c>
      <c r="P217" s="148">
        <f t="shared" si="27"/>
        <v>56.294117647058819</v>
      </c>
      <c r="Q217" s="133"/>
      <c r="R217" s="149"/>
      <c r="S217" s="234">
        <f t="shared" si="28"/>
        <v>66.989999999999995</v>
      </c>
      <c r="T217" s="148">
        <f t="shared" si="29"/>
        <v>56.294117647058819</v>
      </c>
      <c r="U217" s="105"/>
      <c r="V217" s="161"/>
      <c r="W217" s="341" t="s">
        <v>1448</v>
      </c>
      <c r="X217" s="133">
        <v>605</v>
      </c>
      <c r="Y217" s="83"/>
      <c r="Z217" s="271">
        <f t="shared" si="30"/>
        <v>605</v>
      </c>
      <c r="AA217" s="137">
        <f t="shared" si="31"/>
        <v>-672.35</v>
      </c>
      <c r="AB217" s="166">
        <f t="shared" si="32"/>
        <v>9.99</v>
      </c>
      <c r="AC217" s="128">
        <f t="shared" si="33"/>
        <v>8.3949579831932777</v>
      </c>
      <c r="AD217" s="134">
        <v>45170</v>
      </c>
      <c r="AE217" s="272"/>
      <c r="AF217" s="342"/>
    </row>
    <row r="218" spans="1:32" s="59" customFormat="1">
      <c r="A218" s="325"/>
      <c r="B218" s="393" t="s">
        <v>218</v>
      </c>
      <c r="C218" s="347" t="s">
        <v>1449</v>
      </c>
      <c r="D218" s="414" t="s">
        <v>2597</v>
      </c>
      <c r="E218" s="349">
        <v>19445</v>
      </c>
      <c r="F218" s="350">
        <v>19798</v>
      </c>
      <c r="G218" s="350">
        <v>24383</v>
      </c>
      <c r="H218" s="351">
        <v>24390</v>
      </c>
      <c r="I218" s="349" t="s">
        <v>1450</v>
      </c>
      <c r="J218" s="350" t="s">
        <v>1451</v>
      </c>
      <c r="K218" s="351" t="s">
        <v>1452</v>
      </c>
      <c r="L218" s="352" t="s">
        <v>1453</v>
      </c>
      <c r="M218" s="350" t="s">
        <v>1454</v>
      </c>
      <c r="N218" s="351" t="s">
        <v>1455</v>
      </c>
      <c r="O218" s="330">
        <v>51.99</v>
      </c>
      <c r="P218" s="148">
        <f t="shared" si="27"/>
        <v>43.689075630252105</v>
      </c>
      <c r="Q218" s="133"/>
      <c r="R218" s="149"/>
      <c r="S218" s="234">
        <f t="shared" si="28"/>
        <v>51.99</v>
      </c>
      <c r="T218" s="148">
        <f t="shared" si="29"/>
        <v>43.689075630252105</v>
      </c>
      <c r="U218" s="105"/>
      <c r="V218" s="161"/>
      <c r="W218" s="341" t="s">
        <v>1456</v>
      </c>
      <c r="X218" s="133">
        <v>275</v>
      </c>
      <c r="Y218" s="83"/>
      <c r="Z218" s="271">
        <f t="shared" si="30"/>
        <v>275</v>
      </c>
      <c r="AA218" s="137">
        <f t="shared" si="31"/>
        <v>-279.64999999999998</v>
      </c>
      <c r="AB218" s="166">
        <f t="shared" si="32"/>
        <v>9.99</v>
      </c>
      <c r="AC218" s="128">
        <f t="shared" si="33"/>
        <v>8.3949579831932777</v>
      </c>
      <c r="AD218" s="134">
        <v>45170</v>
      </c>
      <c r="AE218" s="272"/>
      <c r="AF218" s="342"/>
    </row>
    <row r="219" spans="1:32" s="59" customFormat="1">
      <c r="A219" s="325"/>
      <c r="B219" s="393" t="s">
        <v>218</v>
      </c>
      <c r="C219" s="370" t="s">
        <v>1449</v>
      </c>
      <c r="D219" s="414" t="s">
        <v>2597</v>
      </c>
      <c r="E219" s="337">
        <v>19445</v>
      </c>
      <c r="F219" s="338">
        <v>19798</v>
      </c>
      <c r="G219" s="338">
        <v>24383</v>
      </c>
      <c r="H219" s="339">
        <v>24390</v>
      </c>
      <c r="I219" s="337" t="s">
        <v>1457</v>
      </c>
      <c r="J219" s="338" t="s">
        <v>1458</v>
      </c>
      <c r="K219" s="339" t="s">
        <v>1459</v>
      </c>
      <c r="L219" s="340" t="s">
        <v>1460</v>
      </c>
      <c r="M219" s="338" t="s">
        <v>1461</v>
      </c>
      <c r="N219" s="339" t="s">
        <v>1462</v>
      </c>
      <c r="O219" s="330">
        <v>51.99</v>
      </c>
      <c r="P219" s="148">
        <f t="shared" si="27"/>
        <v>43.689075630252105</v>
      </c>
      <c r="Q219" s="133">
        <v>5</v>
      </c>
      <c r="R219" s="150">
        <v>24093</v>
      </c>
      <c r="S219" s="234">
        <f t="shared" si="28"/>
        <v>46.99</v>
      </c>
      <c r="T219" s="148">
        <f t="shared" si="29"/>
        <v>39.487394957983199</v>
      </c>
      <c r="U219" s="105"/>
      <c r="V219" s="161"/>
      <c r="W219" s="341" t="s">
        <v>1456</v>
      </c>
      <c r="X219" s="133">
        <v>275</v>
      </c>
      <c r="Y219" s="83">
        <v>-100</v>
      </c>
      <c r="Z219" s="271">
        <f t="shared" si="30"/>
        <v>175</v>
      </c>
      <c r="AA219" s="137">
        <f t="shared" si="31"/>
        <v>-160.65</v>
      </c>
      <c r="AB219" s="166">
        <f t="shared" si="32"/>
        <v>9.99</v>
      </c>
      <c r="AC219" s="128">
        <f t="shared" si="33"/>
        <v>8.3949579831932777</v>
      </c>
      <c r="AD219" s="134">
        <v>45261</v>
      </c>
      <c r="AE219" s="272"/>
      <c r="AF219" s="342"/>
    </row>
    <row r="220" spans="1:32" s="59" customFormat="1">
      <c r="A220" s="325"/>
      <c r="B220" s="393" t="s">
        <v>218</v>
      </c>
      <c r="C220" s="347" t="s">
        <v>1463</v>
      </c>
      <c r="D220" s="280" t="s">
        <v>85</v>
      </c>
      <c r="E220" s="349">
        <v>19446</v>
      </c>
      <c r="F220" s="350">
        <v>19799</v>
      </c>
      <c r="G220" s="350">
        <v>24384</v>
      </c>
      <c r="H220" s="351">
        <v>24391</v>
      </c>
      <c r="I220" s="349" t="s">
        <v>1464</v>
      </c>
      <c r="J220" s="350" t="s">
        <v>1465</v>
      </c>
      <c r="K220" s="351" t="s">
        <v>1466</v>
      </c>
      <c r="L220" s="352" t="s">
        <v>1467</v>
      </c>
      <c r="M220" s="350" t="s">
        <v>1468</v>
      </c>
      <c r="N220" s="351" t="s">
        <v>1469</v>
      </c>
      <c r="O220" s="330">
        <v>56.99</v>
      </c>
      <c r="P220" s="148">
        <f t="shared" si="27"/>
        <v>47.890756302521012</v>
      </c>
      <c r="Q220" s="133"/>
      <c r="R220" s="149"/>
      <c r="S220" s="234">
        <f t="shared" si="28"/>
        <v>56.99</v>
      </c>
      <c r="T220" s="148">
        <f t="shared" si="29"/>
        <v>47.890756302521012</v>
      </c>
      <c r="U220" s="105"/>
      <c r="V220" s="161"/>
      <c r="W220" s="341" t="s">
        <v>1470</v>
      </c>
      <c r="X220" s="133">
        <v>365</v>
      </c>
      <c r="Y220" s="83"/>
      <c r="Z220" s="271">
        <f t="shared" si="30"/>
        <v>365</v>
      </c>
      <c r="AA220" s="137">
        <f t="shared" si="31"/>
        <v>-386.75</v>
      </c>
      <c r="AB220" s="166">
        <f t="shared" si="32"/>
        <v>9.99</v>
      </c>
      <c r="AC220" s="128">
        <f t="shared" si="33"/>
        <v>8.3949579831932777</v>
      </c>
      <c r="AD220" s="134">
        <v>45170</v>
      </c>
      <c r="AE220" s="272"/>
      <c r="AF220" s="342"/>
    </row>
    <row r="221" spans="1:32" s="59" customFormat="1">
      <c r="A221" s="325"/>
      <c r="B221" s="393" t="s">
        <v>218</v>
      </c>
      <c r="C221" s="347" t="s">
        <v>1471</v>
      </c>
      <c r="D221" s="280" t="s">
        <v>71</v>
      </c>
      <c r="E221" s="349">
        <v>19447</v>
      </c>
      <c r="F221" s="350">
        <v>19800</v>
      </c>
      <c r="G221" s="350">
        <v>24385</v>
      </c>
      <c r="H221" s="351">
        <v>24392</v>
      </c>
      <c r="I221" s="349" t="s">
        <v>1472</v>
      </c>
      <c r="J221" s="350" t="s">
        <v>1473</v>
      </c>
      <c r="K221" s="351" t="s">
        <v>1474</v>
      </c>
      <c r="L221" s="352" t="s">
        <v>1475</v>
      </c>
      <c r="M221" s="350" t="s">
        <v>1476</v>
      </c>
      <c r="N221" s="351" t="s">
        <v>1477</v>
      </c>
      <c r="O221" s="330">
        <v>61.99</v>
      </c>
      <c r="P221" s="148">
        <f t="shared" si="27"/>
        <v>52.092436974789919</v>
      </c>
      <c r="Q221" s="133"/>
      <c r="R221" s="149"/>
      <c r="S221" s="234">
        <f t="shared" si="28"/>
        <v>61.99</v>
      </c>
      <c r="T221" s="148">
        <f t="shared" si="29"/>
        <v>52.092436974789919</v>
      </c>
      <c r="U221" s="105"/>
      <c r="V221" s="161"/>
      <c r="W221" s="341" t="s">
        <v>1478</v>
      </c>
      <c r="X221" s="133">
        <v>445</v>
      </c>
      <c r="Y221" s="83"/>
      <c r="Z221" s="271">
        <f t="shared" si="30"/>
        <v>445</v>
      </c>
      <c r="AA221" s="137">
        <f t="shared" si="31"/>
        <v>-481.95</v>
      </c>
      <c r="AB221" s="166">
        <f t="shared" si="32"/>
        <v>9.99</v>
      </c>
      <c r="AC221" s="128">
        <f t="shared" si="33"/>
        <v>8.3949579831932777</v>
      </c>
      <c r="AD221" s="134">
        <v>45170</v>
      </c>
      <c r="AE221" s="272"/>
      <c r="AF221" s="342"/>
    </row>
    <row r="222" spans="1:32" s="59" customFormat="1">
      <c r="A222" s="325"/>
      <c r="B222" s="393" t="s">
        <v>218</v>
      </c>
      <c r="C222" s="347" t="s">
        <v>1479</v>
      </c>
      <c r="D222" s="280" t="s">
        <v>2596</v>
      </c>
      <c r="E222" s="349">
        <v>19644</v>
      </c>
      <c r="F222" s="350">
        <v>19996</v>
      </c>
      <c r="G222" s="350">
        <v>24797</v>
      </c>
      <c r="H222" s="351">
        <v>24798</v>
      </c>
      <c r="I222" s="349" t="s">
        <v>1480</v>
      </c>
      <c r="J222" s="350" t="s">
        <v>1481</v>
      </c>
      <c r="K222" s="351" t="s">
        <v>1482</v>
      </c>
      <c r="L222" s="352" t="s">
        <v>1483</v>
      </c>
      <c r="M222" s="350" t="s">
        <v>1484</v>
      </c>
      <c r="N222" s="351" t="s">
        <v>1485</v>
      </c>
      <c r="O222" s="330">
        <v>71.990000000000009</v>
      </c>
      <c r="P222" s="148">
        <f t="shared" si="27"/>
        <v>60.49579831932774</v>
      </c>
      <c r="Q222" s="133"/>
      <c r="R222" s="149"/>
      <c r="S222" s="234">
        <f t="shared" si="28"/>
        <v>71.990000000000009</v>
      </c>
      <c r="T222" s="148">
        <f t="shared" si="29"/>
        <v>60.49579831932774</v>
      </c>
      <c r="U222" s="155"/>
      <c r="V222" s="162"/>
      <c r="W222" s="369" t="s">
        <v>1486</v>
      </c>
      <c r="X222" s="231">
        <v>635</v>
      </c>
      <c r="Y222" s="232"/>
      <c r="Z222" s="271">
        <f t="shared" si="30"/>
        <v>635</v>
      </c>
      <c r="AA222" s="137">
        <f t="shared" si="31"/>
        <v>-708.05</v>
      </c>
      <c r="AB222" s="166">
        <f t="shared" si="32"/>
        <v>9.99</v>
      </c>
      <c r="AC222" s="128">
        <f t="shared" si="33"/>
        <v>8.3949579831932777</v>
      </c>
      <c r="AD222" s="135">
        <v>45245</v>
      </c>
      <c r="AE222" s="276"/>
      <c r="AF222" s="343"/>
    </row>
    <row r="223" spans="1:32" s="59" customFormat="1">
      <c r="A223" s="328"/>
      <c r="B223" s="393" t="s">
        <v>218</v>
      </c>
      <c r="C223" s="347" t="s">
        <v>1487</v>
      </c>
      <c r="D223" s="414" t="s">
        <v>2597</v>
      </c>
      <c r="E223" s="349" t="s">
        <v>2434</v>
      </c>
      <c r="F223" s="350" t="s">
        <v>2435</v>
      </c>
      <c r="G223" s="350" t="s">
        <v>2436</v>
      </c>
      <c r="H223" s="351">
        <v>25066</v>
      </c>
      <c r="I223" s="349" t="s">
        <v>1488</v>
      </c>
      <c r="J223" s="350" t="s">
        <v>1489</v>
      </c>
      <c r="K223" s="351" t="s">
        <v>1490</v>
      </c>
      <c r="L223" s="352" t="s">
        <v>1491</v>
      </c>
      <c r="M223" s="350" t="s">
        <v>1492</v>
      </c>
      <c r="N223" s="351" t="s">
        <v>1493</v>
      </c>
      <c r="O223" s="330">
        <v>29.99</v>
      </c>
      <c r="P223" s="148">
        <f t="shared" si="27"/>
        <v>25.201680672268907</v>
      </c>
      <c r="Q223" s="133"/>
      <c r="R223" s="149"/>
      <c r="S223" s="234">
        <f t="shared" si="28"/>
        <v>29.99</v>
      </c>
      <c r="T223" s="148">
        <f t="shared" si="29"/>
        <v>25.201680672268907</v>
      </c>
      <c r="U223" s="105"/>
      <c r="V223" s="161"/>
      <c r="W223" s="341" t="s">
        <v>1494</v>
      </c>
      <c r="X223" s="133">
        <v>105</v>
      </c>
      <c r="Y223" s="83"/>
      <c r="Z223" s="271">
        <f t="shared" si="30"/>
        <v>105</v>
      </c>
      <c r="AA223" s="137">
        <f t="shared" si="31"/>
        <v>-77.349999999999994</v>
      </c>
      <c r="AB223" s="166">
        <f t="shared" si="32"/>
        <v>9.99</v>
      </c>
      <c r="AC223" s="128">
        <f t="shared" si="33"/>
        <v>8.3949579831932777</v>
      </c>
      <c r="AD223" s="134">
        <v>45170</v>
      </c>
      <c r="AE223" s="272"/>
      <c r="AF223" s="342"/>
    </row>
    <row r="224" spans="1:32" s="59" customFormat="1">
      <c r="A224" s="325"/>
      <c r="B224" s="393" t="s">
        <v>218</v>
      </c>
      <c r="C224" s="370" t="s">
        <v>1487</v>
      </c>
      <c r="D224" s="414" t="s">
        <v>2597</v>
      </c>
      <c r="E224" s="349" t="s">
        <v>2434</v>
      </c>
      <c r="F224" s="350" t="s">
        <v>2435</v>
      </c>
      <c r="G224" s="350" t="s">
        <v>2436</v>
      </c>
      <c r="H224" s="351" t="s">
        <v>2437</v>
      </c>
      <c r="I224" s="349" t="s">
        <v>1495</v>
      </c>
      <c r="J224" s="350" t="s">
        <v>1496</v>
      </c>
      <c r="K224" s="351" t="s">
        <v>1497</v>
      </c>
      <c r="L224" s="352" t="s">
        <v>1498</v>
      </c>
      <c r="M224" s="350" t="s">
        <v>1499</v>
      </c>
      <c r="N224" s="351" t="s">
        <v>1500</v>
      </c>
      <c r="O224" s="330">
        <v>29.99</v>
      </c>
      <c r="P224" s="148">
        <f t="shared" si="27"/>
        <v>25.201680672268907</v>
      </c>
      <c r="Q224" s="133">
        <v>2</v>
      </c>
      <c r="R224" s="150">
        <v>24092</v>
      </c>
      <c r="S224" s="234">
        <f t="shared" si="28"/>
        <v>27.99</v>
      </c>
      <c r="T224" s="148">
        <f t="shared" si="29"/>
        <v>23.521008403361343</v>
      </c>
      <c r="U224" s="105"/>
      <c r="V224" s="161"/>
      <c r="W224" s="341" t="s">
        <v>1494</v>
      </c>
      <c r="X224" s="133">
        <v>105</v>
      </c>
      <c r="Y224" s="83">
        <v>-40</v>
      </c>
      <c r="Z224" s="271">
        <f t="shared" si="30"/>
        <v>65</v>
      </c>
      <c r="AA224" s="137">
        <f t="shared" si="31"/>
        <v>-29.75</v>
      </c>
      <c r="AB224" s="166">
        <f t="shared" si="32"/>
        <v>9.99</v>
      </c>
      <c r="AC224" s="128">
        <f t="shared" si="33"/>
        <v>8.3949579831932777</v>
      </c>
      <c r="AD224" s="134">
        <v>45261</v>
      </c>
      <c r="AE224" s="272"/>
      <c r="AF224" s="342"/>
    </row>
    <row r="225" spans="1:32" s="59" customFormat="1">
      <c r="A225" s="326"/>
      <c r="B225" s="393" t="s">
        <v>218</v>
      </c>
      <c r="C225" s="347" t="s">
        <v>1501</v>
      </c>
      <c r="D225" s="280" t="s">
        <v>71</v>
      </c>
      <c r="E225" s="349">
        <v>19887</v>
      </c>
      <c r="F225" s="350">
        <v>20131</v>
      </c>
      <c r="G225" s="350">
        <v>25052</v>
      </c>
      <c r="H225" s="351">
        <v>25067</v>
      </c>
      <c r="I225" s="349" t="s">
        <v>1502</v>
      </c>
      <c r="J225" s="350" t="s">
        <v>1503</v>
      </c>
      <c r="K225" s="351" t="s">
        <v>1504</v>
      </c>
      <c r="L225" s="352" t="s">
        <v>1505</v>
      </c>
      <c r="M225" s="350" t="s">
        <v>1506</v>
      </c>
      <c r="N225" s="351" t="s">
        <v>1507</v>
      </c>
      <c r="O225" s="330">
        <v>39.99</v>
      </c>
      <c r="P225" s="148">
        <f t="shared" si="27"/>
        <v>33.605042016806728</v>
      </c>
      <c r="Q225" s="133"/>
      <c r="R225" s="149"/>
      <c r="S225" s="234">
        <f t="shared" si="28"/>
        <v>39.99</v>
      </c>
      <c r="T225" s="148">
        <f t="shared" si="29"/>
        <v>33.605042016806728</v>
      </c>
      <c r="U225" s="105"/>
      <c r="V225" s="161"/>
      <c r="W225" s="341" t="s">
        <v>1508</v>
      </c>
      <c r="X225" s="133">
        <v>275</v>
      </c>
      <c r="Y225" s="83"/>
      <c r="Z225" s="271">
        <f t="shared" si="30"/>
        <v>275</v>
      </c>
      <c r="AA225" s="137">
        <f t="shared" si="31"/>
        <v>-279.64999999999998</v>
      </c>
      <c r="AB225" s="166">
        <f t="shared" si="32"/>
        <v>9.99</v>
      </c>
      <c r="AC225" s="128">
        <f t="shared" si="33"/>
        <v>8.3949579831932777</v>
      </c>
      <c r="AD225" s="134">
        <v>45170</v>
      </c>
      <c r="AE225" s="272"/>
      <c r="AF225" s="342"/>
    </row>
    <row r="226" spans="1:32" s="59" customFormat="1">
      <c r="A226" s="392"/>
      <c r="B226" s="393" t="s">
        <v>218</v>
      </c>
      <c r="C226" s="347" t="s">
        <v>1509</v>
      </c>
      <c r="D226" s="280" t="s">
        <v>2596</v>
      </c>
      <c r="E226" s="349" t="s">
        <v>2438</v>
      </c>
      <c r="F226" s="350" t="s">
        <v>2439</v>
      </c>
      <c r="G226" s="350" t="s">
        <v>2440</v>
      </c>
      <c r="H226" s="351">
        <v>25068</v>
      </c>
      <c r="I226" s="349" t="s">
        <v>1510</v>
      </c>
      <c r="J226" s="350" t="s">
        <v>1511</v>
      </c>
      <c r="K226" s="351" t="s">
        <v>1512</v>
      </c>
      <c r="L226" s="352" t="s">
        <v>1513</v>
      </c>
      <c r="M226" s="350" t="s">
        <v>1514</v>
      </c>
      <c r="N226" s="351" t="s">
        <v>1515</v>
      </c>
      <c r="O226" s="330">
        <v>49.99</v>
      </c>
      <c r="P226" s="148">
        <f t="shared" si="27"/>
        <v>42.008403361344541</v>
      </c>
      <c r="Q226" s="133"/>
      <c r="R226" s="149"/>
      <c r="S226" s="234">
        <f t="shared" si="28"/>
        <v>49.99</v>
      </c>
      <c r="T226" s="148">
        <f t="shared" si="29"/>
        <v>42.008403361344541</v>
      </c>
      <c r="U226" s="155"/>
      <c r="V226" s="162"/>
      <c r="W226" s="369" t="s">
        <v>1516</v>
      </c>
      <c r="X226" s="231">
        <v>465</v>
      </c>
      <c r="Y226" s="232"/>
      <c r="Z226" s="271">
        <f t="shared" si="30"/>
        <v>465</v>
      </c>
      <c r="AA226" s="137">
        <f t="shared" si="31"/>
        <v>-505.75</v>
      </c>
      <c r="AB226" s="166">
        <f t="shared" si="32"/>
        <v>9.99</v>
      </c>
      <c r="AC226" s="128">
        <f t="shared" si="33"/>
        <v>8.3949579831932777</v>
      </c>
      <c r="AD226" s="135">
        <v>45245</v>
      </c>
      <c r="AE226" s="276"/>
      <c r="AF226" s="342"/>
    </row>
    <row r="227" spans="1:32" s="59" customFormat="1">
      <c r="A227" s="392"/>
      <c r="B227" s="393" t="s">
        <v>218</v>
      </c>
      <c r="C227" s="347" t="s">
        <v>1517</v>
      </c>
      <c r="D227" s="414" t="s">
        <v>2597</v>
      </c>
      <c r="E227" s="349" t="s">
        <v>2441</v>
      </c>
      <c r="F227" s="350" t="s">
        <v>2442</v>
      </c>
      <c r="G227" s="350" t="s">
        <v>2443</v>
      </c>
      <c r="H227" s="351">
        <v>25069</v>
      </c>
      <c r="I227" s="349" t="s">
        <v>1518</v>
      </c>
      <c r="J227" s="350" t="s">
        <v>1519</v>
      </c>
      <c r="K227" s="351" t="s">
        <v>1520</v>
      </c>
      <c r="L227" s="352" t="s">
        <v>1521</v>
      </c>
      <c r="M227" s="350" t="s">
        <v>1522</v>
      </c>
      <c r="N227" s="351" t="s">
        <v>1523</v>
      </c>
      <c r="O227" s="330">
        <v>39.99</v>
      </c>
      <c r="P227" s="148">
        <f t="shared" si="27"/>
        <v>33.605042016806728</v>
      </c>
      <c r="Q227" s="133"/>
      <c r="R227" s="149"/>
      <c r="S227" s="234">
        <f t="shared" si="28"/>
        <v>39.99</v>
      </c>
      <c r="T227" s="148">
        <f t="shared" si="29"/>
        <v>33.605042016806728</v>
      </c>
      <c r="U227" s="105"/>
      <c r="V227" s="161"/>
      <c r="W227" s="341" t="s">
        <v>1524</v>
      </c>
      <c r="X227" s="133">
        <v>155</v>
      </c>
      <c r="Y227" s="83"/>
      <c r="Z227" s="271">
        <f t="shared" si="30"/>
        <v>155</v>
      </c>
      <c r="AA227" s="137">
        <f t="shared" si="31"/>
        <v>-136.85</v>
      </c>
      <c r="AB227" s="166">
        <f t="shared" si="32"/>
        <v>9.99</v>
      </c>
      <c r="AC227" s="128">
        <f t="shared" si="33"/>
        <v>8.3949579831932777</v>
      </c>
      <c r="AD227" s="134">
        <v>45170</v>
      </c>
      <c r="AE227" s="272"/>
      <c r="AF227" s="342"/>
    </row>
    <row r="228" spans="1:32" s="59" customFormat="1">
      <c r="A228" s="326"/>
      <c r="B228" s="393" t="s">
        <v>218</v>
      </c>
      <c r="C228" s="370" t="s">
        <v>1517</v>
      </c>
      <c r="D228" s="414" t="s">
        <v>2597</v>
      </c>
      <c r="E228" s="349" t="s">
        <v>2441</v>
      </c>
      <c r="F228" s="350" t="s">
        <v>2442</v>
      </c>
      <c r="G228" s="350" t="s">
        <v>2443</v>
      </c>
      <c r="H228" s="351" t="s">
        <v>2444</v>
      </c>
      <c r="I228" s="337" t="s">
        <v>1525</v>
      </c>
      <c r="J228" s="338" t="s">
        <v>1526</v>
      </c>
      <c r="K228" s="339" t="s">
        <v>1527</v>
      </c>
      <c r="L228" s="340" t="s">
        <v>1528</v>
      </c>
      <c r="M228" s="338" t="s">
        <v>1529</v>
      </c>
      <c r="N228" s="339" t="s">
        <v>1530</v>
      </c>
      <c r="O228" s="330">
        <v>39.99</v>
      </c>
      <c r="P228" s="148">
        <f t="shared" si="27"/>
        <v>33.605042016806728</v>
      </c>
      <c r="Q228" s="133">
        <v>2</v>
      </c>
      <c r="R228" s="150">
        <v>24092</v>
      </c>
      <c r="S228" s="234">
        <f t="shared" si="28"/>
        <v>37.99</v>
      </c>
      <c r="T228" s="148">
        <f t="shared" si="29"/>
        <v>31.924369747899163</v>
      </c>
      <c r="U228" s="105"/>
      <c r="V228" s="161"/>
      <c r="W228" s="341" t="s">
        <v>1524</v>
      </c>
      <c r="X228" s="133">
        <v>155</v>
      </c>
      <c r="Y228" s="83">
        <v>-40</v>
      </c>
      <c r="Z228" s="271">
        <f t="shared" si="30"/>
        <v>115</v>
      </c>
      <c r="AA228" s="137">
        <f t="shared" si="31"/>
        <v>-89.25</v>
      </c>
      <c r="AB228" s="166">
        <f t="shared" si="32"/>
        <v>9.99</v>
      </c>
      <c r="AC228" s="128">
        <f t="shared" si="33"/>
        <v>8.3949579831932777</v>
      </c>
      <c r="AD228" s="134">
        <v>45261</v>
      </c>
      <c r="AE228" s="272"/>
      <c r="AF228" s="342"/>
    </row>
    <row r="229" spans="1:32" s="59" customFormat="1">
      <c r="A229" s="328"/>
      <c r="B229" s="393" t="s">
        <v>218</v>
      </c>
      <c r="C229" s="370" t="s">
        <v>1517</v>
      </c>
      <c r="D229" s="414" t="s">
        <v>2597</v>
      </c>
      <c r="E229" s="349" t="s">
        <v>2441</v>
      </c>
      <c r="F229" s="350" t="s">
        <v>2442</v>
      </c>
      <c r="G229" s="350" t="s">
        <v>2443</v>
      </c>
      <c r="H229" s="351" t="s">
        <v>2444</v>
      </c>
      <c r="I229" s="337" t="s">
        <v>1531</v>
      </c>
      <c r="J229" s="338" t="s">
        <v>1532</v>
      </c>
      <c r="K229" s="339" t="s">
        <v>1533</v>
      </c>
      <c r="L229" s="340" t="s">
        <v>1534</v>
      </c>
      <c r="M229" s="338" t="s">
        <v>1535</v>
      </c>
      <c r="N229" s="339" t="s">
        <v>1536</v>
      </c>
      <c r="O229" s="330">
        <v>39.99</v>
      </c>
      <c r="P229" s="148">
        <f t="shared" si="27"/>
        <v>33.605042016806728</v>
      </c>
      <c r="Q229" s="133">
        <v>5</v>
      </c>
      <c r="R229" s="150">
        <v>24093</v>
      </c>
      <c r="S229" s="234">
        <f t="shared" si="28"/>
        <v>34.99</v>
      </c>
      <c r="T229" s="148">
        <f t="shared" si="29"/>
        <v>29.403361344537817</v>
      </c>
      <c r="U229" s="105"/>
      <c r="V229" s="161"/>
      <c r="W229" s="341" t="s">
        <v>1524</v>
      </c>
      <c r="X229" s="133">
        <v>155</v>
      </c>
      <c r="Y229" s="83">
        <v>-100</v>
      </c>
      <c r="Z229" s="271">
        <f t="shared" si="30"/>
        <v>55</v>
      </c>
      <c r="AA229" s="137">
        <f t="shared" si="31"/>
        <v>-17.849999999999998</v>
      </c>
      <c r="AB229" s="166">
        <f t="shared" si="32"/>
        <v>9.99</v>
      </c>
      <c r="AC229" s="128">
        <f t="shared" si="33"/>
        <v>8.3949579831932777</v>
      </c>
      <c r="AD229" s="134">
        <v>45261</v>
      </c>
      <c r="AE229" s="272"/>
      <c r="AF229" s="342"/>
    </row>
    <row r="230" spans="1:32" s="59" customFormat="1">
      <c r="A230" s="328"/>
      <c r="B230" s="393" t="s">
        <v>218</v>
      </c>
      <c r="C230" s="347" t="s">
        <v>1537</v>
      </c>
      <c r="D230" s="280" t="s">
        <v>71</v>
      </c>
      <c r="E230" s="349">
        <v>19890</v>
      </c>
      <c r="F230" s="350">
        <v>20134</v>
      </c>
      <c r="G230" s="350">
        <v>25055</v>
      </c>
      <c r="H230" s="351">
        <v>25070</v>
      </c>
      <c r="I230" s="349" t="s">
        <v>1538</v>
      </c>
      <c r="J230" s="350" t="s">
        <v>1539</v>
      </c>
      <c r="K230" s="351" t="s">
        <v>1540</v>
      </c>
      <c r="L230" s="352" t="s">
        <v>1541</v>
      </c>
      <c r="M230" s="350" t="s">
        <v>1542</v>
      </c>
      <c r="N230" s="351" t="s">
        <v>1543</v>
      </c>
      <c r="O230" s="330">
        <v>49.99</v>
      </c>
      <c r="P230" s="148">
        <f t="shared" si="27"/>
        <v>42.008403361344541</v>
      </c>
      <c r="Q230" s="133"/>
      <c r="R230" s="149"/>
      <c r="S230" s="234">
        <f t="shared" si="28"/>
        <v>49.99</v>
      </c>
      <c r="T230" s="148">
        <f t="shared" si="29"/>
        <v>42.008403361344541</v>
      </c>
      <c r="U230" s="105"/>
      <c r="V230" s="161"/>
      <c r="W230" s="341" t="s">
        <v>1544</v>
      </c>
      <c r="X230" s="133">
        <v>325</v>
      </c>
      <c r="Y230" s="83"/>
      <c r="Z230" s="271">
        <f t="shared" si="30"/>
        <v>325</v>
      </c>
      <c r="AA230" s="137">
        <f t="shared" si="31"/>
        <v>-339.15</v>
      </c>
      <c r="AB230" s="166">
        <f t="shared" si="32"/>
        <v>9.99</v>
      </c>
      <c r="AC230" s="128">
        <f t="shared" si="33"/>
        <v>8.3949579831932777</v>
      </c>
      <c r="AD230" s="134">
        <v>45170</v>
      </c>
      <c r="AE230" s="272"/>
      <c r="AF230" s="342"/>
    </row>
    <row r="231" spans="1:32" s="59" customFormat="1">
      <c r="A231" s="325"/>
      <c r="B231" s="393" t="s">
        <v>218</v>
      </c>
      <c r="C231" s="347" t="s">
        <v>1545</v>
      </c>
      <c r="D231" s="280" t="s">
        <v>2596</v>
      </c>
      <c r="E231" s="349" t="s">
        <v>2445</v>
      </c>
      <c r="F231" s="350" t="s">
        <v>2446</v>
      </c>
      <c r="G231" s="350" t="s">
        <v>2447</v>
      </c>
      <c r="H231" s="351">
        <v>25071</v>
      </c>
      <c r="I231" s="349" t="s">
        <v>1546</v>
      </c>
      <c r="J231" s="350" t="s">
        <v>1547</v>
      </c>
      <c r="K231" s="351" t="s">
        <v>1548</v>
      </c>
      <c r="L231" s="352" t="s">
        <v>1549</v>
      </c>
      <c r="M231" s="350" t="s">
        <v>1550</v>
      </c>
      <c r="N231" s="351" t="s">
        <v>1551</v>
      </c>
      <c r="O231" s="330">
        <v>59.99</v>
      </c>
      <c r="P231" s="148">
        <f t="shared" si="27"/>
        <v>50.411764705882355</v>
      </c>
      <c r="Q231" s="133"/>
      <c r="R231" s="149"/>
      <c r="S231" s="234">
        <f t="shared" si="28"/>
        <v>59.99</v>
      </c>
      <c r="T231" s="148">
        <f t="shared" si="29"/>
        <v>50.411764705882355</v>
      </c>
      <c r="U231" s="155"/>
      <c r="V231" s="162"/>
      <c r="W231" s="369" t="s">
        <v>1552</v>
      </c>
      <c r="X231" s="231">
        <v>515</v>
      </c>
      <c r="Y231" s="232"/>
      <c r="Z231" s="271">
        <f t="shared" si="30"/>
        <v>515</v>
      </c>
      <c r="AA231" s="137">
        <f t="shared" si="31"/>
        <v>-565.25</v>
      </c>
      <c r="AB231" s="166">
        <f t="shared" si="32"/>
        <v>9.99</v>
      </c>
      <c r="AC231" s="128">
        <f t="shared" si="33"/>
        <v>8.3949579831932777</v>
      </c>
      <c r="AD231" s="135">
        <v>45245</v>
      </c>
      <c r="AE231" s="276"/>
      <c r="AF231" s="342"/>
    </row>
    <row r="232" spans="1:32" s="59" customFormat="1">
      <c r="A232" s="325"/>
      <c r="B232" s="393" t="s">
        <v>218</v>
      </c>
      <c r="C232" s="347" t="s">
        <v>1553</v>
      </c>
      <c r="D232" s="414" t="s">
        <v>2597</v>
      </c>
      <c r="E232" s="349" t="s">
        <v>2448</v>
      </c>
      <c r="F232" s="350" t="s">
        <v>2449</v>
      </c>
      <c r="G232" s="350" t="s">
        <v>2450</v>
      </c>
      <c r="H232" s="351">
        <v>25072</v>
      </c>
      <c r="I232" s="349" t="s">
        <v>1554</v>
      </c>
      <c r="J232" s="350" t="s">
        <v>1555</v>
      </c>
      <c r="K232" s="351" t="s">
        <v>1556</v>
      </c>
      <c r="L232" s="352" t="s">
        <v>1557</v>
      </c>
      <c r="M232" s="350" t="s">
        <v>1558</v>
      </c>
      <c r="N232" s="351" t="s">
        <v>1559</v>
      </c>
      <c r="O232" s="330">
        <v>49.99</v>
      </c>
      <c r="P232" s="148">
        <f t="shared" si="27"/>
        <v>42.008403361344541</v>
      </c>
      <c r="Q232" s="133"/>
      <c r="R232" s="149"/>
      <c r="S232" s="234">
        <f t="shared" si="28"/>
        <v>49.99</v>
      </c>
      <c r="T232" s="148">
        <f t="shared" si="29"/>
        <v>42.008403361344541</v>
      </c>
      <c r="U232" s="105"/>
      <c r="V232" s="161"/>
      <c r="W232" s="341" t="s">
        <v>1560</v>
      </c>
      <c r="X232" s="133">
        <v>225</v>
      </c>
      <c r="Y232" s="83"/>
      <c r="Z232" s="271">
        <f t="shared" si="30"/>
        <v>225</v>
      </c>
      <c r="AA232" s="137">
        <f t="shared" si="31"/>
        <v>-220.14999999999998</v>
      </c>
      <c r="AB232" s="166">
        <f t="shared" si="32"/>
        <v>9.99</v>
      </c>
      <c r="AC232" s="128">
        <f t="shared" si="33"/>
        <v>8.3949579831932777</v>
      </c>
      <c r="AD232" s="134">
        <v>45170</v>
      </c>
      <c r="AE232" s="272"/>
      <c r="AF232" s="342"/>
    </row>
    <row r="233" spans="1:32" s="59" customFormat="1">
      <c r="A233" s="392"/>
      <c r="B233" s="393" t="s">
        <v>218</v>
      </c>
      <c r="C233" s="370" t="s">
        <v>1553</v>
      </c>
      <c r="D233" s="414" t="s">
        <v>2597</v>
      </c>
      <c r="E233" s="349" t="s">
        <v>2448</v>
      </c>
      <c r="F233" s="350" t="s">
        <v>2449</v>
      </c>
      <c r="G233" s="350" t="s">
        <v>2450</v>
      </c>
      <c r="H233" s="351" t="s">
        <v>2451</v>
      </c>
      <c r="I233" s="337" t="s">
        <v>1561</v>
      </c>
      <c r="J233" s="338" t="s">
        <v>1562</v>
      </c>
      <c r="K233" s="339" t="s">
        <v>1563</v>
      </c>
      <c r="L233" s="340" t="s">
        <v>1564</v>
      </c>
      <c r="M233" s="338" t="s">
        <v>1565</v>
      </c>
      <c r="N233" s="339" t="s">
        <v>1566</v>
      </c>
      <c r="O233" s="330">
        <v>49.99</v>
      </c>
      <c r="P233" s="148">
        <f t="shared" si="27"/>
        <v>42.008403361344541</v>
      </c>
      <c r="Q233" s="133">
        <v>2</v>
      </c>
      <c r="R233" s="150">
        <v>24092</v>
      </c>
      <c r="S233" s="234">
        <f t="shared" si="28"/>
        <v>47.99</v>
      </c>
      <c r="T233" s="148">
        <f t="shared" si="29"/>
        <v>40.327731092436977</v>
      </c>
      <c r="U233" s="105"/>
      <c r="V233" s="161"/>
      <c r="W233" s="373" t="s">
        <v>1560</v>
      </c>
      <c r="X233" s="133">
        <v>225</v>
      </c>
      <c r="Y233" s="83">
        <v>-40</v>
      </c>
      <c r="Z233" s="271">
        <f t="shared" si="30"/>
        <v>185</v>
      </c>
      <c r="AA233" s="137">
        <f t="shared" si="31"/>
        <v>-172.54999999999998</v>
      </c>
      <c r="AB233" s="166">
        <f t="shared" si="32"/>
        <v>9.99</v>
      </c>
      <c r="AC233" s="128">
        <f t="shared" si="33"/>
        <v>8.3949579831932777</v>
      </c>
      <c r="AD233" s="134">
        <v>45261</v>
      </c>
      <c r="AE233" s="272"/>
      <c r="AF233" s="342"/>
    </row>
    <row r="234" spans="1:32" s="59" customFormat="1">
      <c r="A234" s="325"/>
      <c r="B234" s="393" t="s">
        <v>218</v>
      </c>
      <c r="C234" s="370" t="s">
        <v>1553</v>
      </c>
      <c r="D234" s="414" t="s">
        <v>2597</v>
      </c>
      <c r="E234" s="349" t="s">
        <v>2448</v>
      </c>
      <c r="F234" s="350" t="s">
        <v>2449</v>
      </c>
      <c r="G234" s="350" t="s">
        <v>2450</v>
      </c>
      <c r="H234" s="351" t="s">
        <v>2451</v>
      </c>
      <c r="I234" s="337" t="s">
        <v>1567</v>
      </c>
      <c r="J234" s="338" t="s">
        <v>1568</v>
      </c>
      <c r="K234" s="339" t="s">
        <v>1569</v>
      </c>
      <c r="L234" s="340" t="s">
        <v>1570</v>
      </c>
      <c r="M234" s="338" t="s">
        <v>1571</v>
      </c>
      <c r="N234" s="339" t="s">
        <v>1572</v>
      </c>
      <c r="O234" s="330">
        <v>49.99</v>
      </c>
      <c r="P234" s="148">
        <f t="shared" si="27"/>
        <v>42.008403361344541</v>
      </c>
      <c r="Q234" s="133">
        <v>5</v>
      </c>
      <c r="R234" s="150">
        <v>24093</v>
      </c>
      <c r="S234" s="234">
        <f t="shared" si="28"/>
        <v>44.99</v>
      </c>
      <c r="T234" s="148">
        <f t="shared" si="29"/>
        <v>37.806722689075634</v>
      </c>
      <c r="U234" s="105"/>
      <c r="V234" s="161"/>
      <c r="W234" s="373" t="s">
        <v>1560</v>
      </c>
      <c r="X234" s="133">
        <v>225</v>
      </c>
      <c r="Y234" s="83">
        <v>-100</v>
      </c>
      <c r="Z234" s="271">
        <f t="shared" si="30"/>
        <v>125</v>
      </c>
      <c r="AA234" s="137">
        <f t="shared" si="31"/>
        <v>-101.14999999999999</v>
      </c>
      <c r="AB234" s="166">
        <f t="shared" si="32"/>
        <v>9.99</v>
      </c>
      <c r="AC234" s="128">
        <f t="shared" si="33"/>
        <v>8.3949579831932777</v>
      </c>
      <c r="AD234" s="134">
        <v>45261</v>
      </c>
      <c r="AE234" s="272"/>
      <c r="AF234" s="342"/>
    </row>
    <row r="235" spans="1:32" s="59" customFormat="1">
      <c r="A235" s="325"/>
      <c r="B235" s="393" t="s">
        <v>218</v>
      </c>
      <c r="C235" s="370" t="s">
        <v>1553</v>
      </c>
      <c r="D235" s="414" t="s">
        <v>2597</v>
      </c>
      <c r="E235" s="349" t="s">
        <v>2448</v>
      </c>
      <c r="F235" s="350" t="s">
        <v>2449</v>
      </c>
      <c r="G235" s="350" t="s">
        <v>2450</v>
      </c>
      <c r="H235" s="351" t="s">
        <v>2451</v>
      </c>
      <c r="I235" s="337" t="s">
        <v>1573</v>
      </c>
      <c r="J235" s="338" t="s">
        <v>1574</v>
      </c>
      <c r="K235" s="339" t="s">
        <v>1575</v>
      </c>
      <c r="L235" s="340" t="s">
        <v>1576</v>
      </c>
      <c r="M235" s="338" t="s">
        <v>1577</v>
      </c>
      <c r="N235" s="339" t="s">
        <v>1578</v>
      </c>
      <c r="O235" s="330">
        <v>49.99</v>
      </c>
      <c r="P235" s="148">
        <f t="shared" si="27"/>
        <v>42.008403361344541</v>
      </c>
      <c r="Q235" s="133">
        <v>7</v>
      </c>
      <c r="R235" s="150">
        <v>24094</v>
      </c>
      <c r="S235" s="234">
        <f t="shared" si="28"/>
        <v>42.99</v>
      </c>
      <c r="T235" s="148">
        <f t="shared" si="29"/>
        <v>36.12605042016807</v>
      </c>
      <c r="U235" s="105"/>
      <c r="V235" s="161"/>
      <c r="W235" s="373" t="s">
        <v>1560</v>
      </c>
      <c r="X235" s="133">
        <v>225</v>
      </c>
      <c r="Y235" s="83">
        <v>-140</v>
      </c>
      <c r="Z235" s="271">
        <f t="shared" si="30"/>
        <v>85</v>
      </c>
      <c r="AA235" s="137">
        <f t="shared" si="31"/>
        <v>-53.55</v>
      </c>
      <c r="AB235" s="166">
        <f t="shared" si="32"/>
        <v>9.99</v>
      </c>
      <c r="AC235" s="128">
        <f t="shared" si="33"/>
        <v>8.3949579831932777</v>
      </c>
      <c r="AD235" s="134">
        <v>45261</v>
      </c>
      <c r="AE235" s="272"/>
      <c r="AF235" s="342"/>
    </row>
    <row r="236" spans="1:32" s="59" customFormat="1">
      <c r="A236" s="392"/>
      <c r="B236" s="393" t="s">
        <v>218</v>
      </c>
      <c r="C236" s="370" t="s">
        <v>1553</v>
      </c>
      <c r="D236" s="414" t="s">
        <v>2597</v>
      </c>
      <c r="E236" s="349" t="s">
        <v>2448</v>
      </c>
      <c r="F236" s="350" t="s">
        <v>2449</v>
      </c>
      <c r="G236" s="350" t="s">
        <v>2450</v>
      </c>
      <c r="H236" s="351" t="s">
        <v>2451</v>
      </c>
      <c r="I236" s="337" t="s">
        <v>1579</v>
      </c>
      <c r="J236" s="338" t="s">
        <v>1580</v>
      </c>
      <c r="K236" s="339" t="s">
        <v>1581</v>
      </c>
      <c r="L236" s="340" t="s">
        <v>1582</v>
      </c>
      <c r="M236" s="338" t="s">
        <v>1583</v>
      </c>
      <c r="N236" s="339" t="s">
        <v>1584</v>
      </c>
      <c r="O236" s="330">
        <v>49.99</v>
      </c>
      <c r="P236" s="148">
        <f t="shared" si="27"/>
        <v>42.008403361344541</v>
      </c>
      <c r="Q236" s="133">
        <v>10</v>
      </c>
      <c r="R236" s="150">
        <v>24095</v>
      </c>
      <c r="S236" s="234">
        <f t="shared" si="28"/>
        <v>39.99</v>
      </c>
      <c r="T236" s="148">
        <f t="shared" si="29"/>
        <v>33.605042016806728</v>
      </c>
      <c r="U236" s="105"/>
      <c r="V236" s="161"/>
      <c r="W236" s="373" t="s">
        <v>1560</v>
      </c>
      <c r="X236" s="133">
        <v>225</v>
      </c>
      <c r="Y236" s="83">
        <v>-200</v>
      </c>
      <c r="Z236" s="271">
        <f t="shared" si="30"/>
        <v>25</v>
      </c>
      <c r="AA236" s="137">
        <f t="shared" si="31"/>
        <v>17.849999999999998</v>
      </c>
      <c r="AB236" s="166">
        <f t="shared" si="32"/>
        <v>19.990000000000002</v>
      </c>
      <c r="AC236" s="128">
        <f t="shared" si="33"/>
        <v>16.798319327731093</v>
      </c>
      <c r="AD236" s="134">
        <v>45261</v>
      </c>
      <c r="AE236" s="272"/>
      <c r="AF236" s="342"/>
    </row>
    <row r="237" spans="1:32" s="59" customFormat="1">
      <c r="A237" s="326"/>
      <c r="B237" s="393" t="s">
        <v>218</v>
      </c>
      <c r="C237" s="347" t="s">
        <v>1585</v>
      </c>
      <c r="D237" s="280" t="s">
        <v>71</v>
      </c>
      <c r="E237" s="349">
        <v>19893</v>
      </c>
      <c r="F237" s="350">
        <v>20137</v>
      </c>
      <c r="G237" s="350">
        <v>25058</v>
      </c>
      <c r="H237" s="351">
        <v>25073</v>
      </c>
      <c r="I237" s="349" t="s">
        <v>1586</v>
      </c>
      <c r="J237" s="350" t="s">
        <v>1587</v>
      </c>
      <c r="K237" s="351" t="s">
        <v>1588</v>
      </c>
      <c r="L237" s="352" t="s">
        <v>1589</v>
      </c>
      <c r="M237" s="350" t="s">
        <v>1590</v>
      </c>
      <c r="N237" s="351" t="s">
        <v>1591</v>
      </c>
      <c r="O237" s="330">
        <v>59.99</v>
      </c>
      <c r="P237" s="148">
        <f t="shared" si="27"/>
        <v>50.411764705882355</v>
      </c>
      <c r="Q237" s="133"/>
      <c r="R237" s="149"/>
      <c r="S237" s="234">
        <f t="shared" si="28"/>
        <v>59.99</v>
      </c>
      <c r="T237" s="148">
        <f t="shared" si="29"/>
        <v>50.411764705882355</v>
      </c>
      <c r="U237" s="105"/>
      <c r="V237" s="161"/>
      <c r="W237" s="341" t="s">
        <v>1592</v>
      </c>
      <c r="X237" s="133">
        <v>395</v>
      </c>
      <c r="Y237" s="83"/>
      <c r="Z237" s="271">
        <f t="shared" si="30"/>
        <v>395</v>
      </c>
      <c r="AA237" s="137">
        <f t="shared" si="31"/>
        <v>-422.45</v>
      </c>
      <c r="AB237" s="166">
        <f t="shared" si="32"/>
        <v>9.99</v>
      </c>
      <c r="AC237" s="128">
        <f t="shared" si="33"/>
        <v>8.3949579831932777</v>
      </c>
      <c r="AD237" s="134">
        <v>45170</v>
      </c>
      <c r="AE237" s="272"/>
      <c r="AF237" s="342"/>
    </row>
    <row r="238" spans="1:32" s="59" customFormat="1">
      <c r="A238" s="326"/>
      <c r="B238" s="393" t="s">
        <v>218</v>
      </c>
      <c r="C238" s="347" t="s">
        <v>1593</v>
      </c>
      <c r="D238" s="280" t="s">
        <v>2596</v>
      </c>
      <c r="E238" s="349" t="s">
        <v>2452</v>
      </c>
      <c r="F238" s="350" t="s">
        <v>2453</v>
      </c>
      <c r="G238" s="350" t="s">
        <v>2454</v>
      </c>
      <c r="H238" s="351">
        <v>25074</v>
      </c>
      <c r="I238" s="349" t="s">
        <v>1594</v>
      </c>
      <c r="J238" s="350" t="s">
        <v>1595</v>
      </c>
      <c r="K238" s="351" t="s">
        <v>1596</v>
      </c>
      <c r="L238" s="352" t="s">
        <v>1597</v>
      </c>
      <c r="M238" s="350" t="s">
        <v>1598</v>
      </c>
      <c r="N238" s="351" t="s">
        <v>1599</v>
      </c>
      <c r="O238" s="330">
        <v>69.990000000000009</v>
      </c>
      <c r="P238" s="148">
        <f t="shared" si="27"/>
        <v>58.815126050420176</v>
      </c>
      <c r="Q238" s="133"/>
      <c r="R238" s="149"/>
      <c r="S238" s="234">
        <f t="shared" si="28"/>
        <v>69.990000000000009</v>
      </c>
      <c r="T238" s="148">
        <f t="shared" si="29"/>
        <v>58.815126050420176</v>
      </c>
      <c r="U238" s="155"/>
      <c r="V238" s="162"/>
      <c r="W238" s="369" t="s">
        <v>1600</v>
      </c>
      <c r="X238" s="231">
        <v>585</v>
      </c>
      <c r="Y238" s="232"/>
      <c r="Z238" s="271">
        <f t="shared" si="30"/>
        <v>585</v>
      </c>
      <c r="AA238" s="137">
        <f t="shared" si="31"/>
        <v>-648.54999999999995</v>
      </c>
      <c r="AB238" s="166">
        <f t="shared" si="32"/>
        <v>9.99</v>
      </c>
      <c r="AC238" s="128">
        <f t="shared" si="33"/>
        <v>8.3949579831932777</v>
      </c>
      <c r="AD238" s="135">
        <v>45245</v>
      </c>
      <c r="AE238" s="276"/>
      <c r="AF238" s="342"/>
    </row>
    <row r="239" spans="1:32" s="59" customFormat="1">
      <c r="A239" s="325"/>
      <c r="B239" s="393" t="s">
        <v>218</v>
      </c>
      <c r="C239" s="347" t="s">
        <v>1601</v>
      </c>
      <c r="D239" s="414" t="s">
        <v>2597</v>
      </c>
      <c r="E239" s="349" t="s">
        <v>2455</v>
      </c>
      <c r="F239" s="350" t="s">
        <v>2456</v>
      </c>
      <c r="G239" s="350" t="s">
        <v>2457</v>
      </c>
      <c r="H239" s="351">
        <v>25075</v>
      </c>
      <c r="I239" s="349" t="s">
        <v>1602</v>
      </c>
      <c r="J239" s="350" t="s">
        <v>1603</v>
      </c>
      <c r="K239" s="351" t="s">
        <v>1604</v>
      </c>
      <c r="L239" s="352" t="s">
        <v>1605</v>
      </c>
      <c r="M239" s="350" t="s">
        <v>1606</v>
      </c>
      <c r="N239" s="351" t="s">
        <v>1607</v>
      </c>
      <c r="O239" s="330">
        <v>59.99</v>
      </c>
      <c r="P239" s="148">
        <f t="shared" si="27"/>
        <v>50.411764705882355</v>
      </c>
      <c r="Q239" s="133"/>
      <c r="R239" s="149"/>
      <c r="S239" s="234">
        <f t="shared" si="28"/>
        <v>59.99</v>
      </c>
      <c r="T239" s="148">
        <f t="shared" si="29"/>
        <v>50.411764705882355</v>
      </c>
      <c r="U239" s="105"/>
      <c r="V239" s="161"/>
      <c r="W239" s="341" t="s">
        <v>1608</v>
      </c>
      <c r="X239" s="133">
        <v>270</v>
      </c>
      <c r="Y239" s="83"/>
      <c r="Z239" s="271">
        <f t="shared" si="30"/>
        <v>270</v>
      </c>
      <c r="AA239" s="137">
        <f t="shared" si="31"/>
        <v>-273.7</v>
      </c>
      <c r="AB239" s="166">
        <f t="shared" si="32"/>
        <v>9.99</v>
      </c>
      <c r="AC239" s="128">
        <f t="shared" si="33"/>
        <v>8.3949579831932777</v>
      </c>
      <c r="AD239" s="134">
        <v>45170</v>
      </c>
      <c r="AE239" s="272"/>
      <c r="AF239" s="342"/>
    </row>
    <row r="240" spans="1:32" s="59" customFormat="1">
      <c r="A240" s="325"/>
      <c r="B240" s="393" t="s">
        <v>218</v>
      </c>
      <c r="C240" s="370" t="s">
        <v>1601</v>
      </c>
      <c r="D240" s="414" t="s">
        <v>2597</v>
      </c>
      <c r="E240" s="349" t="s">
        <v>2455</v>
      </c>
      <c r="F240" s="350" t="s">
        <v>2456</v>
      </c>
      <c r="G240" s="350" t="s">
        <v>2457</v>
      </c>
      <c r="H240" s="351" t="s">
        <v>2458</v>
      </c>
      <c r="I240" s="337" t="s">
        <v>1609</v>
      </c>
      <c r="J240" s="338" t="s">
        <v>1610</v>
      </c>
      <c r="K240" s="339" t="s">
        <v>1611</v>
      </c>
      <c r="L240" s="340" t="s">
        <v>1612</v>
      </c>
      <c r="M240" s="338" t="s">
        <v>1613</v>
      </c>
      <c r="N240" s="339" t="s">
        <v>1614</v>
      </c>
      <c r="O240" s="330">
        <v>59.99</v>
      </c>
      <c r="P240" s="148">
        <f t="shared" si="27"/>
        <v>50.411764705882355</v>
      </c>
      <c r="Q240" s="133">
        <v>2</v>
      </c>
      <c r="R240" s="150">
        <v>24092</v>
      </c>
      <c r="S240" s="234">
        <f t="shared" si="28"/>
        <v>57.99</v>
      </c>
      <c r="T240" s="148">
        <f t="shared" si="29"/>
        <v>48.731092436974791</v>
      </c>
      <c r="U240" s="105"/>
      <c r="V240" s="161"/>
      <c r="W240" s="373" t="s">
        <v>1608</v>
      </c>
      <c r="X240" s="133">
        <v>270</v>
      </c>
      <c r="Y240" s="83">
        <v>-40</v>
      </c>
      <c r="Z240" s="271">
        <f t="shared" si="30"/>
        <v>230</v>
      </c>
      <c r="AA240" s="137">
        <f t="shared" si="31"/>
        <v>-226.1</v>
      </c>
      <c r="AB240" s="166">
        <f t="shared" si="32"/>
        <v>9.99</v>
      </c>
      <c r="AC240" s="128">
        <f t="shared" si="33"/>
        <v>8.3949579831932777</v>
      </c>
      <c r="AD240" s="134">
        <v>45261</v>
      </c>
      <c r="AE240" s="272"/>
      <c r="AF240" s="342"/>
    </row>
    <row r="241" spans="1:32" s="59" customFormat="1">
      <c r="A241" s="326"/>
      <c r="B241" s="393" t="s">
        <v>218</v>
      </c>
      <c r="C241" s="370" t="s">
        <v>1601</v>
      </c>
      <c r="D241" s="414" t="s">
        <v>2597</v>
      </c>
      <c r="E241" s="349" t="s">
        <v>2455</v>
      </c>
      <c r="F241" s="350" t="s">
        <v>2456</v>
      </c>
      <c r="G241" s="350" t="s">
        <v>2457</v>
      </c>
      <c r="H241" s="351" t="s">
        <v>2458</v>
      </c>
      <c r="I241" s="337" t="s">
        <v>1615</v>
      </c>
      <c r="J241" s="338" t="s">
        <v>1616</v>
      </c>
      <c r="K241" s="339" t="s">
        <v>1617</v>
      </c>
      <c r="L241" s="340" t="s">
        <v>1618</v>
      </c>
      <c r="M241" s="338" t="s">
        <v>1619</v>
      </c>
      <c r="N241" s="339" t="s">
        <v>1620</v>
      </c>
      <c r="O241" s="330">
        <v>59.99</v>
      </c>
      <c r="P241" s="148">
        <f t="shared" si="27"/>
        <v>50.411764705882355</v>
      </c>
      <c r="Q241" s="133">
        <v>5</v>
      </c>
      <c r="R241" s="150">
        <v>24093</v>
      </c>
      <c r="S241" s="234">
        <f t="shared" si="28"/>
        <v>54.99</v>
      </c>
      <c r="T241" s="148">
        <f t="shared" si="29"/>
        <v>46.210084033613448</v>
      </c>
      <c r="U241" s="105"/>
      <c r="V241" s="161"/>
      <c r="W241" s="373" t="s">
        <v>1608</v>
      </c>
      <c r="X241" s="133">
        <v>270</v>
      </c>
      <c r="Y241" s="83">
        <v>-100</v>
      </c>
      <c r="Z241" s="271">
        <f t="shared" si="30"/>
        <v>170</v>
      </c>
      <c r="AA241" s="137">
        <f t="shared" si="31"/>
        <v>-154.69999999999999</v>
      </c>
      <c r="AB241" s="166">
        <f t="shared" si="32"/>
        <v>9.99</v>
      </c>
      <c r="AC241" s="128">
        <f t="shared" si="33"/>
        <v>8.3949579831932777</v>
      </c>
      <c r="AD241" s="134">
        <v>45261</v>
      </c>
      <c r="AE241" s="272"/>
      <c r="AF241" s="342"/>
    </row>
    <row r="242" spans="1:32" s="59" customFormat="1">
      <c r="A242" s="328"/>
      <c r="B242" s="393" t="s">
        <v>218</v>
      </c>
      <c r="C242" s="370" t="s">
        <v>1601</v>
      </c>
      <c r="D242" s="414" t="s">
        <v>2597</v>
      </c>
      <c r="E242" s="349" t="s">
        <v>2455</v>
      </c>
      <c r="F242" s="350" t="s">
        <v>2456</v>
      </c>
      <c r="G242" s="350" t="s">
        <v>2457</v>
      </c>
      <c r="H242" s="351" t="s">
        <v>2458</v>
      </c>
      <c r="I242" s="337" t="s">
        <v>1621</v>
      </c>
      <c r="J242" s="338" t="s">
        <v>1622</v>
      </c>
      <c r="K242" s="339" t="s">
        <v>1623</v>
      </c>
      <c r="L242" s="340" t="s">
        <v>1624</v>
      </c>
      <c r="M242" s="338" t="s">
        <v>1625</v>
      </c>
      <c r="N242" s="339" t="s">
        <v>1626</v>
      </c>
      <c r="O242" s="330">
        <v>59.99</v>
      </c>
      <c r="P242" s="148">
        <f t="shared" si="27"/>
        <v>50.411764705882355</v>
      </c>
      <c r="Q242" s="133">
        <v>7</v>
      </c>
      <c r="R242" s="150">
        <v>24094</v>
      </c>
      <c r="S242" s="234">
        <f t="shared" si="28"/>
        <v>52.99</v>
      </c>
      <c r="T242" s="148">
        <f t="shared" si="29"/>
        <v>44.529411764705884</v>
      </c>
      <c r="U242" s="105"/>
      <c r="V242" s="161"/>
      <c r="W242" s="373" t="s">
        <v>1608</v>
      </c>
      <c r="X242" s="133">
        <v>270</v>
      </c>
      <c r="Y242" s="83">
        <v>-140</v>
      </c>
      <c r="Z242" s="271">
        <f t="shared" si="30"/>
        <v>130</v>
      </c>
      <c r="AA242" s="137">
        <f t="shared" si="31"/>
        <v>-107.1</v>
      </c>
      <c r="AB242" s="166">
        <f t="shared" si="32"/>
        <v>9.99</v>
      </c>
      <c r="AC242" s="128">
        <f t="shared" si="33"/>
        <v>8.3949579831932777</v>
      </c>
      <c r="AD242" s="134">
        <v>45261</v>
      </c>
      <c r="AE242" s="272"/>
      <c r="AF242" s="342"/>
    </row>
    <row r="243" spans="1:32" s="59" customFormat="1">
      <c r="A243" s="328"/>
      <c r="B243" s="393" t="s">
        <v>218</v>
      </c>
      <c r="C243" s="370" t="s">
        <v>1601</v>
      </c>
      <c r="D243" s="414" t="s">
        <v>2597</v>
      </c>
      <c r="E243" s="349" t="s">
        <v>2455</v>
      </c>
      <c r="F243" s="350" t="s">
        <v>2456</v>
      </c>
      <c r="G243" s="350" t="s">
        <v>2457</v>
      </c>
      <c r="H243" s="351" t="s">
        <v>2458</v>
      </c>
      <c r="I243" s="337" t="s">
        <v>1627</v>
      </c>
      <c r="J243" s="338" t="s">
        <v>1628</v>
      </c>
      <c r="K243" s="339" t="s">
        <v>1629</v>
      </c>
      <c r="L243" s="340" t="s">
        <v>1630</v>
      </c>
      <c r="M243" s="338" t="s">
        <v>1631</v>
      </c>
      <c r="N243" s="339" t="s">
        <v>1632</v>
      </c>
      <c r="O243" s="330">
        <v>59.99</v>
      </c>
      <c r="P243" s="148">
        <f t="shared" si="27"/>
        <v>50.411764705882355</v>
      </c>
      <c r="Q243" s="133">
        <v>10</v>
      </c>
      <c r="R243" s="150">
        <v>24095</v>
      </c>
      <c r="S243" s="234">
        <f t="shared" si="28"/>
        <v>49.99</v>
      </c>
      <c r="T243" s="148">
        <f t="shared" si="29"/>
        <v>42.008403361344541</v>
      </c>
      <c r="U243" s="105"/>
      <c r="V243" s="161"/>
      <c r="W243" s="373" t="s">
        <v>1608</v>
      </c>
      <c r="X243" s="133">
        <v>270</v>
      </c>
      <c r="Y243" s="83">
        <v>-200</v>
      </c>
      <c r="Z243" s="271">
        <f t="shared" si="30"/>
        <v>70</v>
      </c>
      <c r="AA243" s="137">
        <f t="shared" si="31"/>
        <v>-35.699999999999996</v>
      </c>
      <c r="AB243" s="166">
        <f t="shared" si="32"/>
        <v>9.99</v>
      </c>
      <c r="AC243" s="128">
        <f t="shared" si="33"/>
        <v>8.3949579831932777</v>
      </c>
      <c r="AD243" s="134">
        <v>45261</v>
      </c>
      <c r="AE243" s="272"/>
      <c r="AF243" s="342"/>
    </row>
    <row r="244" spans="1:32" s="59" customFormat="1">
      <c r="A244" s="325"/>
      <c r="B244" s="393" t="s">
        <v>218</v>
      </c>
      <c r="C244" s="347" t="s">
        <v>1633</v>
      </c>
      <c r="D244" s="280" t="s">
        <v>71</v>
      </c>
      <c r="E244" s="337">
        <v>19896</v>
      </c>
      <c r="F244" s="338">
        <v>20140</v>
      </c>
      <c r="G244" s="338">
        <v>25061</v>
      </c>
      <c r="H244" s="339">
        <v>25076</v>
      </c>
      <c r="I244" s="349" t="s">
        <v>1634</v>
      </c>
      <c r="J244" s="350" t="s">
        <v>1635</v>
      </c>
      <c r="K244" s="351" t="s">
        <v>1636</v>
      </c>
      <c r="L244" s="352" t="s">
        <v>1637</v>
      </c>
      <c r="M244" s="350" t="s">
        <v>1638</v>
      </c>
      <c r="N244" s="351" t="s">
        <v>1639</v>
      </c>
      <c r="O244" s="330">
        <v>69.989999999999995</v>
      </c>
      <c r="P244" s="148">
        <f t="shared" si="27"/>
        <v>58.815126050420169</v>
      </c>
      <c r="Q244" s="133"/>
      <c r="R244" s="149"/>
      <c r="S244" s="234">
        <f t="shared" si="28"/>
        <v>69.989999999999995</v>
      </c>
      <c r="T244" s="148">
        <f t="shared" si="29"/>
        <v>58.815126050420169</v>
      </c>
      <c r="U244" s="105"/>
      <c r="V244" s="161"/>
      <c r="W244" s="341" t="s">
        <v>1640</v>
      </c>
      <c r="X244" s="133">
        <v>440</v>
      </c>
      <c r="Y244" s="83"/>
      <c r="Z244" s="271">
        <f t="shared" si="30"/>
        <v>440</v>
      </c>
      <c r="AA244" s="137">
        <f t="shared" si="31"/>
        <v>-476</v>
      </c>
      <c r="AB244" s="166">
        <f t="shared" si="32"/>
        <v>9.99</v>
      </c>
      <c r="AC244" s="128">
        <f t="shared" si="33"/>
        <v>8.3949579831932777</v>
      </c>
      <c r="AD244" s="134">
        <v>45170</v>
      </c>
      <c r="AE244" s="272"/>
      <c r="AF244" s="342"/>
    </row>
    <row r="245" spans="1:32" s="59" customFormat="1">
      <c r="A245" s="392"/>
      <c r="B245" s="393" t="s">
        <v>218</v>
      </c>
      <c r="C245" s="347" t="s">
        <v>1641</v>
      </c>
      <c r="D245" s="280" t="s">
        <v>2596</v>
      </c>
      <c r="E245" s="349" t="s">
        <v>2459</v>
      </c>
      <c r="F245" s="350" t="s">
        <v>2460</v>
      </c>
      <c r="G245" s="350" t="s">
        <v>2461</v>
      </c>
      <c r="H245" s="351">
        <v>25077</v>
      </c>
      <c r="I245" s="349" t="s">
        <v>1642</v>
      </c>
      <c r="J245" s="350" t="s">
        <v>1643</v>
      </c>
      <c r="K245" s="351" t="s">
        <v>1644</v>
      </c>
      <c r="L245" s="352" t="s">
        <v>1645</v>
      </c>
      <c r="M245" s="350" t="s">
        <v>1646</v>
      </c>
      <c r="N245" s="351" t="s">
        <v>1647</v>
      </c>
      <c r="O245" s="330">
        <v>79.989999999999995</v>
      </c>
      <c r="P245" s="148">
        <f t="shared" si="27"/>
        <v>67.218487394957975</v>
      </c>
      <c r="Q245" s="133"/>
      <c r="R245" s="149"/>
      <c r="S245" s="234">
        <f t="shared" si="28"/>
        <v>79.989999999999995</v>
      </c>
      <c r="T245" s="148">
        <f t="shared" si="29"/>
        <v>67.218487394957975</v>
      </c>
      <c r="U245" s="155"/>
      <c r="V245" s="162"/>
      <c r="W245" s="369" t="s">
        <v>1648</v>
      </c>
      <c r="X245" s="231">
        <v>630</v>
      </c>
      <c r="Y245" s="232"/>
      <c r="Z245" s="271">
        <f t="shared" si="30"/>
        <v>630</v>
      </c>
      <c r="AA245" s="137">
        <f t="shared" si="31"/>
        <v>-702.1</v>
      </c>
      <c r="AB245" s="166">
        <f t="shared" si="32"/>
        <v>9.99</v>
      </c>
      <c r="AC245" s="128">
        <f t="shared" si="33"/>
        <v>8.3949579831932777</v>
      </c>
      <c r="AD245" s="135">
        <v>45245</v>
      </c>
      <c r="AE245" s="276"/>
      <c r="AF245" s="342"/>
    </row>
    <row r="246" spans="1:32" s="59" customFormat="1">
      <c r="A246" s="325"/>
      <c r="B246" s="393" t="s">
        <v>218</v>
      </c>
      <c r="C246" s="347" t="s">
        <v>1649</v>
      </c>
      <c r="D246" s="414" t="s">
        <v>2597</v>
      </c>
      <c r="E246" s="349" t="s">
        <v>2462</v>
      </c>
      <c r="F246" s="350" t="s">
        <v>2463</v>
      </c>
      <c r="G246" s="350" t="s">
        <v>2464</v>
      </c>
      <c r="H246" s="351">
        <v>25078</v>
      </c>
      <c r="I246" s="349" t="s">
        <v>1650</v>
      </c>
      <c r="J246" s="350" t="s">
        <v>1651</v>
      </c>
      <c r="K246" s="351" t="s">
        <v>1652</v>
      </c>
      <c r="L246" s="352" t="s">
        <v>1653</v>
      </c>
      <c r="M246" s="350" t="s">
        <v>1654</v>
      </c>
      <c r="N246" s="351" t="s">
        <v>1655</v>
      </c>
      <c r="O246" s="330">
        <v>79.989999999999995</v>
      </c>
      <c r="P246" s="148">
        <f t="shared" si="27"/>
        <v>67.218487394957975</v>
      </c>
      <c r="Q246" s="133"/>
      <c r="R246" s="149"/>
      <c r="S246" s="234">
        <f t="shared" si="28"/>
        <v>79.989999999999995</v>
      </c>
      <c r="T246" s="148">
        <f t="shared" si="29"/>
        <v>67.218487394957975</v>
      </c>
      <c r="U246" s="105"/>
      <c r="V246" s="161"/>
      <c r="W246" s="341" t="s">
        <v>1656</v>
      </c>
      <c r="X246" s="133">
        <v>260</v>
      </c>
      <c r="Y246" s="83"/>
      <c r="Z246" s="271">
        <f t="shared" si="30"/>
        <v>260</v>
      </c>
      <c r="AA246" s="137">
        <f t="shared" si="31"/>
        <v>-261.8</v>
      </c>
      <c r="AB246" s="166">
        <f t="shared" si="32"/>
        <v>9.99</v>
      </c>
      <c r="AC246" s="128">
        <f t="shared" si="33"/>
        <v>8.3949579831932777</v>
      </c>
      <c r="AD246" s="134">
        <v>45170</v>
      </c>
      <c r="AE246" s="272"/>
      <c r="AF246" s="342"/>
    </row>
    <row r="247" spans="1:32" s="59" customFormat="1">
      <c r="A247" s="325"/>
      <c r="B247" s="393" t="s">
        <v>218</v>
      </c>
      <c r="C247" s="370" t="s">
        <v>1649</v>
      </c>
      <c r="D247" s="414" t="s">
        <v>2597</v>
      </c>
      <c r="E247" s="349" t="s">
        <v>2462</v>
      </c>
      <c r="F247" s="350" t="s">
        <v>2463</v>
      </c>
      <c r="G247" s="350" t="s">
        <v>2464</v>
      </c>
      <c r="H247" s="351" t="s">
        <v>2465</v>
      </c>
      <c r="I247" s="337" t="s">
        <v>1657</v>
      </c>
      <c r="J247" s="338" t="s">
        <v>1658</v>
      </c>
      <c r="K247" s="339" t="s">
        <v>1659</v>
      </c>
      <c r="L247" s="340" t="s">
        <v>1660</v>
      </c>
      <c r="M247" s="338" t="s">
        <v>1661</v>
      </c>
      <c r="N247" s="339" t="s">
        <v>1662</v>
      </c>
      <c r="O247" s="330">
        <v>79.989999999999995</v>
      </c>
      <c r="P247" s="148">
        <f t="shared" si="27"/>
        <v>67.218487394957975</v>
      </c>
      <c r="Q247" s="133">
        <v>5</v>
      </c>
      <c r="R247" s="150">
        <v>24093</v>
      </c>
      <c r="S247" s="234">
        <f t="shared" si="28"/>
        <v>74.989999999999995</v>
      </c>
      <c r="T247" s="148">
        <f t="shared" si="29"/>
        <v>63.016806722689076</v>
      </c>
      <c r="U247" s="105"/>
      <c r="V247" s="161"/>
      <c r="W247" s="373" t="s">
        <v>1656</v>
      </c>
      <c r="X247" s="133">
        <v>260</v>
      </c>
      <c r="Y247" s="83">
        <v>-100</v>
      </c>
      <c r="Z247" s="271">
        <f t="shared" si="30"/>
        <v>160</v>
      </c>
      <c r="AA247" s="137">
        <f t="shared" si="31"/>
        <v>-142.79999999999998</v>
      </c>
      <c r="AB247" s="166">
        <f t="shared" si="32"/>
        <v>9.99</v>
      </c>
      <c r="AC247" s="128">
        <f t="shared" si="33"/>
        <v>8.3949579831932777</v>
      </c>
      <c r="AD247" s="134">
        <v>45261</v>
      </c>
      <c r="AE247" s="272"/>
      <c r="AF247" s="342"/>
    </row>
    <row r="248" spans="1:32" s="59" customFormat="1">
      <c r="A248" s="328"/>
      <c r="B248" s="393" t="s">
        <v>218</v>
      </c>
      <c r="C248" s="370" t="s">
        <v>1649</v>
      </c>
      <c r="D248" s="414" t="s">
        <v>2597</v>
      </c>
      <c r="E248" s="349" t="s">
        <v>2462</v>
      </c>
      <c r="F248" s="350" t="s">
        <v>2463</v>
      </c>
      <c r="G248" s="350" t="s">
        <v>2464</v>
      </c>
      <c r="H248" s="351" t="s">
        <v>2465</v>
      </c>
      <c r="I248" s="337" t="s">
        <v>1663</v>
      </c>
      <c r="J248" s="338" t="s">
        <v>1664</v>
      </c>
      <c r="K248" s="339" t="s">
        <v>1665</v>
      </c>
      <c r="L248" s="340" t="s">
        <v>1666</v>
      </c>
      <c r="M248" s="338" t="s">
        <v>1667</v>
      </c>
      <c r="N248" s="339" t="s">
        <v>1668</v>
      </c>
      <c r="O248" s="330">
        <v>79.989999999999995</v>
      </c>
      <c r="P248" s="148">
        <f t="shared" si="27"/>
        <v>67.218487394957975</v>
      </c>
      <c r="Q248" s="133">
        <v>7</v>
      </c>
      <c r="R248" s="150">
        <v>24094</v>
      </c>
      <c r="S248" s="234">
        <f t="shared" si="28"/>
        <v>72.989999999999995</v>
      </c>
      <c r="T248" s="148">
        <f t="shared" si="29"/>
        <v>61.336134453781511</v>
      </c>
      <c r="U248" s="105"/>
      <c r="V248" s="161"/>
      <c r="W248" s="373" t="s">
        <v>1656</v>
      </c>
      <c r="X248" s="133">
        <v>260</v>
      </c>
      <c r="Y248" s="83">
        <v>-140</v>
      </c>
      <c r="Z248" s="271">
        <f t="shared" si="30"/>
        <v>120</v>
      </c>
      <c r="AA248" s="137">
        <f t="shared" si="31"/>
        <v>-95.199999999999989</v>
      </c>
      <c r="AB248" s="166">
        <f t="shared" si="32"/>
        <v>9.99</v>
      </c>
      <c r="AC248" s="128">
        <f t="shared" si="33"/>
        <v>8.3949579831932777</v>
      </c>
      <c r="AD248" s="134">
        <v>45261</v>
      </c>
      <c r="AE248" s="272"/>
      <c r="AF248" s="342"/>
    </row>
    <row r="249" spans="1:32" s="59" customFormat="1">
      <c r="A249" s="325"/>
      <c r="B249" s="393" t="s">
        <v>218</v>
      </c>
      <c r="C249" s="370" t="s">
        <v>1649</v>
      </c>
      <c r="D249" s="414" t="s">
        <v>2597</v>
      </c>
      <c r="E249" s="349" t="s">
        <v>2462</v>
      </c>
      <c r="F249" s="350" t="s">
        <v>2463</v>
      </c>
      <c r="G249" s="350" t="s">
        <v>2464</v>
      </c>
      <c r="H249" s="351" t="s">
        <v>2465</v>
      </c>
      <c r="I249" s="337" t="s">
        <v>1669</v>
      </c>
      <c r="J249" s="338" t="s">
        <v>1670</v>
      </c>
      <c r="K249" s="339" t="s">
        <v>1671</v>
      </c>
      <c r="L249" s="340" t="s">
        <v>1672</v>
      </c>
      <c r="M249" s="338" t="s">
        <v>1673</v>
      </c>
      <c r="N249" s="339" t="s">
        <v>1674</v>
      </c>
      <c r="O249" s="330">
        <v>79.989999999999995</v>
      </c>
      <c r="P249" s="148">
        <f t="shared" si="27"/>
        <v>67.218487394957975</v>
      </c>
      <c r="Q249" s="133">
        <v>10</v>
      </c>
      <c r="R249" s="150">
        <v>24095</v>
      </c>
      <c r="S249" s="234">
        <f t="shared" si="28"/>
        <v>69.989999999999995</v>
      </c>
      <c r="T249" s="148">
        <f t="shared" si="29"/>
        <v>58.815126050420169</v>
      </c>
      <c r="U249" s="105"/>
      <c r="V249" s="161"/>
      <c r="W249" s="373" t="s">
        <v>1656</v>
      </c>
      <c r="X249" s="133">
        <v>260</v>
      </c>
      <c r="Y249" s="83">
        <v>-200</v>
      </c>
      <c r="Z249" s="271">
        <f t="shared" si="30"/>
        <v>60</v>
      </c>
      <c r="AA249" s="137">
        <f t="shared" si="31"/>
        <v>-23.799999999999997</v>
      </c>
      <c r="AB249" s="166">
        <f t="shared" si="32"/>
        <v>9.99</v>
      </c>
      <c r="AC249" s="128">
        <f t="shared" si="33"/>
        <v>8.3949579831932777</v>
      </c>
      <c r="AD249" s="134">
        <v>45261</v>
      </c>
      <c r="AE249" s="272"/>
      <c r="AF249" s="342"/>
    </row>
    <row r="250" spans="1:32" s="59" customFormat="1">
      <c r="A250" s="325"/>
      <c r="B250" s="393" t="s">
        <v>218</v>
      </c>
      <c r="C250" s="347" t="s">
        <v>1675</v>
      </c>
      <c r="D250" s="280" t="s">
        <v>71</v>
      </c>
      <c r="E250" s="349">
        <v>19899</v>
      </c>
      <c r="F250" s="350">
        <v>20143</v>
      </c>
      <c r="G250" s="350">
        <v>25064</v>
      </c>
      <c r="H250" s="351">
        <v>25079</v>
      </c>
      <c r="I250" s="349" t="s">
        <v>1676</v>
      </c>
      <c r="J250" s="350" t="s">
        <v>1677</v>
      </c>
      <c r="K250" s="351" t="s">
        <v>1678</v>
      </c>
      <c r="L250" s="352" t="s">
        <v>1679</v>
      </c>
      <c r="M250" s="350" t="s">
        <v>1680</v>
      </c>
      <c r="N250" s="351" t="s">
        <v>1681</v>
      </c>
      <c r="O250" s="330">
        <v>89.99</v>
      </c>
      <c r="P250" s="148">
        <f t="shared" si="27"/>
        <v>75.621848739495803</v>
      </c>
      <c r="Q250" s="133"/>
      <c r="R250" s="149"/>
      <c r="S250" s="234">
        <f t="shared" si="28"/>
        <v>89.99</v>
      </c>
      <c r="T250" s="148">
        <f t="shared" si="29"/>
        <v>75.621848739495803</v>
      </c>
      <c r="U250" s="105"/>
      <c r="V250" s="161"/>
      <c r="W250" s="341" t="s">
        <v>1682</v>
      </c>
      <c r="X250" s="133">
        <v>430</v>
      </c>
      <c r="Y250" s="83"/>
      <c r="Z250" s="271">
        <f t="shared" si="30"/>
        <v>430</v>
      </c>
      <c r="AA250" s="137">
        <f t="shared" si="31"/>
        <v>-464.09999999999997</v>
      </c>
      <c r="AB250" s="166">
        <f t="shared" si="32"/>
        <v>9.99</v>
      </c>
      <c r="AC250" s="128">
        <f t="shared" si="33"/>
        <v>8.3949579831932777</v>
      </c>
      <c r="AD250" s="134">
        <v>45170</v>
      </c>
      <c r="AE250" s="272"/>
      <c r="AF250" s="342"/>
    </row>
    <row r="251" spans="1:32" s="59" customFormat="1">
      <c r="A251" s="328"/>
      <c r="B251" s="393" t="s">
        <v>218</v>
      </c>
      <c r="C251" s="347" t="s">
        <v>1683</v>
      </c>
      <c r="D251" s="280" t="s">
        <v>2596</v>
      </c>
      <c r="E251" s="349" t="s">
        <v>2466</v>
      </c>
      <c r="F251" s="350" t="s">
        <v>2467</v>
      </c>
      <c r="G251" s="350" t="s">
        <v>2468</v>
      </c>
      <c r="H251" s="351">
        <v>25080</v>
      </c>
      <c r="I251" s="349" t="s">
        <v>1684</v>
      </c>
      <c r="J251" s="350" t="s">
        <v>1685</v>
      </c>
      <c r="K251" s="351" t="s">
        <v>1686</v>
      </c>
      <c r="L251" s="352" t="s">
        <v>1687</v>
      </c>
      <c r="M251" s="350" t="s">
        <v>1688</v>
      </c>
      <c r="N251" s="351" t="s">
        <v>1689</v>
      </c>
      <c r="O251" s="330">
        <v>99.99</v>
      </c>
      <c r="P251" s="148">
        <f t="shared" si="27"/>
        <v>84.025210084033617</v>
      </c>
      <c r="Q251" s="133"/>
      <c r="R251" s="149"/>
      <c r="S251" s="234">
        <f t="shared" si="28"/>
        <v>99.99</v>
      </c>
      <c r="T251" s="148">
        <f t="shared" si="29"/>
        <v>84.025210084033617</v>
      </c>
      <c r="U251" s="155"/>
      <c r="V251" s="162"/>
      <c r="W251" s="369" t="s">
        <v>1690</v>
      </c>
      <c r="X251" s="231">
        <v>620</v>
      </c>
      <c r="Y251" s="232"/>
      <c r="Z251" s="271">
        <f t="shared" si="30"/>
        <v>620</v>
      </c>
      <c r="AA251" s="137">
        <f t="shared" si="31"/>
        <v>-690.19999999999993</v>
      </c>
      <c r="AB251" s="166">
        <f t="shared" si="32"/>
        <v>9.99</v>
      </c>
      <c r="AC251" s="128">
        <f t="shared" si="33"/>
        <v>8.3949579831932777</v>
      </c>
      <c r="AD251" s="135">
        <v>45245</v>
      </c>
      <c r="AE251" s="278"/>
      <c r="AF251" s="342"/>
    </row>
    <row r="252" spans="1:32" s="59" customFormat="1">
      <c r="A252" s="325"/>
      <c r="B252" s="393" t="s">
        <v>218</v>
      </c>
      <c r="C252" s="347" t="s">
        <v>1691</v>
      </c>
      <c r="D252" s="414" t="s">
        <v>2597</v>
      </c>
      <c r="E252" s="349">
        <v>18922</v>
      </c>
      <c r="F252" s="350">
        <v>19300</v>
      </c>
      <c r="G252" s="350">
        <v>23395</v>
      </c>
      <c r="H252" s="351">
        <v>23398</v>
      </c>
      <c r="I252" s="349" t="s">
        <v>1692</v>
      </c>
      <c r="J252" s="350" t="s">
        <v>1693</v>
      </c>
      <c r="K252" s="351" t="s">
        <v>1694</v>
      </c>
      <c r="L252" s="352" t="s">
        <v>1695</v>
      </c>
      <c r="M252" s="350" t="s">
        <v>1696</v>
      </c>
      <c r="N252" s="351" t="s">
        <v>1697</v>
      </c>
      <c r="O252" s="330">
        <v>16.989999999999998</v>
      </c>
      <c r="P252" s="148">
        <f t="shared" si="27"/>
        <v>14.277310924369747</v>
      </c>
      <c r="Q252" s="133"/>
      <c r="R252" s="149"/>
      <c r="S252" s="234">
        <f t="shared" si="28"/>
        <v>16.989999999999998</v>
      </c>
      <c r="T252" s="148">
        <f t="shared" si="29"/>
        <v>14.277310924369747</v>
      </c>
      <c r="U252" s="105"/>
      <c r="V252" s="161"/>
      <c r="W252" s="341" t="s">
        <v>1698</v>
      </c>
      <c r="X252" s="133">
        <v>75</v>
      </c>
      <c r="Y252" s="83"/>
      <c r="Z252" s="271">
        <f t="shared" si="30"/>
        <v>75</v>
      </c>
      <c r="AA252" s="137">
        <f t="shared" si="31"/>
        <v>-41.65</v>
      </c>
      <c r="AB252" s="166">
        <f t="shared" si="32"/>
        <v>9.99</v>
      </c>
      <c r="AC252" s="128">
        <f t="shared" si="33"/>
        <v>8.3949579831932777</v>
      </c>
      <c r="AD252" s="134">
        <v>45170</v>
      </c>
      <c r="AE252" s="272"/>
      <c r="AF252" s="342"/>
    </row>
    <row r="253" spans="1:32" s="59" customFormat="1">
      <c r="A253" s="328"/>
      <c r="B253" s="393" t="s">
        <v>218</v>
      </c>
      <c r="C253" s="347" t="s">
        <v>1699</v>
      </c>
      <c r="D253" s="280" t="s">
        <v>85</v>
      </c>
      <c r="E253" s="349">
        <v>18923</v>
      </c>
      <c r="F253" s="350">
        <v>19301</v>
      </c>
      <c r="G253" s="350">
        <v>23396</v>
      </c>
      <c r="H253" s="351">
        <v>23399</v>
      </c>
      <c r="I253" s="248"/>
      <c r="J253" s="144"/>
      <c r="K253" s="147"/>
      <c r="L253" s="352" t="s">
        <v>1700</v>
      </c>
      <c r="M253" s="350" t="s">
        <v>1701</v>
      </c>
      <c r="N253" s="351" t="s">
        <v>1702</v>
      </c>
      <c r="O253" s="330">
        <v>21.99</v>
      </c>
      <c r="P253" s="148">
        <f t="shared" si="27"/>
        <v>18.478991596638654</v>
      </c>
      <c r="Q253" s="133"/>
      <c r="R253" s="149"/>
      <c r="S253" s="234">
        <f t="shared" si="28"/>
        <v>21.99</v>
      </c>
      <c r="T253" s="148">
        <f t="shared" si="29"/>
        <v>18.478991596638654</v>
      </c>
      <c r="U253" s="105"/>
      <c r="V253" s="165" t="s">
        <v>343</v>
      </c>
      <c r="W253" s="341" t="s">
        <v>1703</v>
      </c>
      <c r="X253" s="133">
        <v>165</v>
      </c>
      <c r="Y253" s="83"/>
      <c r="Z253" s="271">
        <f t="shared" si="30"/>
        <v>165</v>
      </c>
      <c r="AA253" s="137">
        <f t="shared" si="31"/>
        <v>-148.75</v>
      </c>
      <c r="AB253" s="166">
        <f t="shared" si="32"/>
        <v>9.99</v>
      </c>
      <c r="AC253" s="128">
        <f t="shared" si="33"/>
        <v>8.3949579831932777</v>
      </c>
      <c r="AD253" s="134">
        <v>45170</v>
      </c>
      <c r="AE253" s="272"/>
      <c r="AF253" s="342"/>
    </row>
    <row r="254" spans="1:32" s="59" customFormat="1">
      <c r="A254" s="328"/>
      <c r="B254" s="393" t="s">
        <v>218</v>
      </c>
      <c r="C254" s="347" t="s">
        <v>1704</v>
      </c>
      <c r="D254" s="280" t="s">
        <v>71</v>
      </c>
      <c r="E254" s="349">
        <v>18924</v>
      </c>
      <c r="F254" s="350">
        <v>19302</v>
      </c>
      <c r="G254" s="350">
        <v>23397</v>
      </c>
      <c r="H254" s="351">
        <v>23400</v>
      </c>
      <c r="I254" s="248"/>
      <c r="J254" s="144"/>
      <c r="K254" s="147"/>
      <c r="L254" s="352" t="s">
        <v>1705</v>
      </c>
      <c r="M254" s="350" t="s">
        <v>1706</v>
      </c>
      <c r="N254" s="351" t="s">
        <v>1707</v>
      </c>
      <c r="O254" s="330">
        <v>26.99</v>
      </c>
      <c r="P254" s="148">
        <f t="shared" si="27"/>
        <v>22.680672268907564</v>
      </c>
      <c r="Q254" s="133"/>
      <c r="R254" s="149"/>
      <c r="S254" s="234">
        <f t="shared" si="28"/>
        <v>26.99</v>
      </c>
      <c r="T254" s="148">
        <f t="shared" si="29"/>
        <v>22.680672268907564</v>
      </c>
      <c r="U254" s="105"/>
      <c r="V254" s="165" t="s">
        <v>343</v>
      </c>
      <c r="W254" s="341" t="s">
        <v>1708</v>
      </c>
      <c r="X254" s="133">
        <v>245</v>
      </c>
      <c r="Y254" s="83"/>
      <c r="Z254" s="271">
        <f t="shared" si="30"/>
        <v>245</v>
      </c>
      <c r="AA254" s="137">
        <f t="shared" si="31"/>
        <v>-243.95</v>
      </c>
      <c r="AB254" s="166">
        <f t="shared" si="32"/>
        <v>9.99</v>
      </c>
      <c r="AC254" s="128">
        <f t="shared" si="33"/>
        <v>8.3949579831932777</v>
      </c>
      <c r="AD254" s="134">
        <v>45170</v>
      </c>
      <c r="AE254" s="272"/>
      <c r="AF254" s="342"/>
    </row>
    <row r="255" spans="1:32" s="59" customFormat="1">
      <c r="A255" s="326"/>
      <c r="B255" s="393" t="s">
        <v>218</v>
      </c>
      <c r="C255" s="347" t="s">
        <v>1709</v>
      </c>
      <c r="D255" s="414" t="s">
        <v>2597</v>
      </c>
      <c r="E255" s="349">
        <v>18090</v>
      </c>
      <c r="F255" s="350">
        <v>18578</v>
      </c>
      <c r="G255" s="350">
        <v>21953</v>
      </c>
      <c r="H255" s="351">
        <v>21956</v>
      </c>
      <c r="I255" s="248"/>
      <c r="J255" s="144"/>
      <c r="K255" s="147"/>
      <c r="L255" s="352" t="s">
        <v>1710</v>
      </c>
      <c r="M255" s="350" t="s">
        <v>1711</v>
      </c>
      <c r="N255" s="351" t="s">
        <v>1712</v>
      </c>
      <c r="O255" s="330">
        <v>9.99</v>
      </c>
      <c r="P255" s="148">
        <f t="shared" si="27"/>
        <v>8.3949579831932777</v>
      </c>
      <c r="Q255" s="133"/>
      <c r="R255" s="149"/>
      <c r="S255" s="234">
        <f t="shared" si="28"/>
        <v>9.99</v>
      </c>
      <c r="T255" s="148">
        <f t="shared" si="29"/>
        <v>8.3949579831932777</v>
      </c>
      <c r="U255" s="106" t="s">
        <v>343</v>
      </c>
      <c r="V255" s="165" t="s">
        <v>343</v>
      </c>
      <c r="W255" s="341" t="s">
        <v>1713</v>
      </c>
      <c r="X255" s="133">
        <v>25</v>
      </c>
      <c r="Y255" s="83"/>
      <c r="Z255" s="271">
        <f t="shared" si="30"/>
        <v>25</v>
      </c>
      <c r="AA255" s="137">
        <f t="shared" si="31"/>
        <v>17.849999999999998</v>
      </c>
      <c r="AB255" s="166">
        <f t="shared" si="32"/>
        <v>19.990000000000002</v>
      </c>
      <c r="AC255" s="128">
        <f t="shared" si="33"/>
        <v>16.798319327731093</v>
      </c>
      <c r="AD255" s="134">
        <v>45170</v>
      </c>
      <c r="AE255" s="272"/>
      <c r="AF255" s="342"/>
    </row>
    <row r="256" spans="1:32" s="59" customFormat="1">
      <c r="A256" s="325"/>
      <c r="B256" s="393" t="s">
        <v>218</v>
      </c>
      <c r="C256" s="347" t="s">
        <v>1714</v>
      </c>
      <c r="D256" s="280" t="s">
        <v>85</v>
      </c>
      <c r="E256" s="349">
        <v>18091</v>
      </c>
      <c r="F256" s="350">
        <v>18579</v>
      </c>
      <c r="G256" s="350">
        <v>21954</v>
      </c>
      <c r="H256" s="351">
        <v>21957</v>
      </c>
      <c r="I256" s="248"/>
      <c r="J256" s="144"/>
      <c r="K256" s="147"/>
      <c r="L256" s="352" t="s">
        <v>1715</v>
      </c>
      <c r="M256" s="350" t="s">
        <v>1716</v>
      </c>
      <c r="N256" s="351" t="s">
        <v>1717</v>
      </c>
      <c r="O256" s="330">
        <v>14.99</v>
      </c>
      <c r="P256" s="148">
        <f t="shared" si="27"/>
        <v>12.596638655462186</v>
      </c>
      <c r="Q256" s="133"/>
      <c r="R256" s="149"/>
      <c r="S256" s="234">
        <f t="shared" si="28"/>
        <v>14.99</v>
      </c>
      <c r="T256" s="148">
        <f t="shared" si="29"/>
        <v>12.596638655462186</v>
      </c>
      <c r="U256" s="106" t="s">
        <v>343</v>
      </c>
      <c r="V256" s="165" t="s">
        <v>343</v>
      </c>
      <c r="W256" s="341" t="s">
        <v>1718</v>
      </c>
      <c r="X256" s="133">
        <v>115</v>
      </c>
      <c r="Y256" s="83"/>
      <c r="Z256" s="271">
        <f t="shared" si="30"/>
        <v>115</v>
      </c>
      <c r="AA256" s="137">
        <f t="shared" si="31"/>
        <v>-89.25</v>
      </c>
      <c r="AB256" s="166">
        <f t="shared" si="32"/>
        <v>9.99</v>
      </c>
      <c r="AC256" s="128">
        <f t="shared" si="33"/>
        <v>8.3949579831932777</v>
      </c>
      <c r="AD256" s="134">
        <v>45170</v>
      </c>
      <c r="AE256" s="272"/>
      <c r="AF256" s="342"/>
    </row>
    <row r="257" spans="1:32" s="59" customFormat="1">
      <c r="A257" s="328"/>
      <c r="B257" s="393" t="s">
        <v>218</v>
      </c>
      <c r="C257" s="347" t="s">
        <v>1719</v>
      </c>
      <c r="D257" s="280" t="s">
        <v>71</v>
      </c>
      <c r="E257" s="349">
        <v>18092</v>
      </c>
      <c r="F257" s="350">
        <v>18580</v>
      </c>
      <c r="G257" s="350">
        <v>21955</v>
      </c>
      <c r="H257" s="351">
        <v>21958</v>
      </c>
      <c r="I257" s="248"/>
      <c r="J257" s="144"/>
      <c r="K257" s="147"/>
      <c r="L257" s="352" t="s">
        <v>1720</v>
      </c>
      <c r="M257" s="350" t="s">
        <v>1721</v>
      </c>
      <c r="N257" s="351" t="s">
        <v>1722</v>
      </c>
      <c r="O257" s="330">
        <v>19.989999999999998</v>
      </c>
      <c r="P257" s="148">
        <f t="shared" si="27"/>
        <v>16.798319327731093</v>
      </c>
      <c r="Q257" s="133"/>
      <c r="R257" s="149"/>
      <c r="S257" s="234">
        <f t="shared" si="28"/>
        <v>19.989999999999998</v>
      </c>
      <c r="T257" s="148">
        <f t="shared" si="29"/>
        <v>16.798319327731093</v>
      </c>
      <c r="U257" s="106" t="s">
        <v>343</v>
      </c>
      <c r="V257" s="165" t="s">
        <v>343</v>
      </c>
      <c r="W257" s="341" t="s">
        <v>1723</v>
      </c>
      <c r="X257" s="133">
        <v>195</v>
      </c>
      <c r="Y257" s="83"/>
      <c r="Z257" s="271">
        <f t="shared" si="30"/>
        <v>195</v>
      </c>
      <c r="AA257" s="137">
        <f t="shared" si="31"/>
        <v>-184.45</v>
      </c>
      <c r="AB257" s="166">
        <f t="shared" si="32"/>
        <v>9.99</v>
      </c>
      <c r="AC257" s="128">
        <f t="shared" si="33"/>
        <v>8.3949579831932777</v>
      </c>
      <c r="AD257" s="134">
        <v>45170</v>
      </c>
      <c r="AE257" s="272"/>
      <c r="AF257" s="342"/>
    </row>
    <row r="258" spans="1:32" s="59" customFormat="1">
      <c r="A258" s="328"/>
      <c r="B258" s="393" t="s">
        <v>218</v>
      </c>
      <c r="C258" s="347" t="s">
        <v>1724</v>
      </c>
      <c r="D258" s="414" t="s">
        <v>2597</v>
      </c>
      <c r="E258" s="349">
        <v>19260</v>
      </c>
      <c r="F258" s="350">
        <v>19627</v>
      </c>
      <c r="G258" s="350">
        <v>24045</v>
      </c>
      <c r="H258" s="351">
        <v>24047</v>
      </c>
      <c r="I258" s="349" t="s">
        <v>1725</v>
      </c>
      <c r="J258" s="350" t="s">
        <v>1726</v>
      </c>
      <c r="K258" s="351" t="s">
        <v>1727</v>
      </c>
      <c r="L258" s="352" t="s">
        <v>1728</v>
      </c>
      <c r="M258" s="350" t="s">
        <v>1729</v>
      </c>
      <c r="N258" s="351" t="s">
        <v>1730</v>
      </c>
      <c r="O258" s="330">
        <v>14.99</v>
      </c>
      <c r="P258" s="148">
        <f t="shared" si="27"/>
        <v>12.596638655462186</v>
      </c>
      <c r="Q258" s="133"/>
      <c r="R258" s="149"/>
      <c r="S258" s="234">
        <f t="shared" si="28"/>
        <v>14.99</v>
      </c>
      <c r="T258" s="148">
        <f t="shared" si="29"/>
        <v>12.596638655462186</v>
      </c>
      <c r="U258" s="106" t="s">
        <v>343</v>
      </c>
      <c r="V258" s="161"/>
      <c r="W258" s="341" t="s">
        <v>1731</v>
      </c>
      <c r="X258" s="133">
        <v>50</v>
      </c>
      <c r="Y258" s="83"/>
      <c r="Z258" s="271">
        <f t="shared" si="30"/>
        <v>50</v>
      </c>
      <c r="AA258" s="137">
        <f t="shared" si="31"/>
        <v>-11.899999999999999</v>
      </c>
      <c r="AB258" s="166">
        <f t="shared" si="32"/>
        <v>9.99</v>
      </c>
      <c r="AC258" s="128">
        <f t="shared" si="33"/>
        <v>8.3949579831932777</v>
      </c>
      <c r="AD258" s="134">
        <v>45170</v>
      </c>
      <c r="AE258" s="272"/>
      <c r="AF258" s="342"/>
    </row>
    <row r="259" spans="1:32" s="59" customFormat="1">
      <c r="A259" s="326"/>
      <c r="B259" s="393" t="s">
        <v>218</v>
      </c>
      <c r="C259" s="347" t="s">
        <v>1732</v>
      </c>
      <c r="D259" s="280" t="s">
        <v>85</v>
      </c>
      <c r="E259" s="349">
        <v>19261</v>
      </c>
      <c r="F259" s="350">
        <v>19628</v>
      </c>
      <c r="G259" s="350">
        <v>24046</v>
      </c>
      <c r="H259" s="351">
        <v>24048</v>
      </c>
      <c r="I259" s="365"/>
      <c r="J259" s="367"/>
      <c r="K259" s="366"/>
      <c r="L259" s="352" t="s">
        <v>1733</v>
      </c>
      <c r="M259" s="350" t="s">
        <v>1734</v>
      </c>
      <c r="N259" s="351" t="s">
        <v>1735</v>
      </c>
      <c r="O259" s="330">
        <v>19.989999999999998</v>
      </c>
      <c r="P259" s="148">
        <f t="shared" si="27"/>
        <v>16.798319327731093</v>
      </c>
      <c r="Q259" s="133"/>
      <c r="R259" s="149"/>
      <c r="S259" s="234">
        <f t="shared" si="28"/>
        <v>19.989999999999998</v>
      </c>
      <c r="T259" s="148">
        <f t="shared" si="29"/>
        <v>16.798319327731093</v>
      </c>
      <c r="U259" s="106" t="s">
        <v>343</v>
      </c>
      <c r="V259" s="165" t="s">
        <v>343</v>
      </c>
      <c r="W259" s="341" t="s">
        <v>1736</v>
      </c>
      <c r="X259" s="133">
        <v>140</v>
      </c>
      <c r="Y259" s="83"/>
      <c r="Z259" s="271">
        <f t="shared" si="30"/>
        <v>140</v>
      </c>
      <c r="AA259" s="137">
        <f t="shared" si="31"/>
        <v>-119</v>
      </c>
      <c r="AB259" s="166">
        <f t="shared" si="32"/>
        <v>9.99</v>
      </c>
      <c r="AC259" s="128">
        <f t="shared" si="33"/>
        <v>8.3949579831932777</v>
      </c>
      <c r="AD259" s="134">
        <v>45170</v>
      </c>
      <c r="AE259" s="272"/>
      <c r="AF259" s="342"/>
    </row>
    <row r="260" spans="1:32" s="59" customFormat="1">
      <c r="A260" s="325"/>
      <c r="B260" s="393" t="s">
        <v>218</v>
      </c>
      <c r="C260" s="347" t="s">
        <v>1737</v>
      </c>
      <c r="D260" s="280" t="s">
        <v>71</v>
      </c>
      <c r="E260" s="349">
        <v>19645</v>
      </c>
      <c r="F260" s="350">
        <v>19997</v>
      </c>
      <c r="G260" s="350">
        <v>24785</v>
      </c>
      <c r="H260" s="351">
        <v>24786</v>
      </c>
      <c r="I260" s="365"/>
      <c r="J260" s="367"/>
      <c r="K260" s="366"/>
      <c r="L260" s="352" t="s">
        <v>1738</v>
      </c>
      <c r="M260" s="350" t="s">
        <v>1739</v>
      </c>
      <c r="N260" s="351" t="s">
        <v>1740</v>
      </c>
      <c r="O260" s="330">
        <v>24.99</v>
      </c>
      <c r="P260" s="148">
        <f t="shared" si="27"/>
        <v>21</v>
      </c>
      <c r="Q260" s="133"/>
      <c r="R260" s="149"/>
      <c r="S260" s="234">
        <f t="shared" si="28"/>
        <v>24.99</v>
      </c>
      <c r="T260" s="148">
        <f t="shared" si="29"/>
        <v>21</v>
      </c>
      <c r="U260" s="283" t="s">
        <v>343</v>
      </c>
      <c r="V260" s="165" t="s">
        <v>343</v>
      </c>
      <c r="W260" s="369" t="s">
        <v>1741</v>
      </c>
      <c r="X260" s="231">
        <v>220</v>
      </c>
      <c r="Y260" s="232"/>
      <c r="Z260" s="271">
        <f t="shared" si="30"/>
        <v>220</v>
      </c>
      <c r="AA260" s="137">
        <f t="shared" si="31"/>
        <v>-214.2</v>
      </c>
      <c r="AB260" s="166">
        <f t="shared" si="32"/>
        <v>9.99</v>
      </c>
      <c r="AC260" s="128">
        <f t="shared" si="33"/>
        <v>8.3949579831932777</v>
      </c>
      <c r="AD260" s="135">
        <v>45245</v>
      </c>
      <c r="AE260" s="276"/>
      <c r="AF260" s="342"/>
    </row>
    <row r="261" spans="1:32" s="59" customFormat="1">
      <c r="A261" s="392"/>
      <c r="B261" s="393" t="s">
        <v>218</v>
      </c>
      <c r="C261" s="347" t="s">
        <v>1742</v>
      </c>
      <c r="D261" s="414" t="s">
        <v>2597</v>
      </c>
      <c r="E261" s="349">
        <v>19257</v>
      </c>
      <c r="F261" s="350">
        <v>19624</v>
      </c>
      <c r="G261" s="350">
        <v>24039</v>
      </c>
      <c r="H261" s="351">
        <v>24040</v>
      </c>
      <c r="I261" s="349" t="s">
        <v>1743</v>
      </c>
      <c r="J261" s="350" t="s">
        <v>1744</v>
      </c>
      <c r="K261" s="351" t="s">
        <v>1745</v>
      </c>
      <c r="L261" s="352" t="s">
        <v>1746</v>
      </c>
      <c r="M261" s="350" t="s">
        <v>1747</v>
      </c>
      <c r="N261" s="351" t="s">
        <v>1748</v>
      </c>
      <c r="O261" s="330">
        <v>9.99</v>
      </c>
      <c r="P261" s="148">
        <f t="shared" si="27"/>
        <v>8.3949579831932777</v>
      </c>
      <c r="Q261" s="133"/>
      <c r="R261" s="149"/>
      <c r="S261" s="234">
        <f t="shared" si="28"/>
        <v>9.99</v>
      </c>
      <c r="T261" s="148">
        <f t="shared" si="29"/>
        <v>8.3949579831932777</v>
      </c>
      <c r="U261" s="106" t="s">
        <v>343</v>
      </c>
      <c r="V261" s="161"/>
      <c r="W261" s="341" t="s">
        <v>1749</v>
      </c>
      <c r="X261" s="133">
        <v>25</v>
      </c>
      <c r="Y261" s="83"/>
      <c r="Z261" s="271">
        <f t="shared" si="30"/>
        <v>25</v>
      </c>
      <c r="AA261" s="137">
        <f t="shared" si="31"/>
        <v>17.849999999999998</v>
      </c>
      <c r="AB261" s="166">
        <f t="shared" si="32"/>
        <v>19.990000000000002</v>
      </c>
      <c r="AC261" s="128">
        <f t="shared" si="33"/>
        <v>16.798319327731093</v>
      </c>
      <c r="AD261" s="134">
        <v>45170</v>
      </c>
      <c r="AE261" s="272"/>
      <c r="AF261" s="342"/>
    </row>
    <row r="262" spans="1:32" s="59" customFormat="1">
      <c r="A262" s="325"/>
      <c r="B262" s="393" t="s">
        <v>218</v>
      </c>
      <c r="C262" s="347" t="s">
        <v>1750</v>
      </c>
      <c r="D262" s="280" t="s">
        <v>85</v>
      </c>
      <c r="E262" s="349">
        <v>19300</v>
      </c>
      <c r="F262" s="350">
        <v>19666</v>
      </c>
      <c r="G262" s="350">
        <v>24123</v>
      </c>
      <c r="H262" s="351">
        <v>24124</v>
      </c>
      <c r="I262" s="349" t="s">
        <v>1751</v>
      </c>
      <c r="J262" s="350" t="s">
        <v>1752</v>
      </c>
      <c r="K262" s="351" t="s">
        <v>1753</v>
      </c>
      <c r="L262" s="352" t="s">
        <v>1754</v>
      </c>
      <c r="M262" s="350" t="s">
        <v>1755</v>
      </c>
      <c r="N262" s="351" t="s">
        <v>1756</v>
      </c>
      <c r="O262" s="330">
        <v>14.99</v>
      </c>
      <c r="P262" s="148">
        <f t="shared" ref="P262:P325" si="34">O262/1.19</f>
        <v>12.596638655462186</v>
      </c>
      <c r="Q262" s="133"/>
      <c r="R262" s="149"/>
      <c r="S262" s="234">
        <f t="shared" si="28"/>
        <v>14.99</v>
      </c>
      <c r="T262" s="148">
        <f t="shared" si="29"/>
        <v>12.596638655462186</v>
      </c>
      <c r="U262" s="106" t="s">
        <v>343</v>
      </c>
      <c r="V262" s="161"/>
      <c r="W262" s="341" t="s">
        <v>1757</v>
      </c>
      <c r="X262" s="133">
        <v>115</v>
      </c>
      <c r="Y262" s="83"/>
      <c r="Z262" s="271">
        <f t="shared" si="30"/>
        <v>115</v>
      </c>
      <c r="AA262" s="137">
        <f t="shared" si="31"/>
        <v>-89.25</v>
      </c>
      <c r="AB262" s="166">
        <f t="shared" si="32"/>
        <v>9.99</v>
      </c>
      <c r="AC262" s="128">
        <f t="shared" si="33"/>
        <v>8.3949579831932777</v>
      </c>
      <c r="AD262" s="134">
        <v>45170</v>
      </c>
      <c r="AE262" s="272"/>
      <c r="AF262" s="342"/>
    </row>
    <row r="263" spans="1:32" s="59" customFormat="1">
      <c r="A263" s="328"/>
      <c r="B263" s="393" t="s">
        <v>218</v>
      </c>
      <c r="C263" s="347" t="s">
        <v>1758</v>
      </c>
      <c r="D263" s="280" t="s">
        <v>71</v>
      </c>
      <c r="E263" s="349">
        <v>19646</v>
      </c>
      <c r="F263" s="350">
        <v>19998</v>
      </c>
      <c r="G263" s="350">
        <v>24783</v>
      </c>
      <c r="H263" s="351">
        <v>24784</v>
      </c>
      <c r="I263" s="349" t="s">
        <v>1759</v>
      </c>
      <c r="J263" s="350" t="s">
        <v>1760</v>
      </c>
      <c r="K263" s="351" t="s">
        <v>1761</v>
      </c>
      <c r="L263" s="352" t="s">
        <v>1762</v>
      </c>
      <c r="M263" s="350" t="s">
        <v>1763</v>
      </c>
      <c r="N263" s="351" t="s">
        <v>1764</v>
      </c>
      <c r="O263" s="330">
        <v>19.990000000000002</v>
      </c>
      <c r="P263" s="148">
        <f t="shared" si="34"/>
        <v>16.798319327731093</v>
      </c>
      <c r="Q263" s="133"/>
      <c r="R263" s="149"/>
      <c r="S263" s="234">
        <f t="shared" ref="S263:S323" si="35">O263-Q263</f>
        <v>19.990000000000002</v>
      </c>
      <c r="T263" s="148">
        <f t="shared" ref="T263:T323" si="36">S263/1.19</f>
        <v>16.798319327731093</v>
      </c>
      <c r="U263" s="283" t="s">
        <v>343</v>
      </c>
      <c r="V263" s="162"/>
      <c r="W263" s="369" t="s">
        <v>1765</v>
      </c>
      <c r="X263" s="231">
        <v>195</v>
      </c>
      <c r="Y263" s="232"/>
      <c r="Z263" s="271">
        <f t="shared" ref="Z263:Z324" si="37">SUM(X263:Y263)</f>
        <v>195</v>
      </c>
      <c r="AA263" s="137">
        <f t="shared" ref="AA263:AA324" si="38">(($Z$2+$Z$3)-Z263)*1.19</f>
        <v>-184.45</v>
      </c>
      <c r="AB263" s="166">
        <f t="shared" ref="AB263:AB324" si="39">IF(AA263&lt;1,9.99,ROUNDDOWN(AA263/10,0)*10+9.99)</f>
        <v>9.99</v>
      </c>
      <c r="AC263" s="128">
        <f t="shared" ref="AC263:AC324" si="40">AB263/1.19</f>
        <v>8.3949579831932777</v>
      </c>
      <c r="AD263" s="135">
        <v>45245</v>
      </c>
      <c r="AE263" s="276"/>
      <c r="AF263" s="343"/>
    </row>
    <row r="264" spans="1:32" s="59" customFormat="1">
      <c r="A264" s="326"/>
      <c r="B264" s="393" t="s">
        <v>218</v>
      </c>
      <c r="C264" s="347" t="s">
        <v>1766</v>
      </c>
      <c r="D264" s="414" t="s">
        <v>2597</v>
      </c>
      <c r="E264" s="349">
        <v>17970</v>
      </c>
      <c r="F264" s="350">
        <v>18471</v>
      </c>
      <c r="G264" s="350">
        <v>21733</v>
      </c>
      <c r="H264" s="351">
        <v>21735</v>
      </c>
      <c r="I264" s="365"/>
      <c r="J264" s="367"/>
      <c r="K264" s="366"/>
      <c r="L264" s="352" t="s">
        <v>1767</v>
      </c>
      <c r="M264" s="350" t="s">
        <v>1768</v>
      </c>
      <c r="N264" s="351" t="s">
        <v>1769</v>
      </c>
      <c r="O264" s="330">
        <v>4.99</v>
      </c>
      <c r="P264" s="148">
        <f t="shared" si="34"/>
        <v>4.1932773109243699</v>
      </c>
      <c r="Q264" s="133"/>
      <c r="R264" s="149"/>
      <c r="S264" s="234">
        <f t="shared" si="35"/>
        <v>4.99</v>
      </c>
      <c r="T264" s="148">
        <f t="shared" si="36"/>
        <v>4.1932773109243699</v>
      </c>
      <c r="U264" s="105"/>
      <c r="V264" s="165" t="s">
        <v>343</v>
      </c>
      <c r="W264" s="341" t="s">
        <v>1770</v>
      </c>
      <c r="X264" s="133">
        <v>20</v>
      </c>
      <c r="Y264" s="83"/>
      <c r="Z264" s="271">
        <f t="shared" si="37"/>
        <v>20</v>
      </c>
      <c r="AA264" s="137">
        <f t="shared" si="38"/>
        <v>23.799999999999997</v>
      </c>
      <c r="AB264" s="166">
        <f t="shared" si="39"/>
        <v>29.990000000000002</v>
      </c>
      <c r="AC264" s="128">
        <f t="shared" si="40"/>
        <v>25.20168067226891</v>
      </c>
      <c r="AD264" s="134">
        <v>45170</v>
      </c>
      <c r="AE264" s="272"/>
      <c r="AF264" s="342"/>
    </row>
    <row r="265" spans="1:32" s="59" customFormat="1">
      <c r="A265" s="328"/>
      <c r="B265" s="393" t="s">
        <v>218</v>
      </c>
      <c r="C265" s="347" t="s">
        <v>1771</v>
      </c>
      <c r="D265" s="280" t="s">
        <v>85</v>
      </c>
      <c r="E265" s="349">
        <v>17971</v>
      </c>
      <c r="F265" s="350">
        <v>18472</v>
      </c>
      <c r="G265" s="350">
        <v>21734</v>
      </c>
      <c r="H265" s="351">
        <v>21736</v>
      </c>
      <c r="I265" s="365"/>
      <c r="J265" s="367"/>
      <c r="K265" s="366"/>
      <c r="L265" s="352" t="s">
        <v>1772</v>
      </c>
      <c r="M265" s="350" t="s">
        <v>1773</v>
      </c>
      <c r="N265" s="351" t="s">
        <v>1774</v>
      </c>
      <c r="O265" s="330">
        <v>9.99</v>
      </c>
      <c r="P265" s="148">
        <f t="shared" si="34"/>
        <v>8.3949579831932777</v>
      </c>
      <c r="Q265" s="133"/>
      <c r="R265" s="149"/>
      <c r="S265" s="234">
        <f t="shared" si="35"/>
        <v>9.99</v>
      </c>
      <c r="T265" s="148">
        <f t="shared" si="36"/>
        <v>8.3949579831932777</v>
      </c>
      <c r="U265" s="105"/>
      <c r="V265" s="165" t="s">
        <v>343</v>
      </c>
      <c r="W265" s="341" t="s">
        <v>1775</v>
      </c>
      <c r="X265" s="133">
        <v>100</v>
      </c>
      <c r="Y265" s="83"/>
      <c r="Z265" s="271">
        <f t="shared" si="37"/>
        <v>100</v>
      </c>
      <c r="AA265" s="137">
        <f t="shared" si="38"/>
        <v>-71.399999999999991</v>
      </c>
      <c r="AB265" s="166">
        <f t="shared" si="39"/>
        <v>9.99</v>
      </c>
      <c r="AC265" s="128">
        <f t="shared" si="40"/>
        <v>8.3949579831932777</v>
      </c>
      <c r="AD265" s="134">
        <v>45170</v>
      </c>
      <c r="AE265" s="272"/>
      <c r="AF265" s="342"/>
    </row>
    <row r="266" spans="1:32" s="59" customFormat="1">
      <c r="A266" s="328"/>
      <c r="B266" s="393" t="s">
        <v>218</v>
      </c>
      <c r="C266" s="347" t="s">
        <v>1776</v>
      </c>
      <c r="D266" s="280" t="s">
        <v>71</v>
      </c>
      <c r="E266" s="349">
        <v>19643</v>
      </c>
      <c r="F266" s="350">
        <v>19995</v>
      </c>
      <c r="G266" s="350">
        <v>24781</v>
      </c>
      <c r="H266" s="351">
        <v>24782</v>
      </c>
      <c r="I266" s="349" t="s">
        <v>1777</v>
      </c>
      <c r="J266" s="350" t="s">
        <v>1778</v>
      </c>
      <c r="K266" s="351" t="s">
        <v>1779</v>
      </c>
      <c r="L266" s="352" t="s">
        <v>1780</v>
      </c>
      <c r="M266" s="350" t="s">
        <v>1781</v>
      </c>
      <c r="N266" s="351" t="s">
        <v>1782</v>
      </c>
      <c r="O266" s="330">
        <v>14.99</v>
      </c>
      <c r="P266" s="148">
        <f t="shared" si="34"/>
        <v>12.596638655462186</v>
      </c>
      <c r="Q266" s="133"/>
      <c r="R266" s="149"/>
      <c r="S266" s="234">
        <f t="shared" si="35"/>
        <v>14.99</v>
      </c>
      <c r="T266" s="148">
        <f t="shared" si="36"/>
        <v>12.596638655462186</v>
      </c>
      <c r="U266" s="155"/>
      <c r="V266" s="162"/>
      <c r="W266" s="369" t="s">
        <v>1783</v>
      </c>
      <c r="X266" s="231">
        <v>180</v>
      </c>
      <c r="Y266" s="232"/>
      <c r="Z266" s="271">
        <f t="shared" si="37"/>
        <v>180</v>
      </c>
      <c r="AA266" s="137">
        <f t="shared" si="38"/>
        <v>-166.6</v>
      </c>
      <c r="AB266" s="166">
        <f t="shared" si="39"/>
        <v>9.99</v>
      </c>
      <c r="AC266" s="128">
        <f t="shared" si="40"/>
        <v>8.3949579831932777</v>
      </c>
      <c r="AD266" s="135">
        <v>45245</v>
      </c>
      <c r="AE266" s="276"/>
      <c r="AF266" s="343"/>
    </row>
    <row r="267" spans="1:32" s="59" customFormat="1">
      <c r="A267" s="432" t="s">
        <v>2773</v>
      </c>
      <c r="B267" s="393" t="s">
        <v>218</v>
      </c>
      <c r="C267" s="374" t="s">
        <v>2761</v>
      </c>
      <c r="D267" s="431" t="s">
        <v>71</v>
      </c>
      <c r="E267" s="375">
        <v>20424</v>
      </c>
      <c r="F267" s="376">
        <v>20678</v>
      </c>
      <c r="G267" s="376">
        <v>25745</v>
      </c>
      <c r="H267" s="377">
        <v>25746</v>
      </c>
      <c r="I267" s="349" t="s">
        <v>1784</v>
      </c>
      <c r="J267" s="350" t="s">
        <v>1785</v>
      </c>
      <c r="K267" s="351" t="s">
        <v>1786</v>
      </c>
      <c r="L267" s="352" t="s">
        <v>1787</v>
      </c>
      <c r="M267" s="350" t="s">
        <v>1788</v>
      </c>
      <c r="N267" s="351" t="s">
        <v>1789</v>
      </c>
      <c r="O267" s="331">
        <v>41.99</v>
      </c>
      <c r="P267" s="148">
        <f t="shared" si="34"/>
        <v>35.285714285714292</v>
      </c>
      <c r="Q267" s="133"/>
      <c r="R267" s="149"/>
      <c r="S267" s="234">
        <f t="shared" si="35"/>
        <v>41.99</v>
      </c>
      <c r="T267" s="148">
        <f t="shared" si="36"/>
        <v>35.285714285714292</v>
      </c>
      <c r="U267" s="283" t="s">
        <v>343</v>
      </c>
      <c r="V267" s="162"/>
      <c r="W267" s="378" t="s">
        <v>2769</v>
      </c>
      <c r="X267" s="231">
        <v>280</v>
      </c>
      <c r="Y267" s="232"/>
      <c r="Z267" s="271">
        <f t="shared" si="37"/>
        <v>280</v>
      </c>
      <c r="AA267" s="137">
        <f t="shared" si="38"/>
        <v>-285.59999999999997</v>
      </c>
      <c r="AB267" s="166">
        <f t="shared" si="39"/>
        <v>9.99</v>
      </c>
      <c r="AC267" s="128">
        <f t="shared" si="40"/>
        <v>8.3949579831932777</v>
      </c>
      <c r="AD267" s="135">
        <v>44967</v>
      </c>
      <c r="AE267" s="276"/>
      <c r="AF267" s="371" t="s">
        <v>2772</v>
      </c>
    </row>
    <row r="268" spans="1:32" s="59" customFormat="1">
      <c r="A268" s="432" t="s">
        <v>2773</v>
      </c>
      <c r="B268" s="393" t="s">
        <v>218</v>
      </c>
      <c r="C268" s="374" t="s">
        <v>2762</v>
      </c>
      <c r="D268" s="431" t="s">
        <v>2596</v>
      </c>
      <c r="E268" s="375">
        <v>20425</v>
      </c>
      <c r="F268" s="376">
        <v>20679</v>
      </c>
      <c r="G268" s="376">
        <v>25747</v>
      </c>
      <c r="H268" s="377">
        <v>25748</v>
      </c>
      <c r="I268" s="349" t="s">
        <v>1790</v>
      </c>
      <c r="J268" s="350" t="s">
        <v>1791</v>
      </c>
      <c r="K268" s="351" t="s">
        <v>1792</v>
      </c>
      <c r="L268" s="352" t="s">
        <v>1793</v>
      </c>
      <c r="M268" s="350" t="s">
        <v>1794</v>
      </c>
      <c r="N268" s="351" t="s">
        <v>1795</v>
      </c>
      <c r="O268" s="331">
        <v>51.99</v>
      </c>
      <c r="P268" s="148">
        <f t="shared" si="34"/>
        <v>43.689075630252105</v>
      </c>
      <c r="Q268" s="133"/>
      <c r="R268" s="149"/>
      <c r="S268" s="234">
        <f t="shared" si="35"/>
        <v>51.99</v>
      </c>
      <c r="T268" s="148">
        <f t="shared" si="36"/>
        <v>43.689075630252105</v>
      </c>
      <c r="U268" s="283" t="s">
        <v>343</v>
      </c>
      <c r="V268" s="162"/>
      <c r="W268" s="378" t="s">
        <v>2770</v>
      </c>
      <c r="X268" s="231">
        <v>470</v>
      </c>
      <c r="Y268" s="83"/>
      <c r="Z268" s="271">
        <f t="shared" si="37"/>
        <v>470</v>
      </c>
      <c r="AA268" s="137">
        <f t="shared" si="38"/>
        <v>-511.7</v>
      </c>
      <c r="AB268" s="166">
        <f t="shared" si="39"/>
        <v>9.99</v>
      </c>
      <c r="AC268" s="128">
        <f t="shared" si="40"/>
        <v>8.3949579831932777</v>
      </c>
      <c r="AD268" s="135">
        <v>44967</v>
      </c>
      <c r="AE268" s="276"/>
      <c r="AF268" s="371" t="s">
        <v>2772</v>
      </c>
    </row>
    <row r="269" spans="1:32" s="59" customFormat="1">
      <c r="A269" s="325"/>
      <c r="B269" s="393" t="s">
        <v>218</v>
      </c>
      <c r="C269" s="347" t="s">
        <v>1796</v>
      </c>
      <c r="D269" s="414" t="s">
        <v>2597</v>
      </c>
      <c r="E269" s="349">
        <v>15917</v>
      </c>
      <c r="F269" s="350">
        <v>16763</v>
      </c>
      <c r="G269" s="367"/>
      <c r="H269" s="353"/>
      <c r="I269" s="365"/>
      <c r="J269" s="367"/>
      <c r="K269" s="366"/>
      <c r="L269" s="352" t="s">
        <v>1797</v>
      </c>
      <c r="M269" s="350" t="s">
        <v>1798</v>
      </c>
      <c r="N269" s="366"/>
      <c r="O269" s="331">
        <v>9.99</v>
      </c>
      <c r="P269" s="148">
        <f t="shared" si="34"/>
        <v>8.3949579831932777</v>
      </c>
      <c r="Q269" s="133"/>
      <c r="R269" s="149"/>
      <c r="S269" s="234">
        <f t="shared" si="35"/>
        <v>9.99</v>
      </c>
      <c r="T269" s="148">
        <f t="shared" si="36"/>
        <v>8.3949579831932777</v>
      </c>
      <c r="U269" s="155"/>
      <c r="V269" s="165" t="s">
        <v>343</v>
      </c>
      <c r="W269" s="369" t="s">
        <v>1799</v>
      </c>
      <c r="X269" s="231">
        <v>20</v>
      </c>
      <c r="Y269" s="83"/>
      <c r="Z269" s="271">
        <f t="shared" si="37"/>
        <v>20</v>
      </c>
      <c r="AA269" s="137">
        <f t="shared" si="38"/>
        <v>23.799999999999997</v>
      </c>
      <c r="AB269" s="166">
        <f t="shared" si="39"/>
        <v>29.990000000000002</v>
      </c>
      <c r="AC269" s="128">
        <f t="shared" si="40"/>
        <v>25.20168067226891</v>
      </c>
      <c r="AD269" s="135">
        <v>45261</v>
      </c>
      <c r="AE269" s="276"/>
      <c r="AF269" s="343" t="s">
        <v>2317</v>
      </c>
    </row>
    <row r="270" spans="1:32" s="59" customFormat="1">
      <c r="A270" s="432" t="s">
        <v>2773</v>
      </c>
      <c r="B270" s="393" t="s">
        <v>218</v>
      </c>
      <c r="C270" s="374" t="s">
        <v>2763</v>
      </c>
      <c r="D270" s="431" t="s">
        <v>85</v>
      </c>
      <c r="E270" s="379">
        <v>20432</v>
      </c>
      <c r="F270" s="380">
        <v>20683</v>
      </c>
      <c r="G270" s="367"/>
      <c r="H270" s="366"/>
      <c r="I270" s="375" t="s">
        <v>2764</v>
      </c>
      <c r="J270" s="376" t="s">
        <v>2765</v>
      </c>
      <c r="K270" s="366"/>
      <c r="L270" s="381" t="s">
        <v>2766</v>
      </c>
      <c r="M270" s="376" t="s">
        <v>2767</v>
      </c>
      <c r="N270" s="382"/>
      <c r="O270" s="332">
        <v>14.99</v>
      </c>
      <c r="P270" s="148">
        <f t="shared" si="34"/>
        <v>12.596638655462186</v>
      </c>
      <c r="Q270" s="394"/>
      <c r="R270" s="269"/>
      <c r="S270" s="234">
        <f t="shared" si="35"/>
        <v>14.99</v>
      </c>
      <c r="T270" s="148">
        <f t="shared" si="36"/>
        <v>12.596638655462186</v>
      </c>
      <c r="U270" s="395"/>
      <c r="V270" s="165" t="s">
        <v>343</v>
      </c>
      <c r="W270" s="383" t="s">
        <v>2771</v>
      </c>
      <c r="X270" s="402">
        <v>110</v>
      </c>
      <c r="Y270" s="403"/>
      <c r="Z270" s="271">
        <f t="shared" si="37"/>
        <v>110</v>
      </c>
      <c r="AA270" s="137">
        <f t="shared" si="38"/>
        <v>-83.3</v>
      </c>
      <c r="AB270" s="166">
        <f t="shared" si="39"/>
        <v>9.99</v>
      </c>
      <c r="AC270" s="128">
        <f t="shared" si="40"/>
        <v>8.3949579831932777</v>
      </c>
      <c r="AD270" s="406">
        <v>46235</v>
      </c>
      <c r="AE270" s="407"/>
      <c r="AF270" s="343"/>
    </row>
    <row r="271" spans="1:32" s="59" customFormat="1">
      <c r="A271" s="325"/>
      <c r="B271" s="393" t="s">
        <v>218</v>
      </c>
      <c r="C271" s="347" t="s">
        <v>1800</v>
      </c>
      <c r="D271" s="414" t="s">
        <v>2597</v>
      </c>
      <c r="E271" s="349">
        <v>19427</v>
      </c>
      <c r="F271" s="350">
        <v>19780</v>
      </c>
      <c r="G271" s="350">
        <v>24351</v>
      </c>
      <c r="H271" s="351">
        <v>24352</v>
      </c>
      <c r="I271" s="349" t="s">
        <v>1801</v>
      </c>
      <c r="J271" s="350" t="s">
        <v>1802</v>
      </c>
      <c r="K271" s="351" t="s">
        <v>1803</v>
      </c>
      <c r="L271" s="352" t="s">
        <v>1804</v>
      </c>
      <c r="M271" s="350" t="s">
        <v>1805</v>
      </c>
      <c r="N271" s="351" t="s">
        <v>1806</v>
      </c>
      <c r="O271" s="330">
        <v>9.99</v>
      </c>
      <c r="P271" s="148">
        <f t="shared" si="34"/>
        <v>8.3949579831932777</v>
      </c>
      <c r="Q271" s="133"/>
      <c r="R271" s="149"/>
      <c r="S271" s="234">
        <f t="shared" si="35"/>
        <v>9.99</v>
      </c>
      <c r="T271" s="148">
        <f t="shared" si="36"/>
        <v>8.3949579831932777</v>
      </c>
      <c r="U271" s="105"/>
      <c r="V271" s="161"/>
      <c r="W271" s="341" t="s">
        <v>1807</v>
      </c>
      <c r="X271" s="231">
        <v>20</v>
      </c>
      <c r="Y271" s="83"/>
      <c r="Z271" s="271">
        <f t="shared" si="37"/>
        <v>20</v>
      </c>
      <c r="AA271" s="137">
        <f t="shared" si="38"/>
        <v>23.799999999999997</v>
      </c>
      <c r="AB271" s="166">
        <f t="shared" si="39"/>
        <v>29.990000000000002</v>
      </c>
      <c r="AC271" s="128">
        <f t="shared" si="40"/>
        <v>25.20168067226891</v>
      </c>
      <c r="AD271" s="134">
        <v>45170</v>
      </c>
      <c r="AE271" s="276"/>
      <c r="AF271" s="343"/>
    </row>
    <row r="272" spans="1:32" s="59" customFormat="1">
      <c r="A272" s="325"/>
      <c r="B272" s="393" t="s">
        <v>218</v>
      </c>
      <c r="C272" s="347" t="s">
        <v>1808</v>
      </c>
      <c r="D272" s="414" t="s">
        <v>2597</v>
      </c>
      <c r="E272" s="349">
        <v>19471</v>
      </c>
      <c r="F272" s="350">
        <v>19825</v>
      </c>
      <c r="G272" s="350">
        <v>24441</v>
      </c>
      <c r="H272" s="351">
        <v>24443</v>
      </c>
      <c r="I272" s="349" t="s">
        <v>1809</v>
      </c>
      <c r="J272" s="350" t="s">
        <v>1810</v>
      </c>
      <c r="K272" s="351" t="s">
        <v>1811</v>
      </c>
      <c r="L272" s="352" t="s">
        <v>1812</v>
      </c>
      <c r="M272" s="350" t="s">
        <v>1813</v>
      </c>
      <c r="N272" s="351" t="s">
        <v>1814</v>
      </c>
      <c r="O272" s="330">
        <v>19.989999999999998</v>
      </c>
      <c r="P272" s="148">
        <f t="shared" si="34"/>
        <v>16.798319327731093</v>
      </c>
      <c r="Q272" s="133"/>
      <c r="R272" s="149"/>
      <c r="S272" s="234">
        <f t="shared" si="35"/>
        <v>19.989999999999998</v>
      </c>
      <c r="T272" s="148">
        <f t="shared" si="36"/>
        <v>16.798319327731093</v>
      </c>
      <c r="U272" s="105"/>
      <c r="V272" s="161"/>
      <c r="W272" s="341" t="s">
        <v>1815</v>
      </c>
      <c r="X272" s="133">
        <v>65</v>
      </c>
      <c r="Y272" s="83"/>
      <c r="Z272" s="271">
        <f t="shared" si="37"/>
        <v>65</v>
      </c>
      <c r="AA272" s="137">
        <f t="shared" si="38"/>
        <v>-29.75</v>
      </c>
      <c r="AB272" s="166">
        <f t="shared" si="39"/>
        <v>9.99</v>
      </c>
      <c r="AC272" s="128">
        <f t="shared" si="40"/>
        <v>8.3949579831932777</v>
      </c>
      <c r="AD272" s="134">
        <v>45170</v>
      </c>
      <c r="AE272" s="272"/>
      <c r="AF272" s="342"/>
    </row>
    <row r="273" spans="1:32" s="59" customFormat="1">
      <c r="A273" s="328"/>
      <c r="B273" s="393" t="s">
        <v>218</v>
      </c>
      <c r="C273" s="347" t="s">
        <v>1041</v>
      </c>
      <c r="D273" s="280" t="s">
        <v>85</v>
      </c>
      <c r="E273" s="349">
        <v>19597</v>
      </c>
      <c r="F273" s="350">
        <v>19951</v>
      </c>
      <c r="G273" s="350">
        <v>24693</v>
      </c>
      <c r="H273" s="351">
        <v>24694</v>
      </c>
      <c r="I273" s="349" t="s">
        <v>1816</v>
      </c>
      <c r="J273" s="350" t="s">
        <v>1817</v>
      </c>
      <c r="K273" s="351" t="s">
        <v>1818</v>
      </c>
      <c r="L273" s="352" t="s">
        <v>1819</v>
      </c>
      <c r="M273" s="350" t="s">
        <v>1820</v>
      </c>
      <c r="N273" s="351" t="s">
        <v>1821</v>
      </c>
      <c r="O273" s="330">
        <v>24.99</v>
      </c>
      <c r="P273" s="148">
        <f t="shared" si="34"/>
        <v>21</v>
      </c>
      <c r="Q273" s="133"/>
      <c r="R273" s="149"/>
      <c r="S273" s="234">
        <f t="shared" si="35"/>
        <v>24.99</v>
      </c>
      <c r="T273" s="148">
        <f t="shared" si="36"/>
        <v>21</v>
      </c>
      <c r="U273" s="105"/>
      <c r="V273" s="161"/>
      <c r="W273" s="341" t="s">
        <v>1822</v>
      </c>
      <c r="X273" s="133">
        <v>155</v>
      </c>
      <c r="Y273" s="83"/>
      <c r="Z273" s="271">
        <f t="shared" si="37"/>
        <v>155</v>
      </c>
      <c r="AA273" s="137">
        <f t="shared" si="38"/>
        <v>-136.85</v>
      </c>
      <c r="AB273" s="166">
        <f t="shared" si="39"/>
        <v>9.99</v>
      </c>
      <c r="AC273" s="128">
        <f t="shared" si="40"/>
        <v>8.3949579831932777</v>
      </c>
      <c r="AD273" s="134">
        <v>45170</v>
      </c>
      <c r="AE273" s="272"/>
      <c r="AF273" s="342"/>
    </row>
    <row r="274" spans="1:32" s="59" customFormat="1">
      <c r="A274" s="328"/>
      <c r="B274" s="393" t="s">
        <v>218</v>
      </c>
      <c r="C274" s="347" t="s">
        <v>1823</v>
      </c>
      <c r="D274" s="280" t="s">
        <v>71</v>
      </c>
      <c r="E274" s="349">
        <v>19472</v>
      </c>
      <c r="F274" s="350">
        <v>19826</v>
      </c>
      <c r="G274" s="350">
        <v>24442</v>
      </c>
      <c r="H274" s="351">
        <v>24444</v>
      </c>
      <c r="I274" s="349" t="s">
        <v>1824</v>
      </c>
      <c r="J274" s="350" t="s">
        <v>1825</v>
      </c>
      <c r="K274" s="351" t="s">
        <v>1826</v>
      </c>
      <c r="L274" s="352" t="s">
        <v>1827</v>
      </c>
      <c r="M274" s="350" t="s">
        <v>1828</v>
      </c>
      <c r="N274" s="351" t="s">
        <v>1829</v>
      </c>
      <c r="O274" s="330">
        <v>29.99</v>
      </c>
      <c r="P274" s="148">
        <f t="shared" si="34"/>
        <v>25.201680672268907</v>
      </c>
      <c r="Q274" s="133"/>
      <c r="R274" s="149"/>
      <c r="S274" s="234">
        <f t="shared" si="35"/>
        <v>29.99</v>
      </c>
      <c r="T274" s="148">
        <f t="shared" si="36"/>
        <v>25.201680672268907</v>
      </c>
      <c r="U274" s="105"/>
      <c r="V274" s="161"/>
      <c r="W274" s="341" t="s">
        <v>1830</v>
      </c>
      <c r="X274" s="133">
        <v>235</v>
      </c>
      <c r="Y274" s="83"/>
      <c r="Z274" s="271">
        <f t="shared" si="37"/>
        <v>235</v>
      </c>
      <c r="AA274" s="137">
        <f t="shared" si="38"/>
        <v>-232.04999999999998</v>
      </c>
      <c r="AB274" s="166">
        <f t="shared" si="39"/>
        <v>9.99</v>
      </c>
      <c r="AC274" s="128">
        <f t="shared" si="40"/>
        <v>8.3949579831932777</v>
      </c>
      <c r="AD274" s="134">
        <v>45170</v>
      </c>
      <c r="AE274" s="272"/>
      <c r="AF274" s="342"/>
    </row>
    <row r="275" spans="1:32" s="59" customFormat="1">
      <c r="A275" s="325"/>
      <c r="B275" s="393" t="s">
        <v>218</v>
      </c>
      <c r="C275" s="347" t="s">
        <v>1831</v>
      </c>
      <c r="D275" s="414" t="s">
        <v>2597</v>
      </c>
      <c r="E275" s="349">
        <v>19473</v>
      </c>
      <c r="F275" s="350">
        <v>19827</v>
      </c>
      <c r="G275" s="350">
        <v>24445</v>
      </c>
      <c r="H275" s="351">
        <v>24447</v>
      </c>
      <c r="I275" s="349" t="s">
        <v>1832</v>
      </c>
      <c r="J275" s="350" t="s">
        <v>1833</v>
      </c>
      <c r="K275" s="384" t="s">
        <v>1834</v>
      </c>
      <c r="L275" s="352" t="s">
        <v>1835</v>
      </c>
      <c r="M275" s="350" t="s">
        <v>1836</v>
      </c>
      <c r="N275" s="351" t="s">
        <v>1837</v>
      </c>
      <c r="O275" s="330">
        <v>29.99</v>
      </c>
      <c r="P275" s="148">
        <f t="shared" si="34"/>
        <v>25.201680672268907</v>
      </c>
      <c r="Q275" s="133"/>
      <c r="R275" s="149"/>
      <c r="S275" s="234">
        <f t="shared" si="35"/>
        <v>29.99</v>
      </c>
      <c r="T275" s="148">
        <f t="shared" si="36"/>
        <v>25.201680672268907</v>
      </c>
      <c r="U275" s="105"/>
      <c r="V275" s="161"/>
      <c r="W275" s="341" t="s">
        <v>1838</v>
      </c>
      <c r="X275" s="133">
        <v>145</v>
      </c>
      <c r="Y275" s="83"/>
      <c r="Z275" s="271">
        <f t="shared" si="37"/>
        <v>145</v>
      </c>
      <c r="AA275" s="137">
        <f t="shared" si="38"/>
        <v>-124.94999999999999</v>
      </c>
      <c r="AB275" s="166">
        <f t="shared" si="39"/>
        <v>9.99</v>
      </c>
      <c r="AC275" s="128">
        <f t="shared" si="40"/>
        <v>8.3949579831932777</v>
      </c>
      <c r="AD275" s="134">
        <v>45170</v>
      </c>
      <c r="AE275" s="272"/>
      <c r="AF275" s="342"/>
    </row>
    <row r="276" spans="1:32" s="59" customFormat="1">
      <c r="A276" s="328"/>
      <c r="B276" s="393" t="s">
        <v>218</v>
      </c>
      <c r="C276" s="370" t="s">
        <v>1831</v>
      </c>
      <c r="D276" s="414" t="s">
        <v>2597</v>
      </c>
      <c r="E276" s="337">
        <v>19473</v>
      </c>
      <c r="F276" s="338">
        <v>19827</v>
      </c>
      <c r="G276" s="338">
        <v>24445</v>
      </c>
      <c r="H276" s="339">
        <v>24447</v>
      </c>
      <c r="I276" s="337" t="s">
        <v>1839</v>
      </c>
      <c r="J276" s="338" t="s">
        <v>1840</v>
      </c>
      <c r="K276" s="339" t="s">
        <v>1841</v>
      </c>
      <c r="L276" s="340" t="s">
        <v>1842</v>
      </c>
      <c r="M276" s="338" t="s">
        <v>1843</v>
      </c>
      <c r="N276" s="339" t="s">
        <v>1844</v>
      </c>
      <c r="O276" s="330">
        <v>29.99</v>
      </c>
      <c r="P276" s="148">
        <f t="shared" si="34"/>
        <v>25.201680672268907</v>
      </c>
      <c r="Q276" s="133">
        <v>2</v>
      </c>
      <c r="R276" s="150">
        <v>24092</v>
      </c>
      <c r="S276" s="234">
        <f t="shared" si="35"/>
        <v>27.99</v>
      </c>
      <c r="T276" s="148">
        <f t="shared" si="36"/>
        <v>23.521008403361343</v>
      </c>
      <c r="U276" s="105"/>
      <c r="V276" s="161"/>
      <c r="W276" s="373" t="s">
        <v>1838</v>
      </c>
      <c r="X276" s="133">
        <v>145</v>
      </c>
      <c r="Y276" s="83">
        <v>-40</v>
      </c>
      <c r="Z276" s="271">
        <f t="shared" si="37"/>
        <v>105</v>
      </c>
      <c r="AA276" s="137">
        <f t="shared" si="38"/>
        <v>-77.349999999999994</v>
      </c>
      <c r="AB276" s="166">
        <f t="shared" si="39"/>
        <v>9.99</v>
      </c>
      <c r="AC276" s="128">
        <f t="shared" si="40"/>
        <v>8.3949579831932777</v>
      </c>
      <c r="AD276" s="134">
        <v>45261</v>
      </c>
      <c r="AE276" s="272"/>
      <c r="AF276" s="342"/>
    </row>
    <row r="277" spans="1:32" s="59" customFormat="1">
      <c r="A277" s="328"/>
      <c r="B277" s="393" t="s">
        <v>218</v>
      </c>
      <c r="C277" s="370" t="s">
        <v>1831</v>
      </c>
      <c r="D277" s="414" t="s">
        <v>2597</v>
      </c>
      <c r="E277" s="337">
        <v>19473</v>
      </c>
      <c r="F277" s="338">
        <v>19827</v>
      </c>
      <c r="G277" s="338">
        <v>24445</v>
      </c>
      <c r="H277" s="339">
        <v>24447</v>
      </c>
      <c r="I277" s="337" t="s">
        <v>1845</v>
      </c>
      <c r="J277" s="338" t="s">
        <v>1846</v>
      </c>
      <c r="K277" s="339" t="s">
        <v>1847</v>
      </c>
      <c r="L277" s="340" t="s">
        <v>1848</v>
      </c>
      <c r="M277" s="338" t="s">
        <v>1849</v>
      </c>
      <c r="N277" s="339" t="s">
        <v>1850</v>
      </c>
      <c r="O277" s="330">
        <v>29.99</v>
      </c>
      <c r="P277" s="148">
        <f t="shared" si="34"/>
        <v>25.201680672268907</v>
      </c>
      <c r="Q277" s="133">
        <v>5</v>
      </c>
      <c r="R277" s="150">
        <v>24093</v>
      </c>
      <c r="S277" s="234">
        <f t="shared" si="35"/>
        <v>24.99</v>
      </c>
      <c r="T277" s="148">
        <f t="shared" si="36"/>
        <v>21</v>
      </c>
      <c r="U277" s="105"/>
      <c r="V277" s="161"/>
      <c r="W277" s="373" t="s">
        <v>1838</v>
      </c>
      <c r="X277" s="133">
        <v>145</v>
      </c>
      <c r="Y277" s="83">
        <v>-100</v>
      </c>
      <c r="Z277" s="271">
        <f t="shared" si="37"/>
        <v>45</v>
      </c>
      <c r="AA277" s="137">
        <f t="shared" si="38"/>
        <v>-5.9499999999999993</v>
      </c>
      <c r="AB277" s="166">
        <f t="shared" si="39"/>
        <v>9.99</v>
      </c>
      <c r="AC277" s="128">
        <f t="shared" si="40"/>
        <v>8.3949579831932777</v>
      </c>
      <c r="AD277" s="134">
        <v>45261</v>
      </c>
      <c r="AE277" s="272"/>
      <c r="AF277" s="342"/>
    </row>
    <row r="278" spans="1:32" s="59" customFormat="1">
      <c r="A278" s="325"/>
      <c r="B278" s="393" t="s">
        <v>218</v>
      </c>
      <c r="C278" s="347" t="s">
        <v>1851</v>
      </c>
      <c r="D278" s="280" t="s">
        <v>85</v>
      </c>
      <c r="E278" s="349">
        <v>19598</v>
      </c>
      <c r="F278" s="350">
        <v>19952</v>
      </c>
      <c r="G278" s="350">
        <v>24695</v>
      </c>
      <c r="H278" s="351">
        <v>24696</v>
      </c>
      <c r="I278" s="349" t="s">
        <v>1852</v>
      </c>
      <c r="J278" s="350" t="s">
        <v>1853</v>
      </c>
      <c r="K278" s="351" t="s">
        <v>1854</v>
      </c>
      <c r="L278" s="352" t="s">
        <v>1855</v>
      </c>
      <c r="M278" s="350" t="s">
        <v>1856</v>
      </c>
      <c r="N278" s="351" t="s">
        <v>1857</v>
      </c>
      <c r="O278" s="330">
        <v>34.99</v>
      </c>
      <c r="P278" s="148">
        <f t="shared" si="34"/>
        <v>29.403361344537817</v>
      </c>
      <c r="Q278" s="133"/>
      <c r="R278" s="149"/>
      <c r="S278" s="234">
        <f t="shared" si="35"/>
        <v>34.99</v>
      </c>
      <c r="T278" s="148">
        <f t="shared" si="36"/>
        <v>29.403361344537817</v>
      </c>
      <c r="U278" s="105"/>
      <c r="V278" s="161"/>
      <c r="W278" s="341" t="s">
        <v>1858</v>
      </c>
      <c r="X278" s="133">
        <v>235</v>
      </c>
      <c r="Y278" s="83"/>
      <c r="Z278" s="271">
        <f t="shared" si="37"/>
        <v>235</v>
      </c>
      <c r="AA278" s="137">
        <f t="shared" si="38"/>
        <v>-232.04999999999998</v>
      </c>
      <c r="AB278" s="166">
        <f t="shared" si="39"/>
        <v>9.99</v>
      </c>
      <c r="AC278" s="128">
        <f t="shared" si="40"/>
        <v>8.3949579831932777</v>
      </c>
      <c r="AD278" s="134">
        <v>45170</v>
      </c>
      <c r="AE278" s="272"/>
      <c r="AF278" s="342"/>
    </row>
    <row r="279" spans="1:32" s="59" customFormat="1">
      <c r="A279" s="326"/>
      <c r="B279" s="393" t="s">
        <v>218</v>
      </c>
      <c r="C279" s="347" t="s">
        <v>1859</v>
      </c>
      <c r="D279" s="280" t="s">
        <v>71</v>
      </c>
      <c r="E279" s="349">
        <v>19474</v>
      </c>
      <c r="F279" s="350">
        <v>19828</v>
      </c>
      <c r="G279" s="350">
        <v>24446</v>
      </c>
      <c r="H279" s="351">
        <v>24448</v>
      </c>
      <c r="I279" s="349" t="s">
        <v>1860</v>
      </c>
      <c r="J279" s="350" t="s">
        <v>1861</v>
      </c>
      <c r="K279" s="351" t="s">
        <v>1862</v>
      </c>
      <c r="L279" s="352" t="s">
        <v>1863</v>
      </c>
      <c r="M279" s="350" t="s">
        <v>1864</v>
      </c>
      <c r="N279" s="351" t="s">
        <v>1865</v>
      </c>
      <c r="O279" s="330">
        <v>39.99</v>
      </c>
      <c r="P279" s="148">
        <f t="shared" si="34"/>
        <v>33.605042016806728</v>
      </c>
      <c r="Q279" s="133"/>
      <c r="R279" s="149"/>
      <c r="S279" s="234">
        <f t="shared" si="35"/>
        <v>39.99</v>
      </c>
      <c r="T279" s="148">
        <f t="shared" si="36"/>
        <v>33.605042016806728</v>
      </c>
      <c r="U279" s="105"/>
      <c r="V279" s="161"/>
      <c r="W279" s="341" t="s">
        <v>1866</v>
      </c>
      <c r="X279" s="133">
        <v>315</v>
      </c>
      <c r="Y279" s="83"/>
      <c r="Z279" s="271">
        <f t="shared" si="37"/>
        <v>315</v>
      </c>
      <c r="AA279" s="137">
        <f t="shared" si="38"/>
        <v>-327.25</v>
      </c>
      <c r="AB279" s="166">
        <f t="shared" si="39"/>
        <v>9.99</v>
      </c>
      <c r="AC279" s="128">
        <f t="shared" si="40"/>
        <v>8.3949579831932777</v>
      </c>
      <c r="AD279" s="134">
        <v>45170</v>
      </c>
      <c r="AE279" s="272"/>
      <c r="AF279" s="342"/>
    </row>
    <row r="280" spans="1:32" s="59" customFormat="1">
      <c r="A280" s="325"/>
      <c r="B280" s="396" t="s">
        <v>1867</v>
      </c>
      <c r="C280" s="347" t="s">
        <v>2184</v>
      </c>
      <c r="D280" s="414" t="s">
        <v>2597</v>
      </c>
      <c r="E280" s="349">
        <v>20225</v>
      </c>
      <c r="F280" s="367"/>
      <c r="G280" s="367"/>
      <c r="H280" s="353"/>
      <c r="I280" s="349" t="s">
        <v>2203</v>
      </c>
      <c r="J280" s="367"/>
      <c r="K280" s="366"/>
      <c r="L280" s="352" t="s">
        <v>2204</v>
      </c>
      <c r="M280" s="367"/>
      <c r="N280" s="366"/>
      <c r="O280" s="330">
        <v>14.99</v>
      </c>
      <c r="P280" s="148">
        <f t="shared" si="34"/>
        <v>12.596638655462186</v>
      </c>
      <c r="Q280" s="133"/>
      <c r="R280" s="150"/>
      <c r="S280" s="234">
        <f t="shared" si="35"/>
        <v>14.99</v>
      </c>
      <c r="T280" s="148">
        <f t="shared" si="36"/>
        <v>12.596638655462186</v>
      </c>
      <c r="U280" s="157"/>
      <c r="V280" s="164"/>
      <c r="W280" s="385" t="s">
        <v>2255</v>
      </c>
      <c r="X280" s="230">
        <v>115</v>
      </c>
      <c r="Y280" s="83"/>
      <c r="Z280" s="271">
        <f t="shared" si="37"/>
        <v>115</v>
      </c>
      <c r="AA280" s="137">
        <f t="shared" si="38"/>
        <v>-89.25</v>
      </c>
      <c r="AB280" s="166">
        <f t="shared" si="39"/>
        <v>9.99</v>
      </c>
      <c r="AC280" s="128">
        <f t="shared" si="40"/>
        <v>8.3949579831932777</v>
      </c>
      <c r="AD280" s="239">
        <v>45959</v>
      </c>
      <c r="AE280" s="278"/>
      <c r="AF280" s="343"/>
    </row>
    <row r="281" spans="1:32" s="59" customFormat="1">
      <c r="A281" s="328"/>
      <c r="B281" s="396" t="s">
        <v>1867</v>
      </c>
      <c r="C281" s="347" t="s">
        <v>2185</v>
      </c>
      <c r="D281" s="280" t="s">
        <v>85</v>
      </c>
      <c r="E281" s="349">
        <v>20226</v>
      </c>
      <c r="F281" s="367"/>
      <c r="G281" s="367"/>
      <c r="H281" s="353"/>
      <c r="I281" s="349" t="s">
        <v>2205</v>
      </c>
      <c r="J281" s="367"/>
      <c r="K281" s="366"/>
      <c r="L281" s="352" t="s">
        <v>2206</v>
      </c>
      <c r="M281" s="367"/>
      <c r="N281" s="366"/>
      <c r="O281" s="330">
        <v>19.989999999999998</v>
      </c>
      <c r="P281" s="148">
        <f t="shared" si="34"/>
        <v>16.798319327731093</v>
      </c>
      <c r="Q281" s="133"/>
      <c r="R281" s="150"/>
      <c r="S281" s="234">
        <f t="shared" si="35"/>
        <v>19.989999999999998</v>
      </c>
      <c r="T281" s="148">
        <f t="shared" si="36"/>
        <v>16.798319327731093</v>
      </c>
      <c r="U281" s="157"/>
      <c r="V281" s="164"/>
      <c r="W281" s="385" t="s">
        <v>2256</v>
      </c>
      <c r="X281" s="230">
        <v>205</v>
      </c>
      <c r="Y281" s="83"/>
      <c r="Z281" s="271">
        <f t="shared" si="37"/>
        <v>205</v>
      </c>
      <c r="AA281" s="137">
        <f t="shared" si="38"/>
        <v>-196.35</v>
      </c>
      <c r="AB281" s="166">
        <f t="shared" si="39"/>
        <v>9.99</v>
      </c>
      <c r="AC281" s="128">
        <f t="shared" si="40"/>
        <v>8.3949579831932777</v>
      </c>
      <c r="AD281" s="239">
        <v>45959</v>
      </c>
      <c r="AE281" s="278"/>
      <c r="AF281" s="343"/>
    </row>
    <row r="282" spans="1:32" s="59" customFormat="1">
      <c r="A282" s="325"/>
      <c r="B282" s="396" t="s">
        <v>1867</v>
      </c>
      <c r="C282" s="347" t="s">
        <v>2186</v>
      </c>
      <c r="D282" s="280" t="s">
        <v>71</v>
      </c>
      <c r="E282" s="349">
        <v>20227</v>
      </c>
      <c r="F282" s="367"/>
      <c r="G282" s="367"/>
      <c r="H282" s="353"/>
      <c r="I282" s="349" t="s">
        <v>2207</v>
      </c>
      <c r="J282" s="367"/>
      <c r="K282" s="366"/>
      <c r="L282" s="352" t="s">
        <v>2208</v>
      </c>
      <c r="M282" s="367"/>
      <c r="N282" s="366"/>
      <c r="O282" s="330">
        <v>24.99</v>
      </c>
      <c r="P282" s="148">
        <f t="shared" si="34"/>
        <v>21</v>
      </c>
      <c r="Q282" s="133"/>
      <c r="R282" s="150"/>
      <c r="S282" s="234">
        <f t="shared" si="35"/>
        <v>24.99</v>
      </c>
      <c r="T282" s="148">
        <f t="shared" si="36"/>
        <v>21</v>
      </c>
      <c r="U282" s="157"/>
      <c r="V282" s="164"/>
      <c r="W282" s="385" t="s">
        <v>2257</v>
      </c>
      <c r="X282" s="230">
        <v>285</v>
      </c>
      <c r="Y282" s="83"/>
      <c r="Z282" s="271">
        <f t="shared" si="37"/>
        <v>285</v>
      </c>
      <c r="AA282" s="137">
        <f t="shared" si="38"/>
        <v>-291.55</v>
      </c>
      <c r="AB282" s="166">
        <f t="shared" si="39"/>
        <v>9.99</v>
      </c>
      <c r="AC282" s="128">
        <f t="shared" si="40"/>
        <v>8.3949579831932777</v>
      </c>
      <c r="AD282" s="239">
        <v>45959</v>
      </c>
      <c r="AE282" s="278"/>
      <c r="AF282" s="343"/>
    </row>
    <row r="283" spans="1:32" s="59" customFormat="1">
      <c r="A283" s="325"/>
      <c r="B283" s="396" t="s">
        <v>1867</v>
      </c>
      <c r="C283" s="347" t="s">
        <v>2187</v>
      </c>
      <c r="D283" s="414" t="s">
        <v>2597</v>
      </c>
      <c r="E283" s="349">
        <v>20228</v>
      </c>
      <c r="F283" s="367"/>
      <c r="G283" s="367"/>
      <c r="H283" s="353"/>
      <c r="I283" s="349" t="s">
        <v>2209</v>
      </c>
      <c r="J283" s="367"/>
      <c r="K283" s="366"/>
      <c r="L283" s="352" t="s">
        <v>2210</v>
      </c>
      <c r="M283" s="367"/>
      <c r="N283" s="366"/>
      <c r="O283" s="330">
        <v>19.989999999999998</v>
      </c>
      <c r="P283" s="148">
        <f t="shared" si="34"/>
        <v>16.798319327731093</v>
      </c>
      <c r="Q283" s="133"/>
      <c r="R283" s="150"/>
      <c r="S283" s="234">
        <f t="shared" si="35"/>
        <v>19.989999999999998</v>
      </c>
      <c r="T283" s="148">
        <f t="shared" si="36"/>
        <v>16.798319327731093</v>
      </c>
      <c r="U283" s="157"/>
      <c r="V283" s="164"/>
      <c r="W283" s="385" t="s">
        <v>2258</v>
      </c>
      <c r="X283" s="230">
        <v>135</v>
      </c>
      <c r="Y283" s="83"/>
      <c r="Z283" s="271">
        <f t="shared" si="37"/>
        <v>135</v>
      </c>
      <c r="AA283" s="137">
        <f t="shared" si="38"/>
        <v>-113.05</v>
      </c>
      <c r="AB283" s="166">
        <f t="shared" si="39"/>
        <v>9.99</v>
      </c>
      <c r="AC283" s="128">
        <f t="shared" si="40"/>
        <v>8.3949579831932777</v>
      </c>
      <c r="AD283" s="239">
        <v>45959</v>
      </c>
      <c r="AE283" s="278"/>
      <c r="AF283" s="343"/>
    </row>
    <row r="284" spans="1:32" s="59" customFormat="1">
      <c r="A284" s="326"/>
      <c r="B284" s="396" t="s">
        <v>1867</v>
      </c>
      <c r="C284" s="347" t="s">
        <v>2187</v>
      </c>
      <c r="D284" s="414" t="s">
        <v>2597</v>
      </c>
      <c r="E284" s="349">
        <v>20228</v>
      </c>
      <c r="F284" s="367"/>
      <c r="G284" s="367"/>
      <c r="H284" s="353"/>
      <c r="I284" s="349" t="s">
        <v>2211</v>
      </c>
      <c r="J284" s="367"/>
      <c r="K284" s="366"/>
      <c r="L284" s="352" t="s">
        <v>2212</v>
      </c>
      <c r="M284" s="367"/>
      <c r="N284" s="366"/>
      <c r="O284" s="330">
        <v>19.989999999999998</v>
      </c>
      <c r="P284" s="148">
        <f t="shared" si="34"/>
        <v>16.798319327731093</v>
      </c>
      <c r="Q284" s="133">
        <v>11</v>
      </c>
      <c r="R284" s="150">
        <v>24216</v>
      </c>
      <c r="S284" s="234">
        <f t="shared" si="35"/>
        <v>8.9899999999999984</v>
      </c>
      <c r="T284" s="148">
        <f t="shared" si="36"/>
        <v>7.5546218487394947</v>
      </c>
      <c r="U284" s="157"/>
      <c r="V284" s="164"/>
      <c r="W284" s="385" t="s">
        <v>2258</v>
      </c>
      <c r="X284" s="230">
        <v>135</v>
      </c>
      <c r="Y284" s="83">
        <v>-85</v>
      </c>
      <c r="Z284" s="271">
        <f t="shared" si="37"/>
        <v>50</v>
      </c>
      <c r="AA284" s="137">
        <f t="shared" si="38"/>
        <v>-11.899999999999999</v>
      </c>
      <c r="AB284" s="166">
        <f t="shared" si="39"/>
        <v>9.99</v>
      </c>
      <c r="AC284" s="128">
        <f t="shared" si="40"/>
        <v>8.3949579831932777</v>
      </c>
      <c r="AD284" s="239">
        <v>45959</v>
      </c>
      <c r="AE284" s="278"/>
      <c r="AF284" s="343"/>
    </row>
    <row r="285" spans="1:32" s="59" customFormat="1">
      <c r="A285" s="325"/>
      <c r="B285" s="396" t="s">
        <v>1867</v>
      </c>
      <c r="C285" s="347" t="s">
        <v>2187</v>
      </c>
      <c r="D285" s="414" t="s">
        <v>2597</v>
      </c>
      <c r="E285" s="349">
        <v>20228</v>
      </c>
      <c r="F285" s="367"/>
      <c r="G285" s="367"/>
      <c r="H285" s="353"/>
      <c r="I285" s="349" t="s">
        <v>2213</v>
      </c>
      <c r="J285" s="367"/>
      <c r="K285" s="366"/>
      <c r="L285" s="352" t="s">
        <v>2214</v>
      </c>
      <c r="M285" s="367"/>
      <c r="N285" s="366"/>
      <c r="O285" s="330">
        <v>19.989999999999998</v>
      </c>
      <c r="P285" s="148">
        <f t="shared" si="34"/>
        <v>16.798319327731093</v>
      </c>
      <c r="Q285" s="133">
        <v>2</v>
      </c>
      <c r="R285" s="150">
        <v>24092</v>
      </c>
      <c r="S285" s="234">
        <f t="shared" si="35"/>
        <v>17.989999999999998</v>
      </c>
      <c r="T285" s="148">
        <f t="shared" si="36"/>
        <v>15.117647058823529</v>
      </c>
      <c r="U285" s="157"/>
      <c r="V285" s="164"/>
      <c r="W285" s="385" t="s">
        <v>2258</v>
      </c>
      <c r="X285" s="230">
        <v>135</v>
      </c>
      <c r="Y285" s="83">
        <v>-40</v>
      </c>
      <c r="Z285" s="271">
        <f t="shared" si="37"/>
        <v>95</v>
      </c>
      <c r="AA285" s="137">
        <f t="shared" si="38"/>
        <v>-65.45</v>
      </c>
      <c r="AB285" s="166">
        <f t="shared" si="39"/>
        <v>9.99</v>
      </c>
      <c r="AC285" s="128">
        <f t="shared" si="40"/>
        <v>8.3949579831932777</v>
      </c>
      <c r="AD285" s="239">
        <v>45959</v>
      </c>
      <c r="AE285" s="278"/>
      <c r="AF285" s="343"/>
    </row>
    <row r="286" spans="1:32" s="59" customFormat="1">
      <c r="A286" s="326"/>
      <c r="B286" s="396" t="s">
        <v>1867</v>
      </c>
      <c r="C286" s="347" t="s">
        <v>2188</v>
      </c>
      <c r="D286" s="280" t="s">
        <v>85</v>
      </c>
      <c r="E286" s="349">
        <v>20229</v>
      </c>
      <c r="F286" s="367"/>
      <c r="G286" s="367"/>
      <c r="H286" s="353"/>
      <c r="I286" s="349" t="s">
        <v>2215</v>
      </c>
      <c r="J286" s="367"/>
      <c r="K286" s="366"/>
      <c r="L286" s="352" t="s">
        <v>2216</v>
      </c>
      <c r="M286" s="367"/>
      <c r="N286" s="366"/>
      <c r="O286" s="330">
        <v>24.99</v>
      </c>
      <c r="P286" s="148">
        <f t="shared" si="34"/>
        <v>21</v>
      </c>
      <c r="Q286" s="133"/>
      <c r="R286" s="150"/>
      <c r="S286" s="234">
        <f t="shared" si="35"/>
        <v>24.99</v>
      </c>
      <c r="T286" s="148">
        <f t="shared" si="36"/>
        <v>21</v>
      </c>
      <c r="U286" s="157"/>
      <c r="V286" s="164"/>
      <c r="W286" s="385" t="s">
        <v>2259</v>
      </c>
      <c r="X286" s="230">
        <v>225</v>
      </c>
      <c r="Y286" s="83"/>
      <c r="Z286" s="271">
        <f t="shared" si="37"/>
        <v>225</v>
      </c>
      <c r="AA286" s="137">
        <f t="shared" si="38"/>
        <v>-220.14999999999998</v>
      </c>
      <c r="AB286" s="166">
        <f t="shared" si="39"/>
        <v>9.99</v>
      </c>
      <c r="AC286" s="128">
        <f t="shared" si="40"/>
        <v>8.3949579831932777</v>
      </c>
      <c r="AD286" s="239">
        <v>45959</v>
      </c>
      <c r="AE286" s="278"/>
      <c r="AF286" s="343"/>
    </row>
    <row r="287" spans="1:32" s="59" customFormat="1">
      <c r="A287" s="326"/>
      <c r="B287" s="396" t="s">
        <v>1867</v>
      </c>
      <c r="C287" s="347" t="s">
        <v>2189</v>
      </c>
      <c r="D287" s="280" t="s">
        <v>71</v>
      </c>
      <c r="E287" s="349">
        <v>20230</v>
      </c>
      <c r="F287" s="367"/>
      <c r="G287" s="367"/>
      <c r="H287" s="353"/>
      <c r="I287" s="349" t="s">
        <v>2217</v>
      </c>
      <c r="J287" s="367"/>
      <c r="K287" s="366"/>
      <c r="L287" s="352" t="s">
        <v>2218</v>
      </c>
      <c r="M287" s="367"/>
      <c r="N287" s="366"/>
      <c r="O287" s="330">
        <v>29.99</v>
      </c>
      <c r="P287" s="148">
        <f t="shared" si="34"/>
        <v>25.201680672268907</v>
      </c>
      <c r="Q287" s="133"/>
      <c r="R287" s="150"/>
      <c r="S287" s="234">
        <f t="shared" si="35"/>
        <v>29.99</v>
      </c>
      <c r="T287" s="148">
        <f t="shared" si="36"/>
        <v>25.201680672268907</v>
      </c>
      <c r="U287" s="157"/>
      <c r="V287" s="164"/>
      <c r="W287" s="385" t="s">
        <v>2260</v>
      </c>
      <c r="X287" s="230">
        <v>305</v>
      </c>
      <c r="Y287" s="83"/>
      <c r="Z287" s="271">
        <f t="shared" si="37"/>
        <v>305</v>
      </c>
      <c r="AA287" s="137">
        <f t="shared" si="38"/>
        <v>-315.34999999999997</v>
      </c>
      <c r="AB287" s="166">
        <f t="shared" si="39"/>
        <v>9.99</v>
      </c>
      <c r="AC287" s="128">
        <f t="shared" si="40"/>
        <v>8.3949579831932777</v>
      </c>
      <c r="AD287" s="239">
        <v>45959</v>
      </c>
      <c r="AE287" s="278"/>
      <c r="AF287" s="343"/>
    </row>
    <row r="288" spans="1:32" s="59" customFormat="1">
      <c r="A288" s="328"/>
      <c r="B288" s="396" t="s">
        <v>1867</v>
      </c>
      <c r="C288" s="347" t="s">
        <v>2275</v>
      </c>
      <c r="D288" s="280" t="s">
        <v>2596</v>
      </c>
      <c r="E288" s="349">
        <v>20230</v>
      </c>
      <c r="F288" s="367"/>
      <c r="G288" s="367"/>
      <c r="H288" s="353"/>
      <c r="I288" s="349" t="s">
        <v>2276</v>
      </c>
      <c r="J288" s="367"/>
      <c r="K288" s="366"/>
      <c r="L288" s="352" t="s">
        <v>2277</v>
      </c>
      <c r="M288" s="367"/>
      <c r="N288" s="366"/>
      <c r="O288" s="330">
        <v>39.99</v>
      </c>
      <c r="P288" s="148">
        <f t="shared" si="34"/>
        <v>33.605042016806728</v>
      </c>
      <c r="Q288" s="133"/>
      <c r="R288" s="150"/>
      <c r="S288" s="234">
        <f t="shared" si="35"/>
        <v>39.99</v>
      </c>
      <c r="T288" s="148">
        <f t="shared" si="36"/>
        <v>33.605042016806728</v>
      </c>
      <c r="U288" s="157"/>
      <c r="V288" s="164"/>
      <c r="W288" s="385" t="s">
        <v>2274</v>
      </c>
      <c r="X288" s="230">
        <v>485</v>
      </c>
      <c r="Y288" s="83"/>
      <c r="Z288" s="271">
        <f t="shared" si="37"/>
        <v>485</v>
      </c>
      <c r="AA288" s="137">
        <f t="shared" si="38"/>
        <v>-529.54999999999995</v>
      </c>
      <c r="AB288" s="166">
        <f t="shared" si="39"/>
        <v>9.99</v>
      </c>
      <c r="AC288" s="128">
        <f t="shared" si="40"/>
        <v>8.3949579831932777</v>
      </c>
      <c r="AD288" s="239">
        <v>45968</v>
      </c>
      <c r="AE288" s="278"/>
      <c r="AF288" s="343"/>
    </row>
    <row r="289" spans="1:32" s="59" customFormat="1">
      <c r="A289" s="328"/>
      <c r="B289" s="396" t="s">
        <v>1867</v>
      </c>
      <c r="C289" s="347" t="s">
        <v>2190</v>
      </c>
      <c r="D289" s="414" t="s">
        <v>2597</v>
      </c>
      <c r="E289" s="349">
        <v>20231</v>
      </c>
      <c r="F289" s="367"/>
      <c r="G289" s="367"/>
      <c r="H289" s="353"/>
      <c r="I289" s="349" t="s">
        <v>2219</v>
      </c>
      <c r="J289" s="367"/>
      <c r="K289" s="366"/>
      <c r="L289" s="352" t="s">
        <v>2220</v>
      </c>
      <c r="M289" s="367"/>
      <c r="N289" s="366"/>
      <c r="O289" s="330">
        <v>24.99</v>
      </c>
      <c r="P289" s="148">
        <f t="shared" si="34"/>
        <v>21</v>
      </c>
      <c r="Q289" s="133"/>
      <c r="R289" s="150"/>
      <c r="S289" s="234">
        <f t="shared" si="35"/>
        <v>24.99</v>
      </c>
      <c r="T289" s="148">
        <f t="shared" si="36"/>
        <v>21</v>
      </c>
      <c r="U289" s="157"/>
      <c r="V289" s="164"/>
      <c r="W289" s="385" t="s">
        <v>2261</v>
      </c>
      <c r="X289" s="230">
        <v>170</v>
      </c>
      <c r="Y289" s="83"/>
      <c r="Z289" s="271">
        <f t="shared" si="37"/>
        <v>170</v>
      </c>
      <c r="AA289" s="137">
        <f t="shared" si="38"/>
        <v>-154.69999999999999</v>
      </c>
      <c r="AB289" s="166">
        <f t="shared" si="39"/>
        <v>9.99</v>
      </c>
      <c r="AC289" s="128">
        <f t="shared" si="40"/>
        <v>8.3949579831932777</v>
      </c>
      <c r="AD289" s="239">
        <v>45959</v>
      </c>
      <c r="AE289" s="278"/>
      <c r="AF289" s="343"/>
    </row>
    <row r="290" spans="1:32" s="59" customFormat="1">
      <c r="A290" s="328"/>
      <c r="B290" s="396" t="s">
        <v>1867</v>
      </c>
      <c r="C290" s="347" t="s">
        <v>2190</v>
      </c>
      <c r="D290" s="414" t="s">
        <v>2597</v>
      </c>
      <c r="E290" s="349">
        <v>20231</v>
      </c>
      <c r="F290" s="367"/>
      <c r="G290" s="367"/>
      <c r="H290" s="353"/>
      <c r="I290" s="349" t="s">
        <v>2221</v>
      </c>
      <c r="J290" s="367"/>
      <c r="K290" s="366"/>
      <c r="L290" s="352" t="s">
        <v>2222</v>
      </c>
      <c r="M290" s="367"/>
      <c r="N290" s="366"/>
      <c r="O290" s="330">
        <v>24.99</v>
      </c>
      <c r="P290" s="148">
        <f t="shared" si="34"/>
        <v>21</v>
      </c>
      <c r="Q290" s="133">
        <v>6</v>
      </c>
      <c r="R290" s="150">
        <v>24123</v>
      </c>
      <c r="S290" s="234">
        <f t="shared" si="35"/>
        <v>18.989999999999998</v>
      </c>
      <c r="T290" s="148">
        <f t="shared" si="36"/>
        <v>15.957983193277311</v>
      </c>
      <c r="U290" s="157"/>
      <c r="V290" s="164"/>
      <c r="W290" s="385" t="s">
        <v>2261</v>
      </c>
      <c r="X290" s="230">
        <v>170</v>
      </c>
      <c r="Y290" s="83">
        <v>-120</v>
      </c>
      <c r="Z290" s="271">
        <f t="shared" si="37"/>
        <v>50</v>
      </c>
      <c r="AA290" s="137">
        <f t="shared" si="38"/>
        <v>-11.899999999999999</v>
      </c>
      <c r="AB290" s="166">
        <f t="shared" si="39"/>
        <v>9.99</v>
      </c>
      <c r="AC290" s="128">
        <f t="shared" si="40"/>
        <v>8.3949579831932777</v>
      </c>
      <c r="AD290" s="239">
        <v>45959</v>
      </c>
      <c r="AE290" s="278"/>
      <c r="AF290" s="343"/>
    </row>
    <row r="291" spans="1:32" s="59" customFormat="1">
      <c r="A291" s="328"/>
      <c r="B291" s="396" t="s">
        <v>1867</v>
      </c>
      <c r="C291" s="347" t="s">
        <v>2191</v>
      </c>
      <c r="D291" s="280" t="s">
        <v>85</v>
      </c>
      <c r="E291" s="349">
        <v>20232</v>
      </c>
      <c r="F291" s="367"/>
      <c r="G291" s="367"/>
      <c r="H291" s="353"/>
      <c r="I291" s="349" t="s">
        <v>2223</v>
      </c>
      <c r="J291" s="367"/>
      <c r="K291" s="366"/>
      <c r="L291" s="352" t="s">
        <v>2224</v>
      </c>
      <c r="M291" s="367"/>
      <c r="N291" s="366"/>
      <c r="O291" s="330">
        <v>29.99</v>
      </c>
      <c r="P291" s="148">
        <f t="shared" si="34"/>
        <v>25.201680672268907</v>
      </c>
      <c r="Q291" s="133"/>
      <c r="R291" s="150"/>
      <c r="S291" s="234">
        <f t="shared" si="35"/>
        <v>29.99</v>
      </c>
      <c r="T291" s="148">
        <f t="shared" si="36"/>
        <v>25.201680672268907</v>
      </c>
      <c r="U291" s="157"/>
      <c r="V291" s="164"/>
      <c r="W291" s="385" t="s">
        <v>2262</v>
      </c>
      <c r="X291" s="230">
        <v>260</v>
      </c>
      <c r="Y291" s="83"/>
      <c r="Z291" s="271">
        <f t="shared" si="37"/>
        <v>260</v>
      </c>
      <c r="AA291" s="137">
        <f t="shared" si="38"/>
        <v>-261.8</v>
      </c>
      <c r="AB291" s="166">
        <f t="shared" si="39"/>
        <v>9.99</v>
      </c>
      <c r="AC291" s="128">
        <f t="shared" si="40"/>
        <v>8.3949579831932777</v>
      </c>
      <c r="AD291" s="239">
        <v>45959</v>
      </c>
      <c r="AE291" s="278"/>
      <c r="AF291" s="343"/>
    </row>
    <row r="292" spans="1:32" s="59" customFormat="1">
      <c r="A292" s="325"/>
      <c r="B292" s="396" t="s">
        <v>1867</v>
      </c>
      <c r="C292" s="347" t="s">
        <v>2192</v>
      </c>
      <c r="D292" s="280" t="s">
        <v>71</v>
      </c>
      <c r="E292" s="349">
        <v>20233</v>
      </c>
      <c r="F292" s="367"/>
      <c r="G292" s="367"/>
      <c r="H292" s="353"/>
      <c r="I292" s="349" t="s">
        <v>2225</v>
      </c>
      <c r="J292" s="367"/>
      <c r="K292" s="366"/>
      <c r="L292" s="352" t="s">
        <v>2226</v>
      </c>
      <c r="M292" s="367"/>
      <c r="N292" s="366"/>
      <c r="O292" s="330">
        <v>34.99</v>
      </c>
      <c r="P292" s="148">
        <f t="shared" si="34"/>
        <v>29.403361344537817</v>
      </c>
      <c r="Q292" s="133"/>
      <c r="R292" s="150"/>
      <c r="S292" s="234">
        <f t="shared" si="35"/>
        <v>34.99</v>
      </c>
      <c r="T292" s="148">
        <f t="shared" si="36"/>
        <v>29.403361344537817</v>
      </c>
      <c r="U292" s="157"/>
      <c r="V292" s="164"/>
      <c r="W292" s="385" t="s">
        <v>2263</v>
      </c>
      <c r="X292" s="230">
        <v>350</v>
      </c>
      <c r="Y292" s="83"/>
      <c r="Z292" s="271">
        <f t="shared" si="37"/>
        <v>350</v>
      </c>
      <c r="AA292" s="137">
        <f t="shared" si="38"/>
        <v>-368.9</v>
      </c>
      <c r="AB292" s="166">
        <f t="shared" si="39"/>
        <v>9.99</v>
      </c>
      <c r="AC292" s="128">
        <f t="shared" si="40"/>
        <v>8.3949579831932777</v>
      </c>
      <c r="AD292" s="239">
        <v>45959</v>
      </c>
      <c r="AE292" s="278"/>
      <c r="AF292" s="343"/>
    </row>
    <row r="293" spans="1:32" s="59" customFormat="1">
      <c r="A293" s="328"/>
      <c r="B293" s="396" t="s">
        <v>1867</v>
      </c>
      <c r="C293" s="347" t="s">
        <v>2193</v>
      </c>
      <c r="D293" s="280" t="s">
        <v>2596</v>
      </c>
      <c r="E293" s="349">
        <v>20234</v>
      </c>
      <c r="F293" s="367"/>
      <c r="G293" s="367"/>
      <c r="H293" s="353"/>
      <c r="I293" s="349" t="s">
        <v>2227</v>
      </c>
      <c r="J293" s="367"/>
      <c r="K293" s="366"/>
      <c r="L293" s="352" t="s">
        <v>2228</v>
      </c>
      <c r="M293" s="367"/>
      <c r="N293" s="366"/>
      <c r="O293" s="330">
        <v>44.99</v>
      </c>
      <c r="P293" s="148">
        <f t="shared" si="34"/>
        <v>37.806722689075634</v>
      </c>
      <c r="Q293" s="133"/>
      <c r="R293" s="150"/>
      <c r="S293" s="234">
        <f t="shared" si="35"/>
        <v>44.99</v>
      </c>
      <c r="T293" s="148">
        <f t="shared" si="36"/>
        <v>37.806722689075634</v>
      </c>
      <c r="U293" s="157"/>
      <c r="V293" s="164"/>
      <c r="W293" s="385" t="s">
        <v>2264</v>
      </c>
      <c r="X293" s="230">
        <v>530</v>
      </c>
      <c r="Y293" s="83"/>
      <c r="Z293" s="271">
        <f t="shared" si="37"/>
        <v>530</v>
      </c>
      <c r="AA293" s="137">
        <f t="shared" si="38"/>
        <v>-583.1</v>
      </c>
      <c r="AB293" s="166">
        <f t="shared" si="39"/>
        <v>9.99</v>
      </c>
      <c r="AC293" s="128">
        <f t="shared" si="40"/>
        <v>8.3949579831932777</v>
      </c>
      <c r="AD293" s="239">
        <v>45959</v>
      </c>
      <c r="AE293" s="278"/>
      <c r="AF293" s="343"/>
    </row>
    <row r="294" spans="1:32" s="59" customFormat="1">
      <c r="A294" s="325"/>
      <c r="B294" s="396" t="s">
        <v>1867</v>
      </c>
      <c r="C294" s="347" t="s">
        <v>2194</v>
      </c>
      <c r="D294" s="414" t="s">
        <v>2597</v>
      </c>
      <c r="E294" s="349">
        <v>20235</v>
      </c>
      <c r="F294" s="367"/>
      <c r="G294" s="367"/>
      <c r="H294" s="353"/>
      <c r="I294" s="349" t="s">
        <v>2229</v>
      </c>
      <c r="J294" s="367"/>
      <c r="K294" s="366"/>
      <c r="L294" s="352" t="s">
        <v>2230</v>
      </c>
      <c r="M294" s="367"/>
      <c r="N294" s="366"/>
      <c r="O294" s="330">
        <v>29.99</v>
      </c>
      <c r="P294" s="148">
        <f t="shared" si="34"/>
        <v>25.201680672268907</v>
      </c>
      <c r="Q294" s="133"/>
      <c r="R294" s="150"/>
      <c r="S294" s="234">
        <f t="shared" si="35"/>
        <v>29.99</v>
      </c>
      <c r="T294" s="148">
        <f t="shared" si="36"/>
        <v>25.201680672268907</v>
      </c>
      <c r="U294" s="157"/>
      <c r="V294" s="164"/>
      <c r="W294" s="385" t="s">
        <v>2265</v>
      </c>
      <c r="X294" s="230">
        <v>195</v>
      </c>
      <c r="Y294" s="83"/>
      <c r="Z294" s="271">
        <f t="shared" si="37"/>
        <v>195</v>
      </c>
      <c r="AA294" s="137">
        <f t="shared" si="38"/>
        <v>-184.45</v>
      </c>
      <c r="AB294" s="166">
        <f t="shared" si="39"/>
        <v>9.99</v>
      </c>
      <c r="AC294" s="128">
        <f t="shared" si="40"/>
        <v>8.3949579831932777</v>
      </c>
      <c r="AD294" s="239">
        <v>45959</v>
      </c>
      <c r="AE294" s="278"/>
      <c r="AF294" s="343"/>
    </row>
    <row r="295" spans="1:32" s="59" customFormat="1">
      <c r="A295" s="325"/>
      <c r="B295" s="396" t="s">
        <v>1867</v>
      </c>
      <c r="C295" s="347" t="s">
        <v>2194</v>
      </c>
      <c r="D295" s="414" t="s">
        <v>2597</v>
      </c>
      <c r="E295" s="349">
        <v>20235</v>
      </c>
      <c r="F295" s="367"/>
      <c r="G295" s="367"/>
      <c r="H295" s="353"/>
      <c r="I295" s="349" t="s">
        <v>2231</v>
      </c>
      <c r="J295" s="367"/>
      <c r="K295" s="366"/>
      <c r="L295" s="352" t="s">
        <v>2232</v>
      </c>
      <c r="M295" s="367"/>
      <c r="N295" s="366"/>
      <c r="O295" s="330">
        <v>29.99</v>
      </c>
      <c r="P295" s="148">
        <f t="shared" si="34"/>
        <v>25.201680672268907</v>
      </c>
      <c r="Q295" s="133">
        <v>6</v>
      </c>
      <c r="R295" s="150">
        <v>24123</v>
      </c>
      <c r="S295" s="234">
        <f t="shared" si="35"/>
        <v>23.99</v>
      </c>
      <c r="T295" s="148">
        <f t="shared" si="36"/>
        <v>20.159663865546218</v>
      </c>
      <c r="U295" s="157"/>
      <c r="V295" s="164"/>
      <c r="W295" s="385" t="s">
        <v>2265</v>
      </c>
      <c r="X295" s="230">
        <v>195</v>
      </c>
      <c r="Y295" s="83">
        <v>-120</v>
      </c>
      <c r="Z295" s="271">
        <f t="shared" si="37"/>
        <v>75</v>
      </c>
      <c r="AA295" s="137">
        <f t="shared" si="38"/>
        <v>-41.65</v>
      </c>
      <c r="AB295" s="166">
        <f t="shared" si="39"/>
        <v>9.99</v>
      </c>
      <c r="AC295" s="128">
        <f t="shared" si="40"/>
        <v>8.3949579831932777</v>
      </c>
      <c r="AD295" s="239">
        <v>45959</v>
      </c>
      <c r="AE295" s="278"/>
      <c r="AF295" s="343"/>
    </row>
    <row r="296" spans="1:32" s="59" customFormat="1">
      <c r="A296" s="326"/>
      <c r="B296" s="396" t="s">
        <v>1867</v>
      </c>
      <c r="C296" s="347" t="s">
        <v>2194</v>
      </c>
      <c r="D296" s="414" t="s">
        <v>2597</v>
      </c>
      <c r="E296" s="349">
        <v>20235</v>
      </c>
      <c r="F296" s="367"/>
      <c r="G296" s="367"/>
      <c r="H296" s="353"/>
      <c r="I296" s="349" t="s">
        <v>2233</v>
      </c>
      <c r="J296" s="367"/>
      <c r="K296" s="366"/>
      <c r="L296" s="352" t="s">
        <v>2234</v>
      </c>
      <c r="M296" s="367"/>
      <c r="N296" s="366"/>
      <c r="O296" s="330">
        <v>29.99</v>
      </c>
      <c r="P296" s="148">
        <f t="shared" si="34"/>
        <v>25.201680672268907</v>
      </c>
      <c r="Q296" s="133">
        <v>8</v>
      </c>
      <c r="R296" s="150">
        <v>24124</v>
      </c>
      <c r="S296" s="234">
        <f t="shared" si="35"/>
        <v>21.99</v>
      </c>
      <c r="T296" s="148">
        <f t="shared" si="36"/>
        <v>18.478991596638654</v>
      </c>
      <c r="U296" s="157"/>
      <c r="V296" s="164"/>
      <c r="W296" s="385" t="s">
        <v>2265</v>
      </c>
      <c r="X296" s="230">
        <v>195</v>
      </c>
      <c r="Y296" s="83">
        <v>-160</v>
      </c>
      <c r="Z296" s="271">
        <f t="shared" si="37"/>
        <v>35</v>
      </c>
      <c r="AA296" s="137">
        <f t="shared" si="38"/>
        <v>5.9499999999999993</v>
      </c>
      <c r="AB296" s="166">
        <f t="shared" si="39"/>
        <v>9.99</v>
      </c>
      <c r="AC296" s="128">
        <f t="shared" si="40"/>
        <v>8.3949579831932777</v>
      </c>
      <c r="AD296" s="239">
        <v>45959</v>
      </c>
      <c r="AE296" s="278"/>
      <c r="AF296" s="343"/>
    </row>
    <row r="297" spans="1:32" s="59" customFormat="1">
      <c r="A297" s="325"/>
      <c r="B297" s="396" t="s">
        <v>1867</v>
      </c>
      <c r="C297" s="347" t="s">
        <v>2195</v>
      </c>
      <c r="D297" s="280" t="s">
        <v>85</v>
      </c>
      <c r="E297" s="349">
        <v>20236</v>
      </c>
      <c r="F297" s="367"/>
      <c r="G297" s="367"/>
      <c r="H297" s="353"/>
      <c r="I297" s="349" t="s">
        <v>2235</v>
      </c>
      <c r="J297" s="367"/>
      <c r="K297" s="366"/>
      <c r="L297" s="352" t="s">
        <v>2236</v>
      </c>
      <c r="M297" s="367"/>
      <c r="N297" s="366"/>
      <c r="O297" s="330">
        <v>34.99</v>
      </c>
      <c r="P297" s="148">
        <f t="shared" si="34"/>
        <v>29.403361344537817</v>
      </c>
      <c r="Q297" s="133"/>
      <c r="R297" s="150"/>
      <c r="S297" s="234">
        <f t="shared" si="35"/>
        <v>34.99</v>
      </c>
      <c r="T297" s="148">
        <f t="shared" si="36"/>
        <v>29.403361344537817</v>
      </c>
      <c r="U297" s="157"/>
      <c r="V297" s="164"/>
      <c r="W297" s="385" t="s">
        <v>2266</v>
      </c>
      <c r="X297" s="230">
        <v>275</v>
      </c>
      <c r="Y297" s="83"/>
      <c r="Z297" s="271">
        <f t="shared" si="37"/>
        <v>275</v>
      </c>
      <c r="AA297" s="137">
        <f t="shared" si="38"/>
        <v>-279.64999999999998</v>
      </c>
      <c r="AB297" s="166">
        <f t="shared" si="39"/>
        <v>9.99</v>
      </c>
      <c r="AC297" s="128">
        <f t="shared" si="40"/>
        <v>8.3949579831932777</v>
      </c>
      <c r="AD297" s="239">
        <v>45959</v>
      </c>
      <c r="AE297" s="278"/>
      <c r="AF297" s="343"/>
    </row>
    <row r="298" spans="1:32" s="59" customFormat="1">
      <c r="A298" s="325"/>
      <c r="B298" s="396" t="s">
        <v>1867</v>
      </c>
      <c r="C298" s="347" t="s">
        <v>2196</v>
      </c>
      <c r="D298" s="280" t="s">
        <v>71</v>
      </c>
      <c r="E298" s="349">
        <v>20237</v>
      </c>
      <c r="F298" s="367"/>
      <c r="G298" s="367"/>
      <c r="H298" s="353"/>
      <c r="I298" s="349" t="s">
        <v>2237</v>
      </c>
      <c r="J298" s="367"/>
      <c r="K298" s="366"/>
      <c r="L298" s="352" t="s">
        <v>2238</v>
      </c>
      <c r="M298" s="367"/>
      <c r="N298" s="366"/>
      <c r="O298" s="330">
        <v>39.99</v>
      </c>
      <c r="P298" s="148">
        <f t="shared" si="34"/>
        <v>33.605042016806728</v>
      </c>
      <c r="Q298" s="133"/>
      <c r="R298" s="150"/>
      <c r="S298" s="234">
        <f t="shared" si="35"/>
        <v>39.99</v>
      </c>
      <c r="T298" s="148">
        <f t="shared" si="36"/>
        <v>33.605042016806728</v>
      </c>
      <c r="U298" s="157"/>
      <c r="V298" s="164"/>
      <c r="W298" s="385" t="s">
        <v>2267</v>
      </c>
      <c r="X298" s="230">
        <v>375</v>
      </c>
      <c r="Y298" s="83"/>
      <c r="Z298" s="271">
        <f t="shared" si="37"/>
        <v>375</v>
      </c>
      <c r="AA298" s="137">
        <f t="shared" si="38"/>
        <v>-398.65</v>
      </c>
      <c r="AB298" s="166">
        <f t="shared" si="39"/>
        <v>9.99</v>
      </c>
      <c r="AC298" s="128">
        <f t="shared" si="40"/>
        <v>8.3949579831932777</v>
      </c>
      <c r="AD298" s="239">
        <v>45959</v>
      </c>
      <c r="AE298" s="278"/>
      <c r="AF298" s="343"/>
    </row>
    <row r="299" spans="1:32" s="59" customFormat="1">
      <c r="A299" s="328"/>
      <c r="B299" s="396" t="s">
        <v>1867</v>
      </c>
      <c r="C299" s="347" t="s">
        <v>2197</v>
      </c>
      <c r="D299" s="280" t="s">
        <v>2596</v>
      </c>
      <c r="E299" s="349">
        <v>20238</v>
      </c>
      <c r="F299" s="367"/>
      <c r="G299" s="367"/>
      <c r="H299" s="353"/>
      <c r="I299" s="349" t="s">
        <v>2239</v>
      </c>
      <c r="J299" s="367"/>
      <c r="K299" s="366"/>
      <c r="L299" s="352" t="s">
        <v>2240</v>
      </c>
      <c r="M299" s="367"/>
      <c r="N299" s="366"/>
      <c r="O299" s="330">
        <v>49.99</v>
      </c>
      <c r="P299" s="148">
        <f t="shared" si="34"/>
        <v>42.008403361344541</v>
      </c>
      <c r="Q299" s="133"/>
      <c r="R299" s="150"/>
      <c r="S299" s="234">
        <f t="shared" si="35"/>
        <v>49.99</v>
      </c>
      <c r="T299" s="148">
        <f t="shared" si="36"/>
        <v>42.008403361344541</v>
      </c>
      <c r="U299" s="157"/>
      <c r="V299" s="164"/>
      <c r="W299" s="385" t="s">
        <v>2268</v>
      </c>
      <c r="X299" s="230">
        <v>555</v>
      </c>
      <c r="Y299" s="83"/>
      <c r="Z299" s="271">
        <f t="shared" si="37"/>
        <v>555</v>
      </c>
      <c r="AA299" s="137">
        <f t="shared" si="38"/>
        <v>-612.85</v>
      </c>
      <c r="AB299" s="166">
        <f t="shared" si="39"/>
        <v>9.99</v>
      </c>
      <c r="AC299" s="128">
        <f t="shared" si="40"/>
        <v>8.3949579831932777</v>
      </c>
      <c r="AD299" s="239">
        <v>45959</v>
      </c>
      <c r="AE299" s="278"/>
      <c r="AF299" s="343"/>
    </row>
    <row r="300" spans="1:32" s="59" customFormat="1">
      <c r="A300" s="325"/>
      <c r="B300" s="396" t="s">
        <v>1867</v>
      </c>
      <c r="C300" s="347" t="s">
        <v>2198</v>
      </c>
      <c r="D300" s="414" t="s">
        <v>2597</v>
      </c>
      <c r="E300" s="349">
        <v>20239</v>
      </c>
      <c r="F300" s="367"/>
      <c r="G300" s="367"/>
      <c r="H300" s="353"/>
      <c r="I300" s="349" t="s">
        <v>2241</v>
      </c>
      <c r="J300" s="367"/>
      <c r="K300" s="366"/>
      <c r="L300" s="352" t="s">
        <v>2242</v>
      </c>
      <c r="M300" s="367"/>
      <c r="N300" s="366"/>
      <c r="O300" s="330">
        <v>34.99</v>
      </c>
      <c r="P300" s="148">
        <f t="shared" si="34"/>
        <v>29.403361344537817</v>
      </c>
      <c r="Q300" s="133"/>
      <c r="R300" s="150"/>
      <c r="S300" s="234">
        <f t="shared" si="35"/>
        <v>34.99</v>
      </c>
      <c r="T300" s="148">
        <f t="shared" si="36"/>
        <v>29.403361344537817</v>
      </c>
      <c r="U300" s="157"/>
      <c r="V300" s="164"/>
      <c r="W300" s="385" t="s">
        <v>2269</v>
      </c>
      <c r="X300" s="230">
        <v>220</v>
      </c>
      <c r="Y300" s="83"/>
      <c r="Z300" s="271">
        <f t="shared" si="37"/>
        <v>220</v>
      </c>
      <c r="AA300" s="137">
        <f t="shared" si="38"/>
        <v>-214.2</v>
      </c>
      <c r="AB300" s="166">
        <f t="shared" si="39"/>
        <v>9.99</v>
      </c>
      <c r="AC300" s="128">
        <f t="shared" si="40"/>
        <v>8.3949579831932777</v>
      </c>
      <c r="AD300" s="239">
        <v>45959</v>
      </c>
      <c r="AE300" s="278"/>
      <c r="AF300" s="343"/>
    </row>
    <row r="301" spans="1:32" s="59" customFormat="1">
      <c r="A301" s="326"/>
      <c r="B301" s="396" t="s">
        <v>1867</v>
      </c>
      <c r="C301" s="347" t="s">
        <v>2198</v>
      </c>
      <c r="D301" s="414" t="s">
        <v>2597</v>
      </c>
      <c r="E301" s="349">
        <v>20239</v>
      </c>
      <c r="F301" s="367"/>
      <c r="G301" s="367"/>
      <c r="H301" s="353"/>
      <c r="I301" s="349" t="s">
        <v>2243</v>
      </c>
      <c r="J301" s="367"/>
      <c r="K301" s="366"/>
      <c r="L301" s="352" t="s">
        <v>2244</v>
      </c>
      <c r="M301" s="367"/>
      <c r="N301" s="366"/>
      <c r="O301" s="330">
        <v>34.99</v>
      </c>
      <c r="P301" s="148">
        <f t="shared" si="34"/>
        <v>29.403361344537817</v>
      </c>
      <c r="Q301" s="133">
        <v>6</v>
      </c>
      <c r="R301" s="150">
        <v>24123</v>
      </c>
      <c r="S301" s="234">
        <f t="shared" si="35"/>
        <v>28.990000000000002</v>
      </c>
      <c r="T301" s="148">
        <f t="shared" si="36"/>
        <v>24.361344537815128</v>
      </c>
      <c r="U301" s="157"/>
      <c r="V301" s="164"/>
      <c r="W301" s="385" t="s">
        <v>2269</v>
      </c>
      <c r="X301" s="230">
        <v>220</v>
      </c>
      <c r="Y301" s="83">
        <v>-120</v>
      </c>
      <c r="Z301" s="271">
        <f t="shared" si="37"/>
        <v>100</v>
      </c>
      <c r="AA301" s="137">
        <f t="shared" si="38"/>
        <v>-71.399999999999991</v>
      </c>
      <c r="AB301" s="166">
        <f t="shared" si="39"/>
        <v>9.99</v>
      </c>
      <c r="AC301" s="128">
        <f t="shared" si="40"/>
        <v>8.3949579831932777</v>
      </c>
      <c r="AD301" s="239">
        <v>45959</v>
      </c>
      <c r="AE301" s="278"/>
      <c r="AF301" s="343"/>
    </row>
    <row r="302" spans="1:32" s="59" customFormat="1">
      <c r="A302" s="325"/>
      <c r="B302" s="396" t="s">
        <v>1867</v>
      </c>
      <c r="C302" s="347" t="s">
        <v>2198</v>
      </c>
      <c r="D302" s="414" t="s">
        <v>2597</v>
      </c>
      <c r="E302" s="349">
        <v>20239</v>
      </c>
      <c r="F302" s="367"/>
      <c r="G302" s="367"/>
      <c r="H302" s="353"/>
      <c r="I302" s="349" t="s">
        <v>2245</v>
      </c>
      <c r="J302" s="367"/>
      <c r="K302" s="366"/>
      <c r="L302" s="352" t="s">
        <v>2246</v>
      </c>
      <c r="M302" s="367"/>
      <c r="N302" s="366"/>
      <c r="O302" s="330">
        <v>34.99</v>
      </c>
      <c r="P302" s="148">
        <f t="shared" si="34"/>
        <v>29.403361344537817</v>
      </c>
      <c r="Q302" s="133">
        <v>8</v>
      </c>
      <c r="R302" s="150">
        <v>24124</v>
      </c>
      <c r="S302" s="234">
        <f t="shared" si="35"/>
        <v>26.990000000000002</v>
      </c>
      <c r="T302" s="148">
        <f t="shared" si="36"/>
        <v>22.680672268907564</v>
      </c>
      <c r="U302" s="157"/>
      <c r="V302" s="164"/>
      <c r="W302" s="385" t="s">
        <v>2269</v>
      </c>
      <c r="X302" s="230">
        <v>220</v>
      </c>
      <c r="Y302" s="83">
        <v>-160</v>
      </c>
      <c r="Z302" s="271">
        <f t="shared" si="37"/>
        <v>60</v>
      </c>
      <c r="AA302" s="137">
        <f t="shared" si="38"/>
        <v>-23.799999999999997</v>
      </c>
      <c r="AB302" s="166">
        <f t="shared" si="39"/>
        <v>9.99</v>
      </c>
      <c r="AC302" s="128">
        <f t="shared" si="40"/>
        <v>8.3949579831932777</v>
      </c>
      <c r="AD302" s="239">
        <v>45959</v>
      </c>
      <c r="AE302" s="278"/>
      <c r="AF302" s="343"/>
    </row>
    <row r="303" spans="1:32" s="59" customFormat="1">
      <c r="A303" s="328"/>
      <c r="B303" s="396" t="s">
        <v>1867</v>
      </c>
      <c r="C303" s="347" t="s">
        <v>2199</v>
      </c>
      <c r="D303" s="280" t="s">
        <v>85</v>
      </c>
      <c r="E303" s="349">
        <v>20240</v>
      </c>
      <c r="F303" s="367"/>
      <c r="G303" s="367"/>
      <c r="H303" s="353"/>
      <c r="I303" s="349" t="s">
        <v>2247</v>
      </c>
      <c r="J303" s="367"/>
      <c r="K303" s="366"/>
      <c r="L303" s="352" t="s">
        <v>2248</v>
      </c>
      <c r="M303" s="367"/>
      <c r="N303" s="366"/>
      <c r="O303" s="330">
        <v>39.99</v>
      </c>
      <c r="P303" s="148">
        <f t="shared" si="34"/>
        <v>33.605042016806728</v>
      </c>
      <c r="Q303" s="133"/>
      <c r="R303" s="150"/>
      <c r="S303" s="234">
        <f t="shared" si="35"/>
        <v>39.99</v>
      </c>
      <c r="T303" s="148">
        <f t="shared" si="36"/>
        <v>33.605042016806728</v>
      </c>
      <c r="U303" s="157"/>
      <c r="V303" s="164"/>
      <c r="W303" s="385" t="s">
        <v>2270</v>
      </c>
      <c r="X303" s="230">
        <v>300</v>
      </c>
      <c r="Y303" s="83"/>
      <c r="Z303" s="271">
        <f t="shared" si="37"/>
        <v>300</v>
      </c>
      <c r="AA303" s="137">
        <f t="shared" si="38"/>
        <v>-309.39999999999998</v>
      </c>
      <c r="AB303" s="166">
        <f t="shared" si="39"/>
        <v>9.99</v>
      </c>
      <c r="AC303" s="128">
        <f t="shared" si="40"/>
        <v>8.3949579831932777</v>
      </c>
      <c r="AD303" s="239">
        <v>45959</v>
      </c>
      <c r="AE303" s="278"/>
      <c r="AF303" s="343"/>
    </row>
    <row r="304" spans="1:32" s="59" customFormat="1">
      <c r="A304" s="325"/>
      <c r="B304" s="396" t="s">
        <v>1867</v>
      </c>
      <c r="C304" s="347" t="s">
        <v>2200</v>
      </c>
      <c r="D304" s="280" t="s">
        <v>71</v>
      </c>
      <c r="E304" s="349">
        <v>20241</v>
      </c>
      <c r="F304" s="367"/>
      <c r="G304" s="367"/>
      <c r="H304" s="353"/>
      <c r="I304" s="349" t="s">
        <v>2249</v>
      </c>
      <c r="J304" s="367"/>
      <c r="K304" s="366"/>
      <c r="L304" s="352" t="s">
        <v>2250</v>
      </c>
      <c r="M304" s="367"/>
      <c r="N304" s="366"/>
      <c r="O304" s="330">
        <v>44.99</v>
      </c>
      <c r="P304" s="148">
        <f t="shared" si="34"/>
        <v>37.806722689075634</v>
      </c>
      <c r="Q304" s="133"/>
      <c r="R304" s="150"/>
      <c r="S304" s="234">
        <f t="shared" si="35"/>
        <v>44.99</v>
      </c>
      <c r="T304" s="148">
        <f t="shared" si="36"/>
        <v>37.806722689075634</v>
      </c>
      <c r="U304" s="157"/>
      <c r="V304" s="164"/>
      <c r="W304" s="385" t="s">
        <v>2271</v>
      </c>
      <c r="X304" s="230">
        <v>400</v>
      </c>
      <c r="Y304" s="83"/>
      <c r="Z304" s="271">
        <f t="shared" si="37"/>
        <v>400</v>
      </c>
      <c r="AA304" s="137">
        <f t="shared" si="38"/>
        <v>-428.4</v>
      </c>
      <c r="AB304" s="166">
        <f t="shared" si="39"/>
        <v>9.99</v>
      </c>
      <c r="AC304" s="128">
        <f t="shared" si="40"/>
        <v>8.3949579831932777</v>
      </c>
      <c r="AD304" s="239">
        <v>45959</v>
      </c>
      <c r="AE304" s="278"/>
      <c r="AF304" s="343"/>
    </row>
    <row r="305" spans="1:32" s="59" customFormat="1">
      <c r="A305" s="328"/>
      <c r="B305" s="396" t="s">
        <v>1867</v>
      </c>
      <c r="C305" s="347" t="s">
        <v>2201</v>
      </c>
      <c r="D305" s="280" t="s">
        <v>2596</v>
      </c>
      <c r="E305" s="349">
        <v>20242</v>
      </c>
      <c r="F305" s="367"/>
      <c r="G305" s="367"/>
      <c r="H305" s="353"/>
      <c r="I305" s="349" t="s">
        <v>2251</v>
      </c>
      <c r="J305" s="367"/>
      <c r="K305" s="366"/>
      <c r="L305" s="352" t="s">
        <v>2252</v>
      </c>
      <c r="M305" s="367"/>
      <c r="N305" s="366"/>
      <c r="O305" s="330">
        <v>54.99</v>
      </c>
      <c r="P305" s="148">
        <f t="shared" si="34"/>
        <v>46.210084033613448</v>
      </c>
      <c r="Q305" s="133"/>
      <c r="R305" s="150"/>
      <c r="S305" s="234">
        <f t="shared" si="35"/>
        <v>54.99</v>
      </c>
      <c r="T305" s="148">
        <f t="shared" si="36"/>
        <v>46.210084033613448</v>
      </c>
      <c r="U305" s="157"/>
      <c r="V305" s="164"/>
      <c r="W305" s="385" t="s">
        <v>2272</v>
      </c>
      <c r="X305" s="230">
        <v>580</v>
      </c>
      <c r="Y305" s="83"/>
      <c r="Z305" s="271">
        <f t="shared" si="37"/>
        <v>580</v>
      </c>
      <c r="AA305" s="137">
        <f t="shared" si="38"/>
        <v>-642.6</v>
      </c>
      <c r="AB305" s="166">
        <f t="shared" si="39"/>
        <v>9.99</v>
      </c>
      <c r="AC305" s="128">
        <f t="shared" si="40"/>
        <v>8.3949579831932777</v>
      </c>
      <c r="AD305" s="239">
        <v>45959</v>
      </c>
      <c r="AE305" s="278"/>
      <c r="AF305" s="343"/>
    </row>
    <row r="306" spans="1:32" s="59" customFormat="1">
      <c r="A306" s="328"/>
      <c r="B306" s="396" t="s">
        <v>1867</v>
      </c>
      <c r="C306" s="347" t="s">
        <v>2202</v>
      </c>
      <c r="D306" s="414" t="s">
        <v>2597</v>
      </c>
      <c r="E306" s="349">
        <v>20249</v>
      </c>
      <c r="F306" s="144"/>
      <c r="G306" s="144"/>
      <c r="H306" s="353"/>
      <c r="I306" s="349" t="s">
        <v>2253</v>
      </c>
      <c r="J306" s="144"/>
      <c r="K306" s="147"/>
      <c r="L306" s="352" t="s">
        <v>2254</v>
      </c>
      <c r="M306" s="144"/>
      <c r="N306" s="147"/>
      <c r="O306" s="330">
        <v>36.99</v>
      </c>
      <c r="P306" s="148">
        <f t="shared" si="34"/>
        <v>31.084033613445381</v>
      </c>
      <c r="Q306" s="133"/>
      <c r="R306" s="150"/>
      <c r="S306" s="234">
        <f t="shared" si="35"/>
        <v>36.99</v>
      </c>
      <c r="T306" s="148">
        <f t="shared" si="36"/>
        <v>31.084033613445381</v>
      </c>
      <c r="U306" s="157"/>
      <c r="V306" s="164"/>
      <c r="W306" s="385" t="s">
        <v>2273</v>
      </c>
      <c r="X306" s="230">
        <v>250</v>
      </c>
      <c r="Y306" s="83"/>
      <c r="Z306" s="271">
        <f t="shared" si="37"/>
        <v>250</v>
      </c>
      <c r="AA306" s="137">
        <f t="shared" si="38"/>
        <v>-249.89999999999998</v>
      </c>
      <c r="AB306" s="166">
        <f t="shared" si="39"/>
        <v>9.99</v>
      </c>
      <c r="AC306" s="128">
        <f t="shared" si="40"/>
        <v>8.3949579831932777</v>
      </c>
      <c r="AD306" s="239">
        <v>45959</v>
      </c>
      <c r="AE306" s="278"/>
      <c r="AF306" s="343"/>
    </row>
    <row r="307" spans="1:32" s="59" customFormat="1">
      <c r="A307" s="328"/>
      <c r="B307" s="396" t="s">
        <v>1867</v>
      </c>
      <c r="C307" s="347" t="s">
        <v>1868</v>
      </c>
      <c r="D307" s="414" t="s">
        <v>2597</v>
      </c>
      <c r="E307" s="349">
        <v>19936</v>
      </c>
      <c r="F307" s="367"/>
      <c r="G307" s="367"/>
      <c r="H307" s="353"/>
      <c r="I307" s="349" t="s">
        <v>1869</v>
      </c>
      <c r="J307" s="144"/>
      <c r="K307" s="147"/>
      <c r="L307" s="352" t="s">
        <v>1870</v>
      </c>
      <c r="M307" s="144"/>
      <c r="N307" s="147"/>
      <c r="O307" s="330">
        <v>42.99</v>
      </c>
      <c r="P307" s="148">
        <f t="shared" si="34"/>
        <v>36.12605042016807</v>
      </c>
      <c r="Q307" s="133"/>
      <c r="R307" s="149"/>
      <c r="S307" s="234">
        <f t="shared" si="35"/>
        <v>42.99</v>
      </c>
      <c r="T307" s="148">
        <f t="shared" si="36"/>
        <v>36.12605042016807</v>
      </c>
      <c r="U307" s="157"/>
      <c r="V307" s="164"/>
      <c r="W307" s="385" t="s">
        <v>1871</v>
      </c>
      <c r="X307" s="230">
        <v>290</v>
      </c>
      <c r="Y307" s="233"/>
      <c r="Z307" s="271">
        <f t="shared" si="37"/>
        <v>290</v>
      </c>
      <c r="AA307" s="137">
        <f t="shared" si="38"/>
        <v>-297.5</v>
      </c>
      <c r="AB307" s="166">
        <f t="shared" si="39"/>
        <v>9.99</v>
      </c>
      <c r="AC307" s="128">
        <f t="shared" si="40"/>
        <v>8.3949579831932777</v>
      </c>
      <c r="AD307" s="239">
        <v>45670</v>
      </c>
      <c r="AE307" s="278"/>
      <c r="AF307" s="343"/>
    </row>
    <row r="308" spans="1:32" s="59" customFormat="1">
      <c r="A308" s="328"/>
      <c r="B308" s="396" t="s">
        <v>1867</v>
      </c>
      <c r="C308" s="347" t="s">
        <v>1872</v>
      </c>
      <c r="D308" s="414" t="s">
        <v>2597</v>
      </c>
      <c r="E308" s="349">
        <v>19937</v>
      </c>
      <c r="F308" s="367"/>
      <c r="G308" s="367"/>
      <c r="H308" s="353"/>
      <c r="I308" s="349" t="s">
        <v>1873</v>
      </c>
      <c r="J308" s="367"/>
      <c r="K308" s="366"/>
      <c r="L308" s="352" t="s">
        <v>1874</v>
      </c>
      <c r="M308" s="367"/>
      <c r="N308" s="366"/>
      <c r="O308" s="330">
        <v>44.99</v>
      </c>
      <c r="P308" s="148">
        <f t="shared" si="34"/>
        <v>37.806722689075634</v>
      </c>
      <c r="Q308" s="133"/>
      <c r="R308" s="149"/>
      <c r="S308" s="234">
        <f t="shared" si="35"/>
        <v>44.99</v>
      </c>
      <c r="T308" s="148">
        <f t="shared" si="36"/>
        <v>37.806722689075634</v>
      </c>
      <c r="U308" s="157"/>
      <c r="V308" s="164"/>
      <c r="W308" s="385" t="s">
        <v>1875</v>
      </c>
      <c r="X308" s="230">
        <v>305</v>
      </c>
      <c r="Y308" s="233"/>
      <c r="Z308" s="271">
        <f t="shared" si="37"/>
        <v>305</v>
      </c>
      <c r="AA308" s="137">
        <f t="shared" si="38"/>
        <v>-315.34999999999997</v>
      </c>
      <c r="AB308" s="166">
        <f t="shared" si="39"/>
        <v>9.99</v>
      </c>
      <c r="AC308" s="128">
        <f t="shared" si="40"/>
        <v>8.3949579831932777</v>
      </c>
      <c r="AD308" s="239">
        <v>45670</v>
      </c>
      <c r="AE308" s="278"/>
      <c r="AF308" s="343"/>
    </row>
    <row r="309" spans="1:32" s="59" customFormat="1">
      <c r="A309" s="325"/>
      <c r="B309" s="396" t="s">
        <v>1867</v>
      </c>
      <c r="C309" s="347" t="s">
        <v>1876</v>
      </c>
      <c r="D309" s="414" t="s">
        <v>2597</v>
      </c>
      <c r="E309" s="349">
        <v>19938</v>
      </c>
      <c r="F309" s="367"/>
      <c r="G309" s="367"/>
      <c r="H309" s="353"/>
      <c r="I309" s="349" t="s">
        <v>1877</v>
      </c>
      <c r="J309" s="367"/>
      <c r="K309" s="366"/>
      <c r="L309" s="352" t="s">
        <v>1878</v>
      </c>
      <c r="M309" s="367"/>
      <c r="N309" s="366"/>
      <c r="O309" s="330">
        <v>46.99</v>
      </c>
      <c r="P309" s="148">
        <f t="shared" si="34"/>
        <v>39.487394957983199</v>
      </c>
      <c r="Q309" s="133"/>
      <c r="R309" s="149"/>
      <c r="S309" s="234">
        <f t="shared" si="35"/>
        <v>46.99</v>
      </c>
      <c r="T309" s="148">
        <f t="shared" si="36"/>
        <v>39.487394957983199</v>
      </c>
      <c r="U309" s="157"/>
      <c r="V309" s="164"/>
      <c r="W309" s="385" t="s">
        <v>1879</v>
      </c>
      <c r="X309" s="133">
        <v>320</v>
      </c>
      <c r="Y309" s="233"/>
      <c r="Z309" s="271">
        <f t="shared" si="37"/>
        <v>320</v>
      </c>
      <c r="AA309" s="137">
        <f t="shared" si="38"/>
        <v>-333.2</v>
      </c>
      <c r="AB309" s="166">
        <f t="shared" si="39"/>
        <v>9.99</v>
      </c>
      <c r="AC309" s="128">
        <f t="shared" si="40"/>
        <v>8.3949579831932777</v>
      </c>
      <c r="AD309" s="239">
        <v>45670</v>
      </c>
      <c r="AE309" s="278"/>
      <c r="AF309" s="342"/>
    </row>
    <row r="310" spans="1:32" s="59" customFormat="1">
      <c r="A310" s="328"/>
      <c r="B310" s="396" t="s">
        <v>1867</v>
      </c>
      <c r="C310" s="347" t="s">
        <v>2631</v>
      </c>
      <c r="D310" s="414" t="s">
        <v>2597</v>
      </c>
      <c r="E310" s="349">
        <v>20369</v>
      </c>
      <c r="F310" s="367"/>
      <c r="G310" s="367"/>
      <c r="H310" s="366"/>
      <c r="I310" s="349" t="s">
        <v>2641</v>
      </c>
      <c r="J310" s="367"/>
      <c r="K310" s="366"/>
      <c r="L310" s="352" t="s">
        <v>2642</v>
      </c>
      <c r="M310" s="367"/>
      <c r="N310" s="366"/>
      <c r="O310" s="330">
        <v>19.989999999999998</v>
      </c>
      <c r="P310" s="148">
        <f t="shared" si="34"/>
        <v>16.798319327731093</v>
      </c>
      <c r="Q310" s="391"/>
      <c r="R310" s="282"/>
      <c r="S310" s="234">
        <f t="shared" si="35"/>
        <v>19.989999999999998</v>
      </c>
      <c r="T310" s="148">
        <f t="shared" si="36"/>
        <v>16.798319327731093</v>
      </c>
      <c r="U310" s="157"/>
      <c r="V310" s="164"/>
      <c r="W310" s="385" t="s">
        <v>2661</v>
      </c>
      <c r="X310" s="230">
        <v>130</v>
      </c>
      <c r="Y310" s="233"/>
      <c r="Z310" s="271">
        <f t="shared" si="37"/>
        <v>130</v>
      </c>
      <c r="AA310" s="137">
        <f t="shared" si="38"/>
        <v>-107.1</v>
      </c>
      <c r="AB310" s="166">
        <f t="shared" si="39"/>
        <v>9.99</v>
      </c>
      <c r="AC310" s="128">
        <f t="shared" si="40"/>
        <v>8.3949579831932777</v>
      </c>
      <c r="AD310" s="239">
        <v>45818</v>
      </c>
      <c r="AE310" s="278"/>
      <c r="AF310" s="343"/>
    </row>
    <row r="311" spans="1:32" s="59" customFormat="1">
      <c r="A311" s="325"/>
      <c r="B311" s="396" t="s">
        <v>1867</v>
      </c>
      <c r="C311" s="347" t="s">
        <v>2632</v>
      </c>
      <c r="D311" s="280" t="s">
        <v>85</v>
      </c>
      <c r="E311" s="349">
        <v>20370</v>
      </c>
      <c r="F311" s="367"/>
      <c r="G311" s="367"/>
      <c r="H311" s="366"/>
      <c r="I311" s="349" t="s">
        <v>2643</v>
      </c>
      <c r="J311" s="367"/>
      <c r="K311" s="366"/>
      <c r="L311" s="352" t="s">
        <v>2644</v>
      </c>
      <c r="M311" s="367"/>
      <c r="N311" s="366"/>
      <c r="O311" s="330">
        <v>24.99</v>
      </c>
      <c r="P311" s="148">
        <f t="shared" si="34"/>
        <v>21</v>
      </c>
      <c r="Q311" s="391"/>
      <c r="R311" s="282"/>
      <c r="S311" s="234">
        <f t="shared" si="35"/>
        <v>24.99</v>
      </c>
      <c r="T311" s="148">
        <f t="shared" si="36"/>
        <v>21</v>
      </c>
      <c r="U311" s="157"/>
      <c r="V311" s="164"/>
      <c r="W311" s="385" t="s">
        <v>2662</v>
      </c>
      <c r="X311" s="230">
        <v>220</v>
      </c>
      <c r="Y311" s="233"/>
      <c r="Z311" s="271">
        <f t="shared" si="37"/>
        <v>220</v>
      </c>
      <c r="AA311" s="137">
        <f t="shared" si="38"/>
        <v>-214.2</v>
      </c>
      <c r="AB311" s="166">
        <f t="shared" si="39"/>
        <v>9.99</v>
      </c>
      <c r="AC311" s="128">
        <f t="shared" si="40"/>
        <v>8.3949579831932777</v>
      </c>
      <c r="AD311" s="239">
        <v>45818</v>
      </c>
      <c r="AE311" s="278"/>
      <c r="AF311" s="343"/>
    </row>
    <row r="312" spans="1:32" s="59" customFormat="1">
      <c r="A312" s="325"/>
      <c r="B312" s="396" t="s">
        <v>1867</v>
      </c>
      <c r="C312" s="347" t="s">
        <v>2633</v>
      </c>
      <c r="D312" s="280" t="s">
        <v>71</v>
      </c>
      <c r="E312" s="349">
        <v>20371</v>
      </c>
      <c r="F312" s="367"/>
      <c r="G312" s="367"/>
      <c r="H312" s="366"/>
      <c r="I312" s="349" t="s">
        <v>2645</v>
      </c>
      <c r="J312" s="367"/>
      <c r="K312" s="366"/>
      <c r="L312" s="352" t="s">
        <v>2646</v>
      </c>
      <c r="M312" s="367"/>
      <c r="N312" s="366"/>
      <c r="O312" s="330">
        <v>29.99</v>
      </c>
      <c r="P312" s="148">
        <f t="shared" si="34"/>
        <v>25.201680672268907</v>
      </c>
      <c r="Q312" s="391"/>
      <c r="R312" s="282"/>
      <c r="S312" s="234">
        <f t="shared" si="35"/>
        <v>29.99</v>
      </c>
      <c r="T312" s="148">
        <f t="shared" si="36"/>
        <v>25.201680672268907</v>
      </c>
      <c r="U312" s="157"/>
      <c r="V312" s="164"/>
      <c r="W312" s="385" t="s">
        <v>2663</v>
      </c>
      <c r="X312" s="230">
        <v>300</v>
      </c>
      <c r="Y312" s="233"/>
      <c r="Z312" s="271">
        <f t="shared" si="37"/>
        <v>300</v>
      </c>
      <c r="AA312" s="137">
        <f t="shared" si="38"/>
        <v>-309.39999999999998</v>
      </c>
      <c r="AB312" s="166">
        <f t="shared" si="39"/>
        <v>9.99</v>
      </c>
      <c r="AC312" s="128">
        <f t="shared" si="40"/>
        <v>8.3949579831932777</v>
      </c>
      <c r="AD312" s="239">
        <v>45818</v>
      </c>
      <c r="AE312" s="278"/>
      <c r="AF312" s="343"/>
    </row>
    <row r="313" spans="1:32" s="59" customFormat="1">
      <c r="A313" s="326"/>
      <c r="B313" s="396" t="s">
        <v>1867</v>
      </c>
      <c r="C313" s="347" t="s">
        <v>2634</v>
      </c>
      <c r="D313" s="414" t="s">
        <v>2597</v>
      </c>
      <c r="E313" s="349">
        <v>20372</v>
      </c>
      <c r="F313" s="367"/>
      <c r="G313" s="367"/>
      <c r="H313" s="366"/>
      <c r="I313" s="349" t="s">
        <v>2647</v>
      </c>
      <c r="J313" s="367"/>
      <c r="K313" s="366"/>
      <c r="L313" s="352" t="s">
        <v>2648</v>
      </c>
      <c r="M313" s="367"/>
      <c r="N313" s="366"/>
      <c r="O313" s="330">
        <v>29.99</v>
      </c>
      <c r="P313" s="148">
        <f t="shared" si="34"/>
        <v>25.201680672268907</v>
      </c>
      <c r="Q313" s="391"/>
      <c r="R313" s="282"/>
      <c r="S313" s="234">
        <f t="shared" si="35"/>
        <v>29.99</v>
      </c>
      <c r="T313" s="148">
        <f t="shared" si="36"/>
        <v>25.201680672268907</v>
      </c>
      <c r="U313" s="157"/>
      <c r="V313" s="164"/>
      <c r="W313" s="385" t="s">
        <v>2664</v>
      </c>
      <c r="X313" s="230">
        <v>200</v>
      </c>
      <c r="Y313" s="233"/>
      <c r="Z313" s="271">
        <f t="shared" si="37"/>
        <v>200</v>
      </c>
      <c r="AA313" s="137">
        <f t="shared" si="38"/>
        <v>-190.39999999999998</v>
      </c>
      <c r="AB313" s="166">
        <f t="shared" si="39"/>
        <v>9.99</v>
      </c>
      <c r="AC313" s="128">
        <f t="shared" si="40"/>
        <v>8.3949579831932777</v>
      </c>
      <c r="AD313" s="239">
        <v>45818</v>
      </c>
      <c r="AE313" s="278"/>
      <c r="AF313" s="343"/>
    </row>
    <row r="314" spans="1:32" s="59" customFormat="1">
      <c r="A314" s="325"/>
      <c r="B314" s="396" t="s">
        <v>1867</v>
      </c>
      <c r="C314" s="347" t="s">
        <v>2635</v>
      </c>
      <c r="D314" s="280" t="s">
        <v>85</v>
      </c>
      <c r="E314" s="349">
        <v>20373</v>
      </c>
      <c r="F314" s="367"/>
      <c r="G314" s="367"/>
      <c r="H314" s="366"/>
      <c r="I314" s="349" t="s">
        <v>2649</v>
      </c>
      <c r="J314" s="367"/>
      <c r="K314" s="366"/>
      <c r="L314" s="352" t="s">
        <v>2650</v>
      </c>
      <c r="M314" s="367"/>
      <c r="N314" s="366"/>
      <c r="O314" s="330">
        <v>34.99</v>
      </c>
      <c r="P314" s="148">
        <f t="shared" si="34"/>
        <v>29.403361344537817</v>
      </c>
      <c r="Q314" s="391"/>
      <c r="R314" s="282"/>
      <c r="S314" s="234">
        <f t="shared" si="35"/>
        <v>34.99</v>
      </c>
      <c r="T314" s="148">
        <f t="shared" si="36"/>
        <v>29.403361344537817</v>
      </c>
      <c r="U314" s="157"/>
      <c r="V314" s="164"/>
      <c r="W314" s="385" t="s">
        <v>2665</v>
      </c>
      <c r="X314" s="230">
        <v>290</v>
      </c>
      <c r="Y314" s="233"/>
      <c r="Z314" s="271">
        <f t="shared" si="37"/>
        <v>290</v>
      </c>
      <c r="AA314" s="137">
        <f t="shared" si="38"/>
        <v>-297.5</v>
      </c>
      <c r="AB314" s="166">
        <f t="shared" si="39"/>
        <v>9.99</v>
      </c>
      <c r="AC314" s="128">
        <f t="shared" si="40"/>
        <v>8.3949579831932777</v>
      </c>
      <c r="AD314" s="239">
        <v>45818</v>
      </c>
      <c r="AE314" s="278"/>
      <c r="AF314" s="343"/>
    </row>
    <row r="315" spans="1:32" s="59" customFormat="1">
      <c r="A315" s="326"/>
      <c r="B315" s="396" t="s">
        <v>1867</v>
      </c>
      <c r="C315" s="347" t="s">
        <v>2636</v>
      </c>
      <c r="D315" s="280" t="s">
        <v>71</v>
      </c>
      <c r="E315" s="349">
        <v>20374</v>
      </c>
      <c r="F315" s="367"/>
      <c r="G315" s="367"/>
      <c r="H315" s="366"/>
      <c r="I315" s="349" t="s">
        <v>2651</v>
      </c>
      <c r="J315" s="367"/>
      <c r="K315" s="366"/>
      <c r="L315" s="352" t="s">
        <v>2652</v>
      </c>
      <c r="M315" s="367"/>
      <c r="N315" s="366"/>
      <c r="O315" s="330">
        <v>39.99</v>
      </c>
      <c r="P315" s="148">
        <f t="shared" si="34"/>
        <v>33.605042016806728</v>
      </c>
      <c r="Q315" s="391"/>
      <c r="R315" s="282"/>
      <c r="S315" s="234">
        <f t="shared" si="35"/>
        <v>39.99</v>
      </c>
      <c r="T315" s="148">
        <f t="shared" si="36"/>
        <v>33.605042016806728</v>
      </c>
      <c r="U315" s="157"/>
      <c r="V315" s="164"/>
      <c r="W315" s="385" t="s">
        <v>2666</v>
      </c>
      <c r="X315" s="230">
        <v>370</v>
      </c>
      <c r="Y315" s="233"/>
      <c r="Z315" s="271">
        <f t="shared" si="37"/>
        <v>370</v>
      </c>
      <c r="AA315" s="137">
        <f t="shared" si="38"/>
        <v>-392.7</v>
      </c>
      <c r="AB315" s="166">
        <f t="shared" si="39"/>
        <v>9.99</v>
      </c>
      <c r="AC315" s="128">
        <f t="shared" si="40"/>
        <v>8.3949579831932777</v>
      </c>
      <c r="AD315" s="239">
        <v>45818</v>
      </c>
      <c r="AE315" s="278"/>
      <c r="AF315" s="343"/>
    </row>
    <row r="316" spans="1:32" s="59" customFormat="1">
      <c r="A316" s="328"/>
      <c r="B316" s="396" t="s">
        <v>1867</v>
      </c>
      <c r="C316" s="347" t="s">
        <v>2637</v>
      </c>
      <c r="D316" s="414" t="s">
        <v>2597</v>
      </c>
      <c r="E316" s="349">
        <v>20375</v>
      </c>
      <c r="F316" s="367"/>
      <c r="G316" s="367"/>
      <c r="H316" s="366"/>
      <c r="I316" s="349" t="s">
        <v>2653</v>
      </c>
      <c r="J316" s="367"/>
      <c r="K316" s="366"/>
      <c r="L316" s="352" t="s">
        <v>2654</v>
      </c>
      <c r="M316" s="367"/>
      <c r="N316" s="366"/>
      <c r="O316" s="330">
        <v>34.99</v>
      </c>
      <c r="P316" s="148">
        <f t="shared" si="34"/>
        <v>29.403361344537817</v>
      </c>
      <c r="Q316" s="391"/>
      <c r="R316" s="282"/>
      <c r="S316" s="234">
        <f t="shared" si="35"/>
        <v>34.99</v>
      </c>
      <c r="T316" s="148">
        <f t="shared" si="36"/>
        <v>29.403361344537817</v>
      </c>
      <c r="U316" s="157"/>
      <c r="V316" s="164"/>
      <c r="W316" s="385" t="s">
        <v>2667</v>
      </c>
      <c r="X316" s="230">
        <v>235</v>
      </c>
      <c r="Y316" s="233"/>
      <c r="Z316" s="271">
        <f t="shared" si="37"/>
        <v>235</v>
      </c>
      <c r="AA316" s="137">
        <f t="shared" si="38"/>
        <v>-232.04999999999998</v>
      </c>
      <c r="AB316" s="166">
        <f t="shared" si="39"/>
        <v>9.99</v>
      </c>
      <c r="AC316" s="128">
        <f t="shared" si="40"/>
        <v>8.3949579831932777</v>
      </c>
      <c r="AD316" s="239">
        <v>45818</v>
      </c>
      <c r="AE316" s="278"/>
      <c r="AF316" s="343"/>
    </row>
    <row r="317" spans="1:32" s="59" customFormat="1">
      <c r="A317" s="328"/>
      <c r="B317" s="396" t="s">
        <v>1867</v>
      </c>
      <c r="C317" s="347" t="s">
        <v>2638</v>
      </c>
      <c r="D317" s="280" t="s">
        <v>85</v>
      </c>
      <c r="E317" s="349">
        <v>20376</v>
      </c>
      <c r="F317" s="367"/>
      <c r="G317" s="367"/>
      <c r="H317" s="366"/>
      <c r="I317" s="349" t="s">
        <v>2655</v>
      </c>
      <c r="J317" s="367"/>
      <c r="K317" s="366"/>
      <c r="L317" s="352" t="s">
        <v>2656</v>
      </c>
      <c r="M317" s="367"/>
      <c r="N317" s="366"/>
      <c r="O317" s="330">
        <v>39.99</v>
      </c>
      <c r="P317" s="148">
        <f t="shared" si="34"/>
        <v>33.605042016806728</v>
      </c>
      <c r="Q317" s="391"/>
      <c r="R317" s="282"/>
      <c r="S317" s="234">
        <f t="shared" si="35"/>
        <v>39.99</v>
      </c>
      <c r="T317" s="148">
        <f t="shared" si="36"/>
        <v>33.605042016806728</v>
      </c>
      <c r="U317" s="157"/>
      <c r="V317" s="164"/>
      <c r="W317" s="385" t="s">
        <v>2668</v>
      </c>
      <c r="X317" s="230">
        <v>325</v>
      </c>
      <c r="Y317" s="233"/>
      <c r="Z317" s="271">
        <f t="shared" si="37"/>
        <v>325</v>
      </c>
      <c r="AA317" s="137">
        <f t="shared" si="38"/>
        <v>-339.15</v>
      </c>
      <c r="AB317" s="166">
        <f t="shared" si="39"/>
        <v>9.99</v>
      </c>
      <c r="AC317" s="128">
        <f t="shared" si="40"/>
        <v>8.3949579831932777</v>
      </c>
      <c r="AD317" s="239">
        <v>45818</v>
      </c>
      <c r="AE317" s="278"/>
      <c r="AF317" s="343"/>
    </row>
    <row r="318" spans="1:32" s="59" customFormat="1">
      <c r="A318" s="328"/>
      <c r="B318" s="396" t="s">
        <v>1867</v>
      </c>
      <c r="C318" s="347" t="s">
        <v>2639</v>
      </c>
      <c r="D318" s="280" t="s">
        <v>71</v>
      </c>
      <c r="E318" s="349">
        <v>20377</v>
      </c>
      <c r="F318" s="367"/>
      <c r="G318" s="367"/>
      <c r="H318" s="366"/>
      <c r="I318" s="349" t="s">
        <v>2657</v>
      </c>
      <c r="J318" s="367"/>
      <c r="K318" s="366"/>
      <c r="L318" s="352" t="s">
        <v>2658</v>
      </c>
      <c r="M318" s="367"/>
      <c r="N318" s="366"/>
      <c r="O318" s="330">
        <v>44.99</v>
      </c>
      <c r="P318" s="148">
        <f t="shared" si="34"/>
        <v>37.806722689075634</v>
      </c>
      <c r="Q318" s="391"/>
      <c r="R318" s="282"/>
      <c r="S318" s="234">
        <f t="shared" si="35"/>
        <v>44.99</v>
      </c>
      <c r="T318" s="148">
        <f t="shared" si="36"/>
        <v>37.806722689075634</v>
      </c>
      <c r="U318" s="157"/>
      <c r="V318" s="164"/>
      <c r="W318" s="385" t="s">
        <v>2669</v>
      </c>
      <c r="X318" s="230">
        <v>405</v>
      </c>
      <c r="Y318" s="233"/>
      <c r="Z318" s="271">
        <f t="shared" si="37"/>
        <v>405</v>
      </c>
      <c r="AA318" s="137">
        <f t="shared" si="38"/>
        <v>-434.34999999999997</v>
      </c>
      <c r="AB318" s="166">
        <f t="shared" si="39"/>
        <v>9.99</v>
      </c>
      <c r="AC318" s="128">
        <f t="shared" si="40"/>
        <v>8.3949579831932777</v>
      </c>
      <c r="AD318" s="239">
        <v>45818</v>
      </c>
      <c r="AE318" s="278"/>
      <c r="AF318" s="343"/>
    </row>
    <row r="319" spans="1:32" s="59" customFormat="1">
      <c r="A319" s="328"/>
      <c r="B319" s="396" t="s">
        <v>1867</v>
      </c>
      <c r="C319" s="347" t="s">
        <v>2640</v>
      </c>
      <c r="D319" s="414" t="s">
        <v>2597</v>
      </c>
      <c r="E319" s="349">
        <v>20381</v>
      </c>
      <c r="F319" s="367"/>
      <c r="G319" s="367"/>
      <c r="H319" s="366"/>
      <c r="I319" s="349" t="s">
        <v>2659</v>
      </c>
      <c r="J319" s="367"/>
      <c r="K319" s="366"/>
      <c r="L319" s="352" t="s">
        <v>2660</v>
      </c>
      <c r="M319" s="367"/>
      <c r="N319" s="366"/>
      <c r="O319" s="330">
        <v>59.99</v>
      </c>
      <c r="P319" s="148">
        <f t="shared" si="34"/>
        <v>50.411764705882355</v>
      </c>
      <c r="Q319" s="391"/>
      <c r="R319" s="282"/>
      <c r="S319" s="234">
        <f t="shared" si="35"/>
        <v>59.99</v>
      </c>
      <c r="T319" s="148">
        <f t="shared" si="36"/>
        <v>50.411764705882355</v>
      </c>
      <c r="U319" s="157"/>
      <c r="V319" s="164"/>
      <c r="W319" s="385" t="s">
        <v>2670</v>
      </c>
      <c r="X319" s="230">
        <v>410</v>
      </c>
      <c r="Y319" s="233"/>
      <c r="Z319" s="271">
        <f t="shared" si="37"/>
        <v>410</v>
      </c>
      <c r="AA319" s="137">
        <f t="shared" si="38"/>
        <v>-440.29999999999995</v>
      </c>
      <c r="AB319" s="166">
        <f t="shared" si="39"/>
        <v>9.99</v>
      </c>
      <c r="AC319" s="128">
        <f t="shared" si="40"/>
        <v>8.3949579831932777</v>
      </c>
      <c r="AD319" s="239">
        <v>45818</v>
      </c>
      <c r="AE319" s="278"/>
      <c r="AF319" s="343"/>
    </row>
    <row r="320" spans="1:32" s="59" customFormat="1">
      <c r="A320" s="328"/>
      <c r="B320" s="396" t="s">
        <v>1867</v>
      </c>
      <c r="C320" s="347" t="s">
        <v>1880</v>
      </c>
      <c r="D320" s="414" t="s">
        <v>2597</v>
      </c>
      <c r="E320" s="349">
        <v>18358</v>
      </c>
      <c r="F320" s="367"/>
      <c r="G320" s="350">
        <v>22389</v>
      </c>
      <c r="H320" s="353"/>
      <c r="I320" s="365"/>
      <c r="J320" s="367"/>
      <c r="K320" s="366"/>
      <c r="L320" s="352" t="s">
        <v>1881</v>
      </c>
      <c r="M320" s="367"/>
      <c r="N320" s="351" t="s">
        <v>1882</v>
      </c>
      <c r="O320" s="330">
        <v>9.99</v>
      </c>
      <c r="P320" s="148">
        <f t="shared" si="34"/>
        <v>8.3949579831932777</v>
      </c>
      <c r="Q320" s="133"/>
      <c r="R320" s="218"/>
      <c r="S320" s="234">
        <f t="shared" si="35"/>
        <v>9.99</v>
      </c>
      <c r="T320" s="148">
        <f t="shared" si="36"/>
        <v>8.3949579831932777</v>
      </c>
      <c r="U320" s="242"/>
      <c r="V320" s="397" t="s">
        <v>343</v>
      </c>
      <c r="W320" s="369" t="s">
        <v>1883</v>
      </c>
      <c r="X320" s="230">
        <v>55</v>
      </c>
      <c r="Y320" s="233"/>
      <c r="Z320" s="271">
        <f t="shared" si="37"/>
        <v>55</v>
      </c>
      <c r="AA320" s="137">
        <f t="shared" si="38"/>
        <v>-17.849999999999998</v>
      </c>
      <c r="AB320" s="166">
        <f t="shared" si="39"/>
        <v>9.99</v>
      </c>
      <c r="AC320" s="128">
        <f t="shared" si="40"/>
        <v>8.3949579831932777</v>
      </c>
      <c r="AD320" s="239">
        <v>45170</v>
      </c>
      <c r="AE320" s="278"/>
      <c r="AF320" s="343"/>
    </row>
    <row r="321" spans="1:32" s="59" customFormat="1">
      <c r="A321" s="328"/>
      <c r="B321" s="396" t="s">
        <v>1867</v>
      </c>
      <c r="C321" s="347" t="s">
        <v>1884</v>
      </c>
      <c r="D321" s="280" t="s">
        <v>85</v>
      </c>
      <c r="E321" s="349">
        <v>19594</v>
      </c>
      <c r="F321" s="350">
        <v>19948</v>
      </c>
      <c r="G321" s="350">
        <v>24687</v>
      </c>
      <c r="H321" s="351">
        <v>24688</v>
      </c>
      <c r="I321" s="349" t="s">
        <v>1885</v>
      </c>
      <c r="J321" s="350" t="s">
        <v>1886</v>
      </c>
      <c r="K321" s="351" t="s">
        <v>1887</v>
      </c>
      <c r="L321" s="352" t="s">
        <v>1888</v>
      </c>
      <c r="M321" s="350" t="s">
        <v>1889</v>
      </c>
      <c r="N321" s="351" t="s">
        <v>1890</v>
      </c>
      <c r="O321" s="330">
        <v>14.99</v>
      </c>
      <c r="P321" s="148">
        <f t="shared" si="34"/>
        <v>12.596638655462186</v>
      </c>
      <c r="Q321" s="133"/>
      <c r="R321" s="218"/>
      <c r="S321" s="234">
        <f t="shared" si="35"/>
        <v>14.99</v>
      </c>
      <c r="T321" s="148">
        <f t="shared" si="36"/>
        <v>12.596638655462186</v>
      </c>
      <c r="U321" s="242"/>
      <c r="V321" s="243"/>
      <c r="W321" s="385" t="s">
        <v>1891</v>
      </c>
      <c r="X321" s="230">
        <v>145</v>
      </c>
      <c r="Y321" s="233"/>
      <c r="Z321" s="271">
        <f t="shared" si="37"/>
        <v>145</v>
      </c>
      <c r="AA321" s="137">
        <f t="shared" si="38"/>
        <v>-124.94999999999999</v>
      </c>
      <c r="AB321" s="166">
        <f t="shared" si="39"/>
        <v>9.99</v>
      </c>
      <c r="AC321" s="128">
        <f t="shared" si="40"/>
        <v>8.3949579831932777</v>
      </c>
      <c r="AD321" s="239">
        <v>45170</v>
      </c>
      <c r="AE321" s="278"/>
      <c r="AF321" s="342" t="s">
        <v>1892</v>
      </c>
    </row>
    <row r="322" spans="1:32" s="59" customFormat="1">
      <c r="A322" s="328"/>
      <c r="B322" s="396" t="s">
        <v>1867</v>
      </c>
      <c r="C322" s="347" t="s">
        <v>1893</v>
      </c>
      <c r="D322" s="280" t="s">
        <v>71</v>
      </c>
      <c r="E322" s="349">
        <v>19627</v>
      </c>
      <c r="F322" s="350">
        <v>19979</v>
      </c>
      <c r="G322" s="350">
        <v>24749</v>
      </c>
      <c r="H322" s="351">
        <v>24752</v>
      </c>
      <c r="I322" s="349" t="s">
        <v>1894</v>
      </c>
      <c r="J322" s="350" t="s">
        <v>1895</v>
      </c>
      <c r="K322" s="351" t="s">
        <v>1896</v>
      </c>
      <c r="L322" s="352" t="s">
        <v>1897</v>
      </c>
      <c r="M322" s="350" t="s">
        <v>1898</v>
      </c>
      <c r="N322" s="351" t="s">
        <v>1899</v>
      </c>
      <c r="O322" s="330">
        <v>19.989999999999998</v>
      </c>
      <c r="P322" s="148">
        <f t="shared" si="34"/>
        <v>16.798319327731093</v>
      </c>
      <c r="Q322" s="133"/>
      <c r="R322" s="218"/>
      <c r="S322" s="234">
        <f t="shared" si="35"/>
        <v>19.989999999999998</v>
      </c>
      <c r="T322" s="148">
        <f t="shared" si="36"/>
        <v>16.798319327731093</v>
      </c>
      <c r="U322" s="244"/>
      <c r="V322" s="245"/>
      <c r="W322" s="369" t="s">
        <v>1900</v>
      </c>
      <c r="X322" s="231">
        <v>225</v>
      </c>
      <c r="Y322" s="232"/>
      <c r="Z322" s="271">
        <f t="shared" si="37"/>
        <v>225</v>
      </c>
      <c r="AA322" s="137">
        <f t="shared" si="38"/>
        <v>-220.14999999999998</v>
      </c>
      <c r="AB322" s="166">
        <f t="shared" si="39"/>
        <v>9.99</v>
      </c>
      <c r="AC322" s="128">
        <f t="shared" si="40"/>
        <v>8.3949579831932777</v>
      </c>
      <c r="AD322" s="135">
        <v>45245</v>
      </c>
      <c r="AE322" s="278"/>
      <c r="AF322" s="342" t="s">
        <v>1892</v>
      </c>
    </row>
    <row r="323" spans="1:32" s="59" customFormat="1">
      <c r="A323" s="328"/>
      <c r="B323" s="396" t="s">
        <v>1867</v>
      </c>
      <c r="C323" s="347" t="s">
        <v>1901</v>
      </c>
      <c r="D323" s="280" t="s">
        <v>71</v>
      </c>
      <c r="E323" s="349">
        <v>18551</v>
      </c>
      <c r="F323" s="350">
        <v>18972</v>
      </c>
      <c r="G323" s="350">
        <v>22719</v>
      </c>
      <c r="H323" s="351">
        <v>22731</v>
      </c>
      <c r="I323" s="349" t="s">
        <v>1902</v>
      </c>
      <c r="J323" s="350" t="s">
        <v>1903</v>
      </c>
      <c r="K323" s="351" t="s">
        <v>1904</v>
      </c>
      <c r="L323" s="352" t="s">
        <v>1905</v>
      </c>
      <c r="M323" s="350" t="s">
        <v>1906</v>
      </c>
      <c r="N323" s="351" t="s">
        <v>1907</v>
      </c>
      <c r="O323" s="330">
        <v>39.99</v>
      </c>
      <c r="P323" s="148">
        <f t="shared" si="34"/>
        <v>33.605042016806728</v>
      </c>
      <c r="Q323" s="133"/>
      <c r="R323" s="149"/>
      <c r="S323" s="234">
        <f t="shared" si="35"/>
        <v>39.99</v>
      </c>
      <c r="T323" s="148">
        <f t="shared" si="36"/>
        <v>33.605042016806728</v>
      </c>
      <c r="U323" s="157"/>
      <c r="V323" s="164"/>
      <c r="W323" s="369" t="s">
        <v>1908</v>
      </c>
      <c r="X323" s="230">
        <v>205</v>
      </c>
      <c r="Y323" s="233"/>
      <c r="Z323" s="271">
        <f t="shared" si="37"/>
        <v>205</v>
      </c>
      <c r="AA323" s="137">
        <f t="shared" si="38"/>
        <v>-196.35</v>
      </c>
      <c r="AB323" s="166">
        <f t="shared" si="39"/>
        <v>9.99</v>
      </c>
      <c r="AC323" s="128">
        <f t="shared" si="40"/>
        <v>8.3949579831932777</v>
      </c>
      <c r="AD323" s="239">
        <v>45214</v>
      </c>
      <c r="AE323" s="278"/>
      <c r="AF323" s="343"/>
    </row>
    <row r="324" spans="1:32" s="59" customFormat="1" ht="16.2" thickBot="1">
      <c r="A324" s="398"/>
      <c r="B324" s="399" t="s">
        <v>1867</v>
      </c>
      <c r="C324" s="347" t="s">
        <v>1909</v>
      </c>
      <c r="D324" s="280" t="s">
        <v>71</v>
      </c>
      <c r="E324" s="386">
        <v>18557</v>
      </c>
      <c r="F324" s="387">
        <v>18966</v>
      </c>
      <c r="G324" s="387">
        <v>22725</v>
      </c>
      <c r="H324" s="388">
        <v>22737</v>
      </c>
      <c r="I324" s="386" t="s">
        <v>1910</v>
      </c>
      <c r="J324" s="387" t="s">
        <v>1911</v>
      </c>
      <c r="K324" s="388" t="s">
        <v>1912</v>
      </c>
      <c r="L324" s="389" t="s">
        <v>1913</v>
      </c>
      <c r="M324" s="387" t="s">
        <v>1914</v>
      </c>
      <c r="N324" s="388" t="s">
        <v>1915</v>
      </c>
      <c r="O324" s="330">
        <v>34.99</v>
      </c>
      <c r="P324" s="148">
        <f t="shared" si="34"/>
        <v>29.403361344537817</v>
      </c>
      <c r="Q324" s="333"/>
      <c r="R324" s="334"/>
      <c r="S324" s="234">
        <f t="shared" ref="S324" si="41">O324-Q324</f>
        <v>34.99</v>
      </c>
      <c r="T324" s="148">
        <f t="shared" ref="T324" si="42">S324/1.19</f>
        <v>29.403361344537817</v>
      </c>
      <c r="U324" s="400"/>
      <c r="V324" s="401"/>
      <c r="W324" s="390" t="s">
        <v>1916</v>
      </c>
      <c r="X324" s="404">
        <v>230</v>
      </c>
      <c r="Y324" s="405"/>
      <c r="Z324" s="271">
        <f t="shared" si="37"/>
        <v>230</v>
      </c>
      <c r="AA324" s="137">
        <f t="shared" si="38"/>
        <v>-226.1</v>
      </c>
      <c r="AB324" s="166">
        <f t="shared" si="39"/>
        <v>9.99</v>
      </c>
      <c r="AC324" s="128">
        <f t="shared" si="40"/>
        <v>8.3949579831932777</v>
      </c>
      <c r="AD324" s="408">
        <v>45214</v>
      </c>
      <c r="AE324" s="409"/>
      <c r="AF324" s="410"/>
    </row>
    <row r="325" spans="1:32">
      <c r="A325" s="81" t="s">
        <v>1917</v>
      </c>
    </row>
    <row r="326" spans="1:32">
      <c r="A326" s="81" t="s">
        <v>1918</v>
      </c>
    </row>
    <row r="327" spans="1:32">
      <c r="A327" s="81" t="s">
        <v>1919</v>
      </c>
    </row>
    <row r="328" spans="1:32">
      <c r="A328" s="81" t="s">
        <v>1920</v>
      </c>
    </row>
    <row r="329" spans="1:32">
      <c r="A329" s="81" t="s">
        <v>1921</v>
      </c>
    </row>
    <row r="330" spans="1:32">
      <c r="A330" s="81" t="s">
        <v>1922</v>
      </c>
    </row>
    <row r="331" spans="1:32">
      <c r="A331" s="81" t="s">
        <v>1923</v>
      </c>
    </row>
    <row r="332" spans="1:32">
      <c r="A332" s="81" t="s">
        <v>1924</v>
      </c>
    </row>
  </sheetData>
  <autoFilter ref="A5:AF332" xr:uid="{576559D5-22DA-8F40-9C02-737A62A9AB10}"/>
  <sortState xmlns:xlrd2="http://schemas.microsoft.com/office/spreadsheetml/2017/richdata2" ref="A6:AF323">
    <sortCondition ref="Z6:Z323"/>
  </sortState>
  <mergeCells count="6">
    <mergeCell ref="A1:AC1"/>
    <mergeCell ref="I4:K4"/>
    <mergeCell ref="L4:N4"/>
    <mergeCell ref="W2:X2"/>
    <mergeCell ref="W3:X3"/>
    <mergeCell ref="E4:H4"/>
  </mergeCells>
  <conditionalFormatting sqref="A6:A114 A198 A204 A210">
    <cfRule type="containsText" dxfId="3" priority="44" operator="containsText" text="NA">
      <formula>NOT(ISERROR(SEARCH("NA",A6)))</formula>
    </cfRule>
    <cfRule type="cellIs" dxfId="2" priority="45" operator="equal">
      <formula>"NT"</formula>
    </cfRule>
  </conditionalFormatting>
  <conditionalFormatting sqref="A116">
    <cfRule type="containsText" dxfId="1" priority="76" operator="containsText" text="NA">
      <formula>NOT(ISERROR(SEARCH("NA",A116)))</formula>
    </cfRule>
    <cfRule type="cellIs" dxfId="0" priority="77" operator="equal">
      <formula>"NT"</formula>
    </cfRule>
  </conditionalFormatting>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CDB0F-E513-4310-B447-22F2FE92A067}">
  <sheetPr codeName="Tabelle6">
    <tabColor rgb="FFF07E01"/>
    <pageSetUpPr fitToPage="1"/>
  </sheetPr>
  <dimension ref="A1:S30"/>
  <sheetViews>
    <sheetView showGridLines="0" zoomScale="75" zoomScaleNormal="75" zoomScalePageLayoutView="75" workbookViewId="0">
      <selection activeCell="B10" sqref="B10"/>
    </sheetView>
  </sheetViews>
  <sheetFormatPr baseColWidth="10" defaultColWidth="10.69921875" defaultRowHeight="15.75" customHeight="1"/>
  <cols>
    <col min="1" max="1" width="7.5" customWidth="1"/>
    <col min="2" max="2" width="33" customWidth="1"/>
    <col min="3" max="3" width="29.296875" customWidth="1"/>
    <col min="4" max="4" width="21.5" customWidth="1"/>
    <col min="5" max="5" width="12.69921875" bestFit="1" customWidth="1"/>
    <col min="6" max="6" width="14.5" customWidth="1"/>
    <col min="7" max="7" width="20" customWidth="1"/>
    <col min="8" max="8" width="17.5" customWidth="1"/>
    <col min="9" max="9" width="8.69921875" customWidth="1"/>
    <col min="10" max="10" width="5.19921875" customWidth="1"/>
    <col min="11" max="11" width="13.5" customWidth="1"/>
    <col min="12" max="12" width="13.69921875" customWidth="1"/>
  </cols>
  <sheetData>
    <row r="1" spans="1:19" ht="15.75" customHeight="1">
      <c r="A1" s="321" t="s">
        <v>1925</v>
      </c>
      <c r="B1" s="321"/>
      <c r="C1" s="321"/>
      <c r="D1" s="321"/>
      <c r="E1" s="321"/>
      <c r="F1" s="321"/>
      <c r="G1" s="321"/>
      <c r="H1" s="321"/>
      <c r="I1" s="321"/>
      <c r="J1" s="321"/>
      <c r="K1" s="321"/>
      <c r="L1" s="321"/>
      <c r="M1" s="321"/>
      <c r="N1" s="321"/>
      <c r="O1" s="321"/>
      <c r="P1" s="9"/>
      <c r="Q1" s="9"/>
      <c r="R1" s="9"/>
      <c r="S1" s="9"/>
    </row>
    <row r="2" spans="1:19" ht="17.399999999999999">
      <c r="A2" s="321" t="s">
        <v>2774</v>
      </c>
      <c r="B2" s="321"/>
      <c r="C2" s="321"/>
      <c r="D2" s="321"/>
      <c r="E2" s="321"/>
      <c r="F2" s="321"/>
      <c r="G2" s="321"/>
      <c r="H2" s="321"/>
      <c r="I2" s="321"/>
      <c r="J2" s="321"/>
      <c r="K2" s="321"/>
      <c r="L2" s="321"/>
      <c r="M2" s="321"/>
      <c r="N2" s="321"/>
      <c r="O2" s="17"/>
      <c r="P2" s="10"/>
      <c r="Q2" s="10"/>
      <c r="R2" s="10"/>
      <c r="S2" s="10"/>
    </row>
    <row r="3" spans="1:19" ht="17.399999999999999">
      <c r="A3" s="18"/>
      <c r="B3" s="18"/>
      <c r="C3" s="18"/>
      <c r="D3" s="18"/>
      <c r="E3" s="18"/>
      <c r="F3" s="18"/>
      <c r="G3" s="18"/>
      <c r="H3" s="18"/>
      <c r="I3" s="18"/>
      <c r="J3" s="18"/>
      <c r="K3" s="18"/>
      <c r="L3" s="17"/>
      <c r="M3" s="17"/>
      <c r="N3" s="17"/>
      <c r="O3" s="17"/>
      <c r="P3" s="9"/>
      <c r="Q3" s="9"/>
      <c r="R3" s="9"/>
      <c r="S3" s="9"/>
    </row>
    <row r="4" spans="1:19" ht="96" customHeight="1">
      <c r="A4" s="322" t="s">
        <v>1926</v>
      </c>
      <c r="B4" s="322"/>
      <c r="C4" s="322"/>
      <c r="D4" s="322"/>
      <c r="E4" s="322"/>
      <c r="F4" s="322"/>
      <c r="G4" s="322"/>
      <c r="H4" s="322"/>
      <c r="I4" s="322"/>
      <c r="J4" s="322"/>
      <c r="K4" s="322"/>
      <c r="L4" s="322"/>
      <c r="M4" s="322"/>
      <c r="N4" s="322"/>
      <c r="O4" s="322"/>
      <c r="P4" s="9"/>
      <c r="Q4" s="9"/>
      <c r="R4" s="9"/>
      <c r="S4" s="9"/>
    </row>
    <row r="5" spans="1:19" ht="17.399999999999999">
      <c r="A5" s="19"/>
      <c r="B5" s="20"/>
      <c r="C5" s="19"/>
      <c r="D5" s="19"/>
      <c r="E5" s="19"/>
      <c r="F5" s="19"/>
      <c r="G5" s="19"/>
      <c r="H5" s="19"/>
      <c r="I5" s="19"/>
      <c r="J5" s="19"/>
      <c r="K5" s="17"/>
      <c r="L5" s="17"/>
      <c r="M5" s="17"/>
      <c r="N5" s="17"/>
      <c r="O5" s="17"/>
      <c r="P5" s="9"/>
      <c r="Q5" s="9"/>
      <c r="R5" s="9"/>
      <c r="S5" s="9"/>
    </row>
    <row r="6" spans="1:19" ht="21" customHeight="1">
      <c r="A6" s="19"/>
      <c r="B6" s="20"/>
      <c r="C6" s="19"/>
      <c r="D6" s="19"/>
      <c r="E6" s="19"/>
      <c r="F6" s="19"/>
      <c r="G6" s="19"/>
      <c r="H6" s="19"/>
      <c r="I6" s="19"/>
      <c r="J6" s="19"/>
      <c r="K6" s="17"/>
      <c r="L6" s="17"/>
      <c r="M6" s="17"/>
      <c r="N6" s="17"/>
      <c r="O6" s="17"/>
      <c r="P6" s="9"/>
      <c r="Q6" s="9"/>
      <c r="R6" s="9"/>
      <c r="S6" s="9"/>
    </row>
    <row r="7" spans="1:19" ht="15.75" customHeight="1">
      <c r="A7" s="37"/>
      <c r="B7" s="323" t="s">
        <v>1927</v>
      </c>
      <c r="C7" s="323"/>
      <c r="D7" s="37"/>
      <c r="E7" s="37"/>
      <c r="F7" s="37"/>
      <c r="G7" s="37"/>
      <c r="H7" s="37"/>
      <c r="I7" s="37"/>
      <c r="J7" s="37"/>
      <c r="K7" s="37"/>
      <c r="L7" s="37"/>
      <c r="M7" s="37"/>
      <c r="N7" s="37"/>
      <c r="O7" s="37"/>
      <c r="P7" s="9"/>
      <c r="Q7" s="9"/>
      <c r="R7" s="9"/>
      <c r="S7" s="9"/>
    </row>
    <row r="8" spans="1:19" ht="18">
      <c r="A8" s="19"/>
      <c r="B8" s="21"/>
      <c r="C8" s="22"/>
      <c r="D8" s="23"/>
      <c r="E8" s="24"/>
      <c r="F8" s="25"/>
      <c r="G8" s="26"/>
      <c r="H8" s="27"/>
      <c r="I8" s="26"/>
      <c r="J8" s="27"/>
      <c r="K8" s="26"/>
      <c r="L8" s="27"/>
      <c r="M8" s="28"/>
      <c r="N8" s="28"/>
      <c r="O8" s="28"/>
      <c r="P8" s="11"/>
      <c r="Q8" s="11"/>
      <c r="R8" s="11"/>
      <c r="S8" s="11"/>
    </row>
    <row r="9" spans="1:19" ht="36.6">
      <c r="A9" s="19"/>
      <c r="B9" s="29" t="s">
        <v>1928</v>
      </c>
      <c r="C9" s="29" t="s">
        <v>1929</v>
      </c>
      <c r="D9" s="29" t="s">
        <v>1930</v>
      </c>
      <c r="E9" s="29" t="s">
        <v>1931</v>
      </c>
      <c r="F9" s="29" t="s">
        <v>1932</v>
      </c>
      <c r="G9" s="30" t="s">
        <v>1933</v>
      </c>
      <c r="H9" s="75"/>
      <c r="I9" s="19"/>
      <c r="J9" s="19"/>
      <c r="K9" s="19"/>
      <c r="L9" s="19"/>
      <c r="M9" s="19"/>
      <c r="N9" s="19"/>
      <c r="O9" s="19"/>
      <c r="P9" s="11"/>
      <c r="Q9" s="11"/>
      <c r="R9" s="11"/>
      <c r="S9" s="11"/>
    </row>
    <row r="10" spans="1:19" ht="17.399999999999999">
      <c r="A10" s="19"/>
      <c r="B10" s="31">
        <v>1</v>
      </c>
      <c r="C10" s="32" t="s">
        <v>1934</v>
      </c>
      <c r="D10" s="33">
        <v>0</v>
      </c>
      <c r="E10" s="33"/>
      <c r="F10" s="34">
        <v>1</v>
      </c>
      <c r="G10" s="34">
        <v>0</v>
      </c>
      <c r="H10" s="28"/>
      <c r="I10" s="19"/>
      <c r="J10" s="19"/>
      <c r="K10" s="19"/>
      <c r="L10" s="19"/>
      <c r="M10" s="19"/>
      <c r="N10" s="19"/>
      <c r="O10" s="19"/>
      <c r="P10" s="11"/>
      <c r="Q10" s="11"/>
      <c r="R10" s="11"/>
      <c r="S10" s="11"/>
    </row>
    <row r="11" spans="1:19" ht="17.399999999999999">
      <c r="A11" s="19"/>
      <c r="B11" s="31">
        <v>1</v>
      </c>
      <c r="C11" s="32" t="s">
        <v>1935</v>
      </c>
      <c r="D11" s="433">
        <v>65</v>
      </c>
      <c r="E11" s="33" t="s">
        <v>1936</v>
      </c>
      <c r="F11" s="74">
        <v>24</v>
      </c>
      <c r="G11" s="34">
        <v>1.5</v>
      </c>
      <c r="H11" s="28"/>
      <c r="I11" s="19"/>
      <c r="J11" s="19"/>
      <c r="K11" s="19"/>
      <c r="L11" s="19"/>
      <c r="M11" s="19"/>
      <c r="N11" s="19"/>
      <c r="O11" s="19"/>
      <c r="P11" s="11"/>
      <c r="Q11" s="11"/>
      <c r="R11" s="11"/>
      <c r="S11" s="11"/>
    </row>
    <row r="12" spans="1:19" ht="17.399999999999999">
      <c r="A12" s="19"/>
      <c r="B12" s="31"/>
      <c r="C12" s="32"/>
      <c r="D12" s="433">
        <v>45</v>
      </c>
      <c r="E12" s="33" t="s">
        <v>1937</v>
      </c>
      <c r="F12" s="74">
        <v>24</v>
      </c>
      <c r="G12" s="34">
        <v>1.5</v>
      </c>
      <c r="H12" s="28"/>
      <c r="I12" s="19"/>
      <c r="J12" s="19"/>
      <c r="K12" s="19"/>
      <c r="L12" s="19"/>
      <c r="M12" s="19"/>
      <c r="N12" s="19"/>
      <c r="O12" s="19"/>
      <c r="P12" s="11"/>
      <c r="Q12" s="11"/>
      <c r="R12" s="11"/>
      <c r="S12" s="11"/>
    </row>
    <row r="13" spans="1:19" ht="17.399999999999999">
      <c r="A13" s="19"/>
      <c r="B13" s="31">
        <v>2</v>
      </c>
      <c r="C13" s="32" t="s">
        <v>1938</v>
      </c>
      <c r="D13" s="433">
        <v>65</v>
      </c>
      <c r="E13" s="33" t="s">
        <v>1936</v>
      </c>
      <c r="F13" s="74">
        <v>24</v>
      </c>
      <c r="G13" s="34">
        <v>1.5</v>
      </c>
      <c r="H13" s="28"/>
      <c r="I13" s="19"/>
      <c r="J13" s="19"/>
      <c r="K13" s="19"/>
      <c r="L13" s="19"/>
      <c r="M13" s="19"/>
      <c r="N13" s="19"/>
      <c r="O13" s="19"/>
      <c r="P13" s="11"/>
      <c r="Q13" s="11"/>
      <c r="R13" s="11"/>
      <c r="S13" s="11"/>
    </row>
    <row r="14" spans="1:19" ht="17.399999999999999">
      <c r="A14" s="19"/>
      <c r="B14" s="31">
        <v>2</v>
      </c>
      <c r="C14" s="32" t="s">
        <v>1938</v>
      </c>
      <c r="D14" s="433">
        <v>45</v>
      </c>
      <c r="E14" s="33" t="s">
        <v>1937</v>
      </c>
      <c r="F14" s="34">
        <v>24</v>
      </c>
      <c r="G14" s="34">
        <v>1.5</v>
      </c>
      <c r="H14" s="28"/>
      <c r="I14" s="19"/>
      <c r="J14" s="19"/>
      <c r="K14" s="19"/>
      <c r="L14" s="19"/>
      <c r="M14" s="19"/>
      <c r="N14" s="19"/>
      <c r="O14" s="19"/>
      <c r="P14" s="11"/>
      <c r="Q14" s="11"/>
      <c r="R14" s="11"/>
      <c r="S14" s="11"/>
    </row>
    <row r="15" spans="1:19" ht="17.399999999999999">
      <c r="A15" s="19"/>
      <c r="B15" s="23"/>
      <c r="C15" s="21"/>
      <c r="D15" s="25"/>
      <c r="E15" s="73"/>
      <c r="F15" s="28"/>
      <c r="G15" s="28"/>
      <c r="H15" s="28"/>
      <c r="I15" s="19"/>
      <c r="J15" s="19"/>
      <c r="K15" s="19"/>
      <c r="L15" s="19"/>
      <c r="M15" s="19"/>
      <c r="N15" s="19"/>
      <c r="O15" s="19"/>
      <c r="P15" s="11"/>
      <c r="Q15" s="11"/>
      <c r="R15" s="11"/>
      <c r="S15" s="11"/>
    </row>
    <row r="16" spans="1:19" ht="17.399999999999999">
      <c r="A16" s="19"/>
      <c r="B16" s="19"/>
      <c r="C16" s="19"/>
      <c r="D16" s="26"/>
      <c r="E16" s="19"/>
      <c r="F16" s="19"/>
      <c r="G16" s="17"/>
      <c r="H16" s="17"/>
      <c r="I16" s="19"/>
      <c r="J16" s="19"/>
      <c r="K16" s="17"/>
      <c r="L16" s="17"/>
      <c r="M16" s="19"/>
      <c r="N16" s="19"/>
      <c r="O16" s="19"/>
      <c r="P16" s="11"/>
      <c r="Q16" s="11"/>
      <c r="R16" s="11"/>
      <c r="S16" s="11"/>
    </row>
    <row r="17" spans="1:19" ht="17.399999999999999">
      <c r="A17" s="17"/>
      <c r="B17" s="17" t="s">
        <v>1939</v>
      </c>
      <c r="C17" s="17"/>
      <c r="D17" s="17"/>
      <c r="E17" s="17"/>
      <c r="F17" s="17"/>
      <c r="G17" s="17"/>
      <c r="H17" s="17"/>
      <c r="I17" s="19"/>
      <c r="J17" s="19"/>
      <c r="K17" s="17"/>
      <c r="L17" s="17"/>
      <c r="M17" s="17"/>
      <c r="N17" s="17"/>
      <c r="O17" s="17"/>
      <c r="P17" s="9"/>
      <c r="Q17" s="9"/>
      <c r="R17" s="9"/>
      <c r="S17" s="9"/>
    </row>
    <row r="18" spans="1:19" ht="17.399999999999999">
      <c r="A18" s="17"/>
      <c r="B18" s="17" t="s">
        <v>1940</v>
      </c>
      <c r="C18" s="17"/>
      <c r="D18" s="17"/>
      <c r="E18" s="17"/>
      <c r="F18" s="17"/>
      <c r="G18" s="17"/>
      <c r="H18" s="17"/>
      <c r="I18" s="19"/>
      <c r="J18" s="19"/>
      <c r="K18" s="17"/>
      <c r="L18" s="17"/>
      <c r="M18" s="17"/>
      <c r="N18" s="17"/>
      <c r="O18" s="17"/>
      <c r="P18" s="9"/>
      <c r="Q18" s="9"/>
      <c r="R18" s="9"/>
      <c r="S18" s="9"/>
    </row>
    <row r="19" spans="1:19" ht="17.399999999999999">
      <c r="A19" s="17"/>
      <c r="B19" s="17" t="s">
        <v>1941</v>
      </c>
      <c r="C19" s="17"/>
      <c r="D19" s="17"/>
      <c r="E19" s="17"/>
      <c r="F19" s="17"/>
      <c r="G19" s="17"/>
      <c r="H19" s="17"/>
      <c r="I19" s="19"/>
      <c r="J19" s="19"/>
      <c r="K19" s="17"/>
      <c r="L19" s="17"/>
      <c r="M19" s="17"/>
      <c r="N19" s="17"/>
      <c r="O19" s="17"/>
      <c r="P19" s="9"/>
      <c r="Q19" s="9"/>
      <c r="R19" s="9"/>
      <c r="S19" s="9"/>
    </row>
    <row r="20" spans="1:19" ht="17.399999999999999">
      <c r="A20" s="17"/>
      <c r="B20" s="324" t="s">
        <v>1942</v>
      </c>
      <c r="C20" s="324"/>
      <c r="D20" s="324"/>
      <c r="E20" s="324"/>
      <c r="F20" s="324"/>
      <c r="G20" s="324"/>
      <c r="H20" s="324"/>
      <c r="I20" s="324"/>
      <c r="J20" s="324"/>
      <c r="K20" s="324"/>
      <c r="L20" s="324"/>
      <c r="M20" s="324"/>
      <c r="N20" s="324"/>
      <c r="O20" s="17"/>
      <c r="P20" s="9"/>
      <c r="Q20" s="9"/>
      <c r="R20" s="9"/>
      <c r="S20" s="9"/>
    </row>
    <row r="21" spans="1:19" ht="17.399999999999999">
      <c r="A21" s="17"/>
      <c r="B21" s="324" t="s">
        <v>1943</v>
      </c>
      <c r="C21" s="324"/>
      <c r="D21" s="324"/>
      <c r="E21" s="324"/>
      <c r="F21" s="324"/>
      <c r="G21" s="324"/>
      <c r="H21" s="324"/>
      <c r="I21" s="324"/>
      <c r="J21" s="324"/>
      <c r="K21" s="324"/>
      <c r="L21" s="324"/>
      <c r="M21" s="324"/>
      <c r="N21" s="324"/>
      <c r="O21" s="17"/>
      <c r="P21" s="9"/>
      <c r="Q21" s="9"/>
      <c r="R21" s="9"/>
      <c r="S21" s="9"/>
    </row>
    <row r="22" spans="1:19" ht="17.399999999999999">
      <c r="A22" s="17"/>
      <c r="B22" s="17"/>
      <c r="C22" s="17"/>
      <c r="D22" s="17"/>
      <c r="E22" s="17"/>
      <c r="F22" s="17"/>
      <c r="G22" s="17"/>
      <c r="H22" s="17"/>
      <c r="I22" s="19"/>
      <c r="J22" s="19"/>
      <c r="K22" s="17"/>
      <c r="L22" s="17"/>
      <c r="M22" s="17"/>
      <c r="N22" s="17"/>
      <c r="O22" s="17"/>
      <c r="P22" s="9"/>
      <c r="Q22" s="9"/>
      <c r="R22" s="9"/>
      <c r="S22" s="9"/>
    </row>
    <row r="23" spans="1:19" ht="27.75" customHeight="1">
      <c r="A23" s="17"/>
      <c r="B23" s="319" t="s">
        <v>1944</v>
      </c>
      <c r="C23" s="319"/>
      <c r="D23" s="319"/>
      <c r="E23" s="319"/>
      <c r="F23" s="319"/>
      <c r="G23" s="319"/>
      <c r="H23" s="319"/>
      <c r="I23" s="319"/>
      <c r="J23" s="319"/>
      <c r="K23" s="319"/>
      <c r="L23" s="319"/>
      <c r="M23" s="319"/>
      <c r="N23" s="319"/>
      <c r="O23" s="17"/>
      <c r="P23" s="9"/>
      <c r="Q23" s="9"/>
      <c r="R23" s="9"/>
    </row>
    <row r="24" spans="1:19" ht="15.6">
      <c r="A24" s="9"/>
      <c r="B24" s="320"/>
      <c r="C24" s="320"/>
      <c r="D24" s="320"/>
      <c r="E24" s="320"/>
      <c r="F24" s="320"/>
      <c r="G24" s="320"/>
      <c r="H24" s="320"/>
      <c r="I24" s="320"/>
      <c r="J24" s="320"/>
      <c r="K24" s="320"/>
      <c r="L24" s="320"/>
      <c r="M24" s="320"/>
      <c r="N24" s="320"/>
      <c r="O24" s="9"/>
      <c r="P24" s="9"/>
      <c r="Q24" s="9"/>
      <c r="R24" s="9"/>
    </row>
    <row r="25" spans="1:19" ht="15.75" customHeight="1">
      <c r="B25" s="29" t="s">
        <v>1945</v>
      </c>
      <c r="C25" s="64"/>
      <c r="D25" s="29" t="s">
        <v>1930</v>
      </c>
      <c r="E25" s="64"/>
      <c r="F25" s="64"/>
      <c r="G25" s="64"/>
      <c r="H25" s="64"/>
    </row>
    <row r="26" spans="1:19" ht="15.75" customHeight="1">
      <c r="B26" s="65" t="s">
        <v>1946</v>
      </c>
      <c r="C26" s="56"/>
      <c r="D26" s="33">
        <v>80</v>
      </c>
      <c r="E26" s="56"/>
      <c r="F26" s="56"/>
      <c r="G26" s="56"/>
      <c r="H26" s="56"/>
    </row>
    <row r="27" spans="1:19" ht="15.75" customHeight="1">
      <c r="B27" s="65" t="s">
        <v>1947</v>
      </c>
      <c r="C27" s="56"/>
      <c r="D27" s="33">
        <v>160</v>
      </c>
      <c r="E27" s="56"/>
      <c r="F27" s="56"/>
      <c r="G27" s="56"/>
      <c r="H27" s="56"/>
    </row>
    <row r="28" spans="1:19" ht="15.75" customHeight="1">
      <c r="B28" s="65" t="s">
        <v>1948</v>
      </c>
      <c r="C28" s="56"/>
      <c r="D28" s="33">
        <v>240</v>
      </c>
      <c r="E28" s="56"/>
      <c r="F28" s="56"/>
      <c r="G28" s="56"/>
      <c r="H28" s="56"/>
    </row>
    <row r="29" spans="1:19" ht="15.75" customHeight="1">
      <c r="B29" s="56"/>
      <c r="C29" s="56"/>
      <c r="D29" s="56"/>
      <c r="E29" s="56"/>
      <c r="F29" s="56"/>
      <c r="G29" s="56"/>
      <c r="H29" s="56"/>
    </row>
    <row r="30" spans="1:19" ht="15.75" customHeight="1">
      <c r="B30" s="56"/>
      <c r="C30" s="56"/>
      <c r="D30" s="56"/>
      <c r="E30" s="56"/>
      <c r="F30" s="56"/>
      <c r="G30" s="56"/>
      <c r="H30" s="56"/>
    </row>
  </sheetData>
  <mergeCells count="8">
    <mergeCell ref="B23:N23"/>
    <mergeCell ref="B24:N24"/>
    <mergeCell ref="A1:O1"/>
    <mergeCell ref="A2:N2"/>
    <mergeCell ref="A4:O4"/>
    <mergeCell ref="B7:C7"/>
    <mergeCell ref="B20:N20"/>
    <mergeCell ref="B21:N21"/>
  </mergeCells>
  <pageMargins left="0.75" right="0.75" top="1" bottom="1" header="0.5" footer="0.5"/>
  <pageSetup paperSize="9" scale="4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bfd5cf1-ebe2-4e72-b295-30a1b0deb894" xsi:nil="true"/>
    <lcf76f155ced4ddcb4097134ff3c332f xmlns="dc134be5-4549-4013-aba1-c4ecf805cdc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5FC49B344600647BED37530ED9DFF65" ma:contentTypeVersion="15" ma:contentTypeDescription="Ein neues Dokument erstellen." ma:contentTypeScope="" ma:versionID="8fb797819e4a95c65f5f3d894d1946fb">
  <xsd:schema xmlns:xsd="http://www.w3.org/2001/XMLSchema" xmlns:xs="http://www.w3.org/2001/XMLSchema" xmlns:p="http://schemas.microsoft.com/office/2006/metadata/properties" xmlns:ns2="dc134be5-4549-4013-aba1-c4ecf805cdca" xmlns:ns3="7bfd5cf1-ebe2-4e72-b295-30a1b0deb894" targetNamespace="http://schemas.microsoft.com/office/2006/metadata/properties" ma:root="true" ma:fieldsID="a038cb37dddb55de92037e0ee1227efa" ns2:_="" ns3:_="">
    <xsd:import namespace="dc134be5-4549-4013-aba1-c4ecf805cdca"/>
    <xsd:import namespace="7bfd5cf1-ebe2-4e72-b295-30a1b0deb89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134be5-4549-4013-aba1-c4ecf805cd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ef77e5f5-17b5-4b17-bb95-b7616393a0e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fd5cf1-ebe2-4e72-b295-30a1b0deb894"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dbd7d8b7-6a63-4d45-8761-225ca510459e}" ma:internalName="TaxCatchAll" ma:showField="CatchAllData" ma:web="7bfd5cf1-ebe2-4e72-b295-30a1b0deb8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324D6E-3D27-425E-A222-93002748EAD0}">
  <ds:schemaRefs>
    <ds:schemaRef ds:uri="http://schemas.microsoft.com/sharepoint/v3/contenttype/forms"/>
  </ds:schemaRefs>
</ds:datastoreItem>
</file>

<file path=customXml/itemProps2.xml><?xml version="1.0" encoding="utf-8"?>
<ds:datastoreItem xmlns:ds="http://schemas.openxmlformats.org/officeDocument/2006/customXml" ds:itemID="{31ACD7CE-8D76-4831-81F9-AC0DDAE05BB6}">
  <ds:schemaRefs>
    <ds:schemaRef ds:uri="7bfd5cf1-ebe2-4e72-b295-30a1b0deb894"/>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dc134be5-4549-4013-aba1-c4ecf805cdca"/>
  </ds:schemaRefs>
</ds:datastoreItem>
</file>

<file path=customXml/itemProps3.xml><?xml version="1.0" encoding="utf-8"?>
<ds:datastoreItem xmlns:ds="http://schemas.openxmlformats.org/officeDocument/2006/customXml" ds:itemID="{B3D90D49-C2B2-4CF5-800D-6749FA353C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134be5-4549-4013-aba1-c4ecf805cdca"/>
    <ds:schemaRef ds:uri="7bfd5cf1-ebe2-4e72-b295-30a1b0deb8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Tarif u. Aktionsübersicht</vt:lpstr>
      <vt:lpstr>FN Tarif u. Aktionsübersicht</vt:lpstr>
      <vt:lpstr>KM Tarif u. Aktionsübersicht</vt:lpstr>
      <vt:lpstr>freenet KuBi nach Tarif Ausgabe</vt:lpstr>
      <vt:lpstr>klarmobil KuBi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Ralf Gollmer</dc:creator>
  <cp:keywords/>
  <dc:description/>
  <cp:lastModifiedBy>Petra Brieden</cp:lastModifiedBy>
  <cp:revision/>
  <dcterms:created xsi:type="dcterms:W3CDTF">2012-09-28T17:16:06Z</dcterms:created>
  <dcterms:modified xsi:type="dcterms:W3CDTF">2026-07-29T11:39:51Z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0x010100B5FC49B344600647BED37530ED9DFF65</vt:lpwstr>
  </property>
  <property fmtid="{D5CDD505-2E9C-101B-9397-08002B2CF9AE}" pid="3" name="MediaServiceImageTags">
    <vt:lpwstr/>
  </property>
</Properties>
</file>